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d.docs.live.net/3d0379238b729be0/PC_TRABALHO PESSOAL/Grecco Marques/SEMA/PROJETOS/QUARENTENA/"/>
    </mc:Choice>
  </mc:AlternateContent>
  <xr:revisionPtr revIDLastSave="10" documentId="8_{899CB04A-B808-42FB-83EF-EFB4590ABCA3}" xr6:coauthVersionLast="47" xr6:coauthVersionMax="47" xr10:uidLastSave="{F4B74ED0-2BA0-4430-8705-7DFABA125A2A}"/>
  <bookViews>
    <workbookView xWindow="-120" yWindow="-120" windowWidth="38640" windowHeight="15840" firstSheet="4" activeTab="3" xr2:uid="{00000000-000D-0000-FFFF-FFFF00000000}"/>
  </bookViews>
  <sheets>
    <sheet name="INS.DESON.03.2021" sheetId="23" state="hidden" r:id="rId1"/>
    <sheet name="INS.N.DESON.03.2021" sheetId="17" state="hidden" r:id="rId2"/>
    <sheet name="SERV.N.DESON.03.2021" sheetId="18" state="hidden" r:id="rId3"/>
    <sheet name="RESUMO DO ORÇAMENTO" sheetId="4" r:id="rId4"/>
    <sheet name="ORÇAMENTO SINT" sheetId="1" r:id="rId5"/>
    <sheet name="CRONOGRAMA" sheetId="13" r:id="rId6"/>
    <sheet name="COMPOSIÇÃO UNITÁRIA" sheetId="11" r:id="rId7"/>
    <sheet name="ADM LOCAL" sheetId="14" r:id="rId8"/>
    <sheet name="BDI NÃO DESON" sheetId="5" state="hidden" r:id="rId9"/>
    <sheet name="BDI DIF." sheetId="34" state="hidden" r:id="rId10"/>
    <sheet name="MAPA de Cotação " sheetId="33" r:id="rId11"/>
    <sheet name="ENCARGOS SOCIAIS" sheetId="35" r:id="rId12"/>
    <sheet name="BDI" sheetId="36" r:id="rId13"/>
    <sheet name="bdi dife." sheetId="37" r:id="rId14"/>
    <sheet name="AÇO" sheetId="32" state="hidden" r:id="rId15"/>
    <sheet name="MEM. CÁLC." sheetId="40" r:id="rId16"/>
    <sheet name="QT.EST" sheetId="29" r:id="rId17"/>
    <sheet name="SUB&amp;BASE" sheetId="38" r:id="rId18"/>
    <sheet name="QT.ARQUITETONICO" sheetId="31" state="hidden" r:id="rId19"/>
    <sheet name="QT.PISO" sheetId="30" state="hidden" r:id="rId20"/>
    <sheet name="AUX QUANT" sheetId="19" state="hidden" r:id="rId21"/>
    <sheet name="BDI DIF" sheetId="25" state="hidden" r:id="rId22"/>
    <sheet name="MAPA de Cotação" sheetId="28" state="hidden" r:id="rId23"/>
    <sheet name="Mob. Pessoal" sheetId="27"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s>
  <definedNames>
    <definedName name="__123Graph_A" hidden="1">[1]aux!$I$28:$M$28</definedName>
    <definedName name="__123Graph_AGraph1" hidden="1">[1]aux!$I$6:$M$6</definedName>
    <definedName name="__123Graph_AGraph10" hidden="1">[1]aux!$I$24:$M$24</definedName>
    <definedName name="__123Graph_AGraph11" hidden="1">[1]aux!$I$26:$M$26</definedName>
    <definedName name="__123Graph_AGraph12" hidden="1">[1]aux!$I$28:$M$28</definedName>
    <definedName name="__123Graph_AGraph2" hidden="1">[1]aux!$I$8:$M$8</definedName>
    <definedName name="__123Graph_AGraph3" hidden="1">[1]aux!$I$10:$M$10</definedName>
    <definedName name="__123Graph_AGraph4" hidden="1">[1]aux!$I$12:$M$12</definedName>
    <definedName name="__123Graph_AGraph5" hidden="1">[1]aux!$I$14:$M$14</definedName>
    <definedName name="__123Graph_AGraph6" hidden="1">[1]aux!$I$16:$M$16</definedName>
    <definedName name="__123Graph_AGraph7" hidden="1">[1]aux!$I$18:$M$18</definedName>
    <definedName name="__123Graph_AGraph8" hidden="1">[1]aux!$I$20:$M$20</definedName>
    <definedName name="__123Graph_AGraph9" hidden="1">[1]aux!$I$22:$M$22</definedName>
    <definedName name="__123Graph_B" hidden="1">[1]aux!$B$28:$F$28</definedName>
    <definedName name="__123Graph_BGraph1" hidden="1">[1]aux!$B$6:$F$6</definedName>
    <definedName name="__123Graph_BGraph10" hidden="1">[1]aux!$B$24:$F$24</definedName>
    <definedName name="__123Graph_BGraph11" hidden="1">[1]aux!$B$26:$F$26</definedName>
    <definedName name="__123Graph_BGraph12" hidden="1">[1]aux!$B$28:$F$28</definedName>
    <definedName name="__123Graph_BGraph2" hidden="1">[1]aux!$B$8:$F$8</definedName>
    <definedName name="__123Graph_BGraph3" hidden="1">[1]aux!$B$10:$F$10</definedName>
    <definedName name="__123Graph_BGraph4" hidden="1">[1]aux!$B$12:$F$12</definedName>
    <definedName name="__123Graph_BGraph5" hidden="1">[1]aux!$B$14:$F$14</definedName>
    <definedName name="__123Graph_BGraph6" hidden="1">[1]aux!$B$16:$F$16</definedName>
    <definedName name="__123Graph_BGraph7" hidden="1">[1]aux!$B$18:$F$18</definedName>
    <definedName name="__123Graph_BGraph8" hidden="1">[1]aux!$B$20:$F$20</definedName>
    <definedName name="__123Graph_BGraph9" hidden="1">[1]aux!$B$22:$F$22</definedName>
    <definedName name="__123Graph_X" hidden="1">[1]aux!$B$29:$F$29</definedName>
    <definedName name="__123Graph_XGraph1" hidden="1">[1]aux!$B$7:$F$7</definedName>
    <definedName name="__123Graph_XGraph10" hidden="1">[1]aux!$B$25:$F$25</definedName>
    <definedName name="__123Graph_XGraph11" hidden="1">[1]aux!$B$27:$F$27</definedName>
    <definedName name="__123Graph_XGraph12" hidden="1">[1]aux!$B$29:$F$29</definedName>
    <definedName name="__123Graph_XGraph2" hidden="1">[1]aux!$B$9:$F$9</definedName>
    <definedName name="__123Graph_XGraph3" hidden="1">[1]aux!$B$11:$F$11</definedName>
    <definedName name="__123Graph_XGraph4" hidden="1">[1]aux!$B$13:$F$13</definedName>
    <definedName name="__123Graph_XGraph5" hidden="1">[1]aux!$B$15:$F$15</definedName>
    <definedName name="__123Graph_XGraph6" hidden="1">[1]aux!$B$17:$F$17</definedName>
    <definedName name="__123Graph_XGraph7" hidden="1">[1]aux!$B$19:$F$19</definedName>
    <definedName name="__123Graph_XGraph8" hidden="1">[1]aux!$B$21:$F$21</definedName>
    <definedName name="__123Graph_XGraph9" hidden="1">[1]aux!$B$23:$F$23</definedName>
    <definedName name="__bdi2" localSheetId="21">#REF!</definedName>
    <definedName name="__bdi2" localSheetId="18">#REF!</definedName>
    <definedName name="__bdi2" localSheetId="19">#REF!</definedName>
    <definedName name="__cab1" localSheetId="21">#REF!</definedName>
    <definedName name="__cab1" localSheetId="18">#REF!</definedName>
    <definedName name="__cab1" localSheetId="19">#REF!</definedName>
    <definedName name="__JAZ1" localSheetId="21">#REF!</definedName>
    <definedName name="__JAZ1" localSheetId="18">#REF!</definedName>
    <definedName name="__JAZ1" localSheetId="19">#REF!</definedName>
    <definedName name="__JAZ11" localSheetId="21">#REF!</definedName>
    <definedName name="__JAZ11" localSheetId="18">#REF!</definedName>
    <definedName name="__JAZ11" localSheetId="19">#REF!</definedName>
    <definedName name="__JAZ2" localSheetId="21">#REF!</definedName>
    <definedName name="__JAZ2" localSheetId="18">#REF!</definedName>
    <definedName name="__JAZ2" localSheetId="19">#REF!</definedName>
    <definedName name="__JAZ22" localSheetId="21">#REF!</definedName>
    <definedName name="__JAZ22" localSheetId="18">#REF!</definedName>
    <definedName name="__JAZ22" localSheetId="19">#REF!</definedName>
    <definedName name="__JAZ3" localSheetId="21">#REF!</definedName>
    <definedName name="__JAZ3" localSheetId="18">#REF!</definedName>
    <definedName name="__JAZ3" localSheetId="19">#REF!</definedName>
    <definedName name="__JAZ33" localSheetId="21">#REF!</definedName>
    <definedName name="__JAZ33" localSheetId="18">#REF!</definedName>
    <definedName name="__JAZ33" localSheetId="19">#REF!</definedName>
    <definedName name="__RET1" localSheetId="21">#REF!</definedName>
    <definedName name="__RET1" localSheetId="18">#REF!</definedName>
    <definedName name="__RET1" localSheetId="19">#REF!</definedName>
    <definedName name="__TT102" localSheetId="21">'[2]Relatório-1ª med.'!#REF!</definedName>
    <definedName name="__TT102" localSheetId="18">'[2]Relatório-1ª med.'!#REF!</definedName>
    <definedName name="__TT102" localSheetId="19">'[2]Relatório-1ª med.'!#REF!</definedName>
    <definedName name="__TT107" localSheetId="21">'[2]Relatório-1ª med.'!#REF!</definedName>
    <definedName name="__TT107" localSheetId="18">'[2]Relatório-1ª med.'!#REF!</definedName>
    <definedName name="__TT107" localSheetId="19">'[2]Relatório-1ª med.'!#REF!</definedName>
    <definedName name="__TT121" localSheetId="21">'[2]Relatório-1ª med.'!#REF!</definedName>
    <definedName name="__TT121" localSheetId="18">'[2]Relatório-1ª med.'!#REF!</definedName>
    <definedName name="__TT121" localSheetId="19">'[2]Relatório-1ª med.'!#REF!</definedName>
    <definedName name="__TT123" localSheetId="21">'[2]Relatório-1ª med.'!#REF!</definedName>
    <definedName name="__TT123" localSheetId="18">'[2]Relatório-1ª med.'!#REF!</definedName>
    <definedName name="__TT123" localSheetId="19">'[2]Relatório-1ª med.'!#REF!</definedName>
    <definedName name="__TT19" localSheetId="21">'[2]Relatório-1ª med.'!#REF!</definedName>
    <definedName name="__TT19" localSheetId="18">'[2]Relatório-1ª med.'!#REF!</definedName>
    <definedName name="__TT19" localSheetId="19">'[2]Relatório-1ª med.'!#REF!</definedName>
    <definedName name="__TT20" localSheetId="21">'[2]Relatório-1ª med.'!#REF!</definedName>
    <definedName name="__TT20" localSheetId="18">'[2]Relatório-1ª med.'!#REF!</definedName>
    <definedName name="__TT20" localSheetId="19">'[2]Relatório-1ª med.'!#REF!</definedName>
    <definedName name="__TT21" localSheetId="21">'[2]Relatório-1ª med.'!#REF!</definedName>
    <definedName name="__TT21" localSheetId="18">'[2]Relatório-1ª med.'!#REF!</definedName>
    <definedName name="__TT21" localSheetId="19">'[2]Relatório-1ª med.'!#REF!</definedName>
    <definedName name="__TT22" localSheetId="21">'[2]Relatório-1ª med.'!#REF!</definedName>
    <definedName name="__TT22" localSheetId="18">'[2]Relatório-1ª med.'!#REF!</definedName>
    <definedName name="__TT22" localSheetId="19">'[2]Relatório-1ª med.'!#REF!</definedName>
    <definedName name="__TT26" localSheetId="21">'[2]Relatório-1ª med.'!#REF!</definedName>
    <definedName name="__TT26" localSheetId="18">'[2]Relatório-1ª med.'!#REF!</definedName>
    <definedName name="__TT26" localSheetId="19">'[2]Relatório-1ª med.'!#REF!</definedName>
    <definedName name="__TT27" localSheetId="21">'[2]Relatório-1ª med.'!#REF!</definedName>
    <definedName name="__TT27" localSheetId="18">'[2]Relatório-1ª med.'!#REF!</definedName>
    <definedName name="__TT27" localSheetId="19">'[2]Relatório-1ª med.'!#REF!</definedName>
    <definedName name="__TT28" localSheetId="21">'[2]Relatório-1ª med.'!#REF!</definedName>
    <definedName name="__TT28" localSheetId="18">'[2]Relatório-1ª med.'!#REF!</definedName>
    <definedName name="__TT28" localSheetId="19">'[2]Relatório-1ª med.'!#REF!</definedName>
    <definedName name="__TT30" localSheetId="21">'[2]Relatório-1ª med.'!#REF!</definedName>
    <definedName name="__TT30" localSheetId="18">'[2]Relatório-1ª med.'!#REF!</definedName>
    <definedName name="__TT30" localSheetId="19">'[2]Relatório-1ª med.'!#REF!</definedName>
    <definedName name="__TT31" localSheetId="21">'[2]Relatório-1ª med.'!#REF!</definedName>
    <definedName name="__TT31" localSheetId="18">'[2]Relatório-1ª med.'!#REF!</definedName>
    <definedName name="__TT31" localSheetId="19">'[2]Relatório-1ª med.'!#REF!</definedName>
    <definedName name="__TT32" localSheetId="21">'[2]Relatório-1ª med.'!#REF!</definedName>
    <definedName name="__TT32" localSheetId="18">'[2]Relatório-1ª med.'!#REF!</definedName>
    <definedName name="__TT32" localSheetId="19">'[2]Relatório-1ª med.'!#REF!</definedName>
    <definedName name="__TT33" localSheetId="21">'[2]Relatório-1ª med.'!#REF!</definedName>
    <definedName name="__TT33" localSheetId="18">'[2]Relatório-1ª med.'!#REF!</definedName>
    <definedName name="__TT33" localSheetId="19">'[2]Relatório-1ª med.'!#REF!</definedName>
    <definedName name="__TT34" localSheetId="21">'[2]Relatório-1ª med.'!#REF!</definedName>
    <definedName name="__TT34" localSheetId="18">'[2]Relatório-1ª med.'!#REF!</definedName>
    <definedName name="__TT34" localSheetId="19">'[2]Relatório-1ª med.'!#REF!</definedName>
    <definedName name="__TT36" localSheetId="21">'[2]Relatório-1ª med.'!#REF!</definedName>
    <definedName name="__TT36" localSheetId="18">'[2]Relatório-1ª med.'!#REF!</definedName>
    <definedName name="__TT36" localSheetId="19">'[2]Relatório-1ª med.'!#REF!</definedName>
    <definedName name="__TT37" localSheetId="21">'[2]Relatório-1ª med.'!#REF!</definedName>
    <definedName name="__TT37" localSheetId="18">'[2]Relatório-1ª med.'!#REF!</definedName>
    <definedName name="__TT37" localSheetId="19">'[2]Relatório-1ª med.'!#REF!</definedName>
    <definedName name="__TT38" localSheetId="21">'[2]Relatório-1ª med.'!#REF!</definedName>
    <definedName name="__TT38" localSheetId="18">'[2]Relatório-1ª med.'!#REF!</definedName>
    <definedName name="__TT38" localSheetId="19">'[2]Relatório-1ª med.'!#REF!</definedName>
    <definedName name="__TT39" localSheetId="21">'[2]Relatório-1ª med.'!#REF!</definedName>
    <definedName name="__TT39" localSheetId="18">'[2]Relatório-1ª med.'!#REF!</definedName>
    <definedName name="__TT39" localSheetId="19">'[2]Relatório-1ª med.'!#REF!</definedName>
    <definedName name="__TT40" localSheetId="21">'[2]Relatório-1ª med.'!#REF!</definedName>
    <definedName name="__TT40" localSheetId="18">'[2]Relatório-1ª med.'!#REF!</definedName>
    <definedName name="__TT40" localSheetId="19">'[2]Relatório-1ª med.'!#REF!</definedName>
    <definedName name="__TT5" localSheetId="21">'[2]Relatório-1ª med.'!#REF!</definedName>
    <definedName name="__TT5" localSheetId="18">'[2]Relatório-1ª med.'!#REF!</definedName>
    <definedName name="__TT5" localSheetId="19">'[2]Relatório-1ª med.'!#REF!</definedName>
    <definedName name="__TT52" localSheetId="21">'[2]Relatório-1ª med.'!#REF!</definedName>
    <definedName name="__TT52" localSheetId="18">'[2]Relatório-1ª med.'!#REF!</definedName>
    <definedName name="__TT52" localSheetId="19">'[2]Relatório-1ª med.'!#REF!</definedName>
    <definedName name="__TT53" localSheetId="21">'[2]Relatório-1ª med.'!#REF!</definedName>
    <definedName name="__TT53" localSheetId="18">'[2]Relatório-1ª med.'!#REF!</definedName>
    <definedName name="__TT53" localSheetId="19">'[2]Relatório-1ª med.'!#REF!</definedName>
    <definedName name="__TT54" localSheetId="21">'[2]Relatório-1ª med.'!#REF!</definedName>
    <definedName name="__TT54" localSheetId="18">'[2]Relatório-1ª med.'!#REF!</definedName>
    <definedName name="__TT54" localSheetId="19">'[2]Relatório-1ª med.'!#REF!</definedName>
    <definedName name="__TT55" localSheetId="21">'[2]Relatório-1ª med.'!#REF!</definedName>
    <definedName name="__TT55" localSheetId="18">'[2]Relatório-1ª med.'!#REF!</definedName>
    <definedName name="__TT55" localSheetId="19">'[2]Relatório-1ª med.'!#REF!</definedName>
    <definedName name="__TT6" localSheetId="21">'[2]Relatório-1ª med.'!#REF!</definedName>
    <definedName name="__TT6" localSheetId="18">'[2]Relatório-1ª med.'!#REF!</definedName>
    <definedName name="__TT6" localSheetId="19">'[2]Relatório-1ª med.'!#REF!</definedName>
    <definedName name="__TT60" localSheetId="21">'[2]Relatório-1ª med.'!#REF!</definedName>
    <definedName name="__TT60" localSheetId="18">'[2]Relatório-1ª med.'!#REF!</definedName>
    <definedName name="__TT60" localSheetId="19">'[2]Relatório-1ª med.'!#REF!</definedName>
    <definedName name="__TT61" localSheetId="21">'[2]Relatório-1ª med.'!#REF!</definedName>
    <definedName name="__TT61" localSheetId="18">'[2]Relatório-1ª med.'!#REF!</definedName>
    <definedName name="__TT61" localSheetId="19">'[2]Relatório-1ª med.'!#REF!</definedName>
    <definedName name="__TT69" localSheetId="21">'[2]Relatório-1ª med.'!#REF!</definedName>
    <definedName name="__TT69" localSheetId="18">'[2]Relatório-1ª med.'!#REF!</definedName>
    <definedName name="__TT69" localSheetId="19">'[2]Relatório-1ª med.'!#REF!</definedName>
    <definedName name="__TT7" localSheetId="21">'[2]Relatório-1ª med.'!#REF!</definedName>
    <definedName name="__TT7" localSheetId="18">'[2]Relatório-1ª med.'!#REF!</definedName>
    <definedName name="__TT7" localSheetId="19">'[2]Relatório-1ª med.'!#REF!</definedName>
    <definedName name="__TT70" localSheetId="21">'[2]Relatório-1ª med.'!#REF!</definedName>
    <definedName name="__TT70" localSheetId="18">'[2]Relatório-1ª med.'!#REF!</definedName>
    <definedName name="__TT70" localSheetId="19">'[2]Relatório-1ª med.'!#REF!</definedName>
    <definedName name="__TT71" localSheetId="21">'[2]Relatório-1ª med.'!#REF!</definedName>
    <definedName name="__TT71" localSheetId="18">'[2]Relatório-1ª med.'!#REF!</definedName>
    <definedName name="__TT71" localSheetId="19">'[2]Relatório-1ª med.'!#REF!</definedName>
    <definedName name="__TT74" localSheetId="21">'[2]Relatório-1ª med.'!#REF!</definedName>
    <definedName name="__TT74" localSheetId="18">'[2]Relatório-1ª med.'!#REF!</definedName>
    <definedName name="__TT74" localSheetId="19">'[2]Relatório-1ª med.'!#REF!</definedName>
    <definedName name="__TT75" localSheetId="21">'[2]Relatório-1ª med.'!#REF!</definedName>
    <definedName name="__TT75" localSheetId="18">'[2]Relatório-1ª med.'!#REF!</definedName>
    <definedName name="__TT75" localSheetId="19">'[2]Relatório-1ª med.'!#REF!</definedName>
    <definedName name="__TT76" localSheetId="21">'[2]Relatório-1ª med.'!#REF!</definedName>
    <definedName name="__TT76" localSheetId="18">'[2]Relatório-1ª med.'!#REF!</definedName>
    <definedName name="__TT76" localSheetId="19">'[2]Relatório-1ª med.'!#REF!</definedName>
    <definedName name="__TT77" localSheetId="21">'[2]Relatório-1ª med.'!#REF!</definedName>
    <definedName name="__TT77" localSheetId="18">'[2]Relatório-1ª med.'!#REF!</definedName>
    <definedName name="__TT77" localSheetId="19">'[2]Relatório-1ª med.'!#REF!</definedName>
    <definedName name="__TT78" localSheetId="21">'[2]Relatório-1ª med.'!#REF!</definedName>
    <definedName name="__TT78" localSheetId="18">'[2]Relatório-1ª med.'!#REF!</definedName>
    <definedName name="__TT78" localSheetId="19">'[2]Relatório-1ª med.'!#REF!</definedName>
    <definedName name="__TT79" localSheetId="21">'[2]Relatório-1ª med.'!#REF!</definedName>
    <definedName name="__TT79" localSheetId="18">'[2]Relatório-1ª med.'!#REF!</definedName>
    <definedName name="__TT79" localSheetId="19">'[2]Relatório-1ª med.'!#REF!</definedName>
    <definedName name="__TT94" localSheetId="21">'[2]Relatório-1ª med.'!#REF!</definedName>
    <definedName name="__TT94" localSheetId="18">'[2]Relatório-1ª med.'!#REF!</definedName>
    <definedName name="__TT94" localSheetId="19">'[2]Relatório-1ª med.'!#REF!</definedName>
    <definedName name="__TT95" localSheetId="21">'[2]Relatório-1ª med.'!#REF!</definedName>
    <definedName name="__TT95" localSheetId="18">'[2]Relatório-1ª med.'!#REF!</definedName>
    <definedName name="__TT95" localSheetId="19">'[2]Relatório-1ª med.'!#REF!</definedName>
    <definedName name="__TT97" localSheetId="21">'[2]Relatório-1ª med.'!#REF!</definedName>
    <definedName name="__TT97" localSheetId="18">'[2]Relatório-1ª med.'!#REF!</definedName>
    <definedName name="__TT97" localSheetId="19">'[2]Relatório-1ª med.'!#REF!</definedName>
    <definedName name="__xlfn_SUMIFS">NA()</definedName>
    <definedName name="_01_09_96" localSheetId="21">#REF!</definedName>
    <definedName name="_01_09_96" localSheetId="18">#REF!</definedName>
    <definedName name="_01_09_96" localSheetId="19">#REF!</definedName>
    <definedName name="_1040_00" localSheetId="21">#REF!</definedName>
    <definedName name="_1040_00" localSheetId="18">#REF!</definedName>
    <definedName name="_1040_00" localSheetId="19">#REF!</definedName>
    <definedName name="_bdi2" localSheetId="21">#REF!</definedName>
    <definedName name="_bdi2" localSheetId="18">#REF!</definedName>
    <definedName name="_bdi2" localSheetId="19">#REF!</definedName>
    <definedName name="_cab1" localSheetId="21">#REF!</definedName>
    <definedName name="_cab1" localSheetId="18">#REF!</definedName>
    <definedName name="_cab1" localSheetId="19">#REF!</definedName>
    <definedName name="_emp2" localSheetId="21">#REF!</definedName>
    <definedName name="_emp2" localSheetId="18">#REF!</definedName>
    <definedName name="_emp2" localSheetId="19">#REF!</definedName>
    <definedName name="_xlnm._FilterDatabase" hidden="1">[3]Orçamento!$A$13:$H$24</definedName>
    <definedName name="_ind100" localSheetId="21">#REF!</definedName>
    <definedName name="_ind100" localSheetId="18">#REF!</definedName>
    <definedName name="_ind100" localSheetId="19">#REF!</definedName>
    <definedName name="_JAZ1" localSheetId="21">#REF!</definedName>
    <definedName name="_JAZ1" localSheetId="18">#REF!</definedName>
    <definedName name="_JAZ1" localSheetId="19">#REF!</definedName>
    <definedName name="_JAZ11" localSheetId="21">#REF!</definedName>
    <definedName name="_JAZ11" localSheetId="18">#REF!</definedName>
    <definedName name="_JAZ11" localSheetId="19">#REF!</definedName>
    <definedName name="_JAZ2" localSheetId="21">#REF!</definedName>
    <definedName name="_JAZ2" localSheetId="18">#REF!</definedName>
    <definedName name="_JAZ2" localSheetId="19">#REF!</definedName>
    <definedName name="_JAZ22" localSheetId="21">#REF!</definedName>
    <definedName name="_JAZ22" localSheetId="18">#REF!</definedName>
    <definedName name="_JAZ22" localSheetId="19">#REF!</definedName>
    <definedName name="_JAZ3" localSheetId="21">#REF!</definedName>
    <definedName name="_JAZ3" localSheetId="18">#REF!</definedName>
    <definedName name="_JAZ3" localSheetId="19">#REF!</definedName>
    <definedName name="_JAZ33" localSheetId="21">#REF!</definedName>
    <definedName name="_JAZ33" localSheetId="18">#REF!</definedName>
    <definedName name="_JAZ33" localSheetId="19">#REF!</definedName>
    <definedName name="_mem2" localSheetId="21">#REF!</definedName>
    <definedName name="_mem2" localSheetId="18">#REF!</definedName>
    <definedName name="_mem2" localSheetId="19">#REF!</definedName>
    <definedName name="_oac2" localSheetId="21">#REF!</definedName>
    <definedName name="_oac2" localSheetId="18">#REF!</definedName>
    <definedName name="_oac2" localSheetId="19">#REF!</definedName>
    <definedName name="_Order1" hidden="1">255</definedName>
    <definedName name="_Order2" hidden="1">255</definedName>
    <definedName name="_PL1" localSheetId="21">#REF!</definedName>
    <definedName name="_PL1" localSheetId="18">#REF!</definedName>
    <definedName name="_PL1" localSheetId="19">#REF!</definedName>
    <definedName name="_RET1" localSheetId="21">#REF!</definedName>
    <definedName name="_RET1" localSheetId="18">#REF!</definedName>
    <definedName name="_RET1" localSheetId="19">#REF!</definedName>
    <definedName name="_tsd4" localSheetId="21">#REF!</definedName>
    <definedName name="_tsd4" localSheetId="18">#REF!</definedName>
    <definedName name="_tsd4" localSheetId="19">#REF!</definedName>
    <definedName name="_TT102" localSheetId="21">'[2]Relatório-1ª med.'!#REF!</definedName>
    <definedName name="_TT102" localSheetId="18">'[2]Relatório-1ª med.'!#REF!</definedName>
    <definedName name="_TT102" localSheetId="19">'[2]Relatório-1ª med.'!#REF!</definedName>
    <definedName name="_TT107" localSheetId="21">'[2]Relatório-1ª med.'!#REF!</definedName>
    <definedName name="_TT107" localSheetId="18">'[2]Relatório-1ª med.'!#REF!</definedName>
    <definedName name="_TT107" localSheetId="19">'[2]Relatório-1ª med.'!#REF!</definedName>
    <definedName name="_TT121" localSheetId="21">'[2]Relatório-1ª med.'!#REF!</definedName>
    <definedName name="_TT121" localSheetId="18">'[2]Relatório-1ª med.'!#REF!</definedName>
    <definedName name="_TT121" localSheetId="19">'[2]Relatório-1ª med.'!#REF!</definedName>
    <definedName name="_TT123" localSheetId="21">'[2]Relatório-1ª med.'!#REF!</definedName>
    <definedName name="_TT123" localSheetId="18">'[2]Relatório-1ª med.'!#REF!</definedName>
    <definedName name="_TT123" localSheetId="19">'[2]Relatório-1ª med.'!#REF!</definedName>
    <definedName name="_TT19" localSheetId="21">'[2]Relatório-1ª med.'!#REF!</definedName>
    <definedName name="_TT19" localSheetId="18">'[2]Relatório-1ª med.'!#REF!</definedName>
    <definedName name="_TT19" localSheetId="19">'[2]Relatório-1ª med.'!#REF!</definedName>
    <definedName name="_TT20" localSheetId="21">'[2]Relatório-1ª med.'!#REF!</definedName>
    <definedName name="_TT20" localSheetId="18">'[2]Relatório-1ª med.'!#REF!</definedName>
    <definedName name="_TT20" localSheetId="19">'[2]Relatório-1ª med.'!#REF!</definedName>
    <definedName name="_TT21" localSheetId="21">'[2]Relatório-1ª med.'!#REF!</definedName>
    <definedName name="_TT21" localSheetId="18">'[2]Relatório-1ª med.'!#REF!</definedName>
    <definedName name="_TT21" localSheetId="19">'[2]Relatório-1ª med.'!#REF!</definedName>
    <definedName name="_TT22" localSheetId="21">'[2]Relatório-1ª med.'!#REF!</definedName>
    <definedName name="_TT22" localSheetId="18">'[2]Relatório-1ª med.'!#REF!</definedName>
    <definedName name="_TT22" localSheetId="19">'[2]Relatório-1ª med.'!#REF!</definedName>
    <definedName name="_TT26" localSheetId="21">'[2]Relatório-1ª med.'!#REF!</definedName>
    <definedName name="_TT26" localSheetId="18">'[2]Relatório-1ª med.'!#REF!</definedName>
    <definedName name="_TT26" localSheetId="19">'[2]Relatório-1ª med.'!#REF!</definedName>
    <definedName name="_TT27" localSheetId="21">'[2]Relatório-1ª med.'!#REF!</definedName>
    <definedName name="_TT27" localSheetId="18">'[2]Relatório-1ª med.'!#REF!</definedName>
    <definedName name="_TT27" localSheetId="19">'[2]Relatório-1ª med.'!#REF!</definedName>
    <definedName name="_TT28" localSheetId="21">'[2]Relatório-1ª med.'!#REF!</definedName>
    <definedName name="_TT28" localSheetId="18">'[2]Relatório-1ª med.'!#REF!</definedName>
    <definedName name="_TT28" localSheetId="19">'[2]Relatório-1ª med.'!#REF!</definedName>
    <definedName name="_TT30" localSheetId="21">'[2]Relatório-1ª med.'!#REF!</definedName>
    <definedName name="_TT30" localSheetId="18">'[2]Relatório-1ª med.'!#REF!</definedName>
    <definedName name="_TT30" localSheetId="19">'[2]Relatório-1ª med.'!#REF!</definedName>
    <definedName name="_TT31" localSheetId="21">'[2]Relatório-1ª med.'!#REF!</definedName>
    <definedName name="_TT31" localSheetId="18">'[2]Relatório-1ª med.'!#REF!</definedName>
    <definedName name="_TT31" localSheetId="19">'[2]Relatório-1ª med.'!#REF!</definedName>
    <definedName name="_TT32" localSheetId="21">'[2]Relatório-1ª med.'!#REF!</definedName>
    <definedName name="_TT32" localSheetId="18">'[2]Relatório-1ª med.'!#REF!</definedName>
    <definedName name="_TT32" localSheetId="19">'[2]Relatório-1ª med.'!#REF!</definedName>
    <definedName name="_TT33" localSheetId="21">'[2]Relatório-1ª med.'!#REF!</definedName>
    <definedName name="_TT33" localSheetId="18">'[2]Relatório-1ª med.'!#REF!</definedName>
    <definedName name="_TT33" localSheetId="19">'[2]Relatório-1ª med.'!#REF!</definedName>
    <definedName name="_TT34" localSheetId="21">'[2]Relatório-1ª med.'!#REF!</definedName>
    <definedName name="_TT34" localSheetId="18">'[2]Relatório-1ª med.'!#REF!</definedName>
    <definedName name="_TT34" localSheetId="19">'[2]Relatório-1ª med.'!#REF!</definedName>
    <definedName name="_TT36" localSheetId="21">'[2]Relatório-1ª med.'!#REF!</definedName>
    <definedName name="_TT36" localSheetId="18">'[2]Relatório-1ª med.'!#REF!</definedName>
    <definedName name="_TT36" localSheetId="19">'[2]Relatório-1ª med.'!#REF!</definedName>
    <definedName name="_TT37" localSheetId="21">'[2]Relatório-1ª med.'!#REF!</definedName>
    <definedName name="_TT37" localSheetId="18">'[2]Relatório-1ª med.'!#REF!</definedName>
    <definedName name="_TT37" localSheetId="19">'[2]Relatório-1ª med.'!#REF!</definedName>
    <definedName name="_TT38" localSheetId="21">'[2]Relatório-1ª med.'!#REF!</definedName>
    <definedName name="_TT38" localSheetId="18">'[2]Relatório-1ª med.'!#REF!</definedName>
    <definedName name="_TT38" localSheetId="19">'[2]Relatório-1ª med.'!#REF!</definedName>
    <definedName name="_TT39" localSheetId="21">'[2]Relatório-1ª med.'!#REF!</definedName>
    <definedName name="_TT39" localSheetId="18">'[2]Relatório-1ª med.'!#REF!</definedName>
    <definedName name="_TT39" localSheetId="19">'[2]Relatório-1ª med.'!#REF!</definedName>
    <definedName name="_TT40" localSheetId="21">'[2]Relatório-1ª med.'!#REF!</definedName>
    <definedName name="_TT40" localSheetId="18">'[2]Relatório-1ª med.'!#REF!</definedName>
    <definedName name="_TT40" localSheetId="19">'[2]Relatório-1ª med.'!#REF!</definedName>
    <definedName name="_TT5" localSheetId="21">'[2]Relatório-1ª med.'!#REF!</definedName>
    <definedName name="_TT5" localSheetId="18">'[2]Relatório-1ª med.'!#REF!</definedName>
    <definedName name="_TT5" localSheetId="19">'[2]Relatório-1ª med.'!#REF!</definedName>
    <definedName name="_TT52" localSheetId="21">'[2]Relatório-1ª med.'!#REF!</definedName>
    <definedName name="_TT52" localSheetId="18">'[2]Relatório-1ª med.'!#REF!</definedName>
    <definedName name="_TT52" localSheetId="19">'[2]Relatório-1ª med.'!#REF!</definedName>
    <definedName name="_TT53" localSheetId="21">'[2]Relatório-1ª med.'!#REF!</definedName>
    <definedName name="_TT53" localSheetId="18">'[2]Relatório-1ª med.'!#REF!</definedName>
    <definedName name="_TT53" localSheetId="19">'[2]Relatório-1ª med.'!#REF!</definedName>
    <definedName name="_TT54" localSheetId="21">'[2]Relatório-1ª med.'!#REF!</definedName>
    <definedName name="_TT54" localSheetId="18">'[2]Relatório-1ª med.'!#REF!</definedName>
    <definedName name="_TT54" localSheetId="19">'[2]Relatório-1ª med.'!#REF!</definedName>
    <definedName name="_TT55" localSheetId="21">'[2]Relatório-1ª med.'!#REF!</definedName>
    <definedName name="_TT55" localSheetId="18">'[2]Relatório-1ª med.'!#REF!</definedName>
    <definedName name="_TT55" localSheetId="19">'[2]Relatório-1ª med.'!#REF!</definedName>
    <definedName name="_TT6" localSheetId="21">'[2]Relatório-1ª med.'!#REF!</definedName>
    <definedName name="_TT6" localSheetId="18">'[2]Relatório-1ª med.'!#REF!</definedName>
    <definedName name="_TT6" localSheetId="19">'[2]Relatório-1ª med.'!#REF!</definedName>
    <definedName name="_TT60" localSheetId="21">'[2]Relatório-1ª med.'!#REF!</definedName>
    <definedName name="_TT60" localSheetId="18">'[2]Relatório-1ª med.'!#REF!</definedName>
    <definedName name="_TT60" localSheetId="19">'[2]Relatório-1ª med.'!#REF!</definedName>
    <definedName name="_TT61" localSheetId="21">'[2]Relatório-1ª med.'!#REF!</definedName>
    <definedName name="_TT61" localSheetId="18">'[2]Relatório-1ª med.'!#REF!</definedName>
    <definedName name="_TT61" localSheetId="19">'[2]Relatório-1ª med.'!#REF!</definedName>
    <definedName name="_TT69" localSheetId="21">'[2]Relatório-1ª med.'!#REF!</definedName>
    <definedName name="_TT69" localSheetId="18">'[2]Relatório-1ª med.'!#REF!</definedName>
    <definedName name="_TT69" localSheetId="19">'[2]Relatório-1ª med.'!#REF!</definedName>
    <definedName name="_TT7" localSheetId="21">'[2]Relatório-1ª med.'!#REF!</definedName>
    <definedName name="_TT7" localSheetId="18">'[2]Relatório-1ª med.'!#REF!</definedName>
    <definedName name="_TT7" localSheetId="19">'[2]Relatório-1ª med.'!#REF!</definedName>
    <definedName name="_TT70" localSheetId="21">'[2]Relatório-1ª med.'!#REF!</definedName>
    <definedName name="_TT70" localSheetId="18">'[2]Relatório-1ª med.'!#REF!</definedName>
    <definedName name="_TT70" localSheetId="19">'[2]Relatório-1ª med.'!#REF!</definedName>
    <definedName name="_TT71" localSheetId="21">'[2]Relatório-1ª med.'!#REF!</definedName>
    <definedName name="_TT71" localSheetId="18">'[2]Relatório-1ª med.'!#REF!</definedName>
    <definedName name="_TT71" localSheetId="19">'[2]Relatório-1ª med.'!#REF!</definedName>
    <definedName name="_TT74" localSheetId="21">'[2]Relatório-1ª med.'!#REF!</definedName>
    <definedName name="_TT74" localSheetId="18">'[2]Relatório-1ª med.'!#REF!</definedName>
    <definedName name="_TT74" localSheetId="19">'[2]Relatório-1ª med.'!#REF!</definedName>
    <definedName name="_TT75" localSheetId="21">'[2]Relatório-1ª med.'!#REF!</definedName>
    <definedName name="_TT75" localSheetId="18">'[2]Relatório-1ª med.'!#REF!</definedName>
    <definedName name="_TT75" localSheetId="19">'[2]Relatório-1ª med.'!#REF!</definedName>
    <definedName name="_TT76" localSheetId="21">'[2]Relatório-1ª med.'!#REF!</definedName>
    <definedName name="_TT76" localSheetId="18">'[2]Relatório-1ª med.'!#REF!</definedName>
    <definedName name="_TT76" localSheetId="19">'[2]Relatório-1ª med.'!#REF!</definedName>
    <definedName name="_TT77" localSheetId="21">'[2]Relatório-1ª med.'!#REF!</definedName>
    <definedName name="_TT77" localSheetId="18">'[2]Relatório-1ª med.'!#REF!</definedName>
    <definedName name="_TT77" localSheetId="19">'[2]Relatório-1ª med.'!#REF!</definedName>
    <definedName name="_TT78" localSheetId="21">'[2]Relatório-1ª med.'!#REF!</definedName>
    <definedName name="_TT78" localSheetId="18">'[2]Relatório-1ª med.'!#REF!</definedName>
    <definedName name="_TT78" localSheetId="19">'[2]Relatório-1ª med.'!#REF!</definedName>
    <definedName name="_TT79" localSheetId="21">'[2]Relatório-1ª med.'!#REF!</definedName>
    <definedName name="_TT79" localSheetId="18">'[2]Relatório-1ª med.'!#REF!</definedName>
    <definedName name="_TT79" localSheetId="19">'[2]Relatório-1ª med.'!#REF!</definedName>
    <definedName name="_TT94" localSheetId="21">'[2]Relatório-1ª med.'!#REF!</definedName>
    <definedName name="_TT94" localSheetId="18">'[2]Relatório-1ª med.'!#REF!</definedName>
    <definedName name="_TT94" localSheetId="19">'[2]Relatório-1ª med.'!#REF!</definedName>
    <definedName name="_TT95" localSheetId="21">'[2]Relatório-1ª med.'!#REF!</definedName>
    <definedName name="_TT95" localSheetId="18">'[2]Relatório-1ª med.'!#REF!</definedName>
    <definedName name="_TT95" localSheetId="19">'[2]Relatório-1ª med.'!#REF!</definedName>
    <definedName name="_TT97" localSheetId="21">'[2]Relatório-1ª med.'!#REF!</definedName>
    <definedName name="_TT97" localSheetId="18">'[2]Relatório-1ª med.'!#REF!</definedName>
    <definedName name="_TT97" localSheetId="19">'[2]Relatório-1ª med.'!#REF!</definedName>
    <definedName name="a" localSheetId="21">#REF!</definedName>
    <definedName name="a" localSheetId="18">#REF!</definedName>
    <definedName name="a" localSheetId="19">#REF!</definedName>
    <definedName name="A" hidden="1">{#N/A,#N/A,FALSE,"Planilha";#N/A,#N/A,FALSE,"Resumo";#N/A,#N/A,FALSE,"Fisico";#N/A,#N/A,FALSE,"Financeiro";#N/A,#N/A,FALSE,"Financeiro"}</definedName>
    <definedName name="AA" localSheetId="7">'ADM LOCAL'!AA</definedName>
    <definedName name="AA" localSheetId="12">BDI!AA</definedName>
    <definedName name="AA" localSheetId="21">'BDI DIF'!AA</definedName>
    <definedName name="AA" localSheetId="9">'BDI DIF.'!AA</definedName>
    <definedName name="AA" localSheetId="13">'bdi dife.'!AA</definedName>
    <definedName name="AA" localSheetId="8">'BDI NÃO DESON'!AA</definedName>
    <definedName name="AA" localSheetId="5">CRONOGRAMA!AA</definedName>
    <definedName name="AA" localSheetId="10">'MAPA de Cotação '!AA</definedName>
    <definedName name="AA" localSheetId="3">'RESUMO DO ORÇAMENTO'!AA</definedName>
    <definedName name="AA">'ADM LOCAL'!AA</definedName>
    <definedName name="AÇO_CA_50" localSheetId="21">#REF!</definedName>
    <definedName name="AÇO_CA_50" localSheetId="18">#REF!</definedName>
    <definedName name="AÇO_CA_50" localSheetId="19">#REF!</definedName>
    <definedName name="ALTA" localSheetId="21">'[4]PRO-08'!#REF!</definedName>
    <definedName name="ALTA" localSheetId="18">'[4]PRO-08'!#REF!</definedName>
    <definedName name="ALTA" localSheetId="19">'[4]PRO-08'!#REF!</definedName>
    <definedName name="amarela" localSheetId="21">#REF!</definedName>
    <definedName name="amarela" localSheetId="18">#REF!</definedName>
    <definedName name="amarela" localSheetId="19">#REF!</definedName>
    <definedName name="AND" localSheetId="21">#REF!</definedName>
    <definedName name="AND" localSheetId="18">#REF!</definedName>
    <definedName name="AND" localSheetId="19">#REF!</definedName>
    <definedName name="ant" localSheetId="17" hidden="1">{#N/A,#N/A,FALSE,"MO (2)"}</definedName>
    <definedName name="ant" hidden="1">{#N/A,#N/A,FALSE,"MO (2)"}</definedName>
    <definedName name="ant_1" localSheetId="17" hidden="1">{#N/A,#N/A,FALSE,"MO (2)"}</definedName>
    <definedName name="ant_1" hidden="1">{#N/A,#N/A,FALSE,"MO (2)"}</definedName>
    <definedName name="_xlnm.Print_Area" localSheetId="7">'ADM LOCAL'!$A$1:$J$23</definedName>
    <definedName name="_xlnm.Print_Area" localSheetId="12">BDI!$A$1:$B$33</definedName>
    <definedName name="_xlnm.Print_Area" localSheetId="21">'BDI DIF'!$A$1:$B$31</definedName>
    <definedName name="_xlnm.Print_Area" localSheetId="9">'BDI DIF.'!$A$1:$B$31</definedName>
    <definedName name="_xlnm.Print_Area" localSheetId="13">'bdi dife.'!$A$1:$B$33</definedName>
    <definedName name="_xlnm.Print_Area" localSheetId="8">'BDI NÃO DESON'!$A$1:$B$31</definedName>
    <definedName name="_xlnm.Print_Area" localSheetId="6">'COMPOSIÇÃO UNITÁRIA'!$A$1:$H$247</definedName>
    <definedName name="_xlnm.Print_Area" localSheetId="5">CRONOGRAMA!$A$1:$J$35</definedName>
    <definedName name="_xlnm.Print_Area" localSheetId="11">'ENCARGOS SOCIAIS'!$C$2:$H$46</definedName>
    <definedName name="_xlnm.Print_Area" localSheetId="22">'MAPA de Cotação'!$A$1:$R$10</definedName>
    <definedName name="_xlnm.Print_Area" localSheetId="10">'MAPA de Cotação '!$A$1:$U$17</definedName>
    <definedName name="_xlnm.Print_Area" localSheetId="15">'MEM. CÁLC.'!$A$1:$I$244</definedName>
    <definedName name="_xlnm.Print_Area" localSheetId="23">'Mob. Pessoal'!$A$1:$J$64</definedName>
    <definedName name="_xlnm.Print_Area" localSheetId="4">'ORÇAMENTO SINT'!$A$1:$I$261</definedName>
    <definedName name="_xlnm.Print_Area" localSheetId="18">#REF!</definedName>
    <definedName name="_xlnm.Print_Area" localSheetId="19">#REF!</definedName>
    <definedName name="_xlnm.Print_Area" localSheetId="3">'RESUMO DO ORÇAMENTO'!$A$1:$D$23</definedName>
    <definedName name="_xlnm.Print_Area" localSheetId="17">'SUB&amp;BASE'!$B$6:$R$25</definedName>
    <definedName name="as" localSheetId="17" hidden="1">{#N/A,#N/A,FALSE,"MO (2)"}</definedName>
    <definedName name="as" hidden="1">{#N/A,#N/A,FALSE,"MO (2)"}</definedName>
    <definedName name="ASD" localSheetId="7" hidden="1">{#N/A,#N/A,TRUE,"Plan1"}</definedName>
    <definedName name="ASD" localSheetId="12" hidden="1">{#N/A,#N/A,TRUE,"Plan1"}</definedName>
    <definedName name="ASD" localSheetId="21" hidden="1">{#N/A,#N/A,TRUE,"Plan1"}</definedName>
    <definedName name="ASD" localSheetId="9" hidden="1">{#N/A,#N/A,TRUE,"Plan1"}</definedName>
    <definedName name="ASD" localSheetId="13" hidden="1">{#N/A,#N/A,TRUE,"Plan1"}</definedName>
    <definedName name="ASD" localSheetId="8" hidden="1">{#N/A,#N/A,TRUE,"Plan1"}</definedName>
    <definedName name="ASD" localSheetId="5" hidden="1">{#N/A,#N/A,TRUE,"Plan1"}</definedName>
    <definedName name="ASD" localSheetId="11" hidden="1">{#N/A,#N/A,TRUE,"Plan1"}</definedName>
    <definedName name="ASD" localSheetId="10" hidden="1">{#N/A,#N/A,TRUE,"Plan1"}</definedName>
    <definedName name="ASD" localSheetId="3" hidden="1">{#N/A,#N/A,TRUE,"Plan1"}</definedName>
    <definedName name="ASD" localSheetId="17" hidden="1">{#N/A,#N/A,TRUE,"Plan1"}</definedName>
    <definedName name="ASD" hidden="1">{#N/A,#N/A,TRUE,"Plan1"}</definedName>
    <definedName name="ASFALTO" localSheetId="21">#REF!</definedName>
    <definedName name="ASFALTO" localSheetId="18">#REF!</definedName>
    <definedName name="ASFALTO" localSheetId="19">#REF!</definedName>
    <definedName name="azul" localSheetId="21">#REF!</definedName>
    <definedName name="azul" localSheetId="18">#REF!</definedName>
    <definedName name="azul" localSheetId="19">#REF!</definedName>
    <definedName name="AZULSINAL" localSheetId="21">#REF!</definedName>
    <definedName name="AZULSINAL" localSheetId="18">#REF!</definedName>
    <definedName name="AZULSINAL" localSheetId="19">#REF!</definedName>
    <definedName name="_xlnm.Database" localSheetId="21">#REF!</definedName>
    <definedName name="_xlnm.Database" localSheetId="18">#REF!</definedName>
    <definedName name="_xlnm.Database" localSheetId="19">#REF!</definedName>
    <definedName name="bdi" localSheetId="21">#REF!</definedName>
    <definedName name="bdi" localSheetId="18">#REF!</definedName>
    <definedName name="bdi" localSheetId="19">#REF!</definedName>
    <definedName name="BG" localSheetId="21">#REF!</definedName>
    <definedName name="BG" localSheetId="18">#REF!</definedName>
    <definedName name="BG" localSheetId="19">#REF!</definedName>
    <definedName name="BGU" localSheetId="21">#REF!</definedName>
    <definedName name="BGU" localSheetId="18">#REF!</definedName>
    <definedName name="BGU" localSheetId="19">#REF!</definedName>
    <definedName name="bueiro" localSheetId="17" hidden="1">{#N/A,#N/A,FALSE,"MO (2)"}</definedName>
    <definedName name="bueiro" hidden="1">{#N/A,#N/A,FALSE,"MO (2)"}</definedName>
    <definedName name="c.drena" localSheetId="21">#REF!</definedName>
    <definedName name="c.drena" localSheetId="18">#REF!</definedName>
    <definedName name="c.drena" localSheetId="19">#REF!</definedName>
    <definedName name="cab_cortes" localSheetId="21">#REF!</definedName>
    <definedName name="cab_cortes" localSheetId="18">#REF!</definedName>
    <definedName name="cab_cortes" localSheetId="19">#REF!</definedName>
    <definedName name="cab_dmt" localSheetId="21">#REF!</definedName>
    <definedName name="cab_dmt" localSheetId="18">#REF!</definedName>
    <definedName name="cab_dmt" localSheetId="19">#REF!</definedName>
    <definedName name="cab_limpeza" localSheetId="21">#REF!</definedName>
    <definedName name="cab_limpeza" localSheetId="18">#REF!</definedName>
    <definedName name="cab_limpeza" localSheetId="19">#REF!</definedName>
    <definedName name="cab_pmf" localSheetId="21">#REF!</definedName>
    <definedName name="cab_pmf" localSheetId="18">#REF!</definedName>
    <definedName name="cab_pmf" localSheetId="19">#REF!</definedName>
    <definedName name="cabmeio" localSheetId="21">#REF!</definedName>
    <definedName name="cabmeio" localSheetId="18">#REF!</definedName>
    <definedName name="cabmeio" localSheetId="19">#REF!</definedName>
    <definedName name="cap_20" localSheetId="21">#REF!</definedName>
    <definedName name="cap_20" localSheetId="18">#REF!</definedName>
    <definedName name="cap_20" localSheetId="19">#REF!</definedName>
    <definedName name="CBU" localSheetId="21">#REF!</definedName>
    <definedName name="CBU" localSheetId="18">#REF!</definedName>
    <definedName name="CBU" localSheetId="19">#REF!</definedName>
    <definedName name="CBUII" localSheetId="21">#REF!</definedName>
    <definedName name="CBUII" localSheetId="18">#REF!</definedName>
    <definedName name="CBUII" localSheetId="19">#REF!</definedName>
    <definedName name="cbuq" localSheetId="21">#REF!</definedName>
    <definedName name="cbuq" localSheetId="18">#REF!</definedName>
    <definedName name="cbuq" localSheetId="19">#REF!</definedName>
    <definedName name="CBUQB" localSheetId="21">#REF!</definedName>
    <definedName name="CBUQB" localSheetId="18">#REF!</definedName>
    <definedName name="CBUQB" localSheetId="19">#REF!</definedName>
    <definedName name="CBUQc" localSheetId="21">#REF!</definedName>
    <definedName name="CBUQc" localSheetId="18">#REF!</definedName>
    <definedName name="CBUQc" localSheetId="19">#REF!</definedName>
    <definedName name="CODIGO" localSheetId="21">#REF!</definedName>
    <definedName name="CODIGO" localSheetId="18">#REF!</definedName>
    <definedName name="CODIGO" localSheetId="19">#REF!</definedName>
    <definedName name="Colchão" localSheetId="21">#REF!</definedName>
    <definedName name="Colchão" localSheetId="18">#REF!</definedName>
    <definedName name="Colchão" localSheetId="19">#REF!</definedName>
    <definedName name="COMPOS" localSheetId="21">#REF!</definedName>
    <definedName name="COMPOS" localSheetId="18">#REF!</definedName>
    <definedName name="COMPOS" localSheetId="19">#REF!</definedName>
    <definedName name="COMPOSICAOC138" localSheetId="21">[5]INFRA!#REF!</definedName>
    <definedName name="COMPOSICAOC138" localSheetId="18">[5]INFRA!#REF!</definedName>
    <definedName name="COMPOSICAOC138" localSheetId="19">[5]INFRA!#REF!</definedName>
    <definedName name="COMPOSICAOE131" localSheetId="21">[5]ELÉTRICA!#REF!</definedName>
    <definedName name="COMPOSICAOE131" localSheetId="18">[5]ELÉTRICA!#REF!</definedName>
    <definedName name="COMPOSICAOE131" localSheetId="19">[5]ELÉTRICA!#REF!</definedName>
    <definedName name="COMPOSICAOE132" localSheetId="21">[5]ELÉTRICA!#REF!</definedName>
    <definedName name="COMPOSICAOE132" localSheetId="18">[5]ELÉTRICA!#REF!</definedName>
    <definedName name="COMPOSICAOE132" localSheetId="19">[5]ELÉTRICA!#REF!</definedName>
    <definedName name="COMPOSICAOE133" localSheetId="21">[5]ELÉTRICA!#REF!</definedName>
    <definedName name="COMPOSICAOE133" localSheetId="18">[5]ELÉTRICA!#REF!</definedName>
    <definedName name="COMPOSICAOE133" localSheetId="19">[5]ELÉTRICA!#REF!</definedName>
    <definedName name="COMPOSICAOE134" localSheetId="21">[5]ELÉTRICA!#REF!</definedName>
    <definedName name="COMPOSICAOE134" localSheetId="18">[5]ELÉTRICA!#REF!</definedName>
    <definedName name="COMPOSICAOE134" localSheetId="19">[5]ELÉTRICA!#REF!</definedName>
    <definedName name="COMPOSICAOE137" localSheetId="21">[5]ELÉTRICA!#REF!</definedName>
    <definedName name="COMPOSICAOE137" localSheetId="18">[5]ELÉTRICA!#REF!</definedName>
    <definedName name="COMPOSICAOE137" localSheetId="19">[5]ELÉTRICA!#REF!</definedName>
    <definedName name="COMPOSICAOE139" localSheetId="21">[5]ELÉTRICA!#REF!</definedName>
    <definedName name="COMPOSICAOE139" localSheetId="18">[5]ELÉTRICA!#REF!</definedName>
    <definedName name="COMPOSICAOE139" localSheetId="19">[5]ELÉTRICA!#REF!</definedName>
    <definedName name="COMPOSICAOE140" localSheetId="21">[5]ELÉTRICA!#REF!</definedName>
    <definedName name="COMPOSICAOE140" localSheetId="18">[5]ELÉTRICA!#REF!</definedName>
    <definedName name="COMPOSICAOE140" localSheetId="19">[5]ELÉTRICA!#REF!</definedName>
    <definedName name="COMPOSICAOE141" localSheetId="21">[5]ELÉTRICA!#REF!</definedName>
    <definedName name="COMPOSICAOE141" localSheetId="18">[5]ELÉTRICA!#REF!</definedName>
    <definedName name="COMPOSICAOE141" localSheetId="19">[5]ELÉTRICA!#REF!</definedName>
    <definedName name="COMPOSICAOE142" localSheetId="21">[5]ELÉTRICA!#REF!</definedName>
    <definedName name="COMPOSICAOE142" localSheetId="18">[5]ELÉTRICA!#REF!</definedName>
    <definedName name="COMPOSICAOE142" localSheetId="19">[5]ELÉTRICA!#REF!</definedName>
    <definedName name="COMPOSICAOE143" localSheetId="21">[5]ELÉTRICA!#REF!</definedName>
    <definedName name="COMPOSICAOE143" localSheetId="18">[5]ELÉTRICA!#REF!</definedName>
    <definedName name="COMPOSICAOE143" localSheetId="19">[5]ELÉTRICA!#REF!</definedName>
    <definedName name="COMPOSICAOE144" localSheetId="21">[5]ELÉTRICA!#REF!</definedName>
    <definedName name="COMPOSICAOE144" localSheetId="18">[5]ELÉTRICA!#REF!</definedName>
    <definedName name="COMPOSICAOE144" localSheetId="19">[5]ELÉTRICA!#REF!</definedName>
    <definedName name="COMPOSICAOE145" localSheetId="21">[5]ELÉTRICA!#REF!</definedName>
    <definedName name="COMPOSICAOE145" localSheetId="18">[5]ELÉTRICA!#REF!</definedName>
    <definedName name="COMPOSICAOE145" localSheetId="19">[5]ELÉTRICA!#REF!</definedName>
    <definedName name="COMPOSICAOE146" localSheetId="21">[5]ELÉTRICA!#REF!</definedName>
    <definedName name="COMPOSICAOE146" localSheetId="18">[5]ELÉTRICA!#REF!</definedName>
    <definedName name="COMPOSICAOE146" localSheetId="19">[5]ELÉTRICA!#REF!</definedName>
    <definedName name="COMPOSICAOE147" localSheetId="21">[5]ELÉTRICA!#REF!</definedName>
    <definedName name="COMPOSICAOE147" localSheetId="18">[5]ELÉTRICA!#REF!</definedName>
    <definedName name="COMPOSICAOE147" localSheetId="19">[5]ELÉTRICA!#REF!</definedName>
    <definedName name="COMPOSICAOE148" localSheetId="21">[5]ELÉTRICA!#REF!</definedName>
    <definedName name="COMPOSICAOE148" localSheetId="18">[5]ELÉTRICA!#REF!</definedName>
    <definedName name="COMPOSICAOE148" localSheetId="19">[5]ELÉTRICA!#REF!</definedName>
    <definedName name="COMPOSICAOE149" localSheetId="21">[5]ELÉTRICA!#REF!</definedName>
    <definedName name="COMPOSICAOE149" localSheetId="18">[5]ELÉTRICA!#REF!</definedName>
    <definedName name="COMPOSICAOE149" localSheetId="19">[5]ELÉTRICA!#REF!</definedName>
    <definedName name="COMPOSICAOE150" localSheetId="21">[5]ELÉTRICA!#REF!</definedName>
    <definedName name="COMPOSICAOE150" localSheetId="18">[5]ELÉTRICA!#REF!</definedName>
    <definedName name="COMPOSICAOE150" localSheetId="19">[5]ELÉTRICA!#REF!</definedName>
    <definedName name="COMPOSICAOE151" localSheetId="21">[5]ELÉTRICA!#REF!</definedName>
    <definedName name="COMPOSICAOE151" localSheetId="18">[5]ELÉTRICA!#REF!</definedName>
    <definedName name="COMPOSICAOE151" localSheetId="19">[5]ELÉTRICA!#REF!</definedName>
    <definedName name="COMPOSICAOE152" localSheetId="21">[5]ELÉTRICA!#REF!</definedName>
    <definedName name="COMPOSICAOE152" localSheetId="18">[5]ELÉTRICA!#REF!</definedName>
    <definedName name="COMPOSICAOE152" localSheetId="19">[5]ELÉTRICA!#REF!</definedName>
    <definedName name="COMPOSICAOE154" localSheetId="21">[5]ELÉTRICA!#REF!</definedName>
    <definedName name="COMPOSICAOE154" localSheetId="18">[5]ELÉTRICA!#REF!</definedName>
    <definedName name="COMPOSICAOE154" localSheetId="19">[5]ELÉTRICA!#REF!</definedName>
    <definedName name="COMPOSICAOE19" localSheetId="21">#REF!</definedName>
    <definedName name="COMPOSICAOE19" localSheetId="18">#REF!</definedName>
    <definedName name="COMPOSICAOE19" localSheetId="19">#REF!</definedName>
    <definedName name="COMPOSICAOE20" localSheetId="21">#REF!</definedName>
    <definedName name="COMPOSICAOE20" localSheetId="18">#REF!</definedName>
    <definedName name="COMPOSICAOE20" localSheetId="19">#REF!</definedName>
    <definedName name="COMPOSICAOE21" localSheetId="21">#REF!</definedName>
    <definedName name="COMPOSICAOE21" localSheetId="18">#REF!</definedName>
    <definedName name="COMPOSICAOE21" localSheetId="19">#REF!</definedName>
    <definedName name="COMPOSICAOE22" localSheetId="21">#REF!</definedName>
    <definedName name="COMPOSICAOE22" localSheetId="18">#REF!</definedName>
    <definedName name="COMPOSICAOE22" localSheetId="19">#REF!</definedName>
    <definedName name="COMPOSICAOE23" localSheetId="21">#REF!</definedName>
    <definedName name="COMPOSICAOE23" localSheetId="18">#REF!</definedName>
    <definedName name="COMPOSICAOE23" localSheetId="19">#REF!</definedName>
    <definedName name="COMPOSICAOE24" localSheetId="21">#REF!</definedName>
    <definedName name="COMPOSICAOE24" localSheetId="18">#REF!</definedName>
    <definedName name="COMPOSICAOE24" localSheetId="19">#REF!</definedName>
    <definedName name="COMPOSICAOI1" localSheetId="21">#REF!</definedName>
    <definedName name="COMPOSICAOI1" localSheetId="18">#REF!</definedName>
    <definedName name="COMPOSICAOI1" localSheetId="19">#REF!</definedName>
    <definedName name="COMPOSICAOI10" localSheetId="21">#REF!</definedName>
    <definedName name="COMPOSICAOI10" localSheetId="18">#REF!</definedName>
    <definedName name="COMPOSICAOI10" localSheetId="19">#REF!</definedName>
    <definedName name="COMPOSICAOI109" localSheetId="21">[5]INFRA!#REF!</definedName>
    <definedName name="COMPOSICAOI109" localSheetId="18">[5]INFRA!#REF!</definedName>
    <definedName name="COMPOSICAOI109" localSheetId="19">[5]INFRA!#REF!</definedName>
    <definedName name="COMPOSICAOI11" localSheetId="21">#REF!</definedName>
    <definedName name="COMPOSICAOI11" localSheetId="18">#REF!</definedName>
    <definedName name="COMPOSICAOI11" localSheetId="19">#REF!</definedName>
    <definedName name="COMPOSICAOI110" localSheetId="21">[5]INFRA!#REF!</definedName>
    <definedName name="COMPOSICAOI110" localSheetId="18">[5]INFRA!#REF!</definedName>
    <definedName name="COMPOSICAOI110" localSheetId="19">[5]INFRA!#REF!</definedName>
    <definedName name="COMPOSICAOI114" localSheetId="21">[5]INFRA!#REF!</definedName>
    <definedName name="COMPOSICAOI114" localSheetId="18">[5]INFRA!#REF!</definedName>
    <definedName name="COMPOSICAOI114" localSheetId="19">[5]INFRA!#REF!</definedName>
    <definedName name="COMPOSICAOI115" localSheetId="21">[5]INFRA!#REF!</definedName>
    <definedName name="COMPOSICAOI115" localSheetId="18">[5]INFRA!#REF!</definedName>
    <definedName name="COMPOSICAOI115" localSheetId="19">[5]INFRA!#REF!</definedName>
    <definedName name="COMPOSICAOI117" localSheetId="21">[5]INFRA!#REF!</definedName>
    <definedName name="COMPOSICAOI117" localSheetId="18">[5]INFRA!#REF!</definedName>
    <definedName name="COMPOSICAOI117" localSheetId="19">[5]INFRA!#REF!</definedName>
    <definedName name="COMPOSICAOI119" localSheetId="21">[5]INFRA!#REF!</definedName>
    <definedName name="COMPOSICAOI119" localSheetId="18">[5]INFRA!#REF!</definedName>
    <definedName name="COMPOSICAOI119" localSheetId="19">[5]INFRA!#REF!</definedName>
    <definedName name="COMPOSICAOI12" localSheetId="21">#REF!</definedName>
    <definedName name="COMPOSICAOI12" localSheetId="18">#REF!</definedName>
    <definedName name="COMPOSICAOI12" localSheetId="19">#REF!</definedName>
    <definedName name="COMPOSICAOI13" localSheetId="21">#REF!</definedName>
    <definedName name="COMPOSICAOI13" localSheetId="18">#REF!</definedName>
    <definedName name="COMPOSICAOI13" localSheetId="19">#REF!</definedName>
    <definedName name="COMPOSICAOI135" localSheetId="21">[5]ELÉTRICA!#REF!</definedName>
    <definedName name="COMPOSICAOI135" localSheetId="18">[5]ELÉTRICA!#REF!</definedName>
    <definedName name="COMPOSICAOI135" localSheetId="19">[5]ELÉTRICA!#REF!</definedName>
    <definedName name="COMPOSICAOI14" localSheetId="21">#REF!</definedName>
    <definedName name="COMPOSICAOI14" localSheetId="18">#REF!</definedName>
    <definedName name="COMPOSICAOI14" localSheetId="19">#REF!</definedName>
    <definedName name="COMPOSICAOI15" localSheetId="21">#REF!</definedName>
    <definedName name="COMPOSICAOI15" localSheetId="18">#REF!</definedName>
    <definedName name="COMPOSICAOI15" localSheetId="19">#REF!</definedName>
    <definedName name="COMPOSICAOI153" localSheetId="21">[5]INFRA!#REF!</definedName>
    <definedName name="COMPOSICAOI153" localSheetId="18">[5]INFRA!#REF!</definedName>
    <definedName name="COMPOSICAOI153" localSheetId="19">[5]INFRA!#REF!</definedName>
    <definedName name="COMPOSICAOI155" localSheetId="21">[5]INFRA!#REF!</definedName>
    <definedName name="COMPOSICAOI155" localSheetId="18">[5]INFRA!#REF!</definedName>
    <definedName name="COMPOSICAOI155" localSheetId="19">[5]INFRA!#REF!</definedName>
    <definedName name="COMPOSICAOI156" localSheetId="21">[5]INFRA!#REF!</definedName>
    <definedName name="COMPOSICAOI156" localSheetId="18">[5]INFRA!#REF!</definedName>
    <definedName name="COMPOSICAOI156" localSheetId="19">[5]INFRA!#REF!</definedName>
    <definedName name="COMPOSICAOI157" localSheetId="21">[5]INFRA!#REF!</definedName>
    <definedName name="COMPOSICAOI157" localSheetId="18">[5]INFRA!#REF!</definedName>
    <definedName name="COMPOSICAOI157" localSheetId="19">[5]INFRA!#REF!</definedName>
    <definedName name="COMPOSICAOI16" localSheetId="21">#REF!</definedName>
    <definedName name="COMPOSICAOI16" localSheetId="18">#REF!</definedName>
    <definedName name="COMPOSICAOI16" localSheetId="19">#REF!</definedName>
    <definedName name="COMPOSICAOI17" localSheetId="21">#REF!</definedName>
    <definedName name="COMPOSICAOI17" localSheetId="18">#REF!</definedName>
    <definedName name="COMPOSICAOI17" localSheetId="19">#REF!</definedName>
    <definedName name="COMPOSICAOI18" localSheetId="21">#REF!</definedName>
    <definedName name="COMPOSICAOI18" localSheetId="18">#REF!</definedName>
    <definedName name="COMPOSICAOI18" localSheetId="19">#REF!</definedName>
    <definedName name="COMPOSICAOI2" localSheetId="21">#REF!</definedName>
    <definedName name="COMPOSICAOI2" localSheetId="18">#REF!</definedName>
    <definedName name="COMPOSICAOI2" localSheetId="19">#REF!</definedName>
    <definedName name="COMPOSICAOI200" localSheetId="21">[5]INFRA!#REF!</definedName>
    <definedName name="COMPOSICAOI200" localSheetId="18">[5]INFRA!#REF!</definedName>
    <definedName name="COMPOSICAOI200" localSheetId="19">[5]INFRA!#REF!</definedName>
    <definedName name="COMPOSICAOI202" localSheetId="21">[5]INFRA!#REF!</definedName>
    <definedName name="COMPOSICAOI202" localSheetId="18">[5]INFRA!#REF!</definedName>
    <definedName name="COMPOSICAOI202" localSheetId="19">[5]INFRA!#REF!</definedName>
    <definedName name="COMPOSICAOI204" localSheetId="21">[5]INFRA!#REF!</definedName>
    <definedName name="COMPOSICAOI204" localSheetId="18">[5]INFRA!#REF!</definedName>
    <definedName name="COMPOSICAOI204" localSheetId="19">[5]INFRA!#REF!</definedName>
    <definedName name="COMPOSICAOI3" localSheetId="21">#REF!</definedName>
    <definedName name="COMPOSICAOI3" localSheetId="18">#REF!</definedName>
    <definedName name="COMPOSICAOI3" localSheetId="19">#REF!</definedName>
    <definedName name="COMPOSICAOI4" localSheetId="21">#REF!</definedName>
    <definedName name="COMPOSICAOI4" localSheetId="18">#REF!</definedName>
    <definedName name="COMPOSICAOI4" localSheetId="19">#REF!</definedName>
    <definedName name="COMPOSICAOI5" localSheetId="21">#REF!</definedName>
    <definedName name="COMPOSICAOI5" localSheetId="18">#REF!</definedName>
    <definedName name="COMPOSICAOI5" localSheetId="19">#REF!</definedName>
    <definedName name="COMPOSICAOI6" localSheetId="21">#REF!</definedName>
    <definedName name="COMPOSICAOI6" localSheetId="18">#REF!</definedName>
    <definedName name="COMPOSICAOI6" localSheetId="19">#REF!</definedName>
    <definedName name="COMPOSICAOI7" localSheetId="21">#REF!</definedName>
    <definedName name="COMPOSICAOI7" localSheetId="18">#REF!</definedName>
    <definedName name="COMPOSICAOI7" localSheetId="19">#REF!</definedName>
    <definedName name="COMPOSICAOI8" localSheetId="21">#REF!</definedName>
    <definedName name="COMPOSICAOI8" localSheetId="18">#REF!</definedName>
    <definedName name="COMPOSICAOI8" localSheetId="19">#REF!</definedName>
    <definedName name="COMPOSICAOI87" localSheetId="21">[5]INFRA!#REF!</definedName>
    <definedName name="COMPOSICAOI87" localSheetId="18">[5]INFRA!#REF!</definedName>
    <definedName name="COMPOSICAOI87" localSheetId="19">[5]INFRA!#REF!</definedName>
    <definedName name="COMPOSICAOI88" localSheetId="21">[5]INFRA!#REF!</definedName>
    <definedName name="COMPOSICAOI88" localSheetId="18">[5]INFRA!#REF!</definedName>
    <definedName name="COMPOSICAOI88" localSheetId="19">[5]INFRA!#REF!</definedName>
    <definedName name="COMPOSICAOI89" localSheetId="21">[5]INFRA!#REF!</definedName>
    <definedName name="COMPOSICAOI89" localSheetId="18">[5]INFRA!#REF!</definedName>
    <definedName name="COMPOSICAOI89" localSheetId="19">[5]INFRA!#REF!</definedName>
    <definedName name="COMPOSICAOI90" localSheetId="21">[5]INFRA!#REF!</definedName>
    <definedName name="COMPOSICAOI90" localSheetId="18">[5]INFRA!#REF!</definedName>
    <definedName name="COMPOSICAOI90" localSheetId="19">[5]INFRA!#REF!</definedName>
    <definedName name="COMPOSICAOI91" localSheetId="21">[5]INFRA!#REF!</definedName>
    <definedName name="COMPOSICAOI91" localSheetId="18">[5]INFRA!#REF!</definedName>
    <definedName name="COMPOSICAOI91" localSheetId="19">[5]INFRA!#REF!</definedName>
    <definedName name="COMPOSICAOI92" localSheetId="21">[5]INFRA!#REF!</definedName>
    <definedName name="COMPOSICAOI92" localSheetId="18">[5]INFRA!#REF!</definedName>
    <definedName name="COMPOSICAOI92" localSheetId="19">[5]INFRA!#REF!</definedName>
    <definedName name="COMPOSICAOI93" localSheetId="21">[5]INFRA!#REF!</definedName>
    <definedName name="COMPOSICAOI93" localSheetId="18">[5]INFRA!#REF!</definedName>
    <definedName name="COMPOSICAOI93" localSheetId="19">[5]INFRA!#REF!</definedName>
    <definedName name="COMPOSICAOI94" localSheetId="21">[5]INFRA!#REF!</definedName>
    <definedName name="COMPOSICAOI94" localSheetId="18">[5]INFRA!#REF!</definedName>
    <definedName name="COMPOSICAOI94" localSheetId="19">[5]INFRA!#REF!</definedName>
    <definedName name="COMPOSICAOI96" localSheetId="21">[5]INFRA!#REF!</definedName>
    <definedName name="COMPOSICAOI96" localSheetId="18">[5]INFRA!#REF!</definedName>
    <definedName name="COMPOSICAOI96" localSheetId="19">[5]INFRA!#REF!</definedName>
    <definedName name="COMPOSICAOI97" localSheetId="21">[5]INFRA!#REF!</definedName>
    <definedName name="COMPOSICAOI97" localSheetId="18">[5]INFRA!#REF!</definedName>
    <definedName name="COMPOSICAOI97" localSheetId="19">[5]INFRA!#REF!</definedName>
    <definedName name="COMPOSICAOI98" localSheetId="21">[5]INFRA!#REF!</definedName>
    <definedName name="COMPOSICAOI98" localSheetId="18">[5]INFRA!#REF!</definedName>
    <definedName name="COMPOSICAOI98" localSheetId="19">[5]INFRA!#REF!</definedName>
    <definedName name="COMPOSICAOL71" localSheetId="21">'[5]LÓGICA 2'!#REF!</definedName>
    <definedName name="COMPOSICAOL71" localSheetId="18">'[5]LÓGICA 2'!#REF!</definedName>
    <definedName name="COMPOSICAOL71" localSheetId="19">'[5]LÓGICA 2'!#REF!</definedName>
    <definedName name="COMPOSICAOL74" localSheetId="21">'[5]LÓGICA 2'!#REF!</definedName>
    <definedName name="COMPOSICAOL74" localSheetId="18">'[5]LÓGICA 2'!#REF!</definedName>
    <definedName name="COMPOSICAOL74" localSheetId="19">'[5]LÓGICA 2'!#REF!</definedName>
    <definedName name="COMPOSICAOL75" localSheetId="21">'[5]LÓGICA 2'!#REF!</definedName>
    <definedName name="COMPOSICAOL75" localSheetId="18">'[5]LÓGICA 2'!#REF!</definedName>
    <definedName name="COMPOSICAOL75" localSheetId="19">'[5]LÓGICA 2'!#REF!</definedName>
    <definedName name="COMPOSICAOL83" localSheetId="21">'[5]LÓGICA 2'!#REF!</definedName>
    <definedName name="COMPOSICAOL83" localSheetId="18">'[5]LÓGICA 2'!#REF!</definedName>
    <definedName name="COMPOSICAOL83" localSheetId="19">'[5]LÓGICA 2'!#REF!</definedName>
    <definedName name="CONFLITO" localSheetId="21">#REF!</definedName>
    <definedName name="CONFLITO" localSheetId="18">#REF!</definedName>
    <definedName name="CONFLITO" localSheetId="19">#REF!</definedName>
    <definedName name="Conser" localSheetId="21">#REF!</definedName>
    <definedName name="Conser" localSheetId="18">#REF!</definedName>
    <definedName name="Conser" localSheetId="19">#REF!</definedName>
    <definedName name="conserva" localSheetId="21">#REF!</definedName>
    <definedName name="conserva" localSheetId="18">#REF!</definedName>
    <definedName name="conserva" localSheetId="19">#REF!</definedName>
    <definedName name="correta" localSheetId="21">#REF!</definedName>
    <definedName name="correta" localSheetId="18">#REF!</definedName>
    <definedName name="correta" localSheetId="19">#REF!</definedName>
    <definedName name="cp.100" localSheetId="21">#REF!</definedName>
    <definedName name="cp.100" localSheetId="18">#REF!</definedName>
    <definedName name="cp.100" localSheetId="19">#REF!</definedName>
    <definedName name="cp.95" localSheetId="21">#REF!</definedName>
    <definedName name="cp.95" localSheetId="18">#REF!</definedName>
    <definedName name="cp.95" localSheetId="19">#REF!</definedName>
    <definedName name="Cron" localSheetId="17" hidden="1">{#N/A,#N/A,FALSE,"MO (2)"}</definedName>
    <definedName name="Cron" hidden="1">{#N/A,#N/A,FALSE,"MO (2)"}</definedName>
    <definedName name="Cron_1" localSheetId="17" hidden="1">{#N/A,#N/A,FALSE,"MO (2)"}</definedName>
    <definedName name="Cron_1" hidden="1">{#N/A,#N/A,FALSE,"MO (2)"}</definedName>
    <definedName name="cronograma" localSheetId="7" hidden="1">{#N/A,#N/A,TRUE,"Plan1"}</definedName>
    <definedName name="cronograma" localSheetId="12" hidden="1">{#N/A,#N/A,TRUE,"Plan1"}</definedName>
    <definedName name="cronograma" localSheetId="21" hidden="1">{#N/A,#N/A,TRUE,"Plan1"}</definedName>
    <definedName name="cronograma" localSheetId="9" hidden="1">{#N/A,#N/A,TRUE,"Plan1"}</definedName>
    <definedName name="cronograma" localSheetId="13" hidden="1">{#N/A,#N/A,TRUE,"Plan1"}</definedName>
    <definedName name="cronograma" localSheetId="8" hidden="1">{#N/A,#N/A,TRUE,"Plan1"}</definedName>
    <definedName name="cronograma" localSheetId="5" hidden="1">{#N/A,#N/A,TRUE,"Plan1"}</definedName>
    <definedName name="cronograma" localSheetId="11" hidden="1">{#N/A,#N/A,TRUE,"Plan1"}</definedName>
    <definedName name="cronograma" localSheetId="10" hidden="1">{#N/A,#N/A,TRUE,"Plan1"}</definedName>
    <definedName name="cronograma" localSheetId="3" hidden="1">{#N/A,#N/A,TRUE,"Plan1"}</definedName>
    <definedName name="cronograma" localSheetId="17" hidden="1">{#N/A,#N/A,TRUE,"Plan1"}</definedName>
    <definedName name="cronograma" hidden="1">{#N/A,#N/A,TRUE,"Plan1"}</definedName>
    <definedName name="cronograma1" localSheetId="7" hidden="1">{#N/A,#N/A,TRUE,"Plan1"}</definedName>
    <definedName name="cronograma1" localSheetId="12" hidden="1">{#N/A,#N/A,TRUE,"Plan1"}</definedName>
    <definedName name="cronograma1" localSheetId="21" hidden="1">{#N/A,#N/A,TRUE,"Plan1"}</definedName>
    <definedName name="cronograma1" localSheetId="9" hidden="1">{#N/A,#N/A,TRUE,"Plan1"}</definedName>
    <definedName name="cronograma1" localSheetId="13" hidden="1">{#N/A,#N/A,TRUE,"Plan1"}</definedName>
    <definedName name="cronograma1" localSheetId="8" hidden="1">{#N/A,#N/A,TRUE,"Plan1"}</definedName>
    <definedName name="cronograma1" localSheetId="5" hidden="1">{#N/A,#N/A,TRUE,"Plan1"}</definedName>
    <definedName name="cronograma1" localSheetId="11" hidden="1">{#N/A,#N/A,TRUE,"Plan1"}</definedName>
    <definedName name="cronograma1" localSheetId="10" hidden="1">{#N/A,#N/A,TRUE,"Plan1"}</definedName>
    <definedName name="cronograma1" localSheetId="3" hidden="1">{#N/A,#N/A,TRUE,"Plan1"}</definedName>
    <definedName name="cronograma1" localSheetId="17" hidden="1">{#N/A,#N/A,TRUE,"Plan1"}</definedName>
    <definedName name="cronograma1" hidden="1">{#N/A,#N/A,TRUE,"Plan1"}</definedName>
    <definedName name="cronogramaprogramacao" localSheetId="21">#REF!</definedName>
    <definedName name="cronogramaprogramacao" localSheetId="18">#REF!</definedName>
    <definedName name="cronogramaprogramacao" localSheetId="19">#REF!</definedName>
    <definedName name="cx.01" localSheetId="21">[6]Aterro!#REF!</definedName>
    <definedName name="cx.01" localSheetId="18">[6]Aterro!#REF!</definedName>
    <definedName name="cx.01" localSheetId="19">[6]Aterro!#REF!</definedName>
    <definedName name="cx_coletora" localSheetId="21">#REF!</definedName>
    <definedName name="cx_coletora" localSheetId="18">#REF!</definedName>
    <definedName name="cx_coletora" localSheetId="19">#REF!</definedName>
    <definedName name="d" localSheetId="21">#REF!</definedName>
    <definedName name="d" localSheetId="18">#REF!</definedName>
    <definedName name="d" localSheetId="19">#REF!</definedName>
    <definedName name="DAS" localSheetId="17" hidden="1">{#N/A,#N/A,FALSE,"MO (2)"}</definedName>
    <definedName name="DAS" hidden="1">{#N/A,#N/A,FALSE,"MO (2)"}</definedName>
    <definedName name="DAS_1" localSheetId="17" hidden="1">{#N/A,#N/A,FALSE,"MO (2)"}</definedName>
    <definedName name="DAS_1" hidden="1">{#N/A,#N/A,FALSE,"MO (2)"}</definedName>
    <definedName name="data" localSheetId="21">#REF!</definedName>
    <definedName name="data" localSheetId="18">#REF!</definedName>
    <definedName name="data" localSheetId="19">#REF!</definedName>
    <definedName name="Data_Final" localSheetId="21">#REF!</definedName>
    <definedName name="Data_Final" localSheetId="18">#REF!</definedName>
    <definedName name="Data_Final" localSheetId="19">#REF!</definedName>
    <definedName name="Data_Início" localSheetId="21">#REF!</definedName>
    <definedName name="Data_Início" localSheetId="18">#REF!</definedName>
    <definedName name="Data_Início" localSheetId="19">#REF!</definedName>
    <definedName name="DDDDE" localSheetId="17" hidden="1">{#N/A,#N/A,FALSE,"MO (2)"}</definedName>
    <definedName name="DDDDE" hidden="1">{#N/A,#N/A,FALSE,"MO (2)"}</definedName>
    <definedName name="DDDDE_1" localSheetId="17" hidden="1">{#N/A,#N/A,FALSE,"MO (2)"}</definedName>
    <definedName name="DDDDE_1" hidden="1">{#N/A,#N/A,FALSE,"MO (2)"}</definedName>
    <definedName name="ddlc" localSheetId="21">#REF!</definedName>
    <definedName name="ddlc" localSheetId="18">#REF!</definedName>
    <definedName name="ddlc" localSheetId="19">#REF!</definedName>
    <definedName name="defensas" localSheetId="21">#REF!</definedName>
    <definedName name="defensas" localSheetId="18">#REF!</definedName>
    <definedName name="defensas" localSheetId="19">#REF!</definedName>
    <definedName name="densidade_cap" localSheetId="21">#REF!</definedName>
    <definedName name="densidade_cap" localSheetId="18">#REF!</definedName>
    <definedName name="densidade_cap" localSheetId="19">#REF!</definedName>
    <definedName name="descida1" localSheetId="21">#REF!</definedName>
    <definedName name="descida1" localSheetId="18">#REF!</definedName>
    <definedName name="descida1" localSheetId="19">#REF!</definedName>
    <definedName name="descida2" localSheetId="21">#REF!</definedName>
    <definedName name="descida2" localSheetId="18">#REF!</definedName>
    <definedName name="descida2" localSheetId="19">#REF!</definedName>
    <definedName name="DGA" localSheetId="21">'[4]PRO-08'!#REF!</definedName>
    <definedName name="DGA" localSheetId="18">'[4]PRO-08'!#REF!</definedName>
    <definedName name="DGA" localSheetId="19">'[4]PRO-08'!#REF!</definedName>
    <definedName name="DJ" localSheetId="21">#REF!</definedName>
    <definedName name="DJ" localSheetId="18">#REF!</definedName>
    <definedName name="DJ" localSheetId="19">#REF!</definedName>
    <definedName name="DMT" localSheetId="21">#REF!</definedName>
    <definedName name="DMT" localSheetId="18">#REF!</definedName>
    <definedName name="DMT" localSheetId="19">#REF!</definedName>
    <definedName name="DMT_0_50" localSheetId="21">#REF!</definedName>
    <definedName name="DMT_0_50" localSheetId="18">#REF!</definedName>
    <definedName name="DMT_0_50" localSheetId="19">#REF!</definedName>
    <definedName name="DMT_1000" localSheetId="21">#REF!</definedName>
    <definedName name="DMT_1000" localSheetId="18">#REF!</definedName>
    <definedName name="DMT_1000" localSheetId="19">#REF!</definedName>
    <definedName name="dmt_1200" localSheetId="21">#REF!</definedName>
    <definedName name="dmt_1200" localSheetId="18">#REF!</definedName>
    <definedName name="dmt_1200" localSheetId="19">#REF!</definedName>
    <definedName name="dmt_1400" localSheetId="21">#REF!</definedName>
    <definedName name="dmt_1400" localSheetId="18">#REF!</definedName>
    <definedName name="dmt_1400" localSheetId="19">#REF!</definedName>
    <definedName name="DMT_200" localSheetId="21">#REF!</definedName>
    <definedName name="DMT_200" localSheetId="18">#REF!</definedName>
    <definedName name="DMT_200" localSheetId="19">#REF!</definedName>
    <definedName name="DMT_200_400" localSheetId="21">#REF!</definedName>
    <definedName name="DMT_200_400" localSheetId="18">#REF!</definedName>
    <definedName name="DMT_200_400" localSheetId="19">#REF!</definedName>
    <definedName name="DMT_400" localSheetId="21">#REF!</definedName>
    <definedName name="DMT_400" localSheetId="18">#REF!</definedName>
    <definedName name="DMT_400" localSheetId="19">#REF!</definedName>
    <definedName name="DMT_400_600" localSheetId="21">#REF!</definedName>
    <definedName name="DMT_400_600" localSheetId="18">#REF!</definedName>
    <definedName name="DMT_400_600" localSheetId="19">#REF!</definedName>
    <definedName name="DMT_50" localSheetId="21">#REF!</definedName>
    <definedName name="DMT_50" localSheetId="18">#REF!</definedName>
    <definedName name="DMT_50" localSheetId="19">#REF!</definedName>
    <definedName name="DMT_50_200" localSheetId="21">#REF!</definedName>
    <definedName name="DMT_50_200" localSheetId="18">#REF!</definedName>
    <definedName name="DMT_50_200" localSheetId="19">#REF!</definedName>
    <definedName name="DMT_50_300" localSheetId="21">#REF!</definedName>
    <definedName name="DMT_50_300" localSheetId="18">#REF!</definedName>
    <definedName name="DMT_50_300" localSheetId="19">#REF!</definedName>
    <definedName name="DMT_600" localSheetId="21">#REF!</definedName>
    <definedName name="DMT_600" localSheetId="18">#REF!</definedName>
    <definedName name="DMT_600" localSheetId="19">#REF!</definedName>
    <definedName name="DMT_800" localSheetId="21">#REF!</definedName>
    <definedName name="DMT_800" localSheetId="18">#REF!</definedName>
    <definedName name="DMT_800" localSheetId="19">#REF!</definedName>
    <definedName name="dren" localSheetId="21">#REF!</definedName>
    <definedName name="dren" localSheetId="18">#REF!</definedName>
    <definedName name="dren" localSheetId="19">#REF!</definedName>
    <definedName name="drena" localSheetId="21">#REF!</definedName>
    <definedName name="drena" localSheetId="18">#REF!</definedName>
    <definedName name="drena" localSheetId="19">#REF!</definedName>
    <definedName name="dsfs" localSheetId="21">#REF!</definedName>
    <definedName name="dsfs" localSheetId="18">#REF!</definedName>
    <definedName name="dsfs" localSheetId="19">#REF!</definedName>
    <definedName name="ECJ" localSheetId="21">#REF!</definedName>
    <definedName name="ECJ" localSheetId="18">#REF!</definedName>
    <definedName name="ECJ" localSheetId="19">#REF!</definedName>
    <definedName name="edefegeh" localSheetId="17" hidden="1">{#N/A,#N/A,FALSE,"MO (2)"}</definedName>
    <definedName name="edefegeh" hidden="1">{#N/A,#N/A,FALSE,"MO (2)"}</definedName>
    <definedName name="edefegeh_1" localSheetId="17" hidden="1">{#N/A,#N/A,FALSE,"MO (2)"}</definedName>
    <definedName name="edefegeh_1" hidden="1">{#N/A,#N/A,FALSE,"MO (2)"}</definedName>
    <definedName name="ee" localSheetId="21">[7]reg_mec_fx_dm_!#REF!</definedName>
    <definedName name="ee" localSheetId="18">[7]reg_mec_fx_dm_!#REF!</definedName>
    <definedName name="ee" localSheetId="19">[7]reg_mec_fx_dm_!#REF!</definedName>
    <definedName name="EJ" localSheetId="21">#REF!</definedName>
    <definedName name="EJ" localSheetId="18">#REF!</definedName>
    <definedName name="EJ" localSheetId="19">#REF!</definedName>
    <definedName name="ELIAS" localSheetId="21">#REF!</definedName>
    <definedName name="ELIAS" localSheetId="18">#REF!</definedName>
    <definedName name="ELIAS" localSheetId="19">#REF!</definedName>
    <definedName name="Empo" localSheetId="21">#REF!</definedName>
    <definedName name="Empo" localSheetId="18">#REF!</definedName>
    <definedName name="Empo" localSheetId="19">#REF!</definedName>
    <definedName name="empo2" localSheetId="21">#REF!</definedName>
    <definedName name="empo2" localSheetId="18">#REF!</definedName>
    <definedName name="empo2" localSheetId="19">#REF!</definedName>
    <definedName name="Empola2" localSheetId="21">#REF!</definedName>
    <definedName name="Empola2" localSheetId="18">#REF!</definedName>
    <definedName name="Empola2" localSheetId="19">#REF!</definedName>
    <definedName name="Empolamento" localSheetId="21">#REF!</definedName>
    <definedName name="Empolamento" localSheetId="18">#REF!</definedName>
    <definedName name="Empolamento" localSheetId="19">#REF!</definedName>
    <definedName name="Empolo2" localSheetId="21">#REF!</definedName>
    <definedName name="Empolo2" localSheetId="18">#REF!</definedName>
    <definedName name="Empolo2" localSheetId="19">#REF!</definedName>
    <definedName name="empolo3" localSheetId="21">#REF!</definedName>
    <definedName name="empolo3" localSheetId="18">#REF!</definedName>
    <definedName name="empolo3" localSheetId="19">#REF!</definedName>
    <definedName name="EMPRESAS" localSheetId="21">OFFSET(#REF!,0,0):OFFSET(#REF!,-1,0)</definedName>
    <definedName name="EMPRESAS" localSheetId="18">OFFSET(#REF!,0,0):OFFSET(#REF!,-1,0)</definedName>
    <definedName name="EMPRESAS" localSheetId="19">OFFSET(#REF!,0,0):OFFSET(#REF!,-1,0)</definedName>
    <definedName name="encp" localSheetId="21">#REF!</definedName>
    <definedName name="encp" localSheetId="18">#REF!</definedName>
    <definedName name="encp" localSheetId="19">#REF!</definedName>
    <definedName name="enct" localSheetId="21">#REF!</definedName>
    <definedName name="enct" localSheetId="18">#REF!</definedName>
    <definedName name="enct" localSheetId="19">#REF!</definedName>
    <definedName name="eng" localSheetId="21">#REF!</definedName>
    <definedName name="eng" localSheetId="18">#REF!</definedName>
    <definedName name="eng" localSheetId="19">#REF!</definedName>
    <definedName name="eng." localSheetId="17" hidden="1">{#N/A,#N/A,FALSE,"MO (2)"}</definedName>
    <definedName name="eng." hidden="1">{#N/A,#N/A,FALSE,"MO (2)"}</definedName>
    <definedName name="eng._1" localSheetId="17" hidden="1">{#N/A,#N/A,FALSE,"MO (2)"}</definedName>
    <definedName name="eng._1" hidden="1">{#N/A,#N/A,FALSE,"MO (2)"}</definedName>
    <definedName name="ENGENHARIA" localSheetId="17" hidden="1">{#N/A,#N/A,FALSE,"MO (2)"}</definedName>
    <definedName name="ENGENHARIA" hidden="1">{#N/A,#N/A,FALSE,"MO (2)"}</definedName>
    <definedName name="ENGENHARIA_1" localSheetId="17" hidden="1">{#N/A,#N/A,FALSE,"MO (2)"}</definedName>
    <definedName name="ENGENHARIA_1" hidden="1">{#N/A,#N/A,FALSE,"MO (2)"}</definedName>
    <definedName name="entrada1" localSheetId="21">#REF!</definedName>
    <definedName name="entrada1" localSheetId="18">#REF!</definedName>
    <definedName name="entrada1" localSheetId="19">#REF!</definedName>
    <definedName name="entrada2" localSheetId="21">#REF!</definedName>
    <definedName name="entrada2" localSheetId="18">#REF!</definedName>
    <definedName name="entrada2" localSheetId="19">#REF!</definedName>
    <definedName name="escavmec" localSheetId="21">#REF!</definedName>
    <definedName name="escavmec" localSheetId="18">#REF!</definedName>
    <definedName name="escavmec" localSheetId="19">#REF!</definedName>
    <definedName name="EU" localSheetId="17" hidden="1">{#N/A,#N/A,FALSE,"MO (2)"}</definedName>
    <definedName name="EU" hidden="1">{#N/A,#N/A,FALSE,"MO (2)"}</definedName>
    <definedName name="EU_1" localSheetId="17" hidden="1">{#N/A,#N/A,FALSE,"MO (2)"}</definedName>
    <definedName name="EU_1" hidden="1">{#N/A,#N/A,FALSE,"MO (2)"}</definedName>
    <definedName name="EXA" localSheetId="21">'[4]PRO-08'!#REF!</definedName>
    <definedName name="EXA" localSheetId="18">'[4]PRO-08'!#REF!</definedName>
    <definedName name="EXA" localSheetId="19">'[4]PRO-08'!#REF!</definedName>
    <definedName name="Excel_BuiltIn_Print_Area_7" localSheetId="21">[7]reg_mec_fx_dm_!#REF!</definedName>
    <definedName name="Excel_BuiltIn_Print_Area_7" localSheetId="18">[7]reg_mec_fx_dm_!#REF!</definedName>
    <definedName name="Excel_BuiltIn_Print_Area_7" localSheetId="19">[7]reg_mec_fx_dm_!#REF!</definedName>
    <definedName name="EXT" localSheetId="21">#REF!</definedName>
    <definedName name="EXT" localSheetId="18">#REF!</definedName>
    <definedName name="EXT" localSheetId="19">#REF!</definedName>
    <definedName name="Extenso" localSheetId="7">'ADM LOCAL'!Extenso</definedName>
    <definedName name="Extenso" localSheetId="12">BDI!Extenso</definedName>
    <definedName name="Extenso" localSheetId="21">'BDI DIF'!Extenso</definedName>
    <definedName name="Extenso" localSheetId="9">'BDI DIF.'!Extenso</definedName>
    <definedName name="Extenso" localSheetId="13">'bdi dife.'!Extenso</definedName>
    <definedName name="Extenso" localSheetId="8">'BDI NÃO DESON'!Extenso</definedName>
    <definedName name="Extenso" localSheetId="5">CRONOGRAMA!Extenso</definedName>
    <definedName name="Extenso" localSheetId="10">'MAPA de Cotação '!Extenso</definedName>
    <definedName name="Extenso" localSheetId="3">'RESUMO DO ORÇAMENTO'!Extenso</definedName>
    <definedName name="Extenso">'ADM LOCAL'!Extenso</definedName>
    <definedName name="FAT" localSheetId="21">#REF!</definedName>
    <definedName name="FAT" localSheetId="18">#REF!</definedName>
    <definedName name="FAT" localSheetId="19">#REF!</definedName>
    <definedName name="fator100" localSheetId="21">#REF!</definedName>
    <definedName name="fator100" localSheetId="18">#REF!</definedName>
    <definedName name="fator100" localSheetId="19">#REF!</definedName>
    <definedName name="fator50" localSheetId="21">#REF!</definedName>
    <definedName name="fator50" localSheetId="18">#REF!</definedName>
    <definedName name="fator50" localSheetId="19">#REF!</definedName>
    <definedName name="fc1a" localSheetId="21">'[4]PRO-08'!#REF!</definedName>
    <definedName name="fc1a" localSheetId="18">'[4]PRO-08'!#REF!</definedName>
    <definedName name="fc1a" localSheetId="19">'[4]PRO-08'!#REF!</definedName>
    <definedName name="FC2A" localSheetId="21">'[4]PRO-08'!#REF!</definedName>
    <definedName name="FC2A" localSheetId="18">'[4]PRO-08'!#REF!</definedName>
    <definedName name="FC2A" localSheetId="19">'[4]PRO-08'!#REF!</definedName>
    <definedName name="FC3A" localSheetId="21">'[4]PRO-08'!#REF!</definedName>
    <definedName name="FC3A" localSheetId="18">'[4]PRO-08'!#REF!</definedName>
    <definedName name="FC3A" localSheetId="19">'[4]PRO-08'!#REF!</definedName>
    <definedName name="FCT" localSheetId="21">#REF!</definedName>
    <definedName name="FCT" localSheetId="18">#REF!</definedName>
    <definedName name="FCT" localSheetId="19">#REF!</definedName>
    <definedName name="ffg" localSheetId="17" hidden="1">{#N/A,#N/A,FALSE,"MO (2)"}</definedName>
    <definedName name="ffg" hidden="1">{#N/A,#N/A,FALSE,"MO (2)"}</definedName>
    <definedName name="ffg_1" localSheetId="17" hidden="1">{#N/A,#N/A,FALSE,"MO (2)"}</definedName>
    <definedName name="ffg_1" hidden="1">{#N/A,#N/A,FALSE,"MO (2)"}</definedName>
    <definedName name="fghji" localSheetId="17" hidden="1">{#N/A,#N/A,FALSE,"MO (2)"}</definedName>
    <definedName name="fghji" hidden="1">{#N/A,#N/A,FALSE,"MO (2)"}</definedName>
    <definedName name="fghji_1" localSheetId="17" hidden="1">{#N/A,#N/A,FALSE,"MO (2)"}</definedName>
    <definedName name="fghji_1" hidden="1">{#N/A,#N/A,FALSE,"MO (2)"}</definedName>
    <definedName name="fog" localSheetId="21">[6]TSD!#REF!</definedName>
    <definedName name="fog" localSheetId="18">[6]TSD!#REF!</definedName>
    <definedName name="fog" localSheetId="19">[6]TSD!#REF!</definedName>
    <definedName name="fx_horiz" localSheetId="21">#REF!</definedName>
    <definedName name="fx_horiz" localSheetId="18">#REF!</definedName>
    <definedName name="fx_horiz" localSheetId="19">#REF!</definedName>
    <definedName name="gfgh" localSheetId="17" hidden="1">{#N/A,#N/A,FALSE,"MO (2)"}</definedName>
    <definedName name="gfgh" hidden="1">{#N/A,#N/A,FALSE,"MO (2)"}</definedName>
    <definedName name="gfgh_1" localSheetId="17" hidden="1">{#N/A,#N/A,FALSE,"MO (2)"}</definedName>
    <definedName name="gfgh_1" hidden="1">{#N/A,#N/A,FALSE,"MO (2)"}</definedName>
    <definedName name="GRAMA" localSheetId="21">#REF!</definedName>
    <definedName name="GRAMA" localSheetId="18">#REF!</definedName>
    <definedName name="GRAMA" localSheetId="19">#REF!</definedName>
    <definedName name="grama_mudas" localSheetId="21">#REF!</definedName>
    <definedName name="grama_mudas" localSheetId="18">#REF!</definedName>
    <definedName name="grama_mudas" localSheetId="19">#REF!</definedName>
    <definedName name="hi" localSheetId="21">#REF!</definedName>
    <definedName name="hi" localSheetId="18">#REF!</definedName>
    <definedName name="hi" localSheetId="19">#REF!</definedName>
    <definedName name="IM" localSheetId="21">#REF!</definedName>
    <definedName name="IM" localSheetId="18">#REF!</definedName>
    <definedName name="IM" localSheetId="19">#REF!</definedName>
    <definedName name="IND" localSheetId="21">#REF!</definedName>
    <definedName name="IND" localSheetId="18">#REF!</definedName>
    <definedName name="IND" localSheetId="19">#REF!</definedName>
    <definedName name="indi_33" localSheetId="21">#REF!</definedName>
    <definedName name="indi_33" localSheetId="18">#REF!</definedName>
    <definedName name="indi_33" localSheetId="19">#REF!</definedName>
    <definedName name="INDI22" localSheetId="21">#REF!</definedName>
    <definedName name="INDI22" localSheetId="18">#REF!</definedName>
    <definedName name="INDI22" localSheetId="19">#REF!</definedName>
    <definedName name="INDICES" localSheetId="21">#REF!:OFFSET(#REF!,-1,0)</definedName>
    <definedName name="INDICES" localSheetId="18">#REF!:OFFSET(#REF!,-1,0)</definedName>
    <definedName name="INDICES" localSheetId="19">#REF!:OFFSET(#REF!,-1,0)</definedName>
    <definedName name="inic" localSheetId="21">#REF!</definedName>
    <definedName name="inic" localSheetId="18">#REF!</definedName>
    <definedName name="inic" localSheetId="19">#REF!</definedName>
    <definedName name="jkhjkjkg" localSheetId="17" hidden="1">{#N/A,#N/A,FALSE,"MO (2)"}</definedName>
    <definedName name="jkhjkjkg" hidden="1">{#N/A,#N/A,FALSE,"MO (2)"}</definedName>
    <definedName name="jkhjkjkg_1" localSheetId="17" hidden="1">{#N/A,#N/A,FALSE,"MO (2)"}</definedName>
    <definedName name="jkhjkjkg_1" hidden="1">{#N/A,#N/A,FALSE,"MO (2)"}</definedName>
    <definedName name="kdren" localSheetId="21">#REF!</definedName>
    <definedName name="kdren" localSheetId="18">#REF!</definedName>
    <definedName name="kdren" localSheetId="19">#REF!</definedName>
    <definedName name="kdrena" localSheetId="21">#REF!</definedName>
    <definedName name="kdrena" localSheetId="18">#REF!</definedName>
    <definedName name="kdrena" localSheetId="19">#REF!</definedName>
    <definedName name="koae" localSheetId="21">#REF!</definedName>
    <definedName name="koae" localSheetId="18">#REF!</definedName>
    <definedName name="koae" localSheetId="19">#REF!</definedName>
    <definedName name="kpavi" localSheetId="21">#REF!</definedName>
    <definedName name="kpavi" localSheetId="18">#REF!</definedName>
    <definedName name="kpavi" localSheetId="19">#REF!</definedName>
    <definedName name="KSIN" localSheetId="21">#REF!</definedName>
    <definedName name="KSIN" localSheetId="18">#REF!</definedName>
    <definedName name="KSIN" localSheetId="19">#REF!</definedName>
    <definedName name="ksinal" localSheetId="21">#REF!</definedName>
    <definedName name="ksinal" localSheetId="18">#REF!</definedName>
    <definedName name="ksinal" localSheetId="19">#REF!</definedName>
    <definedName name="kterra" localSheetId="21">#REF!</definedName>
    <definedName name="kterra" localSheetId="18">#REF!</definedName>
    <definedName name="kterra" localSheetId="19">#REF!</definedName>
    <definedName name="LDI" localSheetId="21">#REF!</definedName>
    <definedName name="LDI" localSheetId="18">#REF!</definedName>
    <definedName name="LDI" localSheetId="19">#REF!</definedName>
    <definedName name="LILASDRENA" localSheetId="21">#REF!</definedName>
    <definedName name="LILASDRENA" localSheetId="18">#REF!</definedName>
    <definedName name="LILASDRENA" localSheetId="19">#REF!</definedName>
    <definedName name="luis" localSheetId="21">#REF!</definedName>
    <definedName name="luis" localSheetId="18">#REF!</definedName>
    <definedName name="luis" localSheetId="19">#REF!</definedName>
    <definedName name="MATBET" localSheetId="21">#REF!</definedName>
    <definedName name="MATBET" localSheetId="18">#REF!</definedName>
    <definedName name="MATBET" localSheetId="19">#REF!</definedName>
    <definedName name="MATERIALBETUMINOSO1" localSheetId="21">#REF!</definedName>
    <definedName name="MATERIALBETUMINOSO1" localSheetId="18">#REF!</definedName>
    <definedName name="MATERIALBETUMINOSO1" localSheetId="19">#REF!</definedName>
    <definedName name="mbc" localSheetId="21">#REF!</definedName>
    <definedName name="mbc" localSheetId="18">#REF!</definedName>
    <definedName name="mbc" localSheetId="19">#REF!</definedName>
    <definedName name="med" localSheetId="17" hidden="1">{#N/A,#N/A,FALSE,"MO (2)"}</definedName>
    <definedName name="med" hidden="1">{#N/A,#N/A,FALSE,"MO (2)"}</definedName>
    <definedName name="med_1" localSheetId="17" hidden="1">{#N/A,#N/A,FALSE,"MO (2)"}</definedName>
    <definedName name="med_1" hidden="1">{#N/A,#N/A,FALSE,"MO (2)"}</definedName>
    <definedName name="Medição" localSheetId="21">#REF!</definedName>
    <definedName name="Medição" localSheetId="18">#REF!</definedName>
    <definedName name="Medição" localSheetId="19">#REF!</definedName>
    <definedName name="MEIO_FIO" localSheetId="21">#REF!</definedName>
    <definedName name="MEIO_FIO" localSheetId="18">#REF!</definedName>
    <definedName name="MEIO_FIO" localSheetId="19">#REF!</definedName>
    <definedName name="meiofio" localSheetId="21">#REF!</definedName>
    <definedName name="meiofio" localSheetId="18">#REF!</definedName>
    <definedName name="meiofio" localSheetId="19">#REF!</definedName>
    <definedName name="Mem" localSheetId="21">#REF!</definedName>
    <definedName name="Mem" localSheetId="18">#REF!</definedName>
    <definedName name="Mem" localSheetId="19">#REF!</definedName>
    <definedName name="MÊS" localSheetId="21">#REF!</definedName>
    <definedName name="MÊS" localSheetId="18">#REF!</definedName>
    <definedName name="MÊS" localSheetId="19">#REF!</definedName>
    <definedName name="MOB" localSheetId="7">'ADM LOCAL'!MOB</definedName>
    <definedName name="MOB" localSheetId="12">BDI!MOB</definedName>
    <definedName name="MOB" localSheetId="21">'BDI DIF'!MOB</definedName>
    <definedName name="MOB" localSheetId="9">'BDI DIF.'!MOB</definedName>
    <definedName name="MOB" localSheetId="13">'bdi dife.'!MOB</definedName>
    <definedName name="MOB" localSheetId="8">'BDI NÃO DESON'!MOB</definedName>
    <definedName name="MOB" localSheetId="5">CRONOGRAMA!MOB</definedName>
    <definedName name="MOB" localSheetId="10">'MAPA de Cotação '!MOB</definedName>
    <definedName name="MOB" localSheetId="3">'RESUMO DO ORÇAMENTO'!MOB</definedName>
    <definedName name="MOB">'ADM LOCAL'!MOB</definedName>
    <definedName name="módulo1.Extenso" localSheetId="7">'ADM LOCAL'!módulo1.Extenso</definedName>
    <definedName name="módulo1.Extenso" localSheetId="12">BDI!módulo1.Extenso</definedName>
    <definedName name="módulo1.Extenso" localSheetId="21">'BDI DIF'!módulo1.Extenso</definedName>
    <definedName name="módulo1.Extenso" localSheetId="9">'BDI DIF.'!módulo1.Extenso</definedName>
    <definedName name="módulo1.Extenso" localSheetId="13">'bdi dife.'!módulo1.Extenso</definedName>
    <definedName name="módulo1.Extenso" localSheetId="8">'BDI NÃO DESON'!módulo1.Extenso</definedName>
    <definedName name="módulo1.Extenso" localSheetId="5">CRONOGRAMA!módulo1.Extenso</definedName>
    <definedName name="módulo1.Extenso" localSheetId="10">'MAPA de Cotação '!módulo1.Extenso</definedName>
    <definedName name="módulo1.Extenso" localSheetId="3">'RESUMO DO ORÇAMENTO'!módulo1.Extenso</definedName>
    <definedName name="módulo1.Extenso">'ADM LOCAL'!módulo1.Extenso</definedName>
    <definedName name="mosubb" localSheetId="21">#REF!</definedName>
    <definedName name="mosubb" localSheetId="18">#REF!</definedName>
    <definedName name="mosubb" localSheetId="19">#REF!</definedName>
    <definedName name="mosubl" localSheetId="21">#REF!</definedName>
    <definedName name="mosubl" localSheetId="18">#REF!</definedName>
    <definedName name="mosubl" localSheetId="19">#REF!</definedName>
    <definedName name="NTEI" localSheetId="21">'[4]PRO-08'!#REF!</definedName>
    <definedName name="NTEI" localSheetId="18">'[4]PRO-08'!#REF!</definedName>
    <definedName name="NTEI" localSheetId="19">'[4]PRO-08'!#REF!</definedName>
    <definedName name="oac" localSheetId="21">#REF!</definedName>
    <definedName name="oac" localSheetId="18">#REF!</definedName>
    <definedName name="oac" localSheetId="19">#REF!</definedName>
    <definedName name="oac.b" localSheetId="21">#REF!</definedName>
    <definedName name="oac.b" localSheetId="18">#REF!</definedName>
    <definedName name="oac.b" localSheetId="19">#REF!</definedName>
    <definedName name="oac.c" localSheetId="21">#REF!</definedName>
    <definedName name="oac.c" localSheetId="18">#REF!</definedName>
    <definedName name="oac.c" localSheetId="19">#REF!</definedName>
    <definedName name="oac.ve" localSheetId="21">#REF!</definedName>
    <definedName name="oac.ve" localSheetId="18">#REF!</definedName>
    <definedName name="oac.ve" localSheetId="19">#REF!</definedName>
    <definedName name="oac.ve.remoc" localSheetId="21">#REF!</definedName>
    <definedName name="oac.ve.remoc" localSheetId="18">#REF!</definedName>
    <definedName name="oac.ve.remoc" localSheetId="19">#REF!</definedName>
    <definedName name="oac.vr" localSheetId="21">#REF!</definedName>
    <definedName name="oac.vr" localSheetId="18">#REF!</definedName>
    <definedName name="oac.vr" localSheetId="19">#REF!</definedName>
    <definedName name="oac.vr.remoc" localSheetId="21">#REF!</definedName>
    <definedName name="oac.vr.remoc" localSheetId="18">#REF!</definedName>
    <definedName name="oac.vr.remoc" localSheetId="19">#REF!</definedName>
    <definedName name="oae" localSheetId="21">#REF!</definedName>
    <definedName name="oae" localSheetId="18">#REF!</definedName>
    <definedName name="oae" localSheetId="19">#REF!</definedName>
    <definedName name="oae.vc" localSheetId="21">#REF!</definedName>
    <definedName name="oae.vc" localSheetId="18">#REF!</definedName>
    <definedName name="oae.vc" localSheetId="19">#REF!</definedName>
    <definedName name="ocom" localSheetId="21">#REF!</definedName>
    <definedName name="ocom" localSheetId="18">#REF!</definedName>
    <definedName name="ocom" localSheetId="19">#REF!</definedName>
    <definedName name="oesp" localSheetId="21">#REF!</definedName>
    <definedName name="oesp" localSheetId="18">#REF!</definedName>
    <definedName name="oesp" localSheetId="19">#REF!</definedName>
    <definedName name="OPA" localSheetId="21">'[4]PRO-08'!#REF!</definedName>
    <definedName name="OPA" localSheetId="18">'[4]PRO-08'!#REF!</definedName>
    <definedName name="OPA" localSheetId="19">'[4]PRO-08'!#REF!</definedName>
    <definedName name="Orçamento" localSheetId="21">#REF!</definedName>
    <definedName name="Orçamento" localSheetId="18">#REF!</definedName>
    <definedName name="Orçamento" localSheetId="19">#REF!</definedName>
    <definedName name="PATO" localSheetId="21">#REF!</definedName>
    <definedName name="PATO" localSheetId="18">#REF!</definedName>
    <definedName name="PATO" localSheetId="19">#REF!</definedName>
    <definedName name="pav" localSheetId="21">#REF!</definedName>
    <definedName name="pav" localSheetId="18">#REF!</definedName>
    <definedName name="pav" localSheetId="19">#REF!</definedName>
    <definedName name="PAV_2" localSheetId="21">[8]RELATÓRIO!#REF!</definedName>
    <definedName name="PAV_2" localSheetId="18">[8]RELATÓRIO!#REF!</definedName>
    <definedName name="PAV_2" localSheetId="19">[8]RELATÓRIO!#REF!</definedName>
    <definedName name="PAVI" localSheetId="21">#REF!</definedName>
    <definedName name="PAVI" localSheetId="18">#REF!</definedName>
    <definedName name="PAVI" localSheetId="19">#REF!</definedName>
    <definedName name="pedr" localSheetId="21">#REF!</definedName>
    <definedName name="pedr" localSheetId="18">#REF!</definedName>
    <definedName name="pedr" localSheetId="19">#REF!</definedName>
    <definedName name="PEDREIRA" localSheetId="21">#REF!</definedName>
    <definedName name="PEDREIRA" localSheetId="18">#REF!</definedName>
    <definedName name="PEDREIRA" localSheetId="19">#REF!</definedName>
    <definedName name="pesquisa" localSheetId="21">#REF!</definedName>
    <definedName name="pesquisa" localSheetId="18">#REF!</definedName>
    <definedName name="pesquisa" localSheetId="19">#REF!</definedName>
    <definedName name="pint_lig" localSheetId="21">#REF!</definedName>
    <definedName name="pint_lig" localSheetId="18">#REF!</definedName>
    <definedName name="pint_lig" localSheetId="19">#REF!</definedName>
    <definedName name="plano" localSheetId="21">#REF!</definedName>
    <definedName name="plano" localSheetId="18">#REF!</definedName>
    <definedName name="plano" localSheetId="19">#REF!</definedName>
    <definedName name="Print_Area" localSheetId="12">BDI!$A$1:$B$33</definedName>
    <definedName name="Print_Area" localSheetId="21">'BDI DIF'!$A$1:$B$31</definedName>
    <definedName name="Print_Area" localSheetId="9">'BDI DIF.'!$A$1:$B$31</definedName>
    <definedName name="Print_Area" localSheetId="13">'bdi dife.'!$A$1:$B$33</definedName>
    <definedName name="Print_Area" localSheetId="8">'BDI NÃO DESON'!$A$1:$B$31</definedName>
    <definedName name="Print_Area" localSheetId="5">CRONOGRAMA!$A$1:$E$35</definedName>
    <definedName name="Print_Area" localSheetId="18">#REF!</definedName>
    <definedName name="Print_Area" localSheetId="19">#REF!</definedName>
    <definedName name="Print_Area" localSheetId="3">'RESUMO DO ORÇAMENTO'!$A$1:$D$23</definedName>
    <definedName name="Print_Area_MI" localSheetId="21">#REF!</definedName>
    <definedName name="Print_Area_MI" localSheetId="18">#REF!</definedName>
    <definedName name="Print_Area_MI" localSheetId="19">#REF!</definedName>
    <definedName name="PRINT_TITLES_MI" localSheetId="21">#REF!</definedName>
    <definedName name="PRINT_TITLES_MI" localSheetId="18">#REF!</definedName>
    <definedName name="PRINT_TITLES_MI" localSheetId="19">#REF!</definedName>
    <definedName name="QQ_2" localSheetId="7">'ADM LOCAL'!QQ_2</definedName>
    <definedName name="QQ_2" localSheetId="12">BDI!QQ_2</definedName>
    <definedName name="QQ_2" localSheetId="21">'BDI DIF'!QQ_2</definedName>
    <definedName name="QQ_2" localSheetId="9">'BDI DIF.'!QQ_2</definedName>
    <definedName name="QQ_2" localSheetId="13">'bdi dife.'!QQ_2</definedName>
    <definedName name="QQ_2" localSheetId="8">'BDI NÃO DESON'!QQ_2</definedName>
    <definedName name="QQ_2" localSheetId="5">CRONOGRAMA!QQ_2</definedName>
    <definedName name="QQ_2" localSheetId="10">'MAPA de Cotação '!QQ_2</definedName>
    <definedName name="QQ_2" localSheetId="3">'RESUMO DO ORÇAMENTO'!QQ_2</definedName>
    <definedName name="QQ_2">'ADM LOCAL'!QQ_2</definedName>
    <definedName name="QQ_3" localSheetId="7">'ADM LOCAL'!QQ_3</definedName>
    <definedName name="QQ_3" localSheetId="12">BDI!QQ_3</definedName>
    <definedName name="QQ_3" localSheetId="21">'BDI DIF'!QQ_3</definedName>
    <definedName name="QQ_3" localSheetId="9">'BDI DIF.'!QQ_3</definedName>
    <definedName name="QQ_3" localSheetId="13">'bdi dife.'!QQ_3</definedName>
    <definedName name="QQ_3" localSheetId="8">'BDI NÃO DESON'!QQ_3</definedName>
    <definedName name="QQ_3" localSheetId="5">CRONOGRAMA!QQ_3</definedName>
    <definedName name="QQ_3" localSheetId="10">'MAPA de Cotação '!QQ_3</definedName>
    <definedName name="QQ_3" localSheetId="3">'RESUMO DO ORÇAMENTO'!QQ_3</definedName>
    <definedName name="QQ_3">'ADM LOCAL'!QQ_3</definedName>
    <definedName name="QUANT_acumu" localSheetId="21">#REF!</definedName>
    <definedName name="QUANT_acumu" localSheetId="18">#REF!</definedName>
    <definedName name="QUANT_acumu" localSheetId="19">#REF!</definedName>
    <definedName name="rc.cerca" localSheetId="21">#REF!</definedName>
    <definedName name="rc.cerca" localSheetId="18">#REF!</definedName>
    <definedName name="rc.cerca" localSheetId="19">#REF!</definedName>
    <definedName name="rea" localSheetId="21">#REF!</definedName>
    <definedName name="rea" localSheetId="18">#REF!</definedName>
    <definedName name="rea" localSheetId="19">#REF!</definedName>
    <definedName name="REG" localSheetId="21">#REF!</definedName>
    <definedName name="REG" localSheetId="18">#REF!</definedName>
    <definedName name="REG" localSheetId="19">#REF!</definedName>
    <definedName name="REGULA" localSheetId="21">#REF!</definedName>
    <definedName name="REGULA" localSheetId="18">#REF!</definedName>
    <definedName name="REGULA" localSheetId="19">#REF!</definedName>
    <definedName name="RELATÓRIO_DOS_SERVIÇOS_EXECUTADOS" localSheetId="21">#REF!</definedName>
    <definedName name="RELATÓRIO_DOS_SERVIÇOS_EXECUTADOS" localSheetId="18">#REF!</definedName>
    <definedName name="RELATÓRIO_DOS_SERVIÇOS_EXECUTADOS" localSheetId="19">#REF!</definedName>
    <definedName name="remoc" localSheetId="21">#REF!</definedName>
    <definedName name="remoc" localSheetId="18">#REF!</definedName>
    <definedName name="remoc" localSheetId="19">#REF!</definedName>
    <definedName name="REMOÇÃO" localSheetId="21">#REF!</definedName>
    <definedName name="REMOÇÃO" localSheetId="18">#REF!</definedName>
    <definedName name="REMOÇÃO" localSheetId="19">#REF!</definedName>
    <definedName name="resumo" localSheetId="7" hidden="1">{#N/A,#N/A,TRUE,"Plan1"}</definedName>
    <definedName name="resumo" localSheetId="12" hidden="1">{#N/A,#N/A,TRUE,"Plan1"}</definedName>
    <definedName name="resumo" localSheetId="21" hidden="1">{#N/A,#N/A,TRUE,"Plan1"}</definedName>
    <definedName name="resumo" localSheetId="9" hidden="1">{#N/A,#N/A,TRUE,"Plan1"}</definedName>
    <definedName name="resumo" localSheetId="13" hidden="1">{#N/A,#N/A,TRUE,"Plan1"}</definedName>
    <definedName name="resumo" localSheetId="8" hidden="1">{#N/A,#N/A,TRUE,"Plan1"}</definedName>
    <definedName name="resumo" localSheetId="5" hidden="1">{#N/A,#N/A,TRUE,"Plan1"}</definedName>
    <definedName name="resumo" localSheetId="11" hidden="1">{#N/A,#N/A,TRUE,"Plan1"}</definedName>
    <definedName name="resumo" localSheetId="10" hidden="1">{#N/A,#N/A,TRUE,"Plan1"}</definedName>
    <definedName name="resumo" localSheetId="3" hidden="1">{#N/A,#N/A,TRUE,"Plan1"}</definedName>
    <definedName name="resumo" localSheetId="17" hidden="1">{#N/A,#N/A,TRUE,"Plan1"}</definedName>
    <definedName name="resumo" hidden="1">{#N/A,#N/A,TRUE,"Plan1"}</definedName>
    <definedName name="resumo3" localSheetId="17" hidden="1">{#N/A,#N/A,FALSE,"MO (2)"}</definedName>
    <definedName name="resumo3" hidden="1">{#N/A,#N/A,FALSE,"MO (2)"}</definedName>
    <definedName name="resumo3_1" localSheetId="17" hidden="1">{#N/A,#N/A,FALSE,"MO (2)"}</definedName>
    <definedName name="resumo3_1" hidden="1">{#N/A,#N/A,FALSE,"MO (2)"}</definedName>
    <definedName name="resumou" localSheetId="7" hidden="1">{#N/A,#N/A,TRUE,"Plan1"}</definedName>
    <definedName name="resumou" localSheetId="12" hidden="1">{#N/A,#N/A,TRUE,"Plan1"}</definedName>
    <definedName name="resumou" localSheetId="21" hidden="1">{#N/A,#N/A,TRUE,"Plan1"}</definedName>
    <definedName name="resumou" localSheetId="9" hidden="1">{#N/A,#N/A,TRUE,"Plan1"}</definedName>
    <definedName name="resumou" localSheetId="13" hidden="1">{#N/A,#N/A,TRUE,"Plan1"}</definedName>
    <definedName name="resumou" localSheetId="8" hidden="1">{#N/A,#N/A,TRUE,"Plan1"}</definedName>
    <definedName name="resumou" localSheetId="5" hidden="1">{#N/A,#N/A,TRUE,"Plan1"}</definedName>
    <definedName name="resumou" localSheetId="11" hidden="1">{#N/A,#N/A,TRUE,"Plan1"}</definedName>
    <definedName name="resumou" localSheetId="10" hidden="1">{#N/A,#N/A,TRUE,"Plan1"}</definedName>
    <definedName name="resumou" localSheetId="3" hidden="1">{#N/A,#N/A,TRUE,"Plan1"}</definedName>
    <definedName name="resumou" localSheetId="17" hidden="1">{#N/A,#N/A,TRUE,"Plan1"}</definedName>
    <definedName name="resumou" hidden="1">{#N/A,#N/A,TRUE,"Plan1"}</definedName>
    <definedName name="ROB" localSheetId="21">#REF!</definedName>
    <definedName name="ROB" localSheetId="18">#REF!</definedName>
    <definedName name="ROB" localSheetId="19">#REF!</definedName>
    <definedName name="ROBERTO" localSheetId="21">#REF!</definedName>
    <definedName name="ROBERTO" localSheetId="18">#REF!</definedName>
    <definedName name="ROBERTO" localSheetId="19">#REF!</definedName>
    <definedName name="RODOVIA" localSheetId="21">#REF!</definedName>
    <definedName name="RODOVIA" localSheetId="18">#REF!</definedName>
    <definedName name="RODOVIA" localSheetId="19">#REF!</definedName>
    <definedName name="rr.2c_pint" localSheetId="21">#REF!</definedName>
    <definedName name="rr.2c_pint" localSheetId="18">#REF!</definedName>
    <definedName name="rr.2c_pint" localSheetId="19">#REF!</definedName>
    <definedName name="RR_2C" localSheetId="21">#REF!</definedName>
    <definedName name="RR_2C" localSheetId="18">#REF!</definedName>
    <definedName name="RR_2C" localSheetId="19">#REF!</definedName>
    <definedName name="RS" localSheetId="21">#REF!</definedName>
    <definedName name="RS" localSheetId="18">#REF!</definedName>
    <definedName name="RS" localSheetId="19">#REF!</definedName>
    <definedName name="SADERA" localSheetId="17" hidden="1">{#N/A,#N/A,FALSE,"MO (2)"}</definedName>
    <definedName name="SADERA" hidden="1">{#N/A,#N/A,FALSE,"MO (2)"}</definedName>
    <definedName name="SADERA_1" localSheetId="17" hidden="1">{#N/A,#N/A,FALSE,"MO (2)"}</definedName>
    <definedName name="SADERA_1" hidden="1">{#N/A,#N/A,FALSE,"MO (2)"}</definedName>
    <definedName name="saderadesa" localSheetId="17" hidden="1">{#N/A,#N/A,FALSE,"MO (2)"}</definedName>
    <definedName name="saderadesa" hidden="1">{#N/A,#N/A,FALSE,"MO (2)"}</definedName>
    <definedName name="saderadesa_1" localSheetId="17" hidden="1">{#N/A,#N/A,FALSE,"MO (2)"}</definedName>
    <definedName name="saderadesa_1" hidden="1">{#N/A,#N/A,FALSE,"MO (2)"}</definedName>
    <definedName name="saderasa" localSheetId="17" hidden="1">{#N/A,#N/A,FALSE,"MO (2)"}</definedName>
    <definedName name="saderasa" hidden="1">{#N/A,#N/A,FALSE,"MO (2)"}</definedName>
    <definedName name="saderasa_1" localSheetId="17" hidden="1">{#N/A,#N/A,FALSE,"MO (2)"}</definedName>
    <definedName name="saderasa_1" hidden="1">{#N/A,#N/A,FALSE,"MO (2)"}</definedName>
    <definedName name="saderefe" localSheetId="17" hidden="1">{#N/A,#N/A,FALSE,"MO (2)"}</definedName>
    <definedName name="saderefe" hidden="1">{#N/A,#N/A,FALSE,"MO (2)"}</definedName>
    <definedName name="saderefe_1" localSheetId="17" hidden="1">{#N/A,#N/A,FALSE,"MO (2)"}</definedName>
    <definedName name="saderefe_1" hidden="1">{#N/A,#N/A,FALSE,"MO (2)"}</definedName>
    <definedName name="salete" localSheetId="17" hidden="1">{#N/A,#N/A,FALSE,"MO (2)"}</definedName>
    <definedName name="salete" hidden="1">{#N/A,#N/A,FALSE,"MO (2)"}</definedName>
    <definedName name="salete.com" localSheetId="17" hidden="1">{#N/A,#N/A,FALSE,"MO (2)"}</definedName>
    <definedName name="salete.com" hidden="1">{#N/A,#N/A,FALSE,"MO (2)"}</definedName>
    <definedName name="salete.com_1" localSheetId="17" hidden="1">{#N/A,#N/A,FALSE,"MO (2)"}</definedName>
    <definedName name="salete.com_1" hidden="1">{#N/A,#N/A,FALSE,"MO (2)"}</definedName>
    <definedName name="salete_1" localSheetId="17" hidden="1">{#N/A,#N/A,FALSE,"MO (2)"}</definedName>
    <definedName name="salete_1" hidden="1">{#N/A,#N/A,FALSE,"MO (2)"}</definedName>
    <definedName name="salete333" localSheetId="17" hidden="1">{#N/A,#N/A,FALSE,"MO (2)"}</definedName>
    <definedName name="salete333" hidden="1">{#N/A,#N/A,FALSE,"MO (2)"}</definedName>
    <definedName name="salete333_1" localSheetId="17" hidden="1">{#N/A,#N/A,FALSE,"MO (2)"}</definedName>
    <definedName name="salete333_1" hidden="1">{#N/A,#N/A,FALSE,"MO (2)"}</definedName>
    <definedName name="SASA" localSheetId="17" hidden="1">{#N/A,#N/A,FALSE,"MO (2)"}</definedName>
    <definedName name="SASA" hidden="1">{#N/A,#N/A,FALSE,"MO (2)"}</definedName>
    <definedName name="sasa.com" localSheetId="17" hidden="1">{#N/A,#N/A,FALSE,"MO (2)"}</definedName>
    <definedName name="sasa.com" hidden="1">{#N/A,#N/A,FALSE,"MO (2)"}</definedName>
    <definedName name="sasa.com_1" localSheetId="17" hidden="1">{#N/A,#N/A,FALSE,"MO (2)"}</definedName>
    <definedName name="sasa.com_1" hidden="1">{#N/A,#N/A,FALSE,"MO (2)"}</definedName>
    <definedName name="SASA_1" localSheetId="17" hidden="1">{#N/A,#N/A,FALSE,"MO (2)"}</definedName>
    <definedName name="SASA_1" hidden="1">{#N/A,#N/A,FALSE,"MO (2)"}</definedName>
    <definedName name="sasaasa" localSheetId="17" hidden="1">{#N/A,#N/A,FALSE,"MO (2)"}</definedName>
    <definedName name="sasaasa" hidden="1">{#N/A,#N/A,FALSE,"MO (2)"}</definedName>
    <definedName name="sasaasa_1" localSheetId="17" hidden="1">{#N/A,#N/A,FALSE,"MO (2)"}</definedName>
    <definedName name="sasaasa_1" hidden="1">{#N/A,#N/A,FALSE,"MO (2)"}</definedName>
    <definedName name="sasadasas" localSheetId="17" hidden="1">{#N/A,#N/A,FALSE,"MO (2)"}</definedName>
    <definedName name="sasadasas" hidden="1">{#N/A,#N/A,FALSE,"MO (2)"}</definedName>
    <definedName name="sasadasas_1" localSheetId="17" hidden="1">{#N/A,#N/A,FALSE,"MO (2)"}</definedName>
    <definedName name="sasadasas_1" hidden="1">{#N/A,#N/A,FALSE,"MO (2)"}</definedName>
    <definedName name="sasadefadesa" localSheetId="17" hidden="1">{#N/A,#N/A,FALSE,"MO (2)"}</definedName>
    <definedName name="sasadefadesa" hidden="1">{#N/A,#N/A,FALSE,"MO (2)"}</definedName>
    <definedName name="sasadefadesa_1" localSheetId="17" hidden="1">{#N/A,#N/A,FALSE,"MO (2)"}</definedName>
    <definedName name="sasadefadesa_1" hidden="1">{#N/A,#N/A,FALSE,"MO (2)"}</definedName>
    <definedName name="saux" localSheetId="21">#REF!</definedName>
    <definedName name="saux" localSheetId="18">#REF!</definedName>
    <definedName name="saux" localSheetId="19">#REF!</definedName>
    <definedName name="sbg" localSheetId="21">#REF!</definedName>
    <definedName name="sbg" localSheetId="18">#REF!</definedName>
    <definedName name="sbg" localSheetId="19">#REF!</definedName>
    <definedName name="SBTC" localSheetId="21">#REF!</definedName>
    <definedName name="SBTC" localSheetId="18">#REF!</definedName>
    <definedName name="SBTC" localSheetId="19">#REF!</definedName>
    <definedName name="SEGMENTO" localSheetId="21">#REF!</definedName>
    <definedName name="SEGMENTO" localSheetId="18">#REF!</definedName>
    <definedName name="SEGMENTO" localSheetId="19">#REF!</definedName>
    <definedName name="Serviços" localSheetId="21">#REF!</definedName>
    <definedName name="Serviços" localSheetId="18">#REF!</definedName>
    <definedName name="Serviços" localSheetId="19">#REF!</definedName>
    <definedName name="sfsfsfs" localSheetId="17" hidden="1">{#N/A,#N/A,FALSE,"MO (2)"}</definedName>
    <definedName name="sfsfsfs" hidden="1">{#N/A,#N/A,FALSE,"MO (2)"}</definedName>
    <definedName name="sinal" localSheetId="21">#REF!</definedName>
    <definedName name="sinal" localSheetId="18">#REF!</definedName>
    <definedName name="sinal" localSheetId="19">#REF!</definedName>
    <definedName name="SINALI" localSheetId="21">#REF!</definedName>
    <definedName name="SINALI" localSheetId="18">#REF!</definedName>
    <definedName name="SINALI" localSheetId="19">#REF!</definedName>
    <definedName name="sinaliz_vert" localSheetId="21">#REF!</definedName>
    <definedName name="sinaliz_vert" localSheetId="18">#REF!</definedName>
    <definedName name="sinaliz_vert" localSheetId="19">#REF!</definedName>
    <definedName name="SS" localSheetId="17" hidden="1">{#N/A,#N/A,FALSE,"MO (2)"}</definedName>
    <definedName name="SS" hidden="1">{#N/A,#N/A,FALSE,"MO (2)"}</definedName>
    <definedName name="SS_1" localSheetId="17" hidden="1">{#N/A,#N/A,FALSE,"MO (2)"}</definedName>
    <definedName name="SS_1" hidden="1">{#N/A,#N/A,FALSE,"MO (2)"}</definedName>
    <definedName name="SSS" localSheetId="17" hidden="1">{#N/A,#N/A,FALSE,"MO (2)"}</definedName>
    <definedName name="SSS" hidden="1">{#N/A,#N/A,FALSE,"MO (2)"}</definedName>
    <definedName name="SSS_1" localSheetId="17" hidden="1">{#N/A,#N/A,FALSE,"MO (2)"}</definedName>
    <definedName name="SSS_1" hidden="1">{#N/A,#N/A,FALSE,"MO (2)"}</definedName>
    <definedName name="SUBT1" localSheetId="21">#REF!</definedName>
    <definedName name="SUBT1" localSheetId="18">#REF!</definedName>
    <definedName name="SUBT1" localSheetId="19">#REF!</definedName>
    <definedName name="SUBTRECHO" localSheetId="21">#REF!</definedName>
    <definedName name="SUBTRECHO" localSheetId="18">#REF!</definedName>
    <definedName name="SUBTRECHO" localSheetId="19">#REF!</definedName>
    <definedName name="tachinhas" localSheetId="21">#REF!</definedName>
    <definedName name="tachinhas" localSheetId="18">#REF!</definedName>
    <definedName name="tachinhas" localSheetId="19">#REF!</definedName>
    <definedName name="tachões" localSheetId="21">#REF!</definedName>
    <definedName name="tachões" localSheetId="18">#REF!</definedName>
    <definedName name="tachões" localSheetId="19">#REF!</definedName>
    <definedName name="taxa_cap" localSheetId="21">#REF!</definedName>
    <definedName name="taxa_cap" localSheetId="18">#REF!</definedName>
    <definedName name="taxa_cap" localSheetId="19">#REF!</definedName>
    <definedName name="TCB10M3" localSheetId="21">#REF!</definedName>
    <definedName name="TCB10M3" localSheetId="18">#REF!</definedName>
    <definedName name="TCB10M3" localSheetId="19">#REF!</definedName>
    <definedName name="ter" localSheetId="21">#REF!</definedName>
    <definedName name="ter" localSheetId="18">#REF!</definedName>
    <definedName name="ter" localSheetId="19">#REF!</definedName>
    <definedName name="terra" localSheetId="21">#REF!</definedName>
    <definedName name="terra" localSheetId="18">#REF!</definedName>
    <definedName name="terra" localSheetId="19">#REF!</definedName>
    <definedName name="TESTE" localSheetId="21">[8]RELATÓRIO!#REF!</definedName>
    <definedName name="TESTE" localSheetId="18">[8]RELATÓRIO!#REF!</definedName>
    <definedName name="TESTE" localSheetId="19">[8]RELATÓRIO!#REF!</definedName>
    <definedName name="_xlnm.Print_Titles" localSheetId="6">'COMPOSIÇÃO UNITÁRIA'!$1:$9</definedName>
    <definedName name="_xlnm.Print_Titles" localSheetId="5">CRONOGRAMA!$1:$9</definedName>
    <definedName name="_xlnm.Print_Titles" localSheetId="15">'MEM. CÁLC.'!$1:$10</definedName>
    <definedName name="_xlnm.Print_Titles" localSheetId="4">'ORÇAMENTO SINT'!$1:$10</definedName>
    <definedName name="TLC4T" localSheetId="21">#REF!</definedName>
    <definedName name="TLC4T" localSheetId="18">#REF!</definedName>
    <definedName name="TLC4T" localSheetId="19">#REF!</definedName>
    <definedName name="TLMR" localSheetId="21">#REF!</definedName>
    <definedName name="TLMR" localSheetId="18">#REF!</definedName>
    <definedName name="TLMR" localSheetId="19">#REF!</definedName>
    <definedName name="tmat" localSheetId="21">[8]RELATÓRIO!#REF!</definedName>
    <definedName name="tmat" localSheetId="18">[8]RELATÓRIO!#REF!</definedName>
    <definedName name="tmat" localSheetId="19">[8]RELATÓRIO!#REF!</definedName>
    <definedName name="TotalEventos" localSheetId="15">SUM(TotalPorEvento)</definedName>
    <definedName name="TotalEventos">SUM(TotalPorEvento)</definedName>
    <definedName name="TPM" localSheetId="21">#REF!</definedName>
    <definedName name="TPM" localSheetId="18">#REF!</definedName>
    <definedName name="TPM" localSheetId="19">#REF!</definedName>
    <definedName name="TRABALHO" localSheetId="21">#REF!</definedName>
    <definedName name="TRABALHO" localSheetId="18">#REF!</definedName>
    <definedName name="TRABALHO" localSheetId="19">#REF!</definedName>
    <definedName name="transp_massa" localSheetId="21">#REF!</definedName>
    <definedName name="transp_massa" localSheetId="18">#REF!</definedName>
    <definedName name="transp_massa" localSheetId="19">#REF!</definedName>
    <definedName name="transportes" localSheetId="21">#REF!</definedName>
    <definedName name="transportes" localSheetId="18">#REF!</definedName>
    <definedName name="transportes" localSheetId="19">#REF!</definedName>
    <definedName name="TRECHO" localSheetId="21">#REF!</definedName>
    <definedName name="TRECHO" localSheetId="18">#REF!</definedName>
    <definedName name="TRECHO" localSheetId="19">#REF!</definedName>
    <definedName name="ts" localSheetId="21">[8]RELATÓRIO!#REF!</definedName>
    <definedName name="ts" localSheetId="18">[8]RELATÓRIO!#REF!</definedName>
    <definedName name="ts" localSheetId="19">[8]RELATÓRIO!#REF!</definedName>
    <definedName name="tsd.a" localSheetId="21">[6]TSD!#REF!</definedName>
    <definedName name="tsd.a" localSheetId="18">[6]TSD!#REF!</definedName>
    <definedName name="tsd.a" localSheetId="19">[6]TSD!#REF!</definedName>
    <definedName name="TSs" localSheetId="21">#REF!</definedName>
    <definedName name="TSs" localSheetId="18">#REF!</definedName>
    <definedName name="TSs" localSheetId="19">#REF!</definedName>
    <definedName name="tss.a" localSheetId="21">[6]TSD!#REF!</definedName>
    <definedName name="tss.a" localSheetId="18">[6]TSD!#REF!</definedName>
    <definedName name="tss.a" localSheetId="19">[6]TSD!#REF!</definedName>
    <definedName name="ttra" localSheetId="21">[8]RELATÓRIO!#REF!</definedName>
    <definedName name="ttra" localSheetId="18">[8]RELATÓRIO!#REF!</definedName>
    <definedName name="ttra" localSheetId="19">[8]RELATÓRIO!#REF!</definedName>
    <definedName name="vala.ca" localSheetId="21">#REF!</definedName>
    <definedName name="vala.ca" localSheetId="18">#REF!</definedName>
    <definedName name="vala.ca" localSheetId="19">#REF!</definedName>
    <definedName name="verde" localSheetId="21">#REF!</definedName>
    <definedName name="verde" localSheetId="18">#REF!</definedName>
    <definedName name="verde" localSheetId="19">#REF!</definedName>
    <definedName name="verdepav" localSheetId="21">#REF!</definedName>
    <definedName name="verdepav" localSheetId="18">#REF!</definedName>
    <definedName name="verdepav" localSheetId="19">#REF!</definedName>
    <definedName name="VOL_MASSA" localSheetId="21">#REF!</definedName>
    <definedName name="VOL_MASSA" localSheetId="18">#REF!</definedName>
    <definedName name="VOL_MASSA" localSheetId="19">#REF!</definedName>
    <definedName name="volsubl" localSheetId="21">#REF!</definedName>
    <definedName name="volsubl" localSheetId="18">#REF!</definedName>
    <definedName name="volsubl" localSheetId="19">#REF!</definedName>
    <definedName name="vvv" localSheetId="17" hidden="1">{#N/A,#N/A,FALSE,"MO (2)"}</definedName>
    <definedName name="vvv" hidden="1">{#N/A,#N/A,FALSE,"MO (2)"}</definedName>
    <definedName name="vvv_1" localSheetId="17" hidden="1">{#N/A,#N/A,FALSE,"MO (2)"}</definedName>
    <definedName name="vvv_1" hidden="1">{#N/A,#N/A,FALSE,"MO (2)"}</definedName>
    <definedName name="w" localSheetId="7" hidden="1">{#N/A,#N/A,TRUE,"Plan1"}</definedName>
    <definedName name="w" localSheetId="12" hidden="1">{#N/A,#N/A,TRUE,"Plan1"}</definedName>
    <definedName name="w" localSheetId="21" hidden="1">{#N/A,#N/A,TRUE,"Plan1"}</definedName>
    <definedName name="w" localSheetId="9" hidden="1">{#N/A,#N/A,TRUE,"Plan1"}</definedName>
    <definedName name="w" localSheetId="13" hidden="1">{#N/A,#N/A,TRUE,"Plan1"}</definedName>
    <definedName name="w" localSheetId="8" hidden="1">{#N/A,#N/A,TRUE,"Plan1"}</definedName>
    <definedName name="w" localSheetId="5" hidden="1">{#N/A,#N/A,TRUE,"Plan1"}</definedName>
    <definedName name="w" localSheetId="11" hidden="1">{#N/A,#N/A,TRUE,"Plan1"}</definedName>
    <definedName name="w" localSheetId="10" hidden="1">{#N/A,#N/A,TRUE,"Plan1"}</definedName>
    <definedName name="w" localSheetId="3" hidden="1">{#N/A,#N/A,TRUE,"Plan1"}</definedName>
    <definedName name="w" localSheetId="17" hidden="1">{#N/A,#N/A,TRUE,"Plan1"}</definedName>
    <definedName name="w" hidden="1">{#N/A,#N/A,TRUE,"Plan1"}</definedName>
    <definedName name="WEWRWR" localSheetId="7">'ADM LOCAL'!WEWRWR</definedName>
    <definedName name="WEWRWR" localSheetId="12">BDI!WEWRWR</definedName>
    <definedName name="WEWRWR" localSheetId="21">'BDI DIF'!WEWRWR</definedName>
    <definedName name="WEWRWR" localSheetId="9">'BDI DIF.'!WEWRWR</definedName>
    <definedName name="WEWRWR" localSheetId="13">'bdi dife.'!WEWRWR</definedName>
    <definedName name="WEWRWR" localSheetId="8">'BDI NÃO DESON'!WEWRWR</definedName>
    <definedName name="WEWRWR" localSheetId="5">CRONOGRAMA!WEWRWR</definedName>
    <definedName name="WEWRWR" localSheetId="10">'MAPA de Cotação '!WEWRWR</definedName>
    <definedName name="WEWRWR" localSheetId="3">'RESUMO DO ORÇAMENTO'!WEWRWR</definedName>
    <definedName name="WEWRWR">'ADM LOCAL'!WEWRWR</definedName>
    <definedName name="wrn.mo2." localSheetId="17" hidden="1">{#N/A,#N/A,FALSE,"MO (2)"}</definedName>
    <definedName name="wrn.mo2." hidden="1">{#N/A,#N/A,FALSE,"MO (2)"}</definedName>
    <definedName name="wrn.mo2._1" localSheetId="17" hidden="1">{#N/A,#N/A,FALSE,"MO (2)"}</definedName>
    <definedName name="wrn.mo2._1" hidden="1">{#N/A,#N/A,FALSE,"MO (2)"}</definedName>
    <definedName name="wrn.Orçamento." localSheetId="17" hidden="1">{#N/A,#N/A,FALSE,"Planilha";#N/A,#N/A,FALSE,"Resumo";#N/A,#N/A,FALSE,"Fisico";#N/A,#N/A,FALSE,"Financeiro";#N/A,#N/A,FALSE,"Financeiro"}</definedName>
    <definedName name="wrn.Orçamento." hidden="1">{#N/A,#N/A,FALSE,"Planilha";#N/A,#N/A,FALSE,"Resumo";#N/A,#N/A,FALSE,"Fisico";#N/A,#N/A,FALSE,"Financeiro";#N/A,#N/A,FALSE,"Financeiro"}</definedName>
    <definedName name="wrn.relext." localSheetId="7" hidden="1">{#N/A,#N/A,TRUE,"Plan1"}</definedName>
    <definedName name="wrn.relext." localSheetId="12" hidden="1">{#N/A,#N/A,TRUE,"Plan1"}</definedName>
    <definedName name="wrn.relext." localSheetId="21" hidden="1">{#N/A,#N/A,TRUE,"Plan1"}</definedName>
    <definedName name="wrn.relext." localSheetId="9" hidden="1">{#N/A,#N/A,TRUE,"Plan1"}</definedName>
    <definedName name="wrn.relext." localSheetId="13" hidden="1">{#N/A,#N/A,TRUE,"Plan1"}</definedName>
    <definedName name="wrn.relext." localSheetId="8" hidden="1">{#N/A,#N/A,TRUE,"Plan1"}</definedName>
    <definedName name="wrn.relext." localSheetId="5" hidden="1">{#N/A,#N/A,TRUE,"Plan1"}</definedName>
    <definedName name="wrn.relext." localSheetId="11" hidden="1">{#N/A,#N/A,TRUE,"Plan1"}</definedName>
    <definedName name="wrn.relext." localSheetId="10" hidden="1">{#N/A,#N/A,TRUE,"Plan1"}</definedName>
    <definedName name="wrn.relext." localSheetId="3" hidden="1">{#N/A,#N/A,TRUE,"Plan1"}</definedName>
    <definedName name="wrn.relext." localSheetId="17" hidden="1">{#N/A,#N/A,TRUE,"Plan1"}</definedName>
    <definedName name="wrn.relext." hidden="1">{#N/A,#N/A,TRUE,"Plan1"}</definedName>
    <definedName name="wrn.relext._1" localSheetId="17" hidden="1">{#N/A,#N/A,TRUE,"Plan1"}</definedName>
    <definedName name="wrn.relext._1" hidden="1">{#N/A,#N/A,TRUE,"Plan1"}</definedName>
    <definedName name="ww" localSheetId="21">[7]reg_mec_fx_dm_!#REF!</definedName>
    <definedName name="ww" localSheetId="18">[7]reg_mec_fx_dm_!#REF!</definedName>
    <definedName name="ww" localSheetId="19">[7]reg_mec_fx_dm_!#REF!</definedName>
    <definedName name="XXX" localSheetId="7">'ADM LOCAL'!XXX</definedName>
    <definedName name="XXX" localSheetId="12">BDI!XXX</definedName>
    <definedName name="XXX" localSheetId="21">'BDI DIF'!XXX</definedName>
    <definedName name="XXX" localSheetId="9">'BDI DIF.'!XXX</definedName>
    <definedName name="XXX" localSheetId="13">'bdi dife.'!XXX</definedName>
    <definedName name="XXX" localSheetId="8">'BDI NÃO DESON'!XXX</definedName>
    <definedName name="XXX" localSheetId="5">CRONOGRAMA!XXX</definedName>
    <definedName name="XXX" localSheetId="10">'MAPA de Cotação '!XXX</definedName>
    <definedName name="XXX" localSheetId="3">'RESUMO DO ORÇAMENTO'!XXX</definedName>
    <definedName name="XXX">'ADM LOCAL'!XXX</definedName>
    <definedName name="z" localSheetId="17" hidden="1">{#N/A,#N/A,FALSE,"MO (2)"}</definedName>
    <definedName name="z" hidden="1">{#N/A,#N/A,FALSE,"MO (2)"}</definedName>
    <definedName name="z_1" localSheetId="17" hidden="1">{#N/A,#N/A,FALSE,"MO (2)"}</definedName>
    <definedName name="z_1" hidden="1">{#N/A,#N/A,FALSE,"MO (2)"}</definedName>
    <definedName name="zaza" localSheetId="17" hidden="1">{#N/A,#N/A,FALSE,"MO (2)"}</definedName>
    <definedName name="zaza" hidden="1">{#N/A,#N/A,FALSE,"MO (2)"}</definedName>
    <definedName name="zaza_1" localSheetId="17" hidden="1">{#N/A,#N/A,FALSE,"MO (2)"}</definedName>
    <definedName name="zaza_1" hidden="1">{#N/A,#N/A,FALSE,"MO (2)"}</definedName>
  </definedNames>
  <calcPr calcId="18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53" i="11" l="1"/>
  <c r="H53" i="11" s="1"/>
  <c r="D42" i="11"/>
  <c r="B185" i="1" l="1"/>
  <c r="B178" i="40" s="1"/>
  <c r="B186" i="1"/>
  <c r="D152" i="11"/>
  <c r="D156" i="11"/>
  <c r="D154" i="11"/>
  <c r="D155" i="11"/>
  <c r="G155" i="11"/>
  <c r="H155" i="11" s="1"/>
  <c r="G222" i="11" l="1"/>
  <c r="G223" i="11"/>
  <c r="G224" i="11"/>
  <c r="G225" i="11"/>
  <c r="G221" i="11"/>
  <c r="G246" i="11"/>
  <c r="G239" i="11"/>
  <c r="G232" i="11"/>
  <c r="F161" i="1" l="1"/>
  <c r="D96" i="1"/>
  <c r="E96" i="1"/>
  <c r="G96" i="1"/>
  <c r="G206" i="1"/>
  <c r="E206" i="1"/>
  <c r="D206" i="1"/>
  <c r="G202" i="1"/>
  <c r="E202" i="1"/>
  <c r="D202" i="1"/>
  <c r="D195" i="1"/>
  <c r="E195" i="1"/>
  <c r="G195" i="1"/>
  <c r="D196" i="1"/>
  <c r="E196" i="1"/>
  <c r="G196" i="1"/>
  <c r="D197" i="1"/>
  <c r="E197" i="1"/>
  <c r="G197" i="1"/>
  <c r="D198" i="1"/>
  <c r="E198" i="1"/>
  <c r="G198" i="1"/>
  <c r="H246" i="11"/>
  <c r="E246" i="11"/>
  <c r="D246" i="11"/>
  <c r="G245" i="11"/>
  <c r="H245" i="11" s="1"/>
  <c r="E245" i="11"/>
  <c r="D245" i="11"/>
  <c r="G244" i="11"/>
  <c r="H244" i="11" s="1"/>
  <c r="E244" i="11"/>
  <c r="D244" i="11"/>
  <c r="H239" i="11"/>
  <c r="E239" i="11"/>
  <c r="D239" i="11"/>
  <c r="G238" i="11"/>
  <c r="H238" i="11" s="1"/>
  <c r="E238" i="11"/>
  <c r="D238" i="11"/>
  <c r="G237" i="11"/>
  <c r="H237" i="11" s="1"/>
  <c r="E237" i="11"/>
  <c r="D237" i="11"/>
  <c r="G184" i="1"/>
  <c r="E184" i="1"/>
  <c r="D184" i="1"/>
  <c r="B183" i="1"/>
  <c r="B176" i="40" s="1"/>
  <c r="G230" i="11"/>
  <c r="H230" i="11" s="1"/>
  <c r="E230" i="11"/>
  <c r="D230" i="11"/>
  <c r="H232" i="11"/>
  <c r="E232" i="11"/>
  <c r="D232" i="11"/>
  <c r="G231" i="11"/>
  <c r="H231" i="11" s="1"/>
  <c r="E231" i="11"/>
  <c r="D231" i="11"/>
  <c r="H247" i="11" l="1"/>
  <c r="G186" i="1" s="1"/>
  <c r="H240" i="11"/>
  <c r="G185" i="1" s="1"/>
  <c r="H233" i="11"/>
  <c r="G183" i="1" s="1"/>
  <c r="G182" i="1" l="1"/>
  <c r="E182" i="1"/>
  <c r="D182" i="1"/>
  <c r="G213" i="11" l="1"/>
  <c r="G214" i="11"/>
  <c r="G208" i="11"/>
  <c r="G207" i="11"/>
  <c r="G201" i="11"/>
  <c r="G200" i="11"/>
  <c r="G194" i="11"/>
  <c r="G193" i="11"/>
  <c r="G185" i="11"/>
  <c r="G187" i="11"/>
  <c r="G186" i="11"/>
  <c r="G180" i="11"/>
  <c r="G179" i="11"/>
  <c r="G172" i="11"/>
  <c r="G171" i="11"/>
  <c r="G165" i="11"/>
  <c r="G164" i="11"/>
  <c r="G158" i="11"/>
  <c r="G157" i="11"/>
  <c r="G156" i="11"/>
  <c r="G154" i="11"/>
  <c r="G149" i="11"/>
  <c r="G148" i="11"/>
  <c r="G146" i="11"/>
  <c r="G147" i="11"/>
  <c r="G145" i="11"/>
  <c r="G144" i="11"/>
  <c r="G139" i="11"/>
  <c r="G138" i="11"/>
  <c r="G137" i="11"/>
  <c r="G136" i="11"/>
  <c r="G131" i="11"/>
  <c r="G130" i="11"/>
  <c r="G129" i="11"/>
  <c r="G128" i="11"/>
  <c r="G123" i="11"/>
  <c r="G122" i="11"/>
  <c r="G121" i="11"/>
  <c r="G120" i="11"/>
  <c r="G115" i="11"/>
  <c r="G114" i="11"/>
  <c r="G113" i="11"/>
  <c r="G112" i="11"/>
  <c r="G107" i="11"/>
  <c r="G106" i="11"/>
  <c r="G105" i="11"/>
  <c r="G104" i="11"/>
  <c r="G99" i="11"/>
  <c r="G98" i="11"/>
  <c r="G97" i="11"/>
  <c r="G96" i="11"/>
  <c r="G91" i="11"/>
  <c r="G90" i="11"/>
  <c r="G89" i="11"/>
  <c r="G88" i="11"/>
  <c r="B179" i="1"/>
  <c r="B172" i="40" s="1"/>
  <c r="G220" i="11"/>
  <c r="H220" i="11" s="1"/>
  <c r="G219" i="11"/>
  <c r="H219" i="11" s="1"/>
  <c r="E221" i="11"/>
  <c r="E222" i="11"/>
  <c r="E223" i="11"/>
  <c r="E224" i="11"/>
  <c r="E225" i="11"/>
  <c r="E219" i="11"/>
  <c r="E220" i="11"/>
  <c r="D221" i="11"/>
  <c r="D222" i="11"/>
  <c r="D223" i="11"/>
  <c r="D224" i="11"/>
  <c r="D225" i="11"/>
  <c r="D220" i="11"/>
  <c r="D219" i="11"/>
  <c r="H221" i="11"/>
  <c r="H222" i="11"/>
  <c r="H223" i="11"/>
  <c r="H224" i="11"/>
  <c r="H225" i="11"/>
  <c r="D180" i="1"/>
  <c r="E180" i="1"/>
  <c r="G180" i="1"/>
  <c r="D181" i="1"/>
  <c r="E181" i="1"/>
  <c r="G181" i="1"/>
  <c r="G178" i="1"/>
  <c r="E178" i="1"/>
  <c r="D178" i="1"/>
  <c r="G177" i="1"/>
  <c r="E177" i="1"/>
  <c r="D177" i="1"/>
  <c r="G176" i="1"/>
  <c r="E176" i="1"/>
  <c r="D176" i="1"/>
  <c r="G175" i="1"/>
  <c r="E175" i="1"/>
  <c r="D175" i="1"/>
  <c r="G174" i="1"/>
  <c r="E174" i="1"/>
  <c r="D174" i="1"/>
  <c r="H226" i="11" l="1"/>
  <c r="I22" i="40"/>
  <c r="D22" i="40"/>
  <c r="E22" i="40"/>
  <c r="D22" i="1"/>
  <c r="E22" i="1"/>
  <c r="G22" i="1"/>
  <c r="I243" i="40"/>
  <c r="I242" i="40"/>
  <c r="I241" i="40"/>
  <c r="I240" i="40"/>
  <c r="I239" i="40"/>
  <c r="I77" i="40"/>
  <c r="I76" i="40"/>
  <c r="I65" i="40"/>
  <c r="F68" i="1"/>
  <c r="F80" i="1" s="1"/>
  <c r="F81" i="1" s="1"/>
  <c r="E77" i="40"/>
  <c r="D77" i="40"/>
  <c r="E76" i="40"/>
  <c r="D76" i="40"/>
  <c r="G80" i="1"/>
  <c r="E80" i="1"/>
  <c r="D80" i="1"/>
  <c r="G81" i="1"/>
  <c r="E81" i="1"/>
  <c r="D81" i="1"/>
  <c r="F253" i="1"/>
  <c r="F252" i="1"/>
  <c r="F251" i="1"/>
  <c r="F250" i="1"/>
  <c r="F249" i="1"/>
  <c r="I18" i="40"/>
  <c r="I14" i="40"/>
  <c r="I13" i="40"/>
  <c r="I74" i="40"/>
  <c r="I75" i="40" s="1"/>
  <c r="F78" i="1"/>
  <c r="G179" i="1" l="1"/>
  <c r="F60" i="1"/>
  <c r="B13" i="40"/>
  <c r="D13" i="40"/>
  <c r="I26" i="40"/>
  <c r="D26" i="40"/>
  <c r="E26" i="40"/>
  <c r="D27" i="40"/>
  <c r="E27" i="40"/>
  <c r="D28" i="40"/>
  <c r="E28" i="40"/>
  <c r="D29" i="40"/>
  <c r="E29" i="40"/>
  <c r="D30" i="40"/>
  <c r="E30" i="40"/>
  <c r="D31" i="40"/>
  <c r="E31" i="40"/>
  <c r="D32" i="40"/>
  <c r="E32" i="40"/>
  <c r="D33" i="40"/>
  <c r="E33" i="40"/>
  <c r="D34" i="40"/>
  <c r="E34" i="40"/>
  <c r="D35" i="40"/>
  <c r="E35" i="40"/>
  <c r="D37" i="40"/>
  <c r="E37" i="40"/>
  <c r="D38" i="40"/>
  <c r="E38" i="40"/>
  <c r="D39" i="40"/>
  <c r="E39" i="40"/>
  <c r="D40" i="40"/>
  <c r="E40" i="40"/>
  <c r="D41" i="40"/>
  <c r="E41" i="40"/>
  <c r="D43" i="40"/>
  <c r="E43" i="40"/>
  <c r="I43" i="40"/>
  <c r="D44" i="40"/>
  <c r="E44" i="40"/>
  <c r="I44" i="40"/>
  <c r="D45" i="40"/>
  <c r="E45" i="40"/>
  <c r="D46" i="40"/>
  <c r="E46" i="40"/>
  <c r="D48" i="40"/>
  <c r="E48" i="40"/>
  <c r="D49" i="40"/>
  <c r="E49" i="40"/>
  <c r="D50" i="40"/>
  <c r="E50" i="40"/>
  <c r="D51" i="40"/>
  <c r="E51" i="40"/>
  <c r="D52" i="40"/>
  <c r="E52" i="40"/>
  <c r="D53" i="40"/>
  <c r="E53" i="40"/>
  <c r="B54" i="40"/>
  <c r="D54" i="40"/>
  <c r="I235" i="40"/>
  <c r="I234" i="40"/>
  <c r="I232" i="40"/>
  <c r="I231" i="40"/>
  <c r="I226" i="40"/>
  <c r="E226" i="40"/>
  <c r="D226" i="40"/>
  <c r="E225" i="40"/>
  <c r="D225" i="40"/>
  <c r="E224" i="40"/>
  <c r="D224" i="40"/>
  <c r="E223" i="40"/>
  <c r="D223" i="40"/>
  <c r="I222" i="40"/>
  <c r="E222" i="40"/>
  <c r="D222" i="40"/>
  <c r="E221" i="40"/>
  <c r="D221" i="40"/>
  <c r="E220" i="40"/>
  <c r="D220" i="40"/>
  <c r="I219" i="40"/>
  <c r="E219" i="40"/>
  <c r="D219" i="40"/>
  <c r="E218" i="40"/>
  <c r="D218" i="40"/>
  <c r="E217" i="40"/>
  <c r="D217" i="40"/>
  <c r="E216" i="40"/>
  <c r="D216" i="40"/>
  <c r="I214" i="40"/>
  <c r="E214" i="40"/>
  <c r="D214" i="40"/>
  <c r="B213" i="40"/>
  <c r="B212" i="40"/>
  <c r="B211" i="40"/>
  <c r="B210" i="40"/>
  <c r="B209" i="40"/>
  <c r="E208" i="40"/>
  <c r="D208" i="40"/>
  <c r="E207" i="40"/>
  <c r="D207" i="40"/>
  <c r="E206" i="40"/>
  <c r="D206" i="40"/>
  <c r="E205" i="40"/>
  <c r="D205" i="40"/>
  <c r="E204" i="40"/>
  <c r="D204" i="40"/>
  <c r="E203" i="40"/>
  <c r="D203" i="40"/>
  <c r="E163" i="40"/>
  <c r="D163" i="40"/>
  <c r="E162" i="40"/>
  <c r="D162" i="40"/>
  <c r="E161" i="40"/>
  <c r="D161" i="40"/>
  <c r="E159" i="40"/>
  <c r="D159" i="40"/>
  <c r="E158" i="40"/>
  <c r="D158" i="40"/>
  <c r="E157" i="40"/>
  <c r="D157" i="40"/>
  <c r="E156" i="40"/>
  <c r="D156" i="40"/>
  <c r="I155" i="40"/>
  <c r="E155" i="40"/>
  <c r="D155" i="40"/>
  <c r="B154" i="40"/>
  <c r="E153" i="40"/>
  <c r="D153" i="40"/>
  <c r="E152" i="40"/>
  <c r="D152" i="40"/>
  <c r="E151" i="40"/>
  <c r="D151" i="40"/>
  <c r="B150" i="40"/>
  <c r="B149" i="40"/>
  <c r="E148" i="40"/>
  <c r="D148" i="40"/>
  <c r="E147" i="40"/>
  <c r="D147" i="40"/>
  <c r="E146" i="40"/>
  <c r="D146" i="40"/>
  <c r="E145" i="40"/>
  <c r="D145" i="40"/>
  <c r="E144" i="40"/>
  <c r="D144" i="40"/>
  <c r="E143" i="40"/>
  <c r="D143" i="40"/>
  <c r="E142" i="40"/>
  <c r="D142" i="40"/>
  <c r="E140" i="40"/>
  <c r="D140" i="40"/>
  <c r="E139" i="40"/>
  <c r="D139" i="40"/>
  <c r="E138" i="40"/>
  <c r="D138" i="40"/>
  <c r="E136" i="40"/>
  <c r="D136" i="40"/>
  <c r="E135" i="40"/>
  <c r="D135" i="40"/>
  <c r="B132" i="40"/>
  <c r="E130" i="40"/>
  <c r="D130" i="40"/>
  <c r="E129" i="40"/>
  <c r="D129" i="40"/>
  <c r="E127" i="40"/>
  <c r="D127" i="40"/>
  <c r="E126" i="40"/>
  <c r="D126" i="40"/>
  <c r="E125" i="40"/>
  <c r="D125" i="40"/>
  <c r="E124" i="40"/>
  <c r="D124" i="40"/>
  <c r="E123" i="40"/>
  <c r="D123" i="40"/>
  <c r="E122" i="40"/>
  <c r="D122" i="40"/>
  <c r="E121" i="40"/>
  <c r="D121" i="40"/>
  <c r="E120" i="40"/>
  <c r="D120" i="40"/>
  <c r="E119" i="40"/>
  <c r="D119" i="40"/>
  <c r="E118" i="40"/>
  <c r="D118" i="40"/>
  <c r="E117" i="40"/>
  <c r="D117" i="40"/>
  <c r="E116" i="40"/>
  <c r="D116" i="40"/>
  <c r="E115" i="40"/>
  <c r="D115" i="40"/>
  <c r="E114" i="40"/>
  <c r="D114" i="40"/>
  <c r="E113" i="40"/>
  <c r="D113" i="40"/>
  <c r="B112" i="40"/>
  <c r="B111" i="40"/>
  <c r="B110" i="40"/>
  <c r="B109" i="40"/>
  <c r="B108" i="40"/>
  <c r="B107" i="40"/>
  <c r="E106" i="40"/>
  <c r="D106" i="40"/>
  <c r="E105" i="40"/>
  <c r="D105" i="40"/>
  <c r="E104" i="40"/>
  <c r="D104" i="40"/>
  <c r="E102" i="40"/>
  <c r="D102" i="40"/>
  <c r="E101" i="40"/>
  <c r="D101" i="40"/>
  <c r="E100" i="40"/>
  <c r="D100" i="40"/>
  <c r="E99" i="40"/>
  <c r="D99" i="40"/>
  <c r="E98" i="40"/>
  <c r="D98" i="40"/>
  <c r="E96" i="40"/>
  <c r="D96" i="40"/>
  <c r="E95" i="40"/>
  <c r="D95" i="40"/>
  <c r="E94" i="40"/>
  <c r="D94" i="40"/>
  <c r="E93" i="40"/>
  <c r="D93" i="40"/>
  <c r="E92" i="40"/>
  <c r="D92" i="40"/>
  <c r="E91" i="40"/>
  <c r="D91" i="40"/>
  <c r="E90" i="40"/>
  <c r="D90" i="40"/>
  <c r="E89" i="40"/>
  <c r="D89" i="40"/>
  <c r="E88" i="40"/>
  <c r="D88" i="40"/>
  <c r="E83" i="40"/>
  <c r="D83" i="40"/>
  <c r="I82" i="40"/>
  <c r="E82" i="40"/>
  <c r="D82" i="40"/>
  <c r="E81" i="40"/>
  <c r="D81" i="40"/>
  <c r="I80" i="40"/>
  <c r="E80" i="40"/>
  <c r="D80" i="40"/>
  <c r="E75" i="40"/>
  <c r="D75" i="40"/>
  <c r="E74" i="40"/>
  <c r="D74" i="40"/>
  <c r="E71" i="40"/>
  <c r="D71" i="40"/>
  <c r="B70" i="40"/>
  <c r="E69" i="40"/>
  <c r="D69" i="40"/>
  <c r="B68" i="40"/>
  <c r="I67" i="40"/>
  <c r="E67" i="40"/>
  <c r="D67" i="40"/>
  <c r="E66" i="40"/>
  <c r="D66" i="40"/>
  <c r="E65" i="40"/>
  <c r="D65" i="40"/>
  <c r="E62" i="40"/>
  <c r="D62" i="40"/>
  <c r="E61" i="40"/>
  <c r="D61" i="40"/>
  <c r="E59" i="40"/>
  <c r="B59" i="40"/>
  <c r="E58" i="40"/>
  <c r="D58" i="40"/>
  <c r="D57" i="40"/>
  <c r="B57" i="40"/>
  <c r="E21" i="40"/>
  <c r="D21" i="40"/>
  <c r="E20" i="40"/>
  <c r="D20" i="40"/>
  <c r="E19" i="40"/>
  <c r="D19" i="40"/>
  <c r="E18" i="40"/>
  <c r="D18" i="40"/>
  <c r="E17" i="40"/>
  <c r="D17" i="40"/>
  <c r="E16" i="40"/>
  <c r="D16" i="40"/>
  <c r="E15" i="40"/>
  <c r="D15" i="40"/>
  <c r="E14" i="40"/>
  <c r="D14" i="40"/>
  <c r="A6" i="40"/>
  <c r="A5" i="40"/>
  <c r="A4" i="40"/>
  <c r="A3" i="40"/>
  <c r="A2" i="40"/>
  <c r="E1" i="40"/>
  <c r="A1" i="40"/>
  <c r="J30" i="13"/>
  <c r="J28" i="13"/>
  <c r="B32" i="13"/>
  <c r="D32" i="13"/>
  <c r="E32" i="13"/>
  <c r="F32" i="13"/>
  <c r="G32" i="13"/>
  <c r="H32" i="13"/>
  <c r="I32" i="13"/>
  <c r="B221" i="1"/>
  <c r="B220" i="1"/>
  <c r="B219" i="1"/>
  <c r="B218" i="1"/>
  <c r="B217" i="1"/>
  <c r="B189" i="1"/>
  <c r="B182" i="40" s="1"/>
  <c r="B188" i="1"/>
  <c r="B181" i="40" s="1"/>
  <c r="B187" i="1"/>
  <c r="B180" i="40" s="1"/>
  <c r="B160" i="1"/>
  <c r="B156" i="1"/>
  <c r="B155" i="1"/>
  <c r="B138" i="1"/>
  <c r="B118" i="1"/>
  <c r="B117" i="1"/>
  <c r="B116" i="1"/>
  <c r="B115" i="1"/>
  <c r="B114" i="1"/>
  <c r="B113" i="1"/>
  <c r="B73" i="1"/>
  <c r="B71" i="1"/>
  <c r="B61" i="1"/>
  <c r="B59" i="1"/>
  <c r="B55" i="1"/>
  <c r="B13" i="1"/>
  <c r="B21" i="4"/>
  <c r="B30" i="13" s="1"/>
  <c r="B20" i="4"/>
  <c r="B28" i="13" s="1"/>
  <c r="F243" i="1"/>
  <c r="F241" i="1"/>
  <c r="F244" i="1"/>
  <c r="F240" i="1"/>
  <c r="J16" i="38"/>
  <c r="L16" i="38" s="1"/>
  <c r="J12" i="38"/>
  <c r="J13" i="38" s="1"/>
  <c r="P16" i="38"/>
  <c r="O16" i="38"/>
  <c r="L11" i="38"/>
  <c r="N11" i="38" s="1"/>
  <c r="H11" i="38"/>
  <c r="H13" i="38" s="1"/>
  <c r="J32" i="13" l="1"/>
  <c r="J22" i="38"/>
  <c r="R11" i="38"/>
  <c r="R13" i="38" s="1"/>
  <c r="N13" i="38"/>
  <c r="Q11" i="38"/>
  <c r="Q13" i="38" s="1"/>
  <c r="I11" i="38"/>
  <c r="L12" i="38"/>
  <c r="H16" i="38"/>
  <c r="N16" i="38"/>
  <c r="H18" i="38"/>
  <c r="J17" i="38"/>
  <c r="J23" i="38" s="1"/>
  <c r="I16" i="38" l="1"/>
  <c r="H24" i="38"/>
  <c r="H22" i="38"/>
  <c r="I22" i="38" s="1"/>
  <c r="J24" i="38"/>
  <c r="N18" i="38"/>
  <c r="Q16" i="38"/>
  <c r="Q18" i="38" s="1"/>
  <c r="R16" i="38"/>
  <c r="R18" i="38" s="1"/>
  <c r="L17" i="38"/>
  <c r="J18" i="38"/>
  <c r="N12" i="38"/>
  <c r="L13" i="38"/>
  <c r="F239" i="1" l="1"/>
  <c r="I230" i="40"/>
  <c r="F238" i="1"/>
  <c r="I229" i="40"/>
  <c r="N17" i="38"/>
  <c r="L18" i="38"/>
  <c r="R12" i="38"/>
  <c r="Q12" i="38"/>
  <c r="Q17" i="38" l="1"/>
  <c r="R17" i="38"/>
  <c r="G21" i="1" l="1"/>
  <c r="E21" i="1"/>
  <c r="D21" i="1"/>
  <c r="F234" i="1" l="1"/>
  <c r="G234" i="1"/>
  <c r="G233" i="1"/>
  <c r="E234" i="1"/>
  <c r="E233" i="1"/>
  <c r="D234" i="1"/>
  <c r="D233" i="1"/>
  <c r="P17" i="33" l="1"/>
  <c r="J17" i="33"/>
  <c r="D17" i="33"/>
  <c r="C17" i="33" s="1"/>
  <c r="G82" i="11" s="1"/>
  <c r="H82" i="11" s="1"/>
  <c r="H83" i="11" s="1"/>
  <c r="G138" i="1" s="1"/>
  <c r="F19" i="1"/>
  <c r="F20" i="1" s="1"/>
  <c r="G20" i="1"/>
  <c r="E20" i="1"/>
  <c r="D20" i="1"/>
  <c r="E78" i="11" l="1"/>
  <c r="D78" i="11"/>
  <c r="E77" i="11"/>
  <c r="D77" i="11"/>
  <c r="E76" i="11"/>
  <c r="D76" i="11"/>
  <c r="E62" i="11"/>
  <c r="D62" i="11"/>
  <c r="E61" i="11"/>
  <c r="D61" i="11"/>
  <c r="D54" i="11"/>
  <c r="E54" i="11"/>
  <c r="D55" i="11"/>
  <c r="E55" i="11"/>
  <c r="E53" i="11"/>
  <c r="D53" i="11"/>
  <c r="D45" i="11"/>
  <c r="E45" i="11"/>
  <c r="D46" i="11"/>
  <c r="E46" i="11"/>
  <c r="D47" i="11"/>
  <c r="E47" i="11"/>
  <c r="E44" i="11"/>
  <c r="D44" i="11"/>
  <c r="D38" i="11"/>
  <c r="E38" i="11"/>
  <c r="D39" i="11"/>
  <c r="E39" i="11"/>
  <c r="E37" i="11"/>
  <c r="D37" i="11"/>
  <c r="D27" i="11"/>
  <c r="E27" i="11"/>
  <c r="D28" i="11"/>
  <c r="E28" i="11"/>
  <c r="E26" i="11"/>
  <c r="D26" i="11"/>
  <c r="E25" i="11"/>
  <c r="D25" i="11"/>
  <c r="E24" i="11"/>
  <c r="D24" i="11"/>
  <c r="D17" i="11"/>
  <c r="E17" i="11"/>
  <c r="D18" i="11"/>
  <c r="E18" i="11"/>
  <c r="E16" i="11"/>
  <c r="D16" i="11"/>
  <c r="G68" i="1"/>
  <c r="D225" i="1"/>
  <c r="E225" i="1"/>
  <c r="D226" i="1"/>
  <c r="E226" i="1"/>
  <c r="D227" i="1"/>
  <c r="E227" i="1"/>
  <c r="D228" i="1"/>
  <c r="E228" i="1"/>
  <c r="D229" i="1"/>
  <c r="E229" i="1"/>
  <c r="D230" i="1"/>
  <c r="E230" i="1"/>
  <c r="D231" i="1"/>
  <c r="E231" i="1"/>
  <c r="D232" i="1"/>
  <c r="E232" i="1"/>
  <c r="E224" i="1"/>
  <c r="D224" i="1"/>
  <c r="E222" i="1"/>
  <c r="D222" i="1"/>
  <c r="D212" i="1"/>
  <c r="E212" i="1"/>
  <c r="D213" i="1"/>
  <c r="E213" i="1"/>
  <c r="D214" i="1"/>
  <c r="E214" i="1"/>
  <c r="D215" i="1"/>
  <c r="E215" i="1"/>
  <c r="D216" i="1"/>
  <c r="E216" i="1"/>
  <c r="E211" i="1"/>
  <c r="D211" i="1"/>
  <c r="D190" i="1"/>
  <c r="E190" i="1"/>
  <c r="D191" i="1"/>
  <c r="E191" i="1"/>
  <c r="D192" i="1"/>
  <c r="E192" i="1"/>
  <c r="D193" i="1"/>
  <c r="E193" i="1"/>
  <c r="D194" i="1"/>
  <c r="E194" i="1"/>
  <c r="D199" i="1"/>
  <c r="E199" i="1"/>
  <c r="D200" i="1"/>
  <c r="E200" i="1"/>
  <c r="D201" i="1"/>
  <c r="E201" i="1"/>
  <c r="D203" i="1"/>
  <c r="E203" i="1"/>
  <c r="D204" i="1"/>
  <c r="E204" i="1"/>
  <c r="D205" i="1"/>
  <c r="E205" i="1"/>
  <c r="D173" i="1"/>
  <c r="E173" i="1"/>
  <c r="D168" i="1"/>
  <c r="E168" i="1"/>
  <c r="D169" i="1"/>
  <c r="E169" i="1"/>
  <c r="E167" i="1"/>
  <c r="D167" i="1"/>
  <c r="D162" i="1"/>
  <c r="E162" i="1"/>
  <c r="D163" i="1"/>
  <c r="E163" i="1"/>
  <c r="D164" i="1"/>
  <c r="E164" i="1"/>
  <c r="D165" i="1"/>
  <c r="E165" i="1"/>
  <c r="E161" i="1"/>
  <c r="D161" i="1"/>
  <c r="D158" i="1"/>
  <c r="E158" i="1"/>
  <c r="D159" i="1"/>
  <c r="E159" i="1"/>
  <c r="E157" i="1"/>
  <c r="D157" i="1"/>
  <c r="D151" i="1"/>
  <c r="E151" i="1"/>
  <c r="D152" i="1"/>
  <c r="E152" i="1"/>
  <c r="D153" i="1"/>
  <c r="E153" i="1"/>
  <c r="D154" i="1"/>
  <c r="E154" i="1"/>
  <c r="E150" i="1"/>
  <c r="D150" i="1"/>
  <c r="E149" i="1"/>
  <c r="D149" i="1"/>
  <c r="E148" i="1"/>
  <c r="D148" i="1"/>
  <c r="D145" i="1"/>
  <c r="E145" i="1"/>
  <c r="D146" i="1"/>
  <c r="E146" i="1"/>
  <c r="E144" i="1"/>
  <c r="D144" i="1"/>
  <c r="E142" i="1"/>
  <c r="D142" i="1"/>
  <c r="E141" i="1"/>
  <c r="D141" i="1"/>
  <c r="E136" i="1"/>
  <c r="D136" i="1"/>
  <c r="E135" i="1"/>
  <c r="D135" i="1"/>
  <c r="G119" i="1"/>
  <c r="D120" i="1"/>
  <c r="E120" i="1"/>
  <c r="D121" i="1"/>
  <c r="E121" i="1"/>
  <c r="D122" i="1"/>
  <c r="E122" i="1"/>
  <c r="D123" i="1"/>
  <c r="E123" i="1"/>
  <c r="D124" i="1"/>
  <c r="E124" i="1"/>
  <c r="D125" i="1"/>
  <c r="E125" i="1"/>
  <c r="D126" i="1"/>
  <c r="E126" i="1"/>
  <c r="D127" i="1"/>
  <c r="E127" i="1"/>
  <c r="D128" i="1"/>
  <c r="E128" i="1"/>
  <c r="D129" i="1"/>
  <c r="E129" i="1"/>
  <c r="D130" i="1"/>
  <c r="E130" i="1"/>
  <c r="D131" i="1"/>
  <c r="E131" i="1"/>
  <c r="D132" i="1"/>
  <c r="E132" i="1"/>
  <c r="D133" i="1"/>
  <c r="E133" i="1"/>
  <c r="E119" i="1"/>
  <c r="D119" i="1"/>
  <c r="D111" i="1"/>
  <c r="E111" i="1"/>
  <c r="D112" i="1"/>
  <c r="E112" i="1"/>
  <c r="E110" i="1"/>
  <c r="D110" i="1"/>
  <c r="D106" i="1"/>
  <c r="E106" i="1"/>
  <c r="D107" i="1"/>
  <c r="E107" i="1"/>
  <c r="D108" i="1"/>
  <c r="E108" i="1"/>
  <c r="E105" i="1"/>
  <c r="D105" i="1"/>
  <c r="E104" i="1"/>
  <c r="D104" i="1"/>
  <c r="D95" i="1"/>
  <c r="E95" i="1"/>
  <c r="D97" i="1"/>
  <c r="E97" i="1"/>
  <c r="D98" i="1"/>
  <c r="E98" i="1"/>
  <c r="D99" i="1"/>
  <c r="E99" i="1"/>
  <c r="D100" i="1"/>
  <c r="E100" i="1"/>
  <c r="D101" i="1"/>
  <c r="E101" i="1"/>
  <c r="D102" i="1"/>
  <c r="E102" i="1"/>
  <c r="E94" i="1"/>
  <c r="D94" i="1"/>
  <c r="D86" i="1"/>
  <c r="E86" i="1"/>
  <c r="D87" i="1"/>
  <c r="E87" i="1"/>
  <c r="E85" i="1"/>
  <c r="D85" i="1"/>
  <c r="E79" i="1"/>
  <c r="D79" i="1"/>
  <c r="E78" i="1"/>
  <c r="D78" i="1"/>
  <c r="E74" i="1"/>
  <c r="D74" i="1"/>
  <c r="E72" i="1"/>
  <c r="D72" i="1"/>
  <c r="D69" i="1"/>
  <c r="E69" i="1"/>
  <c r="D70" i="1"/>
  <c r="E70" i="1"/>
  <c r="E68" i="1"/>
  <c r="D68" i="1"/>
  <c r="E64" i="1"/>
  <c r="D64" i="1"/>
  <c r="E63" i="1"/>
  <c r="D63" i="1"/>
  <c r="E60" i="1"/>
  <c r="D60" i="1"/>
  <c r="D51" i="1"/>
  <c r="E51" i="1"/>
  <c r="D52" i="1"/>
  <c r="E52" i="1"/>
  <c r="D53" i="1"/>
  <c r="E53" i="1"/>
  <c r="D54" i="1"/>
  <c r="E54" i="1"/>
  <c r="E50" i="1"/>
  <c r="D50" i="1"/>
  <c r="E49" i="1"/>
  <c r="D49" i="1"/>
  <c r="D46" i="1"/>
  <c r="E46" i="1"/>
  <c r="D47" i="1"/>
  <c r="E47" i="1"/>
  <c r="E45" i="1"/>
  <c r="D45" i="1"/>
  <c r="E44" i="1"/>
  <c r="D44" i="1"/>
  <c r="D39" i="1"/>
  <c r="E39" i="1"/>
  <c r="D40" i="1"/>
  <c r="E40" i="1"/>
  <c r="D41" i="1"/>
  <c r="E41" i="1"/>
  <c r="D42" i="1"/>
  <c r="E42" i="1"/>
  <c r="E38" i="1"/>
  <c r="D38" i="1"/>
  <c r="D36" i="1"/>
  <c r="E28" i="1"/>
  <c r="E29" i="1"/>
  <c r="E30" i="1"/>
  <c r="E31" i="1"/>
  <c r="E32" i="1"/>
  <c r="E33" i="1"/>
  <c r="E34" i="1"/>
  <c r="E35" i="1"/>
  <c r="E36" i="1"/>
  <c r="E27" i="1"/>
  <c r="D28" i="1"/>
  <c r="D29" i="1"/>
  <c r="D30" i="1"/>
  <c r="D31" i="1"/>
  <c r="D32" i="1"/>
  <c r="D33" i="1"/>
  <c r="D34" i="1"/>
  <c r="D35" i="1"/>
  <c r="D27" i="1"/>
  <c r="E15" i="1"/>
  <c r="E16" i="1"/>
  <c r="E17" i="1"/>
  <c r="E18" i="1"/>
  <c r="E19" i="1"/>
  <c r="D15" i="1"/>
  <c r="D16" i="1"/>
  <c r="D17" i="1"/>
  <c r="D18" i="1"/>
  <c r="D19" i="1"/>
  <c r="B27" i="37"/>
  <c r="B28" i="37" s="1"/>
  <c r="B20" i="37"/>
  <c r="B15" i="37"/>
  <c r="B28" i="36"/>
  <c r="G2" i="1" s="1"/>
  <c r="H96" i="1" s="1"/>
  <c r="I96" i="1" s="1"/>
  <c r="B27" i="36"/>
  <c r="B20" i="36"/>
  <c r="B15" i="36"/>
  <c r="H45" i="35"/>
  <c r="G45" i="35"/>
  <c r="F45" i="35"/>
  <c r="E45" i="35"/>
  <c r="H41" i="35"/>
  <c r="G41" i="35"/>
  <c r="F41" i="35"/>
  <c r="E41" i="35"/>
  <c r="H34" i="35"/>
  <c r="G34" i="35"/>
  <c r="F34" i="35"/>
  <c r="E34" i="35"/>
  <c r="H22" i="35"/>
  <c r="H46" i="35" s="1"/>
  <c r="G22" i="35"/>
  <c r="G46" i="35" s="1"/>
  <c r="F22" i="35"/>
  <c r="E22" i="35"/>
  <c r="E46" i="35" s="1"/>
  <c r="F46" i="35" l="1"/>
  <c r="H202" i="1"/>
  <c r="I202" i="1" s="1"/>
  <c r="H206" i="1"/>
  <c r="I206" i="1" s="1"/>
  <c r="H196" i="1"/>
  <c r="I196" i="1" s="1"/>
  <c r="H195" i="1"/>
  <c r="I195" i="1" s="1"/>
  <c r="H197" i="1"/>
  <c r="I197" i="1" s="1"/>
  <c r="H198" i="1"/>
  <c r="I198" i="1" s="1"/>
  <c r="H186" i="1"/>
  <c r="I186" i="1" s="1"/>
  <c r="H184" i="1"/>
  <c r="I184" i="1" s="1"/>
  <c r="H185" i="1"/>
  <c r="I185" i="1" s="1"/>
  <c r="H182" i="1"/>
  <c r="I182" i="1" s="1"/>
  <c r="H180" i="1"/>
  <c r="I180" i="1" s="1"/>
  <c r="H177" i="1"/>
  <c r="I177" i="1" s="1"/>
  <c r="H181" i="1"/>
  <c r="I181" i="1" s="1"/>
  <c r="H179" i="1"/>
  <c r="I179" i="1" s="1"/>
  <c r="H178" i="1"/>
  <c r="I178" i="1" s="1"/>
  <c r="H183" i="1"/>
  <c r="I183" i="1" s="1"/>
  <c r="H174" i="1"/>
  <c r="I174" i="1" s="1"/>
  <c r="H175" i="1"/>
  <c r="I175" i="1" s="1"/>
  <c r="H176" i="1"/>
  <c r="I176" i="1" s="1"/>
  <c r="H80" i="1"/>
  <c r="I80" i="1" s="1"/>
  <c r="H22" i="1"/>
  <c r="I22" i="1" s="1"/>
  <c r="H254" i="1"/>
  <c r="I254" i="1" s="1"/>
  <c r="H81" i="1"/>
  <c r="H244" i="1"/>
  <c r="I244" i="1" s="1"/>
  <c r="H251" i="1"/>
  <c r="I251" i="1" s="1"/>
  <c r="H249" i="1"/>
  <c r="I249" i="1" s="1"/>
  <c r="H250" i="1"/>
  <c r="I250" i="1" s="1"/>
  <c r="H253" i="1"/>
  <c r="I253" i="1" s="1"/>
  <c r="H248" i="1"/>
  <c r="I248" i="1" s="1"/>
  <c r="H252" i="1"/>
  <c r="I252" i="1" s="1"/>
  <c r="H21" i="1"/>
  <c r="I21" i="1" s="1"/>
  <c r="H242" i="1"/>
  <c r="I242" i="1" s="1"/>
  <c r="H239" i="1"/>
  <c r="I239" i="1" s="1"/>
  <c r="H240" i="1"/>
  <c r="I240" i="1" s="1"/>
  <c r="H238" i="1"/>
  <c r="I238" i="1" s="1"/>
  <c r="H243" i="1"/>
  <c r="I243" i="1" s="1"/>
  <c r="H241" i="1"/>
  <c r="I241" i="1" s="1"/>
  <c r="H20" i="1"/>
  <c r="I20" i="1" s="1"/>
  <c r="H234" i="1"/>
  <c r="I234" i="1" s="1"/>
  <c r="H233" i="1"/>
  <c r="I233" i="1" s="1"/>
  <c r="I255" i="1" l="1"/>
  <c r="C21" i="4" s="1"/>
  <c r="C30" i="13" s="1"/>
  <c r="I245" i="1"/>
  <c r="C20" i="4" s="1"/>
  <c r="C28" i="13" s="1"/>
  <c r="H213" i="11"/>
  <c r="G206" i="11"/>
  <c r="H206" i="11" s="1"/>
  <c r="D206" i="11"/>
  <c r="G199" i="11"/>
  <c r="H199" i="11" s="1"/>
  <c r="D199" i="11"/>
  <c r="D211" i="11"/>
  <c r="D204" i="11"/>
  <c r="D197" i="11"/>
  <c r="D190" i="11"/>
  <c r="G192" i="11"/>
  <c r="H192" i="11" s="1"/>
  <c r="D192" i="11"/>
  <c r="H214" i="11"/>
  <c r="H208" i="11"/>
  <c r="H207" i="11"/>
  <c r="H201" i="11"/>
  <c r="H200" i="11"/>
  <c r="H194" i="11"/>
  <c r="H193" i="11"/>
  <c r="G29" i="13" l="1"/>
  <c r="H29" i="13"/>
  <c r="E29" i="13"/>
  <c r="I29" i="13"/>
  <c r="D29" i="13"/>
  <c r="F29" i="13"/>
  <c r="H31" i="13"/>
  <c r="E31" i="13"/>
  <c r="I31" i="13"/>
  <c r="G31" i="13"/>
  <c r="F31" i="13"/>
  <c r="D31" i="13"/>
  <c r="H215" i="11"/>
  <c r="G221" i="1" s="1"/>
  <c r="H202" i="11"/>
  <c r="G219" i="1" s="1"/>
  <c r="H195" i="11"/>
  <c r="G218" i="1" s="1"/>
  <c r="H209" i="11"/>
  <c r="G220" i="1" s="1"/>
  <c r="H185" i="11"/>
  <c r="D183" i="11"/>
  <c r="H187" i="11"/>
  <c r="H186" i="11"/>
  <c r="G178" i="11"/>
  <c r="H178" i="11" s="1"/>
  <c r="D178" i="11"/>
  <c r="D176" i="11"/>
  <c r="H180" i="11"/>
  <c r="H179" i="11"/>
  <c r="G170" i="11"/>
  <c r="H170" i="11" s="1"/>
  <c r="D170" i="11"/>
  <c r="D168" i="11"/>
  <c r="H172" i="11"/>
  <c r="H171" i="11"/>
  <c r="G163" i="11"/>
  <c r="H163" i="11" s="1"/>
  <c r="D163" i="11"/>
  <c r="D161" i="11"/>
  <c r="H165" i="11"/>
  <c r="H164" i="11"/>
  <c r="H158" i="11"/>
  <c r="H157" i="11"/>
  <c r="H156" i="11"/>
  <c r="H154" i="11"/>
  <c r="H146" i="11"/>
  <c r="H147" i="11"/>
  <c r="H149" i="11"/>
  <c r="H148" i="11"/>
  <c r="H145" i="11"/>
  <c r="H144" i="11"/>
  <c r="D134" i="11"/>
  <c r="H139" i="11"/>
  <c r="H138" i="11"/>
  <c r="H137" i="11"/>
  <c r="H136" i="11"/>
  <c r="D126" i="11"/>
  <c r="H131" i="11"/>
  <c r="H130" i="11"/>
  <c r="H129" i="11"/>
  <c r="H128" i="11"/>
  <c r="H91" i="11"/>
  <c r="H90" i="11"/>
  <c r="H89" i="11"/>
  <c r="H88" i="11"/>
  <c r="D86" i="11"/>
  <c r="D118" i="11"/>
  <c r="H123" i="11"/>
  <c r="H122" i="11"/>
  <c r="H121" i="11"/>
  <c r="H120" i="11"/>
  <c r="D110" i="11"/>
  <c r="H115" i="11"/>
  <c r="H114" i="11"/>
  <c r="H113" i="11"/>
  <c r="H112" i="11"/>
  <c r="D102" i="11"/>
  <c r="H107" i="11"/>
  <c r="H106" i="11"/>
  <c r="H105" i="11"/>
  <c r="H104" i="11"/>
  <c r="H99" i="11"/>
  <c r="H98" i="11"/>
  <c r="H97" i="11"/>
  <c r="H96" i="11"/>
  <c r="E14" i="1"/>
  <c r="D14" i="1"/>
  <c r="J31" i="13" l="1"/>
  <c r="J29" i="13"/>
  <c r="H188" i="11"/>
  <c r="G217" i="1" s="1"/>
  <c r="H173" i="11"/>
  <c r="G188" i="1" s="1"/>
  <c r="H181" i="11"/>
  <c r="G189" i="1" s="1"/>
  <c r="H166" i="11"/>
  <c r="G187" i="1" s="1"/>
  <c r="H159" i="11"/>
  <c r="G160" i="1" s="1"/>
  <c r="H150" i="11"/>
  <c r="G156" i="1" s="1"/>
  <c r="H140" i="11"/>
  <c r="G155" i="1" s="1"/>
  <c r="H132" i="11"/>
  <c r="G118" i="1" s="1"/>
  <c r="H92" i="11"/>
  <c r="G113" i="1" s="1"/>
  <c r="H124" i="11"/>
  <c r="G117" i="1" s="1"/>
  <c r="H100" i="11"/>
  <c r="G114" i="1" s="1"/>
  <c r="H116" i="11"/>
  <c r="G116" i="1" s="1"/>
  <c r="H108" i="11"/>
  <c r="G115" i="1" s="1"/>
  <c r="D67" i="11" l="1"/>
  <c r="E67" i="11"/>
  <c r="G67" i="11"/>
  <c r="H67" i="11" s="1"/>
  <c r="D68" i="11"/>
  <c r="E68" i="11"/>
  <c r="G68" i="11"/>
  <c r="H68" i="11" s="1"/>
  <c r="D69" i="11"/>
  <c r="E69" i="11"/>
  <c r="G69" i="11"/>
  <c r="H69" i="11" s="1"/>
  <c r="D70" i="11"/>
  <c r="E70" i="11"/>
  <c r="G70" i="11"/>
  <c r="H70" i="11" s="1"/>
  <c r="D71" i="11"/>
  <c r="E71" i="11"/>
  <c r="G71" i="11"/>
  <c r="H71" i="11" s="1"/>
  <c r="G76" i="11"/>
  <c r="H76" i="11" s="1"/>
  <c r="D73" i="11"/>
  <c r="E73" i="11"/>
  <c r="G73" i="11"/>
  <c r="H73" i="11" s="1"/>
  <c r="D74" i="11"/>
  <c r="E74" i="11"/>
  <c r="G74" i="11"/>
  <c r="H74" i="11" s="1"/>
  <c r="D75" i="11"/>
  <c r="E75" i="11"/>
  <c r="G75" i="11"/>
  <c r="H75" i="11" s="1"/>
  <c r="G72" i="11"/>
  <c r="H72" i="11" s="1"/>
  <c r="E72" i="11"/>
  <c r="D72" i="11"/>
  <c r="D65" i="11"/>
  <c r="G78" i="11"/>
  <c r="H78" i="11" s="1"/>
  <c r="G77" i="11"/>
  <c r="H77" i="11" s="1"/>
  <c r="G60" i="11"/>
  <c r="H60" i="11" s="1"/>
  <c r="D60" i="11"/>
  <c r="D58" i="11"/>
  <c r="G62" i="11"/>
  <c r="H62" i="11" s="1"/>
  <c r="G61" i="11"/>
  <c r="H61" i="11" s="1"/>
  <c r="E60" i="11"/>
  <c r="B25" i="34"/>
  <c r="B26" i="34" s="1"/>
  <c r="D26" i="34" s="1"/>
  <c r="B18" i="34"/>
  <c r="B13" i="34"/>
  <c r="H79" i="11" l="1"/>
  <c r="G73" i="1" s="1"/>
  <c r="H63" i="11"/>
  <c r="G71" i="1" s="1"/>
  <c r="G88" i="1" l="1"/>
  <c r="G225" i="1" l="1"/>
  <c r="G226" i="1"/>
  <c r="G227" i="1"/>
  <c r="G228" i="1"/>
  <c r="G229" i="1"/>
  <c r="G230" i="1"/>
  <c r="G231" i="1"/>
  <c r="G232" i="1"/>
  <c r="G224" i="1"/>
  <c r="G212" i="1"/>
  <c r="G213" i="1"/>
  <c r="G214" i="1"/>
  <c r="G215" i="1"/>
  <c r="G216" i="1"/>
  <c r="G222" i="1"/>
  <c r="G211" i="1"/>
  <c r="G203" i="1"/>
  <c r="G204" i="1"/>
  <c r="G205" i="1"/>
  <c r="G190" i="1"/>
  <c r="G191" i="1"/>
  <c r="G192" i="1"/>
  <c r="G193" i="1"/>
  <c r="G194" i="1"/>
  <c r="G199" i="1"/>
  <c r="G200" i="1"/>
  <c r="G201" i="1"/>
  <c r="G173" i="1"/>
  <c r="G169" i="1"/>
  <c r="G168" i="1"/>
  <c r="G167" i="1"/>
  <c r="G157" i="1"/>
  <c r="G158" i="1"/>
  <c r="G159" i="1"/>
  <c r="G161" i="1"/>
  <c r="G162" i="1"/>
  <c r="G163" i="1"/>
  <c r="G164" i="1"/>
  <c r="G165" i="1"/>
  <c r="G151" i="1"/>
  <c r="G152" i="1"/>
  <c r="G153" i="1"/>
  <c r="G154" i="1"/>
  <c r="G150" i="1"/>
  <c r="G149" i="1"/>
  <c r="G148" i="1"/>
  <c r="G145" i="1"/>
  <c r="G146" i="1"/>
  <c r="G144" i="1"/>
  <c r="G142" i="1"/>
  <c r="G141" i="1"/>
  <c r="G136" i="1"/>
  <c r="G135" i="1"/>
  <c r="G121" i="1"/>
  <c r="G122" i="1"/>
  <c r="G123" i="1"/>
  <c r="G124" i="1"/>
  <c r="G125" i="1"/>
  <c r="G126" i="1"/>
  <c r="G127" i="1"/>
  <c r="G128" i="1"/>
  <c r="G129" i="1"/>
  <c r="G130" i="1"/>
  <c r="G131" i="1"/>
  <c r="G132" i="1"/>
  <c r="G133" i="1"/>
  <c r="G120" i="1"/>
  <c r="G112" i="1"/>
  <c r="G111" i="1"/>
  <c r="G110" i="1"/>
  <c r="G107" i="1"/>
  <c r="G108" i="1"/>
  <c r="G106" i="1"/>
  <c r="G105" i="1"/>
  <c r="G104" i="1"/>
  <c r="G98" i="1"/>
  <c r="G99" i="1"/>
  <c r="G100" i="1"/>
  <c r="G101" i="1"/>
  <c r="G102" i="1"/>
  <c r="G97" i="1"/>
  <c r="G95" i="1"/>
  <c r="G94" i="1"/>
  <c r="G86" i="1"/>
  <c r="G87" i="1"/>
  <c r="G85" i="1"/>
  <c r="G79" i="1"/>
  <c r="G78" i="1"/>
  <c r="G74" i="1"/>
  <c r="G72" i="1"/>
  <c r="G69" i="1"/>
  <c r="G70" i="1"/>
  <c r="G64" i="1"/>
  <c r="G63" i="1"/>
  <c r="G60" i="1"/>
  <c r="G53" i="1"/>
  <c r="G54" i="1"/>
  <c r="G52" i="1"/>
  <c r="G51" i="1"/>
  <c r="G50" i="1"/>
  <c r="G49" i="1"/>
  <c r="G47" i="1"/>
  <c r="G46" i="1"/>
  <c r="G45" i="1"/>
  <c r="G44" i="1"/>
  <c r="G40" i="1"/>
  <c r="G41" i="1"/>
  <c r="G42" i="1"/>
  <c r="G39" i="1"/>
  <c r="G38" i="1"/>
  <c r="G33" i="1"/>
  <c r="G34" i="1"/>
  <c r="G35" i="1"/>
  <c r="G36" i="1"/>
  <c r="G32" i="1"/>
  <c r="G31" i="1"/>
  <c r="G30" i="1"/>
  <c r="G29" i="1"/>
  <c r="G28" i="1"/>
  <c r="G27" i="1"/>
  <c r="G15" i="1"/>
  <c r="G16" i="1"/>
  <c r="G17" i="1"/>
  <c r="G18" i="1"/>
  <c r="G19" i="1"/>
  <c r="G14" i="1"/>
  <c r="G55" i="11"/>
  <c r="H55" i="11" s="1"/>
  <c r="G54" i="11"/>
  <c r="H54" i="11" s="1"/>
  <c r="G52" i="11"/>
  <c r="H52" i="11" s="1"/>
  <c r="G45" i="11"/>
  <c r="H45" i="11" s="1"/>
  <c r="G46" i="11"/>
  <c r="G47" i="11"/>
  <c r="H47" i="11" s="1"/>
  <c r="G44" i="11"/>
  <c r="H44" i="11" s="1"/>
  <c r="G38" i="11"/>
  <c r="H38" i="11" s="1"/>
  <c r="G39" i="11"/>
  <c r="H39" i="11" s="1"/>
  <c r="G37" i="11"/>
  <c r="H37" i="11" s="1"/>
  <c r="G35" i="11"/>
  <c r="H35" i="11" s="1"/>
  <c r="G36" i="11"/>
  <c r="H36" i="11" s="1"/>
  <c r="G34" i="11"/>
  <c r="H34" i="11" s="1"/>
  <c r="G23" i="11"/>
  <c r="H23" i="11" s="1"/>
  <c r="G27" i="11"/>
  <c r="H27" i="11" s="1"/>
  <c r="G28" i="11"/>
  <c r="H28" i="11" s="1"/>
  <c r="G26" i="11"/>
  <c r="H26" i="11" s="1"/>
  <c r="G25" i="11"/>
  <c r="H25" i="11" s="1"/>
  <c r="G24" i="11"/>
  <c r="H24" i="11" s="1"/>
  <c r="G17" i="11"/>
  <c r="H17" i="11" s="1"/>
  <c r="G18" i="11"/>
  <c r="H18" i="11" s="1"/>
  <c r="G16" i="11"/>
  <c r="H16" i="11" s="1"/>
  <c r="G13" i="11"/>
  <c r="H13" i="11" s="1"/>
  <c r="G14" i="11"/>
  <c r="H14" i="11" s="1"/>
  <c r="G15" i="11"/>
  <c r="H15" i="11" s="1"/>
  <c r="G12" i="11"/>
  <c r="H12" i="11" s="1"/>
  <c r="J17" i="32"/>
  <c r="J16" i="32"/>
  <c r="J15" i="32"/>
  <c r="J14" i="32"/>
  <c r="J13" i="32"/>
  <c r="H56" i="11" l="1"/>
  <c r="F49" i="1"/>
  <c r="I48" i="40"/>
  <c r="F53" i="1"/>
  <c r="I52" i="40"/>
  <c r="F51" i="1"/>
  <c r="I50" i="40"/>
  <c r="F50" i="1"/>
  <c r="I49" i="40"/>
  <c r="F52" i="1"/>
  <c r="I51" i="40"/>
  <c r="L7" i="32"/>
  <c r="L6" i="32"/>
  <c r="L5" i="32"/>
  <c r="L4" i="32"/>
  <c r="L3" i="32"/>
  <c r="F87" i="1"/>
  <c r="E88" i="1"/>
  <c r="D88" i="1"/>
  <c r="F85" i="1"/>
  <c r="D17" i="31"/>
  <c r="E17" i="31" s="1"/>
  <c r="E15" i="31"/>
  <c r="F70" i="1"/>
  <c r="D5" i="31"/>
  <c r="E5" i="31" s="1"/>
  <c r="E9" i="31"/>
  <c r="E8" i="31"/>
  <c r="E7" i="31"/>
  <c r="D6" i="31"/>
  <c r="E6" i="31" s="1"/>
  <c r="F79" i="1"/>
  <c r="I81" i="1" s="1"/>
  <c r="D13" i="31"/>
  <c r="E13" i="31" s="1"/>
  <c r="D3" i="31"/>
  <c r="E3" i="31" s="1"/>
  <c r="F64" i="1"/>
  <c r="F63" i="1"/>
  <c r="C47" i="30"/>
  <c r="F18" i="1"/>
  <c r="F14" i="1"/>
  <c r="F13" i="1"/>
  <c r="B82" i="29"/>
  <c r="G82" i="29" s="1"/>
  <c r="G77" i="29"/>
  <c r="G78" i="29" s="1"/>
  <c r="G56" i="29"/>
  <c r="B72" i="29"/>
  <c r="G72" i="29" s="1"/>
  <c r="G70" i="29"/>
  <c r="G63" i="29"/>
  <c r="B65" i="29"/>
  <c r="G65" i="29" s="1"/>
  <c r="B51" i="29"/>
  <c r="G51" i="29" s="1"/>
  <c r="B58" i="29"/>
  <c r="G58" i="29" s="1"/>
  <c r="G49" i="29"/>
  <c r="E34" i="29"/>
  <c r="G34" i="29" s="1"/>
  <c r="D44" i="29"/>
  <c r="E44" i="29" s="1"/>
  <c r="G44" i="29" s="1"/>
  <c r="D42" i="29"/>
  <c r="E42" i="29" s="1"/>
  <c r="G42" i="29" s="1"/>
  <c r="D40" i="29"/>
  <c r="E40" i="29" s="1"/>
  <c r="G40" i="29" s="1"/>
  <c r="D38" i="29"/>
  <c r="E38" i="29" s="1"/>
  <c r="G38" i="29" s="1"/>
  <c r="D36" i="29"/>
  <c r="E36" i="29" s="1"/>
  <c r="G36" i="29" s="1"/>
  <c r="D29" i="29"/>
  <c r="E29" i="29" s="1"/>
  <c r="G29" i="29" s="1"/>
  <c r="D27" i="29"/>
  <c r="E27" i="29" s="1"/>
  <c r="D25" i="29"/>
  <c r="E25" i="29" s="1"/>
  <c r="D23" i="29"/>
  <c r="E23" i="29" s="1"/>
  <c r="D21" i="29"/>
  <c r="E21" i="29" s="1"/>
  <c r="E19" i="29"/>
  <c r="F45" i="1"/>
  <c r="F44" i="1"/>
  <c r="E15" i="29"/>
  <c r="G15" i="29" s="1"/>
  <c r="E11" i="29"/>
  <c r="G11" i="29" s="1"/>
  <c r="E7" i="29"/>
  <c r="G7" i="29" s="1"/>
  <c r="E3" i="29"/>
  <c r="G3" i="29" s="1"/>
  <c r="D142" i="11"/>
  <c r="D94" i="11"/>
  <c r="F222" i="1"/>
  <c r="F30" i="1" l="1"/>
  <c r="I29" i="40"/>
  <c r="F34" i="1"/>
  <c r="I33" i="40"/>
  <c r="F31" i="1"/>
  <c r="I30" i="40"/>
  <c r="F38" i="1"/>
  <c r="I37" i="40"/>
  <c r="F73" i="1"/>
  <c r="I70" i="40"/>
  <c r="F33" i="1"/>
  <c r="I32" i="40"/>
  <c r="F39" i="1"/>
  <c r="I38" i="40"/>
  <c r="F40" i="1"/>
  <c r="I39" i="40"/>
  <c r="F54" i="1"/>
  <c r="I53" i="40"/>
  <c r="F42" i="1"/>
  <c r="I41" i="40"/>
  <c r="F74" i="1"/>
  <c r="I71" i="40"/>
  <c r="F32" i="1"/>
  <c r="I31" i="40"/>
  <c r="E10" i="31"/>
  <c r="G52" i="29"/>
  <c r="F27" i="1" s="1"/>
  <c r="G83" i="29"/>
  <c r="G73" i="29"/>
  <c r="G66" i="29"/>
  <c r="G59" i="29"/>
  <c r="G45" i="29"/>
  <c r="G25" i="29"/>
  <c r="G21" i="29"/>
  <c r="G27" i="29"/>
  <c r="G23" i="29"/>
  <c r="G19" i="29"/>
  <c r="F230" i="1"/>
  <c r="F55" i="1" l="1"/>
  <c r="I54" i="40"/>
  <c r="F35" i="1"/>
  <c r="I34" i="40"/>
  <c r="F46" i="1"/>
  <c r="I45" i="40"/>
  <c r="F28" i="1"/>
  <c r="I27" i="40"/>
  <c r="F29" i="1"/>
  <c r="F36" i="1" s="1"/>
  <c r="I28" i="40"/>
  <c r="I35" i="40" s="1"/>
  <c r="G30" i="29"/>
  <c r="F227" i="1"/>
  <c r="F47" i="1" l="1"/>
  <c r="I46" i="40"/>
  <c r="E1" i="1"/>
  <c r="D12" i="14" l="1"/>
  <c r="B15" i="4"/>
  <c r="B14" i="4"/>
  <c r="B13" i="4"/>
  <c r="B12" i="4"/>
  <c r="B22" i="4" l="1"/>
  <c r="A6" i="28" l="1"/>
  <c r="A5" i="28"/>
  <c r="A4" i="28"/>
  <c r="A3" i="28"/>
  <c r="A2" i="28"/>
  <c r="A1" i="28"/>
  <c r="M41" i="27" l="1"/>
  <c r="E36" i="27"/>
  <c r="D39" i="27" s="1"/>
  <c r="D40" i="27" s="1"/>
  <c r="G22" i="27" l="1"/>
  <c r="I22" i="27" s="1"/>
  <c r="G6" i="27"/>
  <c r="D59" i="1"/>
  <c r="E36" i="11"/>
  <c r="D36" i="11"/>
  <c r="E35" i="11"/>
  <c r="D35" i="11"/>
  <c r="E34" i="11"/>
  <c r="D34" i="11"/>
  <c r="E52" i="11"/>
  <c r="D52" i="11"/>
  <c r="F46" i="11"/>
  <c r="H46" i="11" s="1"/>
  <c r="E61" i="1"/>
  <c r="I6" i="27" l="1"/>
  <c r="G7" i="27"/>
  <c r="H40" i="11"/>
  <c r="G59" i="1" s="1"/>
  <c r="G62" i="1"/>
  <c r="H48" i="11"/>
  <c r="E21" i="11"/>
  <c r="D55" i="1"/>
  <c r="E23" i="11"/>
  <c r="D23" i="11"/>
  <c r="G8" i="27" l="1"/>
  <c r="I7" i="27"/>
  <c r="G61" i="1"/>
  <c r="H29" i="11"/>
  <c r="G55" i="1" s="1"/>
  <c r="I8" i="27" l="1"/>
  <c r="G9" i="27"/>
  <c r="I9" i="27" l="1"/>
  <c r="G10" i="27"/>
  <c r="I10" i="27" l="1"/>
  <c r="G11" i="27"/>
  <c r="G12" i="27" l="1"/>
  <c r="I11" i="27"/>
  <c r="I12" i="27" l="1"/>
  <c r="G13" i="27"/>
  <c r="J26" i="13"/>
  <c r="J24" i="13"/>
  <c r="J22" i="13"/>
  <c r="J20" i="13"/>
  <c r="J18" i="13"/>
  <c r="J16" i="13"/>
  <c r="J14" i="13"/>
  <c r="J12" i="13"/>
  <c r="J10" i="13"/>
  <c r="G14" i="27" l="1"/>
  <c r="I13" i="27"/>
  <c r="D18" i="14"/>
  <c r="F18" i="14"/>
  <c r="C12" i="14"/>
  <c r="C18" i="14" s="1"/>
  <c r="J12" i="14"/>
  <c r="E18" i="14" s="1"/>
  <c r="I14" i="27" l="1"/>
  <c r="G15" i="27"/>
  <c r="G18" i="14"/>
  <c r="B25" i="25"/>
  <c r="B26" i="25" s="1"/>
  <c r="B18" i="25"/>
  <c r="B13" i="25"/>
  <c r="A5" i="25"/>
  <c r="A4" i="25"/>
  <c r="A3" i="25"/>
  <c r="A2" i="25"/>
  <c r="A1" i="25"/>
  <c r="I15" i="27" l="1"/>
  <c r="G16" i="27"/>
  <c r="B19" i="4"/>
  <c r="B26" i="13" s="1"/>
  <c r="I16" i="27" l="1"/>
  <c r="G23" i="27"/>
  <c r="I23" i="27" s="1"/>
  <c r="G17" i="27"/>
  <c r="B18" i="4"/>
  <c r="B17" i="4"/>
  <c r="I17" i="27" l="1"/>
  <c r="G18" i="27"/>
  <c r="B16" i="4"/>
  <c r="I18" i="27" l="1"/>
  <c r="G19" i="27"/>
  <c r="G20" i="27" l="1"/>
  <c r="I19" i="27"/>
  <c r="E13" i="11"/>
  <c r="E14" i="11"/>
  <c r="E15" i="11"/>
  <c r="D13" i="11"/>
  <c r="D14" i="11"/>
  <c r="D15" i="11"/>
  <c r="E12" i="11"/>
  <c r="D12" i="11"/>
  <c r="I20" i="27" l="1"/>
  <c r="G21" i="27"/>
  <c r="I21" i="27" s="1"/>
  <c r="D13" i="1"/>
  <c r="I24" i="27" l="1"/>
  <c r="I25" i="27" s="1"/>
  <c r="I26" i="27" s="1"/>
  <c r="I27" i="27" s="1"/>
  <c r="H19" i="11"/>
  <c r="G13" i="1" s="1"/>
  <c r="I28" i="27" l="1"/>
  <c r="I29" i="27" s="1"/>
  <c r="B24" i="13" l="1"/>
  <c r="B22" i="13"/>
  <c r="B20" i="13"/>
  <c r="B18" i="13"/>
  <c r="B16" i="13"/>
  <c r="B14" i="13"/>
  <c r="B12" i="13"/>
  <c r="G11" i="19" l="1"/>
  <c r="F11" i="19"/>
  <c r="G8" i="19"/>
  <c r="F8" i="19"/>
  <c r="G5" i="19"/>
  <c r="F5" i="19"/>
  <c r="D11" i="19"/>
  <c r="D7" i="19"/>
  <c r="D8" i="19" s="1"/>
  <c r="D4" i="19"/>
  <c r="D5" i="19" s="1"/>
  <c r="C7" i="19"/>
  <c r="A7" i="19"/>
  <c r="B7" i="19" s="1"/>
  <c r="A4" i="19"/>
  <c r="B4" i="19" s="1"/>
  <c r="A10" i="19"/>
  <c r="F17" i="14"/>
  <c r="D17" i="14"/>
  <c r="C17" i="14"/>
  <c r="C11" i="14"/>
  <c r="D13" i="19" l="1"/>
  <c r="A13" i="19"/>
  <c r="H5" i="19"/>
  <c r="I5" i="19" s="1"/>
  <c r="H8" i="19"/>
  <c r="I8" i="19" s="1"/>
  <c r="H11" i="19"/>
  <c r="I11" i="19" s="1"/>
  <c r="F13" i="19" l="1"/>
  <c r="M29" i="14"/>
  <c r="J11" i="14" l="1"/>
  <c r="E17" i="14" s="1"/>
  <c r="G17" i="14" s="1"/>
  <c r="G23" i="14" s="1"/>
  <c r="G258" i="1" s="1"/>
  <c r="A6" i="1" l="1"/>
  <c r="A5" i="1"/>
  <c r="A4" i="1"/>
  <c r="A3" i="1"/>
  <c r="A2" i="1"/>
  <c r="A1" i="1"/>
  <c r="A5" i="5"/>
  <c r="A4" i="5"/>
  <c r="A3" i="5"/>
  <c r="A2" i="5"/>
  <c r="A1" i="5"/>
  <c r="B25" i="5" l="1"/>
  <c r="B26" i="5" s="1"/>
  <c r="B18" i="5"/>
  <c r="B13" i="5"/>
  <c r="B11" i="4"/>
  <c r="B10" i="13" s="1"/>
  <c r="H33" i="1" l="1"/>
  <c r="I33" i="1" s="1"/>
  <c r="H53" i="1"/>
  <c r="I53" i="1" s="1"/>
  <c r="H52" i="1"/>
  <c r="I52" i="1" s="1"/>
  <c r="H88" i="1"/>
  <c r="I88" i="1" s="1"/>
  <c r="H31" i="1"/>
  <c r="I31" i="1" s="1"/>
  <c r="H74" i="1"/>
  <c r="I74" i="1" s="1"/>
  <c r="H73" i="1"/>
  <c r="I73" i="1" s="1"/>
  <c r="H79" i="1"/>
  <c r="I79" i="1" s="1"/>
  <c r="H72" i="1"/>
  <c r="I72" i="1" s="1"/>
  <c r="H60" i="1"/>
  <c r="I60" i="1" s="1"/>
  <c r="H69" i="1"/>
  <c r="I69" i="1" s="1"/>
  <c r="H28" i="1"/>
  <c r="I28" i="1" s="1"/>
  <c r="H15" i="1"/>
  <c r="I15" i="1" s="1"/>
  <c r="H41" i="1"/>
  <c r="I41" i="1" s="1"/>
  <c r="H40" i="1"/>
  <c r="I40" i="1" s="1"/>
  <c r="H39" i="1"/>
  <c r="I39" i="1" s="1"/>
  <c r="H42" i="1"/>
  <c r="I42" i="1" s="1"/>
  <c r="H38" i="1"/>
  <c r="I38" i="1" s="1"/>
  <c r="H162" i="1"/>
  <c r="I162" i="1" s="1"/>
  <c r="H161" i="1"/>
  <c r="I161" i="1" s="1"/>
  <c r="H165" i="1"/>
  <c r="I165" i="1" s="1"/>
  <c r="H164" i="1"/>
  <c r="I164" i="1" s="1"/>
  <c r="H163" i="1"/>
  <c r="I163" i="1" s="1"/>
  <c r="H167" i="1"/>
  <c r="I167" i="1" s="1"/>
  <c r="H169" i="1"/>
  <c r="I169" i="1" s="1"/>
  <c r="H168" i="1"/>
  <c r="I168" i="1" s="1"/>
  <c r="H156" i="1"/>
  <c r="I156" i="1" s="1"/>
  <c r="H158" i="1"/>
  <c r="I158" i="1" s="1"/>
  <c r="H153" i="1"/>
  <c r="I153" i="1" s="1"/>
  <c r="H157" i="1"/>
  <c r="I157" i="1" s="1"/>
  <c r="H155" i="1"/>
  <c r="I155" i="1" s="1"/>
  <c r="H154" i="1"/>
  <c r="I154" i="1" s="1"/>
  <c r="H160" i="1"/>
  <c r="I160" i="1" s="1"/>
  <c r="H159" i="1"/>
  <c r="I159" i="1" s="1"/>
  <c r="H152" i="1"/>
  <c r="I152" i="1" s="1"/>
  <c r="H149" i="1"/>
  <c r="I149" i="1" s="1"/>
  <c r="H151" i="1"/>
  <c r="I151" i="1" s="1"/>
  <c r="H150" i="1"/>
  <c r="I150" i="1" s="1"/>
  <c r="H148" i="1"/>
  <c r="I148" i="1" s="1"/>
  <c r="H145" i="1"/>
  <c r="I145" i="1" s="1"/>
  <c r="H146" i="1"/>
  <c r="I146" i="1" s="1"/>
  <c r="H144" i="1"/>
  <c r="I144" i="1" s="1"/>
  <c r="H138" i="1"/>
  <c r="I138" i="1" s="1"/>
  <c r="H142" i="1"/>
  <c r="I142" i="1" s="1"/>
  <c r="H136" i="1"/>
  <c r="I136" i="1" s="1"/>
  <c r="H135" i="1"/>
  <c r="I135" i="1" s="1"/>
  <c r="H107" i="1"/>
  <c r="I107" i="1" s="1"/>
  <c r="H104" i="1"/>
  <c r="I104" i="1" s="1"/>
  <c r="H106" i="1"/>
  <c r="I106" i="1" s="1"/>
  <c r="H108" i="1"/>
  <c r="I108" i="1" s="1"/>
  <c r="H105" i="1"/>
  <c r="I105" i="1" s="1"/>
  <c r="H101" i="1"/>
  <c r="I101" i="1" s="1"/>
  <c r="H102" i="1"/>
  <c r="I102" i="1" s="1"/>
  <c r="H98" i="1"/>
  <c r="I98" i="1" s="1"/>
  <c r="H94" i="1"/>
  <c r="I94" i="1" s="1"/>
  <c r="H95" i="1"/>
  <c r="I95" i="1" s="1"/>
  <c r="H99" i="1"/>
  <c r="I99" i="1" s="1"/>
  <c r="H100" i="1"/>
  <c r="I100" i="1" s="1"/>
  <c r="H97" i="1"/>
  <c r="I97" i="1" s="1"/>
  <c r="H126" i="1"/>
  <c r="I126" i="1" s="1"/>
  <c r="H125" i="1"/>
  <c r="I125" i="1" s="1"/>
  <c r="H127" i="1"/>
  <c r="I127" i="1" s="1"/>
  <c r="H128" i="1"/>
  <c r="I128" i="1" s="1"/>
  <c r="H131" i="1"/>
  <c r="I131" i="1" s="1"/>
  <c r="H129" i="1"/>
  <c r="I129" i="1" s="1"/>
  <c r="H132" i="1"/>
  <c r="I132" i="1" s="1"/>
  <c r="H133" i="1"/>
  <c r="I133" i="1" s="1"/>
  <c r="H130" i="1"/>
  <c r="I130" i="1" s="1"/>
  <c r="H121" i="1"/>
  <c r="I121" i="1" s="1"/>
  <c r="H120" i="1"/>
  <c r="I120" i="1" s="1"/>
  <c r="H124" i="1"/>
  <c r="I124" i="1" s="1"/>
  <c r="H122" i="1"/>
  <c r="I122" i="1" s="1"/>
  <c r="H123" i="1"/>
  <c r="I123" i="1" s="1"/>
  <c r="H119" i="1"/>
  <c r="I119" i="1" s="1"/>
  <c r="H116" i="1"/>
  <c r="I116" i="1" s="1"/>
  <c r="H117" i="1"/>
  <c r="I117" i="1" s="1"/>
  <c r="H118" i="1"/>
  <c r="I118" i="1" s="1"/>
  <c r="H111" i="1"/>
  <c r="I111" i="1" s="1"/>
  <c r="H110" i="1"/>
  <c r="I110" i="1" s="1"/>
  <c r="H112" i="1"/>
  <c r="I112" i="1" s="1"/>
  <c r="H115" i="1"/>
  <c r="I115" i="1" s="1"/>
  <c r="H113" i="1"/>
  <c r="I113" i="1" s="1"/>
  <c r="H114" i="1"/>
  <c r="I114" i="1" s="1"/>
  <c r="H189" i="1"/>
  <c r="I189" i="1" s="1"/>
  <c r="H188" i="1"/>
  <c r="I188" i="1" s="1"/>
  <c r="H187" i="1"/>
  <c r="I187" i="1" s="1"/>
  <c r="H203" i="1"/>
  <c r="I203" i="1" s="1"/>
  <c r="H193" i="1"/>
  <c r="I193" i="1" s="1"/>
  <c r="H204" i="1"/>
  <c r="I204" i="1" s="1"/>
  <c r="H205" i="1"/>
  <c r="I205" i="1" s="1"/>
  <c r="H190" i="1"/>
  <c r="I190" i="1" s="1"/>
  <c r="H191" i="1"/>
  <c r="I191" i="1" s="1"/>
  <c r="H192" i="1"/>
  <c r="I192" i="1" s="1"/>
  <c r="H199" i="1"/>
  <c r="I199" i="1" s="1"/>
  <c r="H194" i="1"/>
  <c r="I194" i="1" s="1"/>
  <c r="H200" i="1"/>
  <c r="I200" i="1" s="1"/>
  <c r="H216" i="1"/>
  <c r="I216" i="1" s="1"/>
  <c r="H214" i="1"/>
  <c r="I214" i="1" s="1"/>
  <c r="H215" i="1"/>
  <c r="I215" i="1" s="1"/>
  <c r="H213" i="1"/>
  <c r="I213" i="1" s="1"/>
  <c r="H219" i="1"/>
  <c r="I219" i="1" s="1"/>
  <c r="H220" i="1"/>
  <c r="I220" i="1" s="1"/>
  <c r="H222" i="1"/>
  <c r="I222" i="1" s="1"/>
  <c r="H217" i="1"/>
  <c r="I217" i="1" s="1"/>
  <c r="H218" i="1"/>
  <c r="I218" i="1" s="1"/>
  <c r="H19" i="1"/>
  <c r="I19" i="1" s="1"/>
  <c r="H63" i="1"/>
  <c r="I63" i="1" s="1"/>
  <c r="H64" i="1"/>
  <c r="I64" i="1" s="1"/>
  <c r="H232" i="1"/>
  <c r="I232" i="1" s="1"/>
  <c r="H227" i="1"/>
  <c r="I227" i="1" s="1"/>
  <c r="H226" i="1"/>
  <c r="I226" i="1" s="1"/>
  <c r="H224" i="1"/>
  <c r="I224" i="1" s="1"/>
  <c r="H230" i="1"/>
  <c r="I230" i="1" s="1"/>
  <c r="H228" i="1"/>
  <c r="I228" i="1" s="1"/>
  <c r="H225" i="1"/>
  <c r="I225" i="1" s="1"/>
  <c r="H229" i="1"/>
  <c r="I229" i="1" s="1"/>
  <c r="H211" i="1"/>
  <c r="I211" i="1" s="1"/>
  <c r="H212" i="1"/>
  <c r="I212" i="1" s="1"/>
  <c r="H221" i="1"/>
  <c r="I221" i="1" s="1"/>
  <c r="H61" i="1"/>
  <c r="I61" i="1" s="1"/>
  <c r="H62" i="1"/>
  <c r="I62" i="1" s="1"/>
  <c r="H87" i="1"/>
  <c r="I87" i="1" s="1"/>
  <c r="H201" i="1"/>
  <c r="I201" i="1" s="1"/>
  <c r="H173" i="1"/>
  <c r="I173" i="1" s="1"/>
  <c r="H141" i="1"/>
  <c r="I141" i="1" s="1"/>
  <c r="H86" i="1"/>
  <c r="I86" i="1" s="1"/>
  <c r="H85" i="1"/>
  <c r="I85" i="1" s="1"/>
  <c r="H70" i="1"/>
  <c r="I70" i="1" s="1"/>
  <c r="H71" i="1"/>
  <c r="I71" i="1" s="1"/>
  <c r="H55" i="1"/>
  <c r="I55" i="1" s="1"/>
  <c r="H49" i="1"/>
  <c r="I49" i="1" s="1"/>
  <c r="H50" i="1"/>
  <c r="I50" i="1" s="1"/>
  <c r="H51" i="1"/>
  <c r="I51" i="1" s="1"/>
  <c r="H54" i="1"/>
  <c r="I54" i="1" s="1"/>
  <c r="H47" i="1"/>
  <c r="I47" i="1" s="1"/>
  <c r="H44" i="1"/>
  <c r="I44" i="1" s="1"/>
  <c r="H45" i="1"/>
  <c r="I45" i="1" s="1"/>
  <c r="H46" i="1"/>
  <c r="I46" i="1" s="1"/>
  <c r="H30" i="1"/>
  <c r="I30" i="1" s="1"/>
  <c r="H34" i="1"/>
  <c r="I34" i="1" s="1"/>
  <c r="H36" i="1"/>
  <c r="I36" i="1" s="1"/>
  <c r="H32" i="1"/>
  <c r="I32" i="1" s="1"/>
  <c r="H35" i="1"/>
  <c r="I35" i="1" s="1"/>
  <c r="H27" i="1"/>
  <c r="I27" i="1" s="1"/>
  <c r="H16" i="1"/>
  <c r="I16" i="1" s="1"/>
  <c r="H18" i="1"/>
  <c r="I18" i="1" s="1"/>
  <c r="H17" i="1"/>
  <c r="I17" i="1" s="1"/>
  <c r="H258" i="1"/>
  <c r="H231" i="1"/>
  <c r="I231" i="1" s="1"/>
  <c r="H29" i="1"/>
  <c r="I29" i="1" s="1"/>
  <c r="H14" i="1"/>
  <c r="I14" i="1" s="1"/>
  <c r="H68" i="1"/>
  <c r="I68" i="1" s="1"/>
  <c r="H78" i="1"/>
  <c r="I78" i="1" s="1"/>
  <c r="H59" i="1"/>
  <c r="I59" i="1" s="1"/>
  <c r="H13" i="1"/>
  <c r="I13" i="1" s="1"/>
  <c r="I207" i="1" l="1"/>
  <c r="C18" i="4" s="1"/>
  <c r="I82" i="1"/>
  <c r="I23" i="1"/>
  <c r="I235" i="1"/>
  <c r="C19" i="4" s="1"/>
  <c r="I258" i="1"/>
  <c r="I259" i="1" s="1"/>
  <c r="C22" i="4" s="1"/>
  <c r="C32" i="13" s="1"/>
  <c r="I89" i="1"/>
  <c r="I170" i="1"/>
  <c r="C17" i="4" s="1"/>
  <c r="I56" i="1"/>
  <c r="C12" i="4" s="1"/>
  <c r="I65" i="1"/>
  <c r="C13" i="4" s="1"/>
  <c r="I75" i="1"/>
  <c r="H33" i="13" l="1"/>
  <c r="D33" i="13"/>
  <c r="F33" i="13"/>
  <c r="E33" i="13"/>
  <c r="G33" i="13"/>
  <c r="I33" i="13"/>
  <c r="C26" i="13"/>
  <c r="I27" i="13" s="1"/>
  <c r="C11" i="4"/>
  <c r="C16" i="4"/>
  <c r="C14" i="4"/>
  <c r="C15" i="4"/>
  <c r="C12" i="13"/>
  <c r="I13" i="13" s="1"/>
  <c r="C24" i="13"/>
  <c r="I25" i="13" s="1"/>
  <c r="J33" i="13" l="1"/>
  <c r="F27" i="13"/>
  <c r="E27" i="13"/>
  <c r="H27" i="13"/>
  <c r="D27" i="13"/>
  <c r="G27" i="13"/>
  <c r="C23" i="4"/>
  <c r="C22" i="13"/>
  <c r="C20" i="13"/>
  <c r="C18" i="13"/>
  <c r="C16" i="13"/>
  <c r="F13" i="13"/>
  <c r="H13" i="13"/>
  <c r="G13" i="13"/>
  <c r="D13" i="13"/>
  <c r="E13" i="13"/>
  <c r="F25" i="13"/>
  <c r="G25" i="13"/>
  <c r="D25" i="13"/>
  <c r="H25" i="13"/>
  <c r="E25" i="13"/>
  <c r="C14" i="13"/>
  <c r="I15" i="13" s="1"/>
  <c r="J27" i="13" l="1"/>
  <c r="D20" i="4"/>
  <c r="D21" i="4"/>
  <c r="D18" i="4"/>
  <c r="D19" i="4"/>
  <c r="D22" i="4"/>
  <c r="I261" i="1"/>
  <c r="J13" i="13"/>
  <c r="G17" i="13"/>
  <c r="I17" i="13"/>
  <c r="H19" i="13"/>
  <c r="I19" i="13"/>
  <c r="E21" i="13"/>
  <c r="I21" i="13"/>
  <c r="F23" i="13"/>
  <c r="I23" i="13"/>
  <c r="J25" i="13"/>
  <c r="D12" i="4"/>
  <c r="D16" i="4"/>
  <c r="D15" i="4"/>
  <c r="D13" i="4"/>
  <c r="D17" i="4"/>
  <c r="D14" i="4"/>
  <c r="G23" i="13"/>
  <c r="D23" i="13"/>
  <c r="E23" i="13"/>
  <c r="H21" i="13"/>
  <c r="H23" i="13"/>
  <c r="E19" i="13"/>
  <c r="D19" i="13"/>
  <c r="F19" i="13"/>
  <c r="G19" i="13"/>
  <c r="H17" i="13"/>
  <c r="E17" i="13"/>
  <c r="F21" i="13"/>
  <c r="D17" i="13"/>
  <c r="D21" i="13"/>
  <c r="G21" i="13"/>
  <c r="F17" i="13"/>
  <c r="C10" i="13"/>
  <c r="I11" i="13" s="1"/>
  <c r="E15" i="13"/>
  <c r="H15" i="13"/>
  <c r="D15" i="13"/>
  <c r="G15" i="13"/>
  <c r="F15" i="13"/>
  <c r="I34" i="13" l="1"/>
  <c r="J15" i="13"/>
  <c r="J19" i="13"/>
  <c r="J21" i="13"/>
  <c r="J17" i="13"/>
  <c r="J23" i="13"/>
  <c r="D11" i="13"/>
  <c r="D34" i="13" s="1"/>
  <c r="E11" i="13"/>
  <c r="E34" i="13" s="1"/>
  <c r="G11" i="13"/>
  <c r="G34" i="13" s="1"/>
  <c r="H11" i="13"/>
  <c r="H34" i="13" s="1"/>
  <c r="F11" i="13"/>
  <c r="F34" i="13" s="1"/>
  <c r="D11" i="4"/>
  <c r="D23" i="4" s="1"/>
  <c r="J11" i="13" l="1"/>
  <c r="J34" i="13"/>
  <c r="D35" i="13" l="1"/>
  <c r="E35" i="13" s="1"/>
  <c r="F35" i="13" s="1"/>
  <c r="G35" i="13" s="1"/>
  <c r="H35" i="13" s="1"/>
  <c r="I35" i="13" s="1"/>
</calcChain>
</file>

<file path=xl/sharedStrings.xml><?xml version="1.0" encoding="utf-8"?>
<sst xmlns="http://schemas.openxmlformats.org/spreadsheetml/2006/main" count="37866" uniqueCount="13202">
  <si>
    <t>Código</t>
  </si>
  <si>
    <t>Descrição</t>
  </si>
  <si>
    <t>Unid.</t>
  </si>
  <si>
    <t>Preço Unitário</t>
  </si>
  <si>
    <t>CUSTO TOTAL</t>
  </si>
  <si>
    <t>Item</t>
  </si>
  <si>
    <t>Quantidade</t>
  </si>
  <si>
    <t>Preço Total</t>
  </si>
  <si>
    <t>PLANILHA ORÇAMENTÁRIA</t>
  </si>
  <si>
    <t>CODIGO  DA COMPOSICAO</t>
  </si>
  <si>
    <t>DESCRICAO DA COMPOSICAO</t>
  </si>
  <si>
    <t>UNIDADE</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</si>
  <si>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</si>
  <si>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</si>
  <si>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</si>
  <si>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</si>
  <si>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</si>
  <si>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</si>
  <si>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</si>
  <si>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</si>
  <si>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</si>
  <si>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</si>
  <si>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</si>
  <si>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</si>
  <si>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</si>
  <si>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</si>
  <si>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</si>
  <si>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</si>
  <si>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</si>
  <si>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</si>
  <si>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</si>
  <si>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</si>
  <si>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</si>
  <si>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</si>
  <si>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</si>
  <si>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</si>
  <si>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</si>
  <si>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</si>
  <si>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</si>
  <si>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</si>
  <si>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</si>
  <si>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</si>
  <si>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</si>
  <si>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</si>
  <si>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</si>
  <si>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</si>
  <si>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</si>
  <si>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</si>
  <si>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</si>
  <si>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</si>
  <si>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</si>
  <si>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</si>
  <si>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</si>
  <si>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</si>
  <si>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</si>
  <si>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</si>
  <si>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</si>
  <si>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</si>
  <si>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</si>
  <si>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</si>
  <si>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</si>
  <si>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</si>
  <si>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</si>
  <si>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</si>
  <si>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</si>
  <si>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</si>
  <si>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</si>
  <si>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</si>
  <si>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</si>
  <si>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</si>
  <si>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</si>
  <si>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</si>
  <si>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</si>
  <si>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</si>
  <si>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</si>
  <si>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</si>
  <si>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</si>
  <si>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</si>
  <si>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</si>
  <si>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</si>
  <si>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</si>
  <si>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</si>
  <si>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</si>
  <si>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</si>
  <si>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</si>
  <si>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</si>
  <si>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</si>
  <si>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</si>
  <si>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</si>
  <si>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</si>
  <si>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</si>
  <si>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</si>
  <si>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</si>
  <si>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</si>
  <si>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</si>
  <si>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</si>
  <si>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</si>
  <si>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</si>
  <si>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</si>
  <si>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</si>
  <si>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</si>
  <si>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</si>
  <si>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</si>
  <si>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</si>
  <si>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</si>
  <si>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</si>
  <si>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</si>
  <si>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</si>
  <si>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</si>
  <si>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</si>
  <si>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</si>
  <si>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</si>
  <si>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</si>
  <si>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</si>
  <si>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</si>
  <si>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</si>
  <si>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</si>
  <si>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</si>
  <si>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</si>
  <si>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</si>
  <si>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</si>
  <si>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</si>
  <si>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</si>
  <si>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</si>
  <si>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</si>
  <si>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</si>
  <si>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</si>
  <si>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</si>
  <si>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</si>
  <si>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</si>
  <si>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</si>
  <si>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</si>
  <si>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</si>
  <si>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</si>
  <si>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</si>
  <si>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</si>
  <si>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</si>
  <si>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</si>
  <si>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</si>
  <si>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</si>
  <si>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</si>
  <si>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</si>
  <si>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</si>
  <si>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</si>
  <si>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</si>
  <si>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</si>
  <si>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</si>
  <si>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</si>
  <si>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</si>
  <si>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</si>
  <si>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</si>
  <si>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</si>
  <si>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</si>
  <si>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</si>
  <si>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</si>
  <si>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</si>
  <si>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</si>
  <si>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</si>
  <si>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</si>
  <si>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</si>
  <si>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</si>
  <si>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</si>
  <si>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</si>
  <si>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</si>
  <si>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</si>
  <si>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</si>
  <si>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</si>
  <si>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</si>
  <si>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</si>
  <si>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</si>
  <si>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</si>
  <si>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</si>
  <si>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</si>
  <si>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</si>
  <si>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</si>
  <si>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</si>
  <si>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</si>
  <si>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</si>
  <si>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</si>
  <si>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</si>
  <si>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</si>
  <si>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</si>
  <si>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</si>
  <si>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</si>
  <si>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</si>
  <si>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</si>
  <si>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</si>
  <si>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</si>
  <si>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</si>
  <si>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</si>
  <si>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</si>
  <si>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</si>
  <si>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</si>
  <si>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</si>
  <si>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</si>
  <si>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</si>
  <si>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</si>
  <si>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</si>
  <si>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</si>
  <si>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</si>
  <si>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</si>
  <si>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</si>
  <si>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</si>
  <si>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</si>
  <si>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</si>
  <si>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</si>
  <si>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</si>
  <si>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</si>
  <si>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</si>
  <si>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</si>
  <si>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</si>
  <si>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</si>
  <si>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</si>
  <si>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</si>
  <si>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</si>
  <si>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</si>
  <si>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</si>
  <si>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</si>
  <si>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</si>
  <si>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</si>
  <si>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</si>
  <si>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</si>
  <si>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</si>
  <si>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</si>
  <si>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</si>
  <si>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</si>
  <si>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</si>
  <si>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</si>
  <si>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</si>
  <si>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</si>
  <si>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</si>
  <si>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</si>
  <si>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</si>
  <si>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</si>
  <si>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</si>
  <si>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</si>
  <si>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</si>
  <si>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</si>
  <si>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</si>
  <si>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</si>
  <si>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</si>
  <si>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</si>
  <si>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</si>
  <si>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</si>
  <si>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</si>
  <si>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</si>
  <si>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</si>
  <si>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</si>
  <si>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</si>
  <si>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</si>
  <si>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</si>
  <si>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</si>
  <si>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</si>
  <si>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</si>
  <si>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</si>
  <si>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</si>
  <si>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</si>
  <si>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</si>
  <si>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</si>
  <si>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</si>
  <si>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</si>
  <si>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</si>
  <si>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</si>
  <si>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</si>
  <si>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</si>
  <si>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</si>
  <si>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</si>
  <si>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</si>
  <si>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</si>
  <si>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</si>
  <si>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</si>
  <si>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</si>
  <si>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</si>
  <si>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</si>
  <si>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</si>
  <si>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</si>
  <si>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</si>
  <si>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</si>
  <si>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</si>
  <si>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</si>
  <si>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</si>
  <si>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</si>
  <si>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</si>
  <si>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</si>
  <si>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</si>
  <si>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</si>
  <si>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</si>
  <si>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</si>
  <si>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</si>
  <si>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</si>
  <si>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</si>
  <si>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</si>
  <si>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</si>
  <si>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</si>
  <si>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</si>
  <si>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</si>
  <si>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</si>
  <si>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</si>
  <si>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</si>
  <si>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</si>
  <si>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</si>
  <si>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</si>
  <si>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</si>
  <si>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</si>
  <si>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</si>
  <si>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</si>
  <si>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</si>
  <si>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</si>
  <si>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</si>
  <si>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</si>
  <si>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</si>
  <si>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</si>
  <si>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</si>
  <si>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</si>
  <si>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</si>
  <si>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</si>
  <si>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</si>
  <si>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</si>
  <si>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</si>
  <si>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</si>
  <si>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</si>
  <si>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</si>
  <si>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</si>
  <si>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</si>
  <si>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</si>
  <si>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</si>
  <si>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</si>
  <si>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</si>
  <si>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</si>
  <si>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</si>
  <si>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</si>
  <si>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</si>
  <si>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</si>
  <si>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</si>
  <si>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</si>
  <si>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</si>
  <si>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</si>
  <si>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</si>
  <si>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</si>
  <si>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</si>
  <si>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</si>
  <si>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</si>
  <si>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</si>
  <si>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</si>
  <si>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</si>
  <si>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</si>
  <si>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</si>
  <si>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</si>
  <si>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</si>
  <si>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</si>
  <si>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</si>
  <si>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</si>
  <si>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</si>
  <si>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</si>
  <si>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</si>
  <si>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</si>
  <si>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</si>
  <si>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</si>
  <si>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</si>
  <si>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</si>
  <si>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</si>
  <si>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</si>
  <si>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</si>
  <si>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</si>
  <si>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</si>
  <si>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</si>
  <si>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</si>
  <si>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</si>
  <si>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</si>
  <si>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</si>
  <si>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</si>
  <si>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</si>
  <si>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</si>
  <si>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</si>
  <si>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</si>
  <si>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</si>
  <si>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</si>
  <si>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</si>
  <si>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</si>
  <si>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</si>
  <si>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</si>
  <si>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</si>
  <si>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</si>
  <si>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</si>
  <si>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</si>
  <si>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</si>
  <si>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</si>
  <si>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</si>
  <si>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</si>
  <si>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</si>
  <si>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</si>
  <si>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</si>
  <si>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</si>
  <si>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</si>
  <si>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</si>
  <si>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</si>
  <si>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</si>
  <si>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</si>
  <si>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</si>
  <si>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</si>
  <si>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</si>
  <si>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</si>
  <si>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</si>
  <si>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</si>
  <si>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</si>
  <si>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</si>
  <si>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</si>
  <si>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</si>
  <si>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</si>
  <si>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</si>
  <si>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</si>
  <si>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</si>
  <si>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</si>
  <si>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</si>
  <si>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</si>
  <si>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</si>
  <si>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</si>
  <si>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</si>
  <si>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</si>
  <si>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</si>
  <si>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</si>
  <si>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</si>
  <si>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</si>
  <si>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</si>
  <si>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</si>
  <si>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</si>
  <si>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</si>
  <si>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</si>
  <si>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</si>
  <si>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</si>
  <si>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</si>
  <si>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</si>
  <si>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</si>
  <si>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</si>
  <si>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</si>
  <si>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</si>
  <si>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</si>
  <si>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</si>
  <si>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</si>
  <si>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</si>
  <si>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</si>
  <si>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</si>
  <si>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</si>
  <si>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</si>
  <si>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</si>
  <si>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</si>
  <si>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</si>
  <si>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</si>
  <si>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</si>
  <si>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</si>
  <si>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</si>
  <si>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</si>
  <si>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</si>
  <si>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</si>
  <si>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</si>
  <si>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</si>
  <si>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</si>
  <si>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</si>
  <si>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</si>
  <si>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</si>
  <si>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</si>
  <si>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</si>
  <si>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</si>
  <si>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</si>
  <si>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</si>
  <si>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</si>
  <si>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</si>
  <si>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</si>
  <si>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</si>
  <si>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</si>
  <si>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</si>
  <si>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</si>
  <si>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</si>
  <si>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</si>
  <si>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</si>
  <si>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</si>
  <si>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</si>
  <si>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</si>
  <si>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</si>
  <si>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</si>
  <si>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</si>
  <si>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</si>
  <si>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</si>
  <si>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</si>
  <si>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</si>
  <si>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</si>
  <si>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</si>
  <si>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</si>
  <si>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</si>
  <si>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</si>
  <si>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</si>
  <si>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</si>
  <si>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</si>
  <si>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</si>
  <si>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</si>
  <si>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</si>
  <si>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</si>
  <si>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</si>
  <si>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</si>
  <si>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</si>
  <si>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</si>
  <si>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</si>
  <si>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</si>
  <si>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</si>
  <si>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</si>
  <si>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</si>
  <si>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</si>
  <si>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</si>
  <si>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</si>
  <si>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</si>
  <si>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</si>
  <si>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</si>
  <si>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</si>
  <si>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</si>
  <si>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</si>
  <si>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</si>
  <si>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</si>
  <si>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</si>
  <si>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</si>
  <si>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</si>
  <si>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</si>
  <si>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</si>
  <si>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</si>
  <si>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</si>
  <si>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</si>
  <si>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</si>
  <si>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</si>
  <si>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</si>
  <si>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</si>
  <si>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</si>
  <si>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</si>
  <si>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</si>
  <si>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</si>
  <si>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</si>
  <si>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</si>
  <si>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</si>
  <si>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</si>
  <si>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</si>
  <si>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</si>
  <si>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</si>
  <si>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</si>
  <si>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</si>
  <si>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</si>
  <si>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</si>
  <si>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</si>
  <si>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</si>
  <si>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</si>
  <si>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</si>
  <si>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</si>
  <si>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</si>
  <si>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</si>
  <si>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</si>
  <si>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</si>
  <si>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</si>
  <si>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</si>
  <si>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</si>
  <si>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</si>
  <si>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</si>
  <si>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</si>
  <si>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</si>
  <si>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</si>
  <si>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</si>
  <si>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</si>
  <si>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</si>
  <si>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</si>
  <si>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</si>
  <si>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</si>
  <si>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</si>
  <si>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</si>
  <si>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</si>
  <si>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</si>
  <si>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</si>
  <si>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</si>
  <si>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</si>
  <si>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</si>
  <si>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</si>
  <si>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</si>
  <si>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</si>
  <si>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</si>
  <si>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</si>
  <si>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</si>
  <si>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</si>
  <si>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</si>
  <si>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</si>
  <si>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</si>
  <si>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</si>
  <si>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</si>
  <si>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</si>
  <si>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</si>
  <si>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</si>
  <si>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</si>
  <si>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</si>
  <si>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</si>
  <si>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</si>
  <si>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</si>
  <si>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</si>
  <si>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</si>
  <si>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</si>
  <si>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</si>
  <si>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</si>
  <si>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</si>
  <si>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</si>
  <si>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</si>
  <si>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</si>
  <si>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</si>
  <si>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</si>
  <si>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</si>
  <si>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</si>
  <si>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</si>
  <si>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</si>
  <si>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</si>
  <si>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</si>
  <si>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</si>
  <si>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</si>
  <si>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</si>
  <si>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</si>
  <si>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</si>
  <si>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</si>
  <si>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</si>
  <si>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</si>
  <si>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</si>
  <si>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</si>
  <si>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</si>
  <si>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</si>
  <si>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</si>
  <si>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</si>
  <si>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</si>
  <si>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</si>
  <si>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</si>
  <si>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</si>
  <si>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</si>
  <si>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</si>
  <si>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</si>
  <si>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</si>
  <si>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</si>
  <si>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</si>
  <si>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</si>
  <si>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</si>
  <si>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</si>
  <si>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</si>
  <si>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</si>
  <si>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</si>
  <si>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</si>
  <si>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</si>
  <si>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</si>
  <si>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</si>
  <si>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</si>
  <si>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</si>
  <si>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</si>
  <si>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</si>
  <si>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</si>
  <si>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</si>
  <si>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</si>
  <si>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</si>
  <si>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</si>
  <si>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</si>
  <si>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</si>
  <si>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</si>
  <si>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</si>
  <si>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</si>
  <si>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</si>
  <si>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</si>
  <si>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</si>
  <si>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</si>
  <si>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</si>
  <si>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</si>
  <si>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</si>
  <si>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</si>
  <si>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</si>
  <si>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</si>
  <si>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</si>
  <si>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</si>
  <si>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</si>
  <si>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</si>
  <si>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</si>
  <si>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</si>
  <si>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</si>
  <si>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</si>
  <si>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</si>
  <si>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</si>
  <si>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</si>
  <si>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</si>
  <si>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</si>
  <si>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</si>
  <si>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</si>
  <si>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</si>
  <si>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</si>
  <si>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</si>
  <si>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</si>
  <si>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</si>
  <si>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</si>
  <si>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</si>
  <si>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</si>
  <si>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</si>
  <si>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</si>
  <si>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</si>
  <si>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</si>
  <si>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</si>
  <si>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</si>
  <si>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</si>
  <si>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</si>
  <si>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</si>
  <si>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</si>
  <si>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</si>
  <si>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</si>
  <si>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</si>
  <si>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</si>
  <si>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</si>
  <si>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</si>
  <si>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</si>
  <si>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</si>
  <si>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</si>
  <si>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</si>
  <si>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</si>
  <si>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</si>
  <si>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</si>
  <si>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</si>
  <si>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</si>
  <si>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</si>
  <si>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</si>
  <si>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</si>
  <si>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</si>
  <si>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</si>
  <si>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</si>
  <si>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</si>
  <si>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</si>
  <si>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</si>
  <si>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</si>
  <si>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</si>
  <si>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</si>
  <si>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</si>
  <si>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</si>
  <si>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</si>
  <si>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</si>
  <si>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</si>
  <si>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</si>
  <si>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</si>
  <si>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</si>
  <si>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</si>
  <si>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</si>
  <si>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</si>
  <si>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</si>
  <si>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</si>
  <si>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</si>
  <si>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</si>
  <si>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</si>
  <si>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</si>
  <si>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</si>
  <si>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</si>
  <si>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</si>
  <si>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</si>
  <si>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</si>
  <si>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</si>
  <si>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</si>
  <si>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</si>
  <si>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</si>
  <si>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</si>
  <si>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</si>
  <si>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</si>
  <si>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</si>
  <si>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</si>
  <si>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</si>
  <si>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</si>
  <si>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</si>
  <si>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</si>
  <si>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</si>
  <si>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</si>
  <si>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</si>
  <si>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</si>
  <si>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</si>
  <si>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</si>
  <si>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</si>
  <si>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</si>
  <si>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</si>
  <si>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</si>
  <si>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</si>
  <si>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</si>
  <si>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</si>
  <si>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</si>
  <si>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</si>
  <si>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</si>
  <si>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</si>
  <si>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</si>
  <si>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</si>
  <si>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</si>
  <si>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</si>
  <si>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</si>
  <si>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</si>
  <si>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</si>
  <si>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</si>
  <si>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</si>
  <si>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</si>
  <si>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</si>
  <si>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</si>
  <si>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</si>
  <si>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</si>
  <si>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</si>
  <si>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</si>
  <si>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</si>
  <si>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</si>
  <si>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</si>
  <si>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</si>
  <si>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</si>
  <si>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</si>
  <si>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</si>
  <si>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</si>
  <si>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</si>
  <si>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</si>
  <si>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</si>
  <si>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</si>
  <si>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</si>
  <si>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</si>
  <si>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</si>
  <si>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</si>
  <si>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</si>
  <si>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</si>
  <si>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</si>
  <si>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</si>
  <si>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</si>
  <si>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</si>
  <si>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</si>
  <si>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</si>
  <si>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</si>
  <si>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</si>
  <si>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</si>
  <si>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</si>
  <si>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</si>
  <si>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</si>
  <si>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</si>
  <si>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</si>
  <si>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</si>
  <si>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</si>
  <si>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</si>
  <si>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</si>
  <si>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</si>
  <si>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</si>
  <si>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</si>
  <si>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</si>
  <si>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</si>
  <si>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</si>
  <si>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</si>
  <si>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</si>
  <si>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</si>
  <si>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</si>
  <si>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</si>
  <si>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</si>
  <si>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</si>
  <si>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</si>
  <si>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</si>
  <si>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</si>
  <si>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</si>
  <si>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</si>
  <si>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</si>
  <si>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</si>
  <si>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</si>
  <si>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</si>
  <si>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</si>
  <si>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</si>
  <si>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</si>
  <si>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</si>
  <si>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</si>
  <si>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</si>
  <si>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</si>
  <si>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</si>
  <si>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</si>
  <si>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</si>
  <si>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</si>
  <si>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</si>
  <si>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</si>
  <si>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</si>
  <si>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</si>
  <si>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</si>
  <si>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</si>
  <si>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</si>
  <si>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</si>
  <si>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</si>
  <si>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</si>
  <si>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</si>
  <si>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</si>
  <si>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</si>
  <si>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</si>
  <si>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</si>
  <si>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</si>
  <si>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</si>
  <si>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</si>
  <si>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</si>
  <si>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</si>
  <si>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</si>
  <si>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</si>
  <si>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</si>
  <si>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</si>
  <si>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</si>
  <si>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</si>
  <si>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</si>
  <si>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</si>
  <si>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</si>
  <si>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</si>
  <si>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</si>
  <si>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</si>
  <si>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</si>
  <si>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</si>
  <si>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</si>
  <si>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</si>
  <si>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</si>
  <si>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</si>
  <si>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</si>
  <si>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</si>
  <si>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</si>
  <si>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</si>
  <si>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</si>
  <si>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</si>
  <si>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</si>
  <si>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</si>
  <si>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</si>
  <si>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</si>
  <si>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</si>
  <si>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</si>
  <si>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</si>
  <si>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</si>
  <si>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</si>
  <si>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</si>
  <si>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</si>
  <si>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</si>
  <si>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</si>
  <si>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</si>
  <si>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</si>
  <si>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</si>
  <si>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</si>
  <si>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</si>
  <si>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</si>
  <si>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</si>
  <si>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</si>
  <si>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</si>
  <si>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</si>
  <si>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</si>
  <si>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</si>
  <si>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</si>
  <si>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</si>
  <si>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</si>
  <si>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</si>
  <si>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</si>
  <si>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</si>
  <si>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</si>
  <si>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</si>
  <si>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</si>
  <si>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</si>
  <si>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</si>
  <si>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</si>
  <si>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</si>
  <si>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</si>
  <si>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</si>
  <si>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</si>
  <si>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</si>
  <si>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</si>
  <si>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</si>
  <si>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</si>
  <si>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</si>
  <si>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</si>
  <si>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</si>
  <si>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</si>
  <si>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</si>
  <si>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</si>
  <si>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</si>
  <si>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</si>
  <si>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</si>
  <si>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</si>
  <si>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</si>
  <si>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</si>
  <si>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</si>
  <si>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</si>
  <si>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</si>
  <si>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</si>
  <si>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</si>
  <si>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</si>
  <si>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</si>
  <si>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</si>
  <si>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</si>
  <si>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</si>
  <si>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</si>
  <si>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</si>
  <si>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</si>
  <si>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</si>
  <si>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</si>
  <si>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</si>
  <si>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</si>
  <si>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</si>
  <si>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</si>
  <si>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</si>
  <si>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</si>
  <si>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</si>
  <si>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</si>
  <si>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</si>
  <si>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</si>
  <si>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</si>
  <si>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</si>
  <si>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</si>
  <si>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</si>
  <si>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</si>
  <si>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</si>
  <si>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</si>
  <si>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</si>
  <si>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</si>
  <si>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</si>
  <si>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</si>
  <si>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</si>
  <si>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</si>
  <si>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</si>
  <si>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</si>
  <si>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</si>
  <si>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</si>
  <si>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</si>
  <si>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</si>
  <si>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</si>
  <si>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</si>
  <si>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</si>
  <si>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</si>
  <si>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</si>
  <si>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</si>
  <si>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</si>
  <si>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</si>
  <si>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</si>
  <si>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</si>
  <si>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</si>
  <si>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</si>
  <si>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</si>
  <si>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</si>
  <si>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</si>
  <si>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</si>
  <si>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</si>
  <si>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</si>
  <si>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</si>
  <si>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</si>
  <si>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</si>
  <si>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</si>
  <si>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</si>
  <si>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</si>
  <si>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</si>
  <si>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</si>
  <si>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</si>
  <si>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</si>
  <si>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</si>
  <si>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</si>
  <si>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</si>
  <si>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</si>
  <si>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</si>
  <si>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</si>
  <si>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</si>
  <si>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</si>
  <si>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</si>
  <si>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</si>
  <si>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</si>
  <si>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</si>
  <si>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</si>
  <si>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</si>
  <si>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</si>
  <si>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</si>
  <si>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</si>
  <si>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</si>
  <si>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</si>
  <si>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</si>
  <si>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</si>
  <si>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</si>
  <si>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</si>
  <si>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</si>
  <si>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</si>
  <si>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</si>
  <si>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</si>
  <si>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</si>
  <si>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</si>
  <si>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</si>
  <si>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</si>
  <si>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</si>
  <si>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</si>
  <si>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</si>
  <si>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</si>
  <si>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</si>
  <si>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</si>
  <si>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</si>
  <si>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</si>
  <si>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</si>
  <si>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</si>
  <si>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</si>
  <si>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</si>
  <si>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</si>
  <si>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</si>
  <si>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</si>
  <si>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</si>
  <si>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</si>
  <si>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</si>
  <si>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</si>
  <si>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</si>
  <si>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</si>
  <si>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</si>
  <si>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</si>
  <si>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</si>
  <si>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</si>
  <si>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</si>
  <si>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</si>
  <si>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</si>
  <si>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</si>
  <si>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</si>
  <si>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</si>
  <si>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</si>
  <si>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</si>
  <si>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</si>
  <si>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</si>
  <si>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</si>
  <si>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</si>
  <si>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</si>
  <si>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</si>
  <si>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</si>
  <si>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</si>
  <si>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</si>
  <si>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</si>
  <si>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</si>
  <si>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</si>
  <si>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</si>
  <si>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</si>
  <si>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</si>
  <si>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</si>
  <si>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</si>
  <si>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</si>
  <si>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</si>
  <si>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</si>
  <si>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</si>
  <si>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</si>
  <si>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</si>
  <si>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</si>
  <si>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</si>
  <si>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</si>
  <si>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</si>
  <si>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</si>
  <si>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</si>
  <si>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</si>
  <si>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</si>
  <si>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</si>
  <si>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</si>
  <si>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</si>
  <si>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</si>
  <si>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</si>
  <si>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</si>
  <si>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</si>
  <si>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</si>
  <si>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</si>
  <si>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</si>
  <si>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</si>
  <si>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</si>
  <si>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</si>
  <si>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</si>
  <si>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</si>
  <si>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</si>
  <si>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</si>
  <si>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</si>
  <si>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</si>
  <si>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</si>
  <si>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</si>
  <si>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</si>
  <si>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</si>
  <si>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</si>
  <si>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</si>
  <si>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</si>
  <si>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</si>
  <si>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</si>
  <si>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</si>
  <si>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</si>
  <si>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</si>
  <si>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</si>
  <si>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</si>
  <si>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</si>
  <si>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</si>
  <si>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</si>
  <si>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</si>
  <si>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</si>
  <si>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</si>
  <si>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</si>
  <si>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</si>
  <si>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</si>
  <si>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</si>
  <si>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</si>
  <si>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</si>
  <si>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</si>
  <si>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</si>
  <si>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</si>
  <si>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</si>
  <si>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</si>
  <si>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</si>
  <si>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</si>
  <si>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</si>
  <si>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</si>
  <si>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</si>
  <si>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</si>
  <si>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</si>
  <si>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</si>
  <si>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</si>
  <si>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</si>
  <si>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</si>
  <si>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</si>
  <si>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</si>
  <si>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</si>
  <si>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</si>
  <si>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</si>
  <si>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</si>
  <si>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</si>
  <si>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</si>
  <si>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</si>
  <si>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</si>
  <si>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</si>
  <si>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</si>
  <si>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</si>
  <si>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</si>
  <si>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</si>
  <si>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</si>
  <si>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</si>
  <si>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</si>
  <si>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</si>
  <si>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</si>
  <si>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</si>
  <si>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</si>
  <si>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</si>
  <si>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</si>
  <si>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</si>
  <si>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</si>
  <si>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</si>
  <si>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</si>
  <si>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</si>
  <si>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</si>
  <si>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</si>
  <si>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</si>
  <si>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</si>
  <si>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</si>
  <si>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</si>
  <si>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</si>
  <si>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</si>
  <si>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</si>
  <si>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</si>
  <si>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</si>
  <si>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</si>
  <si>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</si>
  <si>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</si>
  <si>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</si>
  <si>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</si>
  <si>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</si>
  <si>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</si>
  <si>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</si>
  <si>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</si>
  <si>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</si>
  <si>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</si>
  <si>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</si>
  <si>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</si>
  <si>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</si>
  <si>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</si>
  <si>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</si>
  <si>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</si>
  <si>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</si>
  <si>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</si>
  <si>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</si>
  <si>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</si>
  <si>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</si>
  <si>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</si>
  <si>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</si>
  <si>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</si>
  <si>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</si>
  <si>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</si>
  <si>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</si>
  <si>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</si>
  <si>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</si>
  <si>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</si>
  <si>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</si>
  <si>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</si>
  <si>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</si>
  <si>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</si>
  <si>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</si>
  <si>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</si>
  <si>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</si>
  <si>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</si>
  <si>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</si>
  <si>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</si>
  <si>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</si>
  <si>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</si>
  <si>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</si>
  <si>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</si>
  <si>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</si>
  <si>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</si>
  <si>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</si>
  <si>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</si>
  <si>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</si>
  <si>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</si>
  <si>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</si>
  <si>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</si>
  <si>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</si>
  <si>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</si>
  <si>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</si>
  <si>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</si>
  <si>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</si>
  <si>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</si>
  <si>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</si>
  <si>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</si>
  <si>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</si>
  <si>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</si>
  <si>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</si>
  <si>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</si>
  <si>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</si>
  <si>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</si>
  <si>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</si>
  <si>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</si>
  <si>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</si>
  <si>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</si>
  <si>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</si>
  <si>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</si>
  <si>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</si>
  <si>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</si>
  <si>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</si>
  <si>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</si>
  <si>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</si>
  <si>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</si>
  <si>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</si>
  <si>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</si>
  <si>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</si>
  <si>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</si>
  <si>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</si>
  <si>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</si>
  <si>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</si>
  <si>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</si>
  <si>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</si>
  <si>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</si>
  <si>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</si>
  <si>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</si>
  <si>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</si>
  <si>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</si>
  <si>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</si>
  <si>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</si>
  <si>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</si>
  <si>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</si>
  <si>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</si>
  <si>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</si>
  <si>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</si>
  <si>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</si>
  <si>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</si>
  <si>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</si>
  <si>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</si>
  <si>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</si>
  <si>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</si>
  <si>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</si>
  <si>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</si>
  <si>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</si>
  <si>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</si>
  <si>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</si>
  <si>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</si>
  <si>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</si>
  <si>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</si>
  <si>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</si>
  <si>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</si>
  <si>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</si>
  <si>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</si>
  <si>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</si>
  <si>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</si>
  <si>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</si>
  <si>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</si>
  <si>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</si>
  <si>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</si>
  <si>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</si>
  <si>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</si>
  <si>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</si>
  <si>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</si>
  <si>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</si>
  <si>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</si>
  <si>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</si>
  <si>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</si>
  <si>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</si>
  <si>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</si>
  <si>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</si>
  <si>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</si>
  <si>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</si>
  <si>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</si>
  <si>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</si>
  <si>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</si>
  <si>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</si>
  <si>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</si>
  <si>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</si>
  <si>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</si>
  <si>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</si>
  <si>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</si>
  <si>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</si>
  <si>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</si>
  <si>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</si>
  <si>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</si>
  <si>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</si>
  <si>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</si>
  <si>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</si>
  <si>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</si>
  <si>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</si>
  <si>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</si>
  <si>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</si>
  <si>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</si>
  <si>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</si>
  <si>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</si>
  <si>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</si>
  <si>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</si>
  <si>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</si>
  <si>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</si>
  <si>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</si>
  <si>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</si>
  <si>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</si>
  <si>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</si>
  <si>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</si>
  <si>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</si>
  <si>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</si>
  <si>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</si>
  <si>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</si>
  <si>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</si>
  <si>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</si>
  <si>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</si>
  <si>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</si>
  <si>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</si>
  <si>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</si>
  <si>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</si>
  <si>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</si>
  <si>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</si>
  <si>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</si>
  <si>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</si>
  <si>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</si>
  <si>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</si>
  <si>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</si>
  <si>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</si>
  <si>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</si>
  <si>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</si>
  <si>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</si>
  <si>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</si>
  <si>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</si>
  <si>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</si>
  <si>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</si>
  <si>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</si>
  <si>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</si>
  <si>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</si>
  <si>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</si>
  <si>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</si>
  <si>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</si>
  <si>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</si>
  <si>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</si>
  <si>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</si>
  <si>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</si>
  <si>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</si>
  <si>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</si>
  <si>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</si>
  <si>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</si>
  <si>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</si>
  <si>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</si>
  <si>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</si>
  <si>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</si>
  <si>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</si>
  <si>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</si>
  <si>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</si>
  <si>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</si>
  <si>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</si>
  <si>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</si>
  <si>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</si>
  <si>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</si>
  <si>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</si>
  <si>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</si>
  <si>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</si>
  <si>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</si>
  <si>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</si>
  <si>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</si>
  <si>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</si>
  <si>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</si>
  <si>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</si>
  <si>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</si>
  <si>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</si>
  <si>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</si>
  <si>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</si>
  <si>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</si>
  <si>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</si>
  <si>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</si>
  <si>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</si>
  <si>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</si>
  <si>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</si>
  <si>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</si>
  <si>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</si>
  <si>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</si>
  <si>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</si>
  <si>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</si>
  <si>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</si>
  <si>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</si>
  <si>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</si>
  <si>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</si>
  <si>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</si>
  <si>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</si>
  <si>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</si>
  <si>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</si>
  <si>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</si>
  <si>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</si>
  <si>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</si>
  <si>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</si>
  <si>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</si>
  <si>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</si>
  <si>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</si>
  <si>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</si>
  <si>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</si>
  <si>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</si>
  <si>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</si>
  <si>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</si>
  <si>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</si>
  <si>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</si>
  <si>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</si>
  <si>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</si>
  <si>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</si>
  <si>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</si>
  <si>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</si>
  <si>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</si>
  <si>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</si>
  <si>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</si>
  <si>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</si>
  <si>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</si>
  <si>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</si>
  <si>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</si>
  <si>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</si>
  <si>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</si>
  <si>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</si>
  <si>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</si>
  <si>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</si>
  <si>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</si>
  <si>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</si>
  <si>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</si>
  <si>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</si>
  <si>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</si>
  <si>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</si>
  <si>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</si>
  <si>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</si>
  <si>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</si>
  <si>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</si>
  <si>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</si>
  <si>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</si>
  <si>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</si>
  <si>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</si>
  <si>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</si>
  <si>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</si>
  <si>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</si>
  <si>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</si>
  <si>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</si>
  <si>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</si>
  <si>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</si>
  <si>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</si>
  <si>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</si>
  <si>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</si>
  <si>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</si>
  <si>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</si>
  <si>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</si>
  <si>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</si>
  <si>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</si>
  <si>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</si>
  <si>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</si>
  <si>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</si>
  <si>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</si>
  <si>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</si>
  <si>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</si>
  <si>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</si>
  <si>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</si>
  <si>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</si>
  <si>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</si>
  <si>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</si>
  <si>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</si>
  <si>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</si>
  <si>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</si>
  <si>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</si>
  <si>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</si>
  <si>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</si>
  <si>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</si>
  <si>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</si>
  <si>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</si>
  <si>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</si>
  <si>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</si>
  <si>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</si>
  <si>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</si>
  <si>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</si>
  <si>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</si>
  <si>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</si>
  <si>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</si>
  <si>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</si>
  <si>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</si>
  <si>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</si>
  <si>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</si>
  <si>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</si>
  <si>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</si>
  <si>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</si>
  <si>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</si>
  <si>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</si>
  <si>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</si>
  <si>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</si>
  <si>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</si>
  <si>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</si>
  <si>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</si>
  <si>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</si>
  <si>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</si>
  <si>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</si>
  <si>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</si>
  <si>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</si>
  <si>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</si>
  <si>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</si>
  <si>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</si>
  <si>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</si>
  <si>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</si>
  <si>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</si>
  <si>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</si>
  <si>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</si>
  <si>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</si>
  <si>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</si>
  <si>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</si>
  <si>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</si>
  <si>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</si>
  <si>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</si>
  <si>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</si>
  <si>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</si>
  <si>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</si>
  <si>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</si>
  <si>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</si>
  <si>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</si>
  <si>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</si>
  <si>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</si>
  <si>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</si>
  <si>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</si>
  <si>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</si>
  <si>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</si>
  <si>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</si>
  <si>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</si>
  <si>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</si>
  <si>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</si>
  <si>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</si>
  <si>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</si>
  <si>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</si>
  <si>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</si>
  <si>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</si>
  <si>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</si>
  <si>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</si>
  <si>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</si>
  <si>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</si>
  <si>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</si>
  <si>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</si>
  <si>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</si>
  <si>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</si>
  <si>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</si>
  <si>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</si>
  <si>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</si>
  <si>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</si>
  <si>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</si>
  <si>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</si>
  <si>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</si>
  <si>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</si>
  <si>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</si>
  <si>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</si>
  <si>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</si>
  <si>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</si>
  <si>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</si>
  <si>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</si>
  <si>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</si>
  <si>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</si>
  <si>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</si>
  <si>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</si>
  <si>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</si>
  <si>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</si>
  <si>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</si>
  <si>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</si>
  <si>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</si>
  <si>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</si>
  <si>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</si>
  <si>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</si>
  <si>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</si>
  <si>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</si>
  <si>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</si>
  <si>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</si>
  <si>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</si>
  <si>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</si>
  <si>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</si>
  <si>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</si>
  <si>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</si>
  <si>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</si>
  <si>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</si>
  <si>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</si>
  <si>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</si>
  <si>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</si>
  <si>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</si>
  <si>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</si>
  <si>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</si>
  <si>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</si>
  <si>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</si>
  <si>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</si>
  <si>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</si>
  <si>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</si>
  <si>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</si>
  <si>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</si>
  <si>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</si>
  <si>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</si>
  <si>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</si>
  <si>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</si>
  <si>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</si>
  <si>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</si>
  <si>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</si>
  <si>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</si>
  <si>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</si>
  <si>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</si>
  <si>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</si>
  <si>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</si>
  <si>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</si>
  <si>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</si>
  <si>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</si>
  <si>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</si>
  <si>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</si>
  <si>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</si>
  <si>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</si>
  <si>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</si>
  <si>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</si>
  <si>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</si>
  <si>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</si>
  <si>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</si>
  <si>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</si>
  <si>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</si>
  <si>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</si>
  <si>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</si>
  <si>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</si>
  <si>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</si>
  <si>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</si>
  <si>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</si>
  <si>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</si>
  <si>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</si>
  <si>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</si>
  <si>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</si>
  <si>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</si>
  <si>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</si>
  <si>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</si>
  <si>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</si>
  <si>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</si>
  <si>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</si>
  <si>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</si>
  <si>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</si>
  <si>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</si>
  <si>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</si>
  <si>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</si>
  <si>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</si>
  <si>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</si>
  <si>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</si>
  <si>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</si>
  <si>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</si>
  <si>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</si>
  <si>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</si>
  <si>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</si>
  <si>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</si>
  <si>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</si>
  <si>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</si>
  <si>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</si>
  <si>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</si>
  <si>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</si>
  <si>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</si>
  <si>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</si>
  <si>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</si>
  <si>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</si>
  <si>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</si>
  <si>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</si>
  <si>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</si>
  <si>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</si>
  <si>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</si>
  <si>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</si>
  <si>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</si>
  <si>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</si>
  <si>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</si>
  <si>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</si>
  <si>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</si>
  <si>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</si>
  <si>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</si>
  <si>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</si>
  <si>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</si>
  <si>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</si>
  <si>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</si>
  <si>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</si>
  <si>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</si>
  <si>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</si>
  <si>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</si>
  <si>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</si>
  <si>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</si>
  <si>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</si>
  <si>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</si>
  <si>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</si>
  <si>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</si>
  <si>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</si>
  <si>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</si>
  <si>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</si>
  <si>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</si>
  <si>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</si>
  <si>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</si>
  <si>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</si>
  <si>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</si>
  <si>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</si>
  <si>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</si>
  <si>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</si>
  <si>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</si>
  <si>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</si>
  <si>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</si>
  <si>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</si>
  <si>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</si>
  <si>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</si>
  <si>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</si>
  <si>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</si>
  <si>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</si>
  <si>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</si>
  <si>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</si>
  <si>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</si>
  <si>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</si>
  <si>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</si>
  <si>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</si>
  <si>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</si>
  <si>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</si>
  <si>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</si>
  <si>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</si>
  <si>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</si>
  <si>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</si>
  <si>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</si>
  <si>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</si>
  <si>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</si>
  <si>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</si>
  <si>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</si>
  <si>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</si>
  <si>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</si>
  <si>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</si>
  <si>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</si>
  <si>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</si>
  <si>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</si>
  <si>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</si>
  <si>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</si>
  <si>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</si>
  <si>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</si>
  <si>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</si>
  <si>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</si>
  <si>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</si>
  <si>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</si>
  <si>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</si>
  <si>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</si>
  <si>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</si>
  <si>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</si>
  <si>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</si>
  <si>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</si>
  <si>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</si>
  <si>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</si>
  <si>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</si>
  <si>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</si>
  <si>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</si>
  <si>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</si>
  <si>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</si>
  <si>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</si>
  <si>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</si>
  <si>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</si>
  <si>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</si>
  <si>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</si>
  <si>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</si>
  <si>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</si>
  <si>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</si>
  <si>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</si>
  <si>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</si>
  <si>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</si>
  <si>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</si>
  <si>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</si>
  <si>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</si>
  <si>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</si>
  <si>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</si>
  <si>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</si>
  <si>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</si>
  <si>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</si>
  <si>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</si>
  <si>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</si>
  <si>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</si>
  <si>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</si>
  <si>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</si>
  <si>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</si>
  <si>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</si>
  <si>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</si>
  <si>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</si>
  <si>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</si>
  <si>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</si>
  <si>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</si>
  <si>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</si>
  <si>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</si>
  <si>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</si>
  <si>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</si>
  <si>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</si>
  <si>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</si>
  <si>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</si>
  <si>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</si>
  <si>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</si>
  <si>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</si>
  <si>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</si>
  <si>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</si>
  <si>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</si>
  <si>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</si>
  <si>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</si>
  <si>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</si>
  <si>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</si>
  <si>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</si>
  <si>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</si>
  <si>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</si>
  <si>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</si>
  <si>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</si>
  <si>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</si>
  <si>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</si>
  <si>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</si>
  <si>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</si>
  <si>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</si>
  <si>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</si>
  <si>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</si>
  <si>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</si>
  <si>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</si>
  <si>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</si>
  <si>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</si>
  <si>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</si>
  <si>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</si>
  <si>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</si>
  <si>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</si>
  <si>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</si>
  <si>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</si>
  <si>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</si>
  <si>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</si>
  <si>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</si>
  <si>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</si>
  <si>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</si>
  <si>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</si>
  <si>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</si>
  <si>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</si>
  <si>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</si>
  <si>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</si>
  <si>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</si>
  <si>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</si>
  <si>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</si>
  <si>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</si>
  <si>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</si>
  <si>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</si>
  <si>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</si>
  <si>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</si>
  <si>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</si>
  <si>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</si>
  <si>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</si>
  <si>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</si>
  <si>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</si>
  <si>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</si>
  <si>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</si>
  <si>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</si>
  <si>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</si>
  <si>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</si>
  <si>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</si>
  <si>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</si>
  <si>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</si>
  <si>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</si>
  <si>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</si>
  <si>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</si>
  <si>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</si>
  <si>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</si>
  <si>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</si>
  <si>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</si>
  <si>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</si>
  <si>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</si>
  <si>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</si>
  <si>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</si>
  <si>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</si>
  <si>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</si>
  <si>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</si>
  <si>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</si>
  <si>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</si>
  <si>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</si>
  <si>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</si>
  <si>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</si>
  <si>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</si>
  <si>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</si>
  <si>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</si>
  <si>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</si>
  <si>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</si>
  <si>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</si>
  <si>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</si>
  <si>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</si>
  <si>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</si>
  <si>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</si>
  <si>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</si>
  <si>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</si>
  <si>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</si>
  <si>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</si>
  <si>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</si>
  <si>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</si>
  <si>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</si>
  <si>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</si>
  <si>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</si>
  <si>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</si>
  <si>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</si>
  <si>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</si>
  <si>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</si>
  <si>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</si>
  <si>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</si>
  <si>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</si>
  <si>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</si>
  <si>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</si>
  <si>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</si>
  <si>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</si>
  <si>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</si>
  <si>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</si>
  <si>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</si>
  <si>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</si>
  <si>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</si>
  <si>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</si>
  <si>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</si>
  <si>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</si>
  <si>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</si>
  <si>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</si>
  <si>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</si>
  <si>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</si>
  <si>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</si>
  <si>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</si>
  <si>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</si>
  <si>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</si>
  <si>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</si>
  <si>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</si>
  <si>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</si>
  <si>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</si>
  <si>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</si>
  <si>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</si>
  <si>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</si>
  <si>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</si>
  <si>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</si>
  <si>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</si>
  <si>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</si>
  <si>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</si>
  <si>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</si>
  <si>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</si>
  <si>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</si>
  <si>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</si>
  <si>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</si>
  <si>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</si>
  <si>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</si>
  <si>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</si>
  <si>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</si>
  <si>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</si>
  <si>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</si>
  <si>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</si>
  <si>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</si>
  <si>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</si>
  <si>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</si>
  <si>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</si>
  <si>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</si>
  <si>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</si>
  <si>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</si>
  <si>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</si>
  <si>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</si>
  <si>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</si>
  <si>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</si>
  <si>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</si>
  <si>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</si>
  <si>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</si>
  <si>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</si>
  <si>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</si>
  <si>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</si>
  <si>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</si>
  <si>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</si>
  <si>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</si>
  <si>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</si>
  <si>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</si>
  <si>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</si>
  <si>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</si>
  <si>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</si>
  <si>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</si>
  <si>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</si>
  <si>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</si>
  <si>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</si>
  <si>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</si>
  <si>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</si>
  <si>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</si>
  <si>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</si>
  <si>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</si>
  <si>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</si>
  <si>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</si>
  <si>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</si>
  <si>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</si>
  <si>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</si>
  <si>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</si>
  <si>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</si>
  <si>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</si>
  <si>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</si>
  <si>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</si>
  <si>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</si>
  <si>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</si>
  <si>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</si>
  <si>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</si>
  <si>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</si>
  <si>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</si>
  <si>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</si>
  <si>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</si>
  <si>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</si>
  <si>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</si>
  <si>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</si>
  <si>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</si>
  <si>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</si>
  <si>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</si>
  <si>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</si>
  <si>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</si>
  <si>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</si>
  <si>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</si>
  <si>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</si>
  <si>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</si>
  <si>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</si>
  <si>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</si>
  <si>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</si>
  <si>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</si>
  <si>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</si>
  <si>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</si>
  <si>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</si>
  <si>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</si>
  <si>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</si>
  <si>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</si>
  <si>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</si>
  <si>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</si>
  <si>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</si>
  <si>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</si>
  <si>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</si>
  <si>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</si>
  <si>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</si>
  <si>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</si>
  <si>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</si>
  <si>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</si>
  <si>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</si>
  <si>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</si>
  <si>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</si>
  <si>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</si>
  <si>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</si>
  <si>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</si>
  <si>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</si>
  <si>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</si>
  <si>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</si>
  <si>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</si>
  <si>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</si>
  <si>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</si>
  <si>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</si>
  <si>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</si>
  <si>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</si>
  <si>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</si>
  <si>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</si>
  <si>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</si>
  <si>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</si>
  <si>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</si>
  <si>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</si>
  <si>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</si>
  <si>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</si>
  <si>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</si>
  <si>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</si>
  <si>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</si>
  <si>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</si>
  <si>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</si>
  <si>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</si>
  <si>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</si>
  <si>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</si>
  <si>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</si>
  <si>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</si>
  <si>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</si>
  <si>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</si>
  <si>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</si>
  <si>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</si>
  <si>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</si>
  <si>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</si>
  <si>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</si>
  <si>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</si>
  <si>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</si>
  <si>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</si>
  <si>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</si>
  <si>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</si>
  <si>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</si>
  <si>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</si>
  <si>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</si>
  <si>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</si>
  <si>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</si>
  <si>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</si>
  <si>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</si>
  <si>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</si>
  <si>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</si>
  <si>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</si>
  <si>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</si>
  <si>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</si>
  <si>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</si>
  <si>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</si>
  <si>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</si>
  <si>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</si>
  <si>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</si>
  <si>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</si>
  <si>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</si>
  <si>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</si>
  <si>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</si>
  <si>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</si>
  <si>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</si>
  <si>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</si>
  <si>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</si>
  <si>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</si>
  <si>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</si>
  <si>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</si>
  <si>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</si>
  <si>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</si>
  <si>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</si>
  <si>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</si>
  <si>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</si>
  <si>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</si>
  <si>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</si>
  <si>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</si>
  <si>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</si>
  <si>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</si>
  <si>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</si>
  <si>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</si>
  <si>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</si>
  <si>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</si>
  <si>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</si>
  <si>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</si>
  <si>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</si>
  <si>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</si>
  <si>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</si>
  <si>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</si>
  <si>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</si>
  <si>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</si>
  <si>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</si>
  <si>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</si>
  <si>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</si>
  <si>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</si>
  <si>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</si>
  <si>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</si>
  <si>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</si>
  <si>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</si>
  <si>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</si>
  <si>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</si>
  <si>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</si>
  <si>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</si>
  <si>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</si>
  <si>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</si>
  <si>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</si>
  <si>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</si>
  <si>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</si>
  <si>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</si>
  <si>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</si>
  <si>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</si>
  <si>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</si>
  <si>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</si>
  <si>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</si>
  <si>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</si>
  <si>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</si>
  <si>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</si>
  <si>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</si>
  <si>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</si>
  <si>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</si>
  <si>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</si>
  <si>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</si>
  <si>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</si>
  <si>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</si>
  <si>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</si>
  <si>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</si>
  <si>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</si>
  <si>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</si>
  <si>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</si>
  <si>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</si>
  <si>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</si>
  <si>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</si>
  <si>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</si>
  <si>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</si>
  <si>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</si>
  <si>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</si>
  <si>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</si>
  <si>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</si>
  <si>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</si>
  <si>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</si>
  <si>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</si>
  <si>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</si>
  <si>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</si>
  <si>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</si>
  <si>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</si>
  <si>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</si>
  <si>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</si>
  <si>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</si>
  <si>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</si>
  <si>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</si>
  <si>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</si>
  <si>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</si>
  <si>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</si>
  <si>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</si>
  <si>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</si>
  <si>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</si>
  <si>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</si>
  <si>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</si>
  <si>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</si>
  <si>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</si>
  <si>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</si>
  <si>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</si>
  <si>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</si>
  <si>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</si>
  <si>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</si>
  <si>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</si>
  <si>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</si>
  <si>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</si>
  <si>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</si>
  <si>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</si>
  <si>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</si>
  <si>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</si>
  <si>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</si>
  <si>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</si>
  <si>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</si>
  <si>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</si>
  <si>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</si>
  <si>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</si>
  <si>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</si>
  <si>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</si>
  <si>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</si>
  <si>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</si>
  <si>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</si>
  <si>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</si>
  <si>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</si>
  <si>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</si>
  <si>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</si>
  <si>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</si>
  <si>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</si>
  <si>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</si>
  <si>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</si>
  <si>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</si>
  <si>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</si>
  <si>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</si>
  <si>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</si>
  <si>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</si>
  <si>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</si>
  <si>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</si>
  <si>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</si>
  <si>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</si>
  <si>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</si>
  <si>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</si>
  <si>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</si>
  <si>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</si>
  <si>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</si>
  <si>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</si>
  <si>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</si>
  <si>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</si>
  <si>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</si>
  <si>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</si>
  <si>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</si>
  <si>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</si>
  <si>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</si>
  <si>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</si>
  <si>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</si>
  <si>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</si>
  <si>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</si>
  <si>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</si>
  <si>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</si>
  <si>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</si>
  <si>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</si>
  <si>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</si>
  <si>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</si>
  <si>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</si>
  <si>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</si>
  <si>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</si>
  <si>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</si>
  <si>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</si>
  <si>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</si>
  <si>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</si>
  <si>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</si>
  <si>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</si>
  <si>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</si>
  <si>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</si>
  <si>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</si>
  <si>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</si>
  <si>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</si>
  <si>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</si>
  <si>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</si>
  <si>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</si>
  <si>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</si>
  <si>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</si>
  <si>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</si>
  <si>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</si>
  <si>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</si>
  <si>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</si>
  <si>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</si>
  <si>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</si>
  <si>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</si>
  <si>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</si>
  <si>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</si>
  <si>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</si>
  <si>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</si>
  <si>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</si>
  <si>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</si>
  <si>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</si>
  <si>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</si>
  <si>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</si>
  <si>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</si>
  <si>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</si>
  <si>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</si>
  <si>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</si>
  <si>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</si>
  <si>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</si>
  <si>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</si>
  <si>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</si>
  <si>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</si>
  <si>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</si>
  <si>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</si>
  <si>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</si>
  <si>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</si>
  <si>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</si>
  <si>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</si>
  <si>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</si>
  <si>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</si>
  <si>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</si>
  <si>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</si>
  <si>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</si>
  <si>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</si>
  <si>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</si>
  <si>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</si>
  <si>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</si>
  <si>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</si>
  <si>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</si>
  <si>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</si>
  <si>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</si>
  <si>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</si>
  <si>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</si>
  <si>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</si>
  <si>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</si>
  <si>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</si>
  <si>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</si>
  <si>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</si>
  <si>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</si>
  <si>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</si>
  <si>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</si>
  <si>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</si>
  <si>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</si>
  <si>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</si>
  <si>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</si>
  <si>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</si>
  <si>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</si>
  <si>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</si>
  <si>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</si>
  <si>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</si>
  <si>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</si>
  <si>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</si>
  <si>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</si>
  <si>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</si>
  <si>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</si>
  <si>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</si>
  <si>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</si>
  <si>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</si>
  <si>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</si>
  <si>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</si>
  <si>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</si>
  <si>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</si>
  <si>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</si>
  <si>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</si>
  <si>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</si>
  <si>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</si>
  <si>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</si>
  <si>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</si>
  <si>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</si>
  <si>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</si>
  <si>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</si>
  <si>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</si>
  <si>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</si>
  <si>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</si>
  <si>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</si>
  <si>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</si>
  <si>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</si>
  <si>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</si>
  <si>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</si>
  <si>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</si>
  <si>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</si>
  <si>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</si>
  <si>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</si>
  <si>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</si>
  <si>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</si>
  <si>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</si>
  <si>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</si>
  <si>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</si>
  <si>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</si>
  <si>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</si>
  <si>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</si>
  <si>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</si>
  <si>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</si>
  <si>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</si>
  <si>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</si>
  <si>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</si>
  <si>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</si>
  <si>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</si>
  <si>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</si>
  <si>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</si>
  <si>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</si>
  <si>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</si>
  <si>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</si>
  <si>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</si>
  <si>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</si>
  <si>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</si>
  <si>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</si>
  <si>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</si>
  <si>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</si>
  <si>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</si>
  <si>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</si>
  <si>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</si>
  <si>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</si>
  <si>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</si>
  <si>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</si>
  <si>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</si>
  <si>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</si>
  <si>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</si>
  <si>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</si>
  <si>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</si>
  <si>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</si>
  <si>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</si>
  <si>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</si>
  <si>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</si>
  <si>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</si>
  <si>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</si>
  <si>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</si>
  <si>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</si>
  <si>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</si>
  <si>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</si>
  <si>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</si>
  <si>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</si>
  <si>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</si>
  <si>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</si>
  <si>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</si>
  <si>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</si>
  <si>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</si>
  <si>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</si>
  <si>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</si>
  <si>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</si>
  <si>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</si>
  <si>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</si>
  <si>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</si>
  <si>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</si>
  <si>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</si>
  <si>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</si>
  <si>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</si>
  <si>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</si>
  <si>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</si>
  <si>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</si>
  <si>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</si>
  <si>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</si>
  <si>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</si>
  <si>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</si>
  <si>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</si>
  <si>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</si>
  <si>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</si>
  <si>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</si>
  <si>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</si>
  <si>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</si>
  <si>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</si>
  <si>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</si>
  <si>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</si>
  <si>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</si>
  <si>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</si>
  <si>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</si>
  <si>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</si>
  <si>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</si>
  <si>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</si>
  <si>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</si>
  <si>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</si>
  <si>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</si>
  <si>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</si>
  <si>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</si>
  <si>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</si>
  <si>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</si>
  <si>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</si>
  <si>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</si>
  <si>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</si>
  <si>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</si>
  <si>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</si>
  <si>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</si>
  <si>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</si>
  <si>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</si>
  <si>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</si>
  <si>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</si>
  <si>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</si>
  <si>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</si>
  <si>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</si>
  <si>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</si>
  <si>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</si>
  <si>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</si>
  <si>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</si>
  <si>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</si>
  <si>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</si>
  <si>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</si>
  <si>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</si>
  <si>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</si>
  <si>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</si>
  <si>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</si>
  <si>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</si>
  <si>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</si>
  <si>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</si>
  <si>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</si>
  <si>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</si>
  <si>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</si>
  <si>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</si>
  <si>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</si>
  <si>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</si>
  <si>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</si>
  <si>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</si>
  <si>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</si>
  <si>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</si>
  <si>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</si>
  <si>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</si>
  <si>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</si>
  <si>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</si>
  <si>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</si>
  <si>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</si>
  <si>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</si>
  <si>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</si>
  <si>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</si>
  <si>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</si>
  <si>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</si>
  <si>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</si>
  <si>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</si>
  <si>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</si>
  <si>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</si>
  <si>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</si>
  <si>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</si>
  <si>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</si>
  <si>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</si>
  <si>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</si>
  <si>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</si>
  <si>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</si>
  <si>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</si>
  <si>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</si>
  <si>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</si>
  <si>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</si>
  <si>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</si>
  <si>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</si>
  <si>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</si>
  <si>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</si>
  <si>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</si>
  <si>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</si>
  <si>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</si>
  <si>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</si>
  <si>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</si>
  <si>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</si>
  <si>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</si>
  <si>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</si>
  <si>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</si>
  <si>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</si>
  <si>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</si>
  <si>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</si>
  <si>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</si>
  <si>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</si>
  <si>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</si>
  <si>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</si>
  <si>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</si>
  <si>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</si>
  <si>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</si>
  <si>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</si>
  <si>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</si>
  <si>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</si>
  <si>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</si>
  <si>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</si>
  <si>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</si>
  <si>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</si>
  <si>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</si>
  <si>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</si>
  <si>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</si>
  <si>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</si>
  <si>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</si>
  <si>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</si>
  <si>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</si>
  <si>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</si>
  <si>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</si>
  <si>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</si>
  <si>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</si>
  <si>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</si>
  <si>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</si>
  <si>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</si>
  <si>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</si>
  <si>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</si>
  <si>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</si>
  <si>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</si>
  <si>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</si>
  <si>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</si>
  <si>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</si>
  <si>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</si>
  <si>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</si>
  <si>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</si>
  <si>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</si>
  <si>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</si>
  <si>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</si>
  <si>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</si>
  <si>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</si>
  <si>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</si>
  <si>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</si>
  <si>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</si>
  <si>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</si>
  <si>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</si>
  <si>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</si>
  <si>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</si>
  <si>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</si>
  <si>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</si>
  <si>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</si>
  <si>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</si>
  <si>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</si>
  <si>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</si>
  <si>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</si>
  <si>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</si>
  <si>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</si>
  <si>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</si>
  <si>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</si>
  <si>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</si>
  <si>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</si>
  <si>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</si>
  <si>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</si>
  <si>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</si>
  <si>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</si>
  <si>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</si>
  <si>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</si>
  <si>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</si>
  <si>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</si>
  <si>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</si>
  <si>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</si>
  <si>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</si>
  <si>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</si>
  <si>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</si>
  <si>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</si>
  <si>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</si>
  <si>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</si>
  <si>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</si>
  <si>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</si>
  <si>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</si>
  <si>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</si>
  <si>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</si>
  <si>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</si>
  <si>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</si>
  <si>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</si>
  <si>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</si>
  <si>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</si>
  <si>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</si>
  <si>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</si>
  <si>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</si>
  <si>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</si>
  <si>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</si>
  <si>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</si>
  <si>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</si>
  <si>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</si>
  <si>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</si>
  <si>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</si>
  <si>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</si>
  <si>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</si>
  <si>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</si>
  <si>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</si>
  <si>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</si>
  <si>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</si>
  <si>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</si>
  <si>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</si>
  <si>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</si>
  <si>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</si>
  <si>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</si>
  <si>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</si>
  <si>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</si>
  <si>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</si>
  <si>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</si>
  <si>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</si>
  <si>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</si>
  <si>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</si>
  <si>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</si>
  <si>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</si>
  <si>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</si>
  <si>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</si>
  <si>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</si>
  <si>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</si>
  <si>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</si>
  <si>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</si>
  <si>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</si>
  <si>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</si>
  <si>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</si>
  <si>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</si>
  <si>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</si>
  <si>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</si>
  <si>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</si>
  <si>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</si>
  <si>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</si>
  <si>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</si>
  <si>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</si>
  <si>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</si>
  <si>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</si>
  <si>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</si>
  <si>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</si>
  <si>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</si>
  <si>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</si>
  <si>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</si>
  <si>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</si>
  <si>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</si>
  <si>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</si>
  <si>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</si>
  <si>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</si>
  <si>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</si>
  <si>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</si>
  <si>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</si>
  <si>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</si>
  <si>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</si>
  <si>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</si>
  <si>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</si>
  <si>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</si>
  <si>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</si>
  <si>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</si>
  <si>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</si>
  <si>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</si>
  <si>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</si>
  <si>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</si>
  <si>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</si>
  <si>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</si>
  <si>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</si>
  <si>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</si>
  <si>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</si>
  <si>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</si>
  <si>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</si>
  <si>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</si>
  <si>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</si>
  <si>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</si>
  <si>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</si>
  <si>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</si>
  <si>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</si>
  <si>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</si>
  <si>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</si>
  <si>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</si>
  <si>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</si>
  <si>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</si>
  <si>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</si>
  <si>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</si>
  <si>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</si>
  <si>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</si>
  <si>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</si>
  <si>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</si>
  <si>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</si>
  <si>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</si>
  <si>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</si>
  <si>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</si>
  <si>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</si>
  <si>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</si>
  <si>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</si>
  <si>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</si>
  <si>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</si>
  <si>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</si>
  <si>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</si>
  <si>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</si>
  <si>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</si>
  <si>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</si>
  <si>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</si>
  <si>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</si>
  <si>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</si>
  <si>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</si>
  <si>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</si>
  <si>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</si>
  <si>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</si>
  <si>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</si>
  <si>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</si>
  <si>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</si>
  <si>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</si>
  <si>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</si>
  <si>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</si>
  <si>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</si>
  <si>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</si>
  <si>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</si>
  <si>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</si>
  <si>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</si>
  <si>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</si>
  <si>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</si>
  <si>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</si>
  <si>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</si>
  <si>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</si>
  <si>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</si>
  <si>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</si>
  <si>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</si>
  <si>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</si>
  <si>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</si>
  <si>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</si>
  <si>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</si>
  <si>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</si>
  <si>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</si>
  <si>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</si>
  <si>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</si>
  <si>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</si>
  <si>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</si>
  <si>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</si>
  <si>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</si>
  <si>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</si>
  <si>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</si>
  <si>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</si>
  <si>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</si>
  <si>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</si>
  <si>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</si>
  <si>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</si>
  <si>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</si>
  <si>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</si>
  <si>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</si>
  <si>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</si>
  <si>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</si>
  <si>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</si>
  <si>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</si>
  <si>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</si>
  <si>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</si>
  <si>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</si>
  <si>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</si>
  <si>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</si>
  <si>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</si>
  <si>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</si>
  <si>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</si>
  <si>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</si>
  <si>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</si>
  <si>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</si>
  <si>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</si>
  <si>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</si>
  <si>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</si>
  <si>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</si>
  <si>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</si>
  <si>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</si>
  <si>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</si>
  <si>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</si>
  <si>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</si>
  <si>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</si>
  <si>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</si>
  <si>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</si>
  <si>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</si>
  <si>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</si>
  <si>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</si>
  <si>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</si>
  <si>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</si>
  <si>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</si>
  <si>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</si>
  <si>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</si>
  <si>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</si>
  <si>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</si>
  <si>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</si>
  <si>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</si>
  <si>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</si>
  <si>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</si>
  <si>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</si>
  <si>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</si>
  <si>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</si>
  <si>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</si>
  <si>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</si>
  <si>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</si>
  <si>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</si>
  <si>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</si>
  <si>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</si>
  <si>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</si>
  <si>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</si>
  <si>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</si>
  <si>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</si>
  <si>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</si>
  <si>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</si>
  <si>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</si>
  <si>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</si>
  <si>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</si>
  <si>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</si>
  <si>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</si>
  <si>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</si>
  <si>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</si>
  <si>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</si>
  <si>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</si>
  <si>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</si>
  <si>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</si>
  <si>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</si>
  <si>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</si>
  <si>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</si>
  <si>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</si>
  <si>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</si>
  <si>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</si>
  <si>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</si>
  <si>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</si>
  <si>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</si>
  <si>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</si>
  <si>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</si>
  <si>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</si>
  <si>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</si>
  <si>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</si>
  <si>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</si>
  <si>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</si>
  <si>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</si>
  <si>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</si>
  <si>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</si>
  <si>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</si>
  <si>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</si>
  <si>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</si>
  <si>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</si>
  <si>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</si>
  <si>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</si>
  <si>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</si>
  <si>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</si>
  <si>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</si>
  <si>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</si>
  <si>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</si>
  <si>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</si>
  <si>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</si>
  <si>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</si>
  <si>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</si>
  <si>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</si>
  <si>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</si>
  <si>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</si>
  <si>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</si>
  <si>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</si>
  <si>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</si>
  <si>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</si>
  <si>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</si>
  <si>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</si>
  <si>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</si>
  <si>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</si>
  <si>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</si>
  <si>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</si>
  <si>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</si>
  <si>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</si>
  <si>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</si>
  <si>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</si>
  <si>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</si>
  <si>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</si>
  <si>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</si>
  <si>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</si>
  <si>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</si>
  <si>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</si>
  <si>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</si>
  <si>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</si>
  <si>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</si>
  <si>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</si>
  <si>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</si>
  <si>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</si>
  <si>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</si>
  <si>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</si>
  <si>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</si>
  <si>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</si>
  <si>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</si>
  <si>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</si>
  <si>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</si>
  <si>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</si>
  <si>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</si>
  <si>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</si>
  <si>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</si>
  <si>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</si>
  <si>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</si>
  <si>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</si>
  <si>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</si>
  <si>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</si>
  <si>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</si>
  <si>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</si>
  <si>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</si>
  <si>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</si>
  <si>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</si>
  <si>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</si>
  <si>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</si>
  <si>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</si>
  <si>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</si>
  <si>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</si>
  <si>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</si>
  <si>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</si>
  <si>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</si>
  <si>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</si>
  <si>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</si>
  <si>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</si>
  <si>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</si>
  <si>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</si>
  <si>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</si>
  <si>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</si>
  <si>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</si>
  <si>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</si>
  <si>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</si>
  <si>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</si>
  <si>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</si>
  <si>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</si>
  <si>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</si>
  <si>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</si>
  <si>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</si>
  <si>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</si>
  <si>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</si>
  <si>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</si>
  <si>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</si>
  <si>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</si>
  <si>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</si>
  <si>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</si>
  <si>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</si>
  <si>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</si>
  <si>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</si>
  <si>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</si>
  <si>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</si>
  <si>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</si>
  <si>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</si>
  <si>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</si>
  <si>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</si>
  <si>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</si>
  <si>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</si>
  <si>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</si>
  <si>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</si>
  <si>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</si>
  <si>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</si>
  <si>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</si>
  <si>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</si>
  <si>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</si>
  <si>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</si>
  <si>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</si>
  <si>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</si>
  <si>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</si>
  <si>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</si>
  <si>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</si>
  <si>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</si>
  <si>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</si>
  <si>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</si>
  <si>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</si>
  <si>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</si>
  <si>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</si>
  <si>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</si>
  <si>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</si>
  <si>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</si>
  <si>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</si>
  <si>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</si>
  <si>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</si>
  <si>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</si>
  <si>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</si>
  <si>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</si>
  <si>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</si>
  <si>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</si>
  <si>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</si>
  <si>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</si>
  <si>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</si>
  <si>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</si>
  <si>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</si>
  <si>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</si>
  <si>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</si>
  <si>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</si>
  <si>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</si>
  <si>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</si>
  <si>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</si>
  <si>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</si>
  <si>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</si>
  <si>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</si>
  <si>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</si>
  <si>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</si>
  <si>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</si>
  <si>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</si>
  <si>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</si>
  <si>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</si>
  <si>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</si>
  <si>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</si>
  <si>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</si>
  <si>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</si>
  <si>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</si>
  <si>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</si>
  <si>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</si>
  <si>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</si>
  <si>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</si>
  <si>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</si>
  <si>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</si>
  <si>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</si>
  <si>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</si>
  <si>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</si>
  <si>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</si>
  <si>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</si>
  <si>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</si>
  <si>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</si>
  <si>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</si>
  <si>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</si>
  <si>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</si>
  <si>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</si>
  <si>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</si>
  <si>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</si>
  <si>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</si>
  <si>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</si>
  <si>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</si>
  <si>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</si>
  <si>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</si>
  <si>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</si>
  <si>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</si>
  <si>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</si>
  <si>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</si>
  <si>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</si>
  <si>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</si>
  <si>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</si>
  <si>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</si>
  <si>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</si>
  <si>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</si>
  <si>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</si>
  <si>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</si>
  <si>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</si>
  <si>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</si>
  <si>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</si>
  <si>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</si>
  <si>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</si>
  <si>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</si>
  <si>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</si>
  <si>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</si>
  <si>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</si>
  <si>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</si>
  <si>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</si>
  <si>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</si>
  <si>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</si>
  <si>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</si>
  <si>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</si>
  <si>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</si>
  <si>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</si>
  <si>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</si>
  <si>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</si>
  <si>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</si>
  <si>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</si>
  <si>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</si>
  <si>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</si>
  <si>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</si>
  <si>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</si>
  <si>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</si>
  <si>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</si>
  <si>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</si>
  <si>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</si>
  <si>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</si>
  <si>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</si>
  <si>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</si>
  <si>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</si>
  <si>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</si>
  <si>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</si>
  <si>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</si>
  <si>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</si>
  <si>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</si>
  <si>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</si>
  <si>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</si>
  <si>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</si>
  <si>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</si>
  <si>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</si>
  <si>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</si>
  <si>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</si>
  <si>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</si>
  <si>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</si>
  <si>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</si>
  <si>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</si>
  <si>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</si>
  <si>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</si>
  <si>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</si>
  <si>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</si>
  <si>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</si>
  <si>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</si>
  <si>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</si>
  <si>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</si>
  <si>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</si>
  <si>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</si>
  <si>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</si>
  <si>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</si>
  <si>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</si>
  <si>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</si>
  <si>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</si>
  <si>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</si>
  <si>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</si>
  <si>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</si>
  <si>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</si>
  <si>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</si>
  <si>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</si>
  <si>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</si>
  <si>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</si>
  <si>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</si>
  <si>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</si>
  <si>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</si>
  <si>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</si>
  <si>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</si>
  <si>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</si>
  <si>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</si>
  <si>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</si>
  <si>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</si>
  <si>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</si>
  <si>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</si>
  <si>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</si>
  <si>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</si>
  <si>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</si>
  <si>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</si>
  <si>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</si>
  <si>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</si>
  <si>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</si>
  <si>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</si>
  <si>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</si>
  <si>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</si>
  <si>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</si>
  <si>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</si>
  <si>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</si>
  <si>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</si>
  <si>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</si>
  <si>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</si>
  <si>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</si>
  <si>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</si>
  <si>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</si>
  <si>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</si>
  <si>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</si>
  <si>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</si>
  <si>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</si>
  <si>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</si>
  <si>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</si>
  <si>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</si>
  <si>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</si>
  <si>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</si>
  <si>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</si>
  <si>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</si>
  <si>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</si>
  <si>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</si>
  <si>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</si>
  <si>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</si>
  <si>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</si>
  <si>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</si>
  <si>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</si>
  <si>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</si>
  <si>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</si>
  <si>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</si>
  <si>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</si>
  <si>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</si>
  <si>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</si>
  <si>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</si>
  <si>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</si>
  <si>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</si>
  <si>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</si>
  <si>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</si>
  <si>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</si>
  <si>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</si>
  <si>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</si>
  <si>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</si>
  <si>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</si>
  <si>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</si>
  <si>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</si>
  <si>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</si>
  <si>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</si>
  <si>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</si>
  <si>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</si>
  <si>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</si>
  <si>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</si>
  <si>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</si>
  <si>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</si>
  <si>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</si>
  <si>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</si>
  <si>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</si>
  <si>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</si>
  <si>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</si>
  <si>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</si>
  <si>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</si>
  <si>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</si>
  <si>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</si>
  <si>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</si>
  <si>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</si>
  <si>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</si>
  <si>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</si>
  <si>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</si>
  <si>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</si>
  <si>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</si>
  <si>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</si>
  <si>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</si>
  <si>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</si>
  <si>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</si>
  <si>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</si>
  <si>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</si>
  <si>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</si>
  <si>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</si>
  <si>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</si>
  <si>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</si>
  <si>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</si>
  <si>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</si>
  <si>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</si>
  <si>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</si>
  <si>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</si>
  <si>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</si>
  <si>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</si>
  <si>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</si>
  <si>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</si>
  <si>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</si>
  <si>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</si>
  <si>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</si>
  <si>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</si>
  <si>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</si>
  <si>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</si>
  <si>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</si>
  <si>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</si>
  <si>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</si>
  <si>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</si>
  <si>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</si>
  <si>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</si>
  <si>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</si>
  <si>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</si>
  <si>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</si>
  <si>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</si>
  <si>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</si>
  <si>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</si>
  <si>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</si>
  <si>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</si>
  <si>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</si>
  <si>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</si>
  <si>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</si>
  <si>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</si>
  <si>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</si>
  <si>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</si>
  <si>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</si>
  <si>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</si>
  <si>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</si>
  <si>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</si>
  <si>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</si>
  <si>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</si>
  <si>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</si>
  <si>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</si>
  <si>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</si>
  <si>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</si>
  <si>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</si>
  <si>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</si>
  <si>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</si>
  <si>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</si>
  <si>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</si>
  <si>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</si>
  <si>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</si>
  <si>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</si>
  <si>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</si>
  <si>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</si>
  <si>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</si>
  <si>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</si>
  <si>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</si>
  <si>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</si>
  <si>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</si>
  <si>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</si>
  <si>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</si>
  <si>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</si>
  <si>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</si>
  <si>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</si>
  <si>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</si>
  <si>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</si>
  <si>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</si>
  <si>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</si>
  <si>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</si>
  <si>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</si>
  <si>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</si>
  <si>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</si>
  <si>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</si>
  <si>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</si>
  <si>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</si>
  <si>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</si>
  <si>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</si>
  <si>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</si>
  <si>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</si>
  <si>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</si>
  <si>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</si>
  <si>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</si>
  <si>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</si>
  <si>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</si>
  <si>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</si>
  <si>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</si>
  <si>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</si>
  <si>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</si>
  <si>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</si>
  <si>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</si>
  <si>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</si>
  <si>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</si>
  <si>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</si>
  <si>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</si>
  <si>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</si>
  <si>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</si>
  <si>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</si>
  <si>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</si>
  <si>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</si>
  <si>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</si>
  <si>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</si>
  <si>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</si>
  <si>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</si>
  <si>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</si>
  <si>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</si>
  <si>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</si>
  <si>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</si>
  <si>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</si>
  <si>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</si>
  <si>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</si>
  <si>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</si>
  <si>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</si>
  <si>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</si>
  <si>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</si>
  <si>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</si>
  <si>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</si>
  <si>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</si>
  <si>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</si>
  <si>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</si>
  <si>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SERVIÇOS PRELIMINARES</t>
  </si>
  <si>
    <t>Sub - Total.....................................................R$</t>
  </si>
  <si>
    <t>ADMNISTRAÇÃO LOCAL</t>
  </si>
  <si>
    <t>TOTAL............................................................R$</t>
  </si>
  <si>
    <t>2.1</t>
  </si>
  <si>
    <t>2.2</t>
  </si>
  <si>
    <t>2.3</t>
  </si>
  <si>
    <t>RESUMO DO ORÇAMENTO</t>
  </si>
  <si>
    <t>ITEM</t>
  </si>
  <si>
    <t>DESCRIÇÃO</t>
  </si>
  <si>
    <t>VALOR</t>
  </si>
  <si>
    <t>PERCENTUAL</t>
  </si>
  <si>
    <t>TOTAL  GERAL</t>
  </si>
  <si>
    <t>ITENS RELATIVOS À ADMINISTRAÇÃO DA OBRA</t>
  </si>
  <si>
    <t>%</t>
  </si>
  <si>
    <t>AC - ADMINISTRAÇÃO CENTRAL</t>
  </si>
  <si>
    <t>DF - DESPESAS FINANCEIRAS</t>
  </si>
  <si>
    <t>R - RISCOS</t>
  </si>
  <si>
    <t>S - SEGUROS E GARANTIAS</t>
  </si>
  <si>
    <t>SUB-TOTAL</t>
  </si>
  <si>
    <t>LUCRO</t>
  </si>
  <si>
    <t>L - LUCRO/REMUNERAÇÃO</t>
  </si>
  <si>
    <t>I - TAXAS E IMPOSTOS</t>
  </si>
  <si>
    <t>PIS</t>
  </si>
  <si>
    <t>COFINS</t>
  </si>
  <si>
    <t>ISSQN</t>
  </si>
  <si>
    <t>CPRB</t>
  </si>
  <si>
    <t>Total do BDI</t>
  </si>
  <si>
    <t>C R O N O G R A M A     F Í S I C O  -  F I N A N C E I R O</t>
  </si>
  <si>
    <t>MESES</t>
  </si>
  <si>
    <t>TOTAL %</t>
  </si>
  <si>
    <t>30 dias</t>
  </si>
  <si>
    <t>60 dias</t>
  </si>
  <si>
    <t>TOTAL  PARCIAL</t>
  </si>
  <si>
    <t>TOTAL  ACUMULADO</t>
  </si>
  <si>
    <t xml:space="preserve">BDI ADOTADO: </t>
  </si>
  <si>
    <t>TOTAL</t>
  </si>
  <si>
    <t>ADMINISTRAÇÃO LOCAL</t>
  </si>
  <si>
    <t>CODIGO</t>
  </si>
  <si>
    <t>DESCRIÇÃO DOS SERVIÇOS</t>
  </si>
  <si>
    <t>NUMERO DE HORAS TRABALHADAS</t>
  </si>
  <si>
    <t>1º MÊS</t>
  </si>
  <si>
    <t>2º MÊS</t>
  </si>
  <si>
    <t>3º MÊS</t>
  </si>
  <si>
    <t>4º MÊS</t>
  </si>
  <si>
    <t>5º MÊS</t>
  </si>
  <si>
    <t>6º MÊS</t>
  </si>
  <si>
    <t>1.0</t>
  </si>
  <si>
    <t>PLANILHA ADMINISTRAÇÃO LOCAL</t>
  </si>
  <si>
    <t>UND</t>
  </si>
  <si>
    <t>QUANT.</t>
  </si>
  <si>
    <t>PREÇO  TOTAL</t>
  </si>
  <si>
    <t>TOTAL GERAL DO ITEM &gt;&gt;&gt;</t>
  </si>
  <si>
    <t/>
  </si>
  <si>
    <t>SINAPI</t>
  </si>
  <si>
    <t xml:space="preserve">        PRECOS DE INSUMOS</t>
  </si>
  <si>
    <t>LOCALIDADE: 4160 - CUIABA</t>
  </si>
  <si>
    <t xml:space="preserve">CODIGO  </t>
  </si>
  <si>
    <t>DESCRICAO DO INSUMO</t>
  </si>
  <si>
    <t xml:space="preserve">  PRECO MEDIANO R$</t>
  </si>
  <si>
    <t xml:space="preserve">UN    </t>
  </si>
  <si>
    <t xml:space="preserve">M2    </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</si>
  <si>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</si>
  <si>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</si>
  <si>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</si>
  <si>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</si>
  <si>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</si>
  <si>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 xml:space="preserve">M3    </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</si>
  <si>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</si>
  <si>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</si>
  <si>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</si>
  <si>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</si>
  <si>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</si>
  <si>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</si>
  <si>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</si>
  <si>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</si>
  <si>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</si>
  <si>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</si>
  <si>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</si>
  <si>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</si>
  <si>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</si>
  <si>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</si>
  <si>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</si>
  <si>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</si>
  <si>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</si>
  <si>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</si>
  <si>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</si>
  <si>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</si>
  <si>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</si>
  <si>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</si>
  <si>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</si>
  <si>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</si>
  <si>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</si>
  <si>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</si>
  <si>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</si>
  <si>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</si>
  <si>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</si>
  <si>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</si>
  <si>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</si>
  <si>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</si>
  <si>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</si>
  <si>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</si>
  <si>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</si>
  <si>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</si>
  <si>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</si>
  <si>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</si>
  <si>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</si>
  <si>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</si>
  <si>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</si>
  <si>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</si>
  <si>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</si>
  <si>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</si>
  <si>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</si>
  <si>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</si>
  <si>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</si>
  <si>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</si>
  <si>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</si>
  <si>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</si>
  <si>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</si>
  <si>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 xml:space="preserve">L     </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</si>
  <si>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</si>
  <si>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</si>
  <si>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</si>
  <si>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</si>
  <si>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</si>
  <si>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</si>
  <si>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</si>
  <si>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</si>
  <si>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</si>
  <si>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</si>
  <si>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</si>
  <si>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</si>
  <si>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</si>
  <si>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</si>
  <si>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</si>
  <si>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</si>
  <si>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</si>
  <si>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</si>
  <si>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</si>
  <si>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</si>
  <si>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</si>
  <si>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</si>
  <si>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</si>
  <si>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</si>
  <si>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</si>
  <si>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</si>
  <si>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</si>
  <si>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</si>
  <si>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</si>
  <si>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</si>
  <si>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</si>
  <si>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</si>
  <si>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</si>
  <si>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</si>
  <si>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</si>
  <si>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</si>
  <si>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</si>
  <si>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</si>
  <si>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</si>
  <si>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</si>
  <si>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</si>
  <si>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</si>
  <si>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</si>
  <si>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</si>
  <si>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</si>
  <si>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</si>
  <si>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</si>
  <si>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</si>
  <si>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</si>
  <si>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</si>
  <si>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</si>
  <si>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</si>
  <si>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</si>
  <si>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</si>
  <si>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</si>
  <si>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</si>
  <si>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</si>
  <si>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</si>
  <si>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</si>
  <si>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</si>
  <si>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</si>
  <si>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</si>
  <si>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</si>
  <si>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</si>
  <si>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</si>
  <si>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</si>
  <si>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</si>
  <si>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</si>
  <si>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</si>
  <si>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</si>
  <si>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</si>
  <si>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</si>
  <si>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</si>
  <si>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</si>
  <si>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</si>
  <si>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ADESIVO LIQUIDO PARA ARGAMASSAS DE REVESTIMENTOS CIMENTICIOS</t>
  </si>
  <si>
    <t>AFASTADOR PARA TELHA DE FIBROCIMENTO CANALETE 90 OU KALHETAO</t>
  </si>
  <si>
    <t>AJUDANTE DE ARMADOR (MENSALISTA)</t>
  </si>
  <si>
    <t xml:space="preserve">MES   </t>
  </si>
  <si>
    <t>AJUDANTE DE ELETRICISTA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</si>
  <si>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</si>
  <si>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</si>
  <si>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</si>
  <si>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</si>
  <si>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</si>
  <si>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</si>
  <si>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</si>
  <si>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</si>
  <si>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</si>
  <si>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</si>
  <si>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</si>
  <si>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</si>
  <si>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</si>
  <si>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</si>
  <si>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</si>
  <si>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</si>
  <si>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</si>
  <si>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</si>
  <si>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</si>
  <si>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</si>
  <si>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</si>
  <si>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</si>
  <si>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</si>
  <si>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</si>
  <si>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</si>
  <si>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</si>
  <si>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</si>
  <si>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</si>
  <si>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</si>
  <si>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</si>
  <si>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</si>
  <si>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</si>
  <si>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</si>
  <si>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</si>
  <si>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</si>
  <si>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</si>
  <si>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</si>
  <si>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</si>
  <si>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</si>
  <si>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</si>
  <si>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</si>
  <si>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</si>
  <si>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</si>
  <si>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</si>
  <si>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</si>
  <si>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</si>
  <si>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</si>
  <si>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</si>
  <si>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</si>
  <si>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</si>
  <si>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</si>
  <si>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</si>
  <si>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</si>
  <si>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</si>
  <si>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</si>
  <si>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</si>
  <si>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</si>
  <si>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</si>
  <si>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</si>
  <si>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</si>
  <si>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</si>
  <si>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</si>
  <si>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</si>
  <si>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</si>
  <si>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</si>
  <si>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</si>
  <si>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</si>
  <si>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</si>
  <si>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</si>
  <si>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</si>
  <si>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</si>
  <si>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</si>
  <si>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</si>
  <si>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</si>
  <si>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</si>
  <si>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</si>
  <si>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</si>
  <si>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</si>
  <si>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</si>
  <si>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</si>
  <si>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</si>
  <si>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</si>
  <si>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</si>
  <si>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</si>
  <si>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</si>
  <si>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</si>
  <si>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</si>
  <si>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</si>
  <si>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</si>
  <si>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</si>
  <si>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</si>
  <si>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</si>
  <si>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</si>
  <si>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</si>
  <si>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</si>
  <si>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</si>
  <si>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</si>
  <si>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</si>
  <si>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</si>
  <si>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</si>
  <si>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</si>
  <si>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</si>
  <si>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</si>
  <si>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</si>
  <si>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</si>
  <si>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</si>
  <si>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</si>
  <si>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</si>
  <si>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</si>
  <si>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</si>
  <si>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</si>
  <si>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</si>
  <si>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</si>
  <si>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</si>
  <si>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</si>
  <si>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</si>
  <si>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</si>
  <si>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</si>
  <si>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</si>
  <si>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</si>
  <si>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</si>
  <si>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</si>
  <si>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</si>
  <si>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</si>
  <si>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</si>
  <si>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</si>
  <si>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</si>
  <si>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</si>
  <si>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</si>
  <si>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</si>
  <si>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</si>
  <si>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</si>
  <si>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</si>
  <si>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</si>
  <si>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</si>
  <si>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</si>
  <si>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</si>
  <si>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</si>
  <si>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</si>
  <si>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</si>
  <si>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</si>
  <si>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</si>
  <si>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</si>
  <si>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</si>
  <si>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</si>
  <si>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</si>
  <si>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</si>
  <si>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</si>
  <si>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</si>
  <si>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</si>
  <si>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</si>
  <si>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</si>
  <si>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</si>
  <si>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</si>
  <si>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</si>
  <si>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</si>
  <si>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</si>
  <si>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</si>
  <si>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</si>
  <si>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</si>
  <si>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</si>
  <si>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</si>
  <si>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</si>
  <si>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</si>
  <si>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</si>
  <si>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</si>
  <si>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</si>
  <si>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</si>
  <si>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</si>
  <si>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</si>
  <si>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</si>
  <si>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</si>
  <si>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</si>
  <si>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BATE-ESTACAS POR GRAVIDADE, POTENCIA160 HP, PESO DO MARTELO ATE 3 TONELADAS</t>
  </si>
  <si>
    <t xml:space="preserve">JG    </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</si>
  <si>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</si>
  <si>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</si>
  <si>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</si>
  <si>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</si>
  <si>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</si>
  <si>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</si>
  <si>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</si>
  <si>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</si>
  <si>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</si>
  <si>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</si>
  <si>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</si>
  <si>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</si>
  <si>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</si>
  <si>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</si>
  <si>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</si>
  <si>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</si>
  <si>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</si>
  <si>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</si>
  <si>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</si>
  <si>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</si>
  <si>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</si>
  <si>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</si>
  <si>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</si>
  <si>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</si>
  <si>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</si>
  <si>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</si>
  <si>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</si>
  <si>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</si>
  <si>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</si>
  <si>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</si>
  <si>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</si>
  <si>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</si>
  <si>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</si>
  <si>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</si>
  <si>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</si>
  <si>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</si>
  <si>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</si>
  <si>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</si>
  <si>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</si>
  <si>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</si>
  <si>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</si>
  <si>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</si>
  <si>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</si>
  <si>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</si>
  <si>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</si>
  <si>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</si>
  <si>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</si>
  <si>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</si>
  <si>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</si>
  <si>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</si>
  <si>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</si>
  <si>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</si>
  <si>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</si>
  <si>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</si>
  <si>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</si>
  <si>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</si>
  <si>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</si>
  <si>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</si>
  <si>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</si>
  <si>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</si>
  <si>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</si>
  <si>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</si>
  <si>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</si>
  <si>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</si>
  <si>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</si>
  <si>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</si>
  <si>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</si>
  <si>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</si>
  <si>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</si>
  <si>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</si>
  <si>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</si>
  <si>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</si>
  <si>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</si>
  <si>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</si>
  <si>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</si>
  <si>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</si>
  <si>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</si>
  <si>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</si>
  <si>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</si>
  <si>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</si>
  <si>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</si>
  <si>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</si>
  <si>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</si>
  <si>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</si>
  <si>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</si>
  <si>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</si>
  <si>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</si>
  <si>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</si>
  <si>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</si>
  <si>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</si>
  <si>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</si>
  <si>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</si>
  <si>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</si>
  <si>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</si>
  <si>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</si>
  <si>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</si>
  <si>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</si>
  <si>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</si>
  <si>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</si>
  <si>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</si>
  <si>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</si>
  <si>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</si>
  <si>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</si>
  <si>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</si>
  <si>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</si>
  <si>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</si>
  <si>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</si>
  <si>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</si>
  <si>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</si>
  <si>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</si>
  <si>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</si>
  <si>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</si>
  <si>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</si>
  <si>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</si>
  <si>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</si>
  <si>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</si>
  <si>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</si>
  <si>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</si>
  <si>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</si>
  <si>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</si>
  <si>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</si>
  <si>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</si>
  <si>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</si>
  <si>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</si>
  <si>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</si>
  <si>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</si>
  <si>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</si>
  <si>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</si>
  <si>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</si>
  <si>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</si>
  <si>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</si>
  <si>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</si>
  <si>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</si>
  <si>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</si>
  <si>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</si>
  <si>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</si>
  <si>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</si>
  <si>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</si>
  <si>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</si>
  <si>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</si>
  <si>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</si>
  <si>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</si>
  <si>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</si>
  <si>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</si>
  <si>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</si>
  <si>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</si>
  <si>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</si>
  <si>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</si>
  <si>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</si>
  <si>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</si>
  <si>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</si>
  <si>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</si>
  <si>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</si>
  <si>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</si>
  <si>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</si>
  <si>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</si>
  <si>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</si>
  <si>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</si>
  <si>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</si>
  <si>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</si>
  <si>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</si>
  <si>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</si>
  <si>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</si>
  <si>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</si>
  <si>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</si>
  <si>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</si>
  <si>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</si>
  <si>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</si>
  <si>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</si>
  <si>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</si>
  <si>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</si>
  <si>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</si>
  <si>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</si>
  <si>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</si>
  <si>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</si>
  <si>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</si>
  <si>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</si>
  <si>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</si>
  <si>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</si>
  <si>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</si>
  <si>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</si>
  <si>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</si>
  <si>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</si>
  <si>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</si>
  <si>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</si>
  <si>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</si>
  <si>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</si>
  <si>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</si>
  <si>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</si>
  <si>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</si>
  <si>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</si>
  <si>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</si>
  <si>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</si>
  <si>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</si>
  <si>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</si>
  <si>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</si>
  <si>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</si>
  <si>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</si>
  <si>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</si>
  <si>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</si>
  <si>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</si>
  <si>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</si>
  <si>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</si>
  <si>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</si>
  <si>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</si>
  <si>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</si>
  <si>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</si>
  <si>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</si>
  <si>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</si>
  <si>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</si>
  <si>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</si>
  <si>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</si>
  <si>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</si>
  <si>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</si>
  <si>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</si>
  <si>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</si>
  <si>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</si>
  <si>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</si>
  <si>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</si>
  <si>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</si>
  <si>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</si>
  <si>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</si>
  <si>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</si>
  <si>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</si>
  <si>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</si>
  <si>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</si>
  <si>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</si>
  <si>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</si>
  <si>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</si>
  <si>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</si>
  <si>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</si>
  <si>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</si>
  <si>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</si>
  <si>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</si>
  <si>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</si>
  <si>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</si>
  <si>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</si>
  <si>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</si>
  <si>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</si>
  <si>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</si>
  <si>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</si>
  <si>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</si>
  <si>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</si>
  <si>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</si>
  <si>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</si>
  <si>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</si>
  <si>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</si>
  <si>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</si>
  <si>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</si>
  <si>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</si>
  <si>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</si>
  <si>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</si>
  <si>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</si>
  <si>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</si>
  <si>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</si>
  <si>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</si>
  <si>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</si>
  <si>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</si>
  <si>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</si>
  <si>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</si>
  <si>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</si>
  <si>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</si>
  <si>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</si>
  <si>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</si>
  <si>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</si>
  <si>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</si>
  <si>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</si>
  <si>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</si>
  <si>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</si>
  <si>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</si>
  <si>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</si>
  <si>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</si>
  <si>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</si>
  <si>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</si>
  <si>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</si>
  <si>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</si>
  <si>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</si>
  <si>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</si>
  <si>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</si>
  <si>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</si>
  <si>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</si>
  <si>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</si>
  <si>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</si>
  <si>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</si>
  <si>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</si>
  <si>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</si>
  <si>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</si>
  <si>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</si>
  <si>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</si>
  <si>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</si>
  <si>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</si>
  <si>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</si>
  <si>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</si>
  <si>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</si>
  <si>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</si>
  <si>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</si>
  <si>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</si>
  <si>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</si>
  <si>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</si>
  <si>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</si>
  <si>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</si>
  <si>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</si>
  <si>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</si>
  <si>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</si>
  <si>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</si>
  <si>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</si>
  <si>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</si>
  <si>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</si>
  <si>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</si>
  <si>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</si>
  <si>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</si>
  <si>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</si>
  <si>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</si>
  <si>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</si>
  <si>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</si>
  <si>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</si>
  <si>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</si>
  <si>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</si>
  <si>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</si>
  <si>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</si>
  <si>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</si>
  <si>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</si>
  <si>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</si>
  <si>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</si>
  <si>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</si>
  <si>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</si>
  <si>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</si>
  <si>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</si>
  <si>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</si>
  <si>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</si>
  <si>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</si>
  <si>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</si>
  <si>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</si>
  <si>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</si>
  <si>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</si>
  <si>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</si>
  <si>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</si>
  <si>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</si>
  <si>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</si>
  <si>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</si>
  <si>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</si>
  <si>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</si>
  <si>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</si>
  <si>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</si>
  <si>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</si>
  <si>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</si>
  <si>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</si>
  <si>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</si>
  <si>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</si>
  <si>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</si>
  <si>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</si>
  <si>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</si>
  <si>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</si>
  <si>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</si>
  <si>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</si>
  <si>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</si>
  <si>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</si>
  <si>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</si>
  <si>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</si>
  <si>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</si>
  <si>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</si>
  <si>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</si>
  <si>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</si>
  <si>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</si>
  <si>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</si>
  <si>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</si>
  <si>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OCTOGONAL DE FUNDO MOVEL, EM PVC, DE 3" X 3", PARA ELETRODUTO FLEXIVEL CORRUGADO</t>
  </si>
  <si>
    <t>CAIXA OCTOGONAL DE FUNDO MOVEL, EM PVC, DE 4" X 4", PARA ELETRODUTO FLEXIVEL CORRUGADO</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</si>
  <si>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</si>
  <si>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</si>
  <si>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</si>
  <si>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</si>
  <si>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</si>
  <si>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</si>
  <si>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</si>
  <si>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</si>
  <si>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</si>
  <si>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</si>
  <si>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</si>
  <si>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</si>
  <si>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</si>
  <si>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</si>
  <si>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</si>
  <si>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</si>
  <si>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</si>
  <si>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</si>
  <si>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</si>
  <si>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</si>
  <si>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</si>
  <si>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</si>
  <si>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</si>
  <si>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</si>
  <si>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</si>
  <si>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</si>
  <si>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</si>
  <si>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</si>
  <si>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</si>
  <si>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</si>
  <si>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</si>
  <si>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</si>
  <si>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</si>
  <si>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</si>
  <si>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</si>
  <si>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</si>
  <si>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</si>
  <si>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</si>
  <si>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</si>
  <si>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</si>
  <si>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</si>
  <si>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</si>
  <si>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</si>
  <si>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</si>
  <si>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</si>
  <si>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</si>
  <si>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</si>
  <si>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</si>
  <si>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</si>
  <si>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</si>
  <si>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</si>
  <si>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</si>
  <si>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</si>
  <si>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</si>
  <si>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</si>
  <si>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</si>
  <si>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</si>
  <si>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</si>
  <si>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</si>
  <si>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</si>
  <si>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</si>
  <si>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</si>
  <si>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</si>
  <si>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</si>
  <si>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</si>
  <si>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</si>
  <si>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</si>
  <si>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</si>
  <si>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</si>
  <si>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</si>
  <si>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</si>
  <si>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</si>
  <si>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</si>
  <si>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</si>
  <si>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</si>
  <si>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</si>
  <si>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</si>
  <si>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</si>
  <si>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</si>
  <si>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</si>
  <si>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</si>
  <si>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</si>
  <si>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</si>
  <si>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</si>
  <si>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</si>
  <si>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</si>
  <si>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</si>
  <si>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</si>
  <si>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</si>
  <si>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</si>
  <si>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</si>
  <si>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</si>
  <si>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</si>
  <si>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</si>
  <si>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</si>
  <si>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</si>
  <si>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</si>
  <si>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</si>
  <si>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</si>
  <si>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</si>
  <si>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</si>
  <si>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</si>
  <si>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</si>
  <si>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</si>
  <si>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</si>
  <si>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</si>
  <si>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</si>
  <si>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</si>
  <si>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</si>
  <si>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</si>
  <si>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</si>
  <si>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</si>
  <si>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</si>
  <si>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</si>
  <si>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</si>
  <si>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</si>
  <si>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</si>
  <si>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</si>
  <si>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</si>
  <si>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</si>
  <si>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</si>
  <si>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</si>
  <si>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</si>
  <si>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</si>
  <si>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</si>
  <si>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</si>
  <si>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</si>
  <si>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</si>
  <si>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</si>
  <si>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</si>
  <si>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</si>
  <si>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</si>
  <si>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</si>
  <si>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</si>
  <si>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</si>
  <si>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</si>
  <si>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</si>
  <si>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</si>
  <si>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</si>
  <si>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</si>
  <si>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</si>
  <si>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</si>
  <si>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</si>
  <si>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</si>
  <si>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</si>
  <si>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</si>
  <si>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</si>
  <si>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</si>
  <si>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</si>
  <si>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</si>
  <si>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</si>
  <si>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</si>
  <si>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</si>
  <si>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</si>
  <si>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</si>
  <si>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</si>
  <si>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</si>
  <si>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</si>
  <si>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</si>
  <si>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</si>
  <si>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</si>
  <si>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</si>
  <si>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</si>
  <si>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</si>
  <si>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</si>
  <si>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</si>
  <si>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</si>
  <si>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</si>
  <si>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</si>
  <si>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</si>
  <si>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</si>
  <si>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</si>
  <si>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</si>
  <si>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</si>
  <si>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</si>
  <si>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</si>
  <si>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</si>
  <si>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</si>
  <si>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</si>
  <si>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</si>
  <si>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</si>
  <si>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</si>
  <si>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</si>
  <si>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</si>
  <si>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</si>
  <si>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</si>
  <si>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</si>
  <si>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</si>
  <si>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</si>
  <si>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</si>
  <si>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</si>
  <si>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</si>
  <si>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</si>
  <si>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</si>
  <si>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</si>
  <si>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</si>
  <si>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</si>
  <si>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</si>
  <si>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</si>
  <si>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</si>
  <si>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</si>
  <si>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</si>
  <si>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</si>
  <si>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</si>
  <si>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</si>
  <si>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</si>
  <si>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</si>
  <si>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</si>
  <si>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</si>
  <si>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</si>
  <si>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</si>
  <si>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</si>
  <si>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</si>
  <si>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</si>
  <si>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</si>
  <si>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</si>
  <si>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</si>
  <si>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</si>
  <si>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</si>
  <si>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</si>
  <si>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</si>
  <si>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</si>
  <si>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</si>
  <si>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</si>
  <si>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</si>
  <si>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</si>
  <si>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</si>
  <si>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</si>
  <si>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</si>
  <si>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</si>
  <si>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</si>
  <si>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</si>
  <si>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</si>
  <si>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</si>
  <si>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</si>
  <si>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</si>
  <si>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</si>
  <si>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</si>
  <si>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</si>
  <si>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</si>
  <si>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</si>
  <si>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</si>
  <si>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</si>
  <si>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</si>
  <si>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</si>
  <si>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</si>
  <si>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</si>
  <si>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</si>
  <si>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</si>
  <si>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</si>
  <si>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</si>
  <si>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</si>
  <si>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</si>
  <si>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</si>
  <si>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</si>
  <si>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</si>
  <si>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</si>
  <si>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</si>
  <si>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</si>
  <si>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</si>
  <si>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</si>
  <si>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</si>
  <si>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</si>
  <si>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</si>
  <si>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</si>
  <si>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</si>
  <si>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</si>
  <si>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</si>
  <si>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</si>
  <si>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</si>
  <si>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</si>
  <si>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</si>
  <si>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</si>
  <si>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</si>
  <si>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</si>
  <si>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</si>
  <si>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</si>
  <si>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</si>
  <si>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</si>
  <si>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</si>
  <si>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</si>
  <si>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</si>
  <si>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</si>
  <si>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</si>
  <si>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</si>
  <si>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</si>
  <si>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</si>
  <si>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</si>
  <si>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</si>
  <si>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</si>
  <si>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</si>
  <si>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</si>
  <si>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</si>
  <si>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</si>
  <si>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</si>
  <si>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</si>
  <si>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</si>
  <si>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</si>
  <si>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</si>
  <si>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</si>
  <si>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</si>
  <si>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</si>
  <si>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</si>
  <si>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</si>
  <si>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</si>
  <si>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</si>
  <si>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</si>
  <si>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</si>
  <si>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</si>
  <si>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</si>
  <si>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</si>
  <si>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</si>
  <si>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</si>
  <si>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</si>
  <si>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</si>
  <si>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</si>
  <si>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</si>
  <si>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</si>
  <si>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</si>
  <si>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</si>
  <si>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</si>
  <si>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</si>
  <si>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</si>
  <si>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</si>
  <si>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</si>
  <si>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</si>
  <si>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</si>
  <si>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</si>
  <si>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</si>
  <si>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</si>
  <si>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</si>
  <si>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</si>
  <si>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</si>
  <si>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</si>
  <si>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</si>
  <si>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</si>
  <si>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</si>
  <si>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</si>
  <si>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</si>
  <si>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</si>
  <si>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</si>
  <si>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</si>
  <si>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</si>
  <si>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</si>
  <si>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</si>
  <si>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</si>
  <si>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</si>
  <si>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</si>
  <si>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</si>
  <si>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</si>
  <si>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</si>
  <si>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</si>
  <si>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</si>
  <si>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</si>
  <si>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</si>
  <si>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</si>
  <si>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</si>
  <si>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</si>
  <si>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</si>
  <si>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</si>
  <si>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</si>
  <si>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</si>
  <si>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</si>
  <si>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</si>
  <si>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</si>
  <si>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</si>
  <si>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</si>
  <si>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</si>
  <si>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</si>
  <si>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</si>
  <si>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</si>
  <si>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</si>
  <si>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</si>
  <si>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</si>
  <si>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</si>
  <si>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</si>
  <si>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</si>
  <si>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</si>
  <si>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</si>
  <si>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</si>
  <si>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</si>
  <si>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</si>
  <si>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</si>
  <si>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</si>
  <si>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</si>
  <si>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</si>
  <si>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</si>
  <si>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</si>
  <si>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</si>
  <si>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</si>
  <si>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</si>
  <si>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</si>
  <si>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</si>
  <si>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</si>
  <si>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</si>
  <si>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</si>
  <si>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</si>
  <si>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</si>
  <si>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</si>
  <si>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</si>
  <si>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</si>
  <si>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</si>
  <si>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</si>
  <si>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</si>
  <si>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</si>
  <si>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</si>
  <si>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</si>
  <si>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</si>
  <si>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</si>
  <si>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</si>
  <si>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</si>
  <si>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</si>
  <si>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</si>
  <si>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</si>
  <si>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</si>
  <si>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</si>
  <si>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</si>
  <si>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</si>
  <si>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</si>
  <si>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</si>
  <si>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</si>
  <si>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</si>
  <si>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</si>
  <si>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</si>
  <si>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</si>
  <si>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</si>
  <si>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</si>
  <si>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</si>
  <si>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</si>
  <si>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</si>
  <si>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</si>
  <si>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</si>
  <si>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</si>
  <si>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</si>
  <si>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</si>
  <si>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</si>
  <si>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</si>
  <si>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</si>
  <si>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</si>
  <si>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</si>
  <si>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</si>
  <si>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</si>
  <si>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</si>
  <si>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</si>
  <si>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</si>
  <si>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</si>
  <si>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</si>
  <si>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</si>
  <si>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</si>
  <si>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</si>
  <si>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</si>
  <si>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</si>
  <si>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</si>
  <si>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</si>
  <si>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</si>
  <si>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</si>
  <si>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</si>
  <si>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</si>
  <si>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</si>
  <si>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</si>
  <si>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</si>
  <si>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</si>
  <si>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</si>
  <si>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</si>
  <si>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</si>
  <si>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</si>
  <si>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</si>
  <si>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</si>
  <si>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</si>
  <si>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</si>
  <si>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</si>
  <si>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</si>
  <si>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</si>
  <si>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</si>
  <si>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</si>
  <si>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</si>
  <si>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</si>
  <si>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</si>
  <si>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</si>
  <si>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</si>
  <si>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</si>
  <si>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</si>
  <si>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</si>
  <si>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</si>
  <si>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</si>
  <si>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</si>
  <si>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</si>
  <si>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</si>
  <si>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</si>
  <si>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</si>
  <si>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</si>
  <si>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</si>
  <si>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</si>
  <si>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</si>
  <si>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</si>
  <si>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</si>
  <si>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</si>
  <si>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</si>
  <si>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</si>
  <si>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</si>
  <si>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</si>
  <si>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</si>
  <si>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</si>
  <si>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</si>
  <si>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</si>
  <si>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</si>
  <si>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</si>
  <si>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</si>
  <si>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</si>
  <si>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</si>
  <si>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</si>
  <si>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</si>
  <si>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</si>
  <si>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</si>
  <si>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</si>
  <si>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</si>
  <si>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</si>
  <si>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</si>
  <si>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</si>
  <si>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</si>
  <si>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</si>
  <si>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</si>
  <si>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</si>
  <si>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</si>
  <si>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</si>
  <si>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</si>
  <si>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</si>
  <si>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</si>
  <si>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</si>
  <si>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</si>
  <si>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</si>
  <si>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</si>
  <si>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</si>
  <si>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</si>
  <si>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</si>
  <si>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</si>
  <si>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</si>
  <si>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</si>
  <si>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</si>
  <si>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</si>
  <si>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</si>
  <si>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</si>
  <si>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</si>
  <si>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</si>
  <si>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</si>
  <si>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</si>
  <si>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</si>
  <si>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</si>
  <si>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</si>
  <si>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</si>
  <si>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</si>
  <si>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</si>
  <si>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</si>
  <si>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</si>
  <si>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</si>
  <si>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</si>
  <si>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</si>
  <si>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</si>
  <si>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</si>
  <si>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</si>
  <si>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</si>
  <si>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</si>
  <si>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</si>
  <si>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</si>
  <si>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</si>
  <si>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</si>
  <si>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</si>
  <si>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</si>
  <si>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</si>
  <si>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</si>
  <si>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</si>
  <si>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</si>
  <si>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</si>
  <si>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</si>
  <si>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</si>
  <si>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</si>
  <si>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</si>
  <si>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</si>
  <si>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</si>
  <si>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</si>
  <si>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</si>
  <si>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</si>
  <si>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</si>
  <si>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</si>
  <si>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</si>
  <si>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</si>
  <si>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</si>
  <si>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</si>
  <si>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</si>
  <si>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</si>
  <si>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</si>
  <si>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</si>
  <si>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</si>
  <si>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</si>
  <si>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</si>
  <si>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</si>
  <si>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</si>
  <si>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</si>
  <si>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</si>
  <si>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</si>
  <si>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</si>
  <si>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</si>
  <si>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</si>
  <si>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</si>
  <si>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</si>
  <si>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</si>
  <si>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</si>
  <si>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</si>
  <si>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</si>
  <si>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</si>
  <si>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</si>
  <si>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</si>
  <si>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</si>
  <si>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</si>
  <si>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</si>
  <si>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</si>
  <si>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</si>
  <si>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</si>
  <si>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</si>
  <si>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</si>
  <si>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</si>
  <si>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</si>
  <si>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</si>
  <si>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</si>
  <si>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</si>
  <si>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</si>
  <si>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</si>
  <si>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</si>
  <si>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</si>
  <si>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</si>
  <si>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</si>
  <si>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</si>
  <si>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</si>
  <si>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</si>
  <si>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</si>
  <si>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</si>
  <si>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</si>
  <si>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</si>
  <si>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</si>
  <si>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</si>
  <si>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</si>
  <si>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</si>
  <si>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</si>
  <si>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</si>
  <si>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</si>
  <si>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</si>
  <si>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</si>
  <si>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</si>
  <si>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</si>
  <si>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</si>
  <si>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</si>
  <si>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</si>
  <si>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</si>
  <si>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</si>
  <si>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</si>
  <si>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</si>
  <si>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</si>
  <si>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</si>
  <si>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</si>
  <si>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</si>
  <si>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</si>
  <si>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</si>
  <si>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</si>
  <si>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</si>
  <si>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</si>
  <si>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</si>
  <si>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</si>
  <si>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</si>
  <si>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</si>
  <si>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</si>
  <si>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</si>
  <si>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</si>
  <si>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</si>
  <si>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</si>
  <si>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</si>
  <si>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</si>
  <si>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</si>
  <si>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</si>
  <si>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</si>
  <si>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</si>
  <si>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</si>
  <si>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</si>
  <si>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</si>
  <si>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</si>
  <si>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</si>
  <si>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</si>
  <si>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</si>
  <si>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</si>
  <si>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</si>
  <si>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</si>
  <si>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</si>
  <si>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</si>
  <si>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</si>
  <si>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</si>
  <si>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</si>
  <si>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</si>
  <si>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</si>
  <si>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</si>
  <si>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</si>
  <si>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</si>
  <si>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</si>
  <si>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</si>
  <si>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</si>
  <si>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</si>
  <si>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</si>
  <si>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</si>
  <si>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</si>
  <si>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</si>
  <si>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</si>
  <si>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</si>
  <si>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</si>
  <si>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</si>
  <si>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</si>
  <si>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</si>
  <si>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</si>
  <si>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</si>
  <si>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</si>
  <si>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</si>
  <si>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</si>
  <si>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</si>
  <si>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</si>
  <si>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</si>
  <si>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</si>
  <si>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</si>
  <si>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</si>
  <si>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</si>
  <si>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</si>
  <si>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</si>
  <si>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</si>
  <si>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</si>
  <si>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</si>
  <si>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</si>
  <si>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</si>
  <si>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</si>
  <si>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</si>
  <si>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</si>
  <si>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</si>
  <si>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</si>
  <si>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</si>
  <si>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</si>
  <si>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</si>
  <si>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</si>
  <si>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</si>
  <si>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</si>
  <si>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</si>
  <si>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</si>
  <si>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</si>
  <si>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</si>
  <si>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</si>
  <si>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</si>
  <si>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</si>
  <si>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</si>
  <si>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</si>
  <si>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</si>
  <si>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</si>
  <si>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</si>
  <si>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</si>
  <si>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</si>
  <si>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</si>
  <si>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</si>
  <si>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</si>
  <si>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</si>
  <si>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</si>
  <si>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</si>
  <si>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</si>
  <si>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</si>
  <si>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</si>
  <si>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</si>
  <si>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</si>
  <si>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</si>
  <si>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</si>
  <si>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</si>
  <si>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</si>
  <si>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</si>
  <si>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</si>
  <si>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</si>
  <si>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</si>
  <si>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</si>
  <si>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</si>
  <si>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</si>
  <si>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</si>
  <si>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</si>
  <si>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</si>
  <si>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</si>
  <si>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</si>
  <si>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</si>
  <si>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</si>
  <si>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</si>
  <si>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</si>
  <si>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</si>
  <si>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</si>
  <si>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</si>
  <si>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</si>
  <si>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</si>
  <si>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</si>
  <si>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</si>
  <si>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</si>
  <si>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</si>
  <si>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</si>
  <si>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</si>
  <si>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</si>
  <si>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</si>
  <si>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</si>
  <si>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</si>
  <si>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</si>
  <si>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</si>
  <si>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</si>
  <si>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</si>
  <si>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</si>
  <si>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</si>
  <si>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</si>
  <si>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</si>
  <si>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</si>
  <si>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</si>
  <si>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</si>
  <si>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</si>
  <si>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</si>
  <si>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</si>
  <si>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</si>
  <si>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</si>
  <si>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</si>
  <si>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</si>
  <si>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</si>
  <si>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</si>
  <si>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</si>
  <si>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</si>
  <si>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</si>
  <si>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</si>
  <si>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</si>
  <si>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</si>
  <si>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</si>
  <si>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</si>
  <si>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</si>
  <si>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</si>
  <si>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</si>
  <si>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</si>
  <si>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</si>
  <si>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</si>
  <si>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</si>
  <si>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</si>
  <si>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</si>
  <si>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</si>
  <si>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</si>
  <si>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</si>
  <si>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</si>
  <si>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</si>
  <si>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</si>
  <si>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</si>
  <si>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</si>
  <si>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</si>
  <si>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</si>
  <si>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</si>
  <si>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</si>
  <si>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</si>
  <si>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</si>
  <si>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</si>
  <si>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</si>
  <si>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</si>
  <si>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</si>
  <si>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</si>
  <si>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</si>
  <si>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</si>
  <si>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</si>
  <si>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</si>
  <si>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</si>
  <si>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</si>
  <si>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</si>
  <si>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</si>
  <si>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</si>
  <si>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</si>
  <si>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</si>
  <si>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</si>
  <si>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</si>
  <si>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</si>
  <si>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</si>
  <si>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</si>
  <si>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</si>
  <si>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</si>
  <si>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</si>
  <si>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</si>
  <si>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</si>
  <si>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</si>
  <si>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</si>
  <si>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</si>
  <si>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</si>
  <si>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</si>
  <si>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</si>
  <si>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</si>
  <si>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</si>
  <si>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</si>
  <si>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</si>
  <si>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</si>
  <si>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</si>
  <si>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</si>
  <si>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</si>
  <si>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</si>
  <si>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</si>
  <si>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</si>
  <si>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</si>
  <si>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</si>
  <si>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</si>
  <si>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</si>
  <si>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</si>
  <si>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</si>
  <si>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</si>
  <si>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</si>
  <si>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</si>
  <si>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</si>
  <si>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</si>
  <si>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</si>
  <si>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</si>
  <si>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</si>
  <si>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</si>
  <si>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</si>
  <si>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</si>
  <si>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</si>
  <si>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</si>
  <si>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</si>
  <si>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</si>
  <si>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</si>
  <si>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</si>
  <si>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</si>
  <si>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</si>
  <si>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</si>
  <si>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</si>
  <si>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</si>
  <si>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</si>
  <si>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</si>
  <si>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</si>
  <si>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</si>
  <si>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</si>
  <si>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</si>
  <si>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</si>
  <si>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</si>
  <si>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</si>
  <si>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</si>
  <si>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</si>
  <si>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</si>
  <si>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</si>
  <si>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</si>
  <si>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</si>
  <si>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</si>
  <si>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</si>
  <si>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</si>
  <si>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</si>
  <si>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</si>
  <si>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</si>
  <si>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</si>
  <si>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</si>
  <si>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</si>
  <si>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</si>
  <si>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</si>
  <si>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</si>
  <si>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</si>
  <si>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</si>
  <si>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</si>
  <si>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</si>
  <si>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</si>
  <si>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</si>
  <si>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</si>
  <si>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</si>
  <si>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</si>
  <si>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</si>
  <si>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</si>
  <si>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</si>
  <si>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</si>
  <si>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</si>
  <si>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</si>
  <si>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</si>
  <si>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</si>
  <si>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</si>
  <si>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</si>
  <si>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</si>
  <si>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</si>
  <si>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</si>
  <si>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</si>
  <si>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</si>
  <si>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</si>
  <si>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</si>
  <si>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</si>
  <si>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</si>
  <si>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</si>
  <si>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</si>
  <si>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</si>
  <si>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</si>
  <si>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</si>
  <si>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</si>
  <si>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</si>
  <si>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</si>
  <si>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</si>
  <si>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</si>
  <si>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</si>
  <si>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</si>
  <si>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</si>
  <si>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</si>
  <si>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</si>
  <si>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</si>
  <si>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</si>
  <si>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</si>
  <si>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</si>
  <si>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</si>
  <si>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</si>
  <si>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</si>
  <si>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</si>
  <si>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</si>
  <si>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</si>
  <si>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</si>
  <si>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</si>
  <si>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</si>
  <si>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</si>
  <si>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</si>
  <si>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</si>
  <si>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</si>
  <si>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</si>
  <si>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</si>
  <si>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</si>
  <si>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</si>
  <si>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</si>
  <si>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</si>
  <si>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</si>
  <si>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</si>
  <si>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</si>
  <si>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</si>
  <si>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</si>
  <si>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</si>
  <si>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</si>
  <si>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</si>
  <si>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</si>
  <si>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</si>
  <si>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</si>
  <si>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</si>
  <si>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</si>
  <si>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</si>
  <si>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</si>
  <si>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</si>
  <si>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</si>
  <si>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</si>
  <si>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</si>
  <si>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</si>
  <si>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</si>
  <si>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</si>
  <si>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</si>
  <si>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</si>
  <si>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</si>
  <si>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</si>
  <si>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</si>
  <si>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</si>
  <si>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</si>
  <si>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</si>
  <si>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</si>
  <si>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</si>
  <si>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</si>
  <si>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</si>
  <si>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</si>
  <si>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</si>
  <si>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</si>
  <si>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</si>
  <si>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</si>
  <si>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</si>
  <si>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</si>
  <si>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</si>
  <si>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</si>
  <si>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</si>
  <si>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</si>
  <si>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</si>
  <si>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</si>
  <si>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</si>
  <si>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</si>
  <si>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</si>
  <si>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</si>
  <si>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</si>
  <si>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</si>
  <si>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</si>
  <si>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</si>
  <si>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</si>
  <si>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</si>
  <si>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</si>
  <si>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</si>
  <si>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</si>
  <si>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</si>
  <si>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</si>
  <si>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</si>
  <si>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</si>
  <si>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</si>
  <si>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</si>
  <si>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</si>
  <si>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</si>
  <si>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</si>
  <si>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</si>
  <si>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</si>
  <si>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</si>
  <si>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</si>
  <si>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</si>
  <si>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</si>
  <si>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</si>
  <si>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</si>
  <si>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</si>
  <si>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</si>
  <si>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</si>
  <si>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</si>
  <si>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</si>
  <si>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</si>
  <si>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</si>
  <si>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</si>
  <si>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</si>
  <si>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</si>
  <si>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</si>
  <si>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</si>
  <si>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</si>
  <si>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</si>
  <si>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</si>
  <si>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</si>
  <si>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</si>
  <si>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</si>
  <si>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</si>
  <si>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</si>
  <si>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</si>
  <si>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</si>
  <si>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</si>
  <si>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</si>
  <si>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</si>
  <si>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</si>
  <si>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</si>
  <si>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</si>
  <si>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</si>
  <si>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</si>
  <si>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</si>
  <si>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</si>
  <si>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</si>
  <si>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</si>
  <si>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</si>
  <si>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</si>
  <si>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</si>
  <si>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</si>
  <si>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</si>
  <si>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</si>
  <si>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</si>
  <si>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</si>
  <si>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</si>
  <si>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</si>
  <si>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</si>
  <si>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</si>
  <si>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</si>
  <si>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</si>
  <si>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</si>
  <si>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</si>
  <si>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</si>
  <si>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</si>
  <si>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</si>
  <si>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</si>
  <si>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</si>
  <si>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</si>
  <si>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</si>
  <si>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</si>
  <si>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</si>
  <si>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</si>
  <si>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</si>
  <si>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</si>
  <si>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</si>
  <si>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</si>
  <si>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</si>
  <si>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</si>
  <si>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</si>
  <si>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</si>
  <si>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</si>
  <si>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</si>
  <si>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</si>
  <si>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</si>
  <si>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</si>
  <si>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</si>
  <si>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</si>
  <si>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</si>
  <si>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</si>
  <si>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</si>
  <si>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</si>
  <si>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</si>
  <si>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</si>
  <si>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</si>
  <si>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</si>
  <si>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</si>
  <si>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</si>
  <si>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</si>
  <si>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</si>
  <si>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</si>
  <si>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</si>
  <si>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</si>
  <si>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</si>
  <si>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</si>
  <si>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</si>
  <si>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</si>
  <si>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</si>
  <si>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</si>
  <si>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</si>
  <si>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</si>
  <si>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</si>
  <si>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</si>
  <si>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</si>
  <si>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</si>
  <si>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</si>
  <si>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</si>
  <si>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</si>
  <si>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</si>
  <si>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</si>
  <si>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</si>
  <si>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</si>
  <si>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</si>
  <si>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</si>
  <si>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</si>
  <si>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</si>
  <si>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</si>
  <si>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</si>
  <si>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</si>
  <si>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</si>
  <si>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</si>
  <si>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</si>
  <si>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</si>
  <si>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</si>
  <si>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</si>
  <si>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</si>
  <si>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</si>
  <si>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</si>
  <si>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</si>
  <si>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</si>
  <si>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</si>
  <si>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</si>
  <si>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</si>
  <si>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</si>
  <si>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</si>
  <si>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</si>
  <si>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</si>
  <si>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</si>
  <si>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</si>
  <si>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</si>
  <si>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</si>
  <si>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</si>
  <si>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</si>
  <si>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</si>
  <si>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</si>
  <si>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</si>
  <si>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</si>
  <si>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</si>
  <si>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</si>
  <si>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</si>
  <si>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</si>
  <si>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</si>
  <si>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</si>
  <si>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</si>
  <si>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</si>
  <si>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</si>
  <si>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</si>
  <si>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</si>
  <si>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</si>
  <si>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</si>
  <si>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</si>
  <si>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</si>
  <si>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</si>
  <si>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</si>
  <si>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</si>
  <si>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</si>
  <si>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</si>
  <si>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</si>
  <si>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</si>
  <si>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</si>
  <si>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</si>
  <si>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</si>
  <si>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</si>
  <si>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</si>
  <si>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</si>
  <si>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</si>
  <si>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</si>
  <si>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</si>
  <si>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</si>
  <si>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</si>
  <si>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</si>
  <si>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</si>
  <si>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</si>
  <si>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</si>
  <si>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</si>
  <si>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</si>
  <si>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</si>
  <si>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</si>
  <si>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</si>
  <si>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</si>
  <si>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</si>
  <si>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</si>
  <si>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</si>
  <si>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</si>
  <si>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</si>
  <si>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</si>
  <si>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</si>
  <si>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</si>
  <si>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</si>
  <si>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</si>
  <si>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</si>
  <si>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</si>
  <si>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</si>
  <si>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</si>
  <si>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</si>
  <si>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</si>
  <si>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</si>
  <si>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</si>
  <si>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</si>
  <si>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</si>
  <si>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</si>
  <si>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</si>
  <si>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</si>
  <si>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</si>
  <si>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</si>
  <si>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</si>
  <si>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</si>
  <si>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</si>
  <si>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</si>
  <si>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</si>
  <si>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</si>
  <si>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</si>
  <si>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</si>
  <si>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</si>
  <si>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</si>
  <si>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</si>
  <si>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</si>
  <si>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</si>
  <si>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</si>
  <si>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</si>
  <si>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</si>
  <si>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</si>
  <si>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</si>
  <si>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</si>
  <si>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</si>
  <si>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</si>
  <si>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</si>
  <si>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</si>
  <si>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</si>
  <si>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</si>
  <si>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</si>
  <si>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</si>
  <si>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</si>
  <si>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</si>
  <si>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</si>
  <si>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</si>
  <si>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</si>
  <si>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</si>
  <si>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</si>
  <si>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</si>
  <si>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</si>
  <si>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</si>
  <si>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</si>
  <si>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</si>
  <si>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</si>
  <si>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</si>
  <si>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</si>
  <si>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</si>
  <si>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</si>
  <si>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</si>
  <si>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</si>
  <si>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</si>
  <si>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</si>
  <si>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</si>
  <si>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</si>
  <si>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</si>
  <si>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</si>
  <si>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</si>
  <si>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</si>
  <si>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</si>
  <si>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</si>
  <si>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</si>
  <si>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</si>
  <si>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</si>
  <si>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</si>
  <si>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</si>
  <si>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</si>
  <si>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</si>
  <si>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</si>
  <si>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</si>
  <si>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</si>
  <si>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</si>
  <si>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</si>
  <si>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</si>
  <si>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</si>
  <si>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</si>
  <si>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</si>
  <si>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</si>
  <si>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</si>
  <si>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</si>
  <si>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</si>
  <si>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</si>
  <si>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</si>
  <si>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</si>
  <si>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</si>
  <si>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</si>
  <si>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</si>
  <si>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</si>
  <si>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</si>
  <si>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</si>
  <si>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</si>
  <si>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</si>
  <si>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</si>
  <si>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</si>
  <si>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</si>
  <si>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</si>
  <si>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</si>
  <si>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</si>
  <si>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</si>
  <si>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</si>
  <si>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</si>
  <si>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</si>
  <si>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</si>
  <si>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</si>
  <si>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</si>
  <si>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</si>
  <si>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</si>
  <si>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</si>
  <si>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</si>
  <si>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</si>
  <si>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</si>
  <si>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</si>
  <si>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</si>
  <si>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</si>
  <si>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</si>
  <si>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</si>
  <si>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</si>
  <si>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</si>
  <si>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</si>
  <si>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</si>
  <si>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</si>
  <si>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</si>
  <si>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</si>
  <si>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</si>
  <si>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</si>
  <si>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</si>
  <si>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</si>
  <si>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</si>
  <si>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</si>
  <si>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</si>
  <si>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</si>
  <si>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</si>
  <si>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</si>
  <si>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</si>
  <si>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</si>
  <si>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</si>
  <si>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</si>
  <si>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</si>
  <si>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</si>
  <si>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</si>
  <si>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</si>
  <si>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</si>
  <si>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</si>
  <si>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</si>
  <si>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</si>
  <si>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</si>
  <si>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</si>
  <si>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</si>
  <si>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</si>
  <si>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</si>
  <si>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</si>
  <si>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</si>
  <si>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</si>
  <si>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</si>
  <si>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</si>
  <si>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</si>
  <si>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</si>
  <si>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</si>
  <si>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</si>
  <si>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</si>
  <si>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</si>
  <si>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</si>
  <si>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</si>
  <si>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</si>
  <si>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</si>
  <si>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</si>
  <si>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</si>
  <si>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</si>
  <si>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</si>
  <si>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</si>
  <si>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</si>
  <si>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</si>
  <si>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</si>
  <si>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</si>
  <si>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</si>
  <si>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</si>
  <si>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</si>
  <si>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</si>
  <si>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</si>
  <si>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</si>
  <si>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</si>
  <si>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</si>
  <si>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</si>
  <si>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</si>
  <si>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</si>
  <si>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</si>
  <si>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</si>
  <si>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</si>
  <si>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</si>
  <si>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</si>
  <si>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</si>
  <si>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</si>
  <si>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</si>
  <si>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</si>
  <si>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</si>
  <si>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</si>
  <si>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</si>
  <si>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</si>
  <si>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</si>
  <si>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</si>
  <si>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</si>
  <si>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</si>
  <si>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</si>
  <si>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</si>
  <si>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</si>
  <si>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</si>
  <si>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</si>
  <si>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</si>
  <si>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</si>
  <si>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</si>
  <si>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</si>
  <si>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</si>
  <si>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</si>
  <si>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</si>
  <si>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</si>
  <si>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</si>
  <si>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</si>
  <si>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</si>
  <si>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</si>
  <si>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</si>
  <si>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</si>
  <si>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</si>
  <si>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</si>
  <si>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</si>
  <si>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</si>
  <si>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</si>
  <si>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</si>
  <si>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</si>
  <si>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</si>
  <si>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</si>
  <si>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</si>
  <si>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</si>
  <si>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</si>
  <si>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</si>
  <si>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</si>
  <si>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</si>
  <si>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</si>
  <si>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</si>
  <si>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</si>
  <si>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</si>
  <si>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</si>
  <si>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</si>
  <si>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</si>
  <si>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</si>
  <si>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</si>
  <si>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</si>
  <si>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</si>
  <si>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</si>
  <si>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</si>
  <si>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</si>
  <si>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</si>
  <si>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</si>
  <si>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</si>
  <si>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</si>
  <si>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</si>
  <si>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</si>
  <si>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</si>
  <si>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</si>
  <si>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</si>
  <si>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</si>
  <si>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</si>
  <si>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</si>
  <si>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</si>
  <si>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</si>
  <si>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</si>
  <si>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</si>
  <si>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</si>
  <si>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</si>
  <si>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</si>
  <si>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</si>
  <si>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</si>
  <si>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</si>
  <si>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</si>
  <si>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</si>
  <si>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</si>
  <si>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</si>
  <si>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</si>
  <si>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</si>
  <si>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</si>
  <si>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</si>
  <si>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</si>
  <si>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</si>
  <si>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</si>
  <si>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</si>
  <si>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</si>
  <si>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</si>
  <si>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</si>
  <si>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</si>
  <si>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</si>
  <si>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</si>
  <si>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</si>
  <si>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</si>
  <si>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</si>
  <si>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</si>
  <si>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</si>
  <si>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</si>
  <si>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</si>
  <si>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</si>
  <si>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</si>
  <si>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</si>
  <si>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</si>
  <si>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</si>
  <si>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</si>
  <si>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</si>
  <si>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</si>
  <si>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</si>
  <si>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</si>
  <si>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</si>
  <si>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</si>
  <si>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</si>
  <si>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</si>
  <si>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</si>
  <si>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</si>
  <si>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</si>
  <si>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</si>
  <si>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</si>
  <si>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</si>
  <si>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</si>
  <si>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</si>
  <si>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</si>
  <si>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</si>
  <si>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</si>
  <si>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</si>
  <si>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</si>
  <si>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</si>
  <si>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</si>
  <si>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</si>
  <si>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</si>
  <si>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</si>
  <si>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</si>
  <si>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</si>
  <si>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</si>
  <si>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</si>
  <si>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</si>
  <si>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</si>
  <si>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</si>
  <si>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</si>
  <si>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</si>
  <si>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</si>
  <si>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</si>
  <si>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</si>
  <si>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</si>
  <si>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</si>
  <si>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</si>
  <si>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</si>
  <si>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</si>
  <si>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</si>
  <si>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</si>
  <si>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</si>
  <si>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</si>
  <si>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</si>
  <si>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</si>
  <si>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</si>
  <si>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</si>
  <si>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</si>
  <si>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</si>
  <si>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</si>
  <si>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</si>
  <si>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</si>
  <si>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</si>
  <si>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</si>
  <si>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</si>
  <si>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</si>
  <si>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</si>
  <si>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</si>
  <si>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</si>
  <si>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</si>
  <si>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</si>
  <si>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</si>
  <si>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</si>
  <si>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</si>
  <si>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</si>
  <si>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</si>
  <si>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</si>
  <si>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</si>
  <si>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</si>
  <si>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</si>
  <si>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</si>
  <si>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</si>
  <si>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</si>
  <si>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</si>
  <si>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</si>
  <si>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</si>
  <si>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</si>
  <si>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</si>
  <si>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</si>
  <si>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</si>
  <si>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</si>
  <si>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</si>
  <si>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</si>
  <si>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</si>
  <si>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</si>
  <si>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</si>
  <si>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</si>
  <si>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</si>
  <si>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</si>
  <si>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</si>
  <si>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</si>
  <si>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</si>
  <si>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</si>
  <si>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</si>
  <si>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</si>
  <si>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</si>
  <si>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</si>
  <si>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</si>
  <si>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</si>
  <si>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</si>
  <si>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</si>
  <si>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</si>
  <si>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</si>
  <si>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</si>
  <si>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</si>
  <si>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</si>
  <si>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</si>
  <si>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</si>
  <si>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</si>
  <si>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</si>
  <si>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</si>
  <si>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</si>
  <si>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</si>
  <si>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</si>
  <si>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</si>
  <si>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</si>
  <si>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</si>
  <si>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</si>
  <si>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</si>
  <si>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</si>
  <si>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</si>
  <si>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</si>
  <si>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</si>
  <si>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</si>
  <si>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</si>
  <si>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</si>
  <si>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</si>
  <si>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</si>
  <si>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</si>
  <si>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</si>
  <si>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</si>
  <si>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</si>
  <si>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</si>
  <si>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</si>
  <si>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</si>
  <si>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</si>
  <si>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</si>
  <si>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</si>
  <si>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</si>
  <si>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</si>
  <si>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</si>
  <si>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</si>
  <si>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</si>
  <si>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</si>
  <si>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</si>
  <si>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</si>
  <si>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</si>
  <si>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</si>
  <si>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</si>
  <si>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</si>
  <si>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</si>
  <si>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</si>
  <si>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</si>
  <si>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</si>
  <si>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</si>
  <si>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</si>
  <si>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</si>
  <si>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</si>
  <si>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</si>
  <si>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</si>
  <si>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</si>
  <si>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</si>
  <si>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</si>
  <si>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</si>
  <si>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</si>
  <si>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</si>
  <si>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</si>
  <si>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</si>
  <si>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</si>
  <si>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</si>
  <si>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</si>
  <si>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</si>
  <si>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</si>
  <si>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</si>
  <si>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</si>
  <si>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</si>
  <si>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</si>
  <si>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</si>
  <si>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</si>
  <si>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</si>
  <si>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</si>
  <si>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</si>
  <si>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</si>
  <si>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</si>
  <si>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</si>
  <si>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</si>
  <si>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</si>
  <si>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</si>
  <si>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</si>
  <si>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</si>
  <si>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</si>
  <si>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</si>
  <si>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</si>
  <si>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</si>
  <si>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</si>
  <si>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</si>
  <si>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</si>
  <si>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</si>
  <si>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</si>
  <si>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</si>
  <si>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</si>
  <si>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</si>
  <si>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</si>
  <si>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</si>
  <si>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</si>
  <si>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</si>
  <si>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</si>
  <si>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</si>
  <si>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</si>
  <si>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</si>
  <si>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</si>
  <si>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</si>
  <si>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</si>
  <si>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</si>
  <si>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</si>
  <si>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</si>
  <si>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</si>
  <si>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</si>
  <si>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</si>
  <si>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</si>
  <si>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</si>
  <si>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</si>
  <si>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</si>
  <si>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</si>
  <si>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</si>
  <si>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</si>
  <si>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</si>
  <si>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</si>
  <si>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</si>
  <si>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</si>
  <si>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</si>
  <si>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</si>
  <si>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</si>
  <si>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</si>
  <si>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</si>
  <si>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</si>
  <si>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</si>
  <si>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</si>
  <si>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</si>
  <si>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</si>
  <si>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</si>
  <si>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</si>
  <si>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</si>
  <si>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</si>
  <si>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</si>
  <si>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</si>
  <si>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</si>
  <si>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</si>
  <si>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</si>
  <si>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</si>
  <si>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</si>
  <si>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</si>
  <si>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</si>
  <si>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</si>
  <si>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</si>
  <si>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</si>
  <si>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</si>
  <si>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</si>
  <si>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</si>
  <si>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</si>
  <si>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</si>
  <si>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</si>
  <si>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</si>
  <si>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</si>
  <si>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</si>
  <si>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</si>
  <si>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</si>
  <si>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</si>
  <si>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</si>
  <si>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</si>
  <si>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</si>
  <si>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</si>
  <si>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</si>
  <si>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</si>
  <si>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</si>
  <si>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</si>
  <si>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</si>
  <si>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</si>
  <si>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</si>
  <si>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</si>
  <si>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</si>
  <si>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</si>
  <si>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</si>
  <si>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</si>
  <si>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</si>
  <si>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</si>
  <si>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</si>
  <si>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</si>
  <si>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</si>
  <si>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</si>
  <si>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</si>
  <si>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</si>
  <si>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</si>
  <si>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</si>
  <si>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</si>
  <si>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</si>
  <si>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</si>
  <si>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</si>
  <si>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</si>
  <si>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</si>
  <si>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</si>
  <si>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</si>
  <si>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</si>
  <si>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</si>
  <si>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</si>
  <si>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</si>
  <si>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</si>
  <si>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</si>
  <si>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</si>
  <si>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</si>
  <si>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</si>
  <si>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</si>
  <si>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</si>
  <si>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</si>
  <si>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</si>
  <si>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</si>
  <si>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</si>
  <si>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</si>
  <si>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</si>
  <si>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</si>
  <si>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</si>
  <si>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</si>
  <si>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</si>
  <si>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</si>
  <si>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</si>
  <si>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</si>
  <si>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</si>
  <si>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</si>
  <si>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</si>
  <si>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</si>
  <si>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</si>
  <si>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</si>
  <si>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</si>
  <si>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</si>
  <si>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</si>
  <si>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</si>
  <si>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</si>
  <si>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</si>
  <si>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</si>
  <si>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</si>
  <si>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</si>
  <si>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</si>
  <si>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</si>
  <si>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</si>
  <si>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</si>
  <si>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</si>
  <si>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</si>
  <si>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</si>
  <si>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</si>
  <si>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</si>
  <si>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</si>
  <si>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</si>
  <si>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</si>
  <si>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</si>
  <si>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</si>
  <si>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</si>
  <si>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</si>
  <si>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</si>
  <si>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</si>
  <si>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</si>
  <si>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</si>
  <si>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</si>
  <si>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</si>
  <si>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</si>
  <si>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</si>
  <si>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</si>
  <si>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</si>
  <si>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</si>
  <si>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</si>
  <si>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</si>
  <si>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</si>
  <si>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</si>
  <si>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</si>
  <si>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</si>
  <si>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</si>
  <si>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</si>
  <si>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</si>
  <si>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</si>
  <si>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</si>
  <si>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</si>
  <si>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</si>
  <si>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</si>
  <si>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</si>
  <si>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</si>
  <si>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</si>
  <si>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</si>
  <si>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</si>
  <si>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</si>
  <si>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</si>
  <si>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</si>
  <si>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</si>
  <si>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</si>
  <si>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</si>
  <si>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</si>
  <si>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</si>
  <si>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</si>
  <si>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</si>
  <si>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</si>
  <si>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</si>
  <si>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</si>
  <si>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</si>
  <si>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</si>
  <si>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</si>
  <si>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</si>
  <si>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</si>
  <si>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</si>
  <si>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</si>
  <si>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</si>
  <si>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</si>
  <si>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</si>
  <si>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</si>
  <si>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</si>
  <si>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</si>
  <si>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</si>
  <si>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</si>
  <si>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</si>
  <si>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</si>
  <si>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</si>
  <si>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</si>
  <si>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</si>
  <si>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</si>
  <si>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</si>
  <si>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</si>
  <si>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</si>
  <si>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</si>
  <si>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</si>
  <si>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</si>
  <si>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</si>
  <si>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</si>
  <si>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</si>
  <si>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</si>
  <si>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</si>
  <si>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</si>
  <si>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</si>
  <si>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</si>
  <si>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</si>
  <si>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</si>
  <si>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</si>
  <si>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</si>
  <si>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</si>
  <si>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</si>
  <si>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</si>
  <si>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</si>
  <si>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</si>
  <si>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</si>
  <si>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</si>
  <si>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</si>
  <si>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</si>
  <si>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</si>
  <si>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</si>
  <si>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</si>
  <si>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</si>
  <si>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</si>
  <si>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</si>
  <si>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</si>
  <si>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</si>
  <si>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</si>
  <si>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</si>
  <si>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</si>
  <si>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</si>
  <si>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</si>
  <si>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</si>
  <si>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</si>
  <si>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</si>
  <si>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</si>
  <si>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</si>
  <si>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</si>
  <si>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</si>
  <si>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</si>
  <si>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</si>
  <si>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</si>
  <si>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</si>
  <si>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</si>
  <si>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</si>
  <si>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</si>
  <si>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</si>
  <si>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</si>
  <si>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</si>
  <si>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</si>
  <si>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</si>
  <si>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</si>
  <si>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</si>
  <si>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</si>
  <si>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</si>
  <si>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</si>
  <si>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</si>
  <si>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</si>
  <si>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</si>
  <si>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</si>
  <si>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</si>
  <si>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</si>
  <si>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</si>
  <si>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</si>
  <si>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</si>
  <si>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</si>
  <si>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</si>
  <si>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</si>
  <si>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</si>
  <si>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</si>
  <si>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</si>
  <si>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</si>
  <si>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</si>
  <si>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</si>
  <si>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</si>
  <si>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</si>
  <si>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</si>
  <si>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</si>
  <si>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</si>
  <si>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</si>
  <si>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</si>
  <si>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</si>
  <si>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</si>
  <si>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</si>
  <si>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</si>
  <si>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</si>
  <si>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</si>
  <si>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DE SEGURANCA CONTRA INCENDIO, FOTOLUMINESCENTE, RETANGULAR, *13 X 26*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</si>
  <si>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</si>
  <si>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</si>
  <si>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</si>
  <si>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</si>
  <si>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</si>
  <si>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</si>
  <si>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</si>
  <si>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</si>
  <si>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</si>
  <si>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</si>
  <si>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</si>
  <si>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</si>
  <si>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</si>
  <si>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</si>
  <si>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</si>
  <si>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</si>
  <si>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</si>
  <si>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</si>
  <si>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</si>
  <si>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</si>
  <si>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</si>
  <si>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</si>
  <si>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</si>
  <si>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</si>
  <si>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</si>
  <si>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</si>
  <si>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</si>
  <si>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</si>
  <si>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</si>
  <si>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</si>
  <si>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</si>
  <si>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</si>
  <si>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</si>
  <si>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</si>
  <si>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</si>
  <si>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</si>
  <si>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</si>
  <si>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</si>
  <si>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</si>
  <si>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</si>
  <si>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</si>
  <si>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</si>
  <si>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</si>
  <si>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</si>
  <si>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</si>
  <si>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</si>
  <si>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</si>
  <si>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</si>
  <si>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</si>
  <si>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</si>
  <si>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</si>
  <si>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</si>
  <si>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</si>
  <si>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</si>
  <si>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</si>
  <si>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</si>
  <si>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</si>
  <si>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</si>
  <si>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</si>
  <si>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</si>
  <si>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</si>
  <si>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</si>
  <si>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</si>
  <si>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</si>
  <si>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</si>
  <si>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</si>
  <si>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</si>
  <si>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</si>
  <si>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</si>
  <si>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</si>
  <si>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</si>
  <si>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</si>
  <si>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</si>
  <si>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</si>
  <si>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</si>
  <si>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</si>
  <si>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</si>
  <si>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</si>
  <si>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</si>
  <si>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</si>
  <si>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</si>
  <si>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</si>
  <si>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</si>
  <si>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</si>
  <si>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</si>
  <si>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</si>
  <si>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</si>
  <si>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</si>
  <si>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</si>
  <si>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</si>
  <si>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</si>
  <si>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</si>
  <si>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</si>
  <si>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</si>
  <si>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</si>
  <si>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</si>
  <si>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</si>
  <si>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</si>
  <si>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</si>
  <si>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</si>
  <si>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</si>
  <si>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</si>
  <si>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</si>
  <si>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</si>
  <si>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</si>
  <si>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</si>
  <si>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</si>
  <si>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</si>
  <si>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</si>
  <si>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</si>
  <si>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</si>
  <si>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</si>
  <si>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</si>
  <si>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</si>
  <si>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</si>
  <si>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</si>
  <si>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</si>
  <si>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</si>
  <si>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</si>
  <si>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</si>
  <si>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</si>
  <si>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</si>
  <si>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</si>
  <si>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</si>
  <si>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</si>
  <si>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</si>
  <si>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</si>
  <si>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</si>
  <si>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</si>
  <si>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</si>
  <si>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</si>
  <si>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</si>
  <si>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</si>
  <si>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</si>
  <si>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</si>
  <si>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</si>
  <si>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</si>
  <si>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</si>
  <si>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</si>
  <si>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</si>
  <si>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</si>
  <si>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</si>
  <si>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</si>
  <si>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</si>
  <si>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</si>
  <si>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</si>
  <si>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</si>
  <si>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</si>
  <si>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</si>
  <si>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</si>
  <si>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</si>
  <si>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</si>
  <si>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</si>
  <si>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</si>
  <si>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</si>
  <si>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</si>
  <si>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</si>
  <si>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</si>
  <si>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</si>
  <si>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</si>
  <si>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</si>
  <si>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</si>
  <si>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</si>
  <si>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</si>
  <si>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</si>
  <si>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</si>
  <si>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</si>
  <si>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</si>
  <si>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</si>
  <si>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</si>
  <si>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</si>
  <si>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</si>
  <si>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</si>
  <si>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</si>
  <si>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</si>
  <si>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</si>
  <si>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</si>
  <si>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</si>
  <si>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</si>
  <si>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</si>
  <si>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</si>
  <si>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</si>
  <si>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</si>
  <si>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</si>
  <si>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</si>
  <si>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</si>
  <si>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</si>
  <si>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</si>
  <si>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</si>
  <si>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</si>
  <si>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</si>
  <si>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</si>
  <si>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</si>
  <si>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</si>
  <si>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</si>
  <si>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</si>
  <si>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</si>
  <si>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</si>
  <si>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</si>
  <si>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</si>
  <si>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</si>
  <si>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</si>
  <si>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</si>
  <si>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</si>
  <si>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</si>
  <si>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</si>
  <si>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</si>
  <si>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</si>
  <si>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</si>
  <si>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</si>
  <si>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</si>
  <si>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</si>
  <si>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</si>
  <si>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</si>
  <si>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</si>
  <si>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</si>
  <si>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</si>
  <si>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</si>
  <si>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</si>
  <si>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</si>
  <si>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</si>
  <si>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</si>
  <si>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</si>
  <si>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</si>
  <si>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</si>
  <si>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</si>
  <si>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</si>
  <si>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</si>
  <si>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</si>
  <si>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</si>
  <si>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</si>
  <si>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</si>
  <si>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</si>
  <si>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</si>
  <si>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</si>
  <si>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</si>
  <si>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</si>
  <si>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</si>
  <si>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</si>
  <si>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</si>
  <si>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</si>
  <si>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</si>
  <si>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</si>
  <si>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</si>
  <si>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</si>
  <si>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</si>
  <si>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</si>
  <si>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</si>
  <si>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</si>
  <si>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</si>
  <si>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</si>
  <si>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</si>
  <si>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</si>
  <si>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</si>
  <si>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</si>
  <si>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</si>
  <si>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</si>
  <si>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</si>
  <si>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</si>
  <si>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</si>
  <si>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</si>
  <si>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</si>
  <si>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</si>
  <si>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</si>
  <si>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</si>
  <si>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</si>
  <si>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SELADOR HORIZONTAL PARA FITA DE ACO 1 "</t>
  </si>
  <si>
    <t>SELANTE A BASE DE ALCATRAO E POLIURETANO PARA JUNTAS HORIZONTAIS</t>
  </si>
  <si>
    <t>SELANTE DE BASE ASFALTICA PARA VEDACAO</t>
  </si>
  <si>
    <t xml:space="preserve">310ML </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</si>
  <si>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</si>
  <si>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</si>
  <si>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</si>
  <si>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</si>
  <si>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</si>
  <si>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</si>
  <si>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</si>
  <si>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</si>
  <si>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</si>
  <si>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</si>
  <si>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</si>
  <si>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</si>
  <si>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</si>
  <si>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</si>
  <si>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</si>
  <si>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</si>
  <si>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</si>
  <si>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</si>
  <si>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</si>
  <si>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</si>
  <si>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</si>
  <si>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</si>
  <si>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</si>
  <si>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</si>
  <si>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</si>
  <si>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</si>
  <si>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</si>
  <si>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</si>
  <si>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</si>
  <si>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</si>
  <si>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</si>
  <si>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</si>
  <si>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</si>
  <si>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</si>
  <si>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</si>
  <si>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</si>
  <si>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</si>
  <si>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</si>
  <si>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</si>
  <si>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</si>
  <si>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</si>
  <si>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</si>
  <si>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</si>
  <si>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</si>
  <si>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</si>
  <si>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</si>
  <si>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</si>
  <si>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</si>
  <si>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</si>
  <si>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</si>
  <si>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</si>
  <si>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</si>
  <si>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</si>
  <si>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</si>
  <si>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</si>
  <si>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</si>
  <si>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</si>
  <si>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</si>
  <si>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</si>
  <si>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</si>
  <si>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</si>
  <si>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</si>
  <si>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</si>
  <si>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</si>
  <si>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</si>
  <si>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</si>
  <si>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</si>
  <si>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</si>
  <si>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</si>
  <si>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</si>
  <si>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</si>
  <si>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</si>
  <si>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</si>
  <si>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</si>
  <si>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</si>
  <si>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</si>
  <si>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</si>
  <si>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</si>
  <si>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</si>
  <si>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</si>
  <si>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</si>
  <si>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</si>
  <si>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</si>
  <si>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</si>
  <si>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</si>
  <si>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</si>
  <si>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</si>
  <si>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</si>
  <si>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</si>
  <si>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</si>
  <si>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</si>
  <si>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</si>
  <si>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</si>
  <si>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</si>
  <si>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</si>
  <si>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</si>
  <si>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</si>
  <si>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</si>
  <si>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</si>
  <si>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</si>
  <si>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</si>
  <si>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</si>
  <si>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</si>
  <si>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</si>
  <si>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</si>
  <si>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</si>
  <si>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</si>
  <si>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</si>
  <si>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</si>
  <si>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</si>
  <si>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</si>
  <si>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</si>
  <si>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</si>
  <si>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</si>
  <si>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</si>
  <si>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</si>
  <si>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</si>
  <si>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</si>
  <si>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</si>
  <si>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</si>
  <si>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</si>
  <si>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</si>
  <si>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</si>
  <si>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</si>
  <si>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</si>
  <si>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</si>
  <si>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</si>
  <si>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</si>
  <si>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</si>
  <si>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</si>
  <si>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</si>
  <si>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</si>
  <si>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</si>
  <si>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</si>
  <si>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</si>
  <si>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</si>
  <si>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</si>
  <si>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</si>
  <si>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</si>
  <si>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</si>
  <si>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</si>
  <si>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</si>
  <si>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</si>
  <si>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</si>
  <si>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</si>
  <si>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</si>
  <si>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</si>
  <si>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</si>
  <si>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</si>
  <si>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</si>
  <si>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</si>
  <si>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</si>
  <si>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</si>
  <si>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</si>
  <si>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</si>
  <si>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</si>
  <si>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</si>
  <si>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</si>
  <si>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</si>
  <si>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</si>
  <si>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</si>
  <si>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</si>
  <si>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</si>
  <si>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</si>
  <si>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</si>
  <si>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</si>
  <si>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</si>
  <si>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</si>
  <si>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</si>
  <si>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</si>
  <si>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</si>
  <si>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</si>
  <si>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</si>
  <si>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</si>
  <si>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</si>
  <si>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</si>
  <si>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</si>
  <si>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</si>
  <si>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</si>
  <si>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</si>
  <si>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</si>
  <si>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</si>
  <si>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</si>
  <si>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</si>
  <si>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</si>
  <si>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</si>
  <si>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</si>
  <si>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</si>
  <si>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</si>
  <si>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</si>
  <si>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</si>
  <si>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</si>
  <si>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</si>
  <si>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</si>
  <si>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</si>
  <si>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</si>
  <si>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</si>
  <si>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</si>
  <si>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</si>
  <si>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</si>
  <si>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</si>
  <si>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</si>
  <si>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</si>
  <si>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</si>
  <si>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</si>
  <si>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</si>
  <si>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</si>
  <si>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</si>
  <si>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</si>
  <si>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</si>
  <si>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</si>
  <si>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</si>
  <si>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</si>
  <si>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</si>
  <si>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</si>
  <si>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</si>
  <si>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</si>
  <si>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</si>
  <si>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</si>
  <si>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</si>
  <si>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</si>
  <si>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</si>
  <si>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</si>
  <si>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</si>
  <si>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</si>
  <si>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</si>
  <si>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</si>
  <si>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</si>
  <si>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</si>
  <si>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</si>
  <si>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</si>
  <si>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</si>
  <si>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</si>
  <si>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</si>
  <si>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</si>
  <si>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</si>
  <si>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</si>
  <si>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</si>
  <si>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</si>
  <si>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</si>
  <si>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</si>
  <si>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</si>
  <si>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</si>
  <si>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</si>
  <si>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</si>
  <si>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</si>
  <si>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</si>
  <si>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</si>
  <si>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</si>
  <si>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</si>
  <si>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</si>
  <si>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</si>
  <si>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</si>
  <si>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</si>
  <si>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</si>
  <si>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</si>
  <si>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</si>
  <si>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</si>
  <si>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</si>
  <si>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</si>
  <si>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</si>
  <si>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</si>
  <si>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</si>
  <si>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</si>
  <si>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</si>
  <si>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</si>
  <si>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</si>
  <si>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</si>
  <si>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</si>
  <si>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</si>
  <si>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</si>
  <si>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</si>
  <si>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</si>
  <si>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</si>
  <si>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</si>
  <si>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</si>
  <si>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</si>
  <si>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</si>
  <si>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</si>
  <si>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</si>
  <si>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</si>
  <si>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</si>
  <si>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</si>
  <si>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</si>
  <si>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</si>
  <si>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</si>
  <si>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</si>
  <si>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</si>
  <si>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</si>
  <si>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</si>
  <si>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</si>
  <si>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</si>
  <si>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</si>
  <si>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</si>
  <si>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</si>
  <si>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</si>
  <si>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</si>
  <si>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</si>
  <si>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</si>
  <si>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</si>
  <si>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</si>
  <si>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</si>
  <si>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</si>
  <si>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</si>
  <si>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</si>
  <si>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</si>
  <si>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</si>
  <si>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</si>
  <si>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</si>
  <si>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</si>
  <si>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</si>
  <si>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</si>
  <si>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</si>
  <si>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</si>
  <si>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</si>
  <si>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</si>
  <si>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</si>
  <si>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</si>
  <si>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</si>
  <si>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</si>
  <si>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</si>
  <si>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</si>
  <si>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</si>
  <si>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</si>
  <si>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</si>
  <si>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</si>
  <si>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</si>
  <si>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</si>
  <si>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</si>
  <si>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</si>
  <si>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</si>
  <si>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</si>
  <si>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</si>
  <si>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</si>
  <si>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</si>
  <si>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</si>
  <si>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</si>
  <si>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</si>
  <si>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</si>
  <si>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</si>
  <si>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</si>
  <si>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</si>
  <si>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</si>
  <si>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</si>
  <si>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</si>
  <si>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</si>
  <si>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</si>
  <si>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</si>
  <si>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</si>
  <si>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</si>
  <si>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</si>
  <si>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</si>
  <si>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</si>
  <si>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</si>
  <si>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</si>
  <si>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</si>
  <si>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</si>
  <si>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</si>
  <si>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</si>
  <si>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</si>
  <si>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</si>
  <si>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</si>
  <si>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</si>
  <si>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</si>
  <si>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</si>
  <si>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</si>
  <si>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</si>
  <si>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</si>
  <si>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</si>
  <si>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</si>
  <si>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</si>
  <si>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</si>
  <si>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</si>
  <si>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</si>
  <si>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</si>
  <si>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</si>
  <si>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</si>
  <si>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</si>
  <si>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</si>
  <si>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</si>
  <si>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</si>
  <si>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</si>
  <si>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</si>
  <si>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</si>
  <si>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</si>
  <si>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</si>
  <si>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</si>
  <si>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</si>
  <si>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</si>
  <si>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</si>
  <si>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</si>
  <si>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</si>
  <si>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</si>
  <si>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</si>
  <si>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</si>
  <si>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</si>
  <si>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</si>
  <si>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</si>
  <si>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</si>
  <si>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</si>
  <si>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</si>
  <si>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</si>
  <si>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</si>
  <si>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</si>
  <si>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</si>
  <si>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</si>
  <si>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</si>
  <si>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</si>
  <si>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</si>
  <si>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</si>
  <si>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</si>
  <si>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</si>
  <si>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</si>
  <si>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</si>
  <si>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</si>
  <si>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</si>
  <si>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</si>
  <si>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</si>
  <si>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</si>
  <si>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</si>
  <si>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</si>
  <si>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</si>
  <si>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</si>
  <si>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</si>
  <si>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</si>
  <si>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</si>
  <si>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</si>
  <si>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</si>
  <si>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</si>
  <si>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</si>
  <si>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</si>
  <si>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</si>
  <si>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</si>
  <si>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</si>
  <si>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</si>
  <si>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</si>
  <si>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</si>
  <si>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</si>
  <si>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</si>
  <si>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</si>
  <si>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</si>
  <si>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</si>
  <si>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</si>
  <si>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</si>
  <si>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</si>
  <si>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</si>
  <si>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</si>
  <si>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</si>
  <si>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</si>
  <si>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</si>
  <si>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</si>
  <si>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</si>
  <si>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</si>
  <si>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</si>
  <si>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</si>
  <si>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</si>
  <si>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</si>
  <si>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</si>
  <si>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</si>
  <si>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</si>
  <si>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</si>
  <si>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</si>
  <si>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</si>
  <si>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</si>
  <si>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</si>
  <si>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</si>
  <si>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</si>
  <si>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</si>
  <si>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</si>
  <si>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</si>
  <si>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</si>
  <si>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</si>
  <si>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</si>
  <si>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</si>
  <si>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</si>
  <si>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</si>
  <si>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</si>
  <si>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</si>
  <si>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</si>
  <si>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</si>
  <si>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</si>
  <si>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</si>
  <si>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</si>
  <si>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</si>
  <si>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</si>
  <si>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</si>
  <si>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</si>
  <si>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</si>
  <si>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</si>
  <si>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</si>
  <si>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</si>
  <si>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</si>
  <si>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</si>
  <si>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</si>
  <si>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</si>
  <si>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</si>
  <si>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</si>
  <si>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</si>
  <si>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</si>
  <si>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</si>
  <si>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</si>
  <si>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</si>
  <si>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</si>
  <si>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</si>
  <si>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</si>
  <si>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</si>
  <si>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</si>
  <si>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</si>
  <si>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</si>
  <si>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</si>
  <si>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</si>
  <si>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</si>
  <si>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</si>
  <si>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</si>
  <si>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</si>
  <si>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</si>
  <si>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</si>
  <si>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</si>
  <si>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</si>
  <si>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</si>
  <si>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</si>
  <si>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</si>
  <si>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</si>
  <si>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</si>
  <si>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</si>
  <si>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</si>
  <si>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</si>
  <si>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</si>
  <si>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</si>
  <si>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</si>
  <si>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</si>
  <si>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</si>
  <si>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</si>
  <si>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</si>
  <si>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</si>
  <si>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</si>
  <si>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</si>
  <si>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</si>
  <si>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</si>
  <si>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</si>
  <si>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</si>
  <si>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</si>
  <si>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</si>
  <si>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</si>
  <si>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</si>
  <si>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</si>
  <si>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</si>
  <si>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</si>
  <si>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</si>
  <si>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</si>
  <si>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</si>
  <si>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</si>
  <si>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</si>
  <si>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</si>
  <si>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</si>
  <si>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</si>
  <si>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</si>
  <si>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</si>
  <si>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</si>
  <si>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</si>
  <si>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</si>
  <si>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</si>
  <si>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</si>
  <si>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</si>
  <si>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</si>
  <si>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</si>
  <si>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</si>
  <si>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</si>
  <si>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</si>
  <si>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</si>
  <si>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</si>
  <si>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</si>
  <si>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</si>
  <si>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</si>
  <si>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</si>
  <si>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</si>
  <si>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</si>
  <si>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</si>
  <si>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</si>
  <si>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</si>
  <si>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</si>
  <si>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</si>
  <si>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</si>
  <si>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</si>
  <si>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</si>
  <si>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</si>
  <si>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</si>
  <si>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</si>
  <si>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</si>
  <si>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</si>
  <si>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</si>
  <si>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</si>
  <si>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</si>
  <si>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</si>
  <si>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</si>
  <si>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</si>
  <si>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</si>
  <si>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</si>
  <si>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</si>
  <si>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</si>
  <si>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</si>
  <si>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</si>
  <si>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</si>
  <si>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</si>
  <si>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</si>
  <si>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</si>
  <si>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</si>
  <si>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</si>
  <si>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</si>
  <si>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</si>
  <si>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</si>
  <si>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</si>
  <si>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</si>
  <si>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</si>
  <si>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</si>
  <si>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</si>
  <si>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</si>
  <si>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</si>
  <si>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</si>
  <si>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</si>
  <si>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</si>
  <si>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</si>
  <si>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</si>
  <si>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</si>
  <si>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</si>
  <si>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</si>
  <si>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</si>
  <si>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</si>
  <si>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</si>
  <si>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</si>
  <si>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</si>
  <si>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</si>
  <si>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</si>
  <si>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</si>
  <si>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</si>
  <si>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</si>
  <si>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</si>
  <si>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</si>
  <si>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</si>
  <si>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</si>
  <si>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</si>
  <si>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</si>
  <si>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</si>
  <si>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</si>
  <si>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</si>
  <si>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</si>
  <si>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</si>
  <si>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</si>
  <si>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</si>
  <si>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</si>
  <si>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</si>
  <si>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</si>
  <si>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</si>
  <si>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</si>
  <si>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</si>
  <si>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</si>
  <si>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</si>
  <si>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</si>
  <si>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</si>
  <si>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</si>
  <si>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</si>
  <si>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</si>
  <si>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</si>
  <si>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</si>
  <si>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</si>
  <si>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</si>
  <si>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</si>
  <si>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</si>
  <si>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</si>
  <si>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</si>
  <si>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</si>
  <si>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</si>
  <si>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</si>
  <si>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</si>
  <si>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</si>
  <si>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</si>
  <si>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</si>
  <si>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</si>
  <si>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</si>
  <si>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</si>
  <si>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</si>
  <si>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</si>
  <si>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</si>
  <si>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</si>
  <si>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</si>
  <si>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</si>
  <si>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</si>
  <si>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</si>
  <si>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</si>
  <si>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</si>
  <si>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</si>
  <si>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</si>
  <si>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</si>
  <si>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</si>
  <si>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</si>
  <si>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</si>
  <si>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</si>
  <si>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</si>
  <si>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</si>
  <si>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</si>
  <si>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</si>
  <si>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</si>
  <si>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</si>
  <si>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</si>
  <si>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</si>
  <si>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</si>
  <si>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</si>
  <si>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</si>
  <si>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</si>
  <si>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</si>
  <si>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</si>
  <si>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</si>
  <si>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</si>
  <si>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</si>
  <si>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</si>
  <si>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</si>
  <si>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</si>
  <si>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</si>
  <si>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</si>
  <si>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</si>
  <si>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</si>
  <si>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</si>
  <si>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</si>
  <si>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</si>
  <si>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</si>
  <si>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</si>
  <si>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</si>
  <si>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</si>
  <si>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</si>
  <si>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</si>
  <si>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</si>
  <si>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</si>
  <si>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</si>
  <si>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</si>
  <si>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</si>
  <si>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</si>
  <si>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</si>
  <si>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</si>
  <si>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</si>
  <si>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</si>
  <si>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</si>
  <si>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</si>
  <si>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</si>
  <si>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</si>
  <si>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</si>
  <si>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</si>
  <si>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</si>
  <si>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</si>
  <si>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</si>
  <si>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</si>
  <si>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</si>
  <si>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</si>
  <si>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</si>
  <si>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</si>
  <si>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</si>
  <si>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</si>
  <si>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</si>
  <si>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</si>
  <si>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</si>
  <si>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</si>
  <si>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</si>
  <si>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</si>
  <si>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</si>
  <si>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</si>
  <si>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</si>
  <si>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</si>
  <si>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</si>
  <si>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</si>
  <si>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</si>
  <si>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</si>
  <si>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</si>
  <si>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</si>
  <si>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</si>
  <si>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</si>
  <si>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</si>
  <si>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</si>
  <si>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</si>
  <si>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</si>
  <si>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</si>
  <si>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</si>
  <si>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</si>
  <si>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</si>
  <si>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</si>
  <si>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</si>
  <si>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</si>
  <si>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</si>
  <si>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</si>
  <si>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</si>
  <si>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</si>
  <si>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</si>
  <si>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</si>
  <si>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</si>
  <si>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</si>
  <si>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</si>
  <si>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</si>
  <si>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</si>
  <si>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</si>
  <si>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</si>
  <si>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</si>
  <si>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</si>
  <si>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</si>
  <si>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</si>
  <si>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</si>
  <si>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</si>
  <si>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</si>
  <si>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</si>
  <si>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</si>
  <si>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</si>
  <si>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</si>
  <si>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</si>
  <si>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</si>
  <si>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</si>
  <si>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</si>
  <si>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</si>
  <si>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</si>
  <si>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</si>
  <si>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</si>
  <si>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</si>
  <si>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</si>
  <si>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</si>
  <si>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</si>
  <si>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</si>
  <si>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</si>
  <si>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</si>
  <si>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</si>
  <si>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</si>
  <si>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</si>
  <si>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</si>
  <si>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</si>
  <si>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</si>
  <si>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</si>
  <si>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</si>
  <si>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</si>
  <si>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</si>
  <si>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</si>
  <si>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1.1</t>
  </si>
  <si>
    <t>PLANILHA COMPOSIÇÃO UNITÁRIA</t>
  </si>
  <si>
    <t>Fonte</t>
  </si>
  <si>
    <t>Código Ref.</t>
  </si>
  <si>
    <t>Qtd.</t>
  </si>
  <si>
    <t xml:space="preserve">P. UNIT. </t>
  </si>
  <si>
    <t>COMP. AUXILIAR</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</si>
  <si>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</si>
  <si>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</si>
  <si>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</si>
  <si>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</si>
  <si>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</si>
  <si>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</si>
  <si>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</si>
  <si>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</si>
  <si>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</si>
  <si>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</si>
  <si>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</si>
  <si>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</si>
  <si>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</si>
  <si>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</si>
  <si>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</si>
  <si>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</si>
  <si>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</si>
  <si>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</si>
  <si>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</si>
  <si>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</si>
  <si>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</si>
  <si>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</si>
  <si>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</si>
  <si>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</si>
  <si>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</si>
  <si>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</si>
  <si>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</si>
  <si>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</si>
  <si>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</si>
  <si>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</si>
  <si>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</si>
  <si>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</si>
  <si>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</si>
  <si>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</si>
  <si>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</si>
  <si>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</si>
  <si>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</si>
  <si>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</si>
  <si>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</si>
  <si>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</si>
  <si>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</si>
  <si>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</si>
  <si>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</si>
  <si>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</si>
  <si>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</si>
  <si>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</si>
  <si>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</si>
  <si>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</si>
  <si>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</si>
  <si>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</si>
  <si>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</si>
  <si>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</si>
  <si>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</si>
  <si>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</si>
  <si>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</si>
  <si>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</si>
  <si>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</si>
  <si>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</si>
  <si>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</si>
  <si>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</si>
  <si>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</si>
  <si>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</si>
  <si>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</si>
  <si>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</si>
  <si>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</si>
  <si>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</si>
  <si>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</si>
  <si>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</si>
  <si>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</si>
  <si>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</si>
  <si>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</si>
  <si>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</si>
  <si>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</si>
  <si>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</si>
  <si>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</si>
  <si>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</si>
  <si>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</si>
  <si>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</si>
  <si>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</si>
  <si>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</si>
  <si>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</si>
  <si>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</si>
  <si>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</si>
  <si>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</si>
  <si>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</si>
  <si>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</si>
  <si>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</si>
  <si>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</si>
  <si>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</si>
  <si>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</si>
  <si>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</si>
  <si>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</si>
  <si>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</si>
  <si>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</si>
  <si>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</si>
  <si>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</si>
  <si>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</si>
  <si>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</si>
  <si>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</si>
  <si>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</si>
  <si>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</si>
  <si>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</si>
  <si>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</si>
  <si>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</si>
  <si>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</si>
  <si>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</si>
  <si>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</si>
  <si>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</si>
  <si>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</si>
  <si>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</si>
  <si>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</si>
  <si>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</si>
  <si>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</si>
  <si>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</si>
  <si>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</si>
  <si>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</si>
  <si>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</si>
  <si>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</si>
  <si>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</si>
  <si>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</si>
  <si>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</si>
  <si>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</si>
  <si>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</si>
  <si>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</si>
  <si>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</si>
  <si>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</si>
  <si>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</si>
  <si>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</si>
  <si>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</si>
  <si>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</si>
  <si>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</si>
  <si>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</si>
  <si>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</si>
  <si>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</si>
  <si>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</si>
  <si>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</si>
  <si>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</si>
  <si>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</si>
  <si>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</si>
  <si>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</si>
  <si>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</si>
  <si>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</si>
  <si>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</si>
  <si>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</si>
  <si>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</si>
  <si>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</si>
  <si>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</si>
  <si>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</si>
  <si>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</si>
  <si>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</si>
  <si>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</si>
  <si>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</si>
  <si>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</si>
  <si>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</si>
  <si>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</si>
  <si>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</si>
  <si>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</si>
  <si>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</si>
  <si>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</si>
  <si>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</si>
  <si>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</si>
  <si>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</si>
  <si>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</si>
  <si>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</si>
  <si>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</si>
  <si>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</si>
  <si>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</si>
  <si>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</si>
  <si>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</si>
  <si>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</si>
  <si>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</si>
  <si>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</si>
  <si>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</si>
  <si>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</si>
  <si>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</si>
  <si>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</si>
  <si>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</si>
  <si>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</si>
  <si>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</si>
  <si>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</si>
  <si>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</si>
  <si>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</si>
  <si>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</si>
  <si>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</si>
  <si>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</si>
  <si>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</si>
  <si>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</si>
  <si>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</si>
  <si>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</si>
  <si>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</si>
  <si>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</si>
  <si>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</si>
  <si>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</si>
  <si>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</si>
  <si>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</si>
  <si>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</si>
  <si>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</si>
  <si>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</si>
  <si>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</si>
  <si>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</si>
  <si>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</si>
  <si>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</si>
  <si>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</si>
  <si>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</si>
  <si>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</si>
  <si>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</si>
  <si>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</si>
  <si>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</si>
  <si>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</si>
  <si>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</si>
  <si>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</si>
  <si>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</si>
  <si>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</si>
  <si>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</si>
  <si>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</si>
  <si>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</si>
  <si>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</si>
  <si>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</si>
  <si>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</si>
  <si>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</si>
  <si>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</si>
  <si>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</si>
  <si>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</si>
  <si>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</si>
  <si>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</si>
  <si>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</si>
  <si>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</si>
  <si>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</si>
  <si>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</si>
  <si>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</si>
  <si>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</si>
  <si>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</si>
  <si>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</si>
  <si>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</si>
  <si>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</si>
  <si>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</si>
  <si>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</si>
  <si>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</si>
  <si>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</si>
  <si>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</si>
  <si>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</si>
  <si>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</si>
  <si>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</si>
  <si>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</si>
  <si>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</si>
  <si>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</si>
  <si>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</si>
  <si>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</si>
  <si>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</si>
  <si>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</si>
  <si>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</si>
  <si>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</si>
  <si>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</si>
  <si>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</si>
  <si>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</si>
  <si>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</si>
  <si>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</si>
  <si>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</si>
  <si>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</si>
  <si>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</si>
  <si>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</si>
  <si>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</si>
  <si>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</si>
  <si>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</si>
  <si>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</si>
  <si>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</si>
  <si>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</si>
  <si>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</si>
  <si>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</si>
  <si>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</si>
  <si>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</si>
  <si>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</si>
  <si>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</si>
  <si>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</si>
  <si>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</si>
  <si>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</si>
  <si>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</si>
  <si>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</si>
  <si>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</si>
  <si>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</si>
  <si>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</si>
  <si>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</si>
  <si>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</si>
  <si>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</si>
  <si>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</si>
  <si>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</si>
  <si>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</si>
  <si>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</si>
  <si>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</si>
  <si>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</si>
  <si>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</si>
  <si>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</si>
  <si>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</si>
  <si>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</si>
  <si>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</si>
  <si>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</si>
  <si>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</si>
  <si>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</si>
  <si>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</si>
  <si>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</si>
  <si>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</si>
  <si>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</si>
  <si>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</si>
  <si>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</si>
  <si>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</si>
  <si>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</si>
  <si>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</si>
  <si>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</si>
  <si>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</si>
  <si>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</si>
  <si>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</si>
  <si>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</si>
  <si>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</si>
  <si>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</si>
  <si>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</si>
  <si>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</si>
  <si>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</si>
  <si>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</si>
  <si>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</si>
  <si>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</si>
  <si>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</si>
  <si>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</si>
  <si>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</si>
  <si>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</si>
  <si>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</si>
  <si>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</si>
  <si>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</si>
  <si>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</si>
  <si>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</si>
  <si>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</si>
  <si>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</si>
  <si>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</si>
  <si>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</si>
  <si>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</si>
  <si>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</si>
  <si>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</si>
  <si>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</si>
  <si>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</si>
  <si>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</si>
  <si>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</si>
  <si>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</si>
  <si>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</si>
  <si>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</si>
  <si>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</si>
  <si>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</si>
  <si>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</si>
  <si>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</si>
  <si>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</si>
  <si>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</si>
  <si>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</si>
  <si>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</si>
  <si>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</si>
  <si>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</si>
  <si>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</si>
  <si>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</si>
  <si>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</si>
  <si>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</si>
  <si>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</si>
  <si>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</si>
  <si>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</si>
  <si>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</si>
  <si>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</si>
  <si>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</si>
  <si>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</si>
  <si>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</si>
  <si>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</si>
  <si>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</si>
  <si>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</si>
  <si>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</si>
  <si>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</si>
  <si>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</si>
  <si>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</si>
  <si>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</si>
  <si>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</si>
  <si>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</si>
  <si>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</si>
  <si>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</si>
  <si>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</si>
  <si>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</si>
  <si>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</si>
  <si>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</si>
  <si>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</si>
  <si>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</si>
  <si>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</si>
  <si>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</si>
  <si>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</si>
  <si>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</si>
  <si>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</si>
  <si>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</si>
  <si>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</si>
  <si>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</si>
  <si>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</si>
  <si>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</si>
  <si>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</si>
  <si>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</si>
  <si>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</si>
  <si>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</si>
  <si>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</si>
  <si>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</si>
  <si>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</si>
  <si>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</si>
  <si>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</si>
  <si>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</si>
  <si>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</si>
  <si>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</si>
  <si>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</si>
  <si>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</si>
  <si>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</si>
  <si>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</si>
  <si>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</si>
  <si>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</si>
  <si>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</si>
  <si>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</si>
  <si>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</si>
  <si>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</si>
  <si>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</si>
  <si>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</si>
  <si>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</si>
  <si>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</si>
  <si>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</si>
  <si>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</si>
  <si>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</si>
  <si>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</si>
  <si>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</si>
  <si>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</si>
  <si>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</si>
  <si>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</si>
  <si>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</si>
  <si>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</si>
  <si>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</si>
  <si>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</si>
  <si>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</si>
  <si>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</si>
  <si>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</si>
  <si>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</si>
  <si>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</si>
  <si>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</si>
  <si>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</si>
  <si>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</si>
  <si>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</si>
  <si>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</si>
  <si>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</si>
  <si>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</si>
  <si>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</si>
  <si>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</si>
  <si>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</si>
  <si>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</si>
  <si>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</si>
  <si>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</si>
  <si>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</si>
  <si>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</si>
  <si>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</si>
  <si>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</si>
  <si>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</si>
  <si>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</si>
  <si>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</si>
  <si>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</si>
  <si>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</si>
  <si>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</si>
  <si>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</si>
  <si>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</si>
  <si>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</si>
  <si>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</si>
  <si>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</si>
  <si>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</si>
  <si>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</si>
  <si>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</si>
  <si>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</si>
  <si>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</si>
  <si>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</si>
  <si>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</si>
  <si>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</si>
  <si>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</si>
  <si>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</si>
  <si>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</si>
  <si>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</si>
  <si>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</si>
  <si>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</si>
  <si>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</si>
  <si>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</si>
  <si>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</si>
  <si>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</si>
  <si>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</si>
  <si>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</si>
  <si>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</si>
  <si>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</si>
  <si>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</si>
  <si>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</si>
  <si>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</si>
  <si>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</si>
  <si>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</si>
  <si>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</si>
  <si>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</si>
  <si>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</si>
  <si>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</si>
  <si>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</si>
  <si>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</si>
  <si>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</si>
  <si>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</si>
  <si>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</si>
  <si>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</si>
  <si>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</si>
  <si>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</si>
  <si>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</si>
  <si>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</si>
  <si>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</si>
  <si>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</si>
  <si>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</si>
  <si>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</si>
  <si>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</si>
  <si>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</si>
  <si>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</si>
  <si>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</si>
  <si>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</si>
  <si>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</si>
  <si>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</si>
  <si>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</si>
  <si>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</si>
  <si>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</si>
  <si>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</si>
  <si>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</si>
  <si>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</si>
  <si>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</si>
  <si>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</si>
  <si>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</si>
  <si>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</si>
  <si>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COMPOSICAO</t>
  </si>
  <si>
    <t>3.1</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</si>
  <si>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</si>
  <si>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</si>
  <si>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</si>
  <si>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</si>
  <si>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</si>
  <si>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</si>
  <si>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</si>
  <si>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</si>
  <si>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</si>
  <si>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</si>
  <si>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</si>
  <si>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</si>
  <si>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</si>
  <si>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</si>
  <si>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</si>
  <si>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</si>
  <si>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</si>
  <si>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</si>
  <si>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</si>
  <si>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</si>
  <si>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</si>
  <si>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</si>
  <si>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</si>
  <si>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</si>
  <si>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</si>
  <si>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</si>
  <si>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</si>
  <si>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</si>
  <si>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</si>
  <si>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</si>
  <si>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</si>
  <si>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</si>
  <si>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</si>
  <si>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</si>
  <si>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</si>
  <si>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</si>
  <si>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</si>
  <si>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</si>
  <si>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</si>
  <si>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</si>
  <si>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</si>
  <si>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</si>
  <si>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</si>
  <si>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</si>
  <si>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</si>
  <si>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</si>
  <si>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</si>
  <si>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</si>
  <si>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</si>
  <si>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</si>
  <si>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</si>
  <si>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</si>
  <si>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</si>
  <si>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</si>
  <si>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</si>
  <si>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</si>
  <si>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</si>
  <si>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</si>
  <si>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SPLIT INVERTER, PISO TETO, 24000 BTU/H, QUENTE/FRIO, 60HZ, CLASSIFICACAO ENERGETICA A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</si>
  <si>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</si>
  <si>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</si>
  <si>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</si>
  <si>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</si>
  <si>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</si>
  <si>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</si>
  <si>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</si>
  <si>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</si>
  <si>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</si>
  <si>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</si>
  <si>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</si>
  <si>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</si>
  <si>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</si>
  <si>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</si>
  <si>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</si>
  <si>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</si>
  <si>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</si>
  <si>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</si>
  <si>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</si>
  <si>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</si>
  <si>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</si>
  <si>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</si>
  <si>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</si>
  <si>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</si>
  <si>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</si>
  <si>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</si>
  <si>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</si>
  <si>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</si>
  <si>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</si>
  <si>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</si>
  <si>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</si>
  <si>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</si>
  <si>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</si>
  <si>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</si>
  <si>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</si>
  <si>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</si>
  <si>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</si>
  <si>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</si>
  <si>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</si>
  <si>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</si>
  <si>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</si>
  <si>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</si>
  <si>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</si>
  <si>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</si>
  <si>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</si>
  <si>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</si>
  <si>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</si>
  <si>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CAMINHONETE COM MOTOR A DIESEL, POTENCIA *160* CV, CABINE DUPLA, 4X4</t>
  </si>
  <si>
    <t>CAP, PVC, JE, OCRE, DN 150 MM (CONEXAO PARA TUBO COLETOR DE ESGOTO)</t>
  </si>
  <si>
    <t>CAP, PVC, JE, OCRE, DN 200 MM (CONEXAO PARA TUBO COLETOR DE ESGOTO)</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</si>
  <si>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</si>
  <si>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</si>
  <si>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</si>
  <si>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</si>
  <si>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</si>
  <si>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</si>
  <si>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</si>
  <si>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</si>
  <si>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</si>
  <si>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</si>
  <si>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</si>
  <si>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</si>
  <si>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</si>
  <si>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</si>
  <si>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</si>
  <si>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DESMOLDANTE PARA CONCRETO ESTAMPADO</t>
  </si>
  <si>
    <t>ENDURECEDOR MINERAL DE BASE CIMENTICIA PARA PISO DE CONCRETO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</si>
  <si>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</si>
  <si>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</si>
  <si>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</si>
  <si>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</si>
  <si>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</si>
  <si>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</si>
  <si>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</si>
  <si>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</si>
  <si>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</si>
  <si>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</si>
  <si>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</si>
  <si>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</si>
  <si>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</si>
  <si>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</si>
  <si>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</si>
  <si>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</si>
  <si>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</si>
  <si>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</si>
  <si>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</si>
  <si>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</si>
  <si>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</si>
  <si>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</si>
  <si>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</si>
  <si>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</si>
  <si>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</si>
  <si>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EXAMES - HORISTA (COLETADO CAIXA)</t>
  </si>
  <si>
    <t>EXAMES - MENSALISTA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</si>
  <si>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</si>
  <si>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</si>
  <si>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</si>
  <si>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</si>
  <si>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</si>
  <si>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</si>
  <si>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</si>
  <si>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</si>
  <si>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</si>
  <si>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</si>
  <si>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</si>
  <si>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</si>
  <si>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</si>
  <si>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</si>
  <si>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</si>
  <si>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</si>
  <si>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</si>
  <si>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</si>
  <si>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</si>
  <si>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</si>
  <si>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</si>
  <si>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</si>
  <si>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</si>
  <si>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</si>
  <si>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</si>
  <si>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</si>
  <si>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</si>
  <si>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</si>
  <si>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</si>
  <si>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</si>
  <si>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</si>
  <si>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</si>
  <si>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</si>
  <si>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</si>
  <si>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</si>
  <si>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</si>
  <si>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</si>
  <si>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</si>
  <si>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</si>
  <si>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</si>
  <si>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</si>
  <si>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</si>
  <si>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</si>
  <si>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</si>
  <si>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</si>
  <si>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</si>
  <si>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LAMBRI EM ALUMINIO, DE APROXIMADAMENTE 0,6 KG/M, COM APROXIMADAMENTE 168,0 MM DE LARGURA, 6,0 MM DE ALTURA E 6,0 M DE EXTENSAO</t>
  </si>
  <si>
    <t>LIXEIRA DUPLA, COM CAPACIDADE VOLUMETRICA DE 60L*, FABRICADA EM TUBO DE ACO CARBONO, CESTOS EM CHAPA DE ACO E PINTURA NO PROCESSO ELETROSTATICO - PARA ACADEMIA AO AR LIVRE / ACADEMIA DA TERCEIRA IDADE - ATI</t>
  </si>
  <si>
    <t>M2XMES</t>
  </si>
  <si>
    <t xml:space="preserve">MXMES </t>
  </si>
  <si>
    <t>LUMINARIA TIPO TARTARUGA A PROVA DE TEMPO, GASES, VAPOR E PO, EM ALUMINIO, COM GRADE, BASE E27, POTENCIA MAXIMA 100 W - REF Y 25/1 (NAO INCLUI LAMPADA)</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</si>
  <si>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</si>
  <si>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</si>
  <si>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</si>
  <si>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MEMBRANA IMPERMEABILIZANTE A BASE DE POLIUREIA, BICOMPONENTE, APLICACAO A FRIO</t>
  </si>
  <si>
    <t>MEMBRANA IMPERMEABILIZANTE A BASE DE POLIURETANO</t>
  </si>
  <si>
    <t>MEMBRANA IMPERMEABILIZANTE ACRILICA MONOCOMPONENTE</t>
  </si>
  <si>
    <t>MULTIEXERCITADOR COM SEIS FUNCOES, EM TUBO DE ACO CARBONO, PINTURA NO PROCESSO ELETROSTATICO - EQUIPAMENTO DE GINASTICA PARA ACADEMIA AO AR LIVRE / ACADEMIA DA TERCEIRA IDADE - ATI</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</si>
  <si>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</si>
  <si>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</si>
  <si>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</si>
  <si>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</si>
  <si>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</si>
  <si>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</si>
  <si>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</si>
  <si>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</si>
  <si>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</si>
  <si>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</si>
  <si>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</si>
  <si>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</si>
  <si>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PICAPE CABINE SIMPLES COM MOTOR 1.6 FLEX, CAMBIO MANUAL, POTENCIA 101/104 CV, 2 PORTAS</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</si>
  <si>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</si>
  <si>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</si>
  <si>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</si>
  <si>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</si>
  <si>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</si>
  <si>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</si>
  <si>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</si>
  <si>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</si>
  <si>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</si>
  <si>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</si>
  <si>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</si>
  <si>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</si>
  <si>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</si>
  <si>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</si>
  <si>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</si>
  <si>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</si>
  <si>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</si>
  <si>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</si>
  <si>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</si>
  <si>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</si>
  <si>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INTERNO/EXTERNO DE CHAPA DE ACO GALVANIZADA NUM 24, CORTE 25 CM</t>
  </si>
  <si>
    <t>SEGURO - HORISTA (COLETADO CAIXA)</t>
  </si>
  <si>
    <t>SEGURO - MENSALISTA (COLETADO CAIXA)</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</si>
  <si>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</si>
  <si>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</si>
  <si>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</si>
  <si>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</si>
  <si>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</si>
  <si>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</si>
  <si>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</si>
  <si>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</si>
  <si>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</si>
  <si>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</si>
  <si>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</si>
  <si>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</si>
  <si>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</si>
  <si>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</si>
  <si>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</si>
  <si>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</si>
  <si>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</si>
  <si>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</si>
  <si>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</si>
  <si>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</si>
  <si>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</si>
  <si>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</si>
  <si>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</si>
  <si>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</si>
  <si>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</si>
  <si>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</si>
  <si>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</si>
  <si>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</si>
  <si>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</si>
  <si>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</si>
  <si>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</si>
  <si>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</si>
  <si>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</si>
  <si>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</si>
  <si>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</si>
  <si>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</si>
  <si>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</si>
  <si>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</si>
  <si>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</si>
  <si>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</si>
  <si>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</si>
  <si>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</si>
  <si>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</si>
  <si>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</si>
  <si>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</si>
  <si>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</si>
  <si>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</si>
  <si>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</si>
  <si>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</si>
  <si>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</si>
  <si>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</si>
  <si>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</si>
  <si>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</si>
  <si>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</si>
  <si>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</si>
  <si>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</si>
  <si>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</si>
  <si>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</si>
  <si>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</si>
  <si>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</si>
  <si>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</si>
  <si>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</si>
  <si>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</si>
  <si>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</si>
  <si>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</si>
  <si>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</si>
  <si>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</si>
  <si>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</si>
  <si>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</si>
  <si>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</si>
  <si>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</si>
  <si>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</si>
  <si>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</si>
  <si>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</si>
  <si>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</si>
  <si>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</si>
  <si>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</si>
  <si>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</si>
  <si>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</si>
  <si>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</si>
  <si>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</si>
  <si>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</si>
  <si>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</si>
  <si>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</si>
  <si>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</si>
  <si>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</si>
  <si>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</si>
  <si>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</si>
  <si>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</si>
  <si>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</si>
  <si>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</si>
  <si>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</si>
  <si>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</si>
  <si>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</si>
  <si>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</si>
  <si>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</si>
  <si>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</si>
  <si>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</si>
  <si>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</si>
  <si>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</si>
  <si>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</si>
  <si>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</si>
  <si>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</si>
  <si>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</si>
  <si>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</si>
  <si>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</si>
  <si>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</si>
  <si>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</si>
  <si>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</si>
  <si>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</si>
  <si>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</si>
  <si>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</si>
  <si>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</si>
  <si>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</si>
  <si>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</si>
  <si>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</si>
  <si>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</si>
  <si>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</si>
  <si>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</si>
  <si>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</si>
  <si>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</si>
  <si>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</si>
  <si>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</si>
  <si>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</si>
  <si>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</si>
  <si>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</si>
  <si>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</si>
  <si>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</si>
  <si>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</si>
  <si>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</si>
  <si>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</si>
  <si>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</si>
  <si>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</si>
  <si>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</si>
  <si>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</si>
  <si>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</si>
  <si>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</si>
  <si>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</si>
  <si>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</si>
  <si>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</si>
  <si>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</si>
  <si>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</si>
  <si>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</si>
  <si>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</si>
  <si>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</si>
  <si>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</si>
  <si>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</si>
  <si>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</si>
  <si>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</si>
  <si>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</si>
  <si>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</si>
  <si>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</si>
  <si>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</si>
  <si>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</si>
  <si>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</si>
  <si>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</si>
  <si>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</si>
  <si>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</si>
  <si>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</si>
  <si>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</si>
  <si>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</si>
  <si>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</si>
  <si>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</si>
  <si>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</si>
  <si>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</si>
  <si>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</si>
  <si>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</si>
  <si>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</si>
  <si>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</si>
  <si>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</si>
  <si>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</si>
  <si>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</si>
  <si>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</si>
  <si>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</si>
  <si>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</si>
  <si>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</si>
  <si>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</si>
  <si>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</si>
  <si>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</si>
  <si>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</si>
  <si>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</si>
  <si>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</si>
  <si>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</si>
  <si>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</si>
  <si>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</si>
  <si>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</si>
  <si>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</si>
  <si>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</si>
  <si>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</si>
  <si>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</si>
  <si>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</si>
  <si>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</si>
  <si>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</si>
  <si>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</si>
  <si>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</si>
  <si>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</si>
  <si>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</si>
  <si>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</si>
  <si>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</si>
  <si>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</si>
  <si>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</si>
  <si>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</si>
  <si>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</si>
  <si>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</si>
  <si>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</si>
  <si>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</si>
  <si>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</si>
  <si>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</si>
  <si>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</si>
  <si>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</si>
  <si>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</si>
  <si>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</si>
  <si>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</si>
  <si>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</si>
  <si>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</si>
  <si>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</si>
  <si>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</si>
  <si>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</si>
  <si>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</si>
  <si>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</si>
  <si>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</si>
  <si>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</si>
  <si>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</si>
  <si>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</si>
  <si>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</si>
  <si>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</si>
  <si>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</si>
  <si>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</si>
  <si>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</si>
  <si>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</si>
  <si>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</si>
  <si>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</si>
  <si>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</si>
  <si>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</si>
  <si>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</si>
  <si>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</si>
  <si>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</si>
  <si>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</si>
  <si>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</si>
  <si>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</si>
  <si>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</si>
  <si>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</si>
  <si>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</si>
  <si>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</si>
  <si>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</si>
  <si>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</si>
  <si>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</si>
  <si>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</si>
  <si>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</si>
  <si>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</si>
  <si>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</si>
  <si>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</si>
  <si>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</si>
  <si>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</si>
  <si>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</si>
  <si>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</si>
  <si>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</si>
  <si>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</si>
  <si>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</si>
  <si>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</si>
  <si>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</si>
  <si>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</si>
  <si>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</si>
  <si>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</si>
  <si>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</si>
  <si>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</si>
  <si>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</si>
  <si>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</si>
  <si>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</si>
  <si>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</si>
  <si>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</si>
  <si>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</si>
  <si>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</si>
  <si>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</si>
  <si>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</si>
  <si>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</si>
  <si>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</si>
  <si>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</si>
  <si>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</si>
  <si>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</si>
  <si>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</si>
  <si>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</si>
  <si>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</si>
  <si>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</si>
  <si>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</si>
  <si>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</si>
  <si>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</si>
  <si>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</si>
  <si>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</si>
  <si>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</si>
  <si>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</si>
  <si>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</si>
  <si>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</si>
  <si>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</si>
  <si>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</si>
  <si>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</si>
  <si>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</si>
  <si>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</si>
  <si>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</si>
  <si>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</si>
  <si>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</si>
  <si>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</si>
  <si>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</si>
  <si>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</si>
  <si>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</si>
  <si>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</si>
  <si>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</si>
  <si>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</si>
  <si>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</si>
  <si>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</si>
  <si>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</si>
  <si>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</si>
  <si>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</si>
  <si>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</si>
  <si>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</si>
  <si>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</si>
  <si>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</si>
  <si>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</si>
  <si>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</si>
  <si>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</si>
  <si>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</si>
  <si>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</si>
  <si>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</si>
  <si>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</si>
  <si>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</si>
  <si>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</si>
  <si>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</si>
  <si>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</si>
  <si>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TECNICO DE EDIFICACOES COM ENCARGOS COMPLEMENTARES</t>
  </si>
  <si>
    <t>CURSO DE CAPACITAÇÃO PARA TECNICO DE EDIFICACOES (ENCARGOS COMPLEMENTARES) - HORISTA</t>
  </si>
  <si>
    <t>CURSO DE CAPACITAÇÃO PARA TECNICO DE EDIFICACOES (ENCARGOS COMPLEMENTARES) - MENSALISTA</t>
  </si>
  <si>
    <t>INSUMO</t>
  </si>
  <si>
    <t>2.4</t>
  </si>
  <si>
    <t>2.5</t>
  </si>
  <si>
    <t xml:space="preserve">S10 </t>
  </si>
  <si>
    <t>FUNDAÇÃO</t>
  </si>
  <si>
    <t>TOTAL M3</t>
  </si>
  <si>
    <t>VOLUME ESCAVAÇÃO</t>
  </si>
  <si>
    <t>ÁREA</t>
  </si>
  <si>
    <t>MALHA Q92</t>
  </si>
  <si>
    <t>S1 = ETC 6X</t>
  </si>
  <si>
    <t>S2 = ETC , 12X</t>
  </si>
  <si>
    <t>TOTAL M2</t>
  </si>
  <si>
    <t>VOLUME CONCRETO</t>
  </si>
  <si>
    <t>S1 ETC</t>
  </si>
  <si>
    <t>VBASE</t>
  </si>
  <si>
    <t>VRESTO</t>
  </si>
  <si>
    <t>VTOTAL</t>
  </si>
  <si>
    <t>X6</t>
  </si>
  <si>
    <t>X12</t>
  </si>
  <si>
    <t>S2 ETC</t>
  </si>
  <si>
    <t>S10 ETC</t>
  </si>
  <si>
    <t>X1</t>
  </si>
  <si>
    <t>VTOTAL DE CONCRETAGEM SAPATA</t>
  </si>
  <si>
    <t>ÁGUA FRIA</t>
  </si>
  <si>
    <t>1.2</t>
  </si>
  <si>
    <t>3.2</t>
  </si>
  <si>
    <t>3.3</t>
  </si>
  <si>
    <t>INSTALAÇÕES ELÉTRICAS</t>
  </si>
  <si>
    <t>5.1</t>
  </si>
  <si>
    <t>6.1</t>
  </si>
  <si>
    <t>7.1</t>
  </si>
  <si>
    <t>7.2</t>
  </si>
  <si>
    <t>8.1</t>
  </si>
  <si>
    <t>8.2</t>
  </si>
  <si>
    <t>8.3</t>
  </si>
  <si>
    <t>8.4</t>
  </si>
  <si>
    <t>8.5</t>
  </si>
  <si>
    <t>8.6</t>
  </si>
  <si>
    <t>90 dias</t>
  </si>
  <si>
    <t>120 dias</t>
  </si>
  <si>
    <t>150 dias</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</si>
  <si>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</si>
  <si>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</si>
  <si>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</si>
  <si>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</si>
  <si>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</si>
  <si>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</si>
  <si>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</si>
  <si>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</si>
  <si>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</si>
  <si>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</si>
  <si>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</si>
  <si>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</si>
  <si>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</si>
  <si>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</si>
  <si>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</si>
  <si>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</si>
  <si>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CORTE E DOBRA DE AÇO CA-50, DIÂMERO DE 32 MM, UTILIZADO EM ESTRUTURAS DIVERSAS, EXCETO LAJE. AF_10/2016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</si>
  <si>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</si>
  <si>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</si>
  <si>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</si>
  <si>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</si>
  <si>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</si>
  <si>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</si>
  <si>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</si>
  <si>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</si>
  <si>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</si>
  <si>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</si>
  <si>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</si>
  <si>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</si>
  <si>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</si>
  <si>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</si>
  <si>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</si>
  <si>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</si>
  <si>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</si>
  <si>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</si>
  <si>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</si>
  <si>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</si>
  <si>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</si>
  <si>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</si>
  <si>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</si>
  <si>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</si>
  <si>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</si>
  <si>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</si>
  <si>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</si>
  <si>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</si>
  <si>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</si>
  <si>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</si>
  <si>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</si>
  <si>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</si>
  <si>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</si>
  <si>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</si>
  <si>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</si>
  <si>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</si>
  <si>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</si>
  <si>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</si>
  <si>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</si>
  <si>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</si>
  <si>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</si>
  <si>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</si>
  <si>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</si>
  <si>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</si>
  <si>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</si>
  <si>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</si>
  <si>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</si>
  <si>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</si>
  <si>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</si>
  <si>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</si>
  <si>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</si>
  <si>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</si>
  <si>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</si>
  <si>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</si>
  <si>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</si>
  <si>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</si>
  <si>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</si>
  <si>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</si>
  <si>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</si>
  <si>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</si>
  <si>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</si>
  <si>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</si>
  <si>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</si>
  <si>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</si>
  <si>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</si>
  <si>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</si>
  <si>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</si>
  <si>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</si>
  <si>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</si>
  <si>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</si>
  <si>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</si>
  <si>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</si>
  <si>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</si>
  <si>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</si>
  <si>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</si>
  <si>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</si>
  <si>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</si>
  <si>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</si>
  <si>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</si>
  <si>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</si>
  <si>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</si>
  <si>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</si>
  <si>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</si>
  <si>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</si>
  <si>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</si>
  <si>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</si>
  <si>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</si>
  <si>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</si>
  <si>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</si>
  <si>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</si>
  <si>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</si>
  <si>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</si>
  <si>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</si>
  <si>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</si>
  <si>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</si>
  <si>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</si>
  <si>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</si>
  <si>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</si>
  <si>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</si>
  <si>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</si>
  <si>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</si>
  <si>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</si>
  <si>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</si>
  <si>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</si>
  <si>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</si>
  <si>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</si>
  <si>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</si>
  <si>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</si>
  <si>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</si>
  <si>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</si>
  <si>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</si>
  <si>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</si>
  <si>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</si>
  <si>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</si>
  <si>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</si>
  <si>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</si>
  <si>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</si>
  <si>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</si>
  <si>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</si>
  <si>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</si>
  <si>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</si>
  <si>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</si>
  <si>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</si>
  <si>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</si>
  <si>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</si>
  <si>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</si>
  <si>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</si>
  <si>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</si>
  <si>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</si>
  <si>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</si>
  <si>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</si>
  <si>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</si>
  <si>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</si>
  <si>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</si>
  <si>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</si>
  <si>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</si>
  <si>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</si>
  <si>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</si>
  <si>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</si>
  <si>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</si>
  <si>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</si>
  <si>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</si>
  <si>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</si>
  <si>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</si>
  <si>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</si>
  <si>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</si>
  <si>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</si>
  <si>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</si>
  <si>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</si>
  <si>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</si>
  <si>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</si>
  <si>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</si>
  <si>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</si>
  <si>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</si>
  <si>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</si>
  <si>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</si>
  <si>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</si>
  <si>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</si>
  <si>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</si>
  <si>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</si>
  <si>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</si>
  <si>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</si>
  <si>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</si>
  <si>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</si>
  <si>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</si>
  <si>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</si>
  <si>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</si>
  <si>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</si>
  <si>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</si>
  <si>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</si>
  <si>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</si>
  <si>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</si>
  <si>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</si>
  <si>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</si>
  <si>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</si>
  <si>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</si>
  <si>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</si>
  <si>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</si>
  <si>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</si>
  <si>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</si>
  <si>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</si>
  <si>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</si>
  <si>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</si>
  <si>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</si>
  <si>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</si>
  <si>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</si>
  <si>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</si>
  <si>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</si>
  <si>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</si>
  <si>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</si>
  <si>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</si>
  <si>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</si>
  <si>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</si>
  <si>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</si>
  <si>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</si>
  <si>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</si>
  <si>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</si>
  <si>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</si>
  <si>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</si>
  <si>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</si>
  <si>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</si>
  <si>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</si>
  <si>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</si>
  <si>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</si>
  <si>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</si>
  <si>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</si>
  <si>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</si>
  <si>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</si>
  <si>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</si>
  <si>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!EM PROCESSO DE DESATIVACAO! DOBRADICA EM ACO/FERRO, 3" X 2 1/2", E= 1,2 A 1,8 MM, SEM ANEL,  CROMADO OU ZINCADO, TAMPA BOLA, COM PARAFUSOS</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</si>
  <si>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</si>
  <si>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</si>
  <si>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DESATIVACAO!JANELA DE CORRER, ACO, BATENTE/REQUADRO DE 6 A 14 CM,  COM DIVISAO HORIZ , PINT ANTICORROSIVA, SEM VIDRO, BANDEIRA COM BASCULA, 4 FLS, 120  X 150 CM (A X L)</t>
  </si>
  <si>
    <t>APONTADOR OU APROPRIADOR DE MAO DE OBRA</t>
  </si>
  <si>
    <t>AUXILIAR DE LABORATORISTA DE SOLOS E DE CONCRETO</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</si>
  <si>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</si>
  <si>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</si>
  <si>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</si>
  <si>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</si>
  <si>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</si>
  <si>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</si>
  <si>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</si>
  <si>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</si>
  <si>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</si>
  <si>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</si>
  <si>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</si>
  <si>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</si>
  <si>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</si>
  <si>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</si>
  <si>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</si>
  <si>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</si>
  <si>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</si>
  <si>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</si>
  <si>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</si>
  <si>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</si>
  <si>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</si>
  <si>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</si>
  <si>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</si>
  <si>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</si>
  <si>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</si>
  <si>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</si>
  <si>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TELHADOR  (MENSALISTA)</t>
  </si>
  <si>
    <t>M²</t>
  </si>
  <si>
    <t>9.2</t>
  </si>
  <si>
    <t>9.5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</si>
  <si>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</si>
  <si>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</si>
  <si>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</si>
  <si>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</si>
  <si>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</si>
  <si>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</si>
  <si>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</si>
  <si>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</si>
  <si>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</si>
  <si>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</si>
  <si>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</si>
  <si>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</si>
  <si>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</si>
  <si>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</si>
  <si>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</si>
  <si>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</si>
  <si>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</si>
  <si>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</si>
  <si>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</si>
  <si>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</si>
  <si>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</si>
  <si>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</si>
  <si>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</si>
  <si>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</si>
  <si>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</si>
  <si>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</si>
  <si>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</si>
  <si>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</si>
  <si>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</si>
  <si>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</si>
  <si>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</si>
  <si>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</si>
  <si>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</si>
  <si>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</si>
  <si>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</si>
  <si>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</si>
  <si>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</si>
  <si>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</si>
  <si>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</si>
  <si>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</si>
  <si>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</si>
  <si>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</si>
  <si>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</si>
  <si>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</si>
  <si>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</si>
  <si>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</si>
  <si>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</si>
  <si>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</si>
  <si>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</si>
  <si>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</si>
  <si>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</si>
  <si>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</si>
  <si>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</si>
  <si>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</si>
  <si>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</si>
  <si>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</si>
  <si>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</si>
  <si>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</si>
  <si>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</si>
  <si>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</si>
  <si>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</si>
  <si>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</si>
  <si>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</si>
  <si>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</si>
  <si>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</si>
  <si>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</si>
  <si>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</si>
  <si>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</si>
  <si>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</si>
  <si>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</si>
  <si>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</si>
  <si>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</si>
  <si>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</si>
  <si>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</si>
  <si>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</si>
  <si>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</si>
  <si>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</si>
  <si>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</si>
  <si>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</si>
  <si>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</si>
  <si>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</si>
  <si>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</si>
  <si>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</si>
  <si>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</si>
  <si>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</si>
  <si>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</si>
  <si>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</si>
  <si>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</si>
  <si>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</si>
  <si>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</si>
  <si>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</si>
  <si>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</si>
  <si>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</si>
  <si>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</si>
  <si>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</si>
  <si>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</si>
  <si>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</si>
  <si>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</si>
  <si>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</si>
  <si>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</si>
  <si>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</si>
  <si>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</si>
  <si>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</si>
  <si>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</si>
  <si>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</si>
  <si>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</si>
  <si>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</si>
  <si>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</si>
  <si>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</si>
  <si>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</si>
  <si>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</si>
  <si>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</si>
  <si>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</si>
  <si>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</si>
  <si>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</si>
  <si>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</si>
  <si>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</si>
  <si>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</si>
  <si>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</si>
  <si>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</si>
  <si>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</si>
  <si>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</si>
  <si>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</si>
  <si>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</si>
  <si>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</si>
  <si>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</si>
  <si>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</si>
  <si>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</si>
  <si>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</si>
  <si>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</si>
  <si>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</si>
  <si>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</si>
  <si>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</si>
  <si>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</si>
  <si>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</si>
  <si>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</si>
  <si>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</si>
  <si>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</si>
  <si>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</si>
  <si>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</si>
  <si>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</si>
  <si>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</si>
  <si>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</si>
  <si>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</si>
  <si>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</si>
  <si>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</si>
  <si>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</si>
  <si>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</si>
  <si>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</si>
  <si>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</si>
  <si>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</si>
  <si>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</si>
  <si>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</si>
  <si>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</si>
  <si>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</si>
  <si>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</si>
  <si>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</si>
  <si>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</si>
  <si>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</si>
  <si>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</si>
  <si>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</si>
  <si>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</si>
  <si>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</si>
  <si>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</si>
  <si>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</si>
  <si>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</si>
  <si>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</si>
  <si>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</si>
  <si>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</si>
  <si>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</si>
  <si>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</si>
  <si>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</si>
  <si>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</si>
  <si>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</si>
  <si>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</si>
  <si>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</si>
  <si>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</si>
  <si>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</si>
  <si>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</si>
  <si>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</si>
  <si>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</si>
  <si>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</si>
  <si>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</si>
  <si>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</si>
  <si>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</si>
  <si>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</si>
  <si>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</si>
  <si>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</si>
  <si>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</si>
  <si>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</si>
  <si>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</si>
  <si>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</si>
  <si>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</si>
  <si>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</si>
  <si>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</si>
  <si>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</si>
  <si>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</si>
  <si>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</si>
  <si>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</si>
  <si>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</si>
  <si>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</si>
  <si>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</si>
  <si>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</si>
  <si>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</si>
  <si>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</si>
  <si>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</si>
  <si>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</si>
  <si>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</si>
  <si>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</si>
  <si>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</si>
  <si>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</si>
  <si>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</si>
  <si>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</si>
  <si>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</si>
  <si>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</si>
  <si>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</si>
  <si>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</si>
  <si>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</si>
  <si>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</si>
  <si>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</si>
  <si>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</si>
  <si>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</si>
  <si>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</si>
  <si>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</si>
  <si>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</si>
  <si>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</si>
  <si>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</si>
  <si>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</si>
  <si>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</si>
  <si>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</si>
  <si>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</si>
  <si>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</si>
  <si>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</si>
  <si>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</si>
  <si>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</si>
  <si>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</si>
  <si>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</si>
  <si>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</si>
  <si>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</si>
  <si>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</si>
  <si>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</si>
  <si>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</si>
  <si>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</si>
  <si>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</si>
  <si>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</si>
  <si>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</si>
  <si>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</si>
  <si>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</si>
  <si>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</si>
  <si>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</si>
  <si>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</si>
  <si>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</si>
  <si>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</si>
  <si>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</si>
  <si>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</si>
  <si>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</si>
  <si>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</si>
  <si>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</si>
  <si>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</si>
  <si>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</si>
  <si>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</si>
  <si>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</si>
  <si>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</si>
  <si>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</si>
  <si>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</si>
  <si>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</si>
  <si>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</si>
  <si>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</si>
  <si>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</si>
  <si>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</si>
  <si>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</si>
  <si>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</si>
  <si>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</si>
  <si>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</si>
  <si>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</si>
  <si>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</si>
  <si>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</si>
  <si>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</si>
  <si>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</si>
  <si>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</si>
  <si>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</si>
  <si>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</si>
  <si>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</si>
  <si>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</si>
  <si>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</si>
  <si>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</si>
  <si>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</si>
  <si>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</si>
  <si>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</si>
  <si>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</si>
  <si>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</si>
  <si>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</si>
  <si>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</si>
  <si>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</si>
  <si>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</si>
  <si>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</si>
  <si>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</si>
  <si>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</si>
  <si>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</si>
  <si>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</si>
  <si>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</si>
  <si>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</si>
  <si>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</si>
  <si>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</si>
  <si>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</si>
  <si>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</si>
  <si>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</si>
  <si>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</si>
  <si>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</si>
  <si>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</si>
  <si>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</si>
  <si>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</si>
  <si>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</si>
  <si>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</si>
  <si>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</si>
  <si>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</si>
  <si>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</si>
  <si>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</si>
  <si>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</si>
  <si>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</si>
  <si>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</si>
  <si>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</si>
  <si>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</si>
  <si>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</si>
  <si>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</si>
  <si>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</si>
  <si>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</si>
  <si>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</si>
  <si>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</si>
  <si>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</si>
  <si>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</si>
  <si>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</si>
  <si>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</si>
  <si>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</si>
  <si>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</si>
  <si>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</si>
  <si>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</si>
  <si>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</si>
  <si>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</si>
  <si>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</si>
  <si>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</si>
  <si>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</si>
  <si>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</si>
  <si>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</si>
  <si>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</si>
  <si>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</si>
  <si>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</si>
  <si>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</si>
  <si>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</si>
  <si>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</si>
  <si>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</si>
  <si>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</si>
  <si>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</si>
  <si>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</si>
  <si>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</si>
  <si>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</si>
  <si>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</si>
  <si>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</si>
  <si>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</si>
  <si>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</si>
  <si>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</si>
  <si>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</si>
  <si>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</si>
  <si>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</si>
  <si>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</si>
  <si>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</si>
  <si>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</si>
  <si>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</si>
  <si>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</si>
  <si>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</si>
  <si>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</si>
  <si>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</si>
  <si>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</si>
  <si>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</si>
  <si>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</si>
  <si>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</si>
  <si>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</si>
  <si>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</si>
  <si>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</si>
  <si>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</si>
  <si>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</si>
  <si>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</si>
  <si>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</si>
  <si>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</si>
  <si>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</si>
  <si>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</si>
  <si>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</si>
  <si>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</si>
  <si>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</si>
  <si>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</si>
  <si>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</si>
  <si>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</si>
  <si>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</si>
  <si>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</si>
  <si>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</si>
  <si>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</si>
  <si>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</si>
  <si>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</si>
  <si>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</si>
  <si>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</si>
  <si>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</si>
  <si>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</si>
  <si>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</si>
  <si>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</si>
  <si>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</si>
  <si>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</si>
  <si>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</si>
  <si>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</si>
  <si>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</si>
  <si>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</si>
  <si>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</si>
  <si>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</si>
  <si>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</si>
  <si>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</si>
  <si>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</si>
  <si>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</si>
  <si>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</si>
  <si>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</si>
  <si>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</si>
  <si>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</si>
  <si>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</si>
  <si>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</si>
  <si>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</si>
  <si>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</si>
  <si>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</si>
  <si>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</si>
  <si>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</si>
  <si>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</si>
  <si>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</si>
  <si>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</si>
  <si>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</si>
  <si>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</si>
  <si>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</si>
  <si>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</si>
  <si>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</si>
  <si>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</si>
  <si>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</si>
  <si>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</si>
  <si>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</si>
  <si>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</si>
  <si>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</si>
  <si>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</si>
  <si>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</si>
  <si>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</si>
  <si>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</si>
  <si>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</si>
  <si>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</si>
  <si>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</si>
  <si>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</si>
  <si>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</si>
  <si>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</si>
  <si>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</si>
  <si>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</si>
  <si>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</si>
  <si>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</si>
  <si>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</si>
  <si>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</si>
  <si>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</si>
  <si>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</si>
  <si>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</si>
  <si>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</si>
  <si>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</si>
  <si>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</si>
  <si>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</si>
  <si>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</si>
  <si>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</si>
  <si>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</si>
  <si>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</si>
  <si>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</si>
  <si>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</si>
  <si>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</si>
  <si>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</si>
  <si>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</si>
  <si>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</si>
  <si>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</si>
  <si>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</si>
  <si>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</si>
  <si>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</si>
  <si>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</si>
  <si>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</si>
  <si>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</si>
  <si>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</si>
  <si>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</si>
  <si>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</si>
  <si>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</si>
  <si>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</si>
  <si>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</si>
  <si>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</si>
  <si>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</si>
  <si>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</si>
  <si>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</si>
  <si>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</si>
  <si>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</si>
  <si>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</si>
  <si>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</si>
  <si>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</si>
  <si>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</si>
  <si>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</si>
  <si>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</si>
  <si>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</si>
  <si>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</si>
  <si>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</si>
  <si>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</si>
  <si>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</si>
  <si>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</si>
  <si>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</si>
  <si>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</si>
  <si>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</si>
  <si>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</si>
  <si>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</si>
  <si>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</si>
  <si>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</si>
  <si>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</si>
  <si>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</si>
  <si>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</si>
  <si>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</si>
  <si>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</si>
  <si>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</si>
  <si>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</si>
  <si>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</si>
  <si>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</si>
  <si>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</si>
  <si>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</si>
  <si>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</si>
  <si>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</si>
  <si>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</si>
  <si>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</si>
  <si>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</si>
  <si>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</si>
  <si>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</si>
  <si>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</si>
  <si>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</si>
  <si>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</si>
  <si>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</si>
  <si>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</si>
  <si>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</si>
  <si>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</si>
  <si>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</si>
  <si>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</si>
  <si>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</si>
  <si>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</si>
  <si>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</si>
  <si>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</si>
  <si>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</si>
  <si>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</si>
  <si>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</si>
  <si>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</si>
  <si>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</si>
  <si>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</si>
  <si>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</si>
  <si>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</si>
  <si>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</si>
  <si>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</si>
  <si>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</si>
  <si>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</si>
  <si>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</si>
  <si>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</si>
  <si>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</si>
  <si>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</si>
  <si>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</si>
  <si>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</si>
  <si>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</si>
  <si>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</si>
  <si>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</si>
  <si>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</si>
  <si>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</si>
  <si>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</si>
  <si>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</si>
  <si>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</si>
  <si>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</si>
  <si>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</si>
  <si>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</si>
  <si>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</si>
  <si>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</si>
  <si>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</si>
  <si>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</si>
  <si>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</si>
  <si>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</si>
  <si>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</si>
  <si>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</si>
  <si>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</si>
  <si>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</si>
  <si>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</si>
  <si>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</si>
  <si>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</si>
  <si>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</si>
  <si>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</si>
  <si>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</si>
  <si>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</si>
  <si>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</si>
  <si>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</si>
  <si>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</si>
  <si>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</si>
  <si>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</si>
  <si>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</si>
  <si>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</si>
  <si>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</si>
  <si>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</si>
  <si>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</si>
  <si>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</si>
  <si>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</si>
  <si>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</si>
  <si>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</si>
  <si>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</si>
  <si>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</si>
  <si>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</si>
  <si>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</si>
  <si>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</si>
  <si>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</si>
  <si>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</si>
  <si>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</si>
  <si>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</si>
  <si>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</si>
  <si>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</si>
  <si>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</si>
  <si>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</si>
  <si>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</si>
  <si>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</si>
  <si>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</si>
  <si>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</si>
  <si>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</si>
  <si>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</si>
  <si>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</si>
  <si>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</si>
  <si>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</si>
  <si>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</si>
  <si>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</si>
  <si>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</si>
  <si>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</si>
  <si>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</si>
  <si>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</si>
  <si>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</si>
  <si>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</si>
  <si>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</si>
  <si>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</si>
  <si>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</si>
  <si>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</si>
  <si>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</si>
  <si>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</si>
  <si>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</si>
  <si>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</si>
  <si>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</si>
  <si>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</si>
  <si>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</si>
  <si>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</si>
  <si>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</si>
  <si>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</si>
  <si>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</si>
  <si>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</si>
  <si>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</si>
  <si>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</si>
  <si>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</si>
  <si>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</si>
  <si>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</si>
  <si>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</si>
  <si>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</si>
  <si>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</si>
  <si>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</si>
  <si>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</si>
  <si>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</si>
  <si>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</si>
  <si>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</si>
  <si>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</si>
  <si>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</si>
  <si>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</si>
  <si>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</si>
  <si>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</si>
  <si>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</si>
  <si>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</si>
  <si>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</si>
  <si>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</si>
  <si>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</si>
  <si>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</si>
  <si>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</si>
  <si>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</si>
  <si>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</si>
  <si>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</si>
  <si>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</si>
  <si>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</si>
  <si>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</si>
  <si>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</si>
  <si>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</si>
  <si>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</si>
  <si>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</si>
  <si>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</si>
  <si>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</si>
  <si>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</si>
  <si>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</si>
  <si>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</si>
  <si>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</si>
  <si>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</si>
  <si>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</si>
  <si>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</si>
  <si>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</si>
  <si>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</si>
  <si>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</si>
  <si>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</si>
  <si>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</si>
  <si>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</si>
  <si>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</si>
  <si>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</si>
  <si>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</si>
  <si>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</si>
  <si>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</si>
  <si>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</si>
  <si>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</si>
  <si>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</si>
  <si>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</si>
  <si>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</si>
  <si>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</si>
  <si>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</si>
  <si>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</si>
  <si>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</si>
  <si>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</si>
  <si>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</si>
  <si>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</si>
  <si>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</si>
  <si>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</si>
  <si>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</si>
  <si>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</si>
  <si>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</si>
  <si>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</si>
  <si>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</si>
  <si>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</si>
  <si>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</si>
  <si>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</si>
  <si>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</si>
  <si>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</si>
  <si>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</si>
  <si>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</si>
  <si>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</si>
  <si>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</si>
  <si>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</si>
  <si>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</si>
  <si>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</si>
  <si>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</si>
  <si>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</si>
  <si>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</si>
  <si>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</si>
  <si>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</si>
  <si>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</si>
  <si>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</si>
  <si>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</si>
  <si>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</si>
  <si>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</si>
  <si>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</si>
  <si>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</si>
  <si>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</si>
  <si>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</si>
  <si>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</si>
  <si>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</si>
  <si>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</si>
  <si>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</si>
  <si>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</si>
  <si>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</si>
  <si>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</si>
  <si>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</si>
  <si>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</si>
  <si>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</si>
  <si>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</si>
  <si>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</si>
  <si>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</si>
  <si>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</si>
  <si>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</si>
  <si>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</si>
  <si>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</si>
  <si>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</si>
  <si>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</si>
  <si>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</si>
  <si>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</si>
  <si>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</si>
  <si>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</si>
  <si>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</si>
  <si>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</si>
  <si>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</si>
  <si>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</si>
  <si>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</si>
  <si>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</si>
  <si>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</si>
  <si>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</si>
  <si>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</si>
  <si>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</si>
  <si>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</si>
  <si>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</si>
  <si>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</si>
  <si>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</si>
  <si>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</si>
  <si>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</si>
  <si>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</si>
  <si>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</si>
  <si>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</si>
  <si>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</si>
  <si>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</si>
  <si>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</si>
  <si>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</si>
  <si>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</si>
  <si>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</si>
  <si>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</si>
  <si>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</si>
  <si>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</si>
  <si>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</si>
  <si>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</si>
  <si>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</si>
  <si>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</si>
  <si>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</si>
  <si>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</si>
  <si>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</si>
  <si>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</si>
  <si>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</si>
  <si>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</si>
  <si>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</si>
  <si>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</si>
  <si>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</si>
  <si>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</si>
  <si>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</si>
  <si>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</si>
  <si>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</si>
  <si>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</si>
  <si>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</si>
  <si>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</si>
  <si>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</si>
  <si>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</si>
  <si>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</si>
  <si>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</si>
  <si>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</si>
  <si>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</si>
  <si>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</si>
  <si>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</si>
  <si>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</si>
  <si>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</si>
  <si>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</si>
  <si>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</si>
  <si>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</si>
  <si>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</si>
  <si>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</si>
  <si>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</si>
  <si>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</si>
  <si>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</si>
  <si>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</si>
  <si>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</si>
  <si>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</si>
  <si>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</si>
  <si>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</si>
  <si>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</si>
  <si>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</si>
  <si>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</si>
  <si>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</si>
  <si>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</si>
  <si>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</si>
  <si>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</si>
  <si>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</si>
  <si>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</si>
  <si>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</si>
  <si>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</si>
  <si>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</si>
  <si>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</si>
  <si>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</si>
  <si>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</si>
  <si>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</si>
  <si>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</si>
  <si>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</si>
  <si>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</si>
  <si>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</si>
  <si>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</si>
  <si>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</si>
  <si>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</si>
  <si>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</si>
  <si>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</si>
  <si>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</si>
  <si>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</si>
  <si>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</si>
  <si>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</si>
  <si>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</si>
  <si>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</si>
  <si>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</si>
  <si>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</si>
  <si>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</si>
  <si>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</si>
  <si>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</si>
  <si>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</si>
  <si>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</si>
  <si>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</si>
  <si>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</si>
  <si>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</si>
  <si>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</si>
  <si>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</si>
  <si>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</si>
  <si>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</si>
  <si>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</si>
  <si>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</si>
  <si>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</si>
  <si>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</si>
  <si>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</si>
  <si>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</si>
  <si>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</si>
  <si>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</si>
  <si>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</si>
  <si>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</si>
  <si>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</si>
  <si>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</si>
  <si>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</si>
  <si>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</si>
  <si>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</si>
  <si>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</si>
  <si>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</si>
  <si>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</si>
  <si>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</si>
  <si>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</si>
  <si>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</si>
  <si>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</si>
  <si>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</si>
  <si>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</si>
  <si>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</si>
  <si>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</si>
  <si>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</si>
  <si>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</si>
  <si>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</si>
  <si>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</si>
  <si>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</si>
  <si>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</si>
  <si>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</si>
  <si>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</si>
  <si>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</si>
  <si>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</si>
  <si>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</si>
  <si>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</si>
  <si>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</si>
  <si>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</si>
  <si>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</si>
  <si>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</si>
  <si>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</si>
  <si>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</si>
  <si>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</si>
  <si>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</si>
  <si>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</si>
  <si>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</si>
  <si>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</si>
  <si>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</si>
  <si>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</si>
  <si>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</si>
  <si>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</si>
  <si>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</si>
  <si>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</si>
  <si>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</si>
  <si>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</si>
  <si>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</si>
  <si>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</si>
  <si>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</si>
  <si>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</si>
  <si>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</si>
  <si>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</si>
  <si>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</si>
  <si>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</si>
  <si>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</si>
  <si>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</si>
  <si>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</si>
  <si>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</si>
  <si>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</si>
  <si>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</si>
  <si>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</si>
  <si>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</si>
  <si>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</si>
  <si>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</si>
  <si>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</si>
  <si>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</si>
  <si>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</si>
  <si>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</si>
  <si>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</si>
  <si>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</si>
  <si>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</si>
  <si>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</si>
  <si>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</si>
  <si>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</si>
  <si>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</si>
  <si>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</si>
  <si>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</si>
  <si>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</si>
  <si>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</si>
  <si>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</si>
  <si>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</si>
  <si>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</si>
  <si>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</si>
  <si>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</si>
  <si>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</si>
  <si>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</si>
  <si>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</si>
  <si>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</si>
  <si>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</si>
  <si>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</si>
  <si>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</si>
  <si>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</si>
  <si>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</si>
  <si>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</si>
  <si>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</si>
  <si>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</si>
  <si>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</si>
  <si>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</si>
  <si>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</si>
  <si>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</si>
  <si>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</si>
  <si>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</si>
  <si>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</si>
  <si>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</si>
  <si>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</si>
  <si>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</si>
  <si>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</si>
  <si>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</si>
  <si>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</si>
  <si>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</si>
  <si>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</si>
  <si>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</si>
  <si>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</si>
  <si>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</si>
  <si>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</si>
  <si>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</si>
  <si>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</si>
  <si>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</si>
  <si>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</si>
  <si>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</si>
  <si>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</si>
  <si>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</si>
  <si>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</si>
  <si>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</si>
  <si>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</si>
  <si>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</si>
  <si>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</si>
  <si>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</si>
  <si>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</si>
  <si>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</si>
  <si>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</si>
  <si>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</si>
  <si>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</si>
  <si>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</si>
  <si>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</si>
  <si>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</si>
  <si>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</si>
  <si>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</si>
  <si>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</si>
  <si>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</si>
  <si>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</si>
  <si>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</si>
  <si>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</si>
  <si>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</si>
  <si>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</si>
  <si>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</si>
  <si>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</si>
  <si>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</si>
  <si>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</si>
  <si>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</si>
  <si>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</si>
  <si>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</si>
  <si>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</si>
  <si>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</si>
  <si>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</si>
  <si>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</si>
  <si>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</si>
  <si>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</si>
  <si>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</si>
  <si>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</si>
  <si>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</si>
  <si>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</si>
  <si>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</si>
  <si>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</si>
  <si>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</si>
  <si>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</si>
  <si>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</si>
  <si>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</si>
  <si>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</si>
  <si>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</si>
  <si>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</si>
  <si>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</si>
  <si>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</si>
  <si>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</si>
  <si>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</si>
  <si>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</si>
  <si>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</si>
  <si>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</si>
  <si>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</si>
  <si>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</si>
  <si>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</si>
  <si>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</si>
  <si>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</si>
  <si>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</si>
  <si>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</si>
  <si>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</si>
  <si>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</si>
  <si>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</si>
  <si>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</si>
  <si>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</si>
  <si>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</si>
  <si>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</si>
  <si>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</si>
  <si>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</si>
  <si>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</si>
  <si>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</si>
  <si>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</si>
  <si>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</si>
  <si>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</si>
  <si>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</si>
  <si>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</si>
  <si>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</si>
  <si>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</si>
  <si>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</si>
  <si>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</si>
  <si>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</si>
  <si>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</si>
  <si>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</si>
  <si>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</si>
  <si>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</si>
  <si>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</si>
  <si>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</si>
  <si>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</si>
  <si>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</si>
  <si>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</si>
  <si>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</si>
  <si>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</si>
  <si>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</si>
  <si>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</si>
  <si>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</si>
  <si>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</si>
  <si>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</si>
  <si>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</si>
  <si>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</si>
  <si>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</si>
  <si>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</si>
  <si>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</si>
  <si>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</si>
  <si>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</si>
  <si>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</si>
  <si>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</si>
  <si>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</si>
  <si>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</si>
  <si>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</si>
  <si>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</si>
  <si>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</si>
  <si>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</si>
  <si>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</si>
  <si>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</si>
  <si>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</si>
  <si>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</si>
  <si>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</si>
  <si>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</si>
  <si>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</si>
  <si>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</si>
  <si>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</si>
  <si>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</si>
  <si>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</si>
  <si>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</si>
  <si>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</si>
  <si>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</si>
  <si>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</si>
  <si>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</si>
  <si>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</si>
  <si>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</si>
  <si>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</si>
  <si>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</si>
  <si>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</si>
  <si>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</si>
  <si>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</si>
  <si>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</si>
  <si>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</si>
  <si>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</si>
  <si>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</si>
  <si>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</si>
  <si>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</si>
  <si>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</si>
  <si>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</si>
  <si>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</si>
  <si>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</si>
  <si>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</si>
  <si>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</si>
  <si>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</si>
  <si>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</si>
  <si>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</si>
  <si>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</si>
  <si>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</si>
  <si>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</si>
  <si>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</si>
  <si>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</si>
  <si>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</si>
  <si>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</si>
  <si>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</si>
  <si>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</si>
  <si>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</si>
  <si>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</si>
  <si>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</si>
  <si>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</si>
  <si>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</si>
  <si>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</si>
  <si>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</si>
  <si>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</si>
  <si>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</si>
  <si>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</si>
  <si>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</si>
  <si>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</si>
  <si>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</si>
  <si>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</si>
  <si>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</si>
  <si>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</si>
  <si>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</si>
  <si>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</si>
  <si>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</si>
  <si>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</si>
  <si>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</si>
  <si>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</si>
  <si>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</si>
  <si>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</si>
  <si>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</si>
  <si>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</si>
  <si>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</si>
  <si>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</si>
  <si>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</si>
  <si>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</si>
  <si>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</si>
  <si>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</si>
  <si>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</si>
  <si>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</si>
  <si>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</si>
  <si>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</si>
  <si>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</si>
  <si>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</si>
  <si>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</si>
  <si>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</si>
  <si>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</si>
  <si>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</si>
  <si>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</si>
  <si>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</si>
  <si>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</si>
  <si>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</si>
  <si>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</si>
  <si>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</si>
  <si>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</si>
  <si>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</si>
  <si>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</si>
  <si>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</si>
  <si>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</si>
  <si>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</si>
  <si>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</si>
  <si>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</si>
  <si>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</si>
  <si>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</si>
  <si>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</si>
  <si>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</si>
  <si>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</si>
  <si>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</si>
  <si>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</si>
  <si>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</si>
  <si>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</si>
  <si>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</si>
  <si>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</si>
  <si>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</si>
  <si>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</si>
  <si>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</si>
  <si>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</si>
  <si>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</si>
  <si>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</si>
  <si>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</si>
  <si>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</si>
  <si>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</si>
  <si>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</si>
  <si>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</si>
  <si>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</si>
  <si>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</si>
  <si>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</si>
  <si>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</si>
  <si>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</si>
  <si>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</si>
  <si>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</si>
  <si>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</si>
  <si>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</si>
  <si>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</si>
  <si>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</si>
  <si>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</si>
  <si>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</si>
  <si>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</si>
  <si>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</si>
  <si>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</si>
  <si>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</si>
  <si>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</si>
  <si>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</si>
  <si>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</si>
  <si>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</si>
  <si>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</si>
  <si>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</si>
  <si>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</si>
  <si>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</si>
  <si>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</si>
  <si>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</si>
  <si>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</si>
  <si>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</si>
  <si>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</si>
  <si>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</si>
  <si>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</si>
  <si>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</si>
  <si>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</si>
  <si>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</si>
  <si>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</si>
  <si>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</si>
  <si>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</si>
  <si>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</si>
  <si>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</si>
  <si>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</si>
  <si>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</si>
  <si>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</si>
  <si>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</si>
  <si>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</si>
  <si>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</si>
  <si>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</si>
  <si>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</si>
  <si>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</si>
  <si>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</si>
  <si>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</si>
  <si>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</si>
  <si>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</si>
  <si>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</si>
  <si>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</si>
  <si>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</si>
  <si>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</si>
  <si>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</si>
  <si>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</si>
  <si>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</si>
  <si>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</si>
  <si>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</si>
  <si>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</si>
  <si>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</si>
  <si>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</si>
  <si>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</si>
  <si>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</si>
  <si>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</si>
  <si>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</si>
  <si>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</si>
  <si>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</si>
  <si>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</si>
  <si>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</si>
  <si>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</si>
  <si>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</si>
  <si>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</si>
  <si>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</si>
  <si>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</si>
  <si>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</si>
  <si>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</si>
  <si>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</si>
  <si>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</si>
  <si>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</si>
  <si>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</si>
  <si>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</si>
  <si>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</si>
  <si>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</si>
  <si>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</si>
  <si>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</si>
  <si>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</si>
  <si>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</si>
  <si>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</si>
  <si>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</si>
  <si>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</si>
  <si>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</si>
  <si>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</si>
  <si>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</si>
  <si>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</si>
  <si>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</si>
  <si>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</si>
  <si>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</si>
  <si>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</si>
  <si>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</si>
  <si>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</si>
  <si>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</si>
  <si>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</si>
  <si>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</si>
  <si>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</si>
  <si>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</si>
  <si>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</si>
  <si>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</si>
  <si>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</si>
  <si>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</si>
  <si>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</si>
  <si>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</si>
  <si>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</si>
  <si>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</si>
  <si>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</si>
  <si>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</si>
  <si>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</si>
  <si>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</si>
  <si>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</si>
  <si>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</si>
  <si>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</si>
  <si>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1,27KG/M</t>
  </si>
  <si>
    <t>CANTONEIRA (ABAS IGUAIS) EM FERRO GALVANIZADO, 38,1 MM X 3,17 MM (L X E), 3,48 KG/M</t>
  </si>
  <si>
    <t>CANTONEIRA (ABAS IGUAIS) EM FERRO GALVANIZADO, 50,8 MM X 9,53 MM (L X E), 6,99 KG/M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</si>
  <si>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</si>
  <si>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</si>
  <si>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</si>
  <si>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</si>
  <si>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</si>
  <si>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</si>
  <si>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</si>
  <si>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ELEMENTO VAZADO CERAMICO DIAGONAL (TIPO FLOR/QUADRADO/XIS) 25 X 18 X 7 CM</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</si>
  <si>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</si>
  <si>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</si>
  <si>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</si>
  <si>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</si>
  <si>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</si>
  <si>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</si>
  <si>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</si>
  <si>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</si>
  <si>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</si>
  <si>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</si>
  <si>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</si>
  <si>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</si>
  <si>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</si>
  <si>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</si>
  <si>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</si>
  <si>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</si>
  <si>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</si>
  <si>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</si>
  <si>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</si>
  <si>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</si>
  <si>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</si>
  <si>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</si>
  <si>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</si>
  <si>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</si>
  <si>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</si>
  <si>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</si>
  <si>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</si>
  <si>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</si>
  <si>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</si>
  <si>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</si>
  <si>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</si>
  <si>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</si>
  <si>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</si>
  <si>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</si>
  <si>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</si>
  <si>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</si>
  <si>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</si>
  <si>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</si>
  <si>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</si>
  <si>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</si>
  <si>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</si>
  <si>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</si>
  <si>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</si>
  <si>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</si>
  <si>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</si>
  <si>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</si>
  <si>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</si>
  <si>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</si>
  <si>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</si>
  <si>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</si>
  <si>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</si>
  <si>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</si>
  <si>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</si>
  <si>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</si>
  <si>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</si>
  <si>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</si>
  <si>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</si>
  <si>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</si>
  <si>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</si>
  <si>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</si>
  <si>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</si>
  <si>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</si>
  <si>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</si>
  <si>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</si>
  <si>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</si>
  <si>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</si>
  <si>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</si>
  <si>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</si>
  <si>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</si>
  <si>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</si>
  <si>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</si>
  <si>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</si>
  <si>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</si>
  <si>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</si>
  <si>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</si>
  <si>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</si>
  <si>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</si>
  <si>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</si>
  <si>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</si>
  <si>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</si>
  <si>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</si>
  <si>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</si>
  <si>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</si>
  <si>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</si>
  <si>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</si>
  <si>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</si>
  <si>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</si>
  <si>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</si>
  <si>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</si>
  <si>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</si>
  <si>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</si>
  <si>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</si>
  <si>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</si>
  <si>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</si>
  <si>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</si>
  <si>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</si>
  <si>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</si>
  <si>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</si>
  <si>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</si>
  <si>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</si>
  <si>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</si>
  <si>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</si>
  <si>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</si>
  <si>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</si>
  <si>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</si>
  <si>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</si>
  <si>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</si>
  <si>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</si>
  <si>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</si>
  <si>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</si>
  <si>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</si>
  <si>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</si>
  <si>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</si>
  <si>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</si>
  <si>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</si>
  <si>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</si>
  <si>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</si>
  <si>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</si>
  <si>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</si>
  <si>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</si>
  <si>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</si>
  <si>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</si>
  <si>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</si>
  <si>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</si>
  <si>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</si>
  <si>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</si>
  <si>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</si>
  <si>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</si>
  <si>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</si>
  <si>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</si>
  <si>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</si>
  <si>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</si>
  <si>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</si>
  <si>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</si>
  <si>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</si>
  <si>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</si>
  <si>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</si>
  <si>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</si>
  <si>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</si>
  <si>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</si>
  <si>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</si>
  <si>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</si>
  <si>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</si>
  <si>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</si>
  <si>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</si>
  <si>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</si>
  <si>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</si>
  <si>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</si>
  <si>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SOBREPOR, EM CHAPA DE ACO GALVANIZADO, PARA *42* DISJUNTORES DIN, 100 A</t>
  </si>
  <si>
    <t>REJUNTE CIMENTICIO, QUALQUER COR</t>
  </si>
  <si>
    <t>REJUNTE EPOXI, QUALQUER COR</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</si>
  <si>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</si>
  <si>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</si>
  <si>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</si>
  <si>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</si>
  <si>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</si>
  <si>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</si>
  <si>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</si>
  <si>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</si>
  <si>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</si>
  <si>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</si>
  <si>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</si>
  <si>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</si>
  <si>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</si>
  <si>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</si>
  <si>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</si>
  <si>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</si>
  <si>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</si>
  <si>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</si>
  <si>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</si>
  <si>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</si>
  <si>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</si>
  <si>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</si>
  <si>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</si>
  <si>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</si>
  <si>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</si>
  <si>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</si>
  <si>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</si>
  <si>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</si>
  <si>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</si>
  <si>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</si>
  <si>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</si>
  <si>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</si>
  <si>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</si>
  <si>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</si>
  <si>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</si>
  <si>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</si>
  <si>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</si>
  <si>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</si>
  <si>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</si>
  <si>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</si>
  <si>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</si>
  <si>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</si>
  <si>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</si>
  <si>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</si>
  <si>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</si>
  <si>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</si>
  <si>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</si>
  <si>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</si>
  <si>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</si>
  <si>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</si>
  <si>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</si>
  <si>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</si>
  <si>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</si>
  <si>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</si>
  <si>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</si>
  <si>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</si>
  <si>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</si>
  <si>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</si>
  <si>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</si>
  <si>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</si>
  <si>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</si>
  <si>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</si>
  <si>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</si>
  <si>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</si>
  <si>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</si>
  <si>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</si>
  <si>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</si>
  <si>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</si>
  <si>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</si>
  <si>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</si>
  <si>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</si>
  <si>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</si>
  <si>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</si>
  <si>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</si>
  <si>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</si>
  <si>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</si>
  <si>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</si>
  <si>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</si>
  <si>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</si>
  <si>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</si>
  <si>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</si>
  <si>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</si>
  <si>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</si>
  <si>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</si>
  <si>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</si>
  <si>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</si>
  <si>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</si>
  <si>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</si>
  <si>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</si>
  <si>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</si>
  <si>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</si>
  <si>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</si>
  <si>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</si>
  <si>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</si>
  <si>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</si>
  <si>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</si>
  <si>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</si>
  <si>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</si>
  <si>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</si>
  <si>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</si>
  <si>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</si>
  <si>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</si>
  <si>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</si>
  <si>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</si>
  <si>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</si>
  <si>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</si>
  <si>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</si>
  <si>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</si>
  <si>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</si>
  <si>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</si>
  <si>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</si>
  <si>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</si>
  <si>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</si>
  <si>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</si>
  <si>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</si>
  <si>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</si>
  <si>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</si>
  <si>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</si>
  <si>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</si>
  <si>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</si>
  <si>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</si>
  <si>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</si>
  <si>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</si>
  <si>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</si>
  <si>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</si>
  <si>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</si>
  <si>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</si>
  <si>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1.3</t>
  </si>
  <si>
    <t>1.4</t>
  </si>
  <si>
    <t>7.3</t>
  </si>
  <si>
    <t>7.4</t>
  </si>
  <si>
    <t>7.5</t>
  </si>
  <si>
    <t>OK</t>
  </si>
  <si>
    <t>ok</t>
  </si>
  <si>
    <t>8.7</t>
  </si>
  <si>
    <t xml:space="preserve">BDI DIFERENCIADO: </t>
  </si>
  <si>
    <t>SPDA</t>
  </si>
  <si>
    <t>ADMNISTRAÇÃO DA OBRA</t>
  </si>
  <si>
    <t>180 dias</t>
  </si>
  <si>
    <t>COMPOSIÇÃO DE BDI PARA ITENS DE MERO FORNECIMENTO DE MATERIAIS E EQUIPAMENTOS  - BDI DIFERENCIADO</t>
  </si>
  <si>
    <t>RESPONSÁVEL TÉCNICO: RAUL YAMAMURA FREITAS</t>
  </si>
  <si>
    <t>1.5</t>
  </si>
  <si>
    <t>1.6</t>
  </si>
  <si>
    <t>ESTRUTURAL</t>
  </si>
  <si>
    <t>FUNDAÇÃO - VIGA BALDRAME</t>
  </si>
  <si>
    <t>2.6</t>
  </si>
  <si>
    <t>2.7</t>
  </si>
  <si>
    <t>2.8</t>
  </si>
  <si>
    <t>2.9</t>
  </si>
  <si>
    <t>2.10</t>
  </si>
  <si>
    <t>PILAR</t>
  </si>
  <si>
    <t>2.15</t>
  </si>
  <si>
    <t>2.19</t>
  </si>
  <si>
    <t>2.21</t>
  </si>
  <si>
    <t>2.22</t>
  </si>
  <si>
    <t>2.23</t>
  </si>
  <si>
    <t>2.24</t>
  </si>
  <si>
    <t>2.25</t>
  </si>
  <si>
    <t>2.26</t>
  </si>
  <si>
    <t>PISOS</t>
  </si>
  <si>
    <t>PAREDES E ESQUADRIAS</t>
  </si>
  <si>
    <t>FORRO E COBERTURA</t>
  </si>
  <si>
    <t>6.2</t>
  </si>
  <si>
    <t>6.3</t>
  </si>
  <si>
    <t>6.4</t>
  </si>
  <si>
    <t>INSTALAÇÕES HIDROSSANITÁRIAS</t>
  </si>
  <si>
    <t>7.6</t>
  </si>
  <si>
    <t>7.7</t>
  </si>
  <si>
    <t>7.8</t>
  </si>
  <si>
    <t>7.9</t>
  </si>
  <si>
    <t>7.10</t>
  </si>
  <si>
    <t>7.11</t>
  </si>
  <si>
    <t>7.12</t>
  </si>
  <si>
    <t>7.13</t>
  </si>
  <si>
    <t>ESGOTO</t>
  </si>
  <si>
    <t>7.14</t>
  </si>
  <si>
    <t>7.15</t>
  </si>
  <si>
    <t>7.16</t>
  </si>
  <si>
    <t>7.17</t>
  </si>
  <si>
    <t>7.18</t>
  </si>
  <si>
    <t>7.19</t>
  </si>
  <si>
    <t>7.20</t>
  </si>
  <si>
    <t>7.21</t>
  </si>
  <si>
    <t>7.22</t>
  </si>
  <si>
    <t>7.23</t>
  </si>
  <si>
    <t>7.24</t>
  </si>
  <si>
    <t>7.25</t>
  </si>
  <si>
    <t>7.26</t>
  </si>
  <si>
    <t>7.27</t>
  </si>
  <si>
    <t>7.28</t>
  </si>
  <si>
    <t>7.29</t>
  </si>
  <si>
    <t>7.30</t>
  </si>
  <si>
    <t>7.31</t>
  </si>
  <si>
    <t>7.32</t>
  </si>
  <si>
    <t>7.33</t>
  </si>
  <si>
    <t>8.8</t>
  </si>
  <si>
    <t>8.9</t>
  </si>
  <si>
    <t>8.10</t>
  </si>
  <si>
    <t>8.11</t>
  </si>
  <si>
    <t>8.12</t>
  </si>
  <si>
    <t>8.13</t>
  </si>
  <si>
    <t>INCÊNDIO E SPDA</t>
  </si>
  <si>
    <t>INCÊNDIO</t>
  </si>
  <si>
    <t>Nº. CREA: MT031208</t>
  </si>
  <si>
    <t>VIGAS</t>
  </si>
  <si>
    <t>CONCRETAGEM DE VIGAS E LAJES, FCK=25 MPA,  COM USO DE BOMBA EM EDIFICAÇÃO - LANÇAMENTO, ADENSAMENTO E ACABAMENTO.</t>
  </si>
  <si>
    <t>8.14</t>
  </si>
  <si>
    <t>REVESTIMENTOS E PINTURA</t>
  </si>
  <si>
    <t>5.2</t>
  </si>
  <si>
    <t>3.4</t>
  </si>
  <si>
    <t>3.5</t>
  </si>
  <si>
    <t>GRELHA EM FERRO FUNDIDO SIMPLES COM REQUADRO, CARGA MÁXIMA 1,5 T,  150 X 1000 MM, E = 15 MM, FORNECIDA E ASSENTADA COM ARGAMASSA 1:4 CIMENTO:AREIA.</t>
  </si>
  <si>
    <t>PISO CIMENTADO, TRAÇO 1:3 (CIMENTO E AREIA), ACABAMENTO LISO, ESPESSURA 4,0 CM, PREPARO MECÂNICO DA ARGAMASSA C/ TELA DE AÇO NERVURADA, CA-60, Q-283.</t>
  </si>
  <si>
    <t>7.34</t>
  </si>
  <si>
    <t>9.1</t>
  </si>
  <si>
    <t>9.3</t>
  </si>
  <si>
    <t>9.4</t>
  </si>
  <si>
    <t>Mobilização e Desmobilização de Pessoal</t>
  </si>
  <si>
    <t>Discriminação</t>
  </si>
  <si>
    <t>Origem</t>
  </si>
  <si>
    <t>Destino</t>
  </si>
  <si>
    <t>Quantidade (Unid.)</t>
  </si>
  <si>
    <t>Custo* (R$)</t>
  </si>
  <si>
    <t>Custo Total (R$)</t>
  </si>
  <si>
    <t>RELAÇÃO DE PESSOAL</t>
  </si>
  <si>
    <t>P9903</t>
  </si>
  <si>
    <t>Auxiliar técnico</t>
  </si>
  <si>
    <t>Cuiabá</t>
  </si>
  <si>
    <t>Paranaíta</t>
  </si>
  <si>
    <t>P9946</t>
  </si>
  <si>
    <t>Engenheiro auxiliar</t>
  </si>
  <si>
    <t>P9883</t>
  </si>
  <si>
    <t>Chefe administrativo</t>
  </si>
  <si>
    <t>P9950</t>
  </si>
  <si>
    <t>Auxiliar de Topografia</t>
  </si>
  <si>
    <t>P9840</t>
  </si>
  <si>
    <t>Encarregado Geral</t>
  </si>
  <si>
    <t>P9806</t>
  </si>
  <si>
    <t>Auxiliar administrativo</t>
  </si>
  <si>
    <t xml:space="preserve"> P9949</t>
  </si>
  <si>
    <t>Topografo</t>
  </si>
  <si>
    <t xml:space="preserve"> P9876</t>
  </si>
  <si>
    <t>Técnico de segurança do trabalho</t>
  </si>
  <si>
    <t xml:space="preserve"> P9884</t>
  </si>
  <si>
    <t>Encarregado de terraplanagem</t>
  </si>
  <si>
    <t xml:space="preserve"> P9893</t>
  </si>
  <si>
    <t>Encarregado de pavimentação</t>
  </si>
  <si>
    <t>P9948</t>
  </si>
  <si>
    <t>Motorista de veículo leve</t>
  </si>
  <si>
    <t>P9875</t>
  </si>
  <si>
    <t>Encarregado de turma</t>
  </si>
  <si>
    <t>P9804</t>
  </si>
  <si>
    <t>Apontador</t>
  </si>
  <si>
    <t>P9858</t>
  </si>
  <si>
    <t>Laboratorista</t>
  </si>
  <si>
    <t>P9833</t>
  </si>
  <si>
    <t>Auxiliar de laboratório</t>
  </si>
  <si>
    <t>P9947</t>
  </si>
  <si>
    <t>Técnico Florestal</t>
  </si>
  <si>
    <t>Ajudante / servente / administração / operador</t>
  </si>
  <si>
    <t>XXXXXXX</t>
  </si>
  <si>
    <t>Operador de equipamento / Motorista</t>
  </si>
  <si>
    <t>TOTAL MOBILIZAÇÃO DE PESSOAL</t>
  </si>
  <si>
    <t>Custo  Unitário Direto Total de mobilização</t>
  </si>
  <si>
    <t>Custo  Unitário Direto Total de desmobilização</t>
  </si>
  <si>
    <t xml:space="preserve">          Lucro e Despesas Indiretas </t>
  </si>
  <si>
    <t xml:space="preserve">Preço Unitário Total de mobilização e desmobilização </t>
  </si>
  <si>
    <t>ÍNDICE DE REAJUSTAMENTO</t>
  </si>
  <si>
    <t>Onde:</t>
  </si>
  <si>
    <t>IR: Índice de reajustamento;</t>
  </si>
  <si>
    <t>If (Jan/2020) =</t>
  </si>
  <si>
    <t>If: índice final</t>
  </si>
  <si>
    <t>Ii (Jun/2020)=</t>
  </si>
  <si>
    <t>Ii: Índice inicial</t>
  </si>
  <si>
    <t xml:space="preserve">Índice de Reajustamento = </t>
  </si>
  <si>
    <t>Custo unitário (Julho/2.020) SEM BDI =</t>
  </si>
  <si>
    <t xml:space="preserve">Índice de Reajustamento (Mobilização e desmobilização) = </t>
  </si>
  <si>
    <t>Custo Unitário (Jan/2.020) SEM BDI =</t>
  </si>
  <si>
    <t xml:space="preserve">O Vol. 09 do Manual estabelece que seja prevista a mobilização de 50% da equipe prevista para o obra. A equipe fixa e vinculada compôem juntas 33 profissionais, será previsto portanto a mobilização de 16 profissionais da área administrativa. Já a equipe ordinária e equipe variável totalizam 52 profissionais (quantidade estimativa, conforme estabelece o Manual de Infraestrutura de Transportes Vol. 09). Assim sendo será considerada a mobilização de 26 profissionais.  </t>
  </si>
  <si>
    <t xml:space="preserve">Obs: O restante do segmento (Alta Floresta - Paranaíta) será feito com a frota de mobilização da obra. </t>
  </si>
  <si>
    <t>9.6</t>
  </si>
  <si>
    <t>9.7</t>
  </si>
  <si>
    <t>9.8</t>
  </si>
  <si>
    <t>9.9</t>
  </si>
  <si>
    <t>9.10</t>
  </si>
  <si>
    <t>9.11</t>
  </si>
  <si>
    <t>9.12</t>
  </si>
  <si>
    <t>9.13</t>
  </si>
  <si>
    <t>9.14</t>
  </si>
  <si>
    <t xml:space="preserve">ESPECIFICAÇÃO
</t>
  </si>
  <si>
    <t xml:space="preserve">Valor 1 </t>
  </si>
  <si>
    <t>Vendedor 1</t>
  </si>
  <si>
    <t xml:space="preserve">Telefone 1 </t>
  </si>
  <si>
    <t xml:space="preserve">CNPJ 1 </t>
  </si>
  <si>
    <t xml:space="preserve">EMPRESA 1 </t>
  </si>
  <si>
    <t xml:space="preserve">Valor 2 </t>
  </si>
  <si>
    <t>Vendedor 2</t>
  </si>
  <si>
    <t xml:space="preserve">Telefone 2 </t>
  </si>
  <si>
    <t xml:space="preserve">CNPJ 2 </t>
  </si>
  <si>
    <t xml:space="preserve">EMPRESA 2 </t>
  </si>
  <si>
    <t xml:space="preserve">Valor 3 </t>
  </si>
  <si>
    <t>Vendedor 3</t>
  </si>
  <si>
    <t xml:space="preserve">Telefone 3 </t>
  </si>
  <si>
    <t xml:space="preserve">CNPJ 3 </t>
  </si>
  <si>
    <t xml:space="preserve">EMPRESA 3 </t>
  </si>
  <si>
    <t>m2</t>
  </si>
  <si>
    <t>MAPA DE COTAÇÃO</t>
  </si>
  <si>
    <t>CAIXA SEPARADORA DE ÁGUA E ÓLEO 1500 L/H</t>
  </si>
  <si>
    <t>V. ADOT.</t>
  </si>
  <si>
    <t>PETROPOSHE COMERCIO DE PECAS LTDA</t>
  </si>
  <si>
    <t>LUIS</t>
  </si>
  <si>
    <t>(21) 3656-6102</t>
  </si>
  <si>
    <t>05.833.225/0001-42</t>
  </si>
  <si>
    <t>RESERVATÓRIO PARA ÓLEO 220L TIPO BOMBONA DE PEAD C/ TAMPA ROSQUEÁVEL OU EQUIVALENTE</t>
  </si>
  <si>
    <t>(11) 2821-9005</t>
  </si>
  <si>
    <t>20.883.537/0001-54</t>
  </si>
  <si>
    <t>Seu Posto Equipamento EIRELI</t>
  </si>
  <si>
    <t>EDVAN</t>
  </si>
  <si>
    <t>ROTOSIS EQUIPAMENTOS EIRELI</t>
  </si>
  <si>
    <t>04.733.551/0001-15</t>
  </si>
  <si>
    <t>(14) 3488-1083</t>
  </si>
  <si>
    <t>11 96470.3231</t>
  </si>
  <si>
    <t>GOLPACK INDUSTRIA E COMERCIO DE EMBALAGENS PLASTICAS EIRELI</t>
  </si>
  <si>
    <t>08.778.405/0001-67</t>
  </si>
  <si>
    <t xml:space="preserve"> ARENILDE</t>
  </si>
  <si>
    <t>SANEAR MATO GROSSO INDUSTRIA E COMERCIO</t>
  </si>
  <si>
    <t>11 4991 - 5000</t>
  </si>
  <si>
    <t>00.116.471/0001-60</t>
  </si>
  <si>
    <t>ALFAMEC INDUSTRIA E COMERCIO LTDA</t>
  </si>
  <si>
    <t>CARLOS</t>
  </si>
  <si>
    <t>THIAGO</t>
  </si>
  <si>
    <t>7.35</t>
  </si>
  <si>
    <t>7.36</t>
  </si>
  <si>
    <t>34.560.360/0001-60</t>
  </si>
  <si>
    <t>(11) 4063 8627</t>
  </si>
  <si>
    <t>GLAUCO</t>
  </si>
  <si>
    <t>3.6</t>
  </si>
  <si>
    <t>1.7</t>
  </si>
  <si>
    <t>OBRA: HOSPITAL VETERINÁRIO - CENTRO DE REABILITAÇÃO DE ANIMAIS SILVESTRES - CRAS</t>
  </si>
  <si>
    <t>MUNICÍPIO: CUIABÁ - MT</t>
  </si>
  <si>
    <t>ENDEREÇO: RUA DE ACESSO AO INPE (ATRAS DA ASSOFT) , BAIRRO JARDIM VITÓRIA</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</si>
  <si>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</si>
  <si>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</si>
  <si>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</si>
  <si>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</si>
  <si>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</si>
  <si>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</si>
  <si>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</si>
  <si>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</si>
  <si>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</si>
  <si>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CIMENTO PORTLAND DE ALTO FORNO (AF) CP III-40</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</si>
  <si>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</si>
  <si>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</si>
  <si>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</si>
  <si>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</si>
  <si>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</si>
  <si>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</si>
  <si>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</si>
  <si>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</si>
  <si>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</si>
  <si>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</si>
  <si>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</si>
  <si>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</si>
  <si>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</si>
  <si>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</si>
  <si>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</si>
  <si>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</si>
  <si>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</si>
  <si>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</si>
  <si>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</si>
  <si>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</si>
  <si>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</si>
  <si>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</si>
  <si>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</si>
  <si>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</si>
  <si>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</si>
  <si>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</si>
  <si>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</si>
  <si>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</si>
  <si>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</si>
  <si>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</si>
  <si>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</si>
  <si>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</si>
  <si>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</si>
  <si>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</si>
  <si>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</si>
  <si>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</si>
  <si>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</si>
  <si>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</si>
  <si>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</si>
  <si>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</si>
  <si>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</si>
  <si>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</si>
  <si>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</si>
  <si>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</si>
  <si>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</si>
  <si>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</si>
  <si>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</si>
  <si>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</si>
  <si>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</si>
  <si>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</si>
  <si>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</si>
  <si>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</si>
  <si>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</si>
  <si>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</si>
  <si>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</si>
  <si>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</si>
  <si>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</si>
  <si>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</si>
  <si>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</si>
  <si>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</si>
  <si>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</si>
  <si>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</si>
  <si>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</si>
  <si>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</si>
  <si>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</si>
  <si>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</si>
  <si>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</si>
  <si>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</si>
  <si>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</si>
  <si>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</si>
  <si>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</si>
  <si>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</si>
  <si>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</si>
  <si>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</si>
  <si>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</si>
  <si>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</si>
  <si>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</si>
  <si>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</si>
  <si>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</si>
  <si>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</si>
  <si>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</si>
  <si>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</si>
  <si>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</si>
  <si>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</si>
  <si>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</si>
  <si>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</si>
  <si>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</si>
  <si>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</si>
  <si>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</si>
  <si>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</si>
  <si>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</si>
  <si>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</si>
  <si>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</si>
  <si>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</si>
  <si>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</si>
  <si>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</si>
  <si>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</si>
  <si>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</si>
  <si>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</si>
  <si>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</si>
  <si>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</si>
  <si>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</si>
  <si>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</si>
  <si>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</si>
  <si>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</si>
  <si>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</si>
  <si>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</si>
  <si>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</si>
  <si>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</si>
  <si>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</si>
  <si>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</si>
  <si>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</si>
  <si>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</si>
  <si>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</si>
  <si>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</si>
  <si>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</si>
  <si>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</si>
  <si>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</si>
  <si>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</si>
  <si>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</si>
  <si>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</si>
  <si>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</si>
  <si>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</si>
  <si>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</si>
  <si>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</si>
  <si>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</si>
  <si>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</si>
  <si>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</si>
  <si>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</si>
  <si>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</si>
  <si>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</si>
  <si>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</si>
  <si>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</si>
  <si>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</si>
  <si>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</si>
  <si>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</si>
  <si>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</si>
  <si>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</si>
  <si>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</si>
  <si>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</si>
  <si>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</si>
  <si>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</si>
  <si>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</si>
  <si>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</si>
  <si>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</si>
  <si>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</si>
  <si>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</si>
  <si>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</si>
  <si>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</si>
  <si>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</si>
  <si>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</si>
  <si>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</si>
  <si>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</si>
  <si>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</si>
  <si>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</si>
  <si>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</si>
  <si>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</si>
  <si>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</si>
  <si>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</si>
  <si>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</si>
  <si>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</si>
  <si>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</si>
  <si>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</si>
  <si>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</si>
  <si>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</si>
  <si>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</si>
  <si>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</si>
  <si>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</si>
  <si>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</si>
  <si>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</si>
  <si>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</si>
  <si>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</si>
  <si>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</si>
  <si>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</si>
  <si>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</si>
  <si>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</si>
  <si>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</si>
  <si>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</si>
  <si>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</si>
  <si>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</si>
  <si>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</si>
  <si>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</si>
  <si>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</si>
  <si>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</si>
  <si>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</si>
  <si>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</si>
  <si>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</si>
  <si>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</si>
  <si>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</si>
  <si>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</si>
  <si>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</si>
  <si>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</si>
  <si>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</si>
  <si>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</si>
  <si>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</si>
  <si>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</si>
  <si>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</si>
  <si>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</si>
  <si>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</si>
  <si>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</si>
  <si>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</si>
  <si>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</si>
  <si>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</si>
  <si>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</si>
  <si>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</si>
  <si>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</si>
  <si>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</si>
  <si>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</si>
  <si>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</si>
  <si>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</si>
  <si>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</si>
  <si>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</si>
  <si>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</si>
  <si>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</si>
  <si>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</si>
  <si>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</si>
  <si>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</si>
  <si>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</si>
  <si>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</si>
  <si>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</si>
  <si>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</si>
  <si>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</si>
  <si>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</si>
  <si>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</si>
  <si>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</si>
  <si>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</si>
  <si>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</si>
  <si>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</si>
  <si>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</si>
  <si>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</si>
  <si>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</si>
  <si>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</si>
  <si>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</si>
  <si>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</si>
  <si>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</si>
  <si>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</si>
  <si>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</si>
  <si>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</si>
  <si>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</si>
  <si>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</si>
  <si>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</si>
  <si>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</si>
  <si>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</si>
  <si>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</si>
  <si>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</si>
  <si>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</si>
  <si>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</si>
  <si>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</si>
  <si>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</si>
  <si>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</si>
  <si>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</si>
  <si>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</si>
  <si>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</si>
  <si>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</si>
  <si>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</si>
  <si>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</si>
  <si>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</si>
  <si>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</si>
  <si>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</si>
  <si>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</si>
  <si>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</si>
  <si>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</si>
  <si>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</si>
  <si>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</si>
  <si>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</si>
  <si>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</si>
  <si>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</si>
  <si>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</si>
  <si>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</si>
  <si>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</si>
  <si>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</si>
  <si>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</si>
  <si>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</si>
  <si>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</si>
  <si>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</si>
  <si>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</si>
  <si>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</si>
  <si>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</si>
  <si>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</si>
  <si>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</si>
  <si>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</si>
  <si>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</si>
  <si>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</si>
  <si>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</si>
  <si>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</si>
  <si>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</si>
  <si>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</si>
  <si>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</si>
  <si>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</si>
  <si>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</si>
  <si>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</si>
  <si>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</si>
  <si>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</si>
  <si>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</si>
  <si>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</si>
  <si>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</si>
  <si>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</si>
  <si>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</si>
  <si>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</si>
  <si>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</si>
  <si>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</si>
  <si>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</si>
  <si>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</si>
  <si>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</si>
  <si>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</si>
  <si>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</si>
  <si>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</si>
  <si>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</si>
  <si>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</si>
  <si>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</si>
  <si>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</si>
  <si>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</si>
  <si>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</si>
  <si>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</si>
  <si>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</si>
  <si>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</si>
  <si>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</si>
  <si>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</si>
  <si>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</si>
  <si>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</si>
  <si>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</si>
  <si>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</si>
  <si>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</si>
  <si>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</si>
  <si>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</si>
  <si>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</si>
  <si>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</si>
  <si>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</si>
  <si>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</si>
  <si>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</si>
  <si>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</si>
  <si>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</si>
  <si>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</si>
  <si>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</si>
  <si>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</si>
  <si>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</si>
  <si>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</si>
  <si>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</si>
  <si>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</si>
  <si>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</si>
  <si>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</si>
  <si>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</si>
  <si>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</si>
  <si>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</si>
  <si>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</si>
  <si>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</si>
  <si>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</si>
  <si>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</si>
  <si>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</si>
  <si>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</si>
  <si>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</si>
  <si>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</si>
  <si>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</si>
  <si>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</si>
  <si>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</si>
  <si>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</si>
  <si>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</si>
  <si>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</si>
  <si>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</si>
  <si>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</si>
  <si>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</si>
  <si>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</si>
  <si>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</si>
  <si>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</si>
  <si>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</si>
  <si>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</si>
  <si>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</si>
  <si>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</si>
  <si>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</si>
  <si>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</si>
  <si>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</si>
  <si>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</si>
  <si>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</si>
  <si>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</si>
  <si>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</si>
  <si>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</si>
  <si>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</si>
  <si>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</si>
  <si>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</si>
  <si>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</si>
  <si>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</si>
  <si>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</si>
  <si>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</si>
  <si>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</si>
  <si>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</si>
  <si>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</si>
  <si>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</si>
  <si>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</si>
  <si>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</si>
  <si>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</si>
  <si>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</si>
  <si>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</si>
  <si>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</si>
  <si>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</si>
  <si>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</si>
  <si>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</si>
  <si>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</si>
  <si>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</si>
  <si>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</si>
  <si>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</si>
  <si>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</si>
  <si>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</si>
  <si>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</si>
  <si>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</si>
  <si>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</si>
  <si>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</si>
  <si>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</si>
  <si>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</si>
  <si>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</si>
  <si>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</si>
  <si>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</si>
  <si>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</si>
  <si>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</si>
  <si>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</si>
  <si>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</si>
  <si>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</si>
  <si>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</si>
  <si>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</si>
  <si>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</si>
  <si>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</si>
  <si>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</si>
  <si>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</si>
  <si>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</si>
  <si>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</si>
  <si>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</si>
  <si>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</si>
  <si>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</si>
  <si>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</si>
  <si>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</si>
  <si>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</si>
  <si>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</si>
  <si>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</si>
  <si>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</si>
  <si>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</si>
  <si>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</si>
  <si>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</si>
  <si>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</si>
  <si>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</si>
  <si>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</si>
  <si>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</si>
  <si>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</si>
  <si>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</si>
  <si>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</si>
  <si>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</si>
  <si>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</si>
  <si>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</si>
  <si>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</si>
  <si>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</si>
  <si>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</si>
  <si>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</si>
  <si>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</si>
  <si>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</si>
  <si>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</si>
  <si>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</si>
  <si>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</si>
  <si>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</si>
  <si>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</si>
  <si>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</si>
  <si>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</si>
  <si>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</si>
  <si>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</si>
  <si>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</si>
  <si>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</si>
  <si>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</si>
  <si>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</si>
  <si>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</si>
  <si>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</si>
  <si>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</si>
  <si>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</si>
  <si>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</si>
  <si>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</si>
  <si>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</si>
  <si>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</si>
  <si>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</si>
  <si>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</si>
  <si>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</si>
  <si>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</si>
  <si>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</si>
  <si>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</si>
  <si>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</si>
  <si>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</si>
  <si>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</si>
  <si>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</si>
  <si>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</si>
  <si>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</si>
  <si>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</si>
  <si>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</si>
  <si>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</si>
  <si>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</si>
  <si>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</si>
  <si>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</si>
  <si>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</si>
  <si>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</si>
  <si>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</si>
  <si>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</si>
  <si>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</si>
  <si>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</si>
  <si>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</si>
  <si>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</si>
  <si>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</si>
  <si>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</si>
  <si>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</si>
  <si>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</si>
  <si>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</si>
  <si>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</si>
  <si>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</si>
  <si>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</si>
  <si>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</si>
  <si>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</si>
  <si>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</si>
  <si>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</si>
  <si>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</si>
  <si>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</si>
  <si>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</si>
  <si>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</si>
  <si>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</si>
  <si>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</si>
  <si>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</si>
  <si>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</si>
  <si>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</si>
  <si>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</si>
  <si>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</si>
  <si>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</si>
  <si>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</si>
  <si>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</si>
  <si>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</si>
  <si>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</si>
  <si>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</si>
  <si>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</si>
  <si>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</si>
  <si>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</si>
  <si>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</si>
  <si>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</si>
  <si>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</si>
  <si>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</si>
  <si>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</si>
  <si>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Botoeira Liga-Desliga para Bomba de Incêndio Modelo BLD-1, marca VERIN ou similar</t>
  </si>
  <si>
    <t>Fornecimento e instalação de eletrocalha perfurada 100 x 100 x 3000 mm (ref. mopa ou similar)</t>
  </si>
  <si>
    <t>Suporte vertical 100 x 100 mm para fixação de eletrocalha metálica ( ref.: Mopa ou similar)</t>
  </si>
  <si>
    <t>PVC RÍGIDO SOLDÁVEL</t>
  </si>
  <si>
    <t>APARELHO</t>
  </si>
  <si>
    <t>METAIS</t>
  </si>
  <si>
    <t>PVC ACESSÓRIOS</t>
  </si>
  <si>
    <t>PVC SOLDÁVEL AZUL C/ BUCHA LATÃO</t>
  </si>
  <si>
    <t>RESERVATÓRIO</t>
  </si>
  <si>
    <t>CAIXAS DE PASSAGEM</t>
  </si>
  <si>
    <t>PVC ESGOTO</t>
  </si>
  <si>
    <t>UNIDADES DE TRATAMENTO</t>
  </si>
  <si>
    <t>FUNDAÇÃO - SAPATAS</t>
  </si>
  <si>
    <t>COMPRIMENTO</t>
  </si>
  <si>
    <t>ALTURA</t>
  </si>
  <si>
    <t>ESCAVAÇÃO SAPATA (CONSIDERANDO FOLGA DE 2,5 CM P/CADA LADO)</t>
  </si>
  <si>
    <t>QUANTIDADE</t>
  </si>
  <si>
    <t>COMPRIMENTO (m)</t>
  </si>
  <si>
    <t>LARGURA (m)</t>
  </si>
  <si>
    <t>ALTURA (m)</t>
  </si>
  <si>
    <t>VOLUME (m³)</t>
  </si>
  <si>
    <t>VOLUME TOTAL (m³)</t>
  </si>
  <si>
    <t>LASTRO DE CONCRETO MAGRO P/ SAPATA</t>
  </si>
  <si>
    <t>ÁREA (m²)</t>
  </si>
  <si>
    <t>ÁREA TOTAL (m²)</t>
  </si>
  <si>
    <t>FORMA DE MADEIRA P/ SAPATA</t>
  </si>
  <si>
    <t>PERÍMETRO (m)</t>
  </si>
  <si>
    <t>PERÍMETRO   (m)</t>
  </si>
  <si>
    <t>CONCRETAGEM DE SAPATA</t>
  </si>
  <si>
    <t>AÇO</t>
  </si>
  <si>
    <t>50A</t>
  </si>
  <si>
    <t>60B</t>
  </si>
  <si>
    <t>FORMA DE MADEIRA P/ PILARES</t>
  </si>
  <si>
    <t>CONCRETAGEM DE PILARES</t>
  </si>
  <si>
    <t>ESCAVAÇÃO BALDRAME</t>
  </si>
  <si>
    <t>LASTRO DE CONCRETO V. BALDRAME</t>
  </si>
  <si>
    <t>FORMA DE MADEIRA CONCRETO V. BALDRAME</t>
  </si>
  <si>
    <t>LADOS</t>
  </si>
  <si>
    <t>CONCRETAGEM BALDRAME</t>
  </si>
  <si>
    <t>CONCRETAGEM VIGAS</t>
  </si>
  <si>
    <t>FORMA DE MADEIRA VIGAS</t>
  </si>
  <si>
    <t>PISO CIMENTADO</t>
  </si>
  <si>
    <t>SOLÁRIO 01</t>
  </si>
  <si>
    <t>ÁREA COBERTA (SOLÁRIO 01)</t>
  </si>
  <si>
    <t>TANQUE (SOL.01)</t>
  </si>
  <si>
    <t>BAIA 01</t>
  </si>
  <si>
    <t>SOLÁRIO 02</t>
  </si>
  <si>
    <t>ÁREA COBERTA (SOLÁRIO 02)</t>
  </si>
  <si>
    <t>TANQUE (SOL.02)</t>
  </si>
  <si>
    <t>BAIA 02</t>
  </si>
  <si>
    <t>SOLÁRIO 03</t>
  </si>
  <si>
    <t>ÁREA COBERTA (SOLÁRIO 03)</t>
  </si>
  <si>
    <t>TANQUE (SOL.03)</t>
  </si>
  <si>
    <t>BAIA 03</t>
  </si>
  <si>
    <t>SOLÁRIO 04</t>
  </si>
  <si>
    <t>BAIA 04</t>
  </si>
  <si>
    <t>ÁREA COBERTA (SOLÁRIO 04)</t>
  </si>
  <si>
    <t>SOLÁRIO 05</t>
  </si>
  <si>
    <t>ÁREA COBERTA (SOLÁRIO 05)</t>
  </si>
  <si>
    <t>TANQUE (SOL.05)</t>
  </si>
  <si>
    <t>BAIA 05</t>
  </si>
  <si>
    <t>SOLÁRIO 06</t>
  </si>
  <si>
    <t>ÁREA COBERTA (SOLÁRIO 06)</t>
  </si>
  <si>
    <t>TANQUE (SOL.06)</t>
  </si>
  <si>
    <t>BAIA 06</t>
  </si>
  <si>
    <t>SOLÁRIO 07</t>
  </si>
  <si>
    <t>ÁREA COBERTA (SOLÁRIO 07)</t>
  </si>
  <si>
    <t>BAIA 07</t>
  </si>
  <si>
    <t>SOLÁRIO 08</t>
  </si>
  <si>
    <t>ÁREA COBERTA (SOLÁRIO 008)</t>
  </si>
  <si>
    <t>BAIA 08</t>
  </si>
  <si>
    <t>SOLÁRIO 09</t>
  </si>
  <si>
    <t>ÁREA COBERTA (SOLÁRIO 09)</t>
  </si>
  <si>
    <t>TANQUE (SOL.09)</t>
  </si>
  <si>
    <t>BAIA 09</t>
  </si>
  <si>
    <t>SOLÁRIO 10</t>
  </si>
  <si>
    <t>ÁREA COBERTA (SOLÁRIO 10)</t>
  </si>
  <si>
    <t>TANQUE (SOL.10)</t>
  </si>
  <si>
    <t>BAIA 10</t>
  </si>
  <si>
    <t>SOLÁRIO 11</t>
  </si>
  <si>
    <t>ÁREA COBERTA (SOLÁRIO 11)</t>
  </si>
  <si>
    <t>BAIA 11</t>
  </si>
  <si>
    <t>SOLÁRIO 12</t>
  </si>
  <si>
    <t>ÁREA COBERTA (SOLÁRIO 12)</t>
  </si>
  <si>
    <t>TANQUE (SOL.12)</t>
  </si>
  <si>
    <t>BAIA 12</t>
  </si>
  <si>
    <t>ÁREA TOTAL</t>
  </si>
  <si>
    <t>PISO CERÂMICO</t>
  </si>
  <si>
    <t>ALVENARIA</t>
  </si>
  <si>
    <t>COBOGÓ</t>
  </si>
  <si>
    <t>ALAMBRADO</t>
  </si>
  <si>
    <t>Porta de ferro tipo guilhotina, quadro em barra chata de 1" x 1/4", com 2 barras chata de 1" x 1/4" nos dois lados na horizontal e redonda de 1" na vertical, inclusive tela, puxador/contra peso e ferrolho</t>
  </si>
  <si>
    <t>PORTAO GUILHOTINA</t>
  </si>
  <si>
    <t>BIT (mm)</t>
  </si>
  <si>
    <t>PESO (kg)</t>
  </si>
  <si>
    <t>12.5</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</si>
  <si>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</si>
  <si>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</si>
  <si>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</si>
  <si>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</si>
  <si>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</si>
  <si>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</si>
  <si>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</si>
  <si>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</si>
  <si>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</si>
  <si>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</si>
  <si>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</si>
  <si>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</si>
  <si>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</si>
  <si>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</si>
  <si>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</si>
  <si>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</si>
  <si>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</si>
  <si>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</si>
  <si>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</si>
  <si>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</si>
  <si>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</si>
  <si>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</si>
  <si>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</si>
  <si>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</si>
  <si>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</si>
  <si>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</si>
  <si>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</si>
  <si>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</si>
  <si>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</si>
  <si>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</si>
  <si>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</si>
  <si>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8.15</t>
  </si>
  <si>
    <t>8.16</t>
  </si>
  <si>
    <t>8.17</t>
  </si>
  <si>
    <t>8.19</t>
  </si>
  <si>
    <t>8.20</t>
  </si>
  <si>
    <t>8.21</t>
  </si>
  <si>
    <t>9.15</t>
  </si>
  <si>
    <t>9.16</t>
  </si>
  <si>
    <t>9.17</t>
  </si>
  <si>
    <t>9.18</t>
  </si>
  <si>
    <t>9.19</t>
  </si>
  <si>
    <t>9.20</t>
  </si>
  <si>
    <t>9.21</t>
  </si>
  <si>
    <t>VIGA BALDRAME</t>
  </si>
  <si>
    <t>COMPOSIÇÃO DA PARCELA DE BDI (BONIFICAÇÕES E DESPESAS INDIRETAS) SEM DESONERAÇÃO - OBRAS</t>
  </si>
  <si>
    <t>Não Desonerada</t>
  </si>
  <si>
    <t>Não Desonerada+BDI</t>
  </si>
  <si>
    <t>2.11</t>
  </si>
  <si>
    <t>2.12</t>
  </si>
  <si>
    <t>2.13</t>
  </si>
  <si>
    <t>2.14</t>
  </si>
  <si>
    <t>2.16</t>
  </si>
  <si>
    <t>2.17</t>
  </si>
  <si>
    <t>2.18</t>
  </si>
  <si>
    <t>2.20</t>
  </si>
  <si>
    <t>4.1</t>
  </si>
  <si>
    <t>4.2</t>
  </si>
  <si>
    <t>4.3</t>
  </si>
  <si>
    <t>4.4</t>
  </si>
  <si>
    <t>4.5</t>
  </si>
  <si>
    <t>4.6</t>
  </si>
  <si>
    <t>4.7</t>
  </si>
  <si>
    <t>10.1</t>
  </si>
  <si>
    <t>Avisador sonoro tipo sirene para incêndio - Fornecimento</t>
  </si>
  <si>
    <t>Acionador manual (botoeira) tipo quebra-vidro, p/instal. incendio</t>
  </si>
  <si>
    <t>Eletrocalha perfurada 100 x 100 x 3000 mm (ref. mopa ou similar)</t>
  </si>
  <si>
    <t>Curva de inversão 100 x 100 mm para eletrocalha metálica (ref.: mopa ou similar)</t>
  </si>
  <si>
    <t>TÊ Horizontal em PVC, para eletrocalha 100x100mm</t>
  </si>
  <si>
    <t>Porta sanfonada em pvc 0.90 x 2.10 m, cores cinza ou branca, instalada - FORNECIMENTO E INSTALAÇAO</t>
  </si>
  <si>
    <t>Porta sanfonada em pvc 0.90 x 2.10 m, cor cinza ou branca</t>
  </si>
  <si>
    <t>JOELHO PVC, 90 GRAUS, ROSCAVEL, 1 1/4", AGUA FRIA PREDIAL - FORNECIMENTO E INSTALAÇÃO</t>
  </si>
  <si>
    <t xml:space="preserve"> Curva de inversão 100x100 mm para eletrocalha metálica - Fornecimento e instalação</t>
  </si>
  <si>
    <t>COTAÇÃO</t>
  </si>
  <si>
    <t>Avisador sonoro tipo sirene para incêndio - Fornecimento e instalação</t>
  </si>
  <si>
    <t>COMPOSIÇÃO DA PARCELA DE BDI (BONIFICAÇÕES E DESESAS INDIRETAS) SEM DESONERAÇÃO P/ AQUISIÇÃO - OBRAS</t>
  </si>
  <si>
    <t>TIPO DE PROJETO: CONSTRUÇÃO</t>
  </si>
  <si>
    <t>REVISÃO: 03</t>
  </si>
  <si>
    <t>BDI ADOTADO: 22,23%</t>
  </si>
  <si>
    <t>BDI DIFERENCIADO ADOTADO: 17,72%</t>
  </si>
  <si>
    <t>DATA DE ELABORAÇÃO: 07/04/2022</t>
  </si>
  <si>
    <t>BOLETIM DE REFERÊNCIA: SINAPI FEVEREIRO 2022 - SEM DESONERAÇÃO</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</si>
  <si>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</si>
  <si>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</si>
  <si>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</si>
  <si>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</si>
  <si>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</si>
  <si>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</si>
  <si>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</si>
  <si>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</si>
  <si>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</si>
  <si>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</si>
  <si>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</si>
  <si>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</si>
  <si>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</si>
  <si>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</si>
  <si>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</si>
  <si>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</si>
  <si>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</si>
  <si>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</si>
  <si>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</si>
  <si>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</si>
  <si>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</si>
  <si>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</si>
  <si>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</si>
  <si>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</si>
  <si>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</si>
  <si>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</si>
  <si>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</si>
  <si>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</si>
  <si>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</si>
  <si>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</si>
  <si>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</si>
  <si>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</si>
  <si>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</si>
  <si>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</si>
  <si>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</si>
  <si>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</si>
  <si>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</si>
  <si>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</si>
  <si>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</si>
  <si>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</si>
  <si>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</si>
  <si>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</si>
  <si>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</si>
  <si>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</si>
  <si>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</si>
  <si>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</si>
  <si>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</si>
  <si>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</si>
  <si>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</si>
  <si>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</si>
  <si>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</si>
  <si>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</si>
  <si>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</si>
  <si>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</si>
  <si>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</si>
  <si>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</si>
  <si>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</si>
  <si>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</si>
  <si>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</si>
  <si>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</si>
  <si>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</si>
  <si>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</si>
  <si>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</si>
  <si>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</si>
  <si>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</si>
  <si>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</si>
  <si>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</si>
  <si>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</si>
  <si>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</si>
  <si>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</si>
  <si>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</si>
  <si>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</si>
  <si>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</si>
  <si>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</si>
  <si>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</si>
  <si>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</si>
  <si>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</si>
  <si>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</si>
  <si>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</si>
  <si>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</si>
  <si>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</si>
  <si>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</si>
  <si>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</si>
  <si>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</si>
  <si>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</si>
  <si>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</si>
  <si>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</si>
  <si>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</si>
  <si>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</si>
  <si>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</si>
  <si>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</si>
  <si>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</si>
  <si>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</si>
  <si>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</si>
  <si>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</si>
  <si>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</si>
  <si>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</si>
  <si>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</si>
  <si>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</si>
  <si>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</si>
  <si>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</si>
  <si>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</si>
  <si>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</si>
  <si>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</si>
  <si>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</si>
  <si>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</si>
  <si>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</si>
  <si>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</si>
  <si>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</si>
  <si>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</si>
  <si>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</si>
  <si>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</si>
  <si>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</si>
  <si>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</si>
  <si>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</si>
  <si>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</si>
  <si>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</si>
  <si>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</si>
  <si>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</si>
  <si>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</si>
  <si>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</si>
  <si>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</si>
  <si>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</si>
  <si>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</si>
  <si>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</si>
  <si>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</si>
  <si>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</si>
  <si>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</si>
  <si>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</si>
  <si>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</si>
  <si>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</si>
  <si>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</si>
  <si>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</si>
  <si>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</si>
  <si>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</si>
  <si>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</si>
  <si>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</si>
  <si>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</si>
  <si>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</si>
  <si>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</si>
  <si>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</si>
  <si>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</si>
  <si>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</si>
  <si>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</si>
  <si>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</si>
  <si>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</si>
  <si>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</si>
  <si>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</si>
  <si>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</si>
  <si>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</si>
  <si>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</si>
  <si>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</si>
  <si>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</si>
  <si>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</si>
  <si>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</si>
  <si>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</si>
  <si>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</si>
  <si>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</si>
  <si>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</si>
  <si>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</si>
  <si>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</si>
  <si>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</si>
  <si>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</si>
  <si>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</si>
  <si>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</si>
  <si>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</si>
  <si>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</si>
  <si>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</si>
  <si>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</si>
  <si>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</si>
  <si>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</si>
  <si>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</si>
  <si>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</si>
  <si>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</si>
  <si>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</si>
  <si>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</si>
  <si>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</si>
  <si>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</si>
  <si>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</si>
  <si>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</si>
  <si>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</si>
  <si>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</si>
  <si>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</si>
  <si>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</si>
  <si>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</si>
  <si>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</si>
  <si>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</si>
  <si>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</si>
  <si>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</si>
  <si>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</si>
  <si>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</si>
  <si>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</si>
  <si>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</si>
  <si>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</si>
  <si>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</si>
  <si>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</si>
  <si>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</si>
  <si>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</si>
  <si>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</si>
  <si>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</si>
  <si>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</si>
  <si>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</si>
  <si>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</si>
  <si>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</si>
  <si>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</si>
  <si>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</si>
  <si>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</si>
  <si>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</si>
  <si>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</si>
  <si>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</si>
  <si>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</si>
  <si>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</si>
  <si>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</si>
  <si>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</si>
  <si>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</si>
  <si>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</si>
  <si>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</si>
  <si>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</si>
  <si>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</si>
  <si>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</si>
  <si>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</si>
  <si>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</si>
  <si>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</si>
  <si>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</si>
  <si>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</si>
  <si>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</si>
  <si>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</si>
  <si>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</si>
  <si>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</si>
  <si>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</si>
  <si>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</si>
  <si>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</si>
  <si>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</si>
  <si>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</si>
  <si>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</si>
  <si>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</si>
  <si>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</si>
  <si>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</si>
  <si>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</si>
  <si>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</si>
  <si>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</si>
  <si>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</si>
  <si>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</si>
  <si>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</si>
  <si>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</si>
  <si>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</si>
  <si>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</si>
  <si>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</si>
  <si>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</si>
  <si>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</si>
  <si>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</si>
  <si>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</si>
  <si>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</si>
  <si>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</si>
  <si>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</si>
  <si>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</si>
  <si>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</si>
  <si>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</si>
  <si>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</si>
  <si>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</si>
  <si>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</si>
  <si>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</si>
  <si>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</si>
  <si>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</si>
  <si>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</si>
  <si>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</si>
  <si>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</si>
  <si>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</si>
  <si>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</si>
  <si>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</si>
  <si>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</si>
  <si>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</si>
  <si>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</si>
  <si>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</si>
  <si>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</si>
  <si>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</si>
  <si>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</si>
  <si>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</si>
  <si>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</si>
  <si>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</si>
  <si>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</si>
  <si>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</si>
  <si>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</si>
  <si>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</si>
  <si>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</si>
  <si>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</si>
  <si>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</si>
  <si>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</si>
  <si>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</si>
  <si>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</si>
  <si>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</si>
  <si>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</si>
  <si>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</si>
  <si>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</si>
  <si>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</si>
  <si>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</si>
  <si>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</si>
  <si>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</si>
  <si>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</si>
  <si>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</si>
  <si>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</si>
  <si>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</si>
  <si>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</si>
  <si>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</si>
  <si>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</si>
  <si>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</si>
  <si>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</si>
  <si>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</si>
  <si>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</si>
  <si>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</si>
  <si>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</si>
  <si>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</si>
  <si>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</si>
  <si>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</si>
  <si>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</si>
  <si>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</si>
  <si>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</si>
  <si>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</si>
  <si>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</si>
  <si>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</si>
  <si>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</si>
  <si>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</si>
  <si>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</si>
  <si>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</si>
  <si>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</si>
  <si>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</si>
  <si>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</si>
  <si>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</si>
  <si>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</si>
  <si>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</si>
  <si>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</si>
  <si>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</si>
  <si>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</si>
  <si>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</si>
  <si>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</si>
  <si>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</si>
  <si>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</si>
  <si>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</si>
  <si>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</si>
  <si>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</si>
  <si>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</si>
  <si>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</si>
  <si>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</si>
  <si>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</si>
  <si>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</si>
  <si>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</si>
  <si>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</si>
  <si>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</si>
  <si>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</si>
  <si>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</si>
  <si>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</si>
  <si>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</si>
  <si>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</si>
  <si>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</si>
  <si>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</si>
  <si>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</si>
  <si>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</si>
  <si>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</si>
  <si>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</si>
  <si>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</si>
  <si>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</si>
  <si>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</si>
  <si>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</si>
  <si>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</si>
  <si>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</si>
  <si>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</si>
  <si>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</si>
  <si>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</si>
  <si>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</si>
  <si>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</si>
  <si>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</si>
  <si>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</si>
  <si>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</si>
  <si>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</si>
  <si>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</si>
  <si>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</si>
  <si>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</si>
  <si>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</si>
  <si>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</si>
  <si>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</si>
  <si>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</si>
  <si>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</si>
  <si>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</si>
  <si>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</si>
  <si>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</si>
  <si>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</si>
  <si>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</si>
  <si>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</si>
  <si>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</si>
  <si>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</si>
  <si>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</si>
  <si>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</si>
  <si>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</si>
  <si>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</si>
  <si>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</si>
  <si>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</si>
  <si>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</si>
  <si>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</si>
  <si>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</si>
  <si>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</si>
  <si>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</si>
  <si>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</si>
  <si>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</si>
  <si>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</si>
  <si>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</si>
  <si>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</si>
  <si>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</si>
  <si>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</si>
  <si>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</si>
  <si>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</si>
  <si>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</si>
  <si>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</si>
  <si>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</si>
  <si>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</si>
  <si>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</si>
  <si>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</si>
  <si>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</si>
  <si>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</si>
  <si>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</si>
  <si>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</si>
  <si>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</si>
  <si>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</si>
  <si>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</si>
  <si>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</si>
  <si>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</si>
  <si>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</si>
  <si>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</si>
  <si>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</si>
  <si>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</si>
  <si>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</si>
  <si>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</si>
  <si>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</si>
  <si>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</si>
  <si>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</si>
  <si>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</si>
  <si>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</si>
  <si>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</si>
  <si>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</si>
  <si>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</si>
  <si>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</si>
  <si>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</si>
  <si>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</si>
  <si>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</si>
  <si>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</si>
  <si>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</si>
  <si>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</si>
  <si>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</si>
  <si>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</si>
  <si>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</si>
  <si>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</si>
  <si>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</si>
  <si>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</si>
  <si>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</si>
  <si>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</si>
  <si>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</si>
  <si>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</si>
  <si>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</si>
  <si>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</si>
  <si>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</si>
  <si>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</si>
  <si>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</si>
  <si>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</si>
  <si>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</si>
  <si>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</si>
  <si>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</si>
  <si>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</si>
  <si>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</si>
  <si>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</si>
  <si>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</si>
  <si>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</si>
  <si>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</si>
  <si>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</si>
  <si>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</si>
  <si>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</si>
  <si>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</si>
  <si>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</si>
  <si>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</si>
  <si>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</si>
  <si>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</si>
  <si>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</si>
  <si>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</si>
  <si>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</si>
  <si>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</si>
  <si>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</si>
  <si>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</si>
  <si>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</si>
  <si>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</si>
  <si>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</si>
  <si>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</si>
  <si>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</si>
  <si>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</si>
  <si>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</si>
  <si>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</si>
  <si>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</si>
  <si>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</si>
  <si>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</si>
  <si>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</si>
  <si>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</si>
  <si>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</si>
  <si>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</si>
  <si>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</si>
  <si>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</si>
  <si>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</si>
  <si>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</si>
  <si>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</si>
  <si>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</si>
  <si>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</si>
  <si>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</si>
  <si>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</si>
  <si>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</si>
  <si>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</si>
  <si>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</si>
  <si>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</si>
  <si>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</si>
  <si>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</si>
  <si>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</si>
  <si>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</si>
  <si>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</si>
  <si>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</si>
  <si>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</si>
  <si>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</si>
  <si>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</si>
  <si>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</si>
  <si>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</si>
  <si>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</si>
  <si>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</si>
  <si>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</si>
  <si>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</si>
  <si>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</si>
  <si>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</si>
  <si>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</si>
  <si>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</si>
  <si>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</si>
  <si>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</si>
  <si>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</si>
  <si>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</si>
  <si>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</si>
  <si>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</si>
  <si>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</si>
  <si>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</si>
  <si>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</si>
  <si>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</si>
  <si>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</si>
  <si>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</si>
  <si>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</si>
  <si>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</si>
  <si>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</si>
  <si>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</si>
  <si>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</si>
  <si>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</si>
  <si>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</si>
  <si>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</si>
  <si>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</si>
  <si>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</si>
  <si>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</si>
  <si>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</si>
  <si>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</si>
  <si>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</si>
  <si>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</si>
  <si>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</si>
  <si>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</si>
  <si>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</si>
  <si>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</si>
  <si>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</si>
  <si>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</si>
  <si>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</si>
  <si>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</si>
  <si>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</si>
  <si>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</si>
  <si>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</si>
  <si>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</si>
  <si>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</si>
  <si>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</si>
  <si>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</si>
  <si>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</si>
  <si>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</si>
  <si>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</si>
  <si>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</si>
  <si>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</si>
  <si>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</si>
  <si>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</si>
  <si>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</si>
  <si>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</si>
  <si>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</si>
  <si>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</si>
  <si>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</si>
  <si>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</si>
  <si>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</si>
  <si>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</si>
  <si>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</si>
  <si>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</si>
  <si>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</si>
  <si>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</si>
  <si>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</si>
  <si>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</si>
  <si>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</si>
  <si>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</si>
  <si>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</si>
  <si>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</si>
  <si>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</si>
  <si>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</si>
  <si>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</si>
  <si>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</si>
  <si>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</si>
  <si>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</si>
  <si>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</si>
  <si>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</si>
  <si>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</si>
  <si>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</si>
  <si>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</si>
  <si>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</si>
  <si>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</si>
  <si>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</si>
  <si>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</si>
  <si>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</si>
  <si>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</si>
  <si>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</si>
  <si>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</si>
  <si>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</si>
  <si>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</si>
  <si>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</si>
  <si>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</si>
  <si>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</si>
  <si>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</si>
  <si>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</si>
  <si>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</si>
  <si>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</si>
  <si>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</si>
  <si>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</si>
  <si>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</si>
  <si>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</si>
  <si>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</si>
  <si>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</si>
  <si>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</si>
  <si>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</si>
  <si>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</si>
  <si>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</si>
  <si>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</si>
  <si>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</si>
  <si>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</si>
  <si>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</si>
  <si>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</si>
  <si>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</si>
  <si>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</si>
  <si>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</si>
  <si>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</si>
  <si>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</si>
  <si>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</si>
  <si>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</si>
  <si>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</si>
  <si>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</si>
  <si>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</si>
  <si>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</si>
  <si>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</si>
  <si>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</si>
  <si>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</si>
  <si>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</si>
  <si>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</si>
  <si>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</si>
  <si>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</si>
  <si>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</si>
  <si>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</si>
  <si>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</si>
  <si>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</si>
  <si>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</si>
  <si>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</si>
  <si>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</si>
  <si>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</si>
  <si>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</si>
  <si>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</si>
  <si>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</si>
  <si>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</si>
  <si>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</si>
  <si>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</si>
  <si>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</si>
  <si>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</si>
  <si>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</si>
  <si>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</si>
  <si>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</si>
  <si>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</si>
  <si>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</si>
  <si>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</si>
  <si>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</si>
  <si>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</si>
  <si>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</si>
  <si>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</si>
  <si>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</si>
  <si>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</si>
  <si>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</si>
  <si>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</si>
  <si>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</si>
  <si>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</si>
  <si>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</si>
  <si>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</si>
  <si>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</si>
  <si>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</si>
  <si>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</si>
  <si>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</si>
  <si>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</si>
  <si>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</si>
  <si>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</si>
  <si>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</si>
  <si>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</si>
  <si>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</si>
  <si>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</si>
  <si>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</si>
  <si>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</si>
  <si>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</si>
  <si>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</si>
  <si>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</si>
  <si>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</si>
  <si>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</si>
  <si>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</si>
  <si>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</si>
  <si>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</si>
  <si>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</si>
  <si>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</si>
  <si>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</si>
  <si>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</si>
  <si>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</si>
  <si>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</si>
  <si>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</si>
  <si>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</si>
  <si>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</si>
  <si>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</si>
  <si>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</si>
  <si>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</si>
  <si>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</si>
  <si>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</si>
  <si>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</si>
  <si>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</si>
  <si>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</si>
  <si>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</si>
  <si>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</si>
  <si>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</si>
  <si>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</si>
  <si>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</si>
  <si>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</si>
  <si>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</si>
  <si>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</si>
  <si>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</si>
  <si>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</si>
  <si>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</si>
  <si>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</si>
  <si>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</si>
  <si>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</si>
  <si>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</si>
  <si>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</si>
  <si>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</si>
  <si>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</si>
  <si>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</si>
  <si>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</si>
  <si>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</si>
  <si>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</si>
  <si>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</si>
  <si>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</si>
  <si>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</si>
  <si>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</si>
  <si>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</si>
  <si>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</si>
  <si>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</si>
  <si>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</si>
  <si>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</si>
  <si>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</si>
  <si>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</si>
  <si>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</si>
  <si>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</si>
  <si>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</si>
  <si>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</si>
  <si>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</si>
  <si>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</si>
  <si>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</si>
  <si>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</si>
  <si>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</si>
  <si>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</si>
  <si>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</si>
  <si>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</si>
  <si>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</si>
  <si>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</si>
  <si>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</si>
  <si>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</si>
  <si>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</si>
  <si>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</si>
  <si>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</si>
  <si>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</si>
  <si>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</si>
  <si>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</si>
  <si>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</si>
  <si>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</si>
  <si>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</si>
  <si>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</si>
  <si>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</si>
  <si>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</si>
  <si>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</si>
  <si>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</si>
  <si>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</si>
  <si>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</si>
  <si>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</si>
  <si>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</si>
  <si>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</si>
  <si>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</si>
  <si>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</si>
  <si>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</si>
  <si>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</si>
  <si>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</si>
  <si>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</si>
  <si>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</si>
  <si>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</si>
  <si>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</si>
  <si>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</si>
  <si>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</si>
  <si>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</si>
  <si>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</si>
  <si>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</si>
  <si>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</si>
  <si>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</si>
  <si>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</si>
  <si>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</si>
  <si>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</si>
  <si>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</si>
  <si>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</si>
  <si>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</si>
  <si>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</si>
  <si>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</si>
  <si>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</si>
  <si>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</si>
  <si>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</si>
  <si>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</si>
  <si>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</si>
  <si>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</si>
  <si>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</si>
  <si>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</si>
  <si>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</si>
  <si>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</si>
  <si>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</si>
  <si>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</si>
  <si>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</si>
  <si>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</si>
  <si>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</si>
  <si>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</si>
  <si>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</si>
  <si>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</si>
  <si>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</si>
  <si>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</si>
  <si>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</si>
  <si>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</si>
  <si>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</si>
  <si>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</si>
  <si>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</si>
  <si>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</si>
  <si>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</si>
  <si>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</si>
  <si>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</si>
  <si>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</si>
  <si>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</si>
  <si>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</si>
  <si>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</si>
  <si>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</si>
  <si>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</si>
  <si>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</si>
  <si>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</si>
  <si>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</si>
  <si>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</si>
  <si>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</si>
  <si>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</si>
  <si>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</si>
  <si>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</si>
  <si>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</si>
  <si>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</si>
  <si>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</si>
  <si>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</si>
  <si>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</si>
  <si>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</si>
  <si>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</si>
  <si>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</si>
  <si>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</si>
  <si>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</si>
  <si>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</si>
  <si>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</si>
  <si>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</si>
  <si>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</si>
  <si>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</si>
  <si>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</si>
  <si>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</si>
  <si>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</si>
  <si>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</si>
  <si>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</si>
  <si>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</si>
  <si>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</si>
  <si>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</si>
  <si>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</si>
  <si>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</si>
  <si>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</si>
  <si>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</si>
  <si>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</si>
  <si>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</si>
  <si>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</si>
  <si>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</si>
  <si>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</si>
  <si>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</si>
  <si>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</si>
  <si>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</si>
  <si>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</si>
  <si>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</si>
  <si>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</si>
  <si>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</si>
  <si>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</si>
  <si>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</si>
  <si>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</si>
  <si>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</si>
  <si>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</si>
  <si>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</si>
  <si>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</si>
  <si>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</si>
  <si>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</si>
  <si>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</si>
  <si>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</si>
  <si>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</si>
  <si>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</si>
  <si>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</si>
  <si>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</si>
  <si>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</si>
  <si>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</si>
  <si>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</si>
  <si>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</si>
  <si>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</si>
  <si>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</si>
  <si>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</si>
  <si>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</si>
  <si>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</si>
  <si>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</si>
  <si>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</si>
  <si>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</si>
  <si>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</si>
  <si>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</si>
  <si>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</si>
  <si>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</si>
  <si>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</si>
  <si>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</si>
  <si>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</si>
  <si>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</si>
  <si>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</si>
  <si>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</si>
  <si>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</si>
  <si>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</si>
  <si>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</si>
  <si>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</si>
  <si>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</si>
  <si>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</si>
  <si>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</si>
  <si>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</si>
  <si>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</si>
  <si>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</si>
  <si>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</si>
  <si>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</si>
  <si>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</si>
  <si>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</si>
  <si>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</si>
  <si>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</si>
  <si>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</si>
  <si>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</si>
  <si>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</si>
  <si>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</si>
  <si>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</si>
  <si>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</si>
  <si>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</si>
  <si>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</si>
  <si>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</si>
  <si>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</si>
  <si>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</si>
  <si>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</si>
  <si>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</si>
  <si>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</si>
  <si>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</si>
  <si>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</si>
  <si>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</si>
  <si>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</si>
  <si>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</si>
  <si>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</si>
  <si>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</si>
  <si>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</si>
  <si>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</si>
  <si>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</si>
  <si>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</si>
  <si>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 DE COLETA: 02/2022</t>
  </si>
  <si>
    <t>ENCARGOS SOCIAIS (%) HORISTA 114,45  MENSALISTA  72,21</t>
  </si>
  <si>
    <t>ACABAMENTO DE METAL CROMADO PARA REGISTRO PEQUENO, DE PAREDE, 1/2 " OU 3/4 "</t>
  </si>
  <si>
    <t>ACETILENO (RECARGA DE GAS ACETILENO PARA CILINDRO DE CONJUNTO OXICORTE GRANDE) NAO INCLUI TROCA/MANUTENCAO DO CILINDRO</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</si>
  <si>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</si>
  <si>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</si>
  <si>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</si>
  <si>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</si>
  <si>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</si>
  <si>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</si>
  <si>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</si>
  <si>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</si>
  <si>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</si>
  <si>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</si>
  <si>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</si>
  <si>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</si>
  <si>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PINTOR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</si>
  <si>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</si>
  <si>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</si>
  <si>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</si>
  <si>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</si>
  <si>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</si>
  <si>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</si>
  <si>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</si>
  <si>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</si>
  <si>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</si>
  <si>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</si>
  <si>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</si>
  <si>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</si>
  <si>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</si>
  <si>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</si>
  <si>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</si>
  <si>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</si>
  <si>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</si>
  <si>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</si>
  <si>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</si>
  <si>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</si>
  <si>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</si>
  <si>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</si>
  <si>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</si>
  <si>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</si>
  <si>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</si>
  <si>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</si>
  <si>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</si>
  <si>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</si>
  <si>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ENCANADOR OU BOMBEIRO HIDRAULICO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</si>
  <si>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</si>
  <si>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</si>
  <si>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</si>
  <si>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</si>
  <si>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</si>
  <si>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</si>
  <si>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</si>
  <si>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</si>
  <si>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</si>
  <si>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</si>
  <si>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</si>
  <si>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</si>
  <si>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</si>
  <si>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</si>
  <si>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</si>
  <si>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</si>
  <si>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</si>
  <si>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</si>
  <si>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</si>
  <si>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</si>
  <si>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</si>
  <si>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</si>
  <si>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</si>
  <si>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</si>
  <si>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</si>
  <si>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</si>
  <si>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</si>
  <si>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</si>
  <si>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</si>
  <si>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</si>
  <si>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</si>
  <si>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</si>
  <si>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</si>
  <si>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</si>
  <si>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</si>
  <si>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</si>
  <si>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</si>
  <si>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</si>
  <si>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</si>
  <si>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</si>
  <si>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</si>
  <si>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</si>
  <si>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</si>
  <si>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</si>
  <si>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</si>
  <si>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</si>
  <si>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</si>
  <si>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</si>
  <si>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CARPINTEIRO AUXILIAR (HORISTA)</t>
  </si>
  <si>
    <t>CARPINTEIRO DE ESQUADRIAS (HORISTA)</t>
  </si>
  <si>
    <t>CARPINTEIRO DE FORMAS (HORISTA)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</si>
  <si>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</si>
  <si>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</si>
  <si>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</si>
  <si>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</si>
  <si>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</si>
  <si>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</si>
  <si>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</si>
  <si>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</si>
  <si>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</si>
  <si>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</si>
  <si>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</si>
  <si>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</si>
  <si>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</si>
  <si>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</si>
  <si>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</si>
  <si>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</si>
  <si>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</si>
  <si>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</si>
  <si>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</si>
  <si>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</si>
  <si>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</si>
  <si>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</si>
  <si>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</si>
  <si>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</si>
  <si>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</si>
  <si>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</si>
  <si>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</si>
  <si>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</si>
  <si>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</si>
  <si>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</si>
  <si>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</si>
  <si>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</si>
  <si>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</si>
  <si>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</si>
  <si>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</si>
  <si>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</si>
  <si>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</si>
  <si>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</si>
  <si>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</si>
  <si>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</si>
  <si>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</si>
  <si>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</si>
  <si>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ENCANADOR OU BOMBEIRO HIDRAULICO (HORISTA)</t>
  </si>
  <si>
    <t xml:space="preserve">KWH   </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</si>
  <si>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</si>
  <si>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</si>
  <si>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</si>
  <si>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</si>
  <si>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</si>
  <si>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</si>
  <si>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FUNDO SINTETICO NIVELADOR BRANCO FOSCO PARA MADEIRA</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</si>
  <si>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</si>
  <si>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</si>
  <si>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</si>
  <si>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</si>
  <si>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</si>
  <si>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</si>
  <si>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</si>
  <si>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</si>
  <si>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</si>
  <si>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</si>
  <si>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</si>
  <si>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</si>
  <si>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</si>
  <si>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</si>
  <si>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</si>
  <si>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</si>
  <si>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</si>
  <si>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</si>
  <si>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</si>
  <si>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</si>
  <si>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</si>
  <si>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</si>
  <si>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</si>
  <si>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</si>
  <si>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</si>
  <si>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</si>
  <si>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</si>
  <si>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</si>
  <si>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</si>
  <si>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</si>
  <si>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</si>
  <si>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</si>
  <si>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</si>
  <si>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</si>
  <si>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</si>
  <si>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</si>
  <si>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</si>
  <si>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</si>
  <si>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</si>
  <si>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</si>
  <si>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</si>
  <si>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</si>
  <si>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</si>
  <si>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</si>
  <si>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</si>
  <si>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</si>
  <si>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</si>
  <si>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</si>
  <si>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</si>
  <si>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</si>
  <si>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</si>
  <si>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</si>
  <si>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</si>
  <si>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</si>
  <si>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</si>
  <si>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</si>
  <si>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</si>
  <si>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</si>
  <si>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</si>
  <si>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</si>
  <si>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</si>
  <si>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</si>
  <si>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</si>
  <si>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</si>
  <si>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</si>
  <si>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</si>
  <si>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</si>
  <si>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</si>
  <si>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</si>
  <si>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</si>
  <si>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</si>
  <si>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</si>
  <si>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</si>
  <si>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</si>
  <si>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</si>
  <si>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</si>
  <si>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</si>
  <si>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</si>
  <si>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MARCENEIRO (HORISTA)</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</si>
  <si>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</si>
  <si>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</si>
  <si>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</si>
  <si>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</si>
  <si>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</si>
  <si>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</si>
  <si>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</si>
  <si>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</si>
  <si>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</si>
  <si>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</si>
  <si>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</si>
  <si>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</si>
  <si>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</si>
  <si>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</si>
  <si>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</si>
  <si>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</si>
  <si>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</si>
  <si>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</si>
  <si>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</si>
  <si>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</si>
  <si>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</si>
  <si>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</si>
  <si>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</si>
  <si>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</si>
  <si>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</si>
  <si>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</si>
  <si>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</si>
  <si>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</si>
  <si>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</si>
  <si>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</si>
  <si>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</si>
  <si>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</si>
  <si>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</si>
  <si>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</si>
  <si>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</si>
  <si>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</si>
  <si>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</si>
  <si>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</si>
  <si>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</si>
  <si>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</si>
  <si>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</si>
  <si>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</si>
  <si>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</si>
  <si>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PINTOR (HORISTA)</t>
  </si>
  <si>
    <t>PINTOR DE LETREIROS (HORISTA)</t>
  </si>
  <si>
    <t>PINTOR PARA TINTA EPOXI (HORISTA)</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</si>
  <si>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</si>
  <si>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</si>
  <si>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</si>
  <si>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</si>
  <si>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</si>
  <si>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</si>
  <si>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</si>
  <si>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</si>
  <si>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</si>
  <si>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</si>
  <si>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</si>
  <si>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</si>
  <si>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</si>
  <si>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</si>
  <si>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</si>
  <si>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</si>
  <si>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</si>
  <si>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</si>
  <si>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</si>
  <si>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</si>
  <si>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</si>
  <si>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</si>
  <si>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</si>
  <si>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</si>
  <si>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</si>
  <si>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</si>
  <si>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</si>
  <si>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</si>
  <si>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</si>
  <si>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</si>
  <si>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</si>
  <si>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</si>
  <si>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</si>
  <si>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</si>
  <si>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</si>
  <si>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</si>
  <si>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</si>
  <si>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</si>
  <si>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</si>
  <si>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</si>
  <si>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</si>
  <si>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</si>
  <si>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</si>
  <si>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</si>
  <si>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</si>
  <si>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</si>
  <si>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</si>
  <si>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</si>
  <si>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</si>
  <si>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</si>
  <si>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</si>
  <si>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</si>
  <si>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</si>
  <si>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</si>
  <si>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</si>
  <si>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</si>
  <si>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</si>
  <si>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</si>
  <si>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</si>
  <si>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</si>
  <si>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</si>
  <si>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</si>
  <si>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</si>
  <si>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</si>
  <si>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</si>
  <si>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</si>
  <si>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</si>
  <si>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</si>
  <si>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</si>
  <si>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</si>
  <si>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</si>
  <si>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</si>
  <si>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</si>
  <si>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</si>
  <si>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</si>
  <si>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</si>
  <si>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</si>
  <si>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</si>
  <si>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</si>
  <si>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</si>
  <si>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</si>
  <si>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</si>
  <si>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</si>
  <si>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</si>
  <si>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</si>
  <si>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</si>
  <si>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</si>
  <si>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</si>
  <si>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</si>
  <si>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</si>
  <si>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</si>
  <si>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</si>
  <si>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</si>
  <si>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</si>
  <si>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</si>
  <si>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</si>
  <si>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</si>
  <si>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</si>
  <si>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</si>
  <si>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</si>
  <si>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</si>
  <si>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</si>
  <si>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</si>
  <si>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</si>
  <si>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</si>
  <si>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</si>
  <si>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</si>
  <si>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</si>
  <si>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DE LOUCA BRANCA, COM COLUNA, *30* L</t>
  </si>
  <si>
    <t>TANQUE DE LOUCA BRANCA, SUSPENSO, *20* L</t>
  </si>
  <si>
    <t>TAQUEADOR OU TAQUEIRO (HORISTA)</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</si>
  <si>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</si>
  <si>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</si>
  <si>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</si>
  <si>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</si>
  <si>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TELHADOR (HORISTA)</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</si>
  <si>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</si>
  <si>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</si>
  <si>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</si>
  <si>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</si>
  <si>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</si>
  <si>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</si>
  <si>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</si>
  <si>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</si>
  <si>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</si>
  <si>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</si>
  <si>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</si>
  <si>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</si>
  <si>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</si>
  <si>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</si>
  <si>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</si>
  <si>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</si>
  <si>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</si>
  <si>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</si>
  <si>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</si>
  <si>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</si>
  <si>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</si>
  <si>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</si>
  <si>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</si>
  <si>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</si>
  <si>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</si>
  <si>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</si>
  <si>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</si>
  <si>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</si>
  <si>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</si>
  <si>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</si>
  <si>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</si>
  <si>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</si>
  <si>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</si>
  <si>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</si>
  <si>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</si>
  <si>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</si>
  <si>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</si>
  <si>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</si>
  <si>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</si>
  <si>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</si>
  <si>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</si>
  <si>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</si>
  <si>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</si>
  <si>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</si>
  <si>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</si>
  <si>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</si>
  <si>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</si>
  <si>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</si>
  <si>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</si>
  <si>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</si>
  <si>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</si>
  <si>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</si>
  <si>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</si>
  <si>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</si>
  <si>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</si>
  <si>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</si>
  <si>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</si>
  <si>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</si>
  <si>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</si>
  <si>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</si>
  <si>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</si>
  <si>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</si>
  <si>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</si>
  <si>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</si>
  <si>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</si>
  <si>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</si>
  <si>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</si>
  <si>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</si>
  <si>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VIDRACEIRO (HORISTA)</t>
  </si>
  <si>
    <t>TOTAL DE INSUMOS : 5203</t>
  </si>
  <si>
    <t xml:space="preserve">ENCARGOS SOCIAIS SOBRE A MÃO DE OBRA </t>
  </si>
  <si>
    <t>CÓDIGO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</si>
  <si>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</si>
  <si>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</si>
  <si>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</si>
  <si>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</si>
  <si>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</si>
  <si>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</si>
  <si>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</si>
  <si>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</si>
  <si>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</si>
  <si>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</si>
  <si>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</si>
  <si>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</si>
  <si>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</si>
  <si>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</si>
  <si>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</si>
  <si>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</si>
  <si>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</si>
  <si>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</si>
  <si>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</si>
  <si>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</si>
  <si>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</si>
  <si>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</si>
  <si>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</si>
  <si>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</si>
  <si>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</si>
  <si>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</si>
  <si>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</si>
  <si>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</si>
  <si>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</si>
  <si>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</si>
  <si>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</si>
  <si>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</si>
  <si>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</si>
  <si>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</si>
  <si>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</si>
  <si>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</si>
  <si>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</si>
  <si>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</si>
  <si>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</si>
  <si>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</si>
  <si>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</si>
  <si>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</si>
  <si>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</si>
  <si>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</si>
  <si>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</si>
  <si>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</si>
  <si>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</si>
  <si>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</si>
  <si>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</si>
  <si>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</si>
  <si>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</si>
  <si>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</si>
  <si>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</si>
  <si>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</si>
  <si>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</si>
  <si>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</si>
  <si>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</si>
  <si>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</si>
  <si>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</si>
  <si>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</si>
  <si>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</si>
  <si>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</si>
  <si>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</si>
  <si>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</si>
  <si>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</si>
  <si>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COMPOSIÇÃO DA PARCELA DE BDI (BONIFICAÇÕES E DESESAS INDIRETAS) SEM DESONERAÇÃO - OBRAS</t>
  </si>
  <si>
    <t>Felipe Gannam</t>
  </si>
  <si>
    <t>(11) 3998-3010</t>
  </si>
  <si>
    <t>49.474.398/0009-54</t>
  </si>
  <si>
    <t>SANTIL COMERCIAL ELETRICA LTDA</t>
  </si>
  <si>
    <t>josé antonio</t>
  </si>
  <si>
    <t>(19) 3446-7558</t>
  </si>
  <si>
    <t>06.913.480/0015-73</t>
  </si>
  <si>
    <t>DIMENSIONAL BRASIL SOLUCOES LTDA</t>
  </si>
  <si>
    <t>Roberto Miguel</t>
  </si>
  <si>
    <t>(11) 4421-5257 </t>
  </si>
  <si>
    <t>69.308.286/0001-83</t>
  </si>
  <si>
    <t>Neppe Materiais Eletricos Ltda</t>
  </si>
  <si>
    <t>(11) 3998-3011</t>
  </si>
  <si>
    <t>49.474.398/0009-55</t>
  </si>
  <si>
    <t>(19) 3446-7559</t>
  </si>
  <si>
    <t>06.913.480/0015-74</t>
  </si>
  <si>
    <t>69.308.286/0001-84</t>
  </si>
  <si>
    <t>(11) 3998-3012</t>
  </si>
  <si>
    <t>49.474.398/0009-56</t>
  </si>
  <si>
    <t>(19) 3446-7560</t>
  </si>
  <si>
    <t>06.913.480/0015-75</t>
  </si>
  <si>
    <t>69.308.286/0001-85</t>
  </si>
  <si>
    <t>(11) 3998-3015</t>
  </si>
  <si>
    <t>49.474.398/0009-59</t>
  </si>
  <si>
    <t>(19) 3446-7563</t>
  </si>
  <si>
    <t>06.913.480/0015-78</t>
  </si>
  <si>
    <t>69.308.286/0001-88</t>
  </si>
  <si>
    <t>(11) 3998-3016</t>
  </si>
  <si>
    <t>49.474.398/0009-60</t>
  </si>
  <si>
    <t>(19) 3446-7564</t>
  </si>
  <si>
    <t>06.913.480/0015-79</t>
  </si>
  <si>
    <t>69.308.286/0001-89</t>
  </si>
  <si>
    <t>(11) 3998-3017</t>
  </si>
  <si>
    <t>49.474.398/0009-61</t>
  </si>
  <si>
    <t>(19) 3446-7565</t>
  </si>
  <si>
    <t>06.913.480/0015-80</t>
  </si>
  <si>
    <t>69.308.286/0001-90</t>
  </si>
  <si>
    <t>(11) 3998-3018</t>
  </si>
  <si>
    <t>49.474.398/0009-62</t>
  </si>
  <si>
    <t>(19) 3446-7566</t>
  </si>
  <si>
    <t>06.913.480/0015-81</t>
  </si>
  <si>
    <t>69.308.286/0001-91</t>
  </si>
  <si>
    <t>(11) 3998-3019</t>
  </si>
  <si>
    <t>49.474.398/0009-63</t>
  </si>
  <si>
    <t>(19) 3446-7567</t>
  </si>
  <si>
    <t>06.913.480/0015-82</t>
  </si>
  <si>
    <t>69.308.286/0001-92</t>
  </si>
  <si>
    <t>1.8</t>
  </si>
  <si>
    <t>8.22</t>
  </si>
  <si>
    <t>Caixa d'água 10.000 l, tipo taça</t>
  </si>
  <si>
    <t>Vanderlei</t>
  </si>
  <si>
    <t>(18) 99754-5551</t>
  </si>
  <si>
    <t>Agrocaixas</t>
  </si>
  <si>
    <t>Reginaldo</t>
  </si>
  <si>
    <t>(11) 99847-1536</t>
  </si>
  <si>
    <t>Brasil Caixas</t>
  </si>
  <si>
    <t>Alan</t>
  </si>
  <si>
    <t>(18)3659-2673</t>
  </si>
  <si>
    <t>Faz forte</t>
  </si>
  <si>
    <t>Caixa d´água tipo taça - Cap. 10.000 litros - fornecimento e instalação</t>
  </si>
  <si>
    <t>9.22</t>
  </si>
  <si>
    <t>9.23</t>
  </si>
  <si>
    <t>8.18</t>
  </si>
  <si>
    <t>8.23</t>
  </si>
  <si>
    <t>1.9</t>
  </si>
  <si>
    <t>LOCALIZAÇÃO</t>
  </si>
  <si>
    <t>Extensão</t>
  </si>
  <si>
    <t>Largura média</t>
  </si>
  <si>
    <t>Área</t>
  </si>
  <si>
    <t>Espessura</t>
  </si>
  <si>
    <t>Volume</t>
  </si>
  <si>
    <t>Densid.</t>
  </si>
  <si>
    <t xml:space="preserve">Massa </t>
  </si>
  <si>
    <t xml:space="preserve">DMT </t>
  </si>
  <si>
    <t>Momento de transporte  N. PAV. (txKm)</t>
  </si>
  <si>
    <t>Momento de transporte  PAV              (txKm)</t>
  </si>
  <si>
    <t>(m)</t>
  </si>
  <si>
    <t>(m2)</t>
  </si>
  <si>
    <t>(m3)</t>
  </si>
  <si>
    <t>(t/m3)</t>
  </si>
  <si>
    <t>(t)</t>
  </si>
  <si>
    <t>N. PAV.</t>
  </si>
  <si>
    <t>PAV.</t>
  </si>
  <si>
    <t>BASE ESTABILIZADA GRANULOMETRICAMENTE</t>
  </si>
  <si>
    <t>VIA DE ACESSO 1</t>
  </si>
  <si>
    <t>ESTACIONAMENTO*</t>
  </si>
  <si>
    <t>SUB-BASE ESTABILIZADA GRANULOMETRICAMENTE</t>
  </si>
  <si>
    <t>*Áreas retiradas diretamento do projeto de implantação</t>
  </si>
  <si>
    <t>TRATAMENTO SUPERFICIAL DUPLO</t>
  </si>
  <si>
    <t>MEMÓRIA DE CÁLCULO DE SERVIÇOS PARA PAVIMENTAÇÃO</t>
  </si>
  <si>
    <t>IMPLANTAÇÃO DO ESTACIONAMENTO</t>
  </si>
  <si>
    <t>LIMPEZA FINAL DA OBRA</t>
  </si>
  <si>
    <t>10.2</t>
  </si>
  <si>
    <t>10.3</t>
  </si>
  <si>
    <t>10.4</t>
  </si>
  <si>
    <t>10.5</t>
  </si>
  <si>
    <t>10.6</t>
  </si>
  <si>
    <t>10.7</t>
  </si>
  <si>
    <t>11.1</t>
  </si>
  <si>
    <t>11.2</t>
  </si>
  <si>
    <t>11.3</t>
  </si>
  <si>
    <t>11.4</t>
  </si>
  <si>
    <t>11.5</t>
  </si>
  <si>
    <t>11.6</t>
  </si>
  <si>
    <t>11.7</t>
  </si>
  <si>
    <t>12.1</t>
  </si>
  <si>
    <t>DATA COTAÇÃO 1</t>
  </si>
  <si>
    <t>DATA COTAÇÃO 2</t>
  </si>
  <si>
    <t>DATA COTAÇÃO 3</t>
  </si>
  <si>
    <t>CPU 01</t>
  </si>
  <si>
    <t>CPU 04</t>
  </si>
  <si>
    <t>CPU 05</t>
  </si>
  <si>
    <t>CPU 06</t>
  </si>
  <si>
    <t>CPU 08</t>
  </si>
  <si>
    <t>COTAÇÃO*</t>
  </si>
  <si>
    <t>A cotação inclui fornecimento e instalação*</t>
  </si>
  <si>
    <t>CPU 15</t>
  </si>
  <si>
    <t>CÓD. REF. 74209/1 - SINAPI 12/2019</t>
  </si>
  <si>
    <t>CÓD. REF. 92725- SINAPI 2/2022</t>
  </si>
  <si>
    <t xml:space="preserve">CANALETA DE CONCRETO C/ TAMPA  (0,15X0,25X0,25M) </t>
  </si>
  <si>
    <t>CÓD. REF. 4421 - ORSE 2/2022</t>
  </si>
  <si>
    <t>CÓD. REF. 1817 - ORSE 2/2022</t>
  </si>
  <si>
    <t>CÓD. REF. 12988 - ORSE 2/2022</t>
  </si>
  <si>
    <t>CÓD. REF. 90375 - SINAPI 02/2022</t>
  </si>
  <si>
    <t>CÓD. REF. 89367 - SINAPI 02/2022</t>
  </si>
  <si>
    <t>CÓD. REF. 89834 - SINAPI 02/2022</t>
  </si>
  <si>
    <t>CÓD. REF. 89673 - SINAPI 02/2022</t>
  </si>
  <si>
    <t>CÓD. REF. 12599 - ORSE 02/2022</t>
  </si>
  <si>
    <t>CÓD. REF. 8701 - ORSE 02/2022</t>
  </si>
  <si>
    <t>CÓD. REF. 8695 - ORSE 02/2022</t>
  </si>
  <si>
    <t>CÓD. REF. 6193 - ORSE 02/2022</t>
  </si>
  <si>
    <t>CÓD. REF. 9812 - ORSE 02/2022</t>
  </si>
  <si>
    <t>CÓD. REF. 11852 - ORSE 02/2022</t>
  </si>
  <si>
    <t>BDI ADOTADO: 22,23</t>
  </si>
  <si>
    <t>BDI DIFERENCIADO: 17,72</t>
  </si>
  <si>
    <t xml:space="preserve"> =5*2,5</t>
  </si>
  <si>
    <t xml:space="preserve"> =6,5*3</t>
  </si>
  <si>
    <t xml:space="preserve"> =7,5*3,5</t>
  </si>
  <si>
    <t>MEMORIAL DE CÁLCULO SERVIÇOS</t>
  </si>
  <si>
    <t>CONFORME PLANILHA ANEXADA</t>
  </si>
  <si>
    <t xml:space="preserve"> =18,34*2+19,02*8+24,31*2+24,36*2+30,03*2+31,98*4+32,98*2+33,71*6+50,05*4+54,47*4+56,04*4+57,39*2+57,97*2</t>
  </si>
  <si>
    <t xml:space="preserve"> =2,81+23,19+2,75+3,71+7,21+3,28+116,49+44,95+3,3+27,48+3,25</t>
  </si>
  <si>
    <t>Comprimento Retirado do Projeto</t>
  </si>
  <si>
    <t xml:space="preserve">Área retirada do projeto </t>
  </si>
  <si>
    <t>Volume retirada do  Projeto</t>
  </si>
  <si>
    <t>Quantitativo Levantado no projeto</t>
  </si>
  <si>
    <t xml:space="preserve"> =0,62*2,29*8</t>
  </si>
  <si>
    <t xml:space="preserve"> =0,6*0,6*3</t>
  </si>
  <si>
    <t>Quantidade retirada do projeto</t>
  </si>
  <si>
    <t xml:space="preserve"> =2,8*9*1,69</t>
  </si>
  <si>
    <t xml:space="preserve"> =160,81*1</t>
  </si>
  <si>
    <t xml:space="preserve"> =9,8+3,87*6+12,6+5,73+3,36+6,47+4,53</t>
  </si>
  <si>
    <t xml:space="preserve"> =1,32+1,3+7,21+44,95</t>
  </si>
  <si>
    <t>Área retirada do Projeto</t>
  </si>
  <si>
    <t xml:space="preserve"> =1040,79+876,65</t>
  </si>
  <si>
    <t>Mem. Nas planilhas em anexo</t>
  </si>
  <si>
    <t xml:space="preserve"> =0,8*0,5*14+0,3018*5</t>
  </si>
  <si>
    <t xml:space="preserve"> =173,03+76+122,5</t>
  </si>
  <si>
    <t xml:space="preserve"> =2,4*10+1,7*1,7*10+0,61*5+0,92*5+1,1*2+1,66*5+1,22*5</t>
  </si>
  <si>
    <t xml:space="preserve"> =684,3+463,77+58,44</t>
  </si>
  <si>
    <t>5.3</t>
  </si>
  <si>
    <t>5.4</t>
  </si>
  <si>
    <t xml:space="preserve"> =0,2*52,56+3,87*39,88+3,22*159,45+3,8*1,76+2,8*23,69+3,21*26,86</t>
  </si>
  <si>
    <t xml:space="preserve"> =238,42+1641,54</t>
  </si>
  <si>
    <t xml:space="preserve"> =2,1*0,87*12+42,59</t>
  </si>
  <si>
    <t xml:space="preserve"> =1+1+6+1+1+1+6</t>
  </si>
  <si>
    <t>Entrada 01</t>
  </si>
  <si>
    <t>Rampa 01</t>
  </si>
  <si>
    <t>Hall 01</t>
  </si>
  <si>
    <t>Depósito</t>
  </si>
  <si>
    <t>DML</t>
  </si>
  <si>
    <t>LAVABO</t>
  </si>
  <si>
    <t>03.992.177/0001-00</t>
  </si>
  <si>
    <t>03.113.840/0001-59</t>
  </si>
  <si>
    <t>02.723.191/0001-45</t>
  </si>
  <si>
    <t>1.10</t>
  </si>
  <si>
    <t>COMPOSIÇÃO DA PARCELA DE BDI (BONIFICAÇÕES E DESESAS INDIRETAS) DIFERENCIADO SEM DESONERAÇÃO - OBRAS</t>
  </si>
  <si>
    <t>PASTA LUBRIFICANTE PARA TUBOS E CONEXOES COM JUNTA ELASTICA (USO EM PVC, ACO, POLIETILENO E OUTROS) ( DE *400* G)</t>
  </si>
  <si>
    <t>ANEL BORRACHA PARA TUBO ESGOTO PREDIAL DN 50 MM (NBR 5688)</t>
  </si>
  <si>
    <t>PLACA DE SINALIZACAO DE SEGURANCA CONTRA INCENDIO, FOTOLUMINESCENTE, RETANGULAR, *12 X 40* CM, EM PVC *2* MM ANTI-CHAMAS (SIMBOLOS, CORES E PICTOGRAMAS CONFORME NBR 13434)</t>
  </si>
  <si>
    <t>OBRA: HOSPITAL VETERINÁRIO CENTRO DE REABILITAÇÃO DE ANIMAIS SILVESTRES - CRAS</t>
  </si>
  <si>
    <t>TIPO DE PROJETO: INSTITUCIONAL</t>
  </si>
  <si>
    <t>RESPONSÁVEL TÉCNICO: ENGº CIVIL RAUL YAMAMURA FREITAS</t>
  </si>
  <si>
    <t>CÓD. REF. 97891 - SINAPI 2/2022</t>
  </si>
  <si>
    <t xml:space="preserve"> CAIXA ENTERRADA ELÉTRICA RETANGULAR, EM ALVENARIA COM BLOCOS DE CONCRETO, FUNDO COM BRITA, DIMENSÕES INTERNAS: 0,5X0,5X0,5 M. </t>
  </si>
  <si>
    <t xml:space="preserve">DISJUNTOR TRIPOLAR TIPO DIN, CORRENTE NOMINAL DE 63A - FORNECIMENTO E INSTALAÇÃO. </t>
  </si>
  <si>
    <t>CÓD. REF. 93673 - SINAPI 2/2022</t>
  </si>
  <si>
    <t>CPU 29</t>
  </si>
  <si>
    <t>CÓD. REF. 13150 - ORSE 2/2022</t>
  </si>
  <si>
    <t xml:space="preserve">Dispositivo de proteção contra surto de tensão DPS, corrente máx 20kA - 175v - FORNECIMENTO E INSTALAÇÃO. </t>
  </si>
  <si>
    <t>CÓD. REF. 7997 - ORSE 2/2022</t>
  </si>
  <si>
    <t>8.24</t>
  </si>
  <si>
    <t>8.25</t>
  </si>
  <si>
    <t>8.26</t>
  </si>
  <si>
    <t>8.27</t>
  </si>
  <si>
    <t>8.28</t>
  </si>
  <si>
    <t>8.29</t>
  </si>
  <si>
    <t>8.30</t>
  </si>
  <si>
    <t>8.31</t>
  </si>
  <si>
    <t>8.32</t>
  </si>
  <si>
    <t>8.33</t>
  </si>
  <si>
    <t>8.34</t>
  </si>
  <si>
    <t xml:space="preserve">Interruptor bipolar DR 63 A  - Dispositivo residual diferencial, tipo AC, 30MA- FORNECIMENTO E INSTALAÇÃO. </t>
  </si>
  <si>
    <t>CPU 61</t>
  </si>
  <si>
    <t>CPU 42</t>
  </si>
  <si>
    <t>CPU 43</t>
  </si>
  <si>
    <t>CPU 44</t>
  </si>
  <si>
    <t>Placa de sinalizacao de seguranca contra incendio, fotoluminescente, retangular, *12 x 40* cm, em pvc *2* mm anti-chamas (simbolos, cores e pictogramas conforme nbr 13434)</t>
  </si>
  <si>
    <t>CPU 62</t>
  </si>
  <si>
    <t>CPU 63</t>
  </si>
  <si>
    <t>CPU 64</t>
  </si>
  <si>
    <t>CPU 65</t>
  </si>
  <si>
    <t>CPU 66</t>
  </si>
  <si>
    <t>CPU 67</t>
  </si>
  <si>
    <t>CPU 68</t>
  </si>
  <si>
    <t>CPU 69</t>
  </si>
  <si>
    <t>CPU 70</t>
  </si>
  <si>
    <t>CPU 71</t>
  </si>
  <si>
    <t>CPU 72</t>
  </si>
  <si>
    <t>CPU 73</t>
  </si>
  <si>
    <t>CPU 74</t>
  </si>
  <si>
    <t>CPU 75</t>
  </si>
  <si>
    <t>REDUCAO EXCENTRICA PVC P/ ESG PREDIAL DN 100 X 50MM - FORNECIDO E INSTALADO</t>
  </si>
  <si>
    <t>CPU 76</t>
  </si>
  <si>
    <t>CPU 77</t>
  </si>
  <si>
    <t>CPU 45</t>
  </si>
  <si>
    <t>CPU 78</t>
  </si>
  <si>
    <t>CÓD. REF. 101749- SINAPI 2/2022</t>
  </si>
  <si>
    <t xml:space="preserve">CANALETA DE CONCRETO SEM TAMPA  (0,15X0,25X0,25M) </t>
  </si>
  <si>
    <t xml:space="preserve">CÓD. REF. 103001 </t>
  </si>
  <si>
    <t>GRELHA DE FERRO FUNDIDO SIMPLES COM REQUADRO, 150 X 1000 MM, ASSENTADA COM ARGAMASSA 1 : 3 CIMENTO: AREIA - FORNECIMENTO E INSTALAÇÃO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</si>
</sst>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 #,##0.00_-;\-&quot;R$&quot;\ * #,##0.00_-;_-&quot;R$&quot;\ * &quot;-&quot;??_-;_-@_-"/>
    <numFmt numFmtId="43" formatCode="_-* #,##0.00_-;\-* #,##0.00_-;_-* &quot;-&quot;??_-;_-@_-"/>
    <numFmt numFmtId="164" formatCode="_-&quot;R$&quot;* #,##0.00_-;\-&quot;R$&quot;* #,##0.00_-;_-&quot;R$&quot;* &quot;-&quot;??_-;_-@_-"/>
    <numFmt numFmtId="165" formatCode="_(* #,##0.000_);_(* \(#,##0.000\);_(* &quot;-&quot;??_);_(@_)"/>
    <numFmt numFmtId="166" formatCode="_(* #,##0.00_);_(* \(#,##0.00\);_(* &quot;-&quot;??_);_(@_)"/>
    <numFmt numFmtId="167" formatCode="&quot;R$&quot;\ #,##0.00"/>
    <numFmt numFmtId="168" formatCode="0.0000"/>
    <numFmt numFmtId="169" formatCode="0.00000"/>
    <numFmt numFmtId="170" formatCode="\(\ 0.00%\ \)"/>
    <numFmt numFmtId="171" formatCode="&quot;R$&quot;#,##0.00"/>
    <numFmt numFmtId="172" formatCode="0.000"/>
    <numFmt numFmtId="173" formatCode="#,##0.000"/>
    <numFmt numFmtId="174" formatCode="_(* #,##0.00_);_(* \(#,##0.00\);_(* \-??_);_(@_)"/>
    <numFmt numFmtId="175" formatCode="_(* #,##0.0000_);_(* \(#,##0.0000\);_(* \-??_);_(@_)"/>
    <numFmt numFmtId="176" formatCode="&quot;Cr$&quot;#,##0_);&quot;(Cr$&quot;#,##0\)"/>
    <numFmt numFmtId="177" formatCode="#,##0.0000"/>
  </numFmts>
  <fonts count="65" x14ac:knownFonts="1">
    <font>
      <sz val="11"/>
      <color theme="1"/>
      <name val="Calibri"/>
      <family val="2"/>
      <scheme val="minor"/>
    </font>
    <font>
      <sz val="11"/>
      <color theme="1"/>
      <name val="Calibri"/>
      <family val="2"/>
      <scheme val="minor"/>
    </font>
    <font>
      <b/>
      <i/>
      <sz val="11"/>
      <name val="Arial"/>
      <family val="2"/>
    </font>
    <font>
      <sz val="10"/>
      <name val="Arial"/>
      <family val="2"/>
    </font>
    <font>
      <b/>
      <i/>
      <sz val="12"/>
      <name val="Arial"/>
      <family val="2"/>
    </font>
    <font>
      <i/>
      <sz val="8"/>
      <name val="Arial"/>
      <family val="2"/>
    </font>
    <font>
      <sz val="11"/>
      <color theme="1"/>
      <name val="Arial"/>
      <family val="2"/>
    </font>
    <font>
      <b/>
      <sz val="11"/>
      <color indexed="8"/>
      <name val="Arial"/>
      <family val="2"/>
    </font>
    <font>
      <sz val="10"/>
      <color theme="1"/>
      <name val="Arial"/>
      <family val="2"/>
    </font>
    <font>
      <b/>
      <sz val="10"/>
      <color theme="1"/>
      <name val="Arial"/>
      <family val="2"/>
    </font>
    <font>
      <b/>
      <sz val="11"/>
      <color theme="1"/>
      <name val="Arial"/>
      <family val="2"/>
    </font>
    <font>
      <sz val="11"/>
      <color indexed="8"/>
      <name val="Calibri"/>
      <family val="2"/>
    </font>
    <font>
      <b/>
      <sz val="11"/>
      <color indexed="8"/>
      <name val="Calibri"/>
      <family val="2"/>
    </font>
    <font>
      <b/>
      <sz val="11"/>
      <name val="Arial"/>
      <family val="2"/>
    </font>
    <font>
      <b/>
      <sz val="12"/>
      <color indexed="8"/>
      <name val="Calibri"/>
      <family val="2"/>
    </font>
    <font>
      <sz val="12"/>
      <name val="Arial"/>
      <family val="2"/>
    </font>
    <font>
      <b/>
      <sz val="12"/>
      <name val="Arial"/>
      <family val="2"/>
    </font>
    <font>
      <sz val="8"/>
      <name val="Arial"/>
      <family val="2"/>
    </font>
    <font>
      <b/>
      <sz val="10"/>
      <name val="Arial"/>
      <family val="2"/>
    </font>
    <font>
      <sz val="9"/>
      <name val="Arial"/>
      <family val="2"/>
    </font>
    <font>
      <b/>
      <sz val="10"/>
      <color indexed="8"/>
      <name val="Arial"/>
      <family val="2"/>
    </font>
    <font>
      <sz val="12"/>
      <color indexed="8"/>
      <name val="Calibri"/>
      <family val="2"/>
    </font>
    <font>
      <b/>
      <sz val="9"/>
      <name val="Arial"/>
      <family val="2"/>
    </font>
    <font>
      <sz val="12"/>
      <color indexed="10"/>
      <name val="Arial"/>
      <family val="2"/>
    </font>
    <font>
      <sz val="14"/>
      <color indexed="8"/>
      <name val="Arial"/>
      <family val="2"/>
    </font>
    <font>
      <b/>
      <sz val="11"/>
      <color theme="1"/>
      <name val="Calibri"/>
      <family val="2"/>
      <scheme val="minor"/>
    </font>
    <font>
      <sz val="10"/>
      <name val="Arial"/>
      <family val="2"/>
    </font>
    <font>
      <b/>
      <sz val="10"/>
      <name val="Calibri"/>
      <family val="2"/>
    </font>
    <font>
      <sz val="11"/>
      <color rgb="FF000000"/>
      <name val="Calibri"/>
      <family val="2"/>
    </font>
    <font>
      <sz val="10"/>
      <color theme="1"/>
      <name val="Calibri"/>
      <family val="2"/>
      <scheme val="minor"/>
    </font>
    <font>
      <sz val="10"/>
      <color indexed="8"/>
      <name val="Arial"/>
      <family val="2"/>
    </font>
    <font>
      <b/>
      <i/>
      <sz val="10"/>
      <name val="Arial"/>
      <family val="2"/>
    </font>
    <font>
      <sz val="10"/>
      <name val="Arial"/>
      <family val="2"/>
    </font>
    <font>
      <b/>
      <sz val="11"/>
      <color indexed="8"/>
      <name val="Calibri"/>
      <family val="2"/>
      <scheme val="minor"/>
    </font>
    <font>
      <sz val="11"/>
      <color indexed="8"/>
      <name val="Calibri"/>
      <family val="2"/>
      <scheme val="minor"/>
    </font>
    <font>
      <sz val="10"/>
      <name val="Arial"/>
      <family val="2"/>
    </font>
    <font>
      <sz val="10"/>
      <name val="Arial"/>
      <family val="2"/>
    </font>
    <font>
      <sz val="11"/>
      <name val="Tahoma"/>
      <family val="2"/>
    </font>
    <font>
      <b/>
      <sz val="12"/>
      <color theme="0"/>
      <name val="Arial"/>
      <family val="2"/>
    </font>
    <font>
      <sz val="10"/>
      <name val="Arial"/>
      <family val="2"/>
    </font>
    <font>
      <sz val="9"/>
      <color theme="1"/>
      <name val="Arial"/>
      <family val="2"/>
    </font>
    <font>
      <b/>
      <sz val="10"/>
      <color theme="0"/>
      <name val="Arial"/>
      <family val="2"/>
    </font>
    <font>
      <sz val="10"/>
      <color theme="0"/>
      <name val="Arial"/>
      <family val="2"/>
    </font>
    <font>
      <b/>
      <sz val="8"/>
      <name val="Arial"/>
      <family val="2"/>
    </font>
    <font>
      <b/>
      <sz val="8"/>
      <color theme="1"/>
      <name val="Arial"/>
      <family val="2"/>
    </font>
    <font>
      <sz val="8"/>
      <color theme="1"/>
      <name val="Arial"/>
      <family val="2"/>
    </font>
    <font>
      <b/>
      <sz val="10"/>
      <color rgb="FF333333"/>
      <name val="Arial"/>
      <family val="2"/>
    </font>
    <font>
      <sz val="10"/>
      <name val="Courier New"/>
      <family val="3"/>
    </font>
    <font>
      <sz val="12"/>
      <color theme="1"/>
      <name val="Arial"/>
      <family val="2"/>
    </font>
    <font>
      <b/>
      <sz val="3"/>
      <name val="Arial"/>
      <family val="2"/>
    </font>
    <font>
      <sz val="3"/>
      <name val="Arial"/>
      <family val="2"/>
    </font>
    <font>
      <sz val="11"/>
      <name val="Arial"/>
      <family val="2"/>
    </font>
    <font>
      <b/>
      <sz val="12"/>
      <color rgb="FFFFFFFF"/>
      <name val="Arial"/>
      <family val="2"/>
    </font>
    <font>
      <b/>
      <sz val="12"/>
      <color rgb="FF000000"/>
      <name val="Arial"/>
      <family val="2"/>
    </font>
    <font>
      <sz val="12"/>
      <color rgb="FF000000"/>
      <name val="Arial"/>
      <family val="2"/>
    </font>
    <font>
      <u/>
      <sz val="11"/>
      <color theme="10"/>
      <name val="Calibri"/>
      <family val="2"/>
      <scheme val="minor"/>
    </font>
    <font>
      <sz val="11"/>
      <color rgb="FF000000"/>
      <name val="Calibri"/>
      <family val="2"/>
      <charset val="1"/>
    </font>
    <font>
      <b/>
      <sz val="12"/>
      <color rgb="FF000000"/>
      <name val="Calibri Light"/>
      <family val="2"/>
      <charset val="1"/>
    </font>
    <font>
      <sz val="12"/>
      <color rgb="FF000000"/>
      <name val="Calibri Light"/>
      <family val="2"/>
      <charset val="1"/>
    </font>
    <font>
      <b/>
      <sz val="12"/>
      <name val="Calibri Light"/>
      <family val="2"/>
      <charset val="1"/>
    </font>
    <font>
      <sz val="12"/>
      <name val="Calibri Light"/>
      <family val="2"/>
      <charset val="1"/>
    </font>
    <font>
      <sz val="10"/>
      <name val="Arial"/>
      <family val="2"/>
      <charset val="1"/>
    </font>
    <font>
      <i/>
      <sz val="12"/>
      <name val="Arial"/>
      <family val="2"/>
    </font>
    <font>
      <i/>
      <sz val="12"/>
      <name val="Calibri Light"/>
      <family val="2"/>
      <charset val="1"/>
    </font>
    <font>
      <sz val="8"/>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9"/>
        <bgColor indexed="64"/>
      </patternFill>
    </fill>
    <fill>
      <patternFill patternType="solid">
        <fgColor indexed="9"/>
        <bgColor indexed="8"/>
      </patternFill>
    </fill>
    <fill>
      <patternFill patternType="solid">
        <fgColor theme="3" tint="0.59999389629810485"/>
        <bgColor indexed="64"/>
      </patternFill>
    </fill>
    <fill>
      <patternFill patternType="solid">
        <fgColor rgb="FF000066"/>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34998626667073579"/>
        <bgColor indexed="64"/>
      </patternFill>
    </fill>
    <fill>
      <patternFill patternType="solid">
        <fgColor theme="4"/>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rgb="FFD9D9D9"/>
        <bgColor rgb="FFD6DCE4"/>
      </patternFill>
    </fill>
  </fills>
  <borders count="88">
    <border>
      <left/>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theme="1"/>
      </left>
      <right style="thin">
        <color theme="1"/>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top style="hair">
        <color indexed="64"/>
      </top>
      <bottom style="hair">
        <color indexed="64"/>
      </bottom>
      <diagonal/>
    </border>
    <border>
      <left style="thin">
        <color theme="1"/>
      </left>
      <right style="thin">
        <color theme="1"/>
      </right>
      <top style="hair">
        <color indexed="64"/>
      </top>
      <bottom style="hair">
        <color theme="1"/>
      </bottom>
      <diagonal/>
    </border>
    <border>
      <left style="thin">
        <color theme="1"/>
      </left>
      <right style="thin">
        <color indexed="64"/>
      </right>
      <top style="hair">
        <color indexed="64"/>
      </top>
      <bottom style="hair">
        <color theme="1"/>
      </bottom>
      <diagonal/>
    </border>
    <border>
      <left style="thin">
        <color theme="1"/>
      </left>
      <right/>
      <top/>
      <bottom/>
      <diagonal/>
    </border>
    <border>
      <left style="thin">
        <color theme="1"/>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42">
    <xf numFmtId="0" fontId="0" fillId="0" borderId="0"/>
    <xf numFmtId="43" fontId="1" fillId="0" borderId="0" applyFont="0" applyFill="0" applyBorder="0" applyAlignment="0" applyProtection="0"/>
    <xf numFmtId="0" fontId="3" fillId="0" borderId="0"/>
    <xf numFmtId="0" fontId="3" fillId="0" borderId="0"/>
    <xf numFmtId="44" fontId="11" fillId="0" borderId="0" applyFont="0" applyFill="0" applyBorder="0" applyAlignment="0" applyProtection="0"/>
    <xf numFmtId="44" fontId="11" fillId="0" borderId="0" applyFont="0" applyFill="0" applyBorder="0" applyAlignment="0" applyProtection="0"/>
    <xf numFmtId="0" fontId="3" fillId="0" borderId="0"/>
    <xf numFmtId="9" fontId="11" fillId="0" borderId="0" applyFont="0" applyFill="0" applyBorder="0" applyAlignment="0" applyProtection="0"/>
    <xf numFmtId="0" fontId="3" fillId="0" borderId="0"/>
    <xf numFmtId="166" fontId="3" fillId="0" borderId="0" applyFont="0" applyFill="0" applyBorder="0" applyAlignment="0" applyProtection="0"/>
    <xf numFmtId="9" fontId="1" fillId="0" borderId="0" applyFont="0" applyFill="0" applyBorder="0" applyAlignment="0" applyProtection="0"/>
    <xf numFmtId="0" fontId="26" fillId="0" borderId="0"/>
    <xf numFmtId="0" fontId="1" fillId="0" borderId="0"/>
    <xf numFmtId="0" fontId="26" fillId="0" borderId="0"/>
    <xf numFmtId="0" fontId="1" fillId="0" borderId="0"/>
    <xf numFmtId="9" fontId="3" fillId="0" borderId="0" applyFont="0" applyFill="0" applyBorder="0" applyAlignment="0" applyProtection="0"/>
    <xf numFmtId="166" fontId="3" fillId="0" borderId="0" applyFont="0" applyFill="0" applyBorder="0" applyAlignment="0" applyProtection="0"/>
    <xf numFmtId="0" fontId="28" fillId="0" borderId="0"/>
    <xf numFmtId="0" fontId="3" fillId="0" borderId="0"/>
    <xf numFmtId="0" fontId="32" fillId="0" borderId="0"/>
    <xf numFmtId="164" fontId="1" fillId="0" borderId="0" applyFont="0" applyFill="0" applyBorder="0" applyAlignment="0" applyProtection="0"/>
    <xf numFmtId="0" fontId="35" fillId="0" borderId="0"/>
    <xf numFmtId="0" fontId="36"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37" fillId="0" borderId="0"/>
    <xf numFmtId="0" fontId="39"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55" fillId="0" borderId="0" applyNumberFormat="0" applyFill="0" applyBorder="0" applyAlignment="0" applyProtection="0"/>
    <xf numFmtId="0" fontId="56" fillId="0" borderId="0"/>
    <xf numFmtId="174" fontId="56" fillId="0" borderId="0" applyBorder="0" applyProtection="0"/>
    <xf numFmtId="174" fontId="56" fillId="0" borderId="0" applyBorder="0" applyProtection="0"/>
    <xf numFmtId="0" fontId="61" fillId="0" borderId="0"/>
  </cellStyleXfs>
  <cellXfs count="873">
    <xf numFmtId="0" fontId="0" fillId="0" borderId="0" xfId="0"/>
    <xf numFmtId="0" fontId="5" fillId="2" borderId="0" xfId="0" applyFont="1" applyFill="1" applyBorder="1" applyAlignment="1">
      <alignment horizontal="center"/>
    </xf>
    <xf numFmtId="0" fontId="6" fillId="0" borderId="0" xfId="0" applyFont="1"/>
    <xf numFmtId="0" fontId="7" fillId="0" borderId="5" xfId="0" applyFont="1" applyBorder="1" applyAlignment="1">
      <alignment vertical="center"/>
    </xf>
    <xf numFmtId="0" fontId="6" fillId="0" borderId="0" xfId="0" applyFont="1" applyBorder="1"/>
    <xf numFmtId="0" fontId="0" fillId="0" borderId="0" xfId="0" applyBorder="1"/>
    <xf numFmtId="0" fontId="6" fillId="0" borderId="3" xfId="0" applyFont="1" applyBorder="1"/>
    <xf numFmtId="0" fontId="6" fillId="0" borderId="15" xfId="0" applyFont="1" applyBorder="1"/>
    <xf numFmtId="0" fontId="7" fillId="0" borderId="6" xfId="0" applyFont="1" applyBorder="1" applyAlignment="1">
      <alignment vertical="center"/>
    </xf>
    <xf numFmtId="0" fontId="0" fillId="0" borderId="0" xfId="0"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center" vertical="center"/>
    </xf>
    <xf numFmtId="0" fontId="8" fillId="0" borderId="0" xfId="0" applyFont="1"/>
    <xf numFmtId="0" fontId="8" fillId="0" borderId="0" xfId="0" applyFont="1" applyAlignment="1">
      <alignment horizontal="left" vertical="center"/>
    </xf>
    <xf numFmtId="0" fontId="2" fillId="2" borderId="0" xfId="0" applyFont="1" applyFill="1" applyBorder="1" applyAlignment="1">
      <alignment horizontal="center" vertical="center"/>
    </xf>
    <xf numFmtId="43" fontId="2" fillId="2" borderId="0" xfId="1" applyFont="1" applyFill="1" applyBorder="1" applyAlignment="1">
      <alignment horizontal="center" vertical="center"/>
    </xf>
    <xf numFmtId="0" fontId="8" fillId="0" borderId="9" xfId="0" applyFont="1" applyBorder="1" applyAlignment="1">
      <alignment horizontal="left" vertical="center" wrapText="1"/>
    </xf>
    <xf numFmtId="0" fontId="8" fillId="0" borderId="0" xfId="0" applyFont="1" applyAlignment="1">
      <alignment horizontal="right"/>
    </xf>
    <xf numFmtId="0" fontId="6" fillId="0" borderId="0" xfId="0" applyFont="1" applyAlignment="1">
      <alignment horizontal="right"/>
    </xf>
    <xf numFmtId="0" fontId="8" fillId="0" borderId="0" xfId="0" applyFont="1" applyAlignment="1"/>
    <xf numFmtId="0" fontId="8" fillId="0" borderId="14" xfId="0" applyFont="1" applyBorder="1" applyAlignment="1">
      <alignment horizontal="center" vertical="center"/>
    </xf>
    <xf numFmtId="0" fontId="8" fillId="0" borderId="9" xfId="0" applyFont="1" applyBorder="1" applyAlignment="1">
      <alignment horizontal="left" vertical="center"/>
    </xf>
    <xf numFmtId="4" fontId="0" fillId="0" borderId="4" xfId="0" applyNumberFormat="1" applyBorder="1"/>
    <xf numFmtId="4" fontId="0" fillId="0" borderId="0" xfId="0" applyNumberFormat="1" applyBorder="1"/>
    <xf numFmtId="4" fontId="2" fillId="2" borderId="0" xfId="1" applyNumberFormat="1" applyFont="1" applyFill="1" applyBorder="1" applyAlignment="1">
      <alignment horizontal="center" vertical="center"/>
    </xf>
    <xf numFmtId="4" fontId="8" fillId="0" borderId="0" xfId="0" applyNumberFormat="1" applyFont="1" applyAlignment="1"/>
    <xf numFmtId="4" fontId="8" fillId="0" borderId="0" xfId="0" applyNumberFormat="1" applyFont="1" applyAlignment="1">
      <alignment horizontal="right"/>
    </xf>
    <xf numFmtId="4" fontId="6" fillId="0" borderId="0" xfId="0" applyNumberFormat="1" applyFont="1" applyAlignment="1">
      <alignment horizontal="right"/>
    </xf>
    <xf numFmtId="4" fontId="6" fillId="0" borderId="0" xfId="0" applyNumberFormat="1" applyFont="1" applyAlignment="1">
      <alignment horizontal="center" vertical="center"/>
    </xf>
    <xf numFmtId="4" fontId="0" fillId="0" borderId="0" xfId="0" applyNumberFormat="1" applyAlignment="1">
      <alignment horizontal="center" vertical="center"/>
    </xf>
    <xf numFmtId="4" fontId="0" fillId="0" borderId="0" xfId="0" applyNumberFormat="1"/>
    <xf numFmtId="0" fontId="10" fillId="0" borderId="0" xfId="0" applyFont="1" applyBorder="1" applyAlignment="1"/>
    <xf numFmtId="43" fontId="2" fillId="2" borderId="0" xfId="1" applyFont="1" applyFill="1" applyBorder="1" applyAlignment="1">
      <alignment vertical="center"/>
    </xf>
    <xf numFmtId="0" fontId="8" fillId="0" borderId="0" xfId="0" applyFont="1" applyBorder="1" applyAlignment="1"/>
    <xf numFmtId="0" fontId="8" fillId="3" borderId="17" xfId="0" applyFont="1" applyFill="1" applyBorder="1" applyAlignment="1">
      <alignment horizontal="center" vertical="center"/>
    </xf>
    <xf numFmtId="0" fontId="8" fillId="3" borderId="18" xfId="0" applyFont="1" applyFill="1" applyBorder="1" applyAlignment="1">
      <alignment horizontal="center" vertical="center"/>
    </xf>
    <xf numFmtId="4" fontId="9" fillId="3" borderId="8" xfId="0" applyNumberFormat="1" applyFont="1" applyFill="1" applyBorder="1" applyAlignment="1"/>
    <xf numFmtId="0" fontId="2" fillId="0" borderId="0" xfId="0" applyFont="1" applyFill="1" applyBorder="1" applyAlignment="1">
      <alignment vertical="center"/>
    </xf>
    <xf numFmtId="43" fontId="6" fillId="0" borderId="4" xfId="1" applyFont="1" applyBorder="1"/>
    <xf numFmtId="43" fontId="6" fillId="0" borderId="0" xfId="1" applyFont="1" applyBorder="1"/>
    <xf numFmtId="43" fontId="8" fillId="0" borderId="9" xfId="1" applyFont="1" applyBorder="1" applyAlignment="1"/>
    <xf numFmtId="43" fontId="8" fillId="0" borderId="0" xfId="1" applyFont="1" applyAlignment="1"/>
    <xf numFmtId="43" fontId="8" fillId="0" borderId="0" xfId="1" applyFont="1" applyAlignment="1">
      <alignment horizontal="right"/>
    </xf>
    <xf numFmtId="43" fontId="6" fillId="0" borderId="0" xfId="1" applyFont="1" applyAlignment="1">
      <alignment horizontal="right"/>
    </xf>
    <xf numFmtId="43" fontId="6" fillId="0" borderId="0" xfId="1" applyFont="1" applyAlignment="1">
      <alignment horizontal="center" vertical="center"/>
    </xf>
    <xf numFmtId="43" fontId="0" fillId="0" borderId="0" xfId="1" applyFont="1" applyAlignment="1">
      <alignment horizontal="center" vertical="center"/>
    </xf>
    <xf numFmtId="43" fontId="0" fillId="0" borderId="0" xfId="1" applyFont="1"/>
    <xf numFmtId="0" fontId="2" fillId="3" borderId="29" xfId="0" applyFont="1" applyFill="1" applyBorder="1" applyAlignment="1">
      <alignment horizontal="center" vertical="center"/>
    </xf>
    <xf numFmtId="0" fontId="8" fillId="0" borderId="14" xfId="0" applyFont="1" applyBorder="1" applyAlignment="1">
      <alignment horizontal="left" vertical="center" wrapText="1"/>
    </xf>
    <xf numFmtId="0" fontId="3" fillId="0" borderId="0" xfId="3" applyFont="1"/>
    <xf numFmtId="4" fontId="0" fillId="0" borderId="0" xfId="0" applyNumberFormat="1" applyFill="1" applyAlignment="1">
      <alignment horizontal="left" vertical="center"/>
    </xf>
    <xf numFmtId="0" fontId="0" fillId="0" borderId="30" xfId="0" applyBorder="1" applyAlignment="1">
      <alignment horizontal="right"/>
    </xf>
    <xf numFmtId="0" fontId="0" fillId="0" borderId="0" xfId="0" applyBorder="1" applyAlignment="1">
      <alignment horizontal="center" vertical="center"/>
    </xf>
    <xf numFmtId="0" fontId="0" fillId="0" borderId="15" xfId="0" applyBorder="1" applyAlignment="1">
      <alignment wrapText="1"/>
    </xf>
    <xf numFmtId="0" fontId="0" fillId="0" borderId="31" xfId="0" applyBorder="1" applyAlignment="1">
      <alignment horizontal="right"/>
    </xf>
    <xf numFmtId="0" fontId="3" fillId="0" borderId="0" xfId="3" applyAlignment="1">
      <alignment vertical="center"/>
    </xf>
    <xf numFmtId="0" fontId="15" fillId="0" borderId="0" xfId="3" applyFont="1" applyAlignment="1">
      <alignment vertical="center"/>
    </xf>
    <xf numFmtId="0" fontId="0" fillId="0" borderId="23" xfId="0" applyBorder="1" applyAlignment="1">
      <alignment horizontal="left" vertical="center"/>
    </xf>
    <xf numFmtId="0" fontId="0" fillId="0" borderId="9" xfId="0" applyBorder="1" applyAlignment="1">
      <alignment horizontal="left" vertical="center"/>
    </xf>
    <xf numFmtId="0" fontId="3" fillId="0" borderId="0" xfId="3" applyBorder="1" applyAlignment="1">
      <alignment vertical="center"/>
    </xf>
    <xf numFmtId="0" fontId="16" fillId="0" borderId="0" xfId="3" applyFont="1" applyAlignment="1">
      <alignment vertical="center"/>
    </xf>
    <xf numFmtId="0" fontId="17" fillId="0" borderId="0" xfId="3" applyFont="1" applyAlignment="1">
      <alignment vertical="center"/>
    </xf>
    <xf numFmtId="0" fontId="14" fillId="3" borderId="12" xfId="0" applyFont="1" applyFill="1" applyBorder="1" applyAlignment="1">
      <alignment horizontal="center" vertical="center"/>
    </xf>
    <xf numFmtId="0" fontId="14" fillId="3" borderId="13" xfId="0" applyFont="1" applyFill="1" applyBorder="1" applyAlignment="1">
      <alignment horizontal="left" vertical="center"/>
    </xf>
    <xf numFmtId="44" fontId="14" fillId="3" borderId="13" xfId="4" applyFont="1" applyFill="1" applyBorder="1" applyAlignment="1">
      <alignment horizontal="center" vertical="center"/>
    </xf>
    <xf numFmtId="9" fontId="14" fillId="3" borderId="35" xfId="7" applyNumberFormat="1" applyFont="1" applyFill="1" applyBorder="1" applyAlignment="1">
      <alignment horizontal="right" vertical="center"/>
    </xf>
    <xf numFmtId="0" fontId="13" fillId="0" borderId="0" xfId="6" applyFont="1" applyFill="1" applyBorder="1" applyAlignment="1">
      <alignment horizontal="left" vertical="center"/>
    </xf>
    <xf numFmtId="0" fontId="12" fillId="0" borderId="0" xfId="0" applyFont="1" applyAlignment="1">
      <alignment horizontal="left" vertical="center"/>
    </xf>
    <xf numFmtId="4" fontId="3" fillId="0" borderId="0" xfId="6" applyNumberFormat="1" applyFont="1" applyFill="1" applyBorder="1" applyAlignment="1">
      <alignment horizontal="left" vertical="center"/>
    </xf>
    <xf numFmtId="0" fontId="18" fillId="0" borderId="0" xfId="6" applyFont="1" applyFill="1" applyBorder="1" applyAlignment="1">
      <alignment horizontal="left" vertical="center"/>
    </xf>
    <xf numFmtId="4" fontId="0" fillId="0" borderId="0" xfId="0" applyNumberFormat="1" applyFill="1" applyAlignment="1">
      <alignment horizontal="right"/>
    </xf>
    <xf numFmtId="0" fontId="0" fillId="0" borderId="16" xfId="0" applyBorder="1"/>
    <xf numFmtId="0" fontId="0" fillId="0" borderId="0" xfId="0" applyAlignment="1"/>
    <xf numFmtId="0" fontId="12" fillId="3" borderId="0" xfId="0" applyFont="1" applyFill="1"/>
    <xf numFmtId="0" fontId="9" fillId="2" borderId="9" xfId="0" applyFont="1" applyFill="1" applyBorder="1" applyAlignment="1"/>
    <xf numFmtId="0" fontId="9" fillId="2" borderId="9" xfId="0" applyFont="1" applyFill="1" applyBorder="1" applyAlignment="1">
      <alignment horizontal="center"/>
    </xf>
    <xf numFmtId="0" fontId="8" fillId="0" borderId="9" xfId="0" applyFont="1" applyBorder="1"/>
    <xf numFmtId="10" fontId="8" fillId="0" borderId="9" xfId="7" applyNumberFormat="1" applyFont="1" applyBorder="1"/>
    <xf numFmtId="0" fontId="20" fillId="3" borderId="9" xfId="0" applyFont="1" applyFill="1" applyBorder="1"/>
    <xf numFmtId="10" fontId="20" fillId="3" borderId="9" xfId="7" applyNumberFormat="1" applyFont="1" applyFill="1" applyBorder="1"/>
    <xf numFmtId="0" fontId="9" fillId="2" borderId="9" xfId="0" applyFont="1" applyFill="1" applyBorder="1" applyAlignment="1">
      <alignment horizontal="left"/>
    </xf>
    <xf numFmtId="10" fontId="9" fillId="2" borderId="9" xfId="7" applyNumberFormat="1" applyFont="1" applyFill="1" applyBorder="1" applyAlignment="1">
      <alignment horizontal="center"/>
    </xf>
    <xf numFmtId="0" fontId="9" fillId="2" borderId="9" xfId="0" applyFont="1" applyFill="1" applyBorder="1"/>
    <xf numFmtId="0" fontId="3" fillId="0" borderId="9" xfId="8" applyFont="1" applyBorder="1" applyAlignment="1" applyProtection="1">
      <alignment horizontal="left" vertical="center"/>
    </xf>
    <xf numFmtId="0" fontId="3" fillId="0" borderId="0" xfId="3" applyFont="1" applyAlignment="1">
      <alignment vertical="center"/>
    </xf>
    <xf numFmtId="0" fontId="19" fillId="0" borderId="36" xfId="3" applyFont="1" applyBorder="1" applyAlignment="1">
      <alignment vertical="center"/>
    </xf>
    <xf numFmtId="0" fontId="0" fillId="0" borderId="9" xfId="0" applyFill="1" applyBorder="1" applyAlignment="1">
      <alignment horizontal="center"/>
    </xf>
    <xf numFmtId="0" fontId="0" fillId="0" borderId="9" xfId="0" applyBorder="1" applyAlignment="1">
      <alignment wrapText="1"/>
    </xf>
    <xf numFmtId="4" fontId="0" fillId="0" borderId="9" xfId="0" applyNumberFormat="1" applyFill="1" applyBorder="1" applyAlignment="1">
      <alignment horizontal="right"/>
    </xf>
    <xf numFmtId="43" fontId="0" fillId="0" borderId="9" xfId="0" applyNumberFormat="1" applyFill="1" applyBorder="1" applyAlignment="1">
      <alignment horizontal="right"/>
    </xf>
    <xf numFmtId="0" fontId="19" fillId="0" borderId="28" xfId="3" applyFont="1" applyBorder="1" applyAlignment="1">
      <alignment vertical="center"/>
    </xf>
    <xf numFmtId="0" fontId="19" fillId="0" borderId="39" xfId="3" applyFont="1" applyBorder="1" applyAlignment="1">
      <alignment vertical="center"/>
    </xf>
    <xf numFmtId="0" fontId="0" fillId="0" borderId="9" xfId="0" applyBorder="1" applyAlignment="1">
      <alignment horizontal="left" vertical="center" wrapText="1"/>
    </xf>
    <xf numFmtId="4" fontId="24" fillId="0" borderId="9" xfId="0" applyNumberFormat="1" applyFont="1" applyFill="1" applyBorder="1" applyAlignment="1">
      <alignment horizontal="right"/>
    </xf>
    <xf numFmtId="0" fontId="0" fillId="0" borderId="9" xfId="0" applyBorder="1" applyAlignment="1">
      <alignment horizontal="center"/>
    </xf>
    <xf numFmtId="4" fontId="0" fillId="0" borderId="9" xfId="0" applyNumberFormat="1" applyBorder="1" applyAlignment="1">
      <alignment horizontal="right"/>
    </xf>
    <xf numFmtId="0" fontId="3" fillId="0" borderId="4" xfId="3" applyBorder="1" applyAlignment="1">
      <alignment vertical="center"/>
    </xf>
    <xf numFmtId="0" fontId="3" fillId="0" borderId="7" xfId="3" applyBorder="1" applyAlignment="1">
      <alignment vertical="center"/>
    </xf>
    <xf numFmtId="9" fontId="15" fillId="0" borderId="0" xfId="3" applyNumberFormat="1" applyFont="1" applyAlignment="1">
      <alignment vertical="center"/>
    </xf>
    <xf numFmtId="9" fontId="3" fillId="0" borderId="0" xfId="7" applyFont="1" applyAlignment="1">
      <alignment vertical="center"/>
    </xf>
    <xf numFmtId="9" fontId="15" fillId="0" borderId="0" xfId="3" applyNumberFormat="1" applyFont="1" applyBorder="1" applyAlignment="1">
      <alignment vertical="center"/>
    </xf>
    <xf numFmtId="0" fontId="0" fillId="0" borderId="9" xfId="0" applyBorder="1"/>
    <xf numFmtId="0" fontId="0" fillId="0" borderId="9" xfId="0" applyFill="1" applyBorder="1"/>
    <xf numFmtId="0" fontId="0" fillId="0" borderId="9" xfId="0" applyBorder="1" applyAlignment="1">
      <alignment horizontal="center" vertical="top"/>
    </xf>
    <xf numFmtId="0" fontId="0" fillId="0" borderId="9" xfId="0" applyBorder="1" applyAlignment="1">
      <alignment vertical="top"/>
    </xf>
    <xf numFmtId="0" fontId="0" fillId="0" borderId="9" xfId="0" applyBorder="1" applyAlignment="1">
      <alignment vertical="top" wrapText="1"/>
    </xf>
    <xf numFmtId="0" fontId="0" fillId="0" borderId="0" xfId="0" applyFill="1" applyBorder="1"/>
    <xf numFmtId="0" fontId="0" fillId="0" borderId="0" xfId="0" applyFill="1"/>
    <xf numFmtId="0" fontId="8" fillId="0" borderId="0" xfId="0" applyFont="1" applyBorder="1" applyAlignment="1">
      <alignment horizontal="center" vertical="center"/>
    </xf>
    <xf numFmtId="4" fontId="8" fillId="0" borderId="0" xfId="0" applyNumberFormat="1" applyFont="1" applyBorder="1" applyAlignment="1"/>
    <xf numFmtId="0" fontId="21" fillId="0" borderId="0" xfId="0" applyFont="1" applyBorder="1" applyAlignment="1">
      <alignment horizontal="left" vertical="center" wrapText="1"/>
    </xf>
    <xf numFmtId="0" fontId="8" fillId="0" borderId="10" xfId="0" applyFont="1" applyBorder="1" applyAlignment="1">
      <alignment horizontal="center" vertical="center"/>
    </xf>
    <xf numFmtId="0" fontId="8" fillId="0" borderId="11" xfId="0" applyFont="1" applyBorder="1" applyAlignment="1">
      <alignment horizontal="left" vertical="center"/>
    </xf>
    <xf numFmtId="0" fontId="8" fillId="0" borderId="1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44" fontId="8" fillId="0" borderId="9" xfId="4" applyFont="1" applyBorder="1" applyAlignment="1">
      <alignment horizontal="center" vertical="center"/>
    </xf>
    <xf numFmtId="10" fontId="8" fillId="0" borderId="34" xfId="7" applyNumberFormat="1" applyFont="1" applyBorder="1" applyAlignment="1">
      <alignment horizontal="right" vertical="center"/>
    </xf>
    <xf numFmtId="0" fontId="8" fillId="0" borderId="7" xfId="0" applyFont="1" applyBorder="1"/>
    <xf numFmtId="0" fontId="8" fillId="0" borderId="16" xfId="0" applyFont="1" applyBorder="1"/>
    <xf numFmtId="0" fontId="20" fillId="0" borderId="33" xfId="0" applyFont="1" applyBorder="1" applyAlignment="1">
      <alignment vertical="center"/>
    </xf>
    <xf numFmtId="43" fontId="29" fillId="0" borderId="22" xfId="1" applyFont="1" applyBorder="1"/>
    <xf numFmtId="10" fontId="20" fillId="0" borderId="22" xfId="10" applyNumberFormat="1" applyFont="1" applyBorder="1" applyAlignment="1">
      <alignment horizontal="left" vertical="center"/>
    </xf>
    <xf numFmtId="4" fontId="29" fillId="0" borderId="22" xfId="0" applyNumberFormat="1" applyFont="1" applyBorder="1"/>
    <xf numFmtId="0" fontId="8" fillId="0" borderId="41" xfId="0" applyFont="1" applyBorder="1"/>
    <xf numFmtId="0" fontId="29" fillId="0" borderId="22" xfId="0" applyFont="1" applyBorder="1"/>
    <xf numFmtId="43" fontId="29" fillId="0" borderId="7" xfId="1" applyFont="1" applyBorder="1"/>
    <xf numFmtId="4" fontId="8" fillId="0" borderId="7" xfId="0" applyNumberFormat="1" applyFont="1" applyBorder="1"/>
    <xf numFmtId="0" fontId="9" fillId="0" borderId="9" xfId="0" applyFont="1" applyFill="1" applyBorder="1" applyAlignment="1">
      <alignment horizontal="center"/>
    </xf>
    <xf numFmtId="0" fontId="9" fillId="0" borderId="9" xfId="0" applyFont="1" applyFill="1" applyBorder="1" applyAlignment="1">
      <alignment horizontal="center" wrapText="1"/>
    </xf>
    <xf numFmtId="44" fontId="15" fillId="0" borderId="9" xfId="3" applyNumberFormat="1" applyFont="1" applyBorder="1" applyAlignment="1">
      <alignment vertical="center"/>
    </xf>
    <xf numFmtId="9" fontId="23" fillId="0" borderId="9" xfId="7" applyFont="1" applyBorder="1" applyAlignment="1">
      <alignment vertical="center"/>
    </xf>
    <xf numFmtId="0" fontId="30" fillId="0" borderId="9" xfId="0" applyFont="1" applyBorder="1" applyAlignment="1">
      <alignment horizontal="left" vertical="center" wrapText="1"/>
    </xf>
    <xf numFmtId="0" fontId="3" fillId="0" borderId="9" xfId="0" applyFont="1" applyBorder="1" applyAlignment="1">
      <alignment vertical="top"/>
    </xf>
    <xf numFmtId="0" fontId="3" fillId="0" borderId="0" xfId="0" applyFont="1" applyBorder="1" applyAlignment="1">
      <alignment vertical="top"/>
    </xf>
    <xf numFmtId="0" fontId="0" fillId="0" borderId="0" xfId="0" applyBorder="1" applyAlignment="1">
      <alignment horizontal="center" vertical="top"/>
    </xf>
    <xf numFmtId="0" fontId="30" fillId="0" borderId="9" xfId="0" applyFont="1" applyBorder="1" applyAlignment="1">
      <alignment horizontal="right" vertical="center" wrapText="1"/>
    </xf>
    <xf numFmtId="0" fontId="30" fillId="0" borderId="0" xfId="0" applyFont="1" applyBorder="1" applyAlignment="1">
      <alignment horizontal="left" vertical="center" wrapText="1"/>
    </xf>
    <xf numFmtId="0" fontId="12" fillId="0" borderId="9" xfId="0" applyFont="1" applyBorder="1" applyAlignment="1">
      <alignment horizontal="left" indent="15"/>
    </xf>
    <xf numFmtId="4" fontId="12" fillId="0" borderId="9" xfId="0" applyNumberFormat="1" applyFont="1" applyBorder="1" applyAlignment="1"/>
    <xf numFmtId="4" fontId="12" fillId="0" borderId="0" xfId="0" applyNumberFormat="1" applyFont="1" applyBorder="1" applyAlignment="1"/>
    <xf numFmtId="0" fontId="20" fillId="0" borderId="25" xfId="0" applyFont="1" applyBorder="1" applyAlignment="1">
      <alignment vertical="center"/>
    </xf>
    <xf numFmtId="0" fontId="20" fillId="0" borderId="43" xfId="0" applyFont="1" applyBorder="1" applyAlignment="1">
      <alignment vertical="center"/>
    </xf>
    <xf numFmtId="0" fontId="20" fillId="0" borderId="32" xfId="0" applyFont="1" applyBorder="1" applyAlignment="1">
      <alignment vertical="center"/>
    </xf>
    <xf numFmtId="0" fontId="5" fillId="0" borderId="0" xfId="0" applyFont="1" applyFill="1" applyBorder="1" applyAlignment="1">
      <alignment horizontal="center"/>
    </xf>
    <xf numFmtId="0" fontId="8" fillId="0" borderId="0" xfId="0" applyFont="1" applyFill="1" applyAlignment="1">
      <alignment horizontal="left" vertical="center"/>
    </xf>
    <xf numFmtId="0" fontId="33" fillId="6" borderId="9" xfId="17" applyFont="1" applyFill="1" applyBorder="1" applyAlignment="1">
      <alignment horizontal="center" vertical="center" wrapText="1"/>
    </xf>
    <xf numFmtId="0" fontId="34" fillId="0" borderId="9" xfId="17" applyFont="1" applyFill="1" applyBorder="1" applyAlignment="1">
      <alignment horizontal="center" vertical="center" wrapText="1"/>
    </xf>
    <xf numFmtId="0" fontId="34" fillId="6" borderId="9" xfId="17" applyFont="1" applyFill="1" applyBorder="1" applyAlignment="1">
      <alignment horizontal="center" vertical="center" wrapText="1"/>
    </xf>
    <xf numFmtId="2" fontId="34" fillId="6" borderId="9" xfId="17" applyNumberFormat="1" applyFont="1" applyFill="1" applyBorder="1" applyAlignment="1">
      <alignment horizontal="right" vertical="center" wrapText="1"/>
    </xf>
    <xf numFmtId="0" fontId="34" fillId="0" borderId="9" xfId="17" applyFont="1" applyFill="1" applyBorder="1" applyAlignment="1">
      <alignment horizontal="left" vertical="center" wrapText="1"/>
    </xf>
    <xf numFmtId="2" fontId="34" fillId="0" borderId="9" xfId="17" applyNumberFormat="1" applyFont="1" applyFill="1" applyBorder="1" applyAlignment="1">
      <alignment horizontal="center" vertical="center" wrapText="1"/>
    </xf>
    <xf numFmtId="0" fontId="33" fillId="6" borderId="9" xfId="17" applyFont="1" applyFill="1" applyBorder="1" applyAlignment="1">
      <alignment horizontal="left" vertical="center" wrapText="1"/>
    </xf>
    <xf numFmtId="4" fontId="34" fillId="6" borderId="9" xfId="17" applyNumberFormat="1" applyFont="1" applyFill="1" applyBorder="1" applyAlignment="1">
      <alignment horizontal="center" vertical="center" wrapText="1"/>
    </xf>
    <xf numFmtId="2" fontId="25" fillId="0" borderId="9" xfId="0" applyNumberFormat="1" applyFont="1" applyFill="1" applyBorder="1" applyAlignment="1">
      <alignment horizontal="right"/>
    </xf>
    <xf numFmtId="2" fontId="33" fillId="6" borderId="9" xfId="17" applyNumberFormat="1" applyFont="1" applyFill="1" applyBorder="1" applyAlignment="1">
      <alignment horizontal="right" vertical="center" wrapText="1"/>
    </xf>
    <xf numFmtId="0" fontId="0" fillId="0" borderId="23" xfId="0" applyFill="1" applyBorder="1" applyAlignment="1">
      <alignment horizontal="center" vertical="center" wrapText="1"/>
    </xf>
    <xf numFmtId="0" fontId="0" fillId="0" borderId="23" xfId="0" applyBorder="1" applyAlignment="1">
      <alignment horizontal="center" vertical="center"/>
    </xf>
    <xf numFmtId="0" fontId="0" fillId="0" borderId="23" xfId="0" applyBorder="1" applyAlignment="1">
      <alignment horizontal="center"/>
    </xf>
    <xf numFmtId="0" fontId="16" fillId="0" borderId="0" xfId="3" applyFont="1" applyBorder="1" applyAlignment="1">
      <alignment vertical="center"/>
    </xf>
    <xf numFmtId="0" fontId="16" fillId="0" borderId="0" xfId="3" applyFont="1" applyBorder="1" applyAlignment="1">
      <alignment horizontal="center" vertical="center"/>
    </xf>
    <xf numFmtId="0" fontId="3" fillId="0" borderId="0" xfId="3" applyFont="1" applyBorder="1" applyAlignment="1">
      <alignment vertical="center"/>
    </xf>
    <xf numFmtId="0" fontId="19" fillId="0" borderId="0" xfId="3" applyFont="1" applyBorder="1" applyAlignment="1">
      <alignment vertical="center"/>
    </xf>
    <xf numFmtId="0" fontId="0" fillId="0" borderId="0" xfId="0" applyFont="1" applyBorder="1" applyAlignment="1">
      <alignment horizontal="center" vertical="center"/>
    </xf>
    <xf numFmtId="0" fontId="0" fillId="0" borderId="0" xfId="0" applyFill="1" applyBorder="1" applyAlignment="1">
      <alignment horizontal="center"/>
    </xf>
    <xf numFmtId="0" fontId="0" fillId="0" borderId="0" xfId="0" applyBorder="1" applyAlignment="1">
      <alignment horizontal="center"/>
    </xf>
    <xf numFmtId="9" fontId="3" fillId="0" borderId="0" xfId="7" applyFont="1" applyBorder="1" applyAlignment="1">
      <alignment vertical="center"/>
    </xf>
    <xf numFmtId="43" fontId="3" fillId="0" borderId="0" xfId="3" applyNumberFormat="1" applyBorder="1" applyAlignment="1">
      <alignment vertical="center"/>
    </xf>
    <xf numFmtId="164" fontId="3" fillId="0" borderId="0" xfId="3" applyNumberFormat="1" applyBorder="1" applyAlignment="1">
      <alignment vertical="center"/>
    </xf>
    <xf numFmtId="9" fontId="16" fillId="0" borderId="9" xfId="3" applyNumberFormat="1" applyFont="1" applyBorder="1" applyAlignment="1">
      <alignment horizontal="center" vertical="center"/>
    </xf>
    <xf numFmtId="0" fontId="8" fillId="0" borderId="9" xfId="0" applyFont="1" applyBorder="1" applyAlignment="1">
      <alignment horizontal="center" vertical="center"/>
    </xf>
    <xf numFmtId="0" fontId="35" fillId="0" borderId="0" xfId="21"/>
    <xf numFmtId="2" fontId="34" fillId="0" borderId="9" xfId="20" applyNumberFormat="1" applyFont="1" applyFill="1" applyBorder="1" applyAlignment="1">
      <alignment vertical="center" wrapText="1"/>
    </xf>
    <xf numFmtId="0" fontId="0" fillId="0" borderId="14" xfId="0" applyBorder="1"/>
    <xf numFmtId="0" fontId="9" fillId="0" borderId="9" xfId="0" applyFont="1" applyFill="1" applyBorder="1" applyAlignment="1">
      <alignment horizontal="left" wrapText="1"/>
    </xf>
    <xf numFmtId="0" fontId="8" fillId="0" borderId="0" xfId="0" applyFont="1" applyFill="1" applyBorder="1" applyAlignment="1">
      <alignment horizontal="center" vertical="center"/>
    </xf>
    <xf numFmtId="0" fontId="4" fillId="0" borderId="0" xfId="0" applyFont="1" applyFill="1" applyBorder="1" applyAlignment="1">
      <alignment horizontal="left" wrapText="1"/>
    </xf>
    <xf numFmtId="4" fontId="9" fillId="0" borderId="0" xfId="0" applyNumberFormat="1" applyFont="1" applyFill="1" applyBorder="1" applyAlignment="1"/>
    <xf numFmtId="0" fontId="8" fillId="3" borderId="21" xfId="0" applyFont="1" applyFill="1" applyBorder="1" applyAlignment="1">
      <alignment horizontal="center" vertical="center"/>
    </xf>
    <xf numFmtId="0" fontId="8" fillId="3" borderId="22" xfId="0" applyFont="1" applyFill="1" applyBorder="1" applyAlignment="1">
      <alignment horizontal="center" vertical="center"/>
    </xf>
    <xf numFmtId="4" fontId="9" fillId="3" borderId="9" xfId="0" applyNumberFormat="1" applyFont="1" applyFill="1" applyBorder="1" applyAlignment="1"/>
    <xf numFmtId="0" fontId="0" fillId="0" borderId="23" xfId="0" applyBorder="1" applyAlignment="1">
      <alignment horizontal="center"/>
    </xf>
    <xf numFmtId="0" fontId="0" fillId="0" borderId="9" xfId="0" applyBorder="1" applyAlignment="1">
      <alignment horizontal="center"/>
    </xf>
    <xf numFmtId="0" fontId="8" fillId="0" borderId="1" xfId="0" applyFont="1" applyBorder="1" applyAlignment="1">
      <alignment horizontal="left" vertical="center"/>
    </xf>
    <xf numFmtId="44" fontId="8" fillId="0" borderId="1" xfId="4" applyFont="1" applyBorder="1" applyAlignment="1">
      <alignment horizontal="center" vertical="center"/>
    </xf>
    <xf numFmtId="4" fontId="8" fillId="0" borderId="9" xfId="0" applyNumberFormat="1" applyFont="1" applyBorder="1" applyAlignment="1">
      <alignment horizontal="left" vertical="center"/>
    </xf>
    <xf numFmtId="0" fontId="27" fillId="5" borderId="0" xfId="18" applyFont="1" applyFill="1" applyBorder="1" applyAlignment="1">
      <alignment vertical="center"/>
    </xf>
    <xf numFmtId="4" fontId="21" fillId="0" borderId="0" xfId="0" applyNumberFormat="1" applyFont="1" applyFill="1" applyBorder="1" applyAlignment="1">
      <alignment horizontal="right"/>
    </xf>
    <xf numFmtId="0" fontId="20" fillId="0" borderId="0" xfId="0" applyFont="1" applyFill="1" applyBorder="1" applyAlignment="1">
      <alignment horizontal="left" vertical="center"/>
    </xf>
    <xf numFmtId="0" fontId="0" fillId="0" borderId="9" xfId="0" applyBorder="1" applyAlignment="1">
      <alignment horizontal="center" vertical="center"/>
    </xf>
    <xf numFmtId="0" fontId="36" fillId="0" borderId="0" xfId="22"/>
    <xf numFmtId="0" fontId="8" fillId="0" borderId="0" xfId="0" applyFont="1" applyBorder="1" applyAlignment="1">
      <alignment horizontal="left" vertical="center" wrapText="1"/>
    </xf>
    <xf numFmtId="4" fontId="8" fillId="0" borderId="0" xfId="0" applyNumberFormat="1" applyFont="1" applyBorder="1" applyAlignment="1">
      <alignment horizontal="right"/>
    </xf>
    <xf numFmtId="0" fontId="8" fillId="0" borderId="9" xfId="0" applyFont="1" applyBorder="1" applyAlignment="1">
      <alignment horizontal="center" vertical="center"/>
    </xf>
    <xf numFmtId="0" fontId="16" fillId="0" borderId="9" xfId="3" applyFont="1" applyBorder="1" applyAlignment="1">
      <alignment horizontal="center" vertical="center"/>
    </xf>
    <xf numFmtId="0" fontId="20" fillId="0" borderId="0" xfId="0" applyFont="1" applyBorder="1" applyAlignment="1">
      <alignment horizontal="left" vertical="center"/>
    </xf>
    <xf numFmtId="0" fontId="18" fillId="0" borderId="9" xfId="3" applyFont="1" applyBorder="1" applyAlignment="1">
      <alignment horizontal="center" vertical="center"/>
    </xf>
    <xf numFmtId="9" fontId="16" fillId="0" borderId="9" xfId="3" applyNumberFormat="1" applyFont="1" applyBorder="1" applyAlignment="1">
      <alignment vertical="center"/>
    </xf>
    <xf numFmtId="44" fontId="16" fillId="0" borderId="9" xfId="3" applyNumberFormat="1" applyFont="1" applyBorder="1" applyAlignment="1">
      <alignment vertical="center"/>
    </xf>
    <xf numFmtId="0" fontId="19" fillId="4" borderId="9" xfId="3" applyFont="1" applyFill="1" applyBorder="1" applyAlignment="1">
      <alignment vertical="center"/>
    </xf>
    <xf numFmtId="0" fontId="22" fillId="4" borderId="9" xfId="3" applyFont="1" applyFill="1" applyBorder="1" applyAlignment="1">
      <alignment vertical="center"/>
    </xf>
    <xf numFmtId="166" fontId="16" fillId="4" borderId="9" xfId="9" applyFont="1" applyFill="1" applyBorder="1" applyAlignment="1">
      <alignment horizontal="center" vertical="center"/>
    </xf>
    <xf numFmtId="166" fontId="15" fillId="4" borderId="9" xfId="3" applyNumberFormat="1" applyFont="1" applyFill="1" applyBorder="1" applyAlignment="1">
      <alignment horizontal="center" vertical="center"/>
    </xf>
    <xf numFmtId="0" fontId="3" fillId="0" borderId="9" xfId="3" applyBorder="1" applyAlignment="1">
      <alignment vertical="center"/>
    </xf>
    <xf numFmtId="0" fontId="8" fillId="0" borderId="9" xfId="0" applyFont="1" applyBorder="1" applyAlignment="1">
      <alignment horizontal="center" vertical="center"/>
    </xf>
    <xf numFmtId="0" fontId="0" fillId="0" borderId="0" xfId="0" applyAlignment="1">
      <alignment horizontal="center"/>
    </xf>
    <xf numFmtId="2" fontId="3" fillId="5" borderId="9" xfId="0" applyNumberFormat="1" applyFont="1" applyFill="1" applyBorder="1" applyAlignment="1">
      <alignment horizontal="right"/>
    </xf>
    <xf numFmtId="0" fontId="8" fillId="0" borderId="9" xfId="0" applyFont="1" applyBorder="1" applyAlignment="1">
      <alignment horizontal="center"/>
    </xf>
    <xf numFmtId="0" fontId="20" fillId="0" borderId="21" xfId="0" applyFont="1" applyBorder="1" applyAlignment="1"/>
    <xf numFmtId="43" fontId="8" fillId="0" borderId="7" xfId="1" applyFont="1" applyBorder="1" applyAlignment="1"/>
    <xf numFmtId="165" fontId="2" fillId="2" borderId="0" xfId="1" applyNumberFormat="1" applyFont="1" applyFill="1" applyBorder="1" applyAlignment="1">
      <alignment horizontal="center"/>
    </xf>
    <xf numFmtId="0" fontId="8" fillId="0" borderId="0" xfId="0" applyFont="1" applyBorder="1" applyAlignment="1">
      <alignment horizontal="center"/>
    </xf>
    <xf numFmtId="0" fontId="8" fillId="0" borderId="14" xfId="0" applyFont="1" applyBorder="1" applyAlignment="1">
      <alignment horizontal="center"/>
    </xf>
    <xf numFmtId="0" fontId="8" fillId="0" borderId="0" xfId="0" applyFont="1" applyAlignment="1">
      <alignment horizontal="center"/>
    </xf>
    <xf numFmtId="0" fontId="6" fillId="0" borderId="0" xfId="0" applyFont="1" applyAlignment="1">
      <alignment horizontal="center"/>
    </xf>
    <xf numFmtId="0" fontId="8" fillId="0" borderId="14" xfId="0" applyFont="1" applyFill="1" applyBorder="1" applyAlignment="1">
      <alignment horizontal="center" vertical="center"/>
    </xf>
    <xf numFmtId="0" fontId="25" fillId="0" borderId="0" xfId="0" applyFont="1" applyFill="1"/>
    <xf numFmtId="0" fontId="9" fillId="0" borderId="0" xfId="0" applyFont="1" applyFill="1" applyAlignment="1">
      <alignment horizontal="left" vertical="center"/>
    </xf>
    <xf numFmtId="0" fontId="8" fillId="0" borderId="9" xfId="0" applyFont="1" applyBorder="1" applyAlignment="1">
      <alignment horizontal="center" vertical="center"/>
    </xf>
    <xf numFmtId="43" fontId="8" fillId="0" borderId="0" xfId="1" applyFont="1" applyBorder="1" applyAlignment="1">
      <alignment horizontal="right" vertical="center"/>
    </xf>
    <xf numFmtId="0" fontId="16" fillId="0" borderId="9" xfId="3" applyFont="1" applyBorder="1" applyAlignment="1">
      <alignment horizontal="center" vertical="center"/>
    </xf>
    <xf numFmtId="0" fontId="16" fillId="0" borderId="14" xfId="3" applyFont="1" applyBorder="1" applyAlignment="1">
      <alignment horizontal="center" vertical="center"/>
    </xf>
    <xf numFmtId="0" fontId="18" fillId="0" borderId="14" xfId="3" applyFont="1" applyBorder="1" applyAlignment="1">
      <alignment horizontal="center" vertical="center"/>
    </xf>
    <xf numFmtId="167" fontId="8" fillId="0" borderId="9" xfId="0" applyNumberFormat="1" applyFont="1" applyBorder="1" applyAlignment="1">
      <alignment horizontal="right"/>
    </xf>
    <xf numFmtId="167" fontId="8" fillId="0" borderId="14" xfId="0" applyNumberFormat="1" applyFont="1" applyBorder="1" applyAlignment="1"/>
    <xf numFmtId="167" fontId="8" fillId="0" borderId="9" xfId="0" applyNumberFormat="1" applyFont="1" applyBorder="1" applyAlignment="1"/>
    <xf numFmtId="167" fontId="8" fillId="0" borderId="14" xfId="0" applyNumberFormat="1" applyFont="1" applyBorder="1" applyAlignment="1">
      <alignment horizontal="right"/>
    </xf>
    <xf numFmtId="2" fontId="3" fillId="2" borderId="14" xfId="0" applyNumberFormat="1" applyFont="1" applyFill="1" applyBorder="1" applyAlignment="1">
      <alignment horizontal="right"/>
    </xf>
    <xf numFmtId="167" fontId="3" fillId="5" borderId="14" xfId="0" applyNumberFormat="1" applyFont="1" applyFill="1" applyBorder="1" applyAlignment="1">
      <alignment horizontal="right"/>
    </xf>
    <xf numFmtId="0" fontId="0" fillId="0" borderId="14" xfId="25" applyFont="1" applyBorder="1" applyAlignment="1">
      <alignment horizontal="center"/>
    </xf>
    <xf numFmtId="0" fontId="19" fillId="0" borderId="4" xfId="3" applyFont="1" applyBorder="1" applyAlignment="1">
      <alignment vertical="center"/>
    </xf>
    <xf numFmtId="10" fontId="23" fillId="0" borderId="9" xfId="7" applyNumberFormat="1" applyFont="1" applyBorder="1" applyAlignment="1">
      <alignment vertical="center"/>
    </xf>
    <xf numFmtId="0" fontId="19" fillId="7" borderId="9" xfId="3" applyFont="1" applyFill="1" applyBorder="1" applyAlignment="1">
      <alignment horizontal="center" vertical="center"/>
    </xf>
    <xf numFmtId="0" fontId="22" fillId="7" borderId="9" xfId="3" applyFont="1" applyFill="1" applyBorder="1" applyAlignment="1">
      <alignment vertical="center"/>
    </xf>
    <xf numFmtId="166" fontId="16" fillId="7" borderId="9" xfId="9" applyFont="1" applyFill="1" applyBorder="1" applyAlignment="1">
      <alignment horizontal="center" vertical="center"/>
    </xf>
    <xf numFmtId="166" fontId="16" fillId="7" borderId="9" xfId="3" applyNumberFormat="1" applyFont="1" applyFill="1" applyBorder="1" applyAlignment="1">
      <alignment horizontal="center" vertical="center"/>
    </xf>
    <xf numFmtId="44" fontId="16" fillId="7" borderId="9" xfId="3" applyNumberFormat="1" applyFont="1" applyFill="1" applyBorder="1" applyAlignment="1">
      <alignment vertical="center"/>
    </xf>
    <xf numFmtId="164" fontId="30" fillId="0" borderId="9" xfId="20" applyFont="1" applyBorder="1" applyAlignment="1">
      <alignment horizontal="right" vertical="center" wrapText="1"/>
    </xf>
    <xf numFmtId="0" fontId="8" fillId="0" borderId="9" xfId="0" applyFont="1" applyBorder="1" applyAlignment="1">
      <alignment horizontal="center" vertical="center"/>
    </xf>
    <xf numFmtId="0" fontId="8" fillId="0" borderId="14" xfId="0" applyFont="1" applyBorder="1" applyAlignment="1">
      <alignment horizontal="center" vertical="center"/>
    </xf>
    <xf numFmtId="43" fontId="8" fillId="0" borderId="1" xfId="1" applyFont="1" applyBorder="1" applyAlignment="1"/>
    <xf numFmtId="167" fontId="8" fillId="0" borderId="52" xfId="0" applyNumberFormat="1" applyFont="1" applyBorder="1" applyAlignment="1"/>
    <xf numFmtId="0" fontId="8" fillId="3" borderId="9" xfId="0" applyFont="1" applyFill="1" applyBorder="1" applyAlignment="1">
      <alignment horizontal="center" vertical="center"/>
    </xf>
    <xf numFmtId="0" fontId="8" fillId="0" borderId="0" xfId="0" applyFont="1" applyBorder="1"/>
    <xf numFmtId="0" fontId="20" fillId="0" borderId="53" xfId="0" applyFont="1" applyBorder="1" applyAlignment="1">
      <alignment vertical="center"/>
    </xf>
    <xf numFmtId="0" fontId="8" fillId="0" borderId="54" xfId="0" applyFont="1" applyBorder="1"/>
    <xf numFmtId="0" fontId="0" fillId="0" borderId="31" xfId="0" applyBorder="1"/>
    <xf numFmtId="0" fontId="20" fillId="0" borderId="47" xfId="0" applyFont="1" applyBorder="1" applyAlignment="1">
      <alignment vertical="center"/>
    </xf>
    <xf numFmtId="0" fontId="0" fillId="0" borderId="9" xfId="0" applyBorder="1" applyAlignment="1">
      <alignment horizontal="center" vertical="center"/>
    </xf>
    <xf numFmtId="0" fontId="0" fillId="0" borderId="9" xfId="0" applyBorder="1" applyAlignment="1">
      <alignment horizontal="center" vertical="center"/>
    </xf>
    <xf numFmtId="168" fontId="34" fillId="0" borderId="9" xfId="20" applyNumberFormat="1" applyFont="1" applyFill="1" applyBorder="1" applyAlignment="1">
      <alignment vertical="center" wrapText="1"/>
    </xf>
    <xf numFmtId="0" fontId="8" fillId="0" borderId="55" xfId="0" applyFont="1" applyBorder="1" applyAlignment="1">
      <alignment horizontal="center" vertical="center"/>
    </xf>
    <xf numFmtId="0" fontId="8" fillId="0" borderId="22" xfId="0" applyFont="1" applyBorder="1" applyAlignment="1">
      <alignment horizontal="left" vertical="center" wrapText="1"/>
    </xf>
    <xf numFmtId="169" fontId="34" fillId="0" borderId="9" xfId="20" applyNumberFormat="1" applyFont="1" applyFill="1" applyBorder="1" applyAlignment="1">
      <alignment vertical="center" wrapText="1"/>
    </xf>
    <xf numFmtId="0" fontId="8" fillId="0" borderId="9" xfId="0" applyFont="1" applyBorder="1" applyAlignment="1">
      <alignment horizontal="center" vertical="center"/>
    </xf>
    <xf numFmtId="0" fontId="8" fillId="0" borderId="0" xfId="26" applyFont="1"/>
    <xf numFmtId="0" fontId="8" fillId="0" borderId="0" xfId="27" applyFont="1"/>
    <xf numFmtId="0" fontId="9" fillId="9" borderId="9" xfId="27" applyFont="1" applyFill="1" applyBorder="1" applyAlignment="1">
      <alignment horizontal="center" vertical="center" wrapText="1"/>
    </xf>
    <xf numFmtId="0" fontId="9" fillId="0" borderId="0" xfId="27" applyFont="1" applyAlignment="1">
      <alignment horizontal="center"/>
    </xf>
    <xf numFmtId="0" fontId="9" fillId="9" borderId="58" xfId="27" applyFont="1" applyFill="1" applyBorder="1" applyAlignment="1">
      <alignment horizontal="center" vertical="center"/>
    </xf>
    <xf numFmtId="0" fontId="9" fillId="9" borderId="59" xfId="27" applyFont="1" applyFill="1" applyBorder="1"/>
    <xf numFmtId="0" fontId="8" fillId="9" borderId="60" xfId="27" applyFont="1" applyFill="1" applyBorder="1" applyAlignment="1">
      <alignment horizontal="center"/>
    </xf>
    <xf numFmtId="4" fontId="8" fillId="9" borderId="60" xfId="27" applyNumberFormat="1" applyFont="1" applyFill="1" applyBorder="1" applyAlignment="1">
      <alignment horizontal="center"/>
    </xf>
    <xf numFmtId="4" fontId="8" fillId="9" borderId="61" xfId="27" applyNumberFormat="1" applyFont="1" applyFill="1" applyBorder="1" applyAlignment="1">
      <alignment horizontal="center"/>
    </xf>
    <xf numFmtId="0" fontId="9" fillId="9" borderId="62" xfId="27" applyFont="1" applyFill="1" applyBorder="1" applyAlignment="1">
      <alignment horizontal="center" vertical="center"/>
    </xf>
    <xf numFmtId="0" fontId="9" fillId="9" borderId="63" xfId="27" applyFont="1" applyFill="1" applyBorder="1"/>
    <xf numFmtId="0" fontId="8" fillId="9" borderId="64" xfId="27" applyFont="1" applyFill="1" applyBorder="1" applyAlignment="1">
      <alignment horizontal="center"/>
    </xf>
    <xf numFmtId="4" fontId="8" fillId="9" borderId="64" xfId="27" applyNumberFormat="1" applyFont="1" applyFill="1" applyBorder="1" applyAlignment="1">
      <alignment horizontal="center"/>
    </xf>
    <xf numFmtId="4" fontId="8" fillId="9" borderId="65" xfId="27" applyNumberFormat="1" applyFont="1" applyFill="1" applyBorder="1" applyAlignment="1">
      <alignment horizontal="center"/>
    </xf>
    <xf numFmtId="0" fontId="40" fillId="0" borderId="66" xfId="27" applyFont="1" applyBorder="1" applyAlignment="1">
      <alignment vertical="top"/>
    </xf>
    <xf numFmtId="0" fontId="40" fillId="0" borderId="66" xfId="27" applyFont="1" applyBorder="1" applyAlignment="1">
      <alignment horizontal="left" vertical="top"/>
    </xf>
    <xf numFmtId="0" fontId="8" fillId="0" borderId="67" xfId="27" applyFont="1" applyBorder="1" applyAlignment="1">
      <alignment horizontal="center" vertical="center"/>
    </xf>
    <xf numFmtId="4" fontId="8" fillId="0" borderId="67" xfId="27" applyNumberFormat="1" applyFont="1" applyBorder="1" applyAlignment="1">
      <alignment horizontal="center" vertical="center"/>
    </xf>
    <xf numFmtId="0" fontId="40" fillId="0" borderId="70" xfId="27" applyFont="1" applyBorder="1" applyAlignment="1">
      <alignment vertical="top"/>
    </xf>
    <xf numFmtId="0" fontId="40" fillId="0" borderId="67" xfId="27" applyFont="1" applyBorder="1" applyAlignment="1">
      <alignment horizontal="left" vertical="top"/>
    </xf>
    <xf numFmtId="0" fontId="40" fillId="0" borderId="71" xfId="27" applyFont="1" applyBorder="1" applyAlignment="1">
      <alignment vertical="top"/>
    </xf>
    <xf numFmtId="0" fontId="40" fillId="0" borderId="72" xfId="27" applyFont="1" applyBorder="1" applyAlignment="1">
      <alignment horizontal="left" vertical="top"/>
    </xf>
    <xf numFmtId="0" fontId="40" fillId="0" borderId="73" xfId="27" applyFont="1" applyBorder="1" applyAlignment="1">
      <alignment vertical="top"/>
    </xf>
    <xf numFmtId="0" fontId="8" fillId="0" borderId="74" xfId="27" applyFont="1" applyBorder="1" applyAlignment="1">
      <alignment horizontal="center" vertical="center"/>
    </xf>
    <xf numFmtId="4" fontId="9" fillId="9" borderId="1" xfId="27" applyNumberFormat="1" applyFont="1" applyFill="1" applyBorder="1" applyAlignment="1">
      <alignment horizontal="center" vertical="center"/>
    </xf>
    <xf numFmtId="0" fontId="8" fillId="0" borderId="53" xfId="27" applyFont="1" applyBorder="1"/>
    <xf numFmtId="0" fontId="9" fillId="0" borderId="54" xfId="26" applyFont="1" applyBorder="1"/>
    <xf numFmtId="0" fontId="8" fillId="0" borderId="54" xfId="27" applyFont="1" applyBorder="1"/>
    <xf numFmtId="0" fontId="9" fillId="0" borderId="54" xfId="26" applyFont="1" applyBorder="1" applyAlignment="1">
      <alignment horizontal="right"/>
    </xf>
    <xf numFmtId="4" fontId="9" fillId="0" borderId="30" xfId="26" applyNumberFormat="1" applyFont="1" applyBorder="1" applyAlignment="1">
      <alignment horizontal="center"/>
    </xf>
    <xf numFmtId="0" fontId="8" fillId="0" borderId="47" xfId="27" applyFont="1" applyBorder="1"/>
    <xf numFmtId="0" fontId="9" fillId="0" borderId="0" xfId="26" applyFont="1"/>
    <xf numFmtId="0" fontId="9" fillId="0" borderId="0" xfId="26" applyFont="1" applyAlignment="1">
      <alignment horizontal="right"/>
    </xf>
    <xf numFmtId="4" fontId="9" fillId="0" borderId="31" xfId="26" applyNumberFormat="1" applyFont="1" applyBorder="1" applyAlignment="1">
      <alignment horizontal="center"/>
    </xf>
    <xf numFmtId="0" fontId="9" fillId="0" borderId="47" xfId="26" applyFont="1" applyBorder="1" applyAlignment="1">
      <alignment horizontal="right"/>
    </xf>
    <xf numFmtId="0" fontId="18" fillId="0" borderId="0" xfId="27" applyFont="1" applyAlignment="1">
      <alignment horizontal="right"/>
    </xf>
    <xf numFmtId="170" fontId="3" fillId="0" borderId="0" xfId="15" applyNumberFormat="1" applyFont="1" applyBorder="1" applyAlignment="1">
      <alignment horizontal="right"/>
    </xf>
    <xf numFmtId="4" fontId="18" fillId="0" borderId="31" xfId="27" applyNumberFormat="1" applyFont="1" applyBorder="1" applyAlignment="1">
      <alignment horizontal="center"/>
    </xf>
    <xf numFmtId="0" fontId="41" fillId="8" borderId="55" xfId="26" applyFont="1" applyFill="1" applyBorder="1" applyAlignment="1">
      <alignment horizontal="right"/>
    </xf>
    <xf numFmtId="0" fontId="41" fillId="8" borderId="56" xfId="26" applyFont="1" applyFill="1" applyBorder="1" applyAlignment="1">
      <alignment horizontal="right"/>
    </xf>
    <xf numFmtId="0" fontId="42" fillId="8" borderId="56" xfId="26" applyFont="1" applyFill="1" applyBorder="1"/>
    <xf numFmtId="0" fontId="42" fillId="8" borderId="56" xfId="27" applyFont="1" applyFill="1" applyBorder="1"/>
    <xf numFmtId="0" fontId="41" fillId="8" borderId="56" xfId="27" applyFont="1" applyFill="1" applyBorder="1" applyAlignment="1">
      <alignment horizontal="right"/>
    </xf>
    <xf numFmtId="4" fontId="41" fillId="8" borderId="57" xfId="27" applyNumberFormat="1" applyFont="1" applyFill="1" applyBorder="1" applyAlignment="1">
      <alignment horizontal="center"/>
    </xf>
    <xf numFmtId="0" fontId="8" fillId="0" borderId="31" xfId="27" applyFont="1" applyBorder="1"/>
    <xf numFmtId="0" fontId="18" fillId="10" borderId="21" xfId="28" applyFont="1" applyFill="1" applyBorder="1" applyAlignment="1">
      <alignment horizontal="centerContinuous" vertical="center" wrapText="1"/>
    </xf>
    <xf numFmtId="0" fontId="18" fillId="10" borderId="22" xfId="28" applyFont="1" applyFill="1" applyBorder="1" applyAlignment="1">
      <alignment horizontal="centerContinuous" vertical="center" wrapText="1"/>
    </xf>
    <xf numFmtId="0" fontId="18" fillId="10" borderId="23" xfId="28" applyFont="1" applyFill="1" applyBorder="1" applyAlignment="1">
      <alignment horizontal="centerContinuous" vertical="center" wrapText="1"/>
    </xf>
    <xf numFmtId="0" fontId="9" fillId="2" borderId="53" xfId="28" applyFont="1" applyFill="1" applyBorder="1"/>
    <xf numFmtId="0" fontId="8" fillId="2" borderId="54" xfId="28" applyFont="1" applyFill="1" applyBorder="1"/>
    <xf numFmtId="0" fontId="8" fillId="2" borderId="54" xfId="28" applyFont="1" applyFill="1" applyBorder="1" applyAlignment="1">
      <alignment horizontal="center"/>
    </xf>
    <xf numFmtId="0" fontId="8" fillId="0" borderId="30" xfId="27" applyFont="1" applyBorder="1"/>
    <xf numFmtId="0" fontId="8" fillId="2" borderId="47" xfId="28" applyFont="1" applyFill="1" applyBorder="1"/>
    <xf numFmtId="0" fontId="8" fillId="2" borderId="0" xfId="28" applyFont="1" applyFill="1"/>
    <xf numFmtId="0" fontId="8" fillId="2" borderId="0" xfId="28" applyFont="1" applyFill="1" applyAlignment="1">
      <alignment horizontal="center"/>
    </xf>
    <xf numFmtId="0" fontId="9" fillId="2" borderId="0" xfId="28" applyFont="1" applyFill="1" applyAlignment="1">
      <alignment horizontal="right"/>
    </xf>
    <xf numFmtId="0" fontId="9" fillId="2" borderId="0" xfId="28" applyFont="1" applyFill="1" applyAlignment="1">
      <alignment horizontal="left"/>
    </xf>
    <xf numFmtId="0" fontId="9" fillId="2" borderId="0" xfId="28" applyFont="1" applyFill="1" applyAlignment="1">
      <alignment horizontal="center"/>
    </xf>
    <xf numFmtId="0" fontId="9" fillId="2" borderId="0" xfId="28" applyFont="1" applyFill="1"/>
    <xf numFmtId="10" fontId="9" fillId="2" borderId="0" xfId="28" applyNumberFormat="1" applyFont="1" applyFill="1" applyAlignment="1">
      <alignment horizontal="left"/>
    </xf>
    <xf numFmtId="171" fontId="8" fillId="0" borderId="0" xfId="27" applyNumberFormat="1" applyFont="1"/>
    <xf numFmtId="171" fontId="8" fillId="2" borderId="0" xfId="28" applyNumberFormat="1" applyFont="1" applyFill="1"/>
    <xf numFmtId="0" fontId="9" fillId="2" borderId="47" xfId="28" applyFont="1" applyFill="1" applyBorder="1"/>
    <xf numFmtId="10" fontId="8" fillId="2" borderId="0" xfId="28" applyNumberFormat="1" applyFont="1" applyFill="1"/>
    <xf numFmtId="0" fontId="18" fillId="2" borderId="47" xfId="28" applyFont="1" applyFill="1" applyBorder="1"/>
    <xf numFmtId="0" fontId="9" fillId="2" borderId="55" xfId="28" applyFont="1" applyFill="1" applyBorder="1"/>
    <xf numFmtId="0" fontId="8" fillId="2" borderId="56" xfId="28" applyFont="1" applyFill="1" applyBorder="1"/>
    <xf numFmtId="0" fontId="8" fillId="2" borderId="56" xfId="28" applyFont="1" applyFill="1" applyBorder="1" applyAlignment="1">
      <alignment horizontal="center"/>
    </xf>
    <xf numFmtId="0" fontId="8" fillId="0" borderId="57" xfId="27" applyFont="1" applyBorder="1"/>
    <xf numFmtId="0" fontId="8" fillId="0" borderId="9" xfId="0" applyFont="1" applyBorder="1" applyAlignment="1">
      <alignment horizontal="center" vertical="center"/>
    </xf>
    <xf numFmtId="0" fontId="43" fillId="0" borderId="9" xfId="0" applyFont="1" applyFill="1" applyBorder="1" applyAlignment="1">
      <alignment horizontal="center"/>
    </xf>
    <xf numFmtId="0" fontId="43" fillId="5" borderId="9" xfId="0" applyFont="1" applyFill="1" applyBorder="1" applyAlignment="1">
      <alignment horizontal="center" vertical="center"/>
    </xf>
    <xf numFmtId="0" fontId="18" fillId="5" borderId="9" xfId="0" applyFont="1" applyFill="1" applyBorder="1" applyAlignment="1">
      <alignment horizontal="right" vertical="center"/>
    </xf>
    <xf numFmtId="0" fontId="44" fillId="11" borderId="9" xfId="0" applyFont="1" applyFill="1" applyBorder="1" applyAlignment="1">
      <alignment horizontal="center" vertical="center" wrapText="1"/>
    </xf>
    <xf numFmtId="0" fontId="44" fillId="12" borderId="9" xfId="0" applyFont="1" applyFill="1" applyBorder="1" applyAlignment="1">
      <alignment horizontal="center" vertical="center" wrapText="1"/>
    </xf>
    <xf numFmtId="4" fontId="45" fillId="0" borderId="9" xfId="0" applyNumberFormat="1" applyFont="1" applyFill="1" applyBorder="1" applyAlignment="1">
      <alignment horizontal="center" vertical="center" wrapText="1"/>
    </xf>
    <xf numFmtId="0" fontId="45" fillId="0" borderId="9" xfId="0" applyFont="1" applyFill="1" applyBorder="1" applyAlignment="1">
      <alignment horizontal="left" vertical="center" wrapText="1"/>
    </xf>
    <xf numFmtId="0" fontId="45" fillId="5" borderId="9" xfId="0" applyFont="1" applyFill="1" applyBorder="1" applyAlignment="1">
      <alignment horizontal="center" vertical="center"/>
    </xf>
    <xf numFmtId="0" fontId="20" fillId="0" borderId="54" xfId="0" applyFont="1" applyBorder="1" applyAlignment="1">
      <alignment vertical="center" wrapText="1"/>
    </xf>
    <xf numFmtId="0" fontId="20" fillId="0" borderId="0" xfId="0" applyFont="1" applyBorder="1" applyAlignment="1">
      <alignment vertical="center"/>
    </xf>
    <xf numFmtId="0" fontId="20" fillId="0" borderId="47" xfId="0" applyFont="1" applyBorder="1" applyAlignment="1">
      <alignment vertical="center" wrapText="1"/>
    </xf>
    <xf numFmtId="0" fontId="20" fillId="0" borderId="0" xfId="0" applyFont="1" applyBorder="1" applyAlignment="1">
      <alignment vertical="center" wrapText="1"/>
    </xf>
    <xf numFmtId="0" fontId="0" fillId="0" borderId="0" xfId="0" applyBorder="1" applyAlignment="1"/>
    <xf numFmtId="0" fontId="20" fillId="0" borderId="55" xfId="0" applyFont="1" applyBorder="1" applyAlignment="1">
      <alignment vertical="center"/>
    </xf>
    <xf numFmtId="0" fontId="20" fillId="0" borderId="56" xfId="0" applyFont="1" applyBorder="1" applyAlignment="1">
      <alignment vertical="center"/>
    </xf>
    <xf numFmtId="0" fontId="0" fillId="0" borderId="56" xfId="0" applyBorder="1" applyAlignment="1"/>
    <xf numFmtId="0" fontId="0" fillId="0" borderId="54" xfId="0" applyBorder="1"/>
    <xf numFmtId="0" fontId="0" fillId="0" borderId="30" xfId="0" applyBorder="1"/>
    <xf numFmtId="0" fontId="0" fillId="0" borderId="56" xfId="0" applyBorder="1"/>
    <xf numFmtId="0" fontId="0" fillId="0" borderId="57" xfId="0" applyBorder="1"/>
    <xf numFmtId="0" fontId="44" fillId="13" borderId="9" xfId="0" applyFont="1" applyFill="1" applyBorder="1" applyAlignment="1">
      <alignment horizontal="center" vertical="center" wrapText="1"/>
    </xf>
    <xf numFmtId="9" fontId="23" fillId="0" borderId="9" xfId="7" applyNumberFormat="1" applyFont="1" applyBorder="1" applyAlignment="1">
      <alignment vertical="center"/>
    </xf>
    <xf numFmtId="0" fontId="8" fillId="0" borderId="22" xfId="0" applyFont="1" applyBorder="1" applyAlignment="1">
      <alignment horizontal="center" vertical="center"/>
    </xf>
    <xf numFmtId="0" fontId="20" fillId="0" borderId="12" xfId="0" applyFont="1" applyBorder="1" applyAlignment="1">
      <alignment horizontal="left" vertical="center"/>
    </xf>
    <xf numFmtId="0" fontId="20" fillId="0" borderId="13" xfId="0" applyFont="1" applyBorder="1" applyAlignment="1">
      <alignment horizontal="left" vertical="center"/>
    </xf>
    <xf numFmtId="49" fontId="20" fillId="0" borderId="21" xfId="0" applyNumberFormat="1" applyFont="1" applyBorder="1" applyAlignment="1"/>
    <xf numFmtId="0" fontId="0" fillId="0" borderId="0" xfId="0" applyAlignment="1">
      <alignment horizontal="right"/>
    </xf>
    <xf numFmtId="4" fontId="0" fillId="0" borderId="0" xfId="0" applyNumberFormat="1" applyAlignment="1">
      <alignment horizontal="right"/>
    </xf>
    <xf numFmtId="0" fontId="8" fillId="0" borderId="9" xfId="0" applyFont="1" applyBorder="1" applyAlignment="1">
      <alignment horizontal="center" vertical="center"/>
    </xf>
    <xf numFmtId="0" fontId="8" fillId="0" borderId="56" xfId="0" applyFont="1" applyBorder="1" applyAlignment="1">
      <alignment horizontal="center"/>
    </xf>
    <xf numFmtId="0" fontId="0" fillId="0" borderId="0" xfId="0"/>
    <xf numFmtId="0" fontId="0" fillId="0" borderId="0" xfId="0" applyBorder="1"/>
    <xf numFmtId="0" fontId="0" fillId="0" borderId="0" xfId="0" applyAlignment="1">
      <alignment horizontal="center" vertical="center"/>
    </xf>
    <xf numFmtId="0" fontId="8" fillId="0" borderId="9" xfId="0" applyFont="1" applyBorder="1" applyAlignment="1">
      <alignment horizontal="center" vertical="center"/>
    </xf>
    <xf numFmtId="0" fontId="8" fillId="0" borderId="9" xfId="0" applyFont="1" applyBorder="1" applyAlignment="1">
      <alignment horizontal="left" vertical="center" wrapText="1"/>
    </xf>
    <xf numFmtId="0" fontId="8" fillId="0" borderId="14" xfId="0" applyFont="1" applyBorder="1" applyAlignment="1">
      <alignment horizontal="center" vertical="center"/>
    </xf>
    <xf numFmtId="0" fontId="8" fillId="0" borderId="14" xfId="0" applyFont="1" applyBorder="1" applyAlignment="1">
      <alignment horizontal="left" vertical="center" wrapText="1"/>
    </xf>
    <xf numFmtId="0" fontId="0" fillId="0" borderId="9" xfId="0" applyBorder="1" applyAlignment="1">
      <alignment horizontal="left" vertical="center"/>
    </xf>
    <xf numFmtId="0" fontId="0" fillId="0" borderId="0" xfId="0" applyAlignment="1"/>
    <xf numFmtId="0" fontId="0" fillId="0" borderId="9" xfId="0" applyFill="1" applyBorder="1" applyAlignment="1">
      <alignment horizontal="center"/>
    </xf>
    <xf numFmtId="0" fontId="0" fillId="0" borderId="9" xfId="0" applyBorder="1" applyAlignment="1">
      <alignment horizontal="center"/>
    </xf>
    <xf numFmtId="0" fontId="0" fillId="0" borderId="9" xfId="0" applyBorder="1"/>
    <xf numFmtId="0" fontId="0" fillId="0" borderId="9" xfId="0" applyFill="1" applyBorder="1"/>
    <xf numFmtId="0" fontId="0" fillId="0" borderId="0" xfId="0" applyFill="1" applyBorder="1"/>
    <xf numFmtId="0" fontId="0" fillId="0" borderId="0" xfId="0" applyFill="1"/>
    <xf numFmtId="2" fontId="34" fillId="6" borderId="9" xfId="17" applyNumberFormat="1" applyFont="1" applyFill="1" applyBorder="1" applyAlignment="1">
      <alignment horizontal="right" vertical="center" wrapText="1"/>
    </xf>
    <xf numFmtId="0" fontId="0" fillId="0" borderId="0" xfId="0" applyFill="1" applyBorder="1" applyAlignment="1">
      <alignment horizontal="center"/>
    </xf>
    <xf numFmtId="0" fontId="0" fillId="0" borderId="9" xfId="0" applyBorder="1" applyAlignment="1">
      <alignment horizontal="center" vertical="center"/>
    </xf>
    <xf numFmtId="0" fontId="8" fillId="0" borderId="1" xfId="0" applyFont="1" applyBorder="1" applyAlignment="1">
      <alignment horizontal="center" vertical="center"/>
    </xf>
    <xf numFmtId="0" fontId="8" fillId="0" borderId="56" xfId="0" applyFont="1" applyBorder="1" applyAlignment="1">
      <alignment horizontal="center" vertical="center"/>
    </xf>
    <xf numFmtId="0" fontId="8" fillId="0" borderId="21" xfId="0" applyFont="1" applyBorder="1" applyAlignment="1">
      <alignment horizontal="center" vertical="center"/>
    </xf>
    <xf numFmtId="0" fontId="8" fillId="0" borderId="9" xfId="0" applyFont="1" applyFill="1" applyBorder="1" applyAlignment="1">
      <alignment horizontal="center" vertical="center"/>
    </xf>
    <xf numFmtId="0" fontId="0" fillId="0" borderId="0" xfId="0" applyAlignment="1">
      <alignment horizontal="center"/>
    </xf>
    <xf numFmtId="0" fontId="0" fillId="9" borderId="9" xfId="0" applyFill="1" applyBorder="1" applyAlignment="1">
      <alignment horizontal="center" vertical="center" wrapText="1"/>
    </xf>
    <xf numFmtId="0" fontId="0" fillId="9" borderId="9" xfId="0" applyFill="1" applyBorder="1" applyAlignment="1">
      <alignment horizontal="center" wrapText="1"/>
    </xf>
    <xf numFmtId="0" fontId="25" fillId="0" borderId="9" xfId="0" applyFont="1" applyBorder="1"/>
    <xf numFmtId="0" fontId="25" fillId="9" borderId="9" xfId="0" applyFont="1" applyFill="1" applyBorder="1"/>
    <xf numFmtId="0" fontId="25" fillId="9" borderId="9" xfId="0" applyFont="1" applyFill="1" applyBorder="1" applyAlignment="1">
      <alignment horizontal="center"/>
    </xf>
    <xf numFmtId="0" fontId="0" fillId="2" borderId="0" xfId="0" applyFill="1" applyBorder="1"/>
    <xf numFmtId="0" fontId="0" fillId="2" borderId="0" xfId="0" applyFill="1" applyBorder="1" applyAlignment="1">
      <alignment horizontal="center" vertical="center"/>
    </xf>
    <xf numFmtId="0" fontId="25" fillId="2" borderId="0" xfId="0" applyFont="1" applyFill="1" applyBorder="1"/>
    <xf numFmtId="0" fontId="0" fillId="9" borderId="1" xfId="0" applyFill="1" applyBorder="1" applyAlignment="1">
      <alignment horizontal="center" vertical="center" wrapText="1"/>
    </xf>
    <xf numFmtId="0" fontId="0" fillId="9" borderId="1" xfId="0" applyFill="1" applyBorder="1" applyAlignment="1">
      <alignment horizontal="center" wrapText="1"/>
    </xf>
    <xf numFmtId="0" fontId="0" fillId="0" borderId="9" xfId="0" applyBorder="1" applyAlignment="1">
      <alignment horizontal="left"/>
    </xf>
    <xf numFmtId="0" fontId="25" fillId="0" borderId="9" xfId="0" applyFont="1" applyBorder="1" applyAlignment="1">
      <alignment horizontal="center"/>
    </xf>
    <xf numFmtId="0" fontId="0" fillId="0" borderId="0" xfId="0" applyFill="1" applyBorder="1" applyAlignment="1"/>
    <xf numFmtId="0" fontId="0" fillId="0" borderId="0" xfId="0" applyFill="1" applyBorder="1" applyAlignment="1">
      <alignment horizontal="center" wrapText="1"/>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0" fillId="0" borderId="0" xfId="0" applyFill="1" applyBorder="1" applyAlignment="1">
      <alignment horizontal="left"/>
    </xf>
    <xf numFmtId="0" fontId="25" fillId="0" borderId="0" xfId="0" applyFont="1" applyFill="1" applyBorder="1"/>
    <xf numFmtId="0" fontId="25" fillId="0" borderId="0" xfId="0" applyFont="1" applyFill="1" applyBorder="1" applyAlignment="1">
      <alignment horizontal="center"/>
    </xf>
    <xf numFmtId="0" fontId="2" fillId="3" borderId="9" xfId="0" applyFont="1" applyFill="1" applyBorder="1" applyAlignment="1">
      <alignment horizontal="center" vertical="center"/>
    </xf>
    <xf numFmtId="0" fontId="0" fillId="0" borderId="9" xfId="0" applyFill="1" applyBorder="1" applyAlignment="1">
      <alignment horizontal="center" wrapText="1"/>
    </xf>
    <xf numFmtId="0" fontId="0" fillId="0" borderId="9" xfId="0" applyFill="1" applyBorder="1" applyAlignment="1"/>
    <xf numFmtId="0" fontId="0" fillId="0" borderId="9" xfId="0" applyFill="1" applyBorder="1" applyAlignment="1">
      <alignment horizontal="left" vertical="center"/>
    </xf>
    <xf numFmtId="0" fontId="0" fillId="0" borderId="9" xfId="0" applyFill="1" applyBorder="1" applyAlignment="1">
      <alignment horizontal="center" vertical="center"/>
    </xf>
    <xf numFmtId="0" fontId="0" fillId="0" borderId="9" xfId="0" applyFill="1" applyBorder="1" applyAlignment="1">
      <alignment horizontal="left"/>
    </xf>
    <xf numFmtId="0" fontId="25" fillId="0" borderId="9" xfId="0" applyFont="1" applyFill="1" applyBorder="1"/>
    <xf numFmtId="43" fontId="8" fillId="0" borderId="14" xfId="1" applyFont="1" applyBorder="1" applyAlignment="1"/>
    <xf numFmtId="0" fontId="8" fillId="0" borderId="57" xfId="0" applyFont="1" applyBorder="1" applyAlignment="1">
      <alignment horizontal="left" vertical="center" wrapText="1"/>
    </xf>
    <xf numFmtId="0" fontId="0" fillId="15" borderId="9" xfId="0" applyFill="1" applyBorder="1" applyAlignment="1">
      <alignment horizontal="center" vertical="center"/>
    </xf>
    <xf numFmtId="0" fontId="0" fillId="15" borderId="9" xfId="0" applyFill="1" applyBorder="1"/>
    <xf numFmtId="0" fontId="25" fillId="15" borderId="9" xfId="0" applyFont="1" applyFill="1" applyBorder="1" applyAlignment="1"/>
    <xf numFmtId="0" fontId="0" fillId="15" borderId="9" xfId="0" applyFill="1" applyBorder="1" applyAlignment="1">
      <alignment horizontal="center"/>
    </xf>
    <xf numFmtId="2" fontId="0" fillId="0" borderId="9" xfId="0" applyNumberFormat="1" applyBorder="1"/>
    <xf numFmtId="0" fontId="8" fillId="0" borderId="55" xfId="0" applyFont="1" applyBorder="1" applyAlignment="1">
      <alignment horizontal="center" vertical="center"/>
    </xf>
    <xf numFmtId="0" fontId="0" fillId="0" borderId="9" xfId="0" applyBorder="1" applyAlignment="1">
      <alignment horizontal="center" vertical="center"/>
    </xf>
    <xf numFmtId="164" fontId="0" fillId="0" borderId="0" xfId="20" applyFont="1" applyBorder="1"/>
    <xf numFmtId="164" fontId="0" fillId="0" borderId="56" xfId="20" applyFont="1" applyBorder="1"/>
    <xf numFmtId="164" fontId="18" fillId="5" borderId="9" xfId="20" applyFont="1" applyFill="1" applyBorder="1" applyAlignment="1">
      <alignment horizontal="right" vertical="center"/>
    </xf>
    <xf numFmtId="0" fontId="9" fillId="0" borderId="9" xfId="0" applyFont="1" applyBorder="1" applyAlignment="1">
      <alignment horizontal="left" vertical="center" wrapText="1"/>
    </xf>
    <xf numFmtId="4" fontId="8" fillId="0" borderId="9" xfId="0" applyNumberFormat="1" applyFont="1" applyFill="1" applyBorder="1" applyAlignment="1">
      <alignment horizontal="center" vertical="center" wrapText="1"/>
    </xf>
    <xf numFmtId="0" fontId="46" fillId="0" borderId="9" xfId="0" applyFont="1" applyBorder="1" applyAlignment="1">
      <alignment horizontal="center" vertical="center" wrapText="1"/>
    </xf>
    <xf numFmtId="0" fontId="18" fillId="0" borderId="9" xfId="0" applyFont="1" applyBorder="1" applyAlignment="1">
      <alignment horizontal="left" vertical="center" wrapText="1"/>
    </xf>
    <xf numFmtId="164" fontId="0" fillId="0" borderId="0" xfId="20" applyFont="1"/>
    <xf numFmtId="0" fontId="0" fillId="0" borderId="0" xfId="0" applyAlignment="1">
      <alignment vertical="center"/>
    </xf>
    <xf numFmtId="0" fontId="8" fillId="0" borderId="9" xfId="0" applyFont="1" applyFill="1" applyBorder="1" applyAlignment="1">
      <alignment horizontal="center" vertical="center" wrapText="1"/>
    </xf>
    <xf numFmtId="164" fontId="25" fillId="0" borderId="0" xfId="20" applyFont="1"/>
    <xf numFmtId="10" fontId="12" fillId="3" borderId="0" xfId="0" applyNumberFormat="1" applyFont="1" applyFill="1"/>
    <xf numFmtId="0" fontId="8" fillId="0" borderId="9" xfId="0" applyFont="1" applyFill="1" applyBorder="1" applyAlignment="1">
      <alignment horizontal="left" vertical="center" wrapText="1"/>
    </xf>
    <xf numFmtId="0" fontId="8" fillId="0" borderId="9" xfId="0" applyFont="1" applyFill="1" applyBorder="1" applyAlignment="1">
      <alignment horizontal="center"/>
    </xf>
    <xf numFmtId="43" fontId="8" fillId="0" borderId="9" xfId="1" applyFont="1" applyFill="1" applyBorder="1" applyAlignment="1"/>
    <xf numFmtId="167" fontId="8" fillId="0" borderId="9" xfId="0" applyNumberFormat="1" applyFont="1" applyFill="1" applyBorder="1" applyAlignment="1">
      <alignment horizontal="right"/>
    </xf>
    <xf numFmtId="167" fontId="8" fillId="0" borderId="14" xfId="0" applyNumberFormat="1" applyFont="1" applyFill="1" applyBorder="1" applyAlignment="1"/>
    <xf numFmtId="167" fontId="8" fillId="0" borderId="9" xfId="0" applyNumberFormat="1" applyFont="1" applyFill="1" applyBorder="1" applyAlignment="1"/>
    <xf numFmtId="172" fontId="34" fillId="0" borderId="9" xfId="20" applyNumberFormat="1" applyFont="1" applyFill="1" applyBorder="1" applyAlignment="1">
      <alignment vertical="center" wrapText="1"/>
    </xf>
    <xf numFmtId="2" fontId="3" fillId="0" borderId="9" xfId="0" applyNumberFormat="1" applyFont="1" applyFill="1" applyBorder="1" applyAlignment="1">
      <alignment horizontal="right"/>
    </xf>
    <xf numFmtId="172" fontId="34" fillId="6" borderId="9" xfId="17" applyNumberFormat="1" applyFont="1" applyFill="1" applyBorder="1" applyAlignment="1">
      <alignment horizontal="center" vertical="center" wrapText="1"/>
    </xf>
    <xf numFmtId="0" fontId="0" fillId="0" borderId="0" xfId="0" applyBorder="1" applyAlignment="1">
      <alignment wrapText="1"/>
    </xf>
    <xf numFmtId="0" fontId="0" fillId="0" borderId="56" xfId="0" applyBorder="1" applyAlignment="1">
      <alignment wrapText="1"/>
    </xf>
    <xf numFmtId="0" fontId="0" fillId="0" borderId="0" xfId="0" applyAlignment="1">
      <alignment wrapText="1"/>
    </xf>
    <xf numFmtId="0" fontId="0" fillId="0" borderId="54" xfId="0" applyBorder="1" applyAlignment="1">
      <alignment wrapText="1"/>
    </xf>
    <xf numFmtId="0" fontId="8" fillId="0" borderId="9" xfId="0" applyFont="1" applyBorder="1" applyAlignment="1">
      <alignment horizontal="center" vertical="center" wrapText="1"/>
    </xf>
    <xf numFmtId="0" fontId="20" fillId="0" borderId="9" xfId="0" applyFont="1" applyBorder="1" applyAlignment="1">
      <alignment horizontal="left" vertical="center"/>
    </xf>
    <xf numFmtId="0" fontId="20" fillId="0" borderId="34" xfId="0" applyFont="1" applyBorder="1" applyAlignment="1">
      <alignment horizontal="left" vertical="center"/>
    </xf>
    <xf numFmtId="0" fontId="20" fillId="0" borderId="22" xfId="0" applyFont="1" applyBorder="1" applyAlignment="1">
      <alignment horizontal="left" vertical="center"/>
    </xf>
    <xf numFmtId="0" fontId="20" fillId="0" borderId="23" xfId="0" applyFont="1" applyBorder="1" applyAlignment="1">
      <alignment horizontal="left" vertical="center"/>
    </xf>
    <xf numFmtId="0" fontId="20" fillId="0" borderId="0" xfId="0" applyFont="1" applyFill="1" applyBorder="1" applyAlignment="1">
      <alignment horizontal="left" vertical="center"/>
    </xf>
    <xf numFmtId="0" fontId="20" fillId="0" borderId="0" xfId="0" applyFont="1" applyBorder="1" applyAlignment="1">
      <alignment horizontal="left" vertical="center"/>
    </xf>
    <xf numFmtId="0" fontId="20" fillId="0" borderId="55" xfId="0" applyFont="1" applyBorder="1" applyAlignment="1">
      <alignment horizontal="left" vertical="center"/>
    </xf>
    <xf numFmtId="0" fontId="20" fillId="0" borderId="56" xfId="0" applyFont="1" applyBorder="1" applyAlignment="1">
      <alignment horizontal="left" vertical="center"/>
    </xf>
    <xf numFmtId="0" fontId="20" fillId="0" borderId="21" xfId="0" applyFont="1" applyBorder="1" applyAlignment="1">
      <alignment horizontal="left" vertical="center"/>
    </xf>
    <xf numFmtId="0" fontId="20" fillId="0" borderId="54" xfId="0" applyFont="1" applyBorder="1" applyAlignment="1">
      <alignment horizontal="left" vertical="center"/>
    </xf>
    <xf numFmtId="0" fontId="20" fillId="0" borderId="57" xfId="0" applyFont="1" applyBorder="1" applyAlignment="1">
      <alignment horizontal="left"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49" fontId="20" fillId="0" borderId="7" xfId="0" applyNumberFormat="1" applyFont="1" applyBorder="1" applyAlignment="1">
      <alignment horizontal="left" vertical="center"/>
    </xf>
    <xf numFmtId="49" fontId="20" fillId="0" borderId="16" xfId="0" applyNumberFormat="1" applyFont="1" applyBorder="1" applyAlignment="1">
      <alignment horizontal="left" vertical="center" wrapText="1"/>
    </xf>
    <xf numFmtId="0" fontId="0" fillId="0" borderId="0" xfId="0" applyBorder="1" applyAlignment="1">
      <alignment horizontal="right"/>
    </xf>
    <xf numFmtId="0" fontId="47" fillId="0" borderId="0" xfId="0" applyFont="1" applyAlignment="1">
      <alignment horizontal="left"/>
    </xf>
    <xf numFmtId="0" fontId="47" fillId="0" borderId="0" xfId="0" applyFont="1" applyAlignment="1">
      <alignment horizontal="right"/>
    </xf>
    <xf numFmtId="4" fontId="47" fillId="0" borderId="0" xfId="0" applyNumberFormat="1" applyFont="1" applyAlignment="1">
      <alignment horizontal="right"/>
    </xf>
    <xf numFmtId="0" fontId="8" fillId="0" borderId="21" xfId="0" applyFont="1" applyBorder="1"/>
    <xf numFmtId="0" fontId="20" fillId="0" borderId="9" xfId="0" applyFont="1" applyBorder="1" applyAlignment="1">
      <alignment vertical="center"/>
    </xf>
    <xf numFmtId="10" fontId="20" fillId="0" borderId="22" xfId="0" applyNumberFormat="1" applyFont="1" applyBorder="1" applyAlignment="1">
      <alignment horizontal="left" vertical="center" wrapText="1"/>
    </xf>
    <xf numFmtId="0" fontId="20" fillId="0" borderId="23" xfId="0" applyFont="1" applyBorder="1" applyAlignment="1">
      <alignment vertical="center" wrapText="1"/>
    </xf>
    <xf numFmtId="0" fontId="20" fillId="0" borderId="21" xfId="0" applyFont="1" applyBorder="1" applyAlignment="1">
      <alignment vertical="center"/>
    </xf>
    <xf numFmtId="0" fontId="20" fillId="0" borderId="22" xfId="0" applyFont="1" applyBorder="1" applyAlignment="1">
      <alignment vertical="center"/>
    </xf>
    <xf numFmtId="10" fontId="20" fillId="0" borderId="22" xfId="0" applyNumberFormat="1" applyFont="1" applyBorder="1" applyAlignment="1">
      <alignment horizontal="left" vertical="center"/>
    </xf>
    <xf numFmtId="0" fontId="20" fillId="0" borderId="23" xfId="0" applyFont="1" applyBorder="1" applyAlignment="1">
      <alignment vertical="center"/>
    </xf>
    <xf numFmtId="0" fontId="27" fillId="5" borderId="53" xfId="18" applyFont="1" applyFill="1" applyBorder="1" applyAlignment="1">
      <alignment horizontal="left" vertical="center"/>
    </xf>
    <xf numFmtId="0" fontId="27" fillId="5" borderId="54" xfId="18" applyFont="1" applyFill="1" applyBorder="1" applyAlignment="1">
      <alignment horizontal="left" vertical="center"/>
    </xf>
    <xf numFmtId="0" fontId="27" fillId="5" borderId="30" xfId="18" applyFont="1" applyFill="1" applyBorder="1" applyAlignment="1">
      <alignment horizontal="left" vertical="center"/>
    </xf>
    <xf numFmtId="0" fontId="27" fillId="5" borderId="21" xfId="18" applyFont="1" applyFill="1" applyBorder="1" applyAlignment="1">
      <alignment horizontal="left" vertical="center"/>
    </xf>
    <xf numFmtId="0" fontId="27" fillId="5" borderId="22" xfId="18" applyFont="1" applyFill="1" applyBorder="1" applyAlignment="1">
      <alignment horizontal="left" vertical="center"/>
    </xf>
    <xf numFmtId="0" fontId="27" fillId="5" borderId="23" xfId="18" applyFont="1" applyFill="1" applyBorder="1" applyAlignment="1">
      <alignment horizontal="left" vertical="center"/>
    </xf>
    <xf numFmtId="0" fontId="48" fillId="0" borderId="0" xfId="0" applyFont="1"/>
    <xf numFmtId="0" fontId="48" fillId="0" borderId="0" xfId="0" applyFont="1" applyAlignment="1">
      <alignment horizontal="center"/>
    </xf>
    <xf numFmtId="0" fontId="49" fillId="2" borderId="0" xfId="36" applyFont="1" applyFill="1" applyAlignment="1">
      <alignment horizontal="right" vertical="center"/>
    </xf>
    <xf numFmtId="4" fontId="50" fillId="2" borderId="0" xfId="36" applyNumberFormat="1" applyFont="1" applyFill="1" applyAlignment="1">
      <alignment vertical="center"/>
    </xf>
    <xf numFmtId="0" fontId="50" fillId="2" borderId="0" xfId="36" applyFont="1" applyFill="1" applyAlignment="1">
      <alignment vertical="center"/>
    </xf>
    <xf numFmtId="0" fontId="50" fillId="0" borderId="0" xfId="36" applyFont="1" applyAlignment="1">
      <alignment vertical="center"/>
    </xf>
    <xf numFmtId="0" fontId="51" fillId="0" borderId="47" xfId="36" applyFont="1" applyBorder="1" applyAlignment="1">
      <alignment horizontal="center" vertical="center"/>
    </xf>
    <xf numFmtId="4" fontId="51" fillId="0" borderId="0" xfId="36" applyNumberFormat="1" applyFont="1" applyAlignment="1">
      <alignment vertical="center"/>
    </xf>
    <xf numFmtId="4" fontId="51" fillId="0" borderId="31" xfId="36" applyNumberFormat="1" applyFont="1" applyBorder="1" applyAlignment="1">
      <alignment vertical="center"/>
    </xf>
    <xf numFmtId="0" fontId="51" fillId="0" borderId="55" xfId="36" applyFont="1" applyBorder="1" applyAlignment="1">
      <alignment horizontal="center" vertical="center"/>
    </xf>
    <xf numFmtId="4" fontId="51" fillId="0" borderId="56" xfId="36" applyNumberFormat="1" applyFont="1" applyBorder="1" applyAlignment="1">
      <alignment vertical="center"/>
    </xf>
    <xf numFmtId="4" fontId="51" fillId="0" borderId="57" xfId="36" applyNumberFormat="1" applyFont="1" applyBorder="1" applyAlignment="1">
      <alignment vertical="center"/>
    </xf>
    <xf numFmtId="0" fontId="53" fillId="0" borderId="81" xfId="0" applyFont="1" applyBorder="1" applyAlignment="1">
      <alignment horizontal="center" vertical="center" wrapText="1"/>
    </xf>
    <xf numFmtId="0" fontId="53" fillId="0" borderId="82" xfId="0" applyFont="1" applyBorder="1" applyAlignment="1">
      <alignment horizontal="center" vertical="center" wrapText="1"/>
    </xf>
    <xf numFmtId="0" fontId="54" fillId="0" borderId="80" xfId="0" applyFont="1" applyBorder="1" applyAlignment="1">
      <alignment horizontal="center" vertical="center" wrapText="1"/>
    </xf>
    <xf numFmtId="0" fontId="54" fillId="0" borderId="81" xfId="0" applyFont="1" applyBorder="1" applyAlignment="1">
      <alignment horizontal="left" vertical="center"/>
    </xf>
    <xf numFmtId="10" fontId="54" fillId="0" borderId="81" xfId="10" applyNumberFormat="1" applyFont="1" applyBorder="1" applyAlignment="1">
      <alignment horizontal="center" vertical="center" wrapText="1"/>
    </xf>
    <xf numFmtId="10" fontId="54" fillId="0" borderId="82" xfId="10" applyNumberFormat="1" applyFont="1" applyBorder="1" applyAlignment="1">
      <alignment horizontal="center" vertical="center" wrapText="1"/>
    </xf>
    <xf numFmtId="0" fontId="54" fillId="18" borderId="80" xfId="0" applyFont="1" applyFill="1" applyBorder="1" applyAlignment="1">
      <alignment horizontal="center" vertical="center" wrapText="1"/>
    </xf>
    <xf numFmtId="0" fontId="54" fillId="18" borderId="81" xfId="0" applyFont="1" applyFill="1" applyBorder="1" applyAlignment="1">
      <alignment horizontal="left" vertical="center" wrapText="1"/>
    </xf>
    <xf numFmtId="10" fontId="54" fillId="18" borderId="81" xfId="10" applyNumberFormat="1" applyFont="1" applyFill="1" applyBorder="1" applyAlignment="1">
      <alignment horizontal="center" vertical="center" wrapText="1"/>
    </xf>
    <xf numFmtId="10" fontId="54" fillId="18" borderId="82" xfId="10" applyNumberFormat="1" applyFont="1" applyFill="1" applyBorder="1" applyAlignment="1">
      <alignment horizontal="center" vertical="center" wrapText="1"/>
    </xf>
    <xf numFmtId="0" fontId="54" fillId="0" borderId="81" xfId="0" applyFont="1" applyBorder="1" applyAlignment="1">
      <alignment horizontal="left" vertical="center" wrapText="1"/>
    </xf>
    <xf numFmtId="0" fontId="54" fillId="18" borderId="81" xfId="0" applyFont="1" applyFill="1" applyBorder="1" applyAlignment="1">
      <alignment horizontal="left" vertical="center"/>
    </xf>
    <xf numFmtId="10" fontId="54" fillId="0" borderId="81" xfId="10" applyNumberFormat="1" applyFont="1" applyBorder="1" applyAlignment="1">
      <alignment horizontal="center" vertical="center"/>
    </xf>
    <xf numFmtId="10" fontId="54" fillId="0" borderId="82" xfId="10" applyNumberFormat="1" applyFont="1" applyBorder="1" applyAlignment="1">
      <alignment horizontal="center" vertical="center"/>
    </xf>
    <xf numFmtId="10" fontId="54" fillId="18" borderId="81" xfId="10" applyNumberFormat="1" applyFont="1" applyFill="1" applyBorder="1" applyAlignment="1">
      <alignment horizontal="center" vertical="center"/>
    </xf>
    <xf numFmtId="10" fontId="54" fillId="18" borderId="82" xfId="10" applyNumberFormat="1" applyFont="1" applyFill="1" applyBorder="1" applyAlignment="1">
      <alignment horizontal="center" vertical="center"/>
    </xf>
    <xf numFmtId="0" fontId="53" fillId="18" borderId="80" xfId="0" applyFont="1" applyFill="1" applyBorder="1" applyAlignment="1">
      <alignment horizontal="center" vertical="center"/>
    </xf>
    <xf numFmtId="0" fontId="53" fillId="18" borderId="81" xfId="0" applyFont="1" applyFill="1" applyBorder="1" applyAlignment="1">
      <alignment horizontal="center" vertical="center" wrapText="1"/>
    </xf>
    <xf numFmtId="10" fontId="53" fillId="18" borderId="81" xfId="10" applyNumberFormat="1" applyFont="1" applyFill="1" applyBorder="1" applyAlignment="1">
      <alignment horizontal="center" vertical="center" wrapText="1"/>
    </xf>
    <xf numFmtId="10" fontId="53" fillId="18" borderId="82" xfId="10" applyNumberFormat="1" applyFont="1" applyFill="1" applyBorder="1" applyAlignment="1">
      <alignment horizontal="center" vertical="center" wrapText="1"/>
    </xf>
    <xf numFmtId="0" fontId="54" fillId="0" borderId="80" xfId="0" applyFont="1" applyBorder="1" applyAlignment="1">
      <alignment horizontal="center" vertical="center"/>
    </xf>
    <xf numFmtId="0" fontId="54" fillId="18" borderId="80" xfId="0" applyFont="1" applyFill="1" applyBorder="1" applyAlignment="1">
      <alignment horizontal="center" vertical="center"/>
    </xf>
    <xf numFmtId="0" fontId="53" fillId="0" borderId="80" xfId="0" applyFont="1" applyBorder="1" applyAlignment="1">
      <alignment horizontal="center" vertical="center"/>
    </xf>
    <xf numFmtId="10" fontId="53" fillId="0" borderId="81" xfId="10" applyNumberFormat="1" applyFont="1" applyBorder="1" applyAlignment="1">
      <alignment horizontal="center" vertical="center" wrapText="1"/>
    </xf>
    <xf numFmtId="10" fontId="53" fillId="0" borderId="82" xfId="10" applyNumberFormat="1" applyFont="1" applyBorder="1" applyAlignment="1">
      <alignment horizontal="center" vertical="center" wrapText="1"/>
    </xf>
    <xf numFmtId="10" fontId="52" fillId="16" borderId="84" xfId="0" applyNumberFormat="1" applyFont="1" applyFill="1" applyBorder="1" applyAlignment="1">
      <alignment horizontal="center" vertical="center" wrapText="1"/>
    </xf>
    <xf numFmtId="10" fontId="52" fillId="16" borderId="85" xfId="0" applyNumberFormat="1" applyFont="1" applyFill="1" applyBorder="1" applyAlignment="1">
      <alignment horizontal="center" vertical="center" wrapText="1"/>
    </xf>
    <xf numFmtId="0" fontId="20" fillId="0" borderId="9" xfId="0" applyFont="1" applyBorder="1" applyAlignment="1">
      <alignment vertical="center" wrapText="1"/>
    </xf>
    <xf numFmtId="0" fontId="13" fillId="0" borderId="0" xfId="6" applyFont="1" applyAlignment="1">
      <alignment horizontal="left" vertical="center"/>
    </xf>
    <xf numFmtId="4" fontId="3" fillId="0" borderId="0" xfId="6" applyNumberFormat="1" applyAlignment="1">
      <alignment horizontal="left" vertical="center"/>
    </xf>
    <xf numFmtId="0" fontId="18" fillId="0" borderId="0" xfId="6" applyFont="1" applyAlignment="1">
      <alignment horizontal="left" vertical="center"/>
    </xf>
    <xf numFmtId="4" fontId="0" fillId="0" borderId="0" xfId="0" applyNumberFormat="1" applyAlignment="1">
      <alignment horizontal="left" vertical="center"/>
    </xf>
    <xf numFmtId="0" fontId="3" fillId="0" borderId="9" xfId="8" applyBorder="1" applyAlignment="1">
      <alignment horizontal="left" vertical="center"/>
    </xf>
    <xf numFmtId="164" fontId="9" fillId="0" borderId="9" xfId="20" applyFont="1" applyBorder="1" applyAlignment="1">
      <alignment horizontal="center" vertical="center" wrapText="1"/>
    </xf>
    <xf numFmtId="0" fontId="9" fillId="0" borderId="9" xfId="0" applyFont="1" applyBorder="1" applyAlignment="1">
      <alignment horizontal="center"/>
    </xf>
    <xf numFmtId="0" fontId="8" fillId="0" borderId="9" xfId="0" applyFont="1" applyBorder="1" applyAlignment="1">
      <alignment horizontal="center" vertical="center"/>
    </xf>
    <xf numFmtId="0" fontId="8" fillId="0" borderId="9" xfId="0" applyFont="1" applyBorder="1" applyAlignment="1">
      <alignment horizontal="center" vertical="center"/>
    </xf>
    <xf numFmtId="0" fontId="18" fillId="0" borderId="9" xfId="0" applyFont="1" applyBorder="1" applyAlignment="1">
      <alignment vertical="center" wrapText="1"/>
    </xf>
    <xf numFmtId="0" fontId="9" fillId="0" borderId="9" xfId="0" applyFont="1" applyBorder="1" applyAlignment="1">
      <alignment horizontal="left" wrapText="1"/>
    </xf>
    <xf numFmtId="0" fontId="9" fillId="0" borderId="9" xfId="0" applyFont="1" applyBorder="1" applyAlignment="1">
      <alignment horizontal="center" wrapText="1"/>
    </xf>
    <xf numFmtId="0" fontId="34" fillId="0" borderId="9" xfId="17" applyFont="1" applyBorder="1" applyAlignment="1">
      <alignment horizontal="left" vertical="center" wrapText="1"/>
    </xf>
    <xf numFmtId="2" fontId="34" fillId="0" borderId="9" xfId="17" applyNumberFormat="1" applyFont="1" applyBorder="1" applyAlignment="1">
      <alignment horizontal="center" vertical="center" wrapText="1"/>
    </xf>
    <xf numFmtId="2" fontId="25" fillId="0" borderId="9" xfId="0" applyNumberFormat="1" applyFont="1" applyBorder="1" applyAlignment="1">
      <alignment horizontal="right"/>
    </xf>
    <xf numFmtId="0" fontId="20" fillId="0" borderId="9" xfId="0" applyFont="1" applyBorder="1" applyAlignment="1">
      <alignment horizontal="left"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20" fillId="0" borderId="23" xfId="0" applyFont="1" applyBorder="1" applyAlignment="1">
      <alignment horizontal="left" vertical="center"/>
    </xf>
    <xf numFmtId="0" fontId="8" fillId="0" borderId="9" xfId="0" applyFont="1" applyBorder="1" applyAlignment="1">
      <alignment horizontal="center" vertical="center"/>
    </xf>
    <xf numFmtId="0" fontId="8" fillId="0" borderId="55" xfId="0" applyFont="1" applyBorder="1" applyAlignment="1">
      <alignment horizontal="center" vertical="center"/>
    </xf>
    <xf numFmtId="0" fontId="2" fillId="3" borderId="9" xfId="0" applyFont="1" applyFill="1" applyBorder="1" applyAlignment="1">
      <alignment horizontal="center" vertical="center"/>
    </xf>
    <xf numFmtId="0" fontId="8" fillId="0" borderId="23" xfId="0" applyFont="1" applyBorder="1" applyAlignment="1">
      <alignment horizontal="center"/>
    </xf>
    <xf numFmtId="165" fontId="2" fillId="2" borderId="11" xfId="1" applyNumberFormat="1" applyFont="1" applyFill="1" applyBorder="1" applyAlignment="1">
      <alignment horizontal="center" vertical="center"/>
    </xf>
    <xf numFmtId="165" fontId="2" fillId="2" borderId="13" xfId="1" applyNumberFormat="1" applyFont="1" applyFill="1" applyBorder="1" applyAlignment="1">
      <alignment horizontal="center" vertical="center"/>
    </xf>
    <xf numFmtId="0" fontId="20" fillId="0" borderId="0" xfId="0" applyFont="1" applyBorder="1" applyAlignment="1">
      <alignment horizontal="left" vertical="center"/>
    </xf>
    <xf numFmtId="0" fontId="0" fillId="0" borderId="0" xfId="0" applyAlignment="1">
      <alignment horizontal="center"/>
    </xf>
    <xf numFmtId="0" fontId="2" fillId="3" borderId="2" xfId="0" applyFont="1" applyFill="1" applyBorder="1" applyAlignment="1">
      <alignment horizontal="center" vertical="center"/>
    </xf>
    <xf numFmtId="4" fontId="8" fillId="0" borderId="14" xfId="0" applyNumberFormat="1" applyFont="1" applyBorder="1" applyAlignment="1">
      <alignment horizontal="right"/>
    </xf>
    <xf numFmtId="4" fontId="8" fillId="0" borderId="14" xfId="0" applyNumberFormat="1" applyFont="1" applyBorder="1"/>
    <xf numFmtId="4" fontId="8" fillId="0" borderId="9" xfId="0" applyNumberFormat="1" applyFont="1" applyBorder="1" applyAlignment="1">
      <alignment horizontal="right"/>
    </xf>
    <xf numFmtId="4" fontId="8" fillId="0" borderId="9" xfId="0" applyNumberFormat="1" applyFont="1" applyBorder="1"/>
    <xf numFmtId="0" fontId="8" fillId="3" borderId="86" xfId="0" applyFont="1" applyFill="1" applyBorder="1" applyAlignment="1">
      <alignment horizontal="center" vertical="center"/>
    </xf>
    <xf numFmtId="0" fontId="8" fillId="3" borderId="7" xfId="0" applyFont="1" applyFill="1" applyBorder="1" applyAlignment="1">
      <alignment horizontal="center" vertical="center"/>
    </xf>
    <xf numFmtId="4" fontId="9" fillId="3" borderId="38" xfId="0" applyNumberFormat="1" applyFont="1" applyFill="1" applyBorder="1"/>
    <xf numFmtId="0" fontId="53" fillId="0" borderId="49" xfId="38" applyFont="1" applyBorder="1" applyAlignment="1">
      <alignment vertical="center"/>
    </xf>
    <xf numFmtId="0" fontId="53" fillId="0" borderId="33" xfId="38" applyFont="1" applyBorder="1" applyAlignment="1">
      <alignment vertical="center"/>
    </xf>
    <xf numFmtId="0" fontId="57" fillId="0" borderId="0" xfId="38" applyFont="1" applyAlignment="1">
      <alignment horizontal="center"/>
    </xf>
    <xf numFmtId="0" fontId="58" fillId="0" borderId="0" xfId="38" applyFont="1"/>
    <xf numFmtId="0" fontId="59" fillId="0" borderId="0" xfId="38" applyFont="1" applyAlignment="1">
      <alignment horizontal="center" vertical="center"/>
    </xf>
    <xf numFmtId="0" fontId="55" fillId="0" borderId="0" xfId="37" applyBorder="1" applyAlignment="1">
      <alignment horizontal="center" vertical="center"/>
    </xf>
    <xf numFmtId="173" fontId="59" fillId="0" borderId="0" xfId="38" applyNumberFormat="1" applyFont="1" applyAlignment="1">
      <alignment horizontal="center" vertical="center" wrapText="1"/>
    </xf>
    <xf numFmtId="0" fontId="16" fillId="19" borderId="9" xfId="38" applyFont="1" applyFill="1" applyBorder="1" applyAlignment="1">
      <alignment horizontal="center" vertical="center"/>
    </xf>
    <xf numFmtId="174" fontId="15" fillId="0" borderId="9" xfId="40" applyFont="1" applyBorder="1" applyAlignment="1" applyProtection="1">
      <alignment horizontal="center" vertical="center" wrapText="1"/>
    </xf>
    <xf numFmtId="174" fontId="15" fillId="0" borderId="9" xfId="38" applyNumberFormat="1" applyFont="1" applyBorder="1" applyAlignment="1">
      <alignment horizontal="center" vertical="center"/>
    </xf>
    <xf numFmtId="175" fontId="15" fillId="0" borderId="9" xfId="40" applyNumberFormat="1" applyFont="1" applyBorder="1" applyAlignment="1" applyProtection="1">
      <alignment horizontal="center" vertical="center" wrapText="1"/>
    </xf>
    <xf numFmtId="174" fontId="60" fillId="0" borderId="0" xfId="38" applyNumberFormat="1" applyFont="1" applyAlignment="1">
      <alignment horizontal="center" vertical="center"/>
    </xf>
    <xf numFmtId="1" fontId="60" fillId="0" borderId="0" xfId="39" applyNumberFormat="1" applyFont="1" applyBorder="1" applyAlignment="1" applyProtection="1">
      <alignment horizontal="center" vertical="center"/>
    </xf>
    <xf numFmtId="176" fontId="60" fillId="0" borderId="0" xfId="41" applyNumberFormat="1" applyFont="1" applyAlignment="1">
      <alignment horizontal="center" vertical="center"/>
    </xf>
    <xf numFmtId="4" fontId="60" fillId="0" borderId="0" xfId="39" applyNumberFormat="1" applyFont="1" applyBorder="1" applyAlignment="1" applyProtection="1">
      <alignment horizontal="center" vertical="center"/>
    </xf>
    <xf numFmtId="4" fontId="60" fillId="0" borderId="0" xfId="40" applyNumberFormat="1" applyFont="1" applyBorder="1" applyAlignment="1" applyProtection="1">
      <alignment horizontal="right" vertical="center"/>
    </xf>
    <xf numFmtId="174" fontId="16" fillId="19" borderId="9" xfId="40" applyFont="1" applyFill="1" applyBorder="1" applyAlignment="1" applyProtection="1">
      <alignment horizontal="center" vertical="center" wrapText="1"/>
    </xf>
    <xf numFmtId="4" fontId="16" fillId="19" borderId="22" xfId="39" applyNumberFormat="1" applyFont="1" applyFill="1" applyBorder="1" applyAlignment="1" applyProtection="1">
      <alignment horizontal="center" vertical="center"/>
    </xf>
    <xf numFmtId="4" fontId="16" fillId="19" borderId="9" xfId="38" applyNumberFormat="1" applyFont="1" applyFill="1" applyBorder="1" applyAlignment="1">
      <alignment horizontal="center" vertical="center"/>
    </xf>
    <xf numFmtId="177" fontId="16" fillId="19" borderId="22" xfId="38" applyNumberFormat="1" applyFont="1" applyFill="1" applyBorder="1" applyAlignment="1">
      <alignment horizontal="center" vertical="center"/>
    </xf>
    <xf numFmtId="4" fontId="16" fillId="19" borderId="22" xfId="38" applyNumberFormat="1" applyFont="1" applyFill="1" applyBorder="1" applyAlignment="1">
      <alignment horizontal="center" vertical="center"/>
    </xf>
    <xf numFmtId="174" fontId="16" fillId="19" borderId="9" xfId="38" applyNumberFormat="1" applyFont="1" applyFill="1" applyBorder="1" applyAlignment="1">
      <alignment horizontal="center" vertical="center"/>
    </xf>
    <xf numFmtId="4" fontId="59" fillId="0" borderId="0" xfId="38" applyNumberFormat="1" applyFont="1" applyAlignment="1">
      <alignment horizontal="right" vertical="center"/>
    </xf>
    <xf numFmtId="1" fontId="62" fillId="0" borderId="55" xfId="38" applyNumberFormat="1" applyFont="1" applyBorder="1" applyAlignment="1">
      <alignment horizontal="center" vertical="center"/>
    </xf>
    <xf numFmtId="1" fontId="62" fillId="0" borderId="56" xfId="38" applyNumberFormat="1" applyFont="1" applyBorder="1" applyAlignment="1">
      <alignment horizontal="center" vertical="center"/>
    </xf>
    <xf numFmtId="0" fontId="62" fillId="0" borderId="56" xfId="38" applyFont="1" applyBorder="1" applyAlignment="1">
      <alignment horizontal="center" vertical="center"/>
    </xf>
    <xf numFmtId="0" fontId="62" fillId="0" borderId="57" xfId="38" applyFont="1" applyBorder="1" applyAlignment="1">
      <alignment horizontal="center" vertical="center"/>
    </xf>
    <xf numFmtId="0" fontId="63" fillId="0" borderId="0" xfId="38" applyFont="1" applyAlignment="1">
      <alignment horizontal="center" vertical="center"/>
    </xf>
    <xf numFmtId="43" fontId="57" fillId="0" borderId="0" xfId="38" applyNumberFormat="1" applyFont="1" applyAlignment="1">
      <alignment horizontal="center"/>
    </xf>
    <xf numFmtId="174" fontId="15" fillId="0" borderId="1" xfId="40" applyFont="1" applyBorder="1" applyAlignment="1" applyProtection="1">
      <alignment horizontal="center" vertical="center" wrapText="1"/>
    </xf>
    <xf numFmtId="175" fontId="15" fillId="0" borderId="1" xfId="40" applyNumberFormat="1" applyFont="1" applyBorder="1" applyAlignment="1" applyProtection="1">
      <alignment horizontal="center" vertical="center" wrapText="1"/>
    </xf>
    <xf numFmtId="0" fontId="56" fillId="0" borderId="0" xfId="38"/>
    <xf numFmtId="0" fontId="2" fillId="0" borderId="0" xfId="0" applyFont="1" applyAlignment="1">
      <alignment vertical="center"/>
    </xf>
    <xf numFmtId="0" fontId="5" fillId="0" borderId="0" xfId="0" applyFont="1" applyAlignment="1">
      <alignment horizontal="center"/>
    </xf>
    <xf numFmtId="14" fontId="8" fillId="0" borderId="9" xfId="0" applyNumberFormat="1" applyFont="1" applyBorder="1" applyAlignment="1">
      <alignment horizontal="center" vertical="center" wrapText="1"/>
    </xf>
    <xf numFmtId="43" fontId="29" fillId="0" borderId="23" xfId="1" applyFont="1" applyBorder="1"/>
    <xf numFmtId="43" fontId="29" fillId="0" borderId="87" xfId="1" applyFont="1" applyBorder="1"/>
    <xf numFmtId="0" fontId="2" fillId="2" borderId="47" xfId="0" applyFont="1" applyFill="1" applyBorder="1" applyAlignment="1">
      <alignment horizontal="center" vertical="center"/>
    </xf>
    <xf numFmtId="43" fontId="2" fillId="2" borderId="31" xfId="1" applyFont="1" applyFill="1" applyBorder="1" applyAlignment="1">
      <alignment horizontal="center" vertical="center"/>
    </xf>
    <xf numFmtId="0" fontId="8" fillId="0" borderId="47" xfId="0" applyFont="1" applyFill="1" applyBorder="1" applyAlignment="1">
      <alignment horizontal="center" vertical="center"/>
    </xf>
    <xf numFmtId="0" fontId="4" fillId="0" borderId="31" xfId="0" applyFont="1" applyFill="1" applyBorder="1" applyAlignment="1">
      <alignment horizontal="left" wrapText="1"/>
    </xf>
    <xf numFmtId="0" fontId="2" fillId="3" borderId="8" xfId="0" applyFont="1" applyFill="1" applyBorder="1" applyAlignment="1">
      <alignment horizontal="center" vertical="center"/>
    </xf>
    <xf numFmtId="0" fontId="2" fillId="3" borderId="75" xfId="0" applyFont="1" applyFill="1" applyBorder="1" applyAlignment="1">
      <alignment horizontal="center" vertical="center"/>
    </xf>
    <xf numFmtId="0" fontId="20" fillId="0" borderId="22" xfId="0" applyFont="1" applyBorder="1" applyAlignment="1"/>
    <xf numFmtId="4" fontId="2" fillId="2" borderId="26"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0" fontId="18" fillId="0" borderId="9" xfId="0" applyFont="1" applyFill="1" applyBorder="1" applyAlignment="1">
      <alignment horizontal="center"/>
    </xf>
    <xf numFmtId="0" fontId="18" fillId="5" borderId="9" xfId="0" applyFont="1" applyFill="1" applyBorder="1" applyAlignment="1">
      <alignment horizontal="center" vertical="center"/>
    </xf>
    <xf numFmtId="0" fontId="9" fillId="11" borderId="9" xfId="0" applyFont="1" applyFill="1" applyBorder="1" applyAlignment="1">
      <alignment horizontal="center" vertical="center" wrapText="1"/>
    </xf>
    <xf numFmtId="164" fontId="9" fillId="13" borderId="9" xfId="20" applyFont="1" applyFill="1" applyBorder="1" applyAlignment="1">
      <alignment horizontal="center" vertical="center" wrapText="1"/>
    </xf>
    <xf numFmtId="0" fontId="9" fillId="13" borderId="9" xfId="0" applyFont="1" applyFill="1" applyBorder="1" applyAlignment="1">
      <alignment horizontal="center" vertical="center" wrapText="1"/>
    </xf>
    <xf numFmtId="164" fontId="9" fillId="12" borderId="9" xfId="20" applyFont="1" applyFill="1" applyBorder="1" applyAlignment="1">
      <alignment horizontal="center" vertical="center" wrapText="1"/>
    </xf>
    <xf numFmtId="0" fontId="9" fillId="12" borderId="9" xfId="0" applyFont="1" applyFill="1" applyBorder="1" applyAlignment="1">
      <alignment horizontal="center" vertical="center" wrapText="1"/>
    </xf>
    <xf numFmtId="167" fontId="8" fillId="0" borderId="9" xfId="0" applyNumberFormat="1" applyFont="1" applyBorder="1" applyAlignment="1">
      <alignment horizontal="center" vertical="center" wrapText="1"/>
    </xf>
    <xf numFmtId="164" fontId="8" fillId="0" borderId="9" xfId="20" applyFont="1" applyBorder="1" applyAlignment="1">
      <alignment horizontal="center" vertical="center" wrapText="1"/>
    </xf>
    <xf numFmtId="0" fontId="8" fillId="0" borderId="31" xfId="0" applyFont="1" applyFill="1" applyBorder="1" applyAlignment="1">
      <alignment horizontal="center" vertical="center" wrapText="1"/>
    </xf>
    <xf numFmtId="164" fontId="8" fillId="0" borderId="9" xfId="20" applyFont="1" applyFill="1" applyBorder="1" applyAlignment="1">
      <alignment horizontal="center" vertical="center" wrapText="1"/>
    </xf>
    <xf numFmtId="164" fontId="18" fillId="0" borderId="9" xfId="20" applyFont="1" applyBorder="1" applyAlignment="1">
      <alignment horizontal="center" vertical="center" wrapText="1"/>
    </xf>
    <xf numFmtId="167" fontId="3" fillId="0" borderId="9" xfId="0" applyNumberFormat="1" applyFont="1" applyBorder="1" applyAlignment="1">
      <alignment horizontal="center" vertical="center" wrapText="1"/>
    </xf>
    <xf numFmtId="0" fontId="3" fillId="0" borderId="9" xfId="0" applyFont="1" applyFill="1" applyBorder="1" applyAlignment="1">
      <alignment horizontal="center" vertical="center" wrapText="1"/>
    </xf>
    <xf numFmtId="0" fontId="3" fillId="0" borderId="9" xfId="0" applyFont="1" applyBorder="1" applyAlignment="1">
      <alignment horizontal="center" vertical="center" wrapText="1"/>
    </xf>
    <xf numFmtId="164" fontId="3" fillId="0" borderId="9" xfId="20" applyFont="1" applyBorder="1" applyAlignment="1">
      <alignment horizontal="center" vertical="center" wrapText="1"/>
    </xf>
    <xf numFmtId="167" fontId="8" fillId="0" borderId="9" xfId="0" applyNumberFormat="1" applyFont="1" applyFill="1" applyBorder="1" applyAlignment="1">
      <alignment horizontal="center" vertical="center" wrapText="1"/>
    </xf>
    <xf numFmtId="0" fontId="8" fillId="0" borderId="9" xfId="0" applyFont="1" applyFill="1" applyBorder="1" applyAlignment="1">
      <alignment horizontal="center" wrapText="1"/>
    </xf>
    <xf numFmtId="0" fontId="0" fillId="0" borderId="9" xfId="0" applyBorder="1" applyAlignment="1">
      <alignment horizontal="center" vertical="center" wrapText="1"/>
    </xf>
    <xf numFmtId="0" fontId="8" fillId="0" borderId="9" xfId="0" applyFont="1" applyBorder="1" applyAlignment="1">
      <alignment horizontal="center" vertical="center"/>
    </xf>
    <xf numFmtId="0" fontId="8" fillId="0" borderId="55" xfId="0" applyFont="1" applyBorder="1" applyAlignment="1">
      <alignment horizontal="center" vertical="center"/>
    </xf>
    <xf numFmtId="0" fontId="8" fillId="0" borderId="9" xfId="0" applyFont="1" applyBorder="1" applyAlignment="1">
      <alignment horizontal="center"/>
    </xf>
    <xf numFmtId="0" fontId="8" fillId="0" borderId="9" xfId="0" applyFont="1" applyBorder="1" applyAlignment="1">
      <alignment horizontal="center" vertical="center"/>
    </xf>
    <xf numFmtId="0" fontId="0" fillId="0" borderId="9" xfId="0" applyBorder="1" applyAlignment="1">
      <alignment horizontal="center" vertical="center"/>
    </xf>
    <xf numFmtId="0" fontId="8" fillId="0" borderId="9" xfId="0" applyFont="1" applyBorder="1" applyAlignment="1">
      <alignment horizontal="center"/>
    </xf>
    <xf numFmtId="0" fontId="8" fillId="0" borderId="9" xfId="0" applyFont="1" applyBorder="1" applyAlignment="1">
      <alignment horizontal="center" vertical="center"/>
    </xf>
    <xf numFmtId="0" fontId="8" fillId="0" borderId="9" xfId="0" applyFont="1" applyBorder="1" applyAlignment="1">
      <alignment horizontal="center"/>
    </xf>
    <xf numFmtId="0" fontId="8" fillId="0" borderId="9" xfId="0" applyFont="1" applyFill="1" applyBorder="1" applyAlignment="1">
      <alignment horizontal="left" wrapText="1"/>
    </xf>
    <xf numFmtId="0" fontId="8" fillId="0" borderId="9" xfId="0" applyFont="1" applyBorder="1" applyAlignment="1">
      <alignment horizontal="center" vertical="center"/>
    </xf>
    <xf numFmtId="0" fontId="8" fillId="0" borderId="9" xfId="0" applyFont="1" applyBorder="1" applyAlignment="1">
      <alignment horizontal="center"/>
    </xf>
    <xf numFmtId="0" fontId="8" fillId="0" borderId="21" xfId="0" applyFont="1" applyFill="1" applyBorder="1" applyAlignment="1">
      <alignment horizontal="center" vertical="center"/>
    </xf>
    <xf numFmtId="0" fontId="0" fillId="0" borderId="9" xfId="0" applyBorder="1" applyAlignment="1">
      <alignment horizontal="center" vertical="center"/>
    </xf>
    <xf numFmtId="0" fontId="8" fillId="0" borderId="9" xfId="0" applyFont="1" applyFill="1" applyBorder="1" applyAlignment="1">
      <alignment horizontal="center" vertical="center"/>
    </xf>
    <xf numFmtId="0" fontId="8" fillId="0" borderId="9" xfId="0" applyFont="1" applyBorder="1" applyAlignment="1">
      <alignment horizontal="center" vertical="center"/>
    </xf>
    <xf numFmtId="0" fontId="20" fillId="0" borderId="48" xfId="0" applyFont="1" applyBorder="1" applyAlignment="1">
      <alignment horizontal="left" vertical="center"/>
    </xf>
    <xf numFmtId="0" fontId="20" fillId="0" borderId="25" xfId="0" applyFont="1" applyBorder="1" applyAlignment="1">
      <alignment horizontal="left" vertical="center"/>
    </xf>
    <xf numFmtId="0" fontId="20" fillId="0" borderId="43" xfId="0" applyFont="1" applyBorder="1" applyAlignment="1">
      <alignment horizontal="left"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0" fillId="0" borderId="10" xfId="0" applyFont="1" applyBorder="1" applyAlignment="1">
      <alignment horizontal="left" vertical="center"/>
    </xf>
    <xf numFmtId="0" fontId="20" fillId="0" borderId="11" xfId="0" applyFont="1" applyBorder="1" applyAlignment="1">
      <alignment horizontal="left" vertical="center"/>
    </xf>
    <xf numFmtId="0" fontId="20" fillId="0" borderId="33" xfId="0" applyFont="1" applyBorder="1" applyAlignment="1">
      <alignment horizontal="left" vertical="center"/>
    </xf>
    <xf numFmtId="0" fontId="20" fillId="0" borderId="9" xfId="0" applyFont="1" applyBorder="1" applyAlignment="1">
      <alignment horizontal="left" vertical="center"/>
    </xf>
    <xf numFmtId="0" fontId="20" fillId="0" borderId="24" xfId="0" applyFont="1" applyBorder="1" applyAlignment="1">
      <alignment horizontal="left" vertical="center"/>
    </xf>
    <xf numFmtId="0" fontId="20" fillId="0" borderId="44" xfId="0" applyFont="1" applyBorder="1" applyAlignment="1">
      <alignment horizontal="left" vertical="center" wrapText="1"/>
    </xf>
    <xf numFmtId="0" fontId="20" fillId="0" borderId="45" xfId="0" applyFont="1" applyBorder="1" applyAlignment="1">
      <alignment horizontal="left" vertical="center" wrapText="1"/>
    </xf>
    <xf numFmtId="0" fontId="20" fillId="0" borderId="42" xfId="0" applyFont="1" applyBorder="1" applyAlignment="1">
      <alignment horizontal="left" vertical="center" wrapText="1"/>
    </xf>
    <xf numFmtId="0" fontId="20" fillId="0" borderId="49" xfId="0" applyFont="1" applyBorder="1" applyAlignment="1">
      <alignment horizontal="left" vertical="center"/>
    </xf>
    <xf numFmtId="0" fontId="20" fillId="0" borderId="22" xfId="0" applyFont="1" applyBorder="1" applyAlignment="1">
      <alignment horizontal="left" vertical="center"/>
    </xf>
    <xf numFmtId="0" fontId="20" fillId="0" borderId="41" xfId="0" applyFont="1" applyBorder="1" applyAlignment="1">
      <alignment horizontal="left" vertical="center"/>
    </xf>
    <xf numFmtId="0" fontId="20" fillId="0" borderId="26" xfId="0" applyFont="1" applyBorder="1" applyAlignment="1">
      <alignment horizontal="left" vertical="center"/>
    </xf>
    <xf numFmtId="0" fontId="20" fillId="0" borderId="42" xfId="0" applyFont="1" applyBorder="1" applyAlignment="1">
      <alignment horizontal="left" vertical="center"/>
    </xf>
    <xf numFmtId="0" fontId="20" fillId="0" borderId="17" xfId="0" applyFont="1" applyBorder="1" applyAlignment="1">
      <alignment horizontal="center" vertical="center"/>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2" fillId="3" borderId="21"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23" xfId="0" applyFont="1" applyFill="1" applyBorder="1" applyAlignment="1">
      <alignment horizontal="center" vertical="center"/>
    </xf>
    <xf numFmtId="0" fontId="4" fillId="3" borderId="7" xfId="0" applyFont="1" applyFill="1" applyBorder="1" applyAlignment="1">
      <alignment horizontal="left" wrapText="1"/>
    </xf>
    <xf numFmtId="0" fontId="4" fillId="3" borderId="87" xfId="0" applyFont="1" applyFill="1" applyBorder="1" applyAlignment="1">
      <alignment horizontal="left" wrapText="1"/>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23" xfId="0" applyFont="1" applyBorder="1" applyAlignment="1">
      <alignment horizontal="center" vertical="center"/>
    </xf>
    <xf numFmtId="0" fontId="8" fillId="0" borderId="21" xfId="0" applyFont="1" applyFill="1" applyBorder="1" applyAlignment="1">
      <alignment horizontal="center" vertical="center"/>
    </xf>
    <xf numFmtId="0" fontId="8" fillId="0" borderId="23" xfId="0" applyFont="1" applyFill="1" applyBorder="1" applyAlignment="1">
      <alignment horizontal="center" vertical="center"/>
    </xf>
    <xf numFmtId="0" fontId="9" fillId="0" borderId="9" xfId="0" applyFont="1" applyBorder="1" applyAlignment="1">
      <alignment horizontal="center" vertical="center"/>
    </xf>
    <xf numFmtId="0" fontId="20" fillId="0" borderId="23" xfId="0" applyFont="1" applyBorder="1" applyAlignment="1">
      <alignment horizontal="left" vertical="center"/>
    </xf>
    <xf numFmtId="0" fontId="8" fillId="0" borderId="9" xfId="0" applyFont="1" applyFill="1" applyBorder="1" applyAlignment="1">
      <alignment horizontal="center" vertical="center"/>
    </xf>
    <xf numFmtId="0" fontId="10" fillId="3" borderId="6" xfId="0" applyFont="1" applyFill="1" applyBorder="1" applyAlignment="1">
      <alignment horizontal="center"/>
    </xf>
    <xf numFmtId="0" fontId="10" fillId="3" borderId="7" xfId="0" applyFont="1" applyFill="1" applyBorder="1" applyAlignment="1">
      <alignment horizontal="center"/>
    </xf>
    <xf numFmtId="0" fontId="10" fillId="3" borderId="16" xfId="0" applyFont="1" applyFill="1" applyBorder="1" applyAlignment="1">
      <alignment horizontal="center"/>
    </xf>
    <xf numFmtId="0" fontId="2" fillId="3" borderId="9" xfId="0" applyFont="1" applyFill="1" applyBorder="1" applyAlignment="1">
      <alignment horizontal="center" vertical="center"/>
    </xf>
    <xf numFmtId="4" fontId="2" fillId="2" borderId="24" xfId="0" applyNumberFormat="1" applyFont="1" applyFill="1" applyBorder="1" applyAlignment="1">
      <alignment horizontal="center" vertical="center"/>
    </xf>
    <xf numFmtId="4" fontId="2" fillId="2" borderId="25" xfId="0" applyNumberFormat="1" applyFont="1" applyFill="1" applyBorder="1" applyAlignment="1">
      <alignment horizontal="center" vertical="center"/>
    </xf>
    <xf numFmtId="43" fontId="2" fillId="2" borderId="11" xfId="1" applyFont="1" applyFill="1" applyBorder="1" applyAlignment="1">
      <alignment horizontal="center" vertical="center"/>
    </xf>
    <xf numFmtId="43" fontId="2" fillId="2" borderId="13" xfId="1" applyFont="1" applyFill="1" applyBorder="1" applyAlignment="1">
      <alignment horizontal="center" vertical="center"/>
    </xf>
    <xf numFmtId="165" fontId="2" fillId="2" borderId="11" xfId="1" applyNumberFormat="1" applyFont="1" applyFill="1" applyBorder="1" applyAlignment="1">
      <alignment horizontal="center" vertical="center"/>
    </xf>
    <xf numFmtId="165" fontId="2" fillId="2" borderId="13" xfId="1" applyNumberFormat="1" applyFont="1" applyFill="1" applyBorder="1" applyAlignment="1">
      <alignment horizontal="center" vertical="center"/>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43" fontId="2" fillId="2" borderId="20" xfId="1" applyFont="1" applyFill="1" applyBorder="1" applyAlignment="1">
      <alignment horizontal="center" vertical="center"/>
    </xf>
    <xf numFmtId="43" fontId="2" fillId="2" borderId="27" xfId="1" applyFont="1" applyFill="1" applyBorder="1" applyAlignment="1">
      <alignment horizontal="center" vertical="center"/>
    </xf>
    <xf numFmtId="43" fontId="2" fillId="2" borderId="37" xfId="1" applyFont="1" applyFill="1" applyBorder="1" applyAlignment="1">
      <alignment horizontal="center" vertical="center"/>
    </xf>
    <xf numFmtId="43" fontId="2" fillId="2" borderId="38" xfId="1" applyFont="1" applyFill="1" applyBorder="1" applyAlignment="1">
      <alignment horizontal="center" vertical="center"/>
    </xf>
    <xf numFmtId="0" fontId="8" fillId="0" borderId="55" xfId="0" applyFont="1" applyFill="1" applyBorder="1" applyAlignment="1">
      <alignment horizontal="center" vertical="center"/>
    </xf>
    <xf numFmtId="0" fontId="8" fillId="0" borderId="57" xfId="0" applyFont="1" applyFill="1" applyBorder="1" applyAlignment="1">
      <alignment horizontal="center" vertical="center"/>
    </xf>
    <xf numFmtId="0" fontId="9" fillId="0" borderId="9"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8" fillId="0" borderId="23" xfId="0" applyFont="1" applyBorder="1" applyAlignment="1">
      <alignment horizontal="center"/>
    </xf>
    <xf numFmtId="0" fontId="20" fillId="0" borderId="48" xfId="0" applyFont="1" applyBorder="1" applyAlignment="1">
      <alignment horizontal="left" vertical="center" wrapText="1"/>
    </xf>
    <xf numFmtId="0" fontId="20" fillId="0" borderId="25" xfId="0" applyFont="1" applyBorder="1" applyAlignment="1">
      <alignment horizontal="left" vertical="center" wrapText="1"/>
    </xf>
    <xf numFmtId="0" fontId="20" fillId="0" borderId="50" xfId="0" applyFont="1" applyBorder="1" applyAlignment="1">
      <alignment horizontal="left" vertical="center" wrapText="1"/>
    </xf>
    <xf numFmtId="0" fontId="4" fillId="3" borderId="22" xfId="0" applyFont="1" applyFill="1" applyBorder="1" applyAlignment="1">
      <alignment horizontal="left" wrapText="1"/>
    </xf>
    <xf numFmtId="0" fontId="4" fillId="3" borderId="23" xfId="0" applyFont="1" applyFill="1" applyBorder="1" applyAlignment="1">
      <alignment horizontal="left" wrapText="1"/>
    </xf>
    <xf numFmtId="0" fontId="20" fillId="0" borderId="33" xfId="0" applyFont="1" applyBorder="1" applyAlignment="1">
      <alignment horizontal="left" vertical="center" wrapText="1"/>
    </xf>
    <xf numFmtId="0" fontId="20" fillId="0" borderId="9" xfId="0" applyFont="1" applyBorder="1" applyAlignment="1">
      <alignment horizontal="left" vertical="center" wrapText="1"/>
    </xf>
    <xf numFmtId="0" fontId="8" fillId="0" borderId="55" xfId="0" applyFont="1" applyBorder="1" applyAlignment="1">
      <alignment horizontal="center" vertical="center"/>
    </xf>
    <xf numFmtId="0" fontId="8" fillId="0" borderId="57" xfId="0" applyFont="1" applyBorder="1" applyAlignment="1">
      <alignment horizontal="center" vertical="center"/>
    </xf>
    <xf numFmtId="0" fontId="9" fillId="0" borderId="55" xfId="0" applyFont="1" applyBorder="1" applyAlignment="1">
      <alignment horizontal="center" vertical="center"/>
    </xf>
    <xf numFmtId="0" fontId="9" fillId="0" borderId="56" xfId="0" applyFont="1" applyBorder="1" applyAlignment="1">
      <alignment horizontal="center" vertical="center"/>
    </xf>
    <xf numFmtId="0" fontId="9" fillId="0" borderId="57" xfId="0" applyFont="1" applyBorder="1" applyAlignment="1">
      <alignment horizontal="center" vertical="center"/>
    </xf>
    <xf numFmtId="0" fontId="20" fillId="0" borderId="44" xfId="0" applyFont="1" applyBorder="1" applyAlignment="1">
      <alignment horizontal="left" vertical="center"/>
    </xf>
    <xf numFmtId="0" fontId="20" fillId="0" borderId="45" xfId="0" applyFont="1" applyBorder="1" applyAlignment="1">
      <alignment horizontal="left" vertical="center"/>
    </xf>
    <xf numFmtId="0" fontId="20" fillId="0" borderId="40" xfId="0" applyFont="1" applyBorder="1" applyAlignment="1">
      <alignment horizontal="left" vertical="center"/>
    </xf>
    <xf numFmtId="0" fontId="4" fillId="3" borderId="18" xfId="0" applyFont="1" applyFill="1" applyBorder="1" applyAlignment="1">
      <alignment horizontal="left" wrapText="1"/>
    </xf>
    <xf numFmtId="0" fontId="4" fillId="3" borderId="28" xfId="0" applyFont="1" applyFill="1" applyBorder="1" applyAlignment="1">
      <alignment horizontal="left" wrapText="1"/>
    </xf>
    <xf numFmtId="0" fontId="4" fillId="3" borderId="9" xfId="0" applyFont="1" applyFill="1" applyBorder="1" applyAlignment="1">
      <alignment horizontal="left" wrapText="1"/>
    </xf>
    <xf numFmtId="0" fontId="3" fillId="5" borderId="24" xfId="0" applyFont="1" applyFill="1" applyBorder="1" applyAlignment="1">
      <alignment horizontal="center"/>
    </xf>
    <xf numFmtId="0" fontId="3" fillId="5" borderId="50" xfId="0" applyFont="1" applyFill="1" applyBorder="1" applyAlignment="1">
      <alignment horizontal="center"/>
    </xf>
    <xf numFmtId="0" fontId="9" fillId="0" borderId="14" xfId="0" applyFont="1" applyBorder="1" applyAlignment="1">
      <alignment horizontal="center"/>
    </xf>
    <xf numFmtId="0" fontId="19" fillId="0" borderId="1" xfId="3" applyFont="1" applyBorder="1" applyAlignment="1">
      <alignment horizontal="center" vertical="center" wrapText="1"/>
    </xf>
    <xf numFmtId="0" fontId="19" fillId="0" borderId="14" xfId="3" applyFont="1" applyBorder="1" applyAlignment="1">
      <alignment horizontal="center" vertical="center" wrapText="1"/>
    </xf>
    <xf numFmtId="0" fontId="19" fillId="0" borderId="9" xfId="3" applyFont="1" applyBorder="1" applyAlignment="1">
      <alignment horizontal="center" vertical="center"/>
    </xf>
    <xf numFmtId="0" fontId="19" fillId="0" borderId="9" xfId="3" applyFont="1" applyBorder="1" applyAlignment="1">
      <alignment horizontal="center" vertical="center" wrapText="1"/>
    </xf>
    <xf numFmtId="166" fontId="15" fillId="0" borderId="0" xfId="9" applyFont="1" applyBorder="1" applyAlignment="1">
      <alignment horizontal="center" vertical="center"/>
    </xf>
    <xf numFmtId="0" fontId="19" fillId="0" borderId="0" xfId="3" applyFont="1" applyBorder="1" applyAlignment="1">
      <alignment horizontal="left" vertical="center"/>
    </xf>
    <xf numFmtId="0" fontId="22" fillId="0" borderId="14" xfId="3" applyFont="1" applyBorder="1" applyAlignment="1">
      <alignment horizontal="center" vertical="center"/>
    </xf>
    <xf numFmtId="0" fontId="22" fillId="0" borderId="9" xfId="3" applyFont="1" applyBorder="1" applyAlignment="1">
      <alignment horizontal="center" vertical="center"/>
    </xf>
    <xf numFmtId="0" fontId="20" fillId="0" borderId="1" xfId="0" applyFont="1" applyBorder="1" applyAlignment="1">
      <alignment horizontal="left" vertical="center"/>
    </xf>
    <xf numFmtId="0" fontId="19" fillId="0" borderId="1" xfId="3" applyFont="1" applyBorder="1" applyAlignment="1">
      <alignment horizontal="center" vertical="center"/>
    </xf>
    <xf numFmtId="0" fontId="19" fillId="0" borderId="14" xfId="3" applyFont="1" applyBorder="1" applyAlignment="1">
      <alignment horizontal="center" vertical="center"/>
    </xf>
    <xf numFmtId="0" fontId="20" fillId="0" borderId="21" xfId="0" applyFont="1" applyBorder="1" applyAlignment="1">
      <alignment horizontal="left" vertical="center"/>
    </xf>
    <xf numFmtId="0" fontId="16" fillId="0" borderId="14" xfId="3" applyFont="1" applyBorder="1" applyAlignment="1">
      <alignment horizontal="center" vertical="center"/>
    </xf>
    <xf numFmtId="0" fontId="16" fillId="0" borderId="9" xfId="3" applyFont="1" applyBorder="1" applyAlignment="1">
      <alignment horizontal="center" vertical="center"/>
    </xf>
    <xf numFmtId="0" fontId="16" fillId="0" borderId="39" xfId="3" applyFont="1" applyBorder="1" applyAlignment="1">
      <alignment horizontal="center" vertical="center"/>
    </xf>
    <xf numFmtId="0" fontId="16" fillId="0" borderId="51" xfId="3" applyFont="1" applyBorder="1" applyAlignment="1">
      <alignment horizontal="center" vertical="center"/>
    </xf>
    <xf numFmtId="0" fontId="16" fillId="0" borderId="46" xfId="3" applyFont="1" applyBorder="1" applyAlignment="1">
      <alignment horizontal="center" vertical="center"/>
    </xf>
    <xf numFmtId="0" fontId="16" fillId="0" borderId="8" xfId="3" applyFont="1" applyBorder="1" applyAlignment="1">
      <alignment horizontal="center" vertical="center"/>
    </xf>
    <xf numFmtId="0" fontId="20" fillId="0" borderId="21" xfId="0" applyFont="1" applyBorder="1" applyAlignment="1">
      <alignment horizontal="center" vertical="center"/>
    </xf>
    <xf numFmtId="0" fontId="20" fillId="0" borderId="22" xfId="0" applyFont="1" applyBorder="1" applyAlignment="1">
      <alignment horizontal="center" vertical="center"/>
    </xf>
    <xf numFmtId="0" fontId="20" fillId="0" borderId="23" xfId="0" applyFont="1" applyBorder="1" applyAlignment="1">
      <alignment horizontal="center" vertical="center"/>
    </xf>
    <xf numFmtId="0" fontId="20" fillId="0" borderId="21" xfId="0" applyFont="1" applyBorder="1" applyAlignment="1">
      <alignment horizontal="left" vertical="center" wrapText="1"/>
    </xf>
    <xf numFmtId="0" fontId="0" fillId="0" borderId="9" xfId="0" applyBorder="1" applyAlignment="1">
      <alignment horizontal="center"/>
    </xf>
    <xf numFmtId="0" fontId="34" fillId="0" borderId="21" xfId="17" applyFont="1" applyBorder="1" applyAlignment="1">
      <alignment horizontal="center" vertical="center" wrapText="1"/>
    </xf>
    <xf numFmtId="0" fontId="34" fillId="0" borderId="22" xfId="17" applyFont="1" applyBorder="1" applyAlignment="1">
      <alignment horizontal="center" vertical="center" wrapText="1"/>
    </xf>
    <xf numFmtId="0" fontId="34" fillId="0" borderId="23" xfId="17" applyFont="1" applyBorder="1" applyAlignment="1">
      <alignment horizontal="center" vertical="center" wrapText="1"/>
    </xf>
    <xf numFmtId="0" fontId="20" fillId="0" borderId="26" xfId="0" applyFont="1" applyBorder="1" applyAlignment="1">
      <alignment horizontal="center" vertical="center"/>
    </xf>
    <xf numFmtId="0" fontId="20" fillId="0" borderId="45" xfId="0" applyFont="1" applyBorder="1" applyAlignment="1">
      <alignment horizontal="center" vertical="center"/>
    </xf>
    <xf numFmtId="0" fontId="20" fillId="0" borderId="40" xfId="0" applyFont="1" applyBorder="1" applyAlignment="1">
      <alignment horizontal="center" vertical="center"/>
    </xf>
    <xf numFmtId="0" fontId="20" fillId="0" borderId="0" xfId="0" applyFont="1" applyFill="1" applyBorder="1" applyAlignment="1">
      <alignment horizontal="left" vertic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23" xfId="0" applyFont="1" applyBorder="1" applyAlignment="1">
      <alignment horizontal="center"/>
    </xf>
    <xf numFmtId="0" fontId="33" fillId="6" borderId="54" xfId="17" applyFont="1" applyFill="1" applyBorder="1" applyAlignment="1">
      <alignment horizontal="left" vertical="center" wrapText="1"/>
    </xf>
    <xf numFmtId="0" fontId="10" fillId="3" borderId="49" xfId="0" applyFont="1" applyFill="1" applyBorder="1" applyAlignment="1">
      <alignment horizontal="center"/>
    </xf>
    <xf numFmtId="0" fontId="10" fillId="3" borderId="22" xfId="0" applyFont="1" applyFill="1" applyBorder="1" applyAlignment="1">
      <alignment horizontal="center"/>
    </xf>
    <xf numFmtId="0" fontId="10" fillId="3" borderId="41" xfId="0" applyFont="1" applyFill="1" applyBorder="1" applyAlignment="1">
      <alignment horizontal="center"/>
    </xf>
    <xf numFmtId="0" fontId="0" fillId="0" borderId="1" xfId="0" applyBorder="1" applyAlignment="1">
      <alignment horizontal="center"/>
    </xf>
    <xf numFmtId="0" fontId="27" fillId="5" borderId="9" xfId="18" applyFont="1" applyFill="1" applyBorder="1" applyAlignment="1">
      <alignment horizontal="center" vertical="center"/>
    </xf>
    <xf numFmtId="0" fontId="27" fillId="5" borderId="17" xfId="18" applyFont="1" applyFill="1" applyBorder="1" applyAlignment="1">
      <alignment horizontal="center" vertical="center"/>
    </xf>
    <xf numFmtId="0" fontId="27" fillId="5" borderId="18" xfId="18" applyFont="1" applyFill="1" applyBorder="1" applyAlignment="1">
      <alignment horizontal="center" vertical="center"/>
    </xf>
    <xf numFmtId="0" fontId="27" fillId="5" borderId="19" xfId="18" applyFont="1" applyFill="1" applyBorder="1" applyAlignment="1">
      <alignment horizontal="center" vertical="center"/>
    </xf>
    <xf numFmtId="0" fontId="0" fillId="0" borderId="14" xfId="0" applyBorder="1" applyAlignment="1">
      <alignment horizontal="center" vertical="center"/>
    </xf>
    <xf numFmtId="0" fontId="0" fillId="0" borderId="9" xfId="0" applyBorder="1" applyAlignment="1">
      <alignment horizontal="center" vertical="center"/>
    </xf>
    <xf numFmtId="0" fontId="0" fillId="0" borderId="14" xfId="0" applyBorder="1" applyAlignment="1">
      <alignment horizontal="center" vertical="center" wrapText="1"/>
    </xf>
    <xf numFmtId="0" fontId="0" fillId="0" borderId="9" xfId="0" applyBorder="1" applyAlignment="1">
      <alignment horizontal="center" vertical="center" wrapText="1"/>
    </xf>
    <xf numFmtId="0" fontId="0" fillId="0" borderId="14" xfId="0" applyBorder="1" applyAlignment="1">
      <alignment horizontal="center"/>
    </xf>
    <xf numFmtId="0" fontId="31" fillId="3" borderId="17" xfId="0" applyFont="1" applyFill="1" applyBorder="1" applyAlignment="1">
      <alignment horizontal="center" vertical="center" wrapText="1"/>
    </xf>
    <xf numFmtId="0" fontId="31" fillId="3" borderId="19" xfId="0" applyFont="1" applyFill="1" applyBorder="1" applyAlignment="1">
      <alignment horizontal="center"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20" fillId="0" borderId="53" xfId="0" applyFont="1" applyBorder="1" applyAlignment="1">
      <alignment horizontal="left" vertical="center" wrapText="1"/>
    </xf>
    <xf numFmtId="0" fontId="20" fillId="0" borderId="54" xfId="0" applyFont="1" applyBorder="1" applyAlignment="1">
      <alignment horizontal="left" vertical="center" wrapText="1"/>
    </xf>
    <xf numFmtId="0" fontId="20" fillId="0" borderId="30" xfId="0" applyFont="1" applyBorder="1" applyAlignment="1">
      <alignment horizontal="left" vertical="center" wrapText="1"/>
    </xf>
    <xf numFmtId="0" fontId="20" fillId="0" borderId="47" xfId="0" applyFont="1" applyBorder="1" applyAlignment="1">
      <alignment horizontal="left" vertical="center" wrapText="1"/>
    </xf>
    <xf numFmtId="0" fontId="20" fillId="0" borderId="0" xfId="0" applyFont="1" applyBorder="1" applyAlignment="1">
      <alignment horizontal="left" vertical="center" wrapText="1"/>
    </xf>
    <xf numFmtId="0" fontId="20" fillId="0" borderId="31" xfId="0" applyFont="1" applyBorder="1" applyAlignment="1">
      <alignment horizontal="left" vertical="center" wrapText="1"/>
    </xf>
    <xf numFmtId="0" fontId="0" fillId="0" borderId="0" xfId="0" applyBorder="1" applyAlignment="1">
      <alignment horizontal="center"/>
    </xf>
    <xf numFmtId="0" fontId="0" fillId="0" borderId="31" xfId="0" applyBorder="1" applyAlignment="1">
      <alignment horizontal="center"/>
    </xf>
    <xf numFmtId="0" fontId="20" fillId="0" borderId="55" xfId="0" applyFont="1" applyBorder="1" applyAlignment="1">
      <alignment horizontal="left" vertical="center" wrapText="1"/>
    </xf>
    <xf numFmtId="0" fontId="20" fillId="0" borderId="56" xfId="0" applyFont="1" applyBorder="1" applyAlignment="1">
      <alignment horizontal="left" vertical="center" wrapText="1"/>
    </xf>
    <xf numFmtId="0" fontId="20" fillId="0" borderId="0" xfId="0" applyFont="1" applyBorder="1" applyAlignment="1">
      <alignment horizontal="left" vertical="center"/>
    </xf>
    <xf numFmtId="0" fontId="20" fillId="0" borderId="31" xfId="0" applyFont="1" applyBorder="1" applyAlignment="1">
      <alignment horizontal="left" vertical="center"/>
    </xf>
    <xf numFmtId="0" fontId="52" fillId="16" borderId="77" xfId="0" applyFont="1" applyFill="1" applyBorder="1" applyAlignment="1">
      <alignment horizontal="center" vertical="center"/>
    </xf>
    <xf numFmtId="0" fontId="52" fillId="16" borderId="78" xfId="0" applyFont="1" applyFill="1" applyBorder="1" applyAlignment="1">
      <alignment horizontal="center" vertical="center"/>
    </xf>
    <xf numFmtId="0" fontId="52" fillId="16" borderId="79" xfId="0" applyFont="1" applyFill="1" applyBorder="1" applyAlignment="1">
      <alignment horizontal="center" vertical="center"/>
    </xf>
    <xf numFmtId="0" fontId="16" fillId="0" borderId="53" xfId="36" applyFont="1" applyBorder="1" applyAlignment="1">
      <alignment horizontal="left" vertical="center"/>
    </xf>
    <xf numFmtId="0" fontId="16" fillId="0" borderId="54" xfId="36" applyFont="1" applyBorder="1" applyAlignment="1">
      <alignment horizontal="left" vertical="center"/>
    </xf>
    <xf numFmtId="0" fontId="16" fillId="0" borderId="30" xfId="36" applyFont="1" applyBorder="1" applyAlignment="1">
      <alignment horizontal="left" vertical="center"/>
    </xf>
    <xf numFmtId="0" fontId="13" fillId="0" borderId="75" xfId="36" applyFont="1" applyBorder="1" applyAlignment="1">
      <alignment horizontal="left" vertical="center"/>
    </xf>
    <xf numFmtId="0" fontId="13" fillId="0" borderId="4" xfId="36" applyFont="1" applyBorder="1" applyAlignment="1">
      <alignment horizontal="left" vertical="center"/>
    </xf>
    <xf numFmtId="0" fontId="13" fillId="0" borderId="76" xfId="36" applyFont="1" applyBorder="1" applyAlignment="1">
      <alignment horizontal="left" vertical="center"/>
    </xf>
    <xf numFmtId="0" fontId="13" fillId="0" borderId="21" xfId="36" applyFont="1" applyBorder="1" applyAlignment="1">
      <alignment horizontal="left" vertical="center"/>
    </xf>
    <xf numFmtId="0" fontId="13" fillId="0" borderId="22" xfId="36" applyFont="1" applyBorder="1" applyAlignment="1">
      <alignment horizontal="left" vertical="center"/>
    </xf>
    <xf numFmtId="0" fontId="13" fillId="0" borderId="23" xfId="36" applyFont="1" applyBorder="1" applyAlignment="1">
      <alignment horizontal="left" vertical="center"/>
    </xf>
    <xf numFmtId="0" fontId="13" fillId="0" borderId="24" xfId="36" applyFont="1" applyBorder="1" applyAlignment="1">
      <alignment horizontal="left" vertical="center"/>
    </xf>
    <xf numFmtId="0" fontId="13" fillId="0" borderId="25" xfId="36" applyFont="1" applyBorder="1" applyAlignment="1">
      <alignment horizontal="left" vertical="center"/>
    </xf>
    <xf numFmtId="0" fontId="13" fillId="0" borderId="50" xfId="36" applyFont="1" applyBorder="1" applyAlignment="1">
      <alignment horizontal="left" vertical="center"/>
    </xf>
    <xf numFmtId="0" fontId="52" fillId="16" borderId="80" xfId="0" applyFont="1" applyFill="1" applyBorder="1" applyAlignment="1">
      <alignment horizontal="center" vertical="center"/>
    </xf>
    <xf numFmtId="0" fontId="52" fillId="16" borderId="81" xfId="0" applyFont="1" applyFill="1" applyBorder="1" applyAlignment="1">
      <alignment horizontal="center" vertical="center"/>
    </xf>
    <xf numFmtId="0" fontId="52" fillId="16" borderId="82" xfId="0" applyFont="1" applyFill="1" applyBorder="1" applyAlignment="1">
      <alignment horizontal="center" vertical="center"/>
    </xf>
    <xf numFmtId="0" fontId="52" fillId="16" borderId="83" xfId="0" applyFont="1" applyFill="1" applyBorder="1" applyAlignment="1">
      <alignment horizontal="center" vertical="center"/>
    </xf>
    <xf numFmtId="0" fontId="52" fillId="16" borderId="84" xfId="0" applyFont="1" applyFill="1" applyBorder="1" applyAlignment="1">
      <alignment horizontal="center" vertical="center"/>
    </xf>
    <xf numFmtId="0" fontId="53" fillId="0" borderId="80" xfId="0" applyFont="1" applyBorder="1" applyAlignment="1">
      <alignment horizontal="center" vertical="center" wrapText="1"/>
    </xf>
    <xf numFmtId="0" fontId="53" fillId="0" borderId="81" xfId="0" applyFont="1" applyBorder="1" applyAlignment="1">
      <alignment horizontal="center" vertical="center" wrapText="1"/>
    </xf>
    <xf numFmtId="0" fontId="52" fillId="17" borderId="81" xfId="0" applyFont="1" applyFill="1" applyBorder="1" applyAlignment="1">
      <alignment horizontal="center" vertical="center"/>
    </xf>
    <xf numFmtId="0" fontId="52" fillId="17" borderId="82" xfId="0" applyFont="1" applyFill="1" applyBorder="1" applyAlignment="1">
      <alignment horizontal="center" vertical="center"/>
    </xf>
    <xf numFmtId="0" fontId="7" fillId="0" borderId="17" xfId="0" applyFont="1" applyBorder="1" applyAlignment="1">
      <alignment horizontal="center" vertical="center"/>
    </xf>
    <xf numFmtId="0" fontId="7" fillId="0" borderId="19" xfId="0" applyFont="1" applyBorder="1" applyAlignment="1">
      <alignment horizontal="center" vertical="center"/>
    </xf>
    <xf numFmtId="0" fontId="25" fillId="15" borderId="21" xfId="0" applyFont="1" applyFill="1" applyBorder="1" applyAlignment="1">
      <alignment horizontal="center"/>
    </xf>
    <xf numFmtId="0" fontId="25" fillId="15" borderId="22" xfId="0" applyFont="1" applyFill="1" applyBorder="1" applyAlignment="1">
      <alignment horizontal="center"/>
    </xf>
    <xf numFmtId="0" fontId="25" fillId="15" borderId="23" xfId="0" applyFont="1" applyFill="1"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43" fontId="8" fillId="0" borderId="21" xfId="1" applyFont="1" applyBorder="1" applyAlignment="1">
      <alignment horizontal="center"/>
    </xf>
    <xf numFmtId="43" fontId="8" fillId="0" borderId="22" xfId="1" applyFont="1" applyBorder="1" applyAlignment="1">
      <alignment horizontal="center"/>
    </xf>
    <xf numFmtId="43" fontId="8" fillId="0" borderId="23" xfId="1" applyFont="1" applyBorder="1" applyAlignment="1">
      <alignment horizontal="center"/>
    </xf>
    <xf numFmtId="43" fontId="8" fillId="0" borderId="21" xfId="1" applyFont="1" applyBorder="1" applyAlignment="1">
      <alignment horizontal="center" wrapText="1"/>
    </xf>
    <xf numFmtId="43" fontId="8" fillId="0" borderId="22" xfId="1" applyFont="1" applyBorder="1" applyAlignment="1">
      <alignment horizontal="center" wrapText="1"/>
    </xf>
    <xf numFmtId="43" fontId="8" fillId="0" borderId="23" xfId="1" applyFont="1" applyBorder="1" applyAlignment="1">
      <alignment horizontal="center" wrapText="1"/>
    </xf>
    <xf numFmtId="0" fontId="2" fillId="3" borderId="28" xfId="0" applyFont="1" applyFill="1" applyBorder="1" applyAlignment="1">
      <alignment horizontal="center" vertical="center"/>
    </xf>
    <xf numFmtId="0" fontId="8" fillId="0" borderId="9" xfId="0" applyFont="1" applyBorder="1" applyAlignment="1">
      <alignment horizontal="center"/>
    </xf>
    <xf numFmtId="0" fontId="8" fillId="0" borderId="21" xfId="0" applyFont="1" applyBorder="1" applyAlignment="1">
      <alignment horizontal="center" wrapText="1"/>
    </xf>
    <xf numFmtId="0" fontId="8" fillId="0" borderId="22" xfId="0" applyFont="1" applyBorder="1" applyAlignment="1">
      <alignment horizontal="center" wrapText="1"/>
    </xf>
    <xf numFmtId="0" fontId="8" fillId="0" borderId="23" xfId="0" applyFont="1" applyBorder="1" applyAlignment="1">
      <alignment horizontal="center" wrapText="1"/>
    </xf>
    <xf numFmtId="0" fontId="8" fillId="0" borderId="9" xfId="0" applyFont="1" applyBorder="1" applyAlignment="1">
      <alignment horizontal="center" vertical="center"/>
    </xf>
    <xf numFmtId="0" fontId="8" fillId="0" borderId="21" xfId="0" applyFont="1" applyFill="1" applyBorder="1" applyAlignment="1">
      <alignment horizontal="center"/>
    </xf>
    <xf numFmtId="0" fontId="8" fillId="0" borderId="22" xfId="0" applyFont="1" applyFill="1" applyBorder="1" applyAlignment="1">
      <alignment horizontal="center"/>
    </xf>
    <xf numFmtId="0" fontId="8" fillId="0" borderId="23" xfId="0" applyFont="1" applyFill="1" applyBorder="1" applyAlignment="1">
      <alignment horizontal="center"/>
    </xf>
    <xf numFmtId="0" fontId="9" fillId="0" borderId="53" xfId="0" applyFont="1" applyBorder="1" applyAlignment="1">
      <alignment horizontal="center" vertical="center"/>
    </xf>
    <xf numFmtId="0" fontId="9" fillId="0" borderId="54" xfId="0" applyFont="1" applyBorder="1" applyAlignment="1">
      <alignment horizontal="center" vertical="center"/>
    </xf>
    <xf numFmtId="0" fontId="9" fillId="0" borderId="30" xfId="0" applyFont="1" applyBorder="1" applyAlignment="1">
      <alignment horizontal="center" vertical="center"/>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46" xfId="0" applyFont="1" applyBorder="1" applyAlignment="1">
      <alignment horizontal="center" vertical="center"/>
    </xf>
    <xf numFmtId="0" fontId="20" fillId="0" borderId="28" xfId="0" applyFont="1" applyBorder="1" applyAlignment="1">
      <alignment horizontal="center" vertical="center"/>
    </xf>
    <xf numFmtId="0" fontId="10" fillId="3" borderId="86" xfId="0" applyFont="1" applyFill="1" applyBorder="1" applyAlignment="1">
      <alignment horizontal="center"/>
    </xf>
    <xf numFmtId="0" fontId="10" fillId="3" borderId="87" xfId="0" applyFont="1" applyFill="1" applyBorder="1" applyAlignment="1">
      <alignment horizontal="center"/>
    </xf>
    <xf numFmtId="0" fontId="2" fillId="2" borderId="11" xfId="0" applyFont="1" applyFill="1" applyBorder="1" applyAlignment="1">
      <alignment horizontal="center" vertical="center"/>
    </xf>
    <xf numFmtId="0" fontId="2" fillId="2" borderId="13" xfId="0" applyFont="1" applyFill="1" applyBorder="1" applyAlignment="1">
      <alignment horizontal="center" vertical="center"/>
    </xf>
    <xf numFmtId="0" fontId="25" fillId="14" borderId="9" xfId="0" applyFont="1" applyFill="1" applyBorder="1" applyAlignment="1">
      <alignment horizontal="center"/>
    </xf>
    <xf numFmtId="0" fontId="25" fillId="9" borderId="9" xfId="0" applyFont="1" applyFill="1" applyBorder="1" applyAlignment="1">
      <alignment horizontal="center"/>
    </xf>
    <xf numFmtId="0" fontId="25" fillId="2" borderId="0" xfId="0" applyFont="1" applyFill="1" applyBorder="1" applyAlignment="1">
      <alignment horizontal="center"/>
    </xf>
    <xf numFmtId="1" fontId="62" fillId="0" borderId="21" xfId="38" applyNumberFormat="1" applyFont="1" applyBorder="1" applyAlignment="1">
      <alignment horizontal="left" vertical="center"/>
    </xf>
    <xf numFmtId="1" fontId="62" fillId="0" borderId="22" xfId="38" applyNumberFormat="1" applyFont="1" applyBorder="1" applyAlignment="1">
      <alignment horizontal="left" vertical="center"/>
    </xf>
    <xf numFmtId="1" fontId="62" fillId="0" borderId="23" xfId="38" applyNumberFormat="1" applyFont="1" applyBorder="1" applyAlignment="1">
      <alignment horizontal="left" vertical="center"/>
    </xf>
    <xf numFmtId="0" fontId="16" fillId="19" borderId="21" xfId="38" applyFont="1" applyFill="1" applyBorder="1" applyAlignment="1">
      <alignment horizontal="center"/>
    </xf>
    <xf numFmtId="0" fontId="16" fillId="19" borderId="23" xfId="38" applyFont="1" applyFill="1" applyBorder="1" applyAlignment="1">
      <alignment horizontal="center"/>
    </xf>
    <xf numFmtId="173" fontId="16" fillId="19" borderId="9" xfId="38" applyNumberFormat="1" applyFont="1" applyFill="1" applyBorder="1" applyAlignment="1">
      <alignment horizontal="center" vertical="center" wrapText="1"/>
    </xf>
    <xf numFmtId="0" fontId="53" fillId="0" borderId="21" xfId="38" applyFont="1" applyBorder="1" applyAlignment="1">
      <alignment horizontal="center" vertical="center"/>
    </xf>
    <xf numFmtId="0" fontId="53" fillId="0" borderId="22" xfId="38" applyFont="1" applyBorder="1" applyAlignment="1">
      <alignment horizontal="center" vertical="center"/>
    </xf>
    <xf numFmtId="0" fontId="53" fillId="0" borderId="23" xfId="38" applyFont="1" applyBorder="1" applyAlignment="1">
      <alignment horizontal="center" vertical="center"/>
    </xf>
    <xf numFmtId="1" fontId="15" fillId="0" borderId="21" xfId="39" applyNumberFormat="1" applyFont="1" applyBorder="1" applyAlignment="1" applyProtection="1">
      <alignment horizontal="center" vertical="center"/>
    </xf>
    <xf numFmtId="1" fontId="15" fillId="0" borderId="22" xfId="39" applyNumberFormat="1" applyFont="1" applyBorder="1" applyAlignment="1" applyProtection="1">
      <alignment horizontal="center" vertical="center"/>
    </xf>
    <xf numFmtId="1" fontId="15" fillId="0" borderId="23" xfId="39" applyNumberFormat="1" applyFont="1" applyBorder="1" applyAlignment="1" applyProtection="1">
      <alignment horizontal="center" vertical="center"/>
    </xf>
    <xf numFmtId="174" fontId="16" fillId="19" borderId="49" xfId="41" applyNumberFormat="1" applyFont="1" applyFill="1" applyBorder="1" applyAlignment="1">
      <alignment horizontal="center" vertical="center" wrapText="1"/>
    </xf>
    <xf numFmtId="174" fontId="16" fillId="19" borderId="9" xfId="41" applyNumberFormat="1" applyFont="1" applyFill="1" applyBorder="1" applyAlignment="1">
      <alignment horizontal="center" vertical="center" wrapText="1"/>
    </xf>
    <xf numFmtId="0" fontId="53" fillId="0" borderId="41" xfId="38" applyFont="1" applyBorder="1" applyAlignment="1">
      <alignment horizontal="center" vertical="center"/>
    </xf>
    <xf numFmtId="0" fontId="16" fillId="19" borderId="53" xfId="38" applyFont="1" applyFill="1" applyBorder="1" applyAlignment="1">
      <alignment horizontal="center" vertical="center"/>
    </xf>
    <xf numFmtId="0" fontId="16" fillId="19" borderId="54" xfId="38" applyFont="1" applyFill="1" applyBorder="1" applyAlignment="1">
      <alignment horizontal="center" vertical="center"/>
    </xf>
    <xf numFmtId="0" fontId="16" fillId="19" borderId="30" xfId="38" applyFont="1" applyFill="1" applyBorder="1" applyAlignment="1">
      <alignment horizontal="center" vertical="center"/>
    </xf>
    <xf numFmtId="0" fontId="16" fillId="19" borderId="47" xfId="38" applyFont="1" applyFill="1" applyBorder="1" applyAlignment="1">
      <alignment horizontal="center" vertical="center"/>
    </xf>
    <xf numFmtId="0" fontId="16" fillId="19" borderId="0" xfId="38" applyFont="1" applyFill="1" applyAlignment="1">
      <alignment horizontal="center" vertical="center"/>
    </xf>
    <xf numFmtId="0" fontId="16" fillId="19" borderId="31" xfId="38" applyFont="1" applyFill="1" applyBorder="1" applyAlignment="1">
      <alignment horizontal="center" vertical="center"/>
    </xf>
    <xf numFmtId="0" fontId="16" fillId="19" borderId="55" xfId="38" applyFont="1" applyFill="1" applyBorder="1" applyAlignment="1">
      <alignment horizontal="center" vertical="center"/>
    </xf>
    <xf numFmtId="0" fontId="16" fillId="19" borderId="56" xfId="38" applyFont="1" applyFill="1" applyBorder="1" applyAlignment="1">
      <alignment horizontal="center" vertical="center"/>
    </xf>
    <xf numFmtId="0" fontId="16" fillId="19" borderId="57" xfId="38" applyFont="1" applyFill="1" applyBorder="1" applyAlignment="1">
      <alignment horizontal="center" vertical="center"/>
    </xf>
    <xf numFmtId="0" fontId="16" fillId="19" borderId="9" xfId="38" applyFont="1" applyFill="1" applyBorder="1" applyAlignment="1">
      <alignment horizontal="center" vertical="center"/>
    </xf>
    <xf numFmtId="0" fontId="16" fillId="19" borderId="9" xfId="38" applyFont="1" applyFill="1" applyBorder="1" applyAlignment="1">
      <alignment horizontal="center" vertical="center" wrapText="1"/>
    </xf>
    <xf numFmtId="0" fontId="25" fillId="0" borderId="0" xfId="0" applyFont="1" applyFill="1" applyBorder="1" applyAlignment="1">
      <alignment horizontal="center"/>
    </xf>
    <xf numFmtId="0" fontId="25" fillId="0" borderId="9" xfId="0" applyFont="1" applyFill="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47" xfId="0" applyBorder="1" applyAlignment="1">
      <alignment horizontal="center"/>
    </xf>
    <xf numFmtId="0" fontId="0" fillId="0" borderId="0" xfId="0" applyAlignment="1">
      <alignment horizontal="center"/>
    </xf>
    <xf numFmtId="4" fontId="8" fillId="0" borderId="68" xfId="27" applyNumberFormat="1" applyFont="1" applyBorder="1" applyAlignment="1">
      <alignment horizontal="center" vertical="center"/>
    </xf>
    <xf numFmtId="4" fontId="8" fillId="0" borderId="69" xfId="27" applyNumberFormat="1" applyFont="1" applyBorder="1" applyAlignment="1">
      <alignment horizontal="center" vertical="center"/>
    </xf>
    <xf numFmtId="0" fontId="38" fillId="8" borderId="21" xfId="26" applyFont="1" applyFill="1" applyBorder="1" applyAlignment="1">
      <alignment horizontal="center" vertical="center"/>
    </xf>
    <xf numFmtId="0" fontId="38" fillId="8" borderId="22" xfId="26" applyFont="1" applyFill="1" applyBorder="1" applyAlignment="1">
      <alignment horizontal="center" vertical="center"/>
    </xf>
    <xf numFmtId="0" fontId="38" fillId="8" borderId="23" xfId="26" applyFont="1" applyFill="1" applyBorder="1" applyAlignment="1">
      <alignment horizontal="center" vertical="center"/>
    </xf>
    <xf numFmtId="0" fontId="9" fillId="9" borderId="21" xfId="27" applyFont="1" applyFill="1" applyBorder="1" applyAlignment="1">
      <alignment horizontal="center" vertical="center" wrapText="1"/>
    </xf>
    <xf numFmtId="0" fontId="9" fillId="9" borderId="23" xfId="27" applyFont="1" applyFill="1" applyBorder="1" applyAlignment="1">
      <alignment horizontal="center" vertical="center" wrapText="1"/>
    </xf>
    <xf numFmtId="0" fontId="8" fillId="0" borderId="0" xfId="27" applyFont="1" applyAlignment="1">
      <alignment horizontal="left" vertical="top" wrapText="1"/>
    </xf>
    <xf numFmtId="0" fontId="9" fillId="9" borderId="1" xfId="27" applyFont="1" applyFill="1" applyBorder="1" applyAlignment="1">
      <alignment horizontal="right" vertical="center"/>
    </xf>
    <xf numFmtId="0" fontId="8" fillId="0" borderId="47" xfId="27" applyFont="1" applyBorder="1" applyAlignment="1">
      <alignment horizontal="left" wrapText="1"/>
    </xf>
    <xf numFmtId="0" fontId="8" fillId="0" borderId="0" xfId="27" applyFont="1" applyAlignment="1">
      <alignment horizontal="left" wrapText="1"/>
    </xf>
  </cellXfs>
  <cellStyles count="42">
    <cellStyle name="Currency 2 2 3" xfId="5" xr:uid="{00000000-0005-0000-0000-000000000000}"/>
    <cellStyle name="Currency 2 2 3 2" xfId="31" xr:uid="{00000000-0005-0000-0000-000001000000}"/>
    <cellStyle name="Hiperlink" xfId="37" builtinId="8"/>
    <cellStyle name="Moeda" xfId="20" builtinId="4"/>
    <cellStyle name="Moeda 2" xfId="4" xr:uid="{00000000-0005-0000-0000-000004000000}"/>
    <cellStyle name="Moeda 2 2" xfId="30" xr:uid="{00000000-0005-0000-0000-000005000000}"/>
    <cellStyle name="Normal" xfId="0" builtinId="0"/>
    <cellStyle name="Normal 11" xfId="26" xr:uid="{00000000-0005-0000-0000-000007000000}"/>
    <cellStyle name="Normal 17" xfId="28" xr:uid="{00000000-0005-0000-0000-000008000000}"/>
    <cellStyle name="Normal 2" xfId="2" xr:uid="{00000000-0005-0000-0000-000009000000}"/>
    <cellStyle name="Normal 2 2" xfId="25" xr:uid="{00000000-0005-0000-0000-00000A000000}"/>
    <cellStyle name="Normal 2 3" xfId="8" xr:uid="{00000000-0005-0000-0000-00000B000000}"/>
    <cellStyle name="Normal 2 3 13" xfId="41" xr:uid="{00000000-0005-0000-0000-00000C000000}"/>
    <cellStyle name="Normal 3" xfId="11" xr:uid="{00000000-0005-0000-0000-00000D000000}"/>
    <cellStyle name="Normal 3 2" xfId="12" xr:uid="{00000000-0005-0000-0000-00000E000000}"/>
    <cellStyle name="Normal 3 3" xfId="33" xr:uid="{00000000-0005-0000-0000-00000F000000}"/>
    <cellStyle name="Normal 34 2" xfId="14" xr:uid="{00000000-0005-0000-0000-000010000000}"/>
    <cellStyle name="Normal 4" xfId="19" xr:uid="{00000000-0005-0000-0000-000011000000}"/>
    <cellStyle name="Normal 4 2" xfId="3" xr:uid="{00000000-0005-0000-0000-000012000000}"/>
    <cellStyle name="Normal 43" xfId="13" xr:uid="{00000000-0005-0000-0000-000013000000}"/>
    <cellStyle name="Normal 43 2" xfId="18" xr:uid="{00000000-0005-0000-0000-000014000000}"/>
    <cellStyle name="Normal 468" xfId="38" xr:uid="{00000000-0005-0000-0000-000015000000}"/>
    <cellStyle name="Normal 5" xfId="21" xr:uid="{00000000-0005-0000-0000-000016000000}"/>
    <cellStyle name="Normal 5 2" xfId="35" xr:uid="{00000000-0005-0000-0000-000017000000}"/>
    <cellStyle name="Normal 6" xfId="22" xr:uid="{00000000-0005-0000-0000-000018000000}"/>
    <cellStyle name="Normal 6 2" xfId="36" xr:uid="{00000000-0005-0000-0000-000019000000}"/>
    <cellStyle name="Normal 7" xfId="27" xr:uid="{00000000-0005-0000-0000-00001A000000}"/>
    <cellStyle name="Normal_Mirassol" xfId="6" xr:uid="{00000000-0005-0000-0000-00001B000000}"/>
    <cellStyle name="Normal_Pesquisa no referencial 10 de maio de 2013" xfId="17" xr:uid="{00000000-0005-0000-0000-00001C000000}"/>
    <cellStyle name="Porcentagem" xfId="10" builtinId="5"/>
    <cellStyle name="Porcentagem 2" xfId="7" xr:uid="{00000000-0005-0000-0000-00001E000000}"/>
    <cellStyle name="Porcentagem 2 2" xfId="15" xr:uid="{00000000-0005-0000-0000-00001F000000}"/>
    <cellStyle name="Separador de milhares 2" xfId="16" xr:uid="{00000000-0005-0000-0000-000020000000}"/>
    <cellStyle name="Separador de milhares 2 2" xfId="34" xr:uid="{00000000-0005-0000-0000-000021000000}"/>
    <cellStyle name="Vírgula" xfId="1" builtinId="3"/>
    <cellStyle name="Vírgula 2" xfId="24" xr:uid="{00000000-0005-0000-0000-000023000000}"/>
    <cellStyle name="Vírgula 3" xfId="9" xr:uid="{00000000-0005-0000-0000-000024000000}"/>
    <cellStyle name="Vírgula 3 2" xfId="32" xr:uid="{00000000-0005-0000-0000-000025000000}"/>
    <cellStyle name="Vírgula 3 2 16" xfId="40" xr:uid="{00000000-0005-0000-0000-000026000000}"/>
    <cellStyle name="Vírgula 4" xfId="29" xr:uid="{00000000-0005-0000-0000-000027000000}"/>
    <cellStyle name="Vírgula 4 17" xfId="39" xr:uid="{00000000-0005-0000-0000-000028000000}"/>
    <cellStyle name="Vírgula 5" xfId="23" xr:uid="{00000000-0005-0000-0000-000029000000}"/>
  </cellStyles>
  <dxfs count="64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27</xdr:row>
      <xdr:rowOff>19050</xdr:rowOff>
    </xdr:from>
    <xdr:to>
      <xdr:col>1</xdr:col>
      <xdr:colOff>590550</xdr:colOff>
      <xdr:row>30</xdr:row>
      <xdr:rowOff>47625</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7410450"/>
          <a:ext cx="5362575" cy="600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27</xdr:row>
      <xdr:rowOff>19050</xdr:rowOff>
    </xdr:from>
    <xdr:to>
      <xdr:col>1</xdr:col>
      <xdr:colOff>590550</xdr:colOff>
      <xdr:row>30</xdr:row>
      <xdr:rowOff>47625</xdr:rowOff>
    </xdr:to>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5638800"/>
          <a:ext cx="5429250" cy="600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1343025</xdr:colOff>
      <xdr:row>29</xdr:row>
      <xdr:rowOff>66675</xdr:rowOff>
    </xdr:from>
    <xdr:to>
      <xdr:col>1</xdr:col>
      <xdr:colOff>1933575</xdr:colOff>
      <xdr:row>32</xdr:row>
      <xdr:rowOff>95250</xdr:rowOff>
    </xdr:to>
    <xdr:pic>
      <xdr:nvPicPr>
        <xdr:cNvPr id="2" name="Picture 2">
          <a:extLst>
            <a:ext uri="{FF2B5EF4-FFF2-40B4-BE49-F238E27FC236}">
              <a16:creationId xmlns:a16="http://schemas.microsoft.com/office/drawing/2014/main" id="{7AC78644-32DD-400B-9302-A6EB2DF2A8B7}"/>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343025" y="6115050"/>
          <a:ext cx="5915025" cy="6000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1343025</xdr:colOff>
      <xdr:row>29</xdr:row>
      <xdr:rowOff>66675</xdr:rowOff>
    </xdr:from>
    <xdr:to>
      <xdr:col>1</xdr:col>
      <xdr:colOff>1933575</xdr:colOff>
      <xdr:row>32</xdr:row>
      <xdr:rowOff>95250</xdr:rowOff>
    </xdr:to>
    <xdr:pic>
      <xdr:nvPicPr>
        <xdr:cNvPr id="2" name="Picture 2">
          <a:extLst>
            <a:ext uri="{FF2B5EF4-FFF2-40B4-BE49-F238E27FC236}">
              <a16:creationId xmlns:a16="http://schemas.microsoft.com/office/drawing/2014/main" id="{00E417C4-E9A0-494B-B02C-9FC1C1D96561}"/>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343025" y="6115050"/>
          <a:ext cx="5476875" cy="600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27</xdr:row>
      <xdr:rowOff>19050</xdr:rowOff>
    </xdr:from>
    <xdr:to>
      <xdr:col>1</xdr:col>
      <xdr:colOff>590550</xdr:colOff>
      <xdr:row>30</xdr:row>
      <xdr:rowOff>47625</xdr:rowOff>
    </xdr:to>
    <xdr:pic>
      <xdr:nvPicPr>
        <xdr:cNvPr id="2" name="Picture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5638800"/>
          <a:ext cx="5429250" cy="6000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638175</xdr:colOff>
      <xdr:row>31</xdr:row>
      <xdr:rowOff>123825</xdr:rowOff>
    </xdr:from>
    <xdr:to>
      <xdr:col>8</xdr:col>
      <xdr:colOff>1028700</xdr:colOff>
      <xdr:row>39</xdr:row>
      <xdr:rowOff>152400</xdr:rowOff>
    </xdr:to>
    <xdr:pic>
      <xdr:nvPicPr>
        <xdr:cNvPr id="2" name="Imagem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0" y="2590800"/>
          <a:ext cx="44386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47</xdr:row>
      <xdr:rowOff>152400</xdr:rowOff>
    </xdr:from>
    <xdr:to>
      <xdr:col>5</xdr:col>
      <xdr:colOff>790575</xdr:colOff>
      <xdr:row>63</xdr:row>
      <xdr:rowOff>76200</xdr:rowOff>
    </xdr:to>
    <xdr:pic>
      <xdr:nvPicPr>
        <xdr:cNvPr id="3" name="Imagem 3">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 y="5286375"/>
          <a:ext cx="67437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mc/Documents/Downloads/REVIS&#195;O%2002%20-%20L&#211;GICA/LOGICA%20EM%2022-07-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Laptop%20-%20Arquivos\DNIT\PATOs\Rondon&#243;polis\PATO_BR-364_km_000_ao_km_11290_LICITA&#199;&#195;O%20MAIO%20DE%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 val="Serviços Rodoviários"/>
      <sheetName val="TSD-FOG"/>
      <sheetName val="Dados"/>
      <sheetName val="relatório"/>
      <sheetName val="Mat Asf"/>
      <sheetName val="Ficha"/>
      <sheetName val="Orçamento"/>
      <sheetName val="Bruno"/>
      <sheetName val="Cabeçalho"/>
      <sheetName val="rel-19ª med."/>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at Asf"/>
      <sheetName val="aux"/>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álc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6">
          <cell r="B6" t="str">
            <v>CASA IRMÃ DULCE</v>
          </cell>
        </row>
      </sheetData>
      <sheetData sheetId="4">
        <row r="25">
          <cell r="F25">
            <v>25.390000000000004</v>
          </cell>
        </row>
      </sheetData>
      <sheetData sheetId="5">
        <row r="27">
          <cell r="F27">
            <v>2.8000000000000003</v>
          </cell>
        </row>
      </sheetData>
      <sheetData sheetId="6">
        <row r="24">
          <cell r="F24">
            <v>8.7899999999999991</v>
          </cell>
        </row>
      </sheetData>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RELATÓRIO"/>
      <sheetName val="_TRANSPORTE M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sheetName val="Pato "/>
      <sheetName val="Memorial "/>
      <sheetName val="Q Custo"/>
      <sheetName val="Transp"/>
      <sheetName val="Cronog"/>
      <sheetName val="reg_mec_fx_dm_"/>
      <sheetName val="rec_cam_pav_"/>
      <sheetName val="solo_cimento"/>
      <sheetName val="imprimação"/>
      <sheetName val="aquis_ CM_30 impri"/>
      <sheetName val="tr_CM_30 impr"/>
      <sheetName val="pint_lig"/>
      <sheetName val="aquis_ RR_1C pl"/>
      <sheetName val="tr_RR_1C pl"/>
      <sheetName val="capa selan_pedrisco"/>
      <sheetName val="aquis_RR_2C"/>
      <sheetName val="tr_RR_2C"/>
      <sheetName val="rec_rev_frio"/>
      <sheetName val="mbuf"/>
      <sheetName val="aquis_RM_1C"/>
      <sheetName val="tr_RM_1C"/>
      <sheetName val="rec_rev_quente"/>
      <sheetName val="mbuq"/>
      <sheetName val="aquis_CAP_20"/>
      <sheetName val="tr_CAP_20"/>
      <sheetName val="rem_man_rev_bet_"/>
      <sheetName val="rem_mec_cam_gran_pav_"/>
      <sheetName val="rem_man_cam_gran_pav_"/>
      <sheetName val="con_ciclp_"/>
      <sheetName val="con_cim_"/>
      <sheetName val="arg_cim_areia"/>
      <sheetName val="drobragem"/>
      <sheetName val="forma"/>
      <sheetName val="ret_com_bueiro"/>
      <sheetName val="reat_apil_"/>
      <sheetName val="limp_ponte"/>
      <sheetName val="esc_man_1ªcat"/>
      <sheetName val="esc_mec_vala_mat_1ªcat"/>
      <sheetName val="enroc_pd_arrum_"/>
      <sheetName val="enroc_pd_jogada"/>
      <sheetName val="tapa buraco"/>
      <sheetName val="aquis_CM_30 tp"/>
      <sheetName val="tr_CM_30 tp"/>
      <sheetName val="rem_pro_dem_mn_"/>
      <sheetName val="aquis_ CM_30 rmendo"/>
      <sheetName val="tr_CM_30 remendo"/>
      <sheetName val="selagem trinca"/>
      <sheetName val="aquis_RR_1C selagem"/>
      <sheetName val="tr_RR_1C selagem"/>
      <sheetName val="correção"/>
      <sheetName val="aquis_ RR_1C pl (2)"/>
      <sheetName val="tr_RR_1C pl (2)"/>
      <sheetName val="fresagem"/>
      <sheetName val="rec_guad_corpo"/>
      <sheetName val="limp_sarj_meio_fio"/>
      <sheetName val="limp_vala_dren_"/>
      <sheetName val="limp_desc_d_água"/>
      <sheetName val="limp_bueiro"/>
      <sheetName val="assent_ D_1_00m"/>
      <sheetName val="limp_pc_sinal_"/>
      <sheetName val="rec_pc_sinal_"/>
      <sheetName val="rec_def_met_"/>
      <sheetName val="caiação"/>
      <sheetName val="renov_sin_horiz_"/>
      <sheetName val="rec_manual aterro"/>
      <sheetName val="rma"/>
      <sheetName val="rem_manual barr_solo"/>
      <sheetName val="rem_manual barr_rocha"/>
      <sheetName val="roç_man_"/>
      <sheetName val="roç_cap_col_"/>
      <sheetName val="roç_mec_"/>
      <sheetName val="capina man_"/>
      <sheetName val="tr_lc_basc_5m3"/>
      <sheetName val="tr_remendo"/>
      <sheetName val="tr_lc_carroc_4t"/>
      <sheetName val="tr_com_carroc_"/>
      <sheetName val="tr_com_basc_10m³"/>
      <sheetName val="tr_loc_mat_bet"/>
      <sheetName val="micro"/>
      <sheetName val="aquis_pilim_"/>
      <sheetName val="tr_polim_"/>
      <sheetName val="veic_"/>
      <sheetName val="mobilização"/>
      <sheetName val="prancha"/>
      <sheetName val="instalação"/>
      <sheetName val="cerca"/>
      <sheetName val="trans_frio"/>
      <sheetName val="trans_quent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relatório-1ª med."/>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s>
    <sheetDataSet>
      <sheetData sheetId="0" refreshError="1"/>
      <sheetData sheetId="1" refreshError="1"/>
      <sheetData sheetId="2" refreshError="1"/>
      <sheetData sheetId="3">
        <row r="36">
          <cell r="C36" t="str">
            <v>Escavação, carga e transp. de mat. de 3ª cat. 600 &lt; DMT &lt; 800 m</v>
          </cell>
        </row>
      </sheetData>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OBRA: Complementação da Restauração de Rodovias Pavimentadas e Melhoramentos</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2">
          <cell r="B12" t="str">
            <v>ENTRADA DE DADOS</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212"/>
  <sheetViews>
    <sheetView zoomScale="85" zoomScaleNormal="85" workbookViewId="0">
      <selection activeCell="F17" sqref="F17"/>
    </sheetView>
  </sheetViews>
  <sheetFormatPr defaultRowHeight="15" x14ac:dyDescent="0.25"/>
  <cols>
    <col min="1" max="1" width="10.5703125" style="356" customWidth="1"/>
    <col min="2" max="2" width="78.140625" style="356" customWidth="1"/>
    <col min="3" max="3" width="21.140625" style="356" customWidth="1"/>
    <col min="4" max="4" width="22.28515625" style="356" customWidth="1"/>
    <col min="5" max="255" width="9.140625" style="191"/>
    <col min="256" max="256" width="10.5703125" style="191" customWidth="1"/>
    <col min="257" max="257" width="78.140625" style="191" customWidth="1"/>
    <col min="258" max="258" width="21.140625" style="191" customWidth="1"/>
    <col min="259" max="259" width="18.7109375" style="191" customWidth="1"/>
    <col min="260" max="260" width="22.28515625" style="191" customWidth="1"/>
    <col min="261" max="511" width="9.140625" style="191"/>
    <col min="512" max="512" width="10.5703125" style="191" customWidth="1"/>
    <col min="513" max="513" width="78.140625" style="191" customWidth="1"/>
    <col min="514" max="514" width="21.140625" style="191" customWidth="1"/>
    <col min="515" max="515" width="18.7109375" style="191" customWidth="1"/>
    <col min="516" max="516" width="22.28515625" style="191" customWidth="1"/>
    <col min="517" max="767" width="9.140625" style="191"/>
    <col min="768" max="768" width="10.5703125" style="191" customWidth="1"/>
    <col min="769" max="769" width="78.140625" style="191" customWidth="1"/>
    <col min="770" max="770" width="21.140625" style="191" customWidth="1"/>
    <col min="771" max="771" width="18.7109375" style="191" customWidth="1"/>
    <col min="772" max="772" width="22.28515625" style="191" customWidth="1"/>
    <col min="773" max="1023" width="9.140625" style="191"/>
    <col min="1024" max="1024" width="10.5703125" style="191" customWidth="1"/>
    <col min="1025" max="1025" width="78.140625" style="191" customWidth="1"/>
    <col min="1026" max="1026" width="21.140625" style="191" customWidth="1"/>
    <col min="1027" max="1027" width="18.7109375" style="191" customWidth="1"/>
    <col min="1028" max="1028" width="22.28515625" style="191" customWidth="1"/>
    <col min="1029" max="1279" width="9.140625" style="191"/>
    <col min="1280" max="1280" width="10.5703125" style="191" customWidth="1"/>
    <col min="1281" max="1281" width="78.140625" style="191" customWidth="1"/>
    <col min="1282" max="1282" width="21.140625" style="191" customWidth="1"/>
    <col min="1283" max="1283" width="18.7109375" style="191" customWidth="1"/>
    <col min="1284" max="1284" width="22.28515625" style="191" customWidth="1"/>
    <col min="1285" max="1535" width="9.140625" style="191"/>
    <col min="1536" max="1536" width="10.5703125" style="191" customWidth="1"/>
    <col min="1537" max="1537" width="78.140625" style="191" customWidth="1"/>
    <col min="1538" max="1538" width="21.140625" style="191" customWidth="1"/>
    <col min="1539" max="1539" width="18.7109375" style="191" customWidth="1"/>
    <col min="1540" max="1540" width="22.28515625" style="191" customWidth="1"/>
    <col min="1541" max="1791" width="9.140625" style="191"/>
    <col min="1792" max="1792" width="10.5703125" style="191" customWidth="1"/>
    <col min="1793" max="1793" width="78.140625" style="191" customWidth="1"/>
    <col min="1794" max="1794" width="21.140625" style="191" customWidth="1"/>
    <col min="1795" max="1795" width="18.7109375" style="191" customWidth="1"/>
    <col min="1796" max="1796" width="22.28515625" style="191" customWidth="1"/>
    <col min="1797" max="2047" width="9.140625" style="191"/>
    <col min="2048" max="2048" width="10.5703125" style="191" customWidth="1"/>
    <col min="2049" max="2049" width="78.140625" style="191" customWidth="1"/>
    <col min="2050" max="2050" width="21.140625" style="191" customWidth="1"/>
    <col min="2051" max="2051" width="18.7109375" style="191" customWidth="1"/>
    <col min="2052" max="2052" width="22.28515625" style="191" customWidth="1"/>
    <col min="2053" max="2303" width="9.140625" style="191"/>
    <col min="2304" max="2304" width="10.5703125" style="191" customWidth="1"/>
    <col min="2305" max="2305" width="78.140625" style="191" customWidth="1"/>
    <col min="2306" max="2306" width="21.140625" style="191" customWidth="1"/>
    <col min="2307" max="2307" width="18.7109375" style="191" customWidth="1"/>
    <col min="2308" max="2308" width="22.28515625" style="191" customWidth="1"/>
    <col min="2309" max="2559" width="9.140625" style="191"/>
    <col min="2560" max="2560" width="10.5703125" style="191" customWidth="1"/>
    <col min="2561" max="2561" width="78.140625" style="191" customWidth="1"/>
    <col min="2562" max="2562" width="21.140625" style="191" customWidth="1"/>
    <col min="2563" max="2563" width="18.7109375" style="191" customWidth="1"/>
    <col min="2564" max="2564" width="22.28515625" style="191" customWidth="1"/>
    <col min="2565" max="2815" width="9.140625" style="191"/>
    <col min="2816" max="2816" width="10.5703125" style="191" customWidth="1"/>
    <col min="2817" max="2817" width="78.140625" style="191" customWidth="1"/>
    <col min="2818" max="2818" width="21.140625" style="191" customWidth="1"/>
    <col min="2819" max="2819" width="18.7109375" style="191" customWidth="1"/>
    <col min="2820" max="2820" width="22.28515625" style="191" customWidth="1"/>
    <col min="2821" max="3071" width="9.140625" style="191"/>
    <col min="3072" max="3072" width="10.5703125" style="191" customWidth="1"/>
    <col min="3073" max="3073" width="78.140625" style="191" customWidth="1"/>
    <col min="3074" max="3074" width="21.140625" style="191" customWidth="1"/>
    <col min="3075" max="3075" width="18.7109375" style="191" customWidth="1"/>
    <col min="3076" max="3076" width="22.28515625" style="191" customWidth="1"/>
    <col min="3077" max="3327" width="9.140625" style="191"/>
    <col min="3328" max="3328" width="10.5703125" style="191" customWidth="1"/>
    <col min="3329" max="3329" width="78.140625" style="191" customWidth="1"/>
    <col min="3330" max="3330" width="21.140625" style="191" customWidth="1"/>
    <col min="3331" max="3331" width="18.7109375" style="191" customWidth="1"/>
    <col min="3332" max="3332" width="22.28515625" style="191" customWidth="1"/>
    <col min="3333" max="3583" width="9.140625" style="191"/>
    <col min="3584" max="3584" width="10.5703125" style="191" customWidth="1"/>
    <col min="3585" max="3585" width="78.140625" style="191" customWidth="1"/>
    <col min="3586" max="3586" width="21.140625" style="191" customWidth="1"/>
    <col min="3587" max="3587" width="18.7109375" style="191" customWidth="1"/>
    <col min="3588" max="3588" width="22.28515625" style="191" customWidth="1"/>
    <col min="3589" max="3839" width="9.140625" style="191"/>
    <col min="3840" max="3840" width="10.5703125" style="191" customWidth="1"/>
    <col min="3841" max="3841" width="78.140625" style="191" customWidth="1"/>
    <col min="3842" max="3842" width="21.140625" style="191" customWidth="1"/>
    <col min="3843" max="3843" width="18.7109375" style="191" customWidth="1"/>
    <col min="3844" max="3844" width="22.28515625" style="191" customWidth="1"/>
    <col min="3845" max="4095" width="9.140625" style="191"/>
    <col min="4096" max="4096" width="10.5703125" style="191" customWidth="1"/>
    <col min="4097" max="4097" width="78.140625" style="191" customWidth="1"/>
    <col min="4098" max="4098" width="21.140625" style="191" customWidth="1"/>
    <col min="4099" max="4099" width="18.7109375" style="191" customWidth="1"/>
    <col min="4100" max="4100" width="22.28515625" style="191" customWidth="1"/>
    <col min="4101" max="4351" width="9.140625" style="191"/>
    <col min="4352" max="4352" width="10.5703125" style="191" customWidth="1"/>
    <col min="4353" max="4353" width="78.140625" style="191" customWidth="1"/>
    <col min="4354" max="4354" width="21.140625" style="191" customWidth="1"/>
    <col min="4355" max="4355" width="18.7109375" style="191" customWidth="1"/>
    <col min="4356" max="4356" width="22.28515625" style="191" customWidth="1"/>
    <col min="4357" max="4607" width="9.140625" style="191"/>
    <col min="4608" max="4608" width="10.5703125" style="191" customWidth="1"/>
    <col min="4609" max="4609" width="78.140625" style="191" customWidth="1"/>
    <col min="4610" max="4610" width="21.140625" style="191" customWidth="1"/>
    <col min="4611" max="4611" width="18.7109375" style="191" customWidth="1"/>
    <col min="4612" max="4612" width="22.28515625" style="191" customWidth="1"/>
    <col min="4613" max="4863" width="9.140625" style="191"/>
    <col min="4864" max="4864" width="10.5703125" style="191" customWidth="1"/>
    <col min="4865" max="4865" width="78.140625" style="191" customWidth="1"/>
    <col min="4866" max="4866" width="21.140625" style="191" customWidth="1"/>
    <col min="4867" max="4867" width="18.7109375" style="191" customWidth="1"/>
    <col min="4868" max="4868" width="22.28515625" style="191" customWidth="1"/>
    <col min="4869" max="5119" width="9.140625" style="191"/>
    <col min="5120" max="5120" width="10.5703125" style="191" customWidth="1"/>
    <col min="5121" max="5121" width="78.140625" style="191" customWidth="1"/>
    <col min="5122" max="5122" width="21.140625" style="191" customWidth="1"/>
    <col min="5123" max="5123" width="18.7109375" style="191" customWidth="1"/>
    <col min="5124" max="5124" width="22.28515625" style="191" customWidth="1"/>
    <col min="5125" max="5375" width="9.140625" style="191"/>
    <col min="5376" max="5376" width="10.5703125" style="191" customWidth="1"/>
    <col min="5377" max="5377" width="78.140625" style="191" customWidth="1"/>
    <col min="5378" max="5378" width="21.140625" style="191" customWidth="1"/>
    <col min="5379" max="5379" width="18.7109375" style="191" customWidth="1"/>
    <col min="5380" max="5380" width="22.28515625" style="191" customWidth="1"/>
    <col min="5381" max="5631" width="9.140625" style="191"/>
    <col min="5632" max="5632" width="10.5703125" style="191" customWidth="1"/>
    <col min="5633" max="5633" width="78.140625" style="191" customWidth="1"/>
    <col min="5634" max="5634" width="21.140625" style="191" customWidth="1"/>
    <col min="5635" max="5635" width="18.7109375" style="191" customWidth="1"/>
    <col min="5636" max="5636" width="22.28515625" style="191" customWidth="1"/>
    <col min="5637" max="5887" width="9.140625" style="191"/>
    <col min="5888" max="5888" width="10.5703125" style="191" customWidth="1"/>
    <col min="5889" max="5889" width="78.140625" style="191" customWidth="1"/>
    <col min="5890" max="5890" width="21.140625" style="191" customWidth="1"/>
    <col min="5891" max="5891" width="18.7109375" style="191" customWidth="1"/>
    <col min="5892" max="5892" width="22.28515625" style="191" customWidth="1"/>
    <col min="5893" max="6143" width="9.140625" style="191"/>
    <col min="6144" max="6144" width="10.5703125" style="191" customWidth="1"/>
    <col min="6145" max="6145" width="78.140625" style="191" customWidth="1"/>
    <col min="6146" max="6146" width="21.140625" style="191" customWidth="1"/>
    <col min="6147" max="6147" width="18.7109375" style="191" customWidth="1"/>
    <col min="6148" max="6148" width="22.28515625" style="191" customWidth="1"/>
    <col min="6149" max="6399" width="9.140625" style="191"/>
    <col min="6400" max="6400" width="10.5703125" style="191" customWidth="1"/>
    <col min="6401" max="6401" width="78.140625" style="191" customWidth="1"/>
    <col min="6402" max="6402" width="21.140625" style="191" customWidth="1"/>
    <col min="6403" max="6403" width="18.7109375" style="191" customWidth="1"/>
    <col min="6404" max="6404" width="22.28515625" style="191" customWidth="1"/>
    <col min="6405" max="6655" width="9.140625" style="191"/>
    <col min="6656" max="6656" width="10.5703125" style="191" customWidth="1"/>
    <col min="6657" max="6657" width="78.140625" style="191" customWidth="1"/>
    <col min="6658" max="6658" width="21.140625" style="191" customWidth="1"/>
    <col min="6659" max="6659" width="18.7109375" style="191" customWidth="1"/>
    <col min="6660" max="6660" width="22.28515625" style="191" customWidth="1"/>
    <col min="6661" max="6911" width="9.140625" style="191"/>
    <col min="6912" max="6912" width="10.5703125" style="191" customWidth="1"/>
    <col min="6913" max="6913" width="78.140625" style="191" customWidth="1"/>
    <col min="6914" max="6914" width="21.140625" style="191" customWidth="1"/>
    <col min="6915" max="6915" width="18.7109375" style="191" customWidth="1"/>
    <col min="6916" max="6916" width="22.28515625" style="191" customWidth="1"/>
    <col min="6917" max="7167" width="9.140625" style="191"/>
    <col min="7168" max="7168" width="10.5703125" style="191" customWidth="1"/>
    <col min="7169" max="7169" width="78.140625" style="191" customWidth="1"/>
    <col min="7170" max="7170" width="21.140625" style="191" customWidth="1"/>
    <col min="7171" max="7171" width="18.7109375" style="191" customWidth="1"/>
    <col min="7172" max="7172" width="22.28515625" style="191" customWidth="1"/>
    <col min="7173" max="7423" width="9.140625" style="191"/>
    <col min="7424" max="7424" width="10.5703125" style="191" customWidth="1"/>
    <col min="7425" max="7425" width="78.140625" style="191" customWidth="1"/>
    <col min="7426" max="7426" width="21.140625" style="191" customWidth="1"/>
    <col min="7427" max="7427" width="18.7109375" style="191" customWidth="1"/>
    <col min="7428" max="7428" width="22.28515625" style="191" customWidth="1"/>
    <col min="7429" max="7679" width="9.140625" style="191"/>
    <col min="7680" max="7680" width="10.5703125" style="191" customWidth="1"/>
    <col min="7681" max="7681" width="78.140625" style="191" customWidth="1"/>
    <col min="7682" max="7682" width="21.140625" style="191" customWidth="1"/>
    <col min="7683" max="7683" width="18.7109375" style="191" customWidth="1"/>
    <col min="7684" max="7684" width="22.28515625" style="191" customWidth="1"/>
    <col min="7685" max="7935" width="9.140625" style="191"/>
    <col min="7936" max="7936" width="10.5703125" style="191" customWidth="1"/>
    <col min="7937" max="7937" width="78.140625" style="191" customWidth="1"/>
    <col min="7938" max="7938" width="21.140625" style="191" customWidth="1"/>
    <col min="7939" max="7939" width="18.7109375" style="191" customWidth="1"/>
    <col min="7940" max="7940" width="22.28515625" style="191" customWidth="1"/>
    <col min="7941" max="8191" width="9.140625" style="191"/>
    <col min="8192" max="8192" width="10.5703125" style="191" customWidth="1"/>
    <col min="8193" max="8193" width="78.140625" style="191" customWidth="1"/>
    <col min="8194" max="8194" width="21.140625" style="191" customWidth="1"/>
    <col min="8195" max="8195" width="18.7109375" style="191" customWidth="1"/>
    <col min="8196" max="8196" width="22.28515625" style="191" customWidth="1"/>
    <col min="8197" max="8447" width="9.140625" style="191"/>
    <col min="8448" max="8448" width="10.5703125" style="191" customWidth="1"/>
    <col min="8449" max="8449" width="78.140625" style="191" customWidth="1"/>
    <col min="8450" max="8450" width="21.140625" style="191" customWidth="1"/>
    <col min="8451" max="8451" width="18.7109375" style="191" customWidth="1"/>
    <col min="8452" max="8452" width="22.28515625" style="191" customWidth="1"/>
    <col min="8453" max="8703" width="9.140625" style="191"/>
    <col min="8704" max="8704" width="10.5703125" style="191" customWidth="1"/>
    <col min="8705" max="8705" width="78.140625" style="191" customWidth="1"/>
    <col min="8706" max="8706" width="21.140625" style="191" customWidth="1"/>
    <col min="8707" max="8707" width="18.7109375" style="191" customWidth="1"/>
    <col min="8708" max="8708" width="22.28515625" style="191" customWidth="1"/>
    <col min="8709" max="8959" width="9.140625" style="191"/>
    <col min="8960" max="8960" width="10.5703125" style="191" customWidth="1"/>
    <col min="8961" max="8961" width="78.140625" style="191" customWidth="1"/>
    <col min="8962" max="8962" width="21.140625" style="191" customWidth="1"/>
    <col min="8963" max="8963" width="18.7109375" style="191" customWidth="1"/>
    <col min="8964" max="8964" width="22.28515625" style="191" customWidth="1"/>
    <col min="8965" max="9215" width="9.140625" style="191"/>
    <col min="9216" max="9216" width="10.5703125" style="191" customWidth="1"/>
    <col min="9217" max="9217" width="78.140625" style="191" customWidth="1"/>
    <col min="9218" max="9218" width="21.140625" style="191" customWidth="1"/>
    <col min="9219" max="9219" width="18.7109375" style="191" customWidth="1"/>
    <col min="9220" max="9220" width="22.28515625" style="191" customWidth="1"/>
    <col min="9221" max="9471" width="9.140625" style="191"/>
    <col min="9472" max="9472" width="10.5703125" style="191" customWidth="1"/>
    <col min="9473" max="9473" width="78.140625" style="191" customWidth="1"/>
    <col min="9474" max="9474" width="21.140625" style="191" customWidth="1"/>
    <col min="9475" max="9475" width="18.7109375" style="191" customWidth="1"/>
    <col min="9476" max="9476" width="22.28515625" style="191" customWidth="1"/>
    <col min="9477" max="9727" width="9.140625" style="191"/>
    <col min="9728" max="9728" width="10.5703125" style="191" customWidth="1"/>
    <col min="9729" max="9729" width="78.140625" style="191" customWidth="1"/>
    <col min="9730" max="9730" width="21.140625" style="191" customWidth="1"/>
    <col min="9731" max="9731" width="18.7109375" style="191" customWidth="1"/>
    <col min="9732" max="9732" width="22.28515625" style="191" customWidth="1"/>
    <col min="9733" max="9983" width="9.140625" style="191"/>
    <col min="9984" max="9984" width="10.5703125" style="191" customWidth="1"/>
    <col min="9985" max="9985" width="78.140625" style="191" customWidth="1"/>
    <col min="9986" max="9986" width="21.140625" style="191" customWidth="1"/>
    <col min="9987" max="9987" width="18.7109375" style="191" customWidth="1"/>
    <col min="9988" max="9988" width="22.28515625" style="191" customWidth="1"/>
    <col min="9989" max="10239" width="9.140625" style="191"/>
    <col min="10240" max="10240" width="10.5703125" style="191" customWidth="1"/>
    <col min="10241" max="10241" width="78.140625" style="191" customWidth="1"/>
    <col min="10242" max="10242" width="21.140625" style="191" customWidth="1"/>
    <col min="10243" max="10243" width="18.7109375" style="191" customWidth="1"/>
    <col min="10244" max="10244" width="22.28515625" style="191" customWidth="1"/>
    <col min="10245" max="10495" width="9.140625" style="191"/>
    <col min="10496" max="10496" width="10.5703125" style="191" customWidth="1"/>
    <col min="10497" max="10497" width="78.140625" style="191" customWidth="1"/>
    <col min="10498" max="10498" width="21.140625" style="191" customWidth="1"/>
    <col min="10499" max="10499" width="18.7109375" style="191" customWidth="1"/>
    <col min="10500" max="10500" width="22.28515625" style="191" customWidth="1"/>
    <col min="10501" max="10751" width="9.140625" style="191"/>
    <col min="10752" max="10752" width="10.5703125" style="191" customWidth="1"/>
    <col min="10753" max="10753" width="78.140625" style="191" customWidth="1"/>
    <col min="10754" max="10754" width="21.140625" style="191" customWidth="1"/>
    <col min="10755" max="10755" width="18.7109375" style="191" customWidth="1"/>
    <col min="10756" max="10756" width="22.28515625" style="191" customWidth="1"/>
    <col min="10757" max="11007" width="9.140625" style="191"/>
    <col min="11008" max="11008" width="10.5703125" style="191" customWidth="1"/>
    <col min="11009" max="11009" width="78.140625" style="191" customWidth="1"/>
    <col min="11010" max="11010" width="21.140625" style="191" customWidth="1"/>
    <col min="11011" max="11011" width="18.7109375" style="191" customWidth="1"/>
    <col min="11012" max="11012" width="22.28515625" style="191" customWidth="1"/>
    <col min="11013" max="11263" width="9.140625" style="191"/>
    <col min="11264" max="11264" width="10.5703125" style="191" customWidth="1"/>
    <col min="11265" max="11265" width="78.140625" style="191" customWidth="1"/>
    <col min="11266" max="11266" width="21.140625" style="191" customWidth="1"/>
    <col min="11267" max="11267" width="18.7109375" style="191" customWidth="1"/>
    <col min="11268" max="11268" width="22.28515625" style="191" customWidth="1"/>
    <col min="11269" max="11519" width="9.140625" style="191"/>
    <col min="11520" max="11520" width="10.5703125" style="191" customWidth="1"/>
    <col min="11521" max="11521" width="78.140625" style="191" customWidth="1"/>
    <col min="11522" max="11522" width="21.140625" style="191" customWidth="1"/>
    <col min="11523" max="11523" width="18.7109375" style="191" customWidth="1"/>
    <col min="11524" max="11524" width="22.28515625" style="191" customWidth="1"/>
    <col min="11525" max="11775" width="9.140625" style="191"/>
    <col min="11776" max="11776" width="10.5703125" style="191" customWidth="1"/>
    <col min="11777" max="11777" width="78.140625" style="191" customWidth="1"/>
    <col min="11778" max="11778" width="21.140625" style="191" customWidth="1"/>
    <col min="11779" max="11779" width="18.7109375" style="191" customWidth="1"/>
    <col min="11780" max="11780" width="22.28515625" style="191" customWidth="1"/>
    <col min="11781" max="12031" width="9.140625" style="191"/>
    <col min="12032" max="12032" width="10.5703125" style="191" customWidth="1"/>
    <col min="12033" max="12033" width="78.140625" style="191" customWidth="1"/>
    <col min="12034" max="12034" width="21.140625" style="191" customWidth="1"/>
    <col min="12035" max="12035" width="18.7109375" style="191" customWidth="1"/>
    <col min="12036" max="12036" width="22.28515625" style="191" customWidth="1"/>
    <col min="12037" max="12287" width="9.140625" style="191"/>
    <col min="12288" max="12288" width="10.5703125" style="191" customWidth="1"/>
    <col min="12289" max="12289" width="78.140625" style="191" customWidth="1"/>
    <col min="12290" max="12290" width="21.140625" style="191" customWidth="1"/>
    <col min="12291" max="12291" width="18.7109375" style="191" customWidth="1"/>
    <col min="12292" max="12292" width="22.28515625" style="191" customWidth="1"/>
    <col min="12293" max="12543" width="9.140625" style="191"/>
    <col min="12544" max="12544" width="10.5703125" style="191" customWidth="1"/>
    <col min="12545" max="12545" width="78.140625" style="191" customWidth="1"/>
    <col min="12546" max="12546" width="21.140625" style="191" customWidth="1"/>
    <col min="12547" max="12547" width="18.7109375" style="191" customWidth="1"/>
    <col min="12548" max="12548" width="22.28515625" style="191" customWidth="1"/>
    <col min="12549" max="12799" width="9.140625" style="191"/>
    <col min="12800" max="12800" width="10.5703125" style="191" customWidth="1"/>
    <col min="12801" max="12801" width="78.140625" style="191" customWidth="1"/>
    <col min="12802" max="12802" width="21.140625" style="191" customWidth="1"/>
    <col min="12803" max="12803" width="18.7109375" style="191" customWidth="1"/>
    <col min="12804" max="12804" width="22.28515625" style="191" customWidth="1"/>
    <col min="12805" max="13055" width="9.140625" style="191"/>
    <col min="13056" max="13056" width="10.5703125" style="191" customWidth="1"/>
    <col min="13057" max="13057" width="78.140625" style="191" customWidth="1"/>
    <col min="13058" max="13058" width="21.140625" style="191" customWidth="1"/>
    <col min="13059" max="13059" width="18.7109375" style="191" customWidth="1"/>
    <col min="13060" max="13060" width="22.28515625" style="191" customWidth="1"/>
    <col min="13061" max="13311" width="9.140625" style="191"/>
    <col min="13312" max="13312" width="10.5703125" style="191" customWidth="1"/>
    <col min="13313" max="13313" width="78.140625" style="191" customWidth="1"/>
    <col min="13314" max="13314" width="21.140625" style="191" customWidth="1"/>
    <col min="13315" max="13315" width="18.7109375" style="191" customWidth="1"/>
    <col min="13316" max="13316" width="22.28515625" style="191" customWidth="1"/>
    <col min="13317" max="13567" width="9.140625" style="191"/>
    <col min="13568" max="13568" width="10.5703125" style="191" customWidth="1"/>
    <col min="13569" max="13569" width="78.140625" style="191" customWidth="1"/>
    <col min="13570" max="13570" width="21.140625" style="191" customWidth="1"/>
    <col min="13571" max="13571" width="18.7109375" style="191" customWidth="1"/>
    <col min="13572" max="13572" width="22.28515625" style="191" customWidth="1"/>
    <col min="13573" max="13823" width="9.140625" style="191"/>
    <col min="13824" max="13824" width="10.5703125" style="191" customWidth="1"/>
    <col min="13825" max="13825" width="78.140625" style="191" customWidth="1"/>
    <col min="13826" max="13826" width="21.140625" style="191" customWidth="1"/>
    <col min="13827" max="13827" width="18.7109375" style="191" customWidth="1"/>
    <col min="13828" max="13828" width="22.28515625" style="191" customWidth="1"/>
    <col min="13829" max="14079" width="9.140625" style="191"/>
    <col min="14080" max="14080" width="10.5703125" style="191" customWidth="1"/>
    <col min="14081" max="14081" width="78.140625" style="191" customWidth="1"/>
    <col min="14082" max="14082" width="21.140625" style="191" customWidth="1"/>
    <col min="14083" max="14083" width="18.7109375" style="191" customWidth="1"/>
    <col min="14084" max="14084" width="22.28515625" style="191" customWidth="1"/>
    <col min="14085" max="14335" width="9.140625" style="191"/>
    <col min="14336" max="14336" width="10.5703125" style="191" customWidth="1"/>
    <col min="14337" max="14337" width="78.140625" style="191" customWidth="1"/>
    <col min="14338" max="14338" width="21.140625" style="191" customWidth="1"/>
    <col min="14339" max="14339" width="18.7109375" style="191" customWidth="1"/>
    <col min="14340" max="14340" width="22.28515625" style="191" customWidth="1"/>
    <col min="14341" max="14591" width="9.140625" style="191"/>
    <col min="14592" max="14592" width="10.5703125" style="191" customWidth="1"/>
    <col min="14593" max="14593" width="78.140625" style="191" customWidth="1"/>
    <col min="14594" max="14594" width="21.140625" style="191" customWidth="1"/>
    <col min="14595" max="14595" width="18.7109375" style="191" customWidth="1"/>
    <col min="14596" max="14596" width="22.28515625" style="191" customWidth="1"/>
    <col min="14597" max="14847" width="9.140625" style="191"/>
    <col min="14848" max="14848" width="10.5703125" style="191" customWidth="1"/>
    <col min="14849" max="14849" width="78.140625" style="191" customWidth="1"/>
    <col min="14850" max="14850" width="21.140625" style="191" customWidth="1"/>
    <col min="14851" max="14851" width="18.7109375" style="191" customWidth="1"/>
    <col min="14852" max="14852" width="22.28515625" style="191" customWidth="1"/>
    <col min="14853" max="15103" width="9.140625" style="191"/>
    <col min="15104" max="15104" width="10.5703125" style="191" customWidth="1"/>
    <col min="15105" max="15105" width="78.140625" style="191" customWidth="1"/>
    <col min="15106" max="15106" width="21.140625" style="191" customWidth="1"/>
    <col min="15107" max="15107" width="18.7109375" style="191" customWidth="1"/>
    <col min="15108" max="15108" width="22.28515625" style="191" customWidth="1"/>
    <col min="15109" max="15359" width="9.140625" style="191"/>
    <col min="15360" max="15360" width="10.5703125" style="191" customWidth="1"/>
    <col min="15361" max="15361" width="78.140625" style="191" customWidth="1"/>
    <col min="15362" max="15362" width="21.140625" style="191" customWidth="1"/>
    <col min="15363" max="15363" width="18.7109375" style="191" customWidth="1"/>
    <col min="15364" max="15364" width="22.28515625" style="191" customWidth="1"/>
    <col min="15365" max="15615" width="9.140625" style="191"/>
    <col min="15616" max="15616" width="10.5703125" style="191" customWidth="1"/>
    <col min="15617" max="15617" width="78.140625" style="191" customWidth="1"/>
    <col min="15618" max="15618" width="21.140625" style="191" customWidth="1"/>
    <col min="15619" max="15619" width="18.7109375" style="191" customWidth="1"/>
    <col min="15620" max="15620" width="22.28515625" style="191" customWidth="1"/>
    <col min="15621" max="15871" width="9.140625" style="191"/>
    <col min="15872" max="15872" width="10.5703125" style="191" customWidth="1"/>
    <col min="15873" max="15873" width="78.140625" style="191" customWidth="1"/>
    <col min="15874" max="15874" width="21.140625" style="191" customWidth="1"/>
    <col min="15875" max="15875" width="18.7109375" style="191" customWidth="1"/>
    <col min="15876" max="15876" width="22.28515625" style="191" customWidth="1"/>
    <col min="15877" max="16127" width="9.140625" style="191"/>
    <col min="16128" max="16128" width="10.5703125" style="191" customWidth="1"/>
    <col min="16129" max="16129" width="78.140625" style="191" customWidth="1"/>
    <col min="16130" max="16130" width="21.140625" style="191" customWidth="1"/>
    <col min="16131" max="16131" width="18.7109375" style="191" customWidth="1"/>
    <col min="16132" max="16132" width="22.28515625" style="191" customWidth="1"/>
    <col min="16133" max="16384" width="9.140625" style="191"/>
  </cols>
  <sheetData>
    <row r="1" spans="1:4" x14ac:dyDescent="0.25">
      <c r="A1" s="356" t="s">
        <v>3512</v>
      </c>
    </row>
    <row r="2" spans="1:4" x14ac:dyDescent="0.25">
      <c r="A2" s="356" t="s">
        <v>3510</v>
      </c>
    </row>
    <row r="3" spans="1:4" x14ac:dyDescent="0.25">
      <c r="A3" s="356" t="s">
        <v>12444</v>
      </c>
    </row>
    <row r="4" spans="1:4" x14ac:dyDescent="0.25">
      <c r="A4" s="356" t="s">
        <v>3513</v>
      </c>
    </row>
    <row r="5" spans="1:4" x14ac:dyDescent="0.25">
      <c r="A5" s="356" t="s">
        <v>12445</v>
      </c>
    </row>
    <row r="6" spans="1:4" x14ac:dyDescent="0.25">
      <c r="A6" s="356" t="s">
        <v>3510</v>
      </c>
    </row>
    <row r="7" spans="1:4" x14ac:dyDescent="0.25">
      <c r="A7" s="356" t="s">
        <v>3514</v>
      </c>
      <c r="B7" s="356" t="s">
        <v>3515</v>
      </c>
      <c r="C7" s="356" t="s">
        <v>11</v>
      </c>
      <c r="D7" s="356" t="s">
        <v>3516</v>
      </c>
    </row>
    <row r="8" spans="1:4" x14ac:dyDescent="0.25">
      <c r="A8" s="356">
        <v>2418</v>
      </c>
      <c r="B8" s="356" t="s">
        <v>8812</v>
      </c>
      <c r="C8" s="356" t="s">
        <v>3517</v>
      </c>
      <c r="D8" s="352">
        <v>9.99</v>
      </c>
    </row>
    <row r="9" spans="1:4" x14ac:dyDescent="0.25">
      <c r="A9" s="356">
        <v>3378</v>
      </c>
      <c r="B9" s="356" t="s">
        <v>3520</v>
      </c>
      <c r="C9" s="356" t="s">
        <v>3517</v>
      </c>
      <c r="D9" s="352">
        <v>76.37</v>
      </c>
    </row>
    <row r="10" spans="1:4" x14ac:dyDescent="0.25">
      <c r="A10" s="356">
        <v>3380</v>
      </c>
      <c r="B10" s="356" t="s">
        <v>3521</v>
      </c>
      <c r="C10" s="356" t="s">
        <v>3517</v>
      </c>
      <c r="D10" s="352">
        <v>53.46</v>
      </c>
    </row>
    <row r="11" spans="1:4" x14ac:dyDescent="0.25">
      <c r="A11" s="356">
        <v>3379</v>
      </c>
      <c r="B11" s="356" t="s">
        <v>3522</v>
      </c>
      <c r="C11" s="356" t="s">
        <v>3517</v>
      </c>
      <c r="D11" s="352">
        <v>51.61</v>
      </c>
    </row>
    <row r="12" spans="1:4" x14ac:dyDescent="0.25">
      <c r="A12" s="356">
        <v>615</v>
      </c>
      <c r="B12" s="356" t="s">
        <v>8813</v>
      </c>
      <c r="C12" s="356" t="s">
        <v>3518</v>
      </c>
      <c r="D12" s="352">
        <v>561.08000000000004</v>
      </c>
    </row>
    <row r="13" spans="1:4" x14ac:dyDescent="0.25">
      <c r="A13" s="356">
        <v>606</v>
      </c>
      <c r="B13" s="356" t="s">
        <v>8814</v>
      </c>
      <c r="C13" s="356" t="s">
        <v>3518</v>
      </c>
      <c r="D13" s="352">
        <v>881.39</v>
      </c>
    </row>
    <row r="14" spans="1:4" x14ac:dyDescent="0.25">
      <c r="A14" s="356">
        <v>13382</v>
      </c>
      <c r="B14" s="356" t="s">
        <v>3523</v>
      </c>
      <c r="C14" s="356" t="s">
        <v>3517</v>
      </c>
      <c r="D14" s="352">
        <v>587.27</v>
      </c>
    </row>
    <row r="15" spans="1:4" x14ac:dyDescent="0.25">
      <c r="A15" s="356">
        <v>11199</v>
      </c>
      <c r="B15" s="356" t="s">
        <v>8815</v>
      </c>
      <c r="C15" s="356" t="s">
        <v>3517</v>
      </c>
      <c r="D15" s="353">
        <v>1264.72</v>
      </c>
    </row>
    <row r="16" spans="1:4" x14ac:dyDescent="0.25">
      <c r="A16" s="356">
        <v>21136</v>
      </c>
      <c r="B16" s="356" t="s">
        <v>3525</v>
      </c>
      <c r="C16" s="356" t="s">
        <v>3526</v>
      </c>
      <c r="D16" s="352">
        <v>13.96</v>
      </c>
    </row>
    <row r="17" spans="1:4" x14ac:dyDescent="0.25">
      <c r="A17" s="356">
        <v>21128</v>
      </c>
      <c r="B17" s="356" t="s">
        <v>3527</v>
      </c>
      <c r="C17" s="356" t="s">
        <v>3526</v>
      </c>
      <c r="D17" s="352">
        <v>10.8</v>
      </c>
    </row>
    <row r="18" spans="1:4" x14ac:dyDescent="0.25">
      <c r="A18" s="356">
        <v>21130</v>
      </c>
      <c r="B18" s="356" t="s">
        <v>3528</v>
      </c>
      <c r="C18" s="356" t="s">
        <v>3526</v>
      </c>
      <c r="D18" s="352">
        <v>27.27</v>
      </c>
    </row>
    <row r="19" spans="1:4" x14ac:dyDescent="0.25">
      <c r="A19" s="356">
        <v>21135</v>
      </c>
      <c r="B19" s="356" t="s">
        <v>3529</v>
      </c>
      <c r="C19" s="356" t="s">
        <v>3526</v>
      </c>
      <c r="D19" s="352">
        <v>26.85</v>
      </c>
    </row>
    <row r="20" spans="1:4" x14ac:dyDescent="0.25">
      <c r="A20" s="356">
        <v>38605</v>
      </c>
      <c r="B20" s="356" t="s">
        <v>3530</v>
      </c>
      <c r="C20" s="356" t="s">
        <v>3517</v>
      </c>
      <c r="D20" s="352">
        <v>136.82</v>
      </c>
    </row>
    <row r="21" spans="1:4" x14ac:dyDescent="0.25">
      <c r="A21" s="356">
        <v>11270</v>
      </c>
      <c r="B21" s="356" t="s">
        <v>3531</v>
      </c>
      <c r="C21" s="356" t="s">
        <v>3517</v>
      </c>
      <c r="D21" s="352">
        <v>2.96</v>
      </c>
    </row>
    <row r="22" spans="1:4" x14ac:dyDescent="0.25">
      <c r="A22" s="356">
        <v>412</v>
      </c>
      <c r="B22" s="356" t="s">
        <v>3532</v>
      </c>
      <c r="C22" s="356" t="s">
        <v>3517</v>
      </c>
      <c r="D22" s="352">
        <v>1.28</v>
      </c>
    </row>
    <row r="23" spans="1:4" x14ac:dyDescent="0.25">
      <c r="A23" s="356">
        <v>414</v>
      </c>
      <c r="B23" s="356" t="s">
        <v>3533</v>
      </c>
      <c r="C23" s="356" t="s">
        <v>3517</v>
      </c>
      <c r="D23" s="352">
        <v>0.08</v>
      </c>
    </row>
    <row r="24" spans="1:4" x14ac:dyDescent="0.25">
      <c r="A24" s="356">
        <v>410</v>
      </c>
      <c r="B24" s="356" t="s">
        <v>3534</v>
      </c>
      <c r="C24" s="356" t="s">
        <v>3517</v>
      </c>
      <c r="D24" s="352">
        <v>0.19</v>
      </c>
    </row>
    <row r="25" spans="1:4" x14ac:dyDescent="0.25">
      <c r="A25" s="356">
        <v>411</v>
      </c>
      <c r="B25" s="356" t="s">
        <v>3535</v>
      </c>
      <c r="C25" s="356" t="s">
        <v>3517</v>
      </c>
      <c r="D25" s="352">
        <v>0.25</v>
      </c>
    </row>
    <row r="26" spans="1:4" x14ac:dyDescent="0.25">
      <c r="A26" s="356">
        <v>408</v>
      </c>
      <c r="B26" s="356" t="s">
        <v>3536</v>
      </c>
      <c r="C26" s="356" t="s">
        <v>3517</v>
      </c>
      <c r="D26" s="352">
        <v>1.24</v>
      </c>
    </row>
    <row r="27" spans="1:4" x14ac:dyDescent="0.25">
      <c r="A27" s="356">
        <v>39131</v>
      </c>
      <c r="B27" s="356" t="s">
        <v>3537</v>
      </c>
      <c r="C27" s="356" t="s">
        <v>3517</v>
      </c>
      <c r="D27" s="352">
        <v>4.28</v>
      </c>
    </row>
    <row r="28" spans="1:4" x14ac:dyDescent="0.25">
      <c r="A28" s="356">
        <v>394</v>
      </c>
      <c r="B28" s="356" t="s">
        <v>3538</v>
      </c>
      <c r="C28" s="356" t="s">
        <v>3517</v>
      </c>
      <c r="D28" s="352">
        <v>4.34</v>
      </c>
    </row>
    <row r="29" spans="1:4" x14ac:dyDescent="0.25">
      <c r="A29" s="356">
        <v>39130</v>
      </c>
      <c r="B29" s="356" t="s">
        <v>3539</v>
      </c>
      <c r="C29" s="356" t="s">
        <v>3517</v>
      </c>
      <c r="D29" s="352">
        <v>3.91</v>
      </c>
    </row>
    <row r="30" spans="1:4" x14ac:dyDescent="0.25">
      <c r="A30" s="356">
        <v>395</v>
      </c>
      <c r="B30" s="356" t="s">
        <v>3540</v>
      </c>
      <c r="C30" s="356" t="s">
        <v>3517</v>
      </c>
      <c r="D30" s="352">
        <v>4.18</v>
      </c>
    </row>
    <row r="31" spans="1:4" x14ac:dyDescent="0.25">
      <c r="A31" s="356">
        <v>39127</v>
      </c>
      <c r="B31" s="356" t="s">
        <v>3541</v>
      </c>
      <c r="C31" s="356" t="s">
        <v>3517</v>
      </c>
      <c r="D31" s="352">
        <v>2.06</v>
      </c>
    </row>
    <row r="32" spans="1:4" x14ac:dyDescent="0.25">
      <c r="A32" s="356">
        <v>392</v>
      </c>
      <c r="B32" s="356" t="s">
        <v>3542</v>
      </c>
      <c r="C32" s="356" t="s">
        <v>3517</v>
      </c>
      <c r="D32" s="352">
        <v>2.11</v>
      </c>
    </row>
    <row r="33" spans="1:4" x14ac:dyDescent="0.25">
      <c r="A33" s="356">
        <v>39129</v>
      </c>
      <c r="B33" s="356" t="s">
        <v>3543</v>
      </c>
      <c r="C33" s="356" t="s">
        <v>3517</v>
      </c>
      <c r="D33" s="352">
        <v>2.41</v>
      </c>
    </row>
    <row r="34" spans="1:4" x14ac:dyDescent="0.25">
      <c r="A34" s="356">
        <v>393</v>
      </c>
      <c r="B34" s="356" t="s">
        <v>3544</v>
      </c>
      <c r="C34" s="356" t="s">
        <v>3517</v>
      </c>
      <c r="D34" s="352">
        <v>2.52</v>
      </c>
    </row>
    <row r="35" spans="1:4" x14ac:dyDescent="0.25">
      <c r="A35" s="356">
        <v>39133</v>
      </c>
      <c r="B35" s="356" t="s">
        <v>3545</v>
      </c>
      <c r="C35" s="356" t="s">
        <v>3517</v>
      </c>
      <c r="D35" s="352">
        <v>5.62</v>
      </c>
    </row>
    <row r="36" spans="1:4" x14ac:dyDescent="0.25">
      <c r="A36" s="356">
        <v>397</v>
      </c>
      <c r="B36" s="356" t="s">
        <v>3546</v>
      </c>
      <c r="C36" s="356" t="s">
        <v>3517</v>
      </c>
      <c r="D36" s="352">
        <v>6.21</v>
      </c>
    </row>
    <row r="37" spans="1:4" x14ac:dyDescent="0.25">
      <c r="A37" s="356">
        <v>39132</v>
      </c>
      <c r="B37" s="356" t="s">
        <v>3547</v>
      </c>
      <c r="C37" s="356" t="s">
        <v>3517</v>
      </c>
      <c r="D37" s="352">
        <v>4.5</v>
      </c>
    </row>
    <row r="38" spans="1:4" x14ac:dyDescent="0.25">
      <c r="A38" s="356">
        <v>396</v>
      </c>
      <c r="B38" s="356" t="s">
        <v>3548</v>
      </c>
      <c r="C38" s="356" t="s">
        <v>3517</v>
      </c>
      <c r="D38" s="352">
        <v>4.82</v>
      </c>
    </row>
    <row r="39" spans="1:4" x14ac:dyDescent="0.25">
      <c r="A39" s="356">
        <v>39135</v>
      </c>
      <c r="B39" s="356" t="s">
        <v>3549</v>
      </c>
      <c r="C39" s="356" t="s">
        <v>3517</v>
      </c>
      <c r="D39" s="352">
        <v>9</v>
      </c>
    </row>
    <row r="40" spans="1:4" x14ac:dyDescent="0.25">
      <c r="A40" s="356">
        <v>39128</v>
      </c>
      <c r="B40" s="356" t="s">
        <v>3550</v>
      </c>
      <c r="C40" s="356" t="s">
        <v>3517</v>
      </c>
      <c r="D40" s="352">
        <v>2.25</v>
      </c>
    </row>
    <row r="41" spans="1:4" x14ac:dyDescent="0.25">
      <c r="A41" s="356">
        <v>400</v>
      </c>
      <c r="B41" s="356" t="s">
        <v>3551</v>
      </c>
      <c r="C41" s="356" t="s">
        <v>3517</v>
      </c>
      <c r="D41" s="352">
        <v>2.19</v>
      </c>
    </row>
    <row r="42" spans="1:4" x14ac:dyDescent="0.25">
      <c r="A42" s="356">
        <v>39125</v>
      </c>
      <c r="B42" s="356" t="s">
        <v>3552</v>
      </c>
      <c r="C42" s="356" t="s">
        <v>3517</v>
      </c>
      <c r="D42" s="352">
        <v>2.25</v>
      </c>
    </row>
    <row r="43" spans="1:4" x14ac:dyDescent="0.25">
      <c r="A43" s="356">
        <v>39134</v>
      </c>
      <c r="B43" s="356" t="s">
        <v>3553</v>
      </c>
      <c r="C43" s="356" t="s">
        <v>3517</v>
      </c>
      <c r="D43" s="352">
        <v>7.5</v>
      </c>
    </row>
    <row r="44" spans="1:4" x14ac:dyDescent="0.25">
      <c r="A44" s="356">
        <v>398</v>
      </c>
      <c r="B44" s="356" t="s">
        <v>3554</v>
      </c>
      <c r="C44" s="356" t="s">
        <v>3517</v>
      </c>
      <c r="D44" s="352">
        <v>6.91</v>
      </c>
    </row>
    <row r="45" spans="1:4" x14ac:dyDescent="0.25">
      <c r="A45" s="356">
        <v>39126</v>
      </c>
      <c r="B45" s="356" t="s">
        <v>3555</v>
      </c>
      <c r="C45" s="356" t="s">
        <v>3517</v>
      </c>
      <c r="D45" s="352">
        <v>10.130000000000001</v>
      </c>
    </row>
    <row r="46" spans="1:4" x14ac:dyDescent="0.25">
      <c r="A46" s="356">
        <v>399</v>
      </c>
      <c r="B46" s="356" t="s">
        <v>3556</v>
      </c>
      <c r="C46" s="356" t="s">
        <v>3517</v>
      </c>
      <c r="D46" s="352">
        <v>8.92</v>
      </c>
    </row>
    <row r="47" spans="1:4" x14ac:dyDescent="0.25">
      <c r="A47" s="356">
        <v>39158</v>
      </c>
      <c r="B47" s="356" t="s">
        <v>3557</v>
      </c>
      <c r="C47" s="356" t="s">
        <v>3517</v>
      </c>
      <c r="D47" s="352">
        <v>23.96</v>
      </c>
    </row>
    <row r="48" spans="1:4" x14ac:dyDescent="0.25">
      <c r="A48" s="356">
        <v>39141</v>
      </c>
      <c r="B48" s="356" t="s">
        <v>3558</v>
      </c>
      <c r="C48" s="356" t="s">
        <v>3517</v>
      </c>
      <c r="D48" s="352">
        <v>1.74</v>
      </c>
    </row>
    <row r="49" spans="1:4" x14ac:dyDescent="0.25">
      <c r="A49" s="356">
        <v>39140</v>
      </c>
      <c r="B49" s="356" t="s">
        <v>3559</v>
      </c>
      <c r="C49" s="356" t="s">
        <v>3517</v>
      </c>
      <c r="D49" s="352">
        <v>1.58</v>
      </c>
    </row>
    <row r="50" spans="1:4" x14ac:dyDescent="0.25">
      <c r="A50" s="356">
        <v>39137</v>
      </c>
      <c r="B50" s="356" t="s">
        <v>3560</v>
      </c>
      <c r="C50" s="356" t="s">
        <v>3517</v>
      </c>
      <c r="D50" s="352">
        <v>0.91</v>
      </c>
    </row>
    <row r="51" spans="1:4" x14ac:dyDescent="0.25">
      <c r="A51" s="356">
        <v>39139</v>
      </c>
      <c r="B51" s="356" t="s">
        <v>3561</v>
      </c>
      <c r="C51" s="356" t="s">
        <v>3517</v>
      </c>
      <c r="D51" s="352">
        <v>1.31</v>
      </c>
    </row>
    <row r="52" spans="1:4" x14ac:dyDescent="0.25">
      <c r="A52" s="356">
        <v>39143</v>
      </c>
      <c r="B52" s="356" t="s">
        <v>3562</v>
      </c>
      <c r="C52" s="356" t="s">
        <v>3517</v>
      </c>
      <c r="D52" s="352">
        <v>3.59</v>
      </c>
    </row>
    <row r="53" spans="1:4" x14ac:dyDescent="0.25">
      <c r="A53" s="356">
        <v>39142</v>
      </c>
      <c r="B53" s="356" t="s">
        <v>3563</v>
      </c>
      <c r="C53" s="356" t="s">
        <v>3517</v>
      </c>
      <c r="D53" s="352">
        <v>2.57</v>
      </c>
    </row>
    <row r="54" spans="1:4" x14ac:dyDescent="0.25">
      <c r="A54" s="356">
        <v>39138</v>
      </c>
      <c r="B54" s="356" t="s">
        <v>3564</v>
      </c>
      <c r="C54" s="356" t="s">
        <v>3517</v>
      </c>
      <c r="D54" s="352">
        <v>0.96</v>
      </c>
    </row>
    <row r="55" spans="1:4" x14ac:dyDescent="0.25">
      <c r="A55" s="356">
        <v>39136</v>
      </c>
      <c r="B55" s="356" t="s">
        <v>3565</v>
      </c>
      <c r="C55" s="356" t="s">
        <v>3517</v>
      </c>
      <c r="D55" s="352">
        <v>0.64</v>
      </c>
    </row>
    <row r="56" spans="1:4" x14ac:dyDescent="0.25">
      <c r="A56" s="356">
        <v>39144</v>
      </c>
      <c r="B56" s="356" t="s">
        <v>3566</v>
      </c>
      <c r="C56" s="356" t="s">
        <v>3517</v>
      </c>
      <c r="D56" s="352">
        <v>4.18</v>
      </c>
    </row>
    <row r="57" spans="1:4" x14ac:dyDescent="0.25">
      <c r="A57" s="356">
        <v>39145</v>
      </c>
      <c r="B57" s="356" t="s">
        <v>3567</v>
      </c>
      <c r="C57" s="356" t="s">
        <v>3517</v>
      </c>
      <c r="D57" s="352">
        <v>6.88</v>
      </c>
    </row>
    <row r="58" spans="1:4" x14ac:dyDescent="0.25">
      <c r="A58" s="356">
        <v>12615</v>
      </c>
      <c r="B58" s="356" t="s">
        <v>3568</v>
      </c>
      <c r="C58" s="356" t="s">
        <v>3517</v>
      </c>
      <c r="D58" s="352">
        <v>4.46</v>
      </c>
    </row>
    <row r="59" spans="1:4" x14ac:dyDescent="0.25">
      <c r="A59" s="356">
        <v>11927</v>
      </c>
      <c r="B59" s="356" t="s">
        <v>3569</v>
      </c>
      <c r="C59" s="356" t="s">
        <v>3517</v>
      </c>
      <c r="D59" s="352">
        <v>8.84</v>
      </c>
    </row>
    <row r="60" spans="1:4" x14ac:dyDescent="0.25">
      <c r="A60" s="356">
        <v>11928</v>
      </c>
      <c r="B60" s="356" t="s">
        <v>3570</v>
      </c>
      <c r="C60" s="356" t="s">
        <v>3517</v>
      </c>
      <c r="D60" s="352">
        <v>10.130000000000001</v>
      </c>
    </row>
    <row r="61" spans="1:4" x14ac:dyDescent="0.25">
      <c r="A61" s="356">
        <v>11929</v>
      </c>
      <c r="B61" s="356" t="s">
        <v>3571</v>
      </c>
      <c r="C61" s="356" t="s">
        <v>3517</v>
      </c>
      <c r="D61" s="352">
        <v>15.67</v>
      </c>
    </row>
    <row r="62" spans="1:4" x14ac:dyDescent="0.25">
      <c r="A62" s="356">
        <v>36801</v>
      </c>
      <c r="B62" s="356" t="s">
        <v>12446</v>
      </c>
      <c r="C62" s="356" t="s">
        <v>3517</v>
      </c>
      <c r="D62" s="352">
        <v>30.46</v>
      </c>
    </row>
    <row r="63" spans="1:4" x14ac:dyDescent="0.25">
      <c r="A63" s="356">
        <v>36246</v>
      </c>
      <c r="B63" s="356" t="s">
        <v>3572</v>
      </c>
      <c r="C63" s="356" t="s">
        <v>3526</v>
      </c>
      <c r="D63" s="352">
        <v>5</v>
      </c>
    </row>
    <row r="64" spans="1:4" x14ac:dyDescent="0.25">
      <c r="A64" s="356">
        <v>37600</v>
      </c>
      <c r="B64" s="356" t="s">
        <v>3573</v>
      </c>
      <c r="C64" s="356" t="s">
        <v>3517</v>
      </c>
      <c r="D64" s="352">
        <v>123.71</v>
      </c>
    </row>
    <row r="65" spans="1:4" x14ac:dyDescent="0.25">
      <c r="A65" s="356">
        <v>37599</v>
      </c>
      <c r="B65" s="356" t="s">
        <v>3574</v>
      </c>
      <c r="C65" s="356" t="s">
        <v>3517</v>
      </c>
      <c r="D65" s="352">
        <v>115.15</v>
      </c>
    </row>
    <row r="66" spans="1:4" x14ac:dyDescent="0.25">
      <c r="A66" s="356">
        <v>1</v>
      </c>
      <c r="B66" s="356" t="s">
        <v>12447</v>
      </c>
      <c r="C66" s="356" t="s">
        <v>3575</v>
      </c>
      <c r="D66" s="352">
        <v>76.47</v>
      </c>
    </row>
    <row r="67" spans="1:4" x14ac:dyDescent="0.25">
      <c r="A67" s="356">
        <v>3</v>
      </c>
      <c r="B67" s="356" t="s">
        <v>12448</v>
      </c>
      <c r="C67" s="356" t="s">
        <v>3576</v>
      </c>
      <c r="D67" s="352">
        <v>10.61</v>
      </c>
    </row>
    <row r="68" spans="1:4" x14ac:dyDescent="0.25">
      <c r="A68" s="356">
        <v>43054</v>
      </c>
      <c r="B68" s="356" t="s">
        <v>7967</v>
      </c>
      <c r="C68" s="356" t="s">
        <v>3575</v>
      </c>
      <c r="D68" s="352">
        <v>11.25</v>
      </c>
    </row>
    <row r="69" spans="1:4" x14ac:dyDescent="0.25">
      <c r="A69" s="356">
        <v>42402</v>
      </c>
      <c r="B69" s="356" t="s">
        <v>10107</v>
      </c>
      <c r="C69" s="356" t="s">
        <v>3575</v>
      </c>
      <c r="D69" s="352">
        <v>10.75</v>
      </c>
    </row>
    <row r="70" spans="1:4" x14ac:dyDescent="0.25">
      <c r="A70" s="356">
        <v>42403</v>
      </c>
      <c r="B70" s="356" t="s">
        <v>7968</v>
      </c>
      <c r="C70" s="356" t="s">
        <v>3575</v>
      </c>
      <c r="D70" s="352">
        <v>13.79</v>
      </c>
    </row>
    <row r="71" spans="1:4" x14ac:dyDescent="0.25">
      <c r="A71" s="356">
        <v>42404</v>
      </c>
      <c r="B71" s="356" t="s">
        <v>7969</v>
      </c>
      <c r="C71" s="356" t="s">
        <v>3575</v>
      </c>
      <c r="D71" s="352">
        <v>13.71</v>
      </c>
    </row>
    <row r="72" spans="1:4" x14ac:dyDescent="0.25">
      <c r="A72" s="356">
        <v>42405</v>
      </c>
      <c r="B72" s="356" t="s">
        <v>7970</v>
      </c>
      <c r="C72" s="356" t="s">
        <v>3575</v>
      </c>
      <c r="D72" s="352">
        <v>14.61</v>
      </c>
    </row>
    <row r="73" spans="1:4" x14ac:dyDescent="0.25">
      <c r="A73" s="356">
        <v>34341</v>
      </c>
      <c r="B73" s="356" t="s">
        <v>3577</v>
      </c>
      <c r="C73" s="356" t="s">
        <v>3575</v>
      </c>
      <c r="D73" s="352">
        <v>12.68</v>
      </c>
    </row>
    <row r="74" spans="1:4" x14ac:dyDescent="0.25">
      <c r="A74" s="356">
        <v>43053</v>
      </c>
      <c r="B74" s="356" t="s">
        <v>7971</v>
      </c>
      <c r="C74" s="356" t="s">
        <v>3575</v>
      </c>
      <c r="D74" s="352">
        <v>10.050000000000001</v>
      </c>
    </row>
    <row r="75" spans="1:4" x14ac:dyDescent="0.25">
      <c r="A75" s="356">
        <v>43058</v>
      </c>
      <c r="B75" s="356" t="s">
        <v>7972</v>
      </c>
      <c r="C75" s="356" t="s">
        <v>3575</v>
      </c>
      <c r="D75" s="352">
        <v>10.42</v>
      </c>
    </row>
    <row r="76" spans="1:4" x14ac:dyDescent="0.25">
      <c r="A76" s="356">
        <v>34</v>
      </c>
      <c r="B76" s="356" t="s">
        <v>3578</v>
      </c>
      <c r="C76" s="356" t="s">
        <v>3575</v>
      </c>
      <c r="D76" s="352">
        <v>10.47</v>
      </c>
    </row>
    <row r="77" spans="1:4" x14ac:dyDescent="0.25">
      <c r="A77" s="356">
        <v>43055</v>
      </c>
      <c r="B77" s="356" t="s">
        <v>7973</v>
      </c>
      <c r="C77" s="356" t="s">
        <v>3575</v>
      </c>
      <c r="D77" s="352">
        <v>9.07</v>
      </c>
    </row>
    <row r="78" spans="1:4" x14ac:dyDescent="0.25">
      <c r="A78" s="356">
        <v>43056</v>
      </c>
      <c r="B78" s="356" t="s">
        <v>7974</v>
      </c>
      <c r="C78" s="356" t="s">
        <v>3575</v>
      </c>
      <c r="D78" s="352">
        <v>10.46</v>
      </c>
    </row>
    <row r="79" spans="1:4" x14ac:dyDescent="0.25">
      <c r="A79" s="356">
        <v>43057</v>
      </c>
      <c r="B79" s="356" t="s">
        <v>7975</v>
      </c>
      <c r="C79" s="356" t="s">
        <v>3575</v>
      </c>
      <c r="D79" s="352">
        <v>11.49</v>
      </c>
    </row>
    <row r="80" spans="1:4" x14ac:dyDescent="0.25">
      <c r="A80" s="356">
        <v>34449</v>
      </c>
      <c r="B80" s="356" t="s">
        <v>3579</v>
      </c>
      <c r="C80" s="356" t="s">
        <v>3575</v>
      </c>
      <c r="D80" s="352">
        <v>12.28</v>
      </c>
    </row>
    <row r="81" spans="1:4" x14ac:dyDescent="0.25">
      <c r="A81" s="356">
        <v>32</v>
      </c>
      <c r="B81" s="356" t="s">
        <v>3580</v>
      </c>
      <c r="C81" s="356" t="s">
        <v>3575</v>
      </c>
      <c r="D81" s="352">
        <v>11.05</v>
      </c>
    </row>
    <row r="82" spans="1:4" x14ac:dyDescent="0.25">
      <c r="A82" s="356">
        <v>33</v>
      </c>
      <c r="B82" s="356" t="s">
        <v>3581</v>
      </c>
      <c r="C82" s="356" t="s">
        <v>3575</v>
      </c>
      <c r="D82" s="352">
        <v>11.11</v>
      </c>
    </row>
    <row r="83" spans="1:4" x14ac:dyDescent="0.25">
      <c r="A83" s="356">
        <v>43061</v>
      </c>
      <c r="B83" s="356" t="s">
        <v>7976</v>
      </c>
      <c r="C83" s="356" t="s">
        <v>3575</v>
      </c>
      <c r="D83" s="352">
        <v>10.38</v>
      </c>
    </row>
    <row r="84" spans="1:4" x14ac:dyDescent="0.25">
      <c r="A84" s="356">
        <v>43059</v>
      </c>
      <c r="B84" s="356" t="s">
        <v>7977</v>
      </c>
      <c r="C84" s="356" t="s">
        <v>3575</v>
      </c>
      <c r="D84" s="352">
        <v>9.91</v>
      </c>
    </row>
    <row r="85" spans="1:4" x14ac:dyDescent="0.25">
      <c r="A85" s="356">
        <v>43062</v>
      </c>
      <c r="B85" s="356" t="s">
        <v>7978</v>
      </c>
      <c r="C85" s="356" t="s">
        <v>3575</v>
      </c>
      <c r="D85" s="352">
        <v>10.98</v>
      </c>
    </row>
    <row r="86" spans="1:4" x14ac:dyDescent="0.25">
      <c r="A86" s="356">
        <v>43060</v>
      </c>
      <c r="B86" s="356" t="s">
        <v>7979</v>
      </c>
      <c r="C86" s="356" t="s">
        <v>3575</v>
      </c>
      <c r="D86" s="352">
        <v>8.6300000000000008</v>
      </c>
    </row>
    <row r="87" spans="1:4" x14ac:dyDescent="0.25">
      <c r="A87" s="356">
        <v>20063</v>
      </c>
      <c r="B87" s="356" t="s">
        <v>3582</v>
      </c>
      <c r="C87" s="356" t="s">
        <v>3517</v>
      </c>
      <c r="D87" s="352">
        <v>4.4400000000000004</v>
      </c>
    </row>
    <row r="88" spans="1:4" x14ac:dyDescent="0.25">
      <c r="A88" s="356">
        <v>40410</v>
      </c>
      <c r="B88" s="356" t="s">
        <v>3583</v>
      </c>
      <c r="C88" s="356" t="s">
        <v>3517</v>
      </c>
      <c r="D88" s="352">
        <v>31.27</v>
      </c>
    </row>
    <row r="89" spans="1:4" x14ac:dyDescent="0.25">
      <c r="A89" s="356">
        <v>40411</v>
      </c>
      <c r="B89" s="356" t="s">
        <v>3584</v>
      </c>
      <c r="C89" s="356" t="s">
        <v>3517</v>
      </c>
      <c r="D89" s="352">
        <v>33.93</v>
      </c>
    </row>
    <row r="90" spans="1:4" x14ac:dyDescent="0.25">
      <c r="A90" s="356">
        <v>40412</v>
      </c>
      <c r="B90" s="356" t="s">
        <v>3585</v>
      </c>
      <c r="C90" s="356" t="s">
        <v>3517</v>
      </c>
      <c r="D90" s="352">
        <v>38.090000000000003</v>
      </c>
    </row>
    <row r="91" spans="1:4" x14ac:dyDescent="0.25">
      <c r="A91" s="356">
        <v>38838</v>
      </c>
      <c r="B91" s="356" t="s">
        <v>3586</v>
      </c>
      <c r="C91" s="356" t="s">
        <v>3517</v>
      </c>
      <c r="D91" s="352">
        <v>11.14</v>
      </c>
    </row>
    <row r="92" spans="1:4" x14ac:dyDescent="0.25">
      <c r="A92" s="356">
        <v>38839</v>
      </c>
      <c r="B92" s="356" t="s">
        <v>3587</v>
      </c>
      <c r="C92" s="356" t="s">
        <v>3517</v>
      </c>
      <c r="D92" s="352">
        <v>13.11</v>
      </c>
    </row>
    <row r="93" spans="1:4" x14ac:dyDescent="0.25">
      <c r="A93" s="356">
        <v>55</v>
      </c>
      <c r="B93" s="356" t="s">
        <v>3588</v>
      </c>
      <c r="C93" s="356" t="s">
        <v>3517</v>
      </c>
      <c r="D93" s="352">
        <v>5</v>
      </c>
    </row>
    <row r="94" spans="1:4" x14ac:dyDescent="0.25">
      <c r="A94" s="356">
        <v>61</v>
      </c>
      <c r="B94" s="356" t="s">
        <v>3589</v>
      </c>
      <c r="C94" s="356" t="s">
        <v>3517</v>
      </c>
      <c r="D94" s="352">
        <v>4.7300000000000004</v>
      </c>
    </row>
    <row r="95" spans="1:4" x14ac:dyDescent="0.25">
      <c r="A95" s="356">
        <v>62</v>
      </c>
      <c r="B95" s="356" t="s">
        <v>3590</v>
      </c>
      <c r="C95" s="356" t="s">
        <v>3517</v>
      </c>
      <c r="D95" s="352">
        <v>9.8000000000000007</v>
      </c>
    </row>
    <row r="96" spans="1:4" x14ac:dyDescent="0.25">
      <c r="A96" s="356">
        <v>77</v>
      </c>
      <c r="B96" s="356" t="s">
        <v>3591</v>
      </c>
      <c r="C96" s="356" t="s">
        <v>3517</v>
      </c>
      <c r="D96" s="352">
        <v>1.22</v>
      </c>
    </row>
    <row r="97" spans="1:4" x14ac:dyDescent="0.25">
      <c r="A97" s="356">
        <v>76</v>
      </c>
      <c r="B97" s="356" t="s">
        <v>3592</v>
      </c>
      <c r="C97" s="356" t="s">
        <v>3517</v>
      </c>
      <c r="D97" s="352">
        <v>1.25</v>
      </c>
    </row>
    <row r="98" spans="1:4" x14ac:dyDescent="0.25">
      <c r="A98" s="356">
        <v>67</v>
      </c>
      <c r="B98" s="356" t="s">
        <v>3593</v>
      </c>
      <c r="C98" s="356" t="s">
        <v>3517</v>
      </c>
      <c r="D98" s="352">
        <v>12.03</v>
      </c>
    </row>
    <row r="99" spans="1:4" x14ac:dyDescent="0.25">
      <c r="A99" s="356">
        <v>71</v>
      </c>
      <c r="B99" s="356" t="s">
        <v>3594</v>
      </c>
      <c r="C99" s="356" t="s">
        <v>3517</v>
      </c>
      <c r="D99" s="352">
        <v>22.11</v>
      </c>
    </row>
    <row r="100" spans="1:4" x14ac:dyDescent="0.25">
      <c r="A100" s="356">
        <v>73</v>
      </c>
      <c r="B100" s="356" t="s">
        <v>3595</v>
      </c>
      <c r="C100" s="356" t="s">
        <v>3517</v>
      </c>
      <c r="D100" s="352">
        <v>16.510000000000002</v>
      </c>
    </row>
    <row r="101" spans="1:4" x14ac:dyDescent="0.25">
      <c r="A101" s="356">
        <v>103</v>
      </c>
      <c r="B101" s="356" t="s">
        <v>3596</v>
      </c>
      <c r="C101" s="356" t="s">
        <v>3517</v>
      </c>
      <c r="D101" s="352">
        <v>49.11</v>
      </c>
    </row>
    <row r="102" spans="1:4" x14ac:dyDescent="0.25">
      <c r="A102" s="356">
        <v>107</v>
      </c>
      <c r="B102" s="356" t="s">
        <v>3597</v>
      </c>
      <c r="C102" s="356" t="s">
        <v>3517</v>
      </c>
      <c r="D102" s="352">
        <v>0.77</v>
      </c>
    </row>
    <row r="103" spans="1:4" x14ac:dyDescent="0.25">
      <c r="A103" s="356">
        <v>65</v>
      </c>
      <c r="B103" s="356" t="s">
        <v>3598</v>
      </c>
      <c r="C103" s="356" t="s">
        <v>3517</v>
      </c>
      <c r="D103" s="352">
        <v>0.95</v>
      </c>
    </row>
    <row r="104" spans="1:4" x14ac:dyDescent="0.25">
      <c r="A104" s="356">
        <v>108</v>
      </c>
      <c r="B104" s="356" t="s">
        <v>3599</v>
      </c>
      <c r="C104" s="356" t="s">
        <v>3517</v>
      </c>
      <c r="D104" s="352">
        <v>1.96</v>
      </c>
    </row>
    <row r="105" spans="1:4" x14ac:dyDescent="0.25">
      <c r="A105" s="356">
        <v>110</v>
      </c>
      <c r="B105" s="356" t="s">
        <v>3600</v>
      </c>
      <c r="C105" s="356" t="s">
        <v>3517</v>
      </c>
      <c r="D105" s="352">
        <v>7.58</v>
      </c>
    </row>
    <row r="106" spans="1:4" x14ac:dyDescent="0.25">
      <c r="A106" s="356">
        <v>109</v>
      </c>
      <c r="B106" s="356" t="s">
        <v>3601</v>
      </c>
      <c r="C106" s="356" t="s">
        <v>3517</v>
      </c>
      <c r="D106" s="352">
        <v>3.74</v>
      </c>
    </row>
    <row r="107" spans="1:4" x14ac:dyDescent="0.25">
      <c r="A107" s="356">
        <v>111</v>
      </c>
      <c r="B107" s="356" t="s">
        <v>3602</v>
      </c>
      <c r="C107" s="356" t="s">
        <v>3517</v>
      </c>
      <c r="D107" s="352">
        <v>8.74</v>
      </c>
    </row>
    <row r="108" spans="1:4" x14ac:dyDescent="0.25">
      <c r="A108" s="356">
        <v>112</v>
      </c>
      <c r="B108" s="356" t="s">
        <v>3603</v>
      </c>
      <c r="C108" s="356" t="s">
        <v>3517</v>
      </c>
      <c r="D108" s="352">
        <v>4.76</v>
      </c>
    </row>
    <row r="109" spans="1:4" x14ac:dyDescent="0.25">
      <c r="A109" s="356">
        <v>113</v>
      </c>
      <c r="B109" s="356" t="s">
        <v>3604</v>
      </c>
      <c r="C109" s="356" t="s">
        <v>3517</v>
      </c>
      <c r="D109" s="352">
        <v>12.92</v>
      </c>
    </row>
    <row r="110" spans="1:4" x14ac:dyDescent="0.25">
      <c r="A110" s="356">
        <v>104</v>
      </c>
      <c r="B110" s="356" t="s">
        <v>3605</v>
      </c>
      <c r="C110" s="356" t="s">
        <v>3517</v>
      </c>
      <c r="D110" s="352">
        <v>18.79</v>
      </c>
    </row>
    <row r="111" spans="1:4" x14ac:dyDescent="0.25">
      <c r="A111" s="356">
        <v>102</v>
      </c>
      <c r="B111" s="356" t="s">
        <v>3606</v>
      </c>
      <c r="C111" s="356" t="s">
        <v>3517</v>
      </c>
      <c r="D111" s="352">
        <v>30.84</v>
      </c>
    </row>
    <row r="112" spans="1:4" x14ac:dyDescent="0.25">
      <c r="A112" s="356">
        <v>95</v>
      </c>
      <c r="B112" s="356" t="s">
        <v>3607</v>
      </c>
      <c r="C112" s="356" t="s">
        <v>3517</v>
      </c>
      <c r="D112" s="352">
        <v>10.44</v>
      </c>
    </row>
    <row r="113" spans="1:4" x14ac:dyDescent="0.25">
      <c r="A113" s="356">
        <v>96</v>
      </c>
      <c r="B113" s="356" t="s">
        <v>3608</v>
      </c>
      <c r="C113" s="356" t="s">
        <v>3517</v>
      </c>
      <c r="D113" s="352">
        <v>12.01</v>
      </c>
    </row>
    <row r="114" spans="1:4" x14ac:dyDescent="0.25">
      <c r="A114" s="356">
        <v>97</v>
      </c>
      <c r="B114" s="356" t="s">
        <v>3609</v>
      </c>
      <c r="C114" s="356" t="s">
        <v>3517</v>
      </c>
      <c r="D114" s="352">
        <v>15.59</v>
      </c>
    </row>
    <row r="115" spans="1:4" x14ac:dyDescent="0.25">
      <c r="A115" s="356">
        <v>98</v>
      </c>
      <c r="B115" s="356" t="s">
        <v>3610</v>
      </c>
      <c r="C115" s="356" t="s">
        <v>3517</v>
      </c>
      <c r="D115" s="352">
        <v>21.01</v>
      </c>
    </row>
    <row r="116" spans="1:4" x14ac:dyDescent="0.25">
      <c r="A116" s="356">
        <v>99</v>
      </c>
      <c r="B116" s="356" t="s">
        <v>3611</v>
      </c>
      <c r="C116" s="356" t="s">
        <v>3517</v>
      </c>
      <c r="D116" s="352">
        <v>25.49</v>
      </c>
    </row>
    <row r="117" spans="1:4" x14ac:dyDescent="0.25">
      <c r="A117" s="356">
        <v>100</v>
      </c>
      <c r="B117" s="356" t="s">
        <v>3612</v>
      </c>
      <c r="C117" s="356" t="s">
        <v>3517</v>
      </c>
      <c r="D117" s="352">
        <v>35.56</v>
      </c>
    </row>
    <row r="118" spans="1:4" x14ac:dyDescent="0.25">
      <c r="A118" s="356">
        <v>75</v>
      </c>
      <c r="B118" s="356" t="s">
        <v>3613</v>
      </c>
      <c r="C118" s="356" t="s">
        <v>3517</v>
      </c>
      <c r="D118" s="352">
        <v>370.58</v>
      </c>
    </row>
    <row r="119" spans="1:4" x14ac:dyDescent="0.25">
      <c r="A119" s="356">
        <v>114</v>
      </c>
      <c r="B119" s="356" t="s">
        <v>3614</v>
      </c>
      <c r="C119" s="356" t="s">
        <v>3517</v>
      </c>
      <c r="D119" s="352">
        <v>13.5</v>
      </c>
    </row>
    <row r="120" spans="1:4" x14ac:dyDescent="0.25">
      <c r="A120" s="356">
        <v>68</v>
      </c>
      <c r="B120" s="356" t="s">
        <v>3615</v>
      </c>
      <c r="C120" s="356" t="s">
        <v>3517</v>
      </c>
      <c r="D120" s="352">
        <v>20.65</v>
      </c>
    </row>
    <row r="121" spans="1:4" x14ac:dyDescent="0.25">
      <c r="A121" s="356">
        <v>86</v>
      </c>
      <c r="B121" s="356" t="s">
        <v>3616</v>
      </c>
      <c r="C121" s="356" t="s">
        <v>3517</v>
      </c>
      <c r="D121" s="352">
        <v>38.39</v>
      </c>
    </row>
    <row r="122" spans="1:4" x14ac:dyDescent="0.25">
      <c r="A122" s="356">
        <v>66</v>
      </c>
      <c r="B122" s="356" t="s">
        <v>3617</v>
      </c>
      <c r="C122" s="356" t="s">
        <v>3517</v>
      </c>
      <c r="D122" s="352">
        <v>38.520000000000003</v>
      </c>
    </row>
    <row r="123" spans="1:4" x14ac:dyDescent="0.25">
      <c r="A123" s="356">
        <v>69</v>
      </c>
      <c r="B123" s="356" t="s">
        <v>3618</v>
      </c>
      <c r="C123" s="356" t="s">
        <v>3517</v>
      </c>
      <c r="D123" s="352">
        <v>58.88</v>
      </c>
    </row>
    <row r="124" spans="1:4" x14ac:dyDescent="0.25">
      <c r="A124" s="356">
        <v>83</v>
      </c>
      <c r="B124" s="356" t="s">
        <v>3619</v>
      </c>
      <c r="C124" s="356" t="s">
        <v>3517</v>
      </c>
      <c r="D124" s="352">
        <v>188.07</v>
      </c>
    </row>
    <row r="125" spans="1:4" x14ac:dyDescent="0.25">
      <c r="A125" s="356">
        <v>74</v>
      </c>
      <c r="B125" s="356" t="s">
        <v>3620</v>
      </c>
      <c r="C125" s="356" t="s">
        <v>3517</v>
      </c>
      <c r="D125" s="352">
        <v>262.56</v>
      </c>
    </row>
    <row r="126" spans="1:4" x14ac:dyDescent="0.25">
      <c r="A126" s="356">
        <v>106</v>
      </c>
      <c r="B126" s="356" t="s">
        <v>3621</v>
      </c>
      <c r="C126" s="356" t="s">
        <v>3517</v>
      </c>
      <c r="D126" s="352">
        <v>398.88</v>
      </c>
    </row>
    <row r="127" spans="1:4" x14ac:dyDescent="0.25">
      <c r="A127" s="356">
        <v>87</v>
      </c>
      <c r="B127" s="356" t="s">
        <v>3622</v>
      </c>
      <c r="C127" s="356" t="s">
        <v>3517</v>
      </c>
      <c r="D127" s="352">
        <v>18.96</v>
      </c>
    </row>
    <row r="128" spans="1:4" x14ac:dyDescent="0.25">
      <c r="A128" s="356">
        <v>88</v>
      </c>
      <c r="B128" s="356" t="s">
        <v>3623</v>
      </c>
      <c r="C128" s="356" t="s">
        <v>3517</v>
      </c>
      <c r="D128" s="352">
        <v>21.16</v>
      </c>
    </row>
    <row r="129" spans="1:4" x14ac:dyDescent="0.25">
      <c r="A129" s="356">
        <v>89</v>
      </c>
      <c r="B129" s="356" t="s">
        <v>3624</v>
      </c>
      <c r="C129" s="356" t="s">
        <v>3517</v>
      </c>
      <c r="D129" s="352">
        <v>31.29</v>
      </c>
    </row>
    <row r="130" spans="1:4" x14ac:dyDescent="0.25">
      <c r="A130" s="356">
        <v>90</v>
      </c>
      <c r="B130" s="356" t="s">
        <v>3625</v>
      </c>
      <c r="C130" s="356" t="s">
        <v>3517</v>
      </c>
      <c r="D130" s="352">
        <v>35.840000000000003</v>
      </c>
    </row>
    <row r="131" spans="1:4" x14ac:dyDescent="0.25">
      <c r="A131" s="356">
        <v>81</v>
      </c>
      <c r="B131" s="356" t="s">
        <v>3626</v>
      </c>
      <c r="C131" s="356" t="s">
        <v>3517</v>
      </c>
      <c r="D131" s="352">
        <v>61.31</v>
      </c>
    </row>
    <row r="132" spans="1:4" x14ac:dyDescent="0.25">
      <c r="A132" s="356">
        <v>82</v>
      </c>
      <c r="B132" s="356" t="s">
        <v>3627</v>
      </c>
      <c r="C132" s="356" t="s">
        <v>3517</v>
      </c>
      <c r="D132" s="352">
        <v>238</v>
      </c>
    </row>
    <row r="133" spans="1:4" x14ac:dyDescent="0.25">
      <c r="A133" s="356">
        <v>105</v>
      </c>
      <c r="B133" s="356" t="s">
        <v>3628</v>
      </c>
      <c r="C133" s="356" t="s">
        <v>3517</v>
      </c>
      <c r="D133" s="352">
        <v>278.64</v>
      </c>
    </row>
    <row r="134" spans="1:4" x14ac:dyDescent="0.25">
      <c r="A134" s="356">
        <v>60</v>
      </c>
      <c r="B134" s="356" t="s">
        <v>3629</v>
      </c>
      <c r="C134" s="356" t="s">
        <v>3517</v>
      </c>
      <c r="D134" s="352">
        <v>6.49</v>
      </c>
    </row>
    <row r="135" spans="1:4" x14ac:dyDescent="0.25">
      <c r="A135" s="356">
        <v>72</v>
      </c>
      <c r="B135" s="356" t="s">
        <v>3630</v>
      </c>
      <c r="C135" s="356" t="s">
        <v>3517</v>
      </c>
      <c r="D135" s="352">
        <v>37.479999999999997</v>
      </c>
    </row>
    <row r="136" spans="1:4" x14ac:dyDescent="0.25">
      <c r="A136" s="356">
        <v>70</v>
      </c>
      <c r="B136" s="356" t="s">
        <v>3631</v>
      </c>
      <c r="C136" s="356" t="s">
        <v>3517</v>
      </c>
      <c r="D136" s="352">
        <v>31.34</v>
      </c>
    </row>
    <row r="137" spans="1:4" x14ac:dyDescent="0.25">
      <c r="A137" s="356">
        <v>85</v>
      </c>
      <c r="B137" s="356" t="s">
        <v>3632</v>
      </c>
      <c r="C137" s="356" t="s">
        <v>3517</v>
      </c>
      <c r="D137" s="352">
        <v>45.49</v>
      </c>
    </row>
    <row r="138" spans="1:4" x14ac:dyDescent="0.25">
      <c r="A138" s="356">
        <v>84</v>
      </c>
      <c r="B138" s="356" t="s">
        <v>3633</v>
      </c>
      <c r="C138" s="356" t="s">
        <v>3517</v>
      </c>
      <c r="D138" s="352">
        <v>0.52</v>
      </c>
    </row>
    <row r="139" spans="1:4" x14ac:dyDescent="0.25">
      <c r="A139" s="356">
        <v>37997</v>
      </c>
      <c r="B139" s="356" t="s">
        <v>3634</v>
      </c>
      <c r="C139" s="356" t="s">
        <v>3517</v>
      </c>
      <c r="D139" s="352">
        <v>8.9499999999999993</v>
      </c>
    </row>
    <row r="140" spans="1:4" x14ac:dyDescent="0.25">
      <c r="A140" s="356">
        <v>37998</v>
      </c>
      <c r="B140" s="356" t="s">
        <v>3635</v>
      </c>
      <c r="C140" s="356" t="s">
        <v>3517</v>
      </c>
      <c r="D140" s="352">
        <v>9.27</v>
      </c>
    </row>
    <row r="141" spans="1:4" x14ac:dyDescent="0.25">
      <c r="A141" s="356">
        <v>10899</v>
      </c>
      <c r="B141" s="356" t="s">
        <v>3636</v>
      </c>
      <c r="C141" s="356" t="s">
        <v>3517</v>
      </c>
      <c r="D141" s="352">
        <v>68.12</v>
      </c>
    </row>
    <row r="142" spans="1:4" x14ac:dyDescent="0.25">
      <c r="A142" s="356">
        <v>10900</v>
      </c>
      <c r="B142" s="356" t="s">
        <v>3637</v>
      </c>
      <c r="C142" s="356" t="s">
        <v>3517</v>
      </c>
      <c r="D142" s="352">
        <v>53.31</v>
      </c>
    </row>
    <row r="143" spans="1:4" x14ac:dyDescent="0.25">
      <c r="A143" s="356">
        <v>46</v>
      </c>
      <c r="B143" s="356" t="s">
        <v>3638</v>
      </c>
      <c r="C143" s="356" t="s">
        <v>3517</v>
      </c>
      <c r="D143" s="352">
        <v>58.46</v>
      </c>
    </row>
    <row r="144" spans="1:4" x14ac:dyDescent="0.25">
      <c r="A144" s="356">
        <v>51</v>
      </c>
      <c r="B144" s="356" t="s">
        <v>3639</v>
      </c>
      <c r="C144" s="356" t="s">
        <v>3517</v>
      </c>
      <c r="D144" s="352">
        <v>161.27000000000001</v>
      </c>
    </row>
    <row r="145" spans="1:4" x14ac:dyDescent="0.25">
      <c r="A145" s="356">
        <v>12863</v>
      </c>
      <c r="B145" s="356" t="s">
        <v>3640</v>
      </c>
      <c r="C145" s="356" t="s">
        <v>3517</v>
      </c>
      <c r="D145" s="352">
        <v>37.14</v>
      </c>
    </row>
    <row r="146" spans="1:4" x14ac:dyDescent="0.25">
      <c r="A146" s="356">
        <v>50</v>
      </c>
      <c r="B146" s="356" t="s">
        <v>3641</v>
      </c>
      <c r="C146" s="356" t="s">
        <v>3517</v>
      </c>
      <c r="D146" s="352">
        <v>84.21</v>
      </c>
    </row>
    <row r="147" spans="1:4" x14ac:dyDescent="0.25">
      <c r="A147" s="356">
        <v>47</v>
      </c>
      <c r="B147" s="356" t="s">
        <v>3642</v>
      </c>
      <c r="C147" s="356" t="s">
        <v>3517</v>
      </c>
      <c r="D147" s="352">
        <v>99.95</v>
      </c>
    </row>
    <row r="148" spans="1:4" x14ac:dyDescent="0.25">
      <c r="A148" s="356">
        <v>48</v>
      </c>
      <c r="B148" s="356" t="s">
        <v>3643</v>
      </c>
      <c r="C148" s="356" t="s">
        <v>3517</v>
      </c>
      <c r="D148" s="352">
        <v>26.07</v>
      </c>
    </row>
    <row r="149" spans="1:4" x14ac:dyDescent="0.25">
      <c r="A149" s="356">
        <v>52</v>
      </c>
      <c r="B149" s="356" t="s">
        <v>3644</v>
      </c>
      <c r="C149" s="356" t="s">
        <v>3517</v>
      </c>
      <c r="D149" s="352">
        <v>19.809999999999999</v>
      </c>
    </row>
    <row r="150" spans="1:4" x14ac:dyDescent="0.25">
      <c r="A150" s="356">
        <v>43</v>
      </c>
      <c r="B150" s="356" t="s">
        <v>3645</v>
      </c>
      <c r="C150" s="356" t="s">
        <v>3517</v>
      </c>
      <c r="D150" s="352">
        <v>66.849999999999994</v>
      </c>
    </row>
    <row r="151" spans="1:4" x14ac:dyDescent="0.25">
      <c r="A151" s="356">
        <v>39719</v>
      </c>
      <c r="B151" s="356" t="s">
        <v>12449</v>
      </c>
      <c r="C151" s="356" t="s">
        <v>3576</v>
      </c>
      <c r="D151" s="352">
        <v>200.15</v>
      </c>
    </row>
    <row r="152" spans="1:4" x14ac:dyDescent="0.25">
      <c r="A152" s="356">
        <v>3410</v>
      </c>
      <c r="B152" s="356" t="s">
        <v>12450</v>
      </c>
      <c r="C152" s="356" t="s">
        <v>3575</v>
      </c>
      <c r="D152" s="352">
        <v>45.02</v>
      </c>
    </row>
    <row r="153" spans="1:4" x14ac:dyDescent="0.25">
      <c r="A153" s="356">
        <v>4791</v>
      </c>
      <c r="B153" s="356" t="s">
        <v>12451</v>
      </c>
      <c r="C153" s="356" t="s">
        <v>3575</v>
      </c>
      <c r="D153" s="352">
        <v>19.12</v>
      </c>
    </row>
    <row r="154" spans="1:4" x14ac:dyDescent="0.25">
      <c r="A154" s="356">
        <v>157</v>
      </c>
      <c r="B154" s="356" t="s">
        <v>3646</v>
      </c>
      <c r="C154" s="356" t="s">
        <v>3575</v>
      </c>
      <c r="D154" s="352">
        <v>113.65</v>
      </c>
    </row>
    <row r="155" spans="1:4" x14ac:dyDescent="0.25">
      <c r="A155" s="356">
        <v>156</v>
      </c>
      <c r="B155" s="356" t="s">
        <v>3647</v>
      </c>
      <c r="C155" s="356" t="s">
        <v>3575</v>
      </c>
      <c r="D155" s="352">
        <v>40.46</v>
      </c>
    </row>
    <row r="156" spans="1:4" x14ac:dyDescent="0.25">
      <c r="A156" s="356">
        <v>131</v>
      </c>
      <c r="B156" s="356" t="s">
        <v>3648</v>
      </c>
      <c r="C156" s="356" t="s">
        <v>3575</v>
      </c>
      <c r="D156" s="352">
        <v>34.6</v>
      </c>
    </row>
    <row r="157" spans="1:4" x14ac:dyDescent="0.25">
      <c r="A157" s="356">
        <v>21114</v>
      </c>
      <c r="B157" s="356" t="s">
        <v>3649</v>
      </c>
      <c r="C157" s="356" t="s">
        <v>3517</v>
      </c>
      <c r="D157" s="352">
        <v>39.450000000000003</v>
      </c>
    </row>
    <row r="158" spans="1:4" x14ac:dyDescent="0.25">
      <c r="A158" s="356">
        <v>119</v>
      </c>
      <c r="B158" s="356" t="s">
        <v>3650</v>
      </c>
      <c r="C158" s="356" t="s">
        <v>3517</v>
      </c>
      <c r="D158" s="352">
        <v>10</v>
      </c>
    </row>
    <row r="159" spans="1:4" x14ac:dyDescent="0.25">
      <c r="A159" s="356">
        <v>122</v>
      </c>
      <c r="B159" s="356" t="s">
        <v>12452</v>
      </c>
      <c r="C159" s="356" t="s">
        <v>3517</v>
      </c>
      <c r="D159" s="352">
        <v>76.94</v>
      </c>
    </row>
    <row r="160" spans="1:4" x14ac:dyDescent="0.25">
      <c r="A160" s="356">
        <v>20080</v>
      </c>
      <c r="B160" s="356" t="s">
        <v>3651</v>
      </c>
      <c r="C160" s="356" t="s">
        <v>3517</v>
      </c>
      <c r="D160" s="352">
        <v>25.11</v>
      </c>
    </row>
    <row r="161" spans="1:4" x14ac:dyDescent="0.25">
      <c r="A161" s="356">
        <v>124</v>
      </c>
      <c r="B161" s="356" t="s">
        <v>7980</v>
      </c>
      <c r="C161" s="356" t="s">
        <v>3576</v>
      </c>
      <c r="D161" s="352">
        <v>13.34</v>
      </c>
    </row>
    <row r="162" spans="1:4" x14ac:dyDescent="0.25">
      <c r="A162" s="356">
        <v>7334</v>
      </c>
      <c r="B162" s="356" t="s">
        <v>3652</v>
      </c>
      <c r="C162" s="356" t="s">
        <v>3576</v>
      </c>
      <c r="D162" s="352">
        <v>26.6</v>
      </c>
    </row>
    <row r="163" spans="1:4" x14ac:dyDescent="0.25">
      <c r="A163" s="356">
        <v>123</v>
      </c>
      <c r="B163" s="356" t="s">
        <v>7981</v>
      </c>
      <c r="C163" s="356" t="s">
        <v>3576</v>
      </c>
      <c r="D163" s="352">
        <v>5.46</v>
      </c>
    </row>
    <row r="164" spans="1:4" x14ac:dyDescent="0.25">
      <c r="A164" s="356">
        <v>127</v>
      </c>
      <c r="B164" s="356" t="s">
        <v>7982</v>
      </c>
      <c r="C164" s="356" t="s">
        <v>3576</v>
      </c>
      <c r="D164" s="352">
        <v>13.03</v>
      </c>
    </row>
    <row r="165" spans="1:4" x14ac:dyDescent="0.25">
      <c r="A165" s="356">
        <v>41373</v>
      </c>
      <c r="B165" s="356" t="s">
        <v>7983</v>
      </c>
      <c r="C165" s="356" t="s">
        <v>3576</v>
      </c>
      <c r="D165" s="352">
        <v>18.16</v>
      </c>
    </row>
    <row r="166" spans="1:4" x14ac:dyDescent="0.25">
      <c r="A166" s="356">
        <v>133</v>
      </c>
      <c r="B166" s="356" t="s">
        <v>7984</v>
      </c>
      <c r="C166" s="356" t="s">
        <v>3576</v>
      </c>
      <c r="D166" s="352">
        <v>5.41</v>
      </c>
    </row>
    <row r="167" spans="1:4" x14ac:dyDescent="0.25">
      <c r="A167" s="356">
        <v>43617</v>
      </c>
      <c r="B167" s="356" t="s">
        <v>7985</v>
      </c>
      <c r="C167" s="356" t="s">
        <v>3576</v>
      </c>
      <c r="D167" s="352">
        <v>6.05</v>
      </c>
    </row>
    <row r="168" spans="1:4" x14ac:dyDescent="0.25">
      <c r="A168" s="356">
        <v>132</v>
      </c>
      <c r="B168" s="356" t="s">
        <v>7986</v>
      </c>
      <c r="C168" s="356" t="s">
        <v>3576</v>
      </c>
      <c r="D168" s="352">
        <v>5.61</v>
      </c>
    </row>
    <row r="169" spans="1:4" x14ac:dyDescent="0.25">
      <c r="A169" s="356">
        <v>43618</v>
      </c>
      <c r="B169" s="356" t="s">
        <v>7987</v>
      </c>
      <c r="C169" s="356" t="s">
        <v>3575</v>
      </c>
      <c r="D169" s="352">
        <v>14.13</v>
      </c>
    </row>
    <row r="170" spans="1:4" x14ac:dyDescent="0.25">
      <c r="A170" s="356">
        <v>37476</v>
      </c>
      <c r="B170" s="356" t="s">
        <v>12453</v>
      </c>
      <c r="C170" s="356" t="s">
        <v>3517</v>
      </c>
      <c r="D170" s="353">
        <v>3261.17</v>
      </c>
    </row>
    <row r="171" spans="1:4" x14ac:dyDescent="0.25">
      <c r="A171" s="356">
        <v>37478</v>
      </c>
      <c r="B171" s="356" t="s">
        <v>12454</v>
      </c>
      <c r="C171" s="356" t="s">
        <v>3517</v>
      </c>
      <c r="D171" s="353">
        <v>4084.7</v>
      </c>
    </row>
    <row r="172" spans="1:4" x14ac:dyDescent="0.25">
      <c r="A172" s="356">
        <v>37477</v>
      </c>
      <c r="B172" s="356" t="s">
        <v>12455</v>
      </c>
      <c r="C172" s="356" t="s">
        <v>3517</v>
      </c>
      <c r="D172" s="353">
        <v>5534.11</v>
      </c>
    </row>
    <row r="173" spans="1:4" x14ac:dyDescent="0.25">
      <c r="A173" s="356">
        <v>37479</v>
      </c>
      <c r="B173" s="356" t="s">
        <v>12456</v>
      </c>
      <c r="C173" s="356" t="s">
        <v>3517</v>
      </c>
      <c r="D173" s="353">
        <v>6563.52</v>
      </c>
    </row>
    <row r="174" spans="1:4" x14ac:dyDescent="0.25">
      <c r="A174" s="356">
        <v>4319</v>
      </c>
      <c r="B174" s="356" t="s">
        <v>3653</v>
      </c>
      <c r="C174" s="356" t="s">
        <v>3517</v>
      </c>
      <c r="D174" s="352">
        <v>1.72</v>
      </c>
    </row>
    <row r="175" spans="1:4" x14ac:dyDescent="0.25">
      <c r="A175" s="356">
        <v>42409</v>
      </c>
      <c r="B175" s="356" t="s">
        <v>7988</v>
      </c>
      <c r="C175" s="356" t="s">
        <v>3575</v>
      </c>
      <c r="D175" s="352">
        <v>8.89</v>
      </c>
    </row>
    <row r="176" spans="1:4" x14ac:dyDescent="0.25">
      <c r="A176" s="356">
        <v>40553</v>
      </c>
      <c r="B176" s="356" t="s">
        <v>7989</v>
      </c>
      <c r="C176" s="356" t="s">
        <v>3524</v>
      </c>
      <c r="D176" s="352">
        <v>40.58</v>
      </c>
    </row>
    <row r="177" spans="1:4" x14ac:dyDescent="0.25">
      <c r="A177" s="356">
        <v>6114</v>
      </c>
      <c r="B177" s="356" t="s">
        <v>12457</v>
      </c>
      <c r="C177" s="356" t="s">
        <v>3519</v>
      </c>
      <c r="D177" s="352">
        <v>11.83</v>
      </c>
    </row>
    <row r="178" spans="1:4" x14ac:dyDescent="0.25">
      <c r="A178" s="356">
        <v>40912</v>
      </c>
      <c r="B178" s="356" t="s">
        <v>3654</v>
      </c>
      <c r="C178" s="356" t="s">
        <v>3655</v>
      </c>
      <c r="D178" s="353">
        <v>2094.4499999999998</v>
      </c>
    </row>
    <row r="179" spans="1:4" x14ac:dyDescent="0.25">
      <c r="A179" s="356">
        <v>247</v>
      </c>
      <c r="B179" s="356" t="s">
        <v>3656</v>
      </c>
      <c r="C179" s="356" t="s">
        <v>3519</v>
      </c>
      <c r="D179" s="352">
        <v>11.58</v>
      </c>
    </row>
    <row r="180" spans="1:4" x14ac:dyDescent="0.25">
      <c r="A180" s="356">
        <v>40919</v>
      </c>
      <c r="B180" s="356" t="s">
        <v>3657</v>
      </c>
      <c r="C180" s="356" t="s">
        <v>3655</v>
      </c>
      <c r="D180" s="353">
        <v>2046.78</v>
      </c>
    </row>
    <row r="181" spans="1:4" x14ac:dyDescent="0.25">
      <c r="A181" s="356">
        <v>40984</v>
      </c>
      <c r="B181" s="356" t="s">
        <v>3658</v>
      </c>
      <c r="C181" s="356" t="s">
        <v>3655</v>
      </c>
      <c r="D181" s="353">
        <v>1504.49</v>
      </c>
    </row>
    <row r="182" spans="1:4" x14ac:dyDescent="0.25">
      <c r="A182" s="356">
        <v>44499</v>
      </c>
      <c r="B182" s="356" t="s">
        <v>12458</v>
      </c>
      <c r="C182" s="356" t="s">
        <v>3519</v>
      </c>
      <c r="D182" s="352">
        <v>8.51</v>
      </c>
    </row>
    <row r="183" spans="1:4" x14ac:dyDescent="0.25">
      <c r="A183" s="356">
        <v>248</v>
      </c>
      <c r="B183" s="356" t="s">
        <v>12459</v>
      </c>
      <c r="C183" s="356" t="s">
        <v>3519</v>
      </c>
      <c r="D183" s="352">
        <v>11.83</v>
      </c>
    </row>
    <row r="184" spans="1:4" x14ac:dyDescent="0.25">
      <c r="A184" s="356">
        <v>41086</v>
      </c>
      <c r="B184" s="356" t="s">
        <v>3659</v>
      </c>
      <c r="C184" s="356" t="s">
        <v>3655</v>
      </c>
      <c r="D184" s="353">
        <v>2094.4499999999998</v>
      </c>
    </row>
    <row r="185" spans="1:4" x14ac:dyDescent="0.25">
      <c r="A185" s="356">
        <v>34466</v>
      </c>
      <c r="B185" s="356" t="s">
        <v>12460</v>
      </c>
      <c r="C185" s="356" t="s">
        <v>3519</v>
      </c>
      <c r="D185" s="352">
        <v>12.82</v>
      </c>
    </row>
    <row r="186" spans="1:4" x14ac:dyDescent="0.25">
      <c r="A186" s="356">
        <v>41083</v>
      </c>
      <c r="B186" s="356" t="s">
        <v>3660</v>
      </c>
      <c r="C186" s="356" t="s">
        <v>3655</v>
      </c>
      <c r="D186" s="353">
        <v>2268.0700000000002</v>
      </c>
    </row>
    <row r="187" spans="1:4" x14ac:dyDescent="0.25">
      <c r="A187" s="356">
        <v>252</v>
      </c>
      <c r="B187" s="356" t="s">
        <v>12461</v>
      </c>
      <c r="C187" s="356" t="s">
        <v>3519</v>
      </c>
      <c r="D187" s="352">
        <v>12.82</v>
      </c>
    </row>
    <row r="188" spans="1:4" x14ac:dyDescent="0.25">
      <c r="A188" s="356">
        <v>40909</v>
      </c>
      <c r="B188" s="356" t="s">
        <v>3661</v>
      </c>
      <c r="C188" s="356" t="s">
        <v>3655</v>
      </c>
      <c r="D188" s="353">
        <v>2268.0700000000002</v>
      </c>
    </row>
    <row r="189" spans="1:4" x14ac:dyDescent="0.25">
      <c r="A189" s="356">
        <v>242</v>
      </c>
      <c r="B189" s="356" t="s">
        <v>3662</v>
      </c>
      <c r="C189" s="356" t="s">
        <v>3519</v>
      </c>
      <c r="D189" s="352">
        <v>12.82</v>
      </c>
    </row>
    <row r="190" spans="1:4" x14ac:dyDescent="0.25">
      <c r="A190" s="356">
        <v>41085</v>
      </c>
      <c r="B190" s="356" t="s">
        <v>3663</v>
      </c>
      <c r="C190" s="356" t="s">
        <v>3655</v>
      </c>
      <c r="D190" s="353">
        <v>2266.7600000000002</v>
      </c>
    </row>
    <row r="191" spans="1:4" x14ac:dyDescent="0.25">
      <c r="A191" s="356">
        <v>427</v>
      </c>
      <c r="B191" s="356" t="s">
        <v>3664</v>
      </c>
      <c r="C191" s="356" t="s">
        <v>3517</v>
      </c>
      <c r="D191" s="352">
        <v>8.73</v>
      </c>
    </row>
    <row r="192" spans="1:4" x14ac:dyDescent="0.25">
      <c r="A192" s="356">
        <v>417</v>
      </c>
      <c r="B192" s="356" t="s">
        <v>3665</v>
      </c>
      <c r="C192" s="356" t="s">
        <v>3517</v>
      </c>
      <c r="D192" s="352">
        <v>4.1100000000000003</v>
      </c>
    </row>
    <row r="193" spans="1:4" x14ac:dyDescent="0.25">
      <c r="A193" s="356">
        <v>11273</v>
      </c>
      <c r="B193" s="356" t="s">
        <v>3666</v>
      </c>
      <c r="C193" s="356" t="s">
        <v>3517</v>
      </c>
      <c r="D193" s="352">
        <v>12.77</v>
      </c>
    </row>
    <row r="194" spans="1:4" x14ac:dyDescent="0.25">
      <c r="A194" s="356">
        <v>11272</v>
      </c>
      <c r="B194" s="356" t="s">
        <v>3667</v>
      </c>
      <c r="C194" s="356" t="s">
        <v>3517</v>
      </c>
      <c r="D194" s="352">
        <v>7.71</v>
      </c>
    </row>
    <row r="195" spans="1:4" x14ac:dyDescent="0.25">
      <c r="A195" s="356">
        <v>11275</v>
      </c>
      <c r="B195" s="356" t="s">
        <v>3668</v>
      </c>
      <c r="C195" s="356" t="s">
        <v>3517</v>
      </c>
      <c r="D195" s="352">
        <v>3.09</v>
      </c>
    </row>
    <row r="196" spans="1:4" x14ac:dyDescent="0.25">
      <c r="A196" s="356">
        <v>11274</v>
      </c>
      <c r="B196" s="356" t="s">
        <v>3669</v>
      </c>
      <c r="C196" s="356" t="s">
        <v>3517</v>
      </c>
      <c r="D196" s="352">
        <v>2.36</v>
      </c>
    </row>
    <row r="197" spans="1:4" x14ac:dyDescent="0.25">
      <c r="A197" s="356">
        <v>38470</v>
      </c>
      <c r="B197" s="356" t="s">
        <v>3670</v>
      </c>
      <c r="C197" s="356" t="s">
        <v>3517</v>
      </c>
      <c r="D197" s="352">
        <v>41.6</v>
      </c>
    </row>
    <row r="198" spans="1:4" x14ac:dyDescent="0.25">
      <c r="A198" s="356">
        <v>38547</v>
      </c>
      <c r="B198" s="356" t="s">
        <v>3671</v>
      </c>
      <c r="C198" s="356" t="s">
        <v>3517</v>
      </c>
      <c r="D198" s="352">
        <v>113.52</v>
      </c>
    </row>
    <row r="199" spans="1:4" x14ac:dyDescent="0.25">
      <c r="A199" s="356">
        <v>38469</v>
      </c>
      <c r="B199" s="356" t="s">
        <v>3672</v>
      </c>
      <c r="C199" s="356" t="s">
        <v>3517</v>
      </c>
      <c r="D199" s="352">
        <v>122.06</v>
      </c>
    </row>
    <row r="200" spans="1:4" x14ac:dyDescent="0.25">
      <c r="A200" s="356">
        <v>38467</v>
      </c>
      <c r="B200" s="356" t="s">
        <v>3673</v>
      </c>
      <c r="C200" s="356" t="s">
        <v>3517</v>
      </c>
      <c r="D200" s="352">
        <v>68.680000000000007</v>
      </c>
    </row>
    <row r="201" spans="1:4" x14ac:dyDescent="0.25">
      <c r="A201" s="356">
        <v>38468</v>
      </c>
      <c r="B201" s="356" t="s">
        <v>3674</v>
      </c>
      <c r="C201" s="356" t="s">
        <v>3517</v>
      </c>
      <c r="D201" s="352">
        <v>75.58</v>
      </c>
    </row>
    <row r="202" spans="1:4" x14ac:dyDescent="0.25">
      <c r="A202" s="356">
        <v>38471</v>
      </c>
      <c r="B202" s="356" t="s">
        <v>3675</v>
      </c>
      <c r="C202" s="356" t="s">
        <v>3517</v>
      </c>
      <c r="D202" s="352">
        <v>98.15</v>
      </c>
    </row>
    <row r="203" spans="1:4" x14ac:dyDescent="0.25">
      <c r="A203" s="356">
        <v>37370</v>
      </c>
      <c r="B203" s="356" t="s">
        <v>7990</v>
      </c>
      <c r="C203" s="356" t="s">
        <v>3519</v>
      </c>
      <c r="D203" s="352">
        <v>1.52</v>
      </c>
    </row>
    <row r="204" spans="1:4" x14ac:dyDescent="0.25">
      <c r="A204" s="356">
        <v>40862</v>
      </c>
      <c r="B204" s="356" t="s">
        <v>7991</v>
      </c>
      <c r="C204" s="356" t="s">
        <v>3655</v>
      </c>
      <c r="D204" s="352">
        <v>286.18</v>
      </c>
    </row>
    <row r="205" spans="1:4" x14ac:dyDescent="0.25">
      <c r="A205" s="356">
        <v>10658</v>
      </c>
      <c r="B205" s="356" t="s">
        <v>3676</v>
      </c>
      <c r="C205" s="356" t="s">
        <v>3517</v>
      </c>
      <c r="D205" s="353">
        <v>7309.5</v>
      </c>
    </row>
    <row r="206" spans="1:4" x14ac:dyDescent="0.25">
      <c r="A206" s="356">
        <v>253</v>
      </c>
      <c r="B206" s="356" t="s">
        <v>3677</v>
      </c>
      <c r="C206" s="356" t="s">
        <v>3519</v>
      </c>
      <c r="D206" s="352">
        <v>15.93</v>
      </c>
    </row>
    <row r="207" spans="1:4" x14ac:dyDescent="0.25">
      <c r="A207" s="356">
        <v>40809</v>
      </c>
      <c r="B207" s="356" t="s">
        <v>3678</v>
      </c>
      <c r="C207" s="356" t="s">
        <v>3655</v>
      </c>
      <c r="D207" s="353">
        <v>2814.94</v>
      </c>
    </row>
    <row r="208" spans="1:4" x14ac:dyDescent="0.25">
      <c r="A208" s="356">
        <v>42428</v>
      </c>
      <c r="B208" s="356" t="s">
        <v>7992</v>
      </c>
      <c r="C208" s="356" t="s">
        <v>3517</v>
      </c>
      <c r="D208" s="353">
        <v>2230</v>
      </c>
    </row>
    <row r="209" spans="1:4" x14ac:dyDescent="0.25">
      <c r="A209" s="356">
        <v>583</v>
      </c>
      <c r="B209" s="356" t="s">
        <v>3679</v>
      </c>
      <c r="C209" s="356" t="s">
        <v>3575</v>
      </c>
      <c r="D209" s="352">
        <v>46.64</v>
      </c>
    </row>
    <row r="210" spans="1:4" x14ac:dyDescent="0.25">
      <c r="A210" s="356">
        <v>301</v>
      </c>
      <c r="B210" s="356" t="s">
        <v>3680</v>
      </c>
      <c r="C210" s="356" t="s">
        <v>3517</v>
      </c>
      <c r="D210" s="352">
        <v>4.84</v>
      </c>
    </row>
    <row r="211" spans="1:4" x14ac:dyDescent="0.25">
      <c r="A211" s="356">
        <v>296</v>
      </c>
      <c r="B211" s="356" t="s">
        <v>12462</v>
      </c>
      <c r="C211" s="356" t="s">
        <v>3517</v>
      </c>
      <c r="D211" s="352">
        <v>2.73</v>
      </c>
    </row>
    <row r="212" spans="1:4" x14ac:dyDescent="0.25">
      <c r="A212" s="356">
        <v>297</v>
      </c>
      <c r="B212" s="356" t="s">
        <v>12463</v>
      </c>
      <c r="C212" s="356" t="s">
        <v>3517</v>
      </c>
      <c r="D212" s="352">
        <v>4.0199999999999996</v>
      </c>
    </row>
    <row r="213" spans="1:4" x14ac:dyDescent="0.25">
      <c r="A213" s="356">
        <v>299</v>
      </c>
      <c r="B213" s="356" t="s">
        <v>12464</v>
      </c>
      <c r="C213" s="356" t="s">
        <v>3517</v>
      </c>
      <c r="D213" s="352">
        <v>5.68</v>
      </c>
    </row>
    <row r="214" spans="1:4" x14ac:dyDescent="0.25">
      <c r="A214" s="356">
        <v>300</v>
      </c>
      <c r="B214" s="356" t="s">
        <v>3681</v>
      </c>
      <c r="C214" s="356" t="s">
        <v>3517</v>
      </c>
      <c r="D214" s="352">
        <v>19.649999999999999</v>
      </c>
    </row>
    <row r="215" spans="1:4" x14ac:dyDescent="0.25">
      <c r="A215" s="356">
        <v>20085</v>
      </c>
      <c r="B215" s="356" t="s">
        <v>3682</v>
      </c>
      <c r="C215" s="356" t="s">
        <v>3517</v>
      </c>
      <c r="D215" s="352">
        <v>3.59</v>
      </c>
    </row>
    <row r="216" spans="1:4" x14ac:dyDescent="0.25">
      <c r="A216" s="356">
        <v>298</v>
      </c>
      <c r="B216" s="356" t="s">
        <v>12465</v>
      </c>
      <c r="C216" s="356" t="s">
        <v>3517</v>
      </c>
      <c r="D216" s="352">
        <v>4.3600000000000003</v>
      </c>
    </row>
    <row r="217" spans="1:4" x14ac:dyDescent="0.25">
      <c r="A217" s="356">
        <v>311</v>
      </c>
      <c r="B217" s="356" t="s">
        <v>3683</v>
      </c>
      <c r="C217" s="356" t="s">
        <v>3517</v>
      </c>
      <c r="D217" s="352">
        <v>16.2</v>
      </c>
    </row>
    <row r="218" spans="1:4" x14ac:dyDescent="0.25">
      <c r="A218" s="356">
        <v>318</v>
      </c>
      <c r="B218" s="356" t="s">
        <v>3684</v>
      </c>
      <c r="C218" s="356" t="s">
        <v>3517</v>
      </c>
      <c r="D218" s="352">
        <v>32.630000000000003</v>
      </c>
    </row>
    <row r="219" spans="1:4" x14ac:dyDescent="0.25">
      <c r="A219" s="356">
        <v>319</v>
      </c>
      <c r="B219" s="356" t="s">
        <v>3685</v>
      </c>
      <c r="C219" s="356" t="s">
        <v>3517</v>
      </c>
      <c r="D219" s="352">
        <v>51.16</v>
      </c>
    </row>
    <row r="220" spans="1:4" x14ac:dyDescent="0.25">
      <c r="A220" s="356">
        <v>303</v>
      </c>
      <c r="B220" s="356" t="s">
        <v>3686</v>
      </c>
      <c r="C220" s="356" t="s">
        <v>3517</v>
      </c>
      <c r="D220" s="352">
        <v>5.36</v>
      </c>
    </row>
    <row r="221" spans="1:4" x14ac:dyDescent="0.25">
      <c r="A221" s="356">
        <v>305</v>
      </c>
      <c r="B221" s="356" t="s">
        <v>3687</v>
      </c>
      <c r="C221" s="356" t="s">
        <v>3517</v>
      </c>
      <c r="D221" s="352">
        <v>16.87</v>
      </c>
    </row>
    <row r="222" spans="1:4" x14ac:dyDescent="0.25">
      <c r="A222" s="356">
        <v>306</v>
      </c>
      <c r="B222" s="356" t="s">
        <v>3688</v>
      </c>
      <c r="C222" s="356" t="s">
        <v>3517</v>
      </c>
      <c r="D222" s="352">
        <v>25.58</v>
      </c>
    </row>
    <row r="223" spans="1:4" x14ac:dyDescent="0.25">
      <c r="A223" s="356">
        <v>307</v>
      </c>
      <c r="B223" s="356" t="s">
        <v>3689</v>
      </c>
      <c r="C223" s="356" t="s">
        <v>3517</v>
      </c>
      <c r="D223" s="352">
        <v>64.63</v>
      </c>
    </row>
    <row r="224" spans="1:4" x14ac:dyDescent="0.25">
      <c r="A224" s="356">
        <v>309</v>
      </c>
      <c r="B224" s="356" t="s">
        <v>3690</v>
      </c>
      <c r="C224" s="356" t="s">
        <v>3517</v>
      </c>
      <c r="D224" s="352">
        <v>105.87</v>
      </c>
    </row>
    <row r="225" spans="1:4" x14ac:dyDescent="0.25">
      <c r="A225" s="356">
        <v>310</v>
      </c>
      <c r="B225" s="356" t="s">
        <v>3691</v>
      </c>
      <c r="C225" s="356" t="s">
        <v>3517</v>
      </c>
      <c r="D225" s="352">
        <v>146.72999999999999</v>
      </c>
    </row>
    <row r="226" spans="1:4" x14ac:dyDescent="0.25">
      <c r="A226" s="356">
        <v>328</v>
      </c>
      <c r="B226" s="356" t="s">
        <v>3692</v>
      </c>
      <c r="C226" s="356" t="s">
        <v>3517</v>
      </c>
      <c r="D226" s="352">
        <v>12.83</v>
      </c>
    </row>
    <row r="227" spans="1:4" x14ac:dyDescent="0.25">
      <c r="A227" s="356">
        <v>325</v>
      </c>
      <c r="B227" s="356" t="s">
        <v>3693</v>
      </c>
      <c r="C227" s="356" t="s">
        <v>3517</v>
      </c>
      <c r="D227" s="352">
        <v>3.78</v>
      </c>
    </row>
    <row r="228" spans="1:4" x14ac:dyDescent="0.25">
      <c r="A228" s="356">
        <v>20326</v>
      </c>
      <c r="B228" s="356" t="s">
        <v>3694</v>
      </c>
      <c r="C228" s="356" t="s">
        <v>3517</v>
      </c>
      <c r="D228" s="352">
        <v>6.92</v>
      </c>
    </row>
    <row r="229" spans="1:4" x14ac:dyDescent="0.25">
      <c r="A229" s="356">
        <v>329</v>
      </c>
      <c r="B229" s="356" t="s">
        <v>3695</v>
      </c>
      <c r="C229" s="356" t="s">
        <v>3517</v>
      </c>
      <c r="D229" s="352">
        <v>10.73</v>
      </c>
    </row>
    <row r="230" spans="1:4" x14ac:dyDescent="0.25">
      <c r="A230" s="356">
        <v>308</v>
      </c>
      <c r="B230" s="356" t="s">
        <v>3696</v>
      </c>
      <c r="C230" s="356" t="s">
        <v>3517</v>
      </c>
      <c r="D230" s="352">
        <v>144.24</v>
      </c>
    </row>
    <row r="231" spans="1:4" x14ac:dyDescent="0.25">
      <c r="A231" s="356">
        <v>39642</v>
      </c>
      <c r="B231" s="356" t="s">
        <v>12466</v>
      </c>
      <c r="C231" s="356" t="s">
        <v>3517</v>
      </c>
      <c r="D231" s="352">
        <v>4.75</v>
      </c>
    </row>
    <row r="232" spans="1:4" x14ac:dyDescent="0.25">
      <c r="A232" s="356">
        <v>39641</v>
      </c>
      <c r="B232" s="356" t="s">
        <v>12467</v>
      </c>
      <c r="C232" s="356" t="s">
        <v>3517</v>
      </c>
      <c r="D232" s="352">
        <v>4.17</v>
      </c>
    </row>
    <row r="233" spans="1:4" x14ac:dyDescent="0.25">
      <c r="A233" s="356">
        <v>39643</v>
      </c>
      <c r="B233" s="356" t="s">
        <v>12468</v>
      </c>
      <c r="C233" s="356" t="s">
        <v>3517</v>
      </c>
      <c r="D233" s="352">
        <v>5.58</v>
      </c>
    </row>
    <row r="234" spans="1:4" x14ac:dyDescent="0.25">
      <c r="A234" s="356">
        <v>39644</v>
      </c>
      <c r="B234" s="356" t="s">
        <v>12469</v>
      </c>
      <c r="C234" s="356" t="s">
        <v>3517</v>
      </c>
      <c r="D234" s="352">
        <v>8.65</v>
      </c>
    </row>
    <row r="235" spans="1:4" x14ac:dyDescent="0.25">
      <c r="A235" s="356">
        <v>39645</v>
      </c>
      <c r="B235" s="356" t="s">
        <v>12470</v>
      </c>
      <c r="C235" s="356" t="s">
        <v>3517</v>
      </c>
      <c r="D235" s="352">
        <v>9.48</v>
      </c>
    </row>
    <row r="236" spans="1:4" x14ac:dyDescent="0.25">
      <c r="A236" s="356">
        <v>41610</v>
      </c>
      <c r="B236" s="356" t="s">
        <v>10108</v>
      </c>
      <c r="C236" s="356" t="s">
        <v>3517</v>
      </c>
      <c r="D236" s="352">
        <v>605.03</v>
      </c>
    </row>
    <row r="237" spans="1:4" x14ac:dyDescent="0.25">
      <c r="A237" s="356">
        <v>41611</v>
      </c>
      <c r="B237" s="356" t="s">
        <v>10109</v>
      </c>
      <c r="C237" s="356" t="s">
        <v>3517</v>
      </c>
      <c r="D237" s="352">
        <v>953.64</v>
      </c>
    </row>
    <row r="238" spans="1:4" x14ac:dyDescent="0.25">
      <c r="A238" s="356">
        <v>41612</v>
      </c>
      <c r="B238" s="356" t="s">
        <v>10110</v>
      </c>
      <c r="C238" s="356" t="s">
        <v>3517</v>
      </c>
      <c r="D238" s="353">
        <v>1339.05</v>
      </c>
    </row>
    <row r="239" spans="1:4" x14ac:dyDescent="0.25">
      <c r="A239" s="356">
        <v>41637</v>
      </c>
      <c r="B239" s="356" t="s">
        <v>10111</v>
      </c>
      <c r="C239" s="356" t="s">
        <v>3517</v>
      </c>
      <c r="D239" s="352">
        <v>125.17</v>
      </c>
    </row>
    <row r="240" spans="1:4" x14ac:dyDescent="0.25">
      <c r="A240" s="356">
        <v>41638</v>
      </c>
      <c r="B240" s="356" t="s">
        <v>10112</v>
      </c>
      <c r="C240" s="356" t="s">
        <v>3517</v>
      </c>
      <c r="D240" s="352">
        <v>163.05000000000001</v>
      </c>
    </row>
    <row r="241" spans="1:4" x14ac:dyDescent="0.25">
      <c r="A241" s="356">
        <v>41639</v>
      </c>
      <c r="B241" s="356" t="s">
        <v>10113</v>
      </c>
      <c r="C241" s="356" t="s">
        <v>3517</v>
      </c>
      <c r="D241" s="352">
        <v>394.47</v>
      </c>
    </row>
    <row r="242" spans="1:4" x14ac:dyDescent="0.25">
      <c r="A242" s="356">
        <v>11789</v>
      </c>
      <c r="B242" s="356" t="s">
        <v>3697</v>
      </c>
      <c r="C242" s="356" t="s">
        <v>3517</v>
      </c>
      <c r="D242" s="352">
        <v>1.1599999999999999</v>
      </c>
    </row>
    <row r="243" spans="1:4" x14ac:dyDescent="0.25">
      <c r="A243" s="356">
        <v>20975</v>
      </c>
      <c r="B243" s="356" t="s">
        <v>3698</v>
      </c>
      <c r="C243" s="356" t="s">
        <v>3517</v>
      </c>
      <c r="D243" s="352">
        <v>10.68</v>
      </c>
    </row>
    <row r="244" spans="1:4" x14ac:dyDescent="0.25">
      <c r="A244" s="356">
        <v>20976</v>
      </c>
      <c r="B244" s="356" t="s">
        <v>3699</v>
      </c>
      <c r="C244" s="356" t="s">
        <v>3517</v>
      </c>
      <c r="D244" s="352">
        <v>16.14</v>
      </c>
    </row>
    <row r="245" spans="1:4" x14ac:dyDescent="0.25">
      <c r="A245" s="356">
        <v>40340</v>
      </c>
      <c r="B245" s="356" t="s">
        <v>12471</v>
      </c>
      <c r="C245" s="356" t="s">
        <v>3517</v>
      </c>
      <c r="D245" s="352">
        <v>35.6</v>
      </c>
    </row>
    <row r="246" spans="1:4" x14ac:dyDescent="0.25">
      <c r="A246" s="356">
        <v>40341</v>
      </c>
      <c r="B246" s="356" t="s">
        <v>12472</v>
      </c>
      <c r="C246" s="356" t="s">
        <v>3517</v>
      </c>
      <c r="D246" s="352">
        <v>42.49</v>
      </c>
    </row>
    <row r="247" spans="1:4" x14ac:dyDescent="0.25">
      <c r="A247" s="356">
        <v>40342</v>
      </c>
      <c r="B247" s="356" t="s">
        <v>12473</v>
      </c>
      <c r="C247" s="356" t="s">
        <v>3517</v>
      </c>
      <c r="D247" s="352">
        <v>50.68</v>
      </c>
    </row>
    <row r="248" spans="1:4" x14ac:dyDescent="0.25">
      <c r="A248" s="356">
        <v>40343</v>
      </c>
      <c r="B248" s="356" t="s">
        <v>12474</v>
      </c>
      <c r="C248" s="356" t="s">
        <v>3517</v>
      </c>
      <c r="D248" s="352">
        <v>60.11</v>
      </c>
    </row>
    <row r="249" spans="1:4" x14ac:dyDescent="0.25">
      <c r="A249" s="356">
        <v>40344</v>
      </c>
      <c r="B249" s="356" t="s">
        <v>12475</v>
      </c>
      <c r="C249" s="356" t="s">
        <v>3517</v>
      </c>
      <c r="D249" s="352">
        <v>81.94</v>
      </c>
    </row>
    <row r="250" spans="1:4" x14ac:dyDescent="0.25">
      <c r="A250" s="356">
        <v>40345</v>
      </c>
      <c r="B250" s="356" t="s">
        <v>12476</v>
      </c>
      <c r="C250" s="356" t="s">
        <v>3517</v>
      </c>
      <c r="D250" s="352">
        <v>100.97</v>
      </c>
    </row>
    <row r="251" spans="1:4" x14ac:dyDescent="0.25">
      <c r="A251" s="356">
        <v>40346</v>
      </c>
      <c r="B251" s="356" t="s">
        <v>12477</v>
      </c>
      <c r="C251" s="356" t="s">
        <v>3517</v>
      </c>
      <c r="D251" s="352">
        <v>117.12</v>
      </c>
    </row>
    <row r="252" spans="1:4" x14ac:dyDescent="0.25">
      <c r="A252" s="356">
        <v>40347</v>
      </c>
      <c r="B252" s="356" t="s">
        <v>12478</v>
      </c>
      <c r="C252" s="356" t="s">
        <v>3517</v>
      </c>
      <c r="D252" s="352">
        <v>147.16</v>
      </c>
    </row>
    <row r="253" spans="1:4" x14ac:dyDescent="0.25">
      <c r="A253" s="356">
        <v>6138</v>
      </c>
      <c r="B253" s="356" t="s">
        <v>12479</v>
      </c>
      <c r="C253" s="356" t="s">
        <v>3517</v>
      </c>
      <c r="D253" s="352">
        <v>11.55</v>
      </c>
    </row>
    <row r="254" spans="1:4" x14ac:dyDescent="0.25">
      <c r="A254" s="356">
        <v>38840</v>
      </c>
      <c r="B254" s="356" t="s">
        <v>3700</v>
      </c>
      <c r="C254" s="356" t="s">
        <v>3517</v>
      </c>
      <c r="D254" s="352">
        <v>3.12</v>
      </c>
    </row>
    <row r="255" spans="1:4" x14ac:dyDescent="0.25">
      <c r="A255" s="356">
        <v>38841</v>
      </c>
      <c r="B255" s="356" t="s">
        <v>3701</v>
      </c>
      <c r="C255" s="356" t="s">
        <v>3517</v>
      </c>
      <c r="D255" s="352">
        <v>3.46</v>
      </c>
    </row>
    <row r="256" spans="1:4" x14ac:dyDescent="0.25">
      <c r="A256" s="356">
        <v>38842</v>
      </c>
      <c r="B256" s="356" t="s">
        <v>3702</v>
      </c>
      <c r="C256" s="356" t="s">
        <v>3517</v>
      </c>
      <c r="D256" s="352">
        <v>6.83</v>
      </c>
    </row>
    <row r="257" spans="1:4" x14ac:dyDescent="0.25">
      <c r="A257" s="356">
        <v>38843</v>
      </c>
      <c r="B257" s="356" t="s">
        <v>3703</v>
      </c>
      <c r="C257" s="356" t="s">
        <v>3517</v>
      </c>
      <c r="D257" s="352">
        <v>10.68</v>
      </c>
    </row>
    <row r="258" spans="1:4" x14ac:dyDescent="0.25">
      <c r="A258" s="356">
        <v>43424</v>
      </c>
      <c r="B258" s="356" t="s">
        <v>10114</v>
      </c>
      <c r="C258" s="356" t="s">
        <v>3517</v>
      </c>
      <c r="D258" s="352">
        <v>506.91</v>
      </c>
    </row>
    <row r="259" spans="1:4" x14ac:dyDescent="0.25">
      <c r="A259" s="356">
        <v>43426</v>
      </c>
      <c r="B259" s="356" t="s">
        <v>10115</v>
      </c>
      <c r="C259" s="356" t="s">
        <v>3517</v>
      </c>
      <c r="D259" s="353">
        <v>1748.35</v>
      </c>
    </row>
    <row r="260" spans="1:4" x14ac:dyDescent="0.25">
      <c r="A260" s="356">
        <v>12565</v>
      </c>
      <c r="B260" s="356" t="s">
        <v>10116</v>
      </c>
      <c r="C260" s="356" t="s">
        <v>3517</v>
      </c>
      <c r="D260" s="352">
        <v>613.12</v>
      </c>
    </row>
    <row r="261" spans="1:4" x14ac:dyDescent="0.25">
      <c r="A261" s="356">
        <v>12567</v>
      </c>
      <c r="B261" s="356" t="s">
        <v>10117</v>
      </c>
      <c r="C261" s="356" t="s">
        <v>3517</v>
      </c>
      <c r="D261" s="352">
        <v>823.52</v>
      </c>
    </row>
    <row r="262" spans="1:4" x14ac:dyDescent="0.25">
      <c r="A262" s="356">
        <v>12568</v>
      </c>
      <c r="B262" s="356" t="s">
        <v>10118</v>
      </c>
      <c r="C262" s="356" t="s">
        <v>3517</v>
      </c>
      <c r="D262" s="353">
        <v>1152.94</v>
      </c>
    </row>
    <row r="263" spans="1:4" x14ac:dyDescent="0.25">
      <c r="A263" s="356">
        <v>43441</v>
      </c>
      <c r="B263" s="356" t="s">
        <v>10119</v>
      </c>
      <c r="C263" s="356" t="s">
        <v>3517</v>
      </c>
      <c r="D263" s="352">
        <v>148.22999999999999</v>
      </c>
    </row>
    <row r="264" spans="1:4" x14ac:dyDescent="0.25">
      <c r="A264" s="356">
        <v>43423</v>
      </c>
      <c r="B264" s="356" t="s">
        <v>10120</v>
      </c>
      <c r="C264" s="356" t="s">
        <v>3517</v>
      </c>
      <c r="D264" s="352">
        <v>69.17</v>
      </c>
    </row>
    <row r="265" spans="1:4" x14ac:dyDescent="0.25">
      <c r="A265" s="356">
        <v>12532</v>
      </c>
      <c r="B265" s="356" t="s">
        <v>10121</v>
      </c>
      <c r="C265" s="356" t="s">
        <v>3517</v>
      </c>
      <c r="D265" s="352">
        <v>106.68</v>
      </c>
    </row>
    <row r="266" spans="1:4" x14ac:dyDescent="0.25">
      <c r="A266" s="356">
        <v>43444</v>
      </c>
      <c r="B266" s="356" t="s">
        <v>10122</v>
      </c>
      <c r="C266" s="356" t="s">
        <v>3517</v>
      </c>
      <c r="D266" s="352">
        <v>358.23</v>
      </c>
    </row>
    <row r="267" spans="1:4" x14ac:dyDescent="0.25">
      <c r="A267" s="356">
        <v>12551</v>
      </c>
      <c r="B267" s="356" t="s">
        <v>10123</v>
      </c>
      <c r="C267" s="356" t="s">
        <v>3517</v>
      </c>
      <c r="D267" s="352">
        <v>255.59</v>
      </c>
    </row>
    <row r="268" spans="1:4" x14ac:dyDescent="0.25">
      <c r="A268" s="356">
        <v>43442</v>
      </c>
      <c r="B268" s="356" t="s">
        <v>10124</v>
      </c>
      <c r="C268" s="356" t="s">
        <v>3517</v>
      </c>
      <c r="D268" s="352">
        <v>197.64</v>
      </c>
    </row>
    <row r="269" spans="1:4" x14ac:dyDescent="0.25">
      <c r="A269" s="356">
        <v>43443</v>
      </c>
      <c r="B269" s="356" t="s">
        <v>10125</v>
      </c>
      <c r="C269" s="356" t="s">
        <v>3517</v>
      </c>
      <c r="D269" s="352">
        <v>259.41000000000003</v>
      </c>
    </row>
    <row r="270" spans="1:4" x14ac:dyDescent="0.25">
      <c r="A270" s="356">
        <v>12544</v>
      </c>
      <c r="B270" s="356" t="s">
        <v>10126</v>
      </c>
      <c r="C270" s="356" t="s">
        <v>3517</v>
      </c>
      <c r="D270" s="352">
        <v>139.99</v>
      </c>
    </row>
    <row r="271" spans="1:4" x14ac:dyDescent="0.25">
      <c r="A271" s="356">
        <v>12547</v>
      </c>
      <c r="B271" s="356" t="s">
        <v>10127</v>
      </c>
      <c r="C271" s="356" t="s">
        <v>3517</v>
      </c>
      <c r="D271" s="352">
        <v>188.29</v>
      </c>
    </row>
    <row r="272" spans="1:4" x14ac:dyDescent="0.25">
      <c r="A272" s="356">
        <v>43445</v>
      </c>
      <c r="B272" s="356" t="s">
        <v>10128</v>
      </c>
      <c r="C272" s="356" t="s">
        <v>3517</v>
      </c>
      <c r="D272" s="352">
        <v>494.11</v>
      </c>
    </row>
    <row r="273" spans="1:4" x14ac:dyDescent="0.25">
      <c r="A273" s="356">
        <v>12563</v>
      </c>
      <c r="B273" s="356" t="s">
        <v>10129</v>
      </c>
      <c r="C273" s="356" t="s">
        <v>3517</v>
      </c>
      <c r="D273" s="352">
        <v>353.52</v>
      </c>
    </row>
    <row r="274" spans="1:4" x14ac:dyDescent="0.25">
      <c r="A274" s="356">
        <v>43425</v>
      </c>
      <c r="B274" s="356" t="s">
        <v>10130</v>
      </c>
      <c r="C274" s="356" t="s">
        <v>3517</v>
      </c>
      <c r="D274" s="352">
        <v>222.35</v>
      </c>
    </row>
    <row r="275" spans="1:4" x14ac:dyDescent="0.25">
      <c r="A275" s="356">
        <v>43446</v>
      </c>
      <c r="B275" s="356" t="s">
        <v>10131</v>
      </c>
      <c r="C275" s="356" t="s">
        <v>3517</v>
      </c>
      <c r="D275" s="352">
        <v>469.41</v>
      </c>
    </row>
    <row r="276" spans="1:4" x14ac:dyDescent="0.25">
      <c r="A276" s="356">
        <v>43447</v>
      </c>
      <c r="B276" s="356" t="s">
        <v>10132</v>
      </c>
      <c r="C276" s="356" t="s">
        <v>3517</v>
      </c>
      <c r="D276" s="352">
        <v>576.47</v>
      </c>
    </row>
    <row r="277" spans="1:4" x14ac:dyDescent="0.25">
      <c r="A277" s="356">
        <v>43448</v>
      </c>
      <c r="B277" s="356" t="s">
        <v>10133</v>
      </c>
      <c r="C277" s="356" t="s">
        <v>3517</v>
      </c>
      <c r="D277" s="352">
        <v>807.05</v>
      </c>
    </row>
    <row r="278" spans="1:4" x14ac:dyDescent="0.25">
      <c r="A278" s="356">
        <v>13761</v>
      </c>
      <c r="B278" s="356" t="s">
        <v>3704</v>
      </c>
      <c r="C278" s="356" t="s">
        <v>3517</v>
      </c>
      <c r="D278" s="353">
        <v>4179.04</v>
      </c>
    </row>
    <row r="279" spans="1:4" x14ac:dyDescent="0.25">
      <c r="A279" s="356">
        <v>4814</v>
      </c>
      <c r="B279" s="356" t="s">
        <v>3705</v>
      </c>
      <c r="C279" s="356" t="s">
        <v>3517</v>
      </c>
      <c r="D279" s="352">
        <v>82.25</v>
      </c>
    </row>
    <row r="280" spans="1:4" x14ac:dyDescent="0.25">
      <c r="A280" s="356">
        <v>44473</v>
      </c>
      <c r="B280" s="356" t="s">
        <v>12480</v>
      </c>
      <c r="C280" s="356" t="s">
        <v>3517</v>
      </c>
      <c r="D280" s="353">
        <v>2481.38</v>
      </c>
    </row>
    <row r="281" spans="1:4" x14ac:dyDescent="0.25">
      <c r="A281" s="356">
        <v>6122</v>
      </c>
      <c r="B281" s="356" t="s">
        <v>8816</v>
      </c>
      <c r="C281" s="356" t="s">
        <v>3519</v>
      </c>
      <c r="D281" s="352">
        <v>15.31</v>
      </c>
    </row>
    <row r="282" spans="1:4" x14ac:dyDescent="0.25">
      <c r="A282" s="356">
        <v>40810</v>
      </c>
      <c r="B282" s="356" t="s">
        <v>3706</v>
      </c>
      <c r="C282" s="356" t="s">
        <v>3655</v>
      </c>
      <c r="D282" s="353">
        <v>2708.43</v>
      </c>
    </row>
    <row r="283" spans="1:4" x14ac:dyDescent="0.25">
      <c r="A283" s="356">
        <v>21100</v>
      </c>
      <c r="B283" s="356" t="s">
        <v>3707</v>
      </c>
      <c r="C283" s="356" t="s">
        <v>3517</v>
      </c>
      <c r="D283" s="353">
        <v>3047.95</v>
      </c>
    </row>
    <row r="284" spans="1:4" x14ac:dyDescent="0.25">
      <c r="A284" s="356">
        <v>11816</v>
      </c>
      <c r="B284" s="356" t="s">
        <v>3708</v>
      </c>
      <c r="C284" s="356" t="s">
        <v>3517</v>
      </c>
      <c r="D284" s="353">
        <v>3250</v>
      </c>
    </row>
    <row r="285" spans="1:4" x14ac:dyDescent="0.25">
      <c r="A285" s="356">
        <v>11814</v>
      </c>
      <c r="B285" s="356" t="s">
        <v>3709</v>
      </c>
      <c r="C285" s="356" t="s">
        <v>3517</v>
      </c>
      <c r="D285" s="353">
        <v>7074.43</v>
      </c>
    </row>
    <row r="286" spans="1:4" x14ac:dyDescent="0.25">
      <c r="A286" s="356">
        <v>14186</v>
      </c>
      <c r="B286" s="356" t="s">
        <v>3710</v>
      </c>
      <c r="C286" s="356" t="s">
        <v>3517</v>
      </c>
      <c r="D286" s="353">
        <v>8882.91</v>
      </c>
    </row>
    <row r="287" spans="1:4" x14ac:dyDescent="0.25">
      <c r="A287" s="356">
        <v>14185</v>
      </c>
      <c r="B287" s="356" t="s">
        <v>3711</v>
      </c>
      <c r="C287" s="356" t="s">
        <v>3517</v>
      </c>
      <c r="D287" s="353">
        <v>11506.83</v>
      </c>
    </row>
    <row r="288" spans="1:4" x14ac:dyDescent="0.25">
      <c r="A288" s="356">
        <v>11811</v>
      </c>
      <c r="B288" s="356" t="s">
        <v>3712</v>
      </c>
      <c r="C288" s="356" t="s">
        <v>3517</v>
      </c>
      <c r="D288" s="353">
        <v>4399.7700000000004</v>
      </c>
    </row>
    <row r="289" spans="1:4" x14ac:dyDescent="0.25">
      <c r="A289" s="356">
        <v>44498</v>
      </c>
      <c r="B289" s="356" t="s">
        <v>12481</v>
      </c>
      <c r="C289" s="356" t="s">
        <v>3517</v>
      </c>
      <c r="D289" s="353">
        <v>290224.43</v>
      </c>
    </row>
    <row r="290" spans="1:4" x14ac:dyDescent="0.25">
      <c r="A290" s="356">
        <v>34469</v>
      </c>
      <c r="B290" s="356" t="s">
        <v>12482</v>
      </c>
      <c r="C290" s="356" t="s">
        <v>3517</v>
      </c>
      <c r="D290" s="353">
        <v>10161.91</v>
      </c>
    </row>
    <row r="291" spans="1:4" x14ac:dyDescent="0.25">
      <c r="A291" s="356">
        <v>34476</v>
      </c>
      <c r="B291" s="356" t="s">
        <v>12483</v>
      </c>
      <c r="C291" s="356" t="s">
        <v>3517</v>
      </c>
      <c r="D291" s="353">
        <v>5299.86</v>
      </c>
    </row>
    <row r="292" spans="1:4" x14ac:dyDescent="0.25">
      <c r="A292" s="356">
        <v>34477</v>
      </c>
      <c r="B292" s="356" t="s">
        <v>12484</v>
      </c>
      <c r="C292" s="356" t="s">
        <v>3517</v>
      </c>
      <c r="D292" s="353">
        <v>7033.94</v>
      </c>
    </row>
    <row r="293" spans="1:4" x14ac:dyDescent="0.25">
      <c r="A293" s="356">
        <v>34482</v>
      </c>
      <c r="B293" s="356" t="s">
        <v>12485</v>
      </c>
      <c r="C293" s="356" t="s">
        <v>3517</v>
      </c>
      <c r="D293" s="353">
        <v>6569.31</v>
      </c>
    </row>
    <row r="294" spans="1:4" x14ac:dyDescent="0.25">
      <c r="A294" s="356">
        <v>34472</v>
      </c>
      <c r="B294" s="356" t="s">
        <v>12486</v>
      </c>
      <c r="C294" s="356" t="s">
        <v>3517</v>
      </c>
      <c r="D294" s="353">
        <v>3126.5</v>
      </c>
    </row>
    <row r="295" spans="1:4" x14ac:dyDescent="0.25">
      <c r="A295" s="356">
        <v>42425</v>
      </c>
      <c r="B295" s="356" t="s">
        <v>7993</v>
      </c>
      <c r="C295" s="356" t="s">
        <v>3517</v>
      </c>
      <c r="D295" s="353">
        <v>2337.4299999999998</v>
      </c>
    </row>
    <row r="296" spans="1:4" x14ac:dyDescent="0.25">
      <c r="A296" s="356">
        <v>42422</v>
      </c>
      <c r="B296" s="356" t="s">
        <v>7994</v>
      </c>
      <c r="C296" s="356" t="s">
        <v>3517</v>
      </c>
      <c r="D296" s="353">
        <v>3470</v>
      </c>
    </row>
    <row r="297" spans="1:4" x14ac:dyDescent="0.25">
      <c r="A297" s="356">
        <v>43184</v>
      </c>
      <c r="B297" s="356" t="s">
        <v>7995</v>
      </c>
      <c r="C297" s="356" t="s">
        <v>3517</v>
      </c>
      <c r="D297" s="353">
        <v>4795.87</v>
      </c>
    </row>
    <row r="298" spans="1:4" x14ac:dyDescent="0.25">
      <c r="A298" s="356">
        <v>42424</v>
      </c>
      <c r="B298" s="356" t="s">
        <v>7996</v>
      </c>
      <c r="C298" s="356" t="s">
        <v>3517</v>
      </c>
      <c r="D298" s="353">
        <v>2087.5300000000002</v>
      </c>
    </row>
    <row r="299" spans="1:4" x14ac:dyDescent="0.25">
      <c r="A299" s="356">
        <v>42421</v>
      </c>
      <c r="B299" s="356" t="s">
        <v>7997</v>
      </c>
      <c r="C299" s="356" t="s">
        <v>3517</v>
      </c>
      <c r="D299" s="353">
        <v>19006.75</v>
      </c>
    </row>
    <row r="300" spans="1:4" x14ac:dyDescent="0.25">
      <c r="A300" s="356">
        <v>42416</v>
      </c>
      <c r="B300" s="356" t="s">
        <v>7998</v>
      </c>
      <c r="C300" s="356" t="s">
        <v>3517</v>
      </c>
      <c r="D300" s="353">
        <v>8999.11</v>
      </c>
    </row>
    <row r="301" spans="1:4" x14ac:dyDescent="0.25">
      <c r="A301" s="356">
        <v>42417</v>
      </c>
      <c r="B301" s="356" t="s">
        <v>7999</v>
      </c>
      <c r="C301" s="356" t="s">
        <v>3517</v>
      </c>
      <c r="D301" s="353">
        <v>10088.74</v>
      </c>
    </row>
    <row r="302" spans="1:4" x14ac:dyDescent="0.25">
      <c r="A302" s="356">
        <v>42419</v>
      </c>
      <c r="B302" s="356" t="s">
        <v>8000</v>
      </c>
      <c r="C302" s="356" t="s">
        <v>3517</v>
      </c>
      <c r="D302" s="353">
        <v>11398.14</v>
      </c>
    </row>
    <row r="303" spans="1:4" x14ac:dyDescent="0.25">
      <c r="A303" s="356">
        <v>42420</v>
      </c>
      <c r="B303" s="356" t="s">
        <v>8001</v>
      </c>
      <c r="C303" s="356" t="s">
        <v>3517</v>
      </c>
      <c r="D303" s="353">
        <v>15665.89</v>
      </c>
    </row>
    <row r="304" spans="1:4" x14ac:dyDescent="0.25">
      <c r="A304" s="356">
        <v>43195</v>
      </c>
      <c r="B304" s="356" t="s">
        <v>8002</v>
      </c>
      <c r="C304" s="356" t="s">
        <v>3517</v>
      </c>
      <c r="D304" s="353">
        <v>5516.18</v>
      </c>
    </row>
    <row r="305" spans="1:4" x14ac:dyDescent="0.25">
      <c r="A305" s="356">
        <v>43196</v>
      </c>
      <c r="B305" s="356" t="s">
        <v>8003</v>
      </c>
      <c r="C305" s="356" t="s">
        <v>3517</v>
      </c>
      <c r="D305" s="353">
        <v>6836.52</v>
      </c>
    </row>
    <row r="306" spans="1:4" x14ac:dyDescent="0.25">
      <c r="A306" s="356">
        <v>43198</v>
      </c>
      <c r="B306" s="356" t="s">
        <v>8004</v>
      </c>
      <c r="C306" s="356" t="s">
        <v>3517</v>
      </c>
      <c r="D306" s="353">
        <v>10158.9</v>
      </c>
    </row>
    <row r="307" spans="1:4" x14ac:dyDescent="0.25">
      <c r="A307" s="356">
        <v>43199</v>
      </c>
      <c r="B307" s="356" t="s">
        <v>8005</v>
      </c>
      <c r="C307" s="356" t="s">
        <v>3517</v>
      </c>
      <c r="D307" s="353">
        <v>10531.16</v>
      </c>
    </row>
    <row r="308" spans="1:4" x14ac:dyDescent="0.25">
      <c r="A308" s="356">
        <v>43200</v>
      </c>
      <c r="B308" s="356" t="s">
        <v>8006</v>
      </c>
      <c r="C308" s="356" t="s">
        <v>3517</v>
      </c>
      <c r="D308" s="353">
        <v>12085.27</v>
      </c>
    </row>
    <row r="309" spans="1:4" x14ac:dyDescent="0.25">
      <c r="A309" s="356">
        <v>39556</v>
      </c>
      <c r="B309" s="356" t="s">
        <v>8007</v>
      </c>
      <c r="C309" s="356" t="s">
        <v>3517</v>
      </c>
      <c r="D309" s="353">
        <v>6600.62</v>
      </c>
    </row>
    <row r="310" spans="1:4" x14ac:dyDescent="0.25">
      <c r="A310" s="356">
        <v>39557</v>
      </c>
      <c r="B310" s="356" t="s">
        <v>8008</v>
      </c>
      <c r="C310" s="356" t="s">
        <v>3517</v>
      </c>
      <c r="D310" s="353">
        <v>7107.43</v>
      </c>
    </row>
    <row r="311" spans="1:4" x14ac:dyDescent="0.25">
      <c r="A311" s="356">
        <v>39559</v>
      </c>
      <c r="B311" s="356" t="s">
        <v>8009</v>
      </c>
      <c r="C311" s="356" t="s">
        <v>3517</v>
      </c>
      <c r="D311" s="353">
        <v>10503.41</v>
      </c>
    </row>
    <row r="312" spans="1:4" x14ac:dyDescent="0.25">
      <c r="A312" s="356">
        <v>39560</v>
      </c>
      <c r="B312" s="356" t="s">
        <v>8010</v>
      </c>
      <c r="C312" s="356" t="s">
        <v>3517</v>
      </c>
      <c r="D312" s="353">
        <v>12151.42</v>
      </c>
    </row>
    <row r="313" spans="1:4" x14ac:dyDescent="0.25">
      <c r="A313" s="356">
        <v>39561</v>
      </c>
      <c r="B313" s="356" t="s">
        <v>8011</v>
      </c>
      <c r="C313" s="356" t="s">
        <v>3517</v>
      </c>
      <c r="D313" s="353">
        <v>12711.94</v>
      </c>
    </row>
    <row r="314" spans="1:4" x14ac:dyDescent="0.25">
      <c r="A314" s="356">
        <v>43190</v>
      </c>
      <c r="B314" s="356" t="s">
        <v>8012</v>
      </c>
      <c r="C314" s="356" t="s">
        <v>3517</v>
      </c>
      <c r="D314" s="353">
        <v>1875.94</v>
      </c>
    </row>
    <row r="315" spans="1:4" x14ac:dyDescent="0.25">
      <c r="A315" s="356">
        <v>39555</v>
      </c>
      <c r="B315" s="356" t="s">
        <v>8013</v>
      </c>
      <c r="C315" s="356" t="s">
        <v>3517</v>
      </c>
      <c r="D315" s="353">
        <v>2029.29</v>
      </c>
    </row>
    <row r="316" spans="1:4" x14ac:dyDescent="0.25">
      <c r="A316" s="356">
        <v>43191</v>
      </c>
      <c r="B316" s="356" t="s">
        <v>8014</v>
      </c>
      <c r="C316" s="356" t="s">
        <v>3517</v>
      </c>
      <c r="D316" s="353">
        <v>2699.23</v>
      </c>
    </row>
    <row r="317" spans="1:4" x14ac:dyDescent="0.25">
      <c r="A317" s="356">
        <v>39548</v>
      </c>
      <c r="B317" s="356" t="s">
        <v>8015</v>
      </c>
      <c r="C317" s="356" t="s">
        <v>3517</v>
      </c>
      <c r="D317" s="353">
        <v>3010.06</v>
      </c>
    </row>
    <row r="318" spans="1:4" x14ac:dyDescent="0.25">
      <c r="A318" s="356">
        <v>43192</v>
      </c>
      <c r="B318" s="356" t="s">
        <v>8016</v>
      </c>
      <c r="C318" s="356" t="s">
        <v>3517</v>
      </c>
      <c r="D318" s="353">
        <v>3535.75</v>
      </c>
    </row>
    <row r="319" spans="1:4" x14ac:dyDescent="0.25">
      <c r="A319" s="356">
        <v>39554</v>
      </c>
      <c r="B319" s="356" t="s">
        <v>8017</v>
      </c>
      <c r="C319" s="356" t="s">
        <v>3517</v>
      </c>
      <c r="D319" s="353">
        <v>3980.36</v>
      </c>
    </row>
    <row r="320" spans="1:4" x14ac:dyDescent="0.25">
      <c r="A320" s="356">
        <v>43194</v>
      </c>
      <c r="B320" s="356" t="s">
        <v>8018</v>
      </c>
      <c r="C320" s="356" t="s">
        <v>3517</v>
      </c>
      <c r="D320" s="353">
        <v>1607.06</v>
      </c>
    </row>
    <row r="321" spans="1:4" x14ac:dyDescent="0.25">
      <c r="A321" s="356">
        <v>39551</v>
      </c>
      <c r="B321" s="356" t="s">
        <v>8019</v>
      </c>
      <c r="C321" s="356" t="s">
        <v>3517</v>
      </c>
      <c r="D321" s="353">
        <v>1769.55</v>
      </c>
    </row>
    <row r="322" spans="1:4" x14ac:dyDescent="0.25">
      <c r="A322" s="356">
        <v>43185</v>
      </c>
      <c r="B322" s="356" t="s">
        <v>8020</v>
      </c>
      <c r="C322" s="356" t="s">
        <v>3517</v>
      </c>
      <c r="D322" s="353">
        <v>5028.75</v>
      </c>
    </row>
    <row r="323" spans="1:4" x14ac:dyDescent="0.25">
      <c r="A323" s="356">
        <v>43186</v>
      </c>
      <c r="B323" s="356" t="s">
        <v>8021</v>
      </c>
      <c r="C323" s="356" t="s">
        <v>3517</v>
      </c>
      <c r="D323" s="353">
        <v>5304.31</v>
      </c>
    </row>
    <row r="324" spans="1:4" x14ac:dyDescent="0.25">
      <c r="A324" s="356">
        <v>43187</v>
      </c>
      <c r="B324" s="356" t="s">
        <v>8022</v>
      </c>
      <c r="C324" s="356" t="s">
        <v>3517</v>
      </c>
      <c r="D324" s="353">
        <v>7038.88</v>
      </c>
    </row>
    <row r="325" spans="1:4" x14ac:dyDescent="0.25">
      <c r="A325" s="356">
        <v>43188</v>
      </c>
      <c r="B325" s="356" t="s">
        <v>8023</v>
      </c>
      <c r="C325" s="356" t="s">
        <v>3517</v>
      </c>
      <c r="D325" s="353">
        <v>8528.5300000000007</v>
      </c>
    </row>
    <row r="326" spans="1:4" x14ac:dyDescent="0.25">
      <c r="A326" s="356">
        <v>43189</v>
      </c>
      <c r="B326" s="356" t="s">
        <v>8024</v>
      </c>
      <c r="C326" s="356" t="s">
        <v>3517</v>
      </c>
      <c r="D326" s="353">
        <v>9593.18</v>
      </c>
    </row>
    <row r="327" spans="1:4" x14ac:dyDescent="0.25">
      <c r="A327" s="356">
        <v>39580</v>
      </c>
      <c r="B327" s="356" t="s">
        <v>3713</v>
      </c>
      <c r="C327" s="356" t="s">
        <v>3517</v>
      </c>
      <c r="D327" s="353">
        <v>75598.179999999993</v>
      </c>
    </row>
    <row r="328" spans="1:4" x14ac:dyDescent="0.25">
      <c r="A328" s="356">
        <v>39577</v>
      </c>
      <c r="B328" s="356" t="s">
        <v>3714</v>
      </c>
      <c r="C328" s="356" t="s">
        <v>3517</v>
      </c>
      <c r="D328" s="353">
        <v>23662.07</v>
      </c>
    </row>
    <row r="329" spans="1:4" x14ac:dyDescent="0.25">
      <c r="A329" s="356">
        <v>39578</v>
      </c>
      <c r="B329" s="356" t="s">
        <v>3715</v>
      </c>
      <c r="C329" s="356" t="s">
        <v>3517</v>
      </c>
      <c r="D329" s="353">
        <v>30536.37</v>
      </c>
    </row>
    <row r="330" spans="1:4" x14ac:dyDescent="0.25">
      <c r="A330" s="356">
        <v>39579</v>
      </c>
      <c r="B330" s="356" t="s">
        <v>3716</v>
      </c>
      <c r="C330" s="356" t="s">
        <v>3517</v>
      </c>
      <c r="D330" s="353">
        <v>44428.02</v>
      </c>
    </row>
    <row r="331" spans="1:4" x14ac:dyDescent="0.25">
      <c r="A331" s="356">
        <v>39826</v>
      </c>
      <c r="B331" s="356" t="s">
        <v>8025</v>
      </c>
      <c r="C331" s="356" t="s">
        <v>3517</v>
      </c>
      <c r="D331" s="353">
        <v>5456.57</v>
      </c>
    </row>
    <row r="332" spans="1:4" x14ac:dyDescent="0.25">
      <c r="A332" s="356">
        <v>10700</v>
      </c>
      <c r="B332" s="356" t="s">
        <v>3717</v>
      </c>
      <c r="C332" s="356" t="s">
        <v>3517</v>
      </c>
      <c r="D332" s="353">
        <v>28471.98</v>
      </c>
    </row>
    <row r="333" spans="1:4" x14ac:dyDescent="0.25">
      <c r="A333" s="356">
        <v>346</v>
      </c>
      <c r="B333" s="356" t="s">
        <v>3718</v>
      </c>
      <c r="C333" s="356" t="s">
        <v>3575</v>
      </c>
      <c r="D333" s="352">
        <v>23.69</v>
      </c>
    </row>
    <row r="334" spans="1:4" x14ac:dyDescent="0.25">
      <c r="A334" s="356">
        <v>3312</v>
      </c>
      <c r="B334" s="356" t="s">
        <v>3719</v>
      </c>
      <c r="C334" s="356" t="s">
        <v>3575</v>
      </c>
      <c r="D334" s="352">
        <v>23.26</v>
      </c>
    </row>
    <row r="335" spans="1:4" x14ac:dyDescent="0.25">
      <c r="A335" s="356">
        <v>339</v>
      </c>
      <c r="B335" s="356" t="s">
        <v>8026</v>
      </c>
      <c r="C335" s="356" t="s">
        <v>3526</v>
      </c>
      <c r="D335" s="352">
        <v>1.22</v>
      </c>
    </row>
    <row r="336" spans="1:4" x14ac:dyDescent="0.25">
      <c r="A336" s="356">
        <v>340</v>
      </c>
      <c r="B336" s="356" t="s">
        <v>3720</v>
      </c>
      <c r="C336" s="356" t="s">
        <v>3526</v>
      </c>
      <c r="D336" s="352">
        <v>1.1000000000000001</v>
      </c>
    </row>
    <row r="337" spans="1:4" x14ac:dyDescent="0.25">
      <c r="A337" s="356">
        <v>43130</v>
      </c>
      <c r="B337" s="356" t="s">
        <v>8027</v>
      </c>
      <c r="C337" s="356" t="s">
        <v>3575</v>
      </c>
      <c r="D337" s="352">
        <v>20</v>
      </c>
    </row>
    <row r="338" spans="1:4" x14ac:dyDescent="0.25">
      <c r="A338" s="356">
        <v>344</v>
      </c>
      <c r="B338" s="356" t="s">
        <v>8028</v>
      </c>
      <c r="C338" s="356" t="s">
        <v>3575</v>
      </c>
      <c r="D338" s="352">
        <v>26.29</v>
      </c>
    </row>
    <row r="339" spans="1:4" x14ac:dyDescent="0.25">
      <c r="A339" s="356">
        <v>345</v>
      </c>
      <c r="B339" s="356" t="s">
        <v>8029</v>
      </c>
      <c r="C339" s="356" t="s">
        <v>3575</v>
      </c>
      <c r="D339" s="352">
        <v>28.52</v>
      </c>
    </row>
    <row r="340" spans="1:4" x14ac:dyDescent="0.25">
      <c r="A340" s="356">
        <v>43131</v>
      </c>
      <c r="B340" s="356" t="s">
        <v>8030</v>
      </c>
      <c r="C340" s="356" t="s">
        <v>3575</v>
      </c>
      <c r="D340" s="352">
        <v>23.23</v>
      </c>
    </row>
    <row r="341" spans="1:4" x14ac:dyDescent="0.25">
      <c r="A341" s="356">
        <v>3313</v>
      </c>
      <c r="B341" s="356" t="s">
        <v>8031</v>
      </c>
      <c r="C341" s="356" t="s">
        <v>3575</v>
      </c>
      <c r="D341" s="352">
        <v>29.93</v>
      </c>
    </row>
    <row r="342" spans="1:4" x14ac:dyDescent="0.25">
      <c r="A342" s="356">
        <v>43132</v>
      </c>
      <c r="B342" s="356" t="s">
        <v>10134</v>
      </c>
      <c r="C342" s="356" t="s">
        <v>3575</v>
      </c>
      <c r="D342" s="352">
        <v>20</v>
      </c>
    </row>
    <row r="343" spans="1:4" x14ac:dyDescent="0.25">
      <c r="A343" s="356">
        <v>366</v>
      </c>
      <c r="B343" s="356" t="s">
        <v>3721</v>
      </c>
      <c r="C343" s="356" t="s">
        <v>3524</v>
      </c>
      <c r="D343" s="352">
        <v>83.5</v>
      </c>
    </row>
    <row r="344" spans="1:4" x14ac:dyDescent="0.25">
      <c r="A344" s="356">
        <v>367</v>
      </c>
      <c r="B344" s="356" t="s">
        <v>3722</v>
      </c>
      <c r="C344" s="356" t="s">
        <v>3524</v>
      </c>
      <c r="D344" s="352">
        <v>84.59</v>
      </c>
    </row>
    <row r="345" spans="1:4" x14ac:dyDescent="0.25">
      <c r="A345" s="356">
        <v>370</v>
      </c>
      <c r="B345" s="356" t="s">
        <v>3723</v>
      </c>
      <c r="C345" s="356" t="s">
        <v>3524</v>
      </c>
      <c r="D345" s="352">
        <v>83.5</v>
      </c>
    </row>
    <row r="346" spans="1:4" x14ac:dyDescent="0.25">
      <c r="A346" s="356">
        <v>368</v>
      </c>
      <c r="B346" s="356" t="s">
        <v>3724</v>
      </c>
      <c r="C346" s="356" t="s">
        <v>3524</v>
      </c>
      <c r="D346" s="352">
        <v>41.75</v>
      </c>
    </row>
    <row r="347" spans="1:4" x14ac:dyDescent="0.25">
      <c r="A347" s="356">
        <v>11075</v>
      </c>
      <c r="B347" s="356" t="s">
        <v>3725</v>
      </c>
      <c r="C347" s="356" t="s">
        <v>3524</v>
      </c>
      <c r="D347" s="352">
        <v>958.32</v>
      </c>
    </row>
    <row r="348" spans="1:4" x14ac:dyDescent="0.25">
      <c r="A348" s="356">
        <v>1381</v>
      </c>
      <c r="B348" s="356" t="s">
        <v>3726</v>
      </c>
      <c r="C348" s="356" t="s">
        <v>3575</v>
      </c>
      <c r="D348" s="352">
        <v>0.82</v>
      </c>
    </row>
    <row r="349" spans="1:4" x14ac:dyDescent="0.25">
      <c r="A349" s="356">
        <v>34353</v>
      </c>
      <c r="B349" s="356" t="s">
        <v>10135</v>
      </c>
      <c r="C349" s="356" t="s">
        <v>3575</v>
      </c>
      <c r="D349" s="352">
        <v>1.52</v>
      </c>
    </row>
    <row r="350" spans="1:4" x14ac:dyDescent="0.25">
      <c r="A350" s="356">
        <v>37595</v>
      </c>
      <c r="B350" s="356" t="s">
        <v>10136</v>
      </c>
      <c r="C350" s="356" t="s">
        <v>3575</v>
      </c>
      <c r="D350" s="352">
        <v>2.52</v>
      </c>
    </row>
    <row r="351" spans="1:4" x14ac:dyDescent="0.25">
      <c r="A351" s="356">
        <v>37596</v>
      </c>
      <c r="B351" s="356" t="s">
        <v>10137</v>
      </c>
      <c r="C351" s="356" t="s">
        <v>3575</v>
      </c>
      <c r="D351" s="352">
        <v>2.89</v>
      </c>
    </row>
    <row r="352" spans="1:4" x14ac:dyDescent="0.25">
      <c r="A352" s="356">
        <v>371</v>
      </c>
      <c r="B352" s="356" t="s">
        <v>3727</v>
      </c>
      <c r="C352" s="356" t="s">
        <v>3575</v>
      </c>
      <c r="D352" s="352">
        <v>0.89</v>
      </c>
    </row>
    <row r="353" spans="1:4" x14ac:dyDescent="0.25">
      <c r="A353" s="356">
        <v>37553</v>
      </c>
      <c r="B353" s="356" t="s">
        <v>3728</v>
      </c>
      <c r="C353" s="356" t="s">
        <v>3575</v>
      </c>
      <c r="D353" s="352">
        <v>1.67</v>
      </c>
    </row>
    <row r="354" spans="1:4" x14ac:dyDescent="0.25">
      <c r="A354" s="356">
        <v>37552</v>
      </c>
      <c r="B354" s="356" t="s">
        <v>3729</v>
      </c>
      <c r="C354" s="356" t="s">
        <v>3575</v>
      </c>
      <c r="D354" s="352">
        <v>2.69</v>
      </c>
    </row>
    <row r="355" spans="1:4" x14ac:dyDescent="0.25">
      <c r="A355" s="356">
        <v>36880</v>
      </c>
      <c r="B355" s="356" t="s">
        <v>10138</v>
      </c>
      <c r="C355" s="356" t="s">
        <v>3575</v>
      </c>
      <c r="D355" s="352">
        <v>2.73</v>
      </c>
    </row>
    <row r="356" spans="1:4" x14ac:dyDescent="0.25">
      <c r="A356" s="356">
        <v>34355</v>
      </c>
      <c r="B356" s="356" t="s">
        <v>3730</v>
      </c>
      <c r="C356" s="356" t="s">
        <v>3575</v>
      </c>
      <c r="D356" s="352">
        <v>2.35</v>
      </c>
    </row>
    <row r="357" spans="1:4" x14ac:dyDescent="0.25">
      <c r="A357" s="356">
        <v>130</v>
      </c>
      <c r="B357" s="356" t="s">
        <v>3731</v>
      </c>
      <c r="C357" s="356" t="s">
        <v>3575</v>
      </c>
      <c r="D357" s="352">
        <v>3.11</v>
      </c>
    </row>
    <row r="358" spans="1:4" x14ac:dyDescent="0.25">
      <c r="A358" s="356">
        <v>135</v>
      </c>
      <c r="B358" s="356" t="s">
        <v>3732</v>
      </c>
      <c r="C358" s="356" t="s">
        <v>3575</v>
      </c>
      <c r="D358" s="352">
        <v>2.5</v>
      </c>
    </row>
    <row r="359" spans="1:4" x14ac:dyDescent="0.25">
      <c r="A359" s="356">
        <v>36886</v>
      </c>
      <c r="B359" s="356" t="s">
        <v>3733</v>
      </c>
      <c r="C359" s="356" t="s">
        <v>3575</v>
      </c>
      <c r="D359" s="352">
        <v>0.85</v>
      </c>
    </row>
    <row r="360" spans="1:4" x14ac:dyDescent="0.25">
      <c r="A360" s="356">
        <v>38546</v>
      </c>
      <c r="B360" s="356" t="s">
        <v>3734</v>
      </c>
      <c r="C360" s="356" t="s">
        <v>3524</v>
      </c>
      <c r="D360" s="352">
        <v>567.39</v>
      </c>
    </row>
    <row r="361" spans="1:4" x14ac:dyDescent="0.25">
      <c r="A361" s="356">
        <v>34549</v>
      </c>
      <c r="B361" s="356" t="s">
        <v>3735</v>
      </c>
      <c r="C361" s="356" t="s">
        <v>3524</v>
      </c>
      <c r="D361" s="352">
        <v>745.61</v>
      </c>
    </row>
    <row r="362" spans="1:4" x14ac:dyDescent="0.25">
      <c r="A362" s="356">
        <v>6081</v>
      </c>
      <c r="B362" s="356" t="s">
        <v>3736</v>
      </c>
      <c r="C362" s="356" t="s">
        <v>3524</v>
      </c>
      <c r="D362" s="352">
        <v>52.19</v>
      </c>
    </row>
    <row r="363" spans="1:4" x14ac:dyDescent="0.25">
      <c r="A363" s="356">
        <v>6077</v>
      </c>
      <c r="B363" s="356" t="s">
        <v>3737</v>
      </c>
      <c r="C363" s="356" t="s">
        <v>3524</v>
      </c>
      <c r="D363" s="352">
        <v>37.28</v>
      </c>
    </row>
    <row r="364" spans="1:4" x14ac:dyDescent="0.25">
      <c r="A364" s="356">
        <v>6079</v>
      </c>
      <c r="B364" s="356" t="s">
        <v>3738</v>
      </c>
      <c r="C364" s="356" t="s">
        <v>3524</v>
      </c>
      <c r="D364" s="352">
        <v>37.28</v>
      </c>
    </row>
    <row r="365" spans="1:4" x14ac:dyDescent="0.25">
      <c r="A365" s="356">
        <v>1091</v>
      </c>
      <c r="B365" s="356" t="s">
        <v>3739</v>
      </c>
      <c r="C365" s="356" t="s">
        <v>3517</v>
      </c>
      <c r="D365" s="352">
        <v>34.78</v>
      </c>
    </row>
    <row r="366" spans="1:4" x14ac:dyDescent="0.25">
      <c r="A366" s="356">
        <v>1094</v>
      </c>
      <c r="B366" s="356" t="s">
        <v>3740</v>
      </c>
      <c r="C366" s="356" t="s">
        <v>3517</v>
      </c>
      <c r="D366" s="352">
        <v>24.32</v>
      </c>
    </row>
    <row r="367" spans="1:4" x14ac:dyDescent="0.25">
      <c r="A367" s="356">
        <v>1095</v>
      </c>
      <c r="B367" s="356" t="s">
        <v>3741</v>
      </c>
      <c r="C367" s="356" t="s">
        <v>3517</v>
      </c>
      <c r="D367" s="352">
        <v>51.69</v>
      </c>
    </row>
    <row r="368" spans="1:4" x14ac:dyDescent="0.25">
      <c r="A368" s="356">
        <v>1092</v>
      </c>
      <c r="B368" s="356" t="s">
        <v>3742</v>
      </c>
      <c r="C368" s="356" t="s">
        <v>3517</v>
      </c>
      <c r="D368" s="352">
        <v>40</v>
      </c>
    </row>
    <row r="369" spans="1:4" x14ac:dyDescent="0.25">
      <c r="A369" s="356">
        <v>1093</v>
      </c>
      <c r="B369" s="356" t="s">
        <v>3743</v>
      </c>
      <c r="C369" s="356" t="s">
        <v>3517</v>
      </c>
      <c r="D369" s="352">
        <v>93.41</v>
      </c>
    </row>
    <row r="370" spans="1:4" x14ac:dyDescent="0.25">
      <c r="A370" s="356">
        <v>1090</v>
      </c>
      <c r="B370" s="356" t="s">
        <v>3744</v>
      </c>
      <c r="C370" s="356" t="s">
        <v>3517</v>
      </c>
      <c r="D370" s="352">
        <v>66.88</v>
      </c>
    </row>
    <row r="371" spans="1:4" x14ac:dyDescent="0.25">
      <c r="A371" s="356">
        <v>1096</v>
      </c>
      <c r="B371" s="356" t="s">
        <v>3745</v>
      </c>
      <c r="C371" s="356" t="s">
        <v>3517</v>
      </c>
      <c r="D371" s="352">
        <v>120.36</v>
      </c>
    </row>
    <row r="372" spans="1:4" x14ac:dyDescent="0.25">
      <c r="A372" s="356">
        <v>1097</v>
      </c>
      <c r="B372" s="356" t="s">
        <v>3746</v>
      </c>
      <c r="C372" s="356" t="s">
        <v>3517</v>
      </c>
      <c r="D372" s="352">
        <v>102.17</v>
      </c>
    </row>
    <row r="373" spans="1:4" x14ac:dyDescent="0.25">
      <c r="A373" s="356">
        <v>378</v>
      </c>
      <c r="B373" s="356" t="s">
        <v>12487</v>
      </c>
      <c r="C373" s="356" t="s">
        <v>3519</v>
      </c>
      <c r="D373" s="352">
        <v>15.93</v>
      </c>
    </row>
    <row r="374" spans="1:4" x14ac:dyDescent="0.25">
      <c r="A374" s="356">
        <v>40911</v>
      </c>
      <c r="B374" s="356" t="s">
        <v>3747</v>
      </c>
      <c r="C374" s="356" t="s">
        <v>3655</v>
      </c>
      <c r="D374" s="353">
        <v>2814.94</v>
      </c>
    </row>
    <row r="375" spans="1:4" x14ac:dyDescent="0.25">
      <c r="A375" s="356">
        <v>33939</v>
      </c>
      <c r="B375" s="356" t="s">
        <v>3748</v>
      </c>
      <c r="C375" s="356" t="s">
        <v>3519</v>
      </c>
      <c r="D375" s="352">
        <v>67.16</v>
      </c>
    </row>
    <row r="376" spans="1:4" x14ac:dyDescent="0.25">
      <c r="A376" s="356">
        <v>40815</v>
      </c>
      <c r="B376" s="356" t="s">
        <v>3749</v>
      </c>
      <c r="C376" s="356" t="s">
        <v>3655</v>
      </c>
      <c r="D376" s="353">
        <v>11868.52</v>
      </c>
    </row>
    <row r="377" spans="1:4" x14ac:dyDescent="0.25">
      <c r="A377" s="356">
        <v>34760</v>
      </c>
      <c r="B377" s="356" t="s">
        <v>3750</v>
      </c>
      <c r="C377" s="356" t="s">
        <v>3519</v>
      </c>
      <c r="D377" s="352">
        <v>63.43</v>
      </c>
    </row>
    <row r="378" spans="1:4" x14ac:dyDescent="0.25">
      <c r="A378" s="356">
        <v>40935</v>
      </c>
      <c r="B378" s="356" t="s">
        <v>3751</v>
      </c>
      <c r="C378" s="356" t="s">
        <v>3655</v>
      </c>
      <c r="D378" s="353">
        <v>11206.77</v>
      </c>
    </row>
    <row r="379" spans="1:4" x14ac:dyDescent="0.25">
      <c r="A379" s="356">
        <v>33952</v>
      </c>
      <c r="B379" s="356" t="s">
        <v>3752</v>
      </c>
      <c r="C379" s="356" t="s">
        <v>3519</v>
      </c>
      <c r="D379" s="352">
        <v>95.4</v>
      </c>
    </row>
    <row r="380" spans="1:4" x14ac:dyDescent="0.25">
      <c r="A380" s="356">
        <v>40816</v>
      </c>
      <c r="B380" s="356" t="s">
        <v>3753</v>
      </c>
      <c r="C380" s="356" t="s">
        <v>3655</v>
      </c>
      <c r="D380" s="353">
        <v>16858.23</v>
      </c>
    </row>
    <row r="381" spans="1:4" x14ac:dyDescent="0.25">
      <c r="A381" s="356">
        <v>33953</v>
      </c>
      <c r="B381" s="356" t="s">
        <v>3754</v>
      </c>
      <c r="C381" s="356" t="s">
        <v>3519</v>
      </c>
      <c r="D381" s="352">
        <v>126.13</v>
      </c>
    </row>
    <row r="382" spans="1:4" x14ac:dyDescent="0.25">
      <c r="A382" s="356">
        <v>40817</v>
      </c>
      <c r="B382" s="356" t="s">
        <v>3755</v>
      </c>
      <c r="C382" s="356" t="s">
        <v>3655</v>
      </c>
      <c r="D382" s="353">
        <v>22288.080000000002</v>
      </c>
    </row>
    <row r="383" spans="1:4" x14ac:dyDescent="0.25">
      <c r="A383" s="356">
        <v>13348</v>
      </c>
      <c r="B383" s="356" t="s">
        <v>3756</v>
      </c>
      <c r="C383" s="356" t="s">
        <v>3517</v>
      </c>
      <c r="D383" s="352">
        <v>0.92</v>
      </c>
    </row>
    <row r="384" spans="1:4" x14ac:dyDescent="0.25">
      <c r="A384" s="356">
        <v>39211</v>
      </c>
      <c r="B384" s="356" t="s">
        <v>3757</v>
      </c>
      <c r="C384" s="356" t="s">
        <v>3517</v>
      </c>
      <c r="D384" s="352">
        <v>1.31</v>
      </c>
    </row>
    <row r="385" spans="1:4" x14ac:dyDescent="0.25">
      <c r="A385" s="356">
        <v>39212</v>
      </c>
      <c r="B385" s="356" t="s">
        <v>3758</v>
      </c>
      <c r="C385" s="356" t="s">
        <v>3517</v>
      </c>
      <c r="D385" s="352">
        <v>1.46</v>
      </c>
    </row>
    <row r="386" spans="1:4" x14ac:dyDescent="0.25">
      <c r="A386" s="356">
        <v>39208</v>
      </c>
      <c r="B386" s="356" t="s">
        <v>3759</v>
      </c>
      <c r="C386" s="356" t="s">
        <v>3517</v>
      </c>
      <c r="D386" s="352">
        <v>0.4</v>
      </c>
    </row>
    <row r="387" spans="1:4" x14ac:dyDescent="0.25">
      <c r="A387" s="356">
        <v>39210</v>
      </c>
      <c r="B387" s="356" t="s">
        <v>3760</v>
      </c>
      <c r="C387" s="356" t="s">
        <v>3517</v>
      </c>
      <c r="D387" s="352">
        <v>0.73</v>
      </c>
    </row>
    <row r="388" spans="1:4" x14ac:dyDescent="0.25">
      <c r="A388" s="356">
        <v>39214</v>
      </c>
      <c r="B388" s="356" t="s">
        <v>3761</v>
      </c>
      <c r="C388" s="356" t="s">
        <v>3517</v>
      </c>
      <c r="D388" s="352">
        <v>2.7</v>
      </c>
    </row>
    <row r="389" spans="1:4" x14ac:dyDescent="0.25">
      <c r="A389" s="356">
        <v>39213</v>
      </c>
      <c r="B389" s="356" t="s">
        <v>3762</v>
      </c>
      <c r="C389" s="356" t="s">
        <v>3517</v>
      </c>
      <c r="D389" s="352">
        <v>1.91</v>
      </c>
    </row>
    <row r="390" spans="1:4" x14ac:dyDescent="0.25">
      <c r="A390" s="356">
        <v>39209</v>
      </c>
      <c r="B390" s="356" t="s">
        <v>3763</v>
      </c>
      <c r="C390" s="356" t="s">
        <v>3517</v>
      </c>
      <c r="D390" s="352">
        <v>0.47</v>
      </c>
    </row>
    <row r="391" spans="1:4" x14ac:dyDescent="0.25">
      <c r="A391" s="356">
        <v>39207</v>
      </c>
      <c r="B391" s="356" t="s">
        <v>3764</v>
      </c>
      <c r="C391" s="356" t="s">
        <v>3517</v>
      </c>
      <c r="D391" s="352">
        <v>0.73</v>
      </c>
    </row>
    <row r="392" spans="1:4" x14ac:dyDescent="0.25">
      <c r="A392" s="356">
        <v>39215</v>
      </c>
      <c r="B392" s="356" t="s">
        <v>3765</v>
      </c>
      <c r="C392" s="356" t="s">
        <v>3517</v>
      </c>
      <c r="D392" s="352">
        <v>4.92</v>
      </c>
    </row>
    <row r="393" spans="1:4" x14ac:dyDescent="0.25">
      <c r="A393" s="356">
        <v>39216</v>
      </c>
      <c r="B393" s="356" t="s">
        <v>3766</v>
      </c>
      <c r="C393" s="356" t="s">
        <v>3517</v>
      </c>
      <c r="D393" s="352">
        <v>6.87</v>
      </c>
    </row>
    <row r="394" spans="1:4" x14ac:dyDescent="0.25">
      <c r="A394" s="356">
        <v>11267</v>
      </c>
      <c r="B394" s="356" t="s">
        <v>10139</v>
      </c>
      <c r="C394" s="356" t="s">
        <v>3517</v>
      </c>
      <c r="D394" s="352">
        <v>0.8</v>
      </c>
    </row>
    <row r="395" spans="1:4" x14ac:dyDescent="0.25">
      <c r="A395" s="356">
        <v>379</v>
      </c>
      <c r="B395" s="356" t="s">
        <v>3767</v>
      </c>
      <c r="C395" s="356" t="s">
        <v>3517</v>
      </c>
      <c r="D395" s="352">
        <v>0.81</v>
      </c>
    </row>
    <row r="396" spans="1:4" x14ac:dyDescent="0.25">
      <c r="A396" s="356">
        <v>510</v>
      </c>
      <c r="B396" s="356" t="s">
        <v>3768</v>
      </c>
      <c r="C396" s="356" t="s">
        <v>3575</v>
      </c>
      <c r="D396" s="352">
        <v>11.44</v>
      </c>
    </row>
    <row r="397" spans="1:4" x14ac:dyDescent="0.25">
      <c r="A397" s="356">
        <v>516</v>
      </c>
      <c r="B397" s="356" t="s">
        <v>3769</v>
      </c>
      <c r="C397" s="356" t="s">
        <v>3575</v>
      </c>
      <c r="D397" s="352">
        <v>13.56</v>
      </c>
    </row>
    <row r="398" spans="1:4" x14ac:dyDescent="0.25">
      <c r="A398" s="356">
        <v>509</v>
      </c>
      <c r="B398" s="356" t="s">
        <v>3770</v>
      </c>
      <c r="C398" s="356" t="s">
        <v>3575</v>
      </c>
      <c r="D398" s="352">
        <v>15.21</v>
      </c>
    </row>
    <row r="399" spans="1:4" x14ac:dyDescent="0.25">
      <c r="A399" s="356">
        <v>40331</v>
      </c>
      <c r="B399" s="356" t="s">
        <v>3771</v>
      </c>
      <c r="C399" s="356" t="s">
        <v>3519</v>
      </c>
      <c r="D399" s="352">
        <v>13.83</v>
      </c>
    </row>
    <row r="400" spans="1:4" x14ac:dyDescent="0.25">
      <c r="A400" s="356">
        <v>40930</v>
      </c>
      <c r="B400" s="356" t="s">
        <v>3772</v>
      </c>
      <c r="C400" s="356" t="s">
        <v>3655</v>
      </c>
      <c r="D400" s="353">
        <v>2444.81</v>
      </c>
    </row>
    <row r="401" spans="1:4" x14ac:dyDescent="0.25">
      <c r="A401" s="356">
        <v>11761</v>
      </c>
      <c r="B401" s="356" t="s">
        <v>3773</v>
      </c>
      <c r="C401" s="356" t="s">
        <v>3517</v>
      </c>
      <c r="D401" s="352">
        <v>93.87</v>
      </c>
    </row>
    <row r="402" spans="1:4" x14ac:dyDescent="0.25">
      <c r="A402" s="356">
        <v>377</v>
      </c>
      <c r="B402" s="356" t="s">
        <v>3774</v>
      </c>
      <c r="C402" s="356" t="s">
        <v>3517</v>
      </c>
      <c r="D402" s="352">
        <v>44.11</v>
      </c>
    </row>
    <row r="403" spans="1:4" x14ac:dyDescent="0.25">
      <c r="A403" s="356">
        <v>7588</v>
      </c>
      <c r="B403" s="356" t="s">
        <v>3775</v>
      </c>
      <c r="C403" s="356" t="s">
        <v>3517</v>
      </c>
      <c r="D403" s="352">
        <v>45.71</v>
      </c>
    </row>
    <row r="404" spans="1:4" x14ac:dyDescent="0.25">
      <c r="A404" s="356">
        <v>34392</v>
      </c>
      <c r="B404" s="356" t="s">
        <v>3776</v>
      </c>
      <c r="C404" s="356" t="s">
        <v>3519</v>
      </c>
      <c r="D404" s="352">
        <v>12.2</v>
      </c>
    </row>
    <row r="405" spans="1:4" x14ac:dyDescent="0.25">
      <c r="A405" s="356">
        <v>40908</v>
      </c>
      <c r="B405" s="356" t="s">
        <v>3777</v>
      </c>
      <c r="C405" s="356" t="s">
        <v>3655</v>
      </c>
      <c r="D405" s="353">
        <v>2156.94</v>
      </c>
    </row>
    <row r="406" spans="1:4" x14ac:dyDescent="0.25">
      <c r="A406" s="356">
        <v>34551</v>
      </c>
      <c r="B406" s="356" t="s">
        <v>12488</v>
      </c>
      <c r="C406" s="356" t="s">
        <v>3519</v>
      </c>
      <c r="D406" s="352">
        <v>11.83</v>
      </c>
    </row>
    <row r="407" spans="1:4" x14ac:dyDescent="0.25">
      <c r="A407" s="356">
        <v>41078</v>
      </c>
      <c r="B407" s="356" t="s">
        <v>3778</v>
      </c>
      <c r="C407" s="356" t="s">
        <v>3655</v>
      </c>
      <c r="D407" s="353">
        <v>2094.4499999999998</v>
      </c>
    </row>
    <row r="408" spans="1:4" x14ac:dyDescent="0.25">
      <c r="A408" s="356">
        <v>246</v>
      </c>
      <c r="B408" s="356" t="s">
        <v>12489</v>
      </c>
      <c r="C408" s="356" t="s">
        <v>3519</v>
      </c>
      <c r="D408" s="352">
        <v>12.82</v>
      </c>
    </row>
    <row r="409" spans="1:4" x14ac:dyDescent="0.25">
      <c r="A409" s="356">
        <v>40927</v>
      </c>
      <c r="B409" s="356" t="s">
        <v>3779</v>
      </c>
      <c r="C409" s="356" t="s">
        <v>3655</v>
      </c>
      <c r="D409" s="353">
        <v>2268.12</v>
      </c>
    </row>
    <row r="410" spans="1:4" x14ac:dyDescent="0.25">
      <c r="A410" s="356">
        <v>2350</v>
      </c>
      <c r="B410" s="356" t="s">
        <v>3780</v>
      </c>
      <c r="C410" s="356" t="s">
        <v>3519</v>
      </c>
      <c r="D410" s="352">
        <v>12.84</v>
      </c>
    </row>
    <row r="411" spans="1:4" x14ac:dyDescent="0.25">
      <c r="A411" s="356">
        <v>40812</v>
      </c>
      <c r="B411" s="356" t="s">
        <v>3781</v>
      </c>
      <c r="C411" s="356" t="s">
        <v>3655</v>
      </c>
      <c r="D411" s="353">
        <v>2269.59</v>
      </c>
    </row>
    <row r="412" spans="1:4" x14ac:dyDescent="0.25">
      <c r="A412" s="356">
        <v>245</v>
      </c>
      <c r="B412" s="356" t="s">
        <v>8817</v>
      </c>
      <c r="C412" s="356" t="s">
        <v>3519</v>
      </c>
      <c r="D412" s="352">
        <v>21.85</v>
      </c>
    </row>
    <row r="413" spans="1:4" x14ac:dyDescent="0.25">
      <c r="A413" s="356">
        <v>41090</v>
      </c>
      <c r="B413" s="356" t="s">
        <v>3782</v>
      </c>
      <c r="C413" s="356" t="s">
        <v>3655</v>
      </c>
      <c r="D413" s="353">
        <v>3862.32</v>
      </c>
    </row>
    <row r="414" spans="1:4" x14ac:dyDescent="0.25">
      <c r="A414" s="356">
        <v>251</v>
      </c>
      <c r="B414" s="356" t="s">
        <v>3783</v>
      </c>
      <c r="C414" s="356" t="s">
        <v>3519</v>
      </c>
      <c r="D414" s="352">
        <v>10.31</v>
      </c>
    </row>
    <row r="415" spans="1:4" x14ac:dyDescent="0.25">
      <c r="A415" s="356">
        <v>40975</v>
      </c>
      <c r="B415" s="356" t="s">
        <v>3784</v>
      </c>
      <c r="C415" s="356" t="s">
        <v>3655</v>
      </c>
      <c r="D415" s="353">
        <v>1825.02</v>
      </c>
    </row>
    <row r="416" spans="1:4" x14ac:dyDescent="0.25">
      <c r="A416" s="356">
        <v>6127</v>
      </c>
      <c r="B416" s="356" t="s">
        <v>12490</v>
      </c>
      <c r="C416" s="356" t="s">
        <v>3519</v>
      </c>
      <c r="D416" s="352">
        <v>11.83</v>
      </c>
    </row>
    <row r="417" spans="1:4" x14ac:dyDescent="0.25">
      <c r="A417" s="356">
        <v>41072</v>
      </c>
      <c r="B417" s="356" t="s">
        <v>3785</v>
      </c>
      <c r="C417" s="356" t="s">
        <v>3655</v>
      </c>
      <c r="D417" s="353">
        <v>2094.4499999999998</v>
      </c>
    </row>
    <row r="418" spans="1:4" x14ac:dyDescent="0.25">
      <c r="A418" s="356">
        <v>6121</v>
      </c>
      <c r="B418" s="356" t="s">
        <v>3786</v>
      </c>
      <c r="C418" s="356" t="s">
        <v>3519</v>
      </c>
      <c r="D418" s="352">
        <v>11.85</v>
      </c>
    </row>
    <row r="419" spans="1:4" x14ac:dyDescent="0.25">
      <c r="A419" s="356">
        <v>41071</v>
      </c>
      <c r="B419" s="356" t="s">
        <v>3787</v>
      </c>
      <c r="C419" s="356" t="s">
        <v>3655</v>
      </c>
      <c r="D419" s="353">
        <v>2095.1</v>
      </c>
    </row>
    <row r="420" spans="1:4" x14ac:dyDescent="0.25">
      <c r="A420" s="356">
        <v>244</v>
      </c>
      <c r="B420" s="356" t="s">
        <v>3788</v>
      </c>
      <c r="C420" s="356" t="s">
        <v>3519</v>
      </c>
      <c r="D420" s="352">
        <v>6.49</v>
      </c>
    </row>
    <row r="421" spans="1:4" x14ac:dyDescent="0.25">
      <c r="A421" s="356">
        <v>41093</v>
      </c>
      <c r="B421" s="356" t="s">
        <v>3789</v>
      </c>
      <c r="C421" s="356" t="s">
        <v>3655</v>
      </c>
      <c r="D421" s="353">
        <v>1149.8599999999999</v>
      </c>
    </row>
    <row r="422" spans="1:4" x14ac:dyDescent="0.25">
      <c r="A422" s="356">
        <v>532</v>
      </c>
      <c r="B422" s="356" t="s">
        <v>3790</v>
      </c>
      <c r="C422" s="356" t="s">
        <v>3519</v>
      </c>
      <c r="D422" s="352">
        <v>23.52</v>
      </c>
    </row>
    <row r="423" spans="1:4" x14ac:dyDescent="0.25">
      <c r="A423" s="356">
        <v>40931</v>
      </c>
      <c r="B423" s="356" t="s">
        <v>3791</v>
      </c>
      <c r="C423" s="356" t="s">
        <v>3655</v>
      </c>
      <c r="D423" s="353">
        <v>4159.8500000000004</v>
      </c>
    </row>
    <row r="424" spans="1:4" x14ac:dyDescent="0.25">
      <c r="A424" s="356">
        <v>36150</v>
      </c>
      <c r="B424" s="356" t="s">
        <v>3792</v>
      </c>
      <c r="C424" s="356" t="s">
        <v>3517</v>
      </c>
      <c r="D424" s="352">
        <v>59.4</v>
      </c>
    </row>
    <row r="425" spans="1:4" x14ac:dyDescent="0.25">
      <c r="A425" s="356">
        <v>4760</v>
      </c>
      <c r="B425" s="356" t="s">
        <v>12491</v>
      </c>
      <c r="C425" s="356" t="s">
        <v>3519</v>
      </c>
      <c r="D425" s="352">
        <v>15.93</v>
      </c>
    </row>
    <row r="426" spans="1:4" x14ac:dyDescent="0.25">
      <c r="A426" s="356">
        <v>41069</v>
      </c>
      <c r="B426" s="356" t="s">
        <v>3793</v>
      </c>
      <c r="C426" s="356" t="s">
        <v>3655</v>
      </c>
      <c r="D426" s="353">
        <v>2814.94</v>
      </c>
    </row>
    <row r="427" spans="1:4" x14ac:dyDescent="0.25">
      <c r="A427" s="356">
        <v>10422</v>
      </c>
      <c r="B427" s="356" t="s">
        <v>12492</v>
      </c>
      <c r="C427" s="356" t="s">
        <v>3517</v>
      </c>
      <c r="D427" s="352">
        <v>352.16</v>
      </c>
    </row>
    <row r="428" spans="1:4" x14ac:dyDescent="0.25">
      <c r="A428" s="356">
        <v>44019</v>
      </c>
      <c r="B428" s="356" t="s">
        <v>12493</v>
      </c>
      <c r="C428" s="356" t="s">
        <v>3517</v>
      </c>
      <c r="D428" s="352">
        <v>487.47</v>
      </c>
    </row>
    <row r="429" spans="1:4" x14ac:dyDescent="0.25">
      <c r="A429" s="356">
        <v>36520</v>
      </c>
      <c r="B429" s="356" t="s">
        <v>12494</v>
      </c>
      <c r="C429" s="356" t="s">
        <v>3517</v>
      </c>
      <c r="D429" s="352">
        <v>592.71</v>
      </c>
    </row>
    <row r="430" spans="1:4" x14ac:dyDescent="0.25">
      <c r="A430" s="356">
        <v>42319</v>
      </c>
      <c r="B430" s="356" t="s">
        <v>12495</v>
      </c>
      <c r="C430" s="356" t="s">
        <v>3517</v>
      </c>
      <c r="D430" s="352">
        <v>531.1</v>
      </c>
    </row>
    <row r="431" spans="1:4" x14ac:dyDescent="0.25">
      <c r="A431" s="356">
        <v>10420</v>
      </c>
      <c r="B431" s="356" t="s">
        <v>12496</v>
      </c>
      <c r="C431" s="356" t="s">
        <v>3517</v>
      </c>
      <c r="D431" s="352">
        <v>188.4</v>
      </c>
    </row>
    <row r="432" spans="1:4" x14ac:dyDescent="0.25">
      <c r="A432" s="356">
        <v>10421</v>
      </c>
      <c r="B432" s="356" t="s">
        <v>12497</v>
      </c>
      <c r="C432" s="356" t="s">
        <v>3517</v>
      </c>
      <c r="D432" s="352">
        <v>207.03</v>
      </c>
    </row>
    <row r="433" spans="1:4" x14ac:dyDescent="0.25">
      <c r="A433" s="356">
        <v>11786</v>
      </c>
      <c r="B433" s="356" t="s">
        <v>12498</v>
      </c>
      <c r="C433" s="356" t="s">
        <v>3517</v>
      </c>
      <c r="D433" s="352">
        <v>417.45</v>
      </c>
    </row>
    <row r="434" spans="1:4" x14ac:dyDescent="0.25">
      <c r="A434" s="356">
        <v>10</v>
      </c>
      <c r="B434" s="356" t="s">
        <v>3794</v>
      </c>
      <c r="C434" s="356" t="s">
        <v>3517</v>
      </c>
      <c r="D434" s="352">
        <v>18.39</v>
      </c>
    </row>
    <row r="435" spans="1:4" x14ac:dyDescent="0.25">
      <c r="A435" s="356">
        <v>4815</v>
      </c>
      <c r="B435" s="356" t="s">
        <v>3795</v>
      </c>
      <c r="C435" s="356" t="s">
        <v>3517</v>
      </c>
      <c r="D435" s="352">
        <v>8.4</v>
      </c>
    </row>
    <row r="436" spans="1:4" x14ac:dyDescent="0.25">
      <c r="A436" s="356">
        <v>541</v>
      </c>
      <c r="B436" s="356" t="s">
        <v>3796</v>
      </c>
      <c r="C436" s="356" t="s">
        <v>3517</v>
      </c>
      <c r="D436" s="352">
        <v>168.5</v>
      </c>
    </row>
    <row r="437" spans="1:4" x14ac:dyDescent="0.25">
      <c r="A437" s="356">
        <v>542</v>
      </c>
      <c r="B437" s="356" t="s">
        <v>3797</v>
      </c>
      <c r="C437" s="356" t="s">
        <v>3517</v>
      </c>
      <c r="D437" s="352">
        <v>211.21</v>
      </c>
    </row>
    <row r="438" spans="1:4" x14ac:dyDescent="0.25">
      <c r="A438" s="356">
        <v>540</v>
      </c>
      <c r="B438" s="356" t="s">
        <v>3798</v>
      </c>
      <c r="C438" s="356" t="s">
        <v>3517</v>
      </c>
      <c r="D438" s="352">
        <v>475.97</v>
      </c>
    </row>
    <row r="439" spans="1:4" x14ac:dyDescent="0.25">
      <c r="A439" s="356">
        <v>38364</v>
      </c>
      <c r="B439" s="356" t="s">
        <v>3799</v>
      </c>
      <c r="C439" s="356" t="s">
        <v>3517</v>
      </c>
      <c r="D439" s="352">
        <v>780.92</v>
      </c>
    </row>
    <row r="440" spans="1:4" x14ac:dyDescent="0.25">
      <c r="A440" s="356">
        <v>11692</v>
      </c>
      <c r="B440" s="356" t="s">
        <v>3800</v>
      </c>
      <c r="C440" s="356" t="s">
        <v>3518</v>
      </c>
      <c r="D440" s="352">
        <v>463.09</v>
      </c>
    </row>
    <row r="441" spans="1:4" x14ac:dyDescent="0.25">
      <c r="A441" s="356">
        <v>1746</v>
      </c>
      <c r="B441" s="356" t="s">
        <v>3801</v>
      </c>
      <c r="C441" s="356" t="s">
        <v>3517</v>
      </c>
      <c r="D441" s="352">
        <v>286</v>
      </c>
    </row>
    <row r="442" spans="1:4" x14ac:dyDescent="0.25">
      <c r="A442" s="356">
        <v>1748</v>
      </c>
      <c r="B442" s="356" t="s">
        <v>3802</v>
      </c>
      <c r="C442" s="356" t="s">
        <v>3517</v>
      </c>
      <c r="D442" s="352">
        <v>380.31</v>
      </c>
    </row>
    <row r="443" spans="1:4" x14ac:dyDescent="0.25">
      <c r="A443" s="356">
        <v>1749</v>
      </c>
      <c r="B443" s="356" t="s">
        <v>3803</v>
      </c>
      <c r="C443" s="356" t="s">
        <v>3517</v>
      </c>
      <c r="D443" s="352">
        <v>551</v>
      </c>
    </row>
    <row r="444" spans="1:4" x14ac:dyDescent="0.25">
      <c r="A444" s="356">
        <v>37412</v>
      </c>
      <c r="B444" s="356" t="s">
        <v>3804</v>
      </c>
      <c r="C444" s="356" t="s">
        <v>3517</v>
      </c>
      <c r="D444" s="352">
        <v>279.56</v>
      </c>
    </row>
    <row r="445" spans="1:4" x14ac:dyDescent="0.25">
      <c r="A445" s="356">
        <v>1745</v>
      </c>
      <c r="B445" s="356" t="s">
        <v>3805</v>
      </c>
      <c r="C445" s="356" t="s">
        <v>3517</v>
      </c>
      <c r="D445" s="352">
        <v>332.44</v>
      </c>
    </row>
    <row r="446" spans="1:4" x14ac:dyDescent="0.25">
      <c r="A446" s="356">
        <v>1750</v>
      </c>
      <c r="B446" s="356" t="s">
        <v>3806</v>
      </c>
      <c r="C446" s="356" t="s">
        <v>3517</v>
      </c>
      <c r="D446" s="352">
        <v>776.86</v>
      </c>
    </row>
    <row r="447" spans="1:4" x14ac:dyDescent="0.25">
      <c r="A447" s="356">
        <v>11687</v>
      </c>
      <c r="B447" s="356" t="s">
        <v>3807</v>
      </c>
      <c r="C447" s="356" t="s">
        <v>3526</v>
      </c>
      <c r="D447" s="353">
        <v>1237.78</v>
      </c>
    </row>
    <row r="448" spans="1:4" x14ac:dyDescent="0.25">
      <c r="A448" s="356">
        <v>11689</v>
      </c>
      <c r="B448" s="356" t="s">
        <v>3808</v>
      </c>
      <c r="C448" s="356" t="s">
        <v>3526</v>
      </c>
      <c r="D448" s="353">
        <v>1550.86</v>
      </c>
    </row>
    <row r="449" spans="1:4" x14ac:dyDescent="0.25">
      <c r="A449" s="356">
        <v>11693</v>
      </c>
      <c r="B449" s="356" t="s">
        <v>3809</v>
      </c>
      <c r="C449" s="356" t="s">
        <v>3518</v>
      </c>
      <c r="D449" s="352">
        <v>186.83</v>
      </c>
    </row>
    <row r="450" spans="1:4" x14ac:dyDescent="0.25">
      <c r="A450" s="356">
        <v>36215</v>
      </c>
      <c r="B450" s="356" t="s">
        <v>3810</v>
      </c>
      <c r="C450" s="356" t="s">
        <v>3517</v>
      </c>
      <c r="D450" s="353">
        <v>1043.6400000000001</v>
      </c>
    </row>
    <row r="451" spans="1:4" x14ac:dyDescent="0.25">
      <c r="A451" s="356">
        <v>42439</v>
      </c>
      <c r="B451" s="356" t="s">
        <v>8032</v>
      </c>
      <c r="C451" s="356" t="s">
        <v>3517</v>
      </c>
      <c r="D451" s="353">
        <v>1186.04</v>
      </c>
    </row>
    <row r="452" spans="1:4" x14ac:dyDescent="0.25">
      <c r="A452" s="356">
        <v>38381</v>
      </c>
      <c r="B452" s="356" t="s">
        <v>3811</v>
      </c>
      <c r="C452" s="356" t="s">
        <v>3517</v>
      </c>
      <c r="D452" s="352">
        <v>10.039999999999999</v>
      </c>
    </row>
    <row r="453" spans="1:4" x14ac:dyDescent="0.25">
      <c r="A453" s="356">
        <v>39621</v>
      </c>
      <c r="B453" s="356" t="s">
        <v>10140</v>
      </c>
      <c r="C453" s="356" t="s">
        <v>3812</v>
      </c>
      <c r="D453" s="353">
        <v>1077.03</v>
      </c>
    </row>
    <row r="454" spans="1:4" x14ac:dyDescent="0.25">
      <c r="A454" s="356">
        <v>39624</v>
      </c>
      <c r="B454" s="356" t="s">
        <v>3813</v>
      </c>
      <c r="C454" s="356" t="s">
        <v>3812</v>
      </c>
      <c r="D454" s="353">
        <v>1188.0899999999999</v>
      </c>
    </row>
    <row r="455" spans="1:4" x14ac:dyDescent="0.25">
      <c r="A455" s="356">
        <v>39615</v>
      </c>
      <c r="B455" s="356" t="s">
        <v>10141</v>
      </c>
      <c r="C455" s="356" t="s">
        <v>3517</v>
      </c>
      <c r="D455" s="352">
        <v>480.1</v>
      </c>
    </row>
    <row r="456" spans="1:4" x14ac:dyDescent="0.25">
      <c r="A456" s="356">
        <v>39620</v>
      </c>
      <c r="B456" s="356" t="s">
        <v>3814</v>
      </c>
      <c r="C456" s="356" t="s">
        <v>3517</v>
      </c>
      <c r="D456" s="352">
        <v>733.24</v>
      </c>
    </row>
    <row r="457" spans="1:4" x14ac:dyDescent="0.25">
      <c r="A457" s="356">
        <v>39623</v>
      </c>
      <c r="B457" s="356" t="s">
        <v>3815</v>
      </c>
      <c r="C457" s="356" t="s">
        <v>3517</v>
      </c>
      <c r="D457" s="352">
        <v>785.36</v>
      </c>
    </row>
    <row r="458" spans="1:4" x14ac:dyDescent="0.25">
      <c r="A458" s="356">
        <v>36207</v>
      </c>
      <c r="B458" s="356" t="s">
        <v>3816</v>
      </c>
      <c r="C458" s="356" t="s">
        <v>3517</v>
      </c>
      <c r="D458" s="352">
        <v>462.26</v>
      </c>
    </row>
    <row r="459" spans="1:4" x14ac:dyDescent="0.25">
      <c r="A459" s="356">
        <v>36209</v>
      </c>
      <c r="B459" s="356" t="s">
        <v>3817</v>
      </c>
      <c r="C459" s="356" t="s">
        <v>3517</v>
      </c>
      <c r="D459" s="352">
        <v>530.51</v>
      </c>
    </row>
    <row r="460" spans="1:4" x14ac:dyDescent="0.25">
      <c r="A460" s="356">
        <v>36210</v>
      </c>
      <c r="B460" s="356" t="s">
        <v>3818</v>
      </c>
      <c r="C460" s="356" t="s">
        <v>3517</v>
      </c>
      <c r="D460" s="352">
        <v>574</v>
      </c>
    </row>
    <row r="461" spans="1:4" x14ac:dyDescent="0.25">
      <c r="A461" s="356">
        <v>36204</v>
      </c>
      <c r="B461" s="356" t="s">
        <v>3819</v>
      </c>
      <c r="C461" s="356" t="s">
        <v>3517</v>
      </c>
      <c r="D461" s="352">
        <v>203.52</v>
      </c>
    </row>
    <row r="462" spans="1:4" x14ac:dyDescent="0.25">
      <c r="A462" s="356">
        <v>36205</v>
      </c>
      <c r="B462" s="356" t="s">
        <v>3820</v>
      </c>
      <c r="C462" s="356" t="s">
        <v>3517</v>
      </c>
      <c r="D462" s="352">
        <v>226.02</v>
      </c>
    </row>
    <row r="463" spans="1:4" x14ac:dyDescent="0.25">
      <c r="A463" s="356">
        <v>36081</v>
      </c>
      <c r="B463" s="356" t="s">
        <v>3821</v>
      </c>
      <c r="C463" s="356" t="s">
        <v>3517</v>
      </c>
      <c r="D463" s="352">
        <v>241</v>
      </c>
    </row>
    <row r="464" spans="1:4" x14ac:dyDescent="0.25">
      <c r="A464" s="356">
        <v>36206</v>
      </c>
      <c r="B464" s="356" t="s">
        <v>3822</v>
      </c>
      <c r="C464" s="356" t="s">
        <v>3517</v>
      </c>
      <c r="D464" s="352">
        <v>252.49</v>
      </c>
    </row>
    <row r="465" spans="1:4" x14ac:dyDescent="0.25">
      <c r="A465" s="356">
        <v>36218</v>
      </c>
      <c r="B465" s="356" t="s">
        <v>3823</v>
      </c>
      <c r="C465" s="356" t="s">
        <v>3517</v>
      </c>
      <c r="D465" s="352">
        <v>136.26</v>
      </c>
    </row>
    <row r="466" spans="1:4" x14ac:dyDescent="0.25">
      <c r="A466" s="356">
        <v>36220</v>
      </c>
      <c r="B466" s="356" t="s">
        <v>3824</v>
      </c>
      <c r="C466" s="356" t="s">
        <v>3517</v>
      </c>
      <c r="D466" s="352">
        <v>156.24</v>
      </c>
    </row>
    <row r="467" spans="1:4" x14ac:dyDescent="0.25">
      <c r="A467" s="356">
        <v>36080</v>
      </c>
      <c r="B467" s="356" t="s">
        <v>3825</v>
      </c>
      <c r="C467" s="356" t="s">
        <v>3517</v>
      </c>
      <c r="D467" s="352">
        <v>169</v>
      </c>
    </row>
    <row r="468" spans="1:4" x14ac:dyDescent="0.25">
      <c r="A468" s="356">
        <v>36223</v>
      </c>
      <c r="B468" s="356" t="s">
        <v>3826</v>
      </c>
      <c r="C468" s="356" t="s">
        <v>3517</v>
      </c>
      <c r="D468" s="352">
        <v>176.97</v>
      </c>
    </row>
    <row r="469" spans="1:4" x14ac:dyDescent="0.25">
      <c r="A469" s="356">
        <v>546</v>
      </c>
      <c r="B469" s="356" t="s">
        <v>10142</v>
      </c>
      <c r="C469" s="356" t="s">
        <v>3575</v>
      </c>
      <c r="D469" s="352">
        <v>12.18</v>
      </c>
    </row>
    <row r="470" spans="1:4" x14ac:dyDescent="0.25">
      <c r="A470" s="356">
        <v>566</v>
      </c>
      <c r="B470" s="356" t="s">
        <v>10143</v>
      </c>
      <c r="C470" s="356" t="s">
        <v>3526</v>
      </c>
      <c r="D470" s="352">
        <v>5.78</v>
      </c>
    </row>
    <row r="471" spans="1:4" x14ac:dyDescent="0.25">
      <c r="A471" s="356">
        <v>565</v>
      </c>
      <c r="B471" s="356" t="s">
        <v>10144</v>
      </c>
      <c r="C471" s="356" t="s">
        <v>3526</v>
      </c>
      <c r="D471" s="352">
        <v>21.07</v>
      </c>
    </row>
    <row r="472" spans="1:4" x14ac:dyDescent="0.25">
      <c r="A472" s="356">
        <v>555</v>
      </c>
      <c r="B472" s="356" t="s">
        <v>10145</v>
      </c>
      <c r="C472" s="356" t="s">
        <v>3526</v>
      </c>
      <c r="D472" s="352">
        <v>14.93</v>
      </c>
    </row>
    <row r="473" spans="1:4" x14ac:dyDescent="0.25">
      <c r="A473" s="356">
        <v>557</v>
      </c>
      <c r="B473" s="356" t="s">
        <v>10146</v>
      </c>
      <c r="C473" s="356" t="s">
        <v>3526</v>
      </c>
      <c r="D473" s="352">
        <v>46.86</v>
      </c>
    </row>
    <row r="474" spans="1:4" x14ac:dyDescent="0.25">
      <c r="A474" s="356">
        <v>552</v>
      </c>
      <c r="B474" s="356" t="s">
        <v>10147</v>
      </c>
      <c r="C474" s="356" t="s">
        <v>3526</v>
      </c>
      <c r="D474" s="352">
        <v>23.25</v>
      </c>
    </row>
    <row r="475" spans="1:4" x14ac:dyDescent="0.25">
      <c r="A475" s="356">
        <v>563</v>
      </c>
      <c r="B475" s="356" t="s">
        <v>10148</v>
      </c>
      <c r="C475" s="356" t="s">
        <v>3526</v>
      </c>
      <c r="D475" s="352">
        <v>34.94</v>
      </c>
    </row>
    <row r="476" spans="1:4" x14ac:dyDescent="0.25">
      <c r="A476" s="356">
        <v>549</v>
      </c>
      <c r="B476" s="356" t="s">
        <v>10149</v>
      </c>
      <c r="C476" s="356" t="s">
        <v>3526</v>
      </c>
      <c r="D476" s="352">
        <v>62.88</v>
      </c>
    </row>
    <row r="477" spans="1:4" x14ac:dyDescent="0.25">
      <c r="A477" s="356">
        <v>551</v>
      </c>
      <c r="B477" s="356" t="s">
        <v>10150</v>
      </c>
      <c r="C477" s="356" t="s">
        <v>3526</v>
      </c>
      <c r="D477" s="352">
        <v>124.51</v>
      </c>
    </row>
    <row r="478" spans="1:4" x14ac:dyDescent="0.25">
      <c r="A478" s="356">
        <v>559</v>
      </c>
      <c r="B478" s="356" t="s">
        <v>10151</v>
      </c>
      <c r="C478" s="356" t="s">
        <v>3526</v>
      </c>
      <c r="D478" s="352">
        <v>31.12</v>
      </c>
    </row>
    <row r="479" spans="1:4" x14ac:dyDescent="0.25">
      <c r="A479" s="356">
        <v>560</v>
      </c>
      <c r="B479" s="356" t="s">
        <v>10152</v>
      </c>
      <c r="C479" s="356" t="s">
        <v>3526</v>
      </c>
      <c r="D479" s="352">
        <v>38.94</v>
      </c>
    </row>
    <row r="480" spans="1:4" x14ac:dyDescent="0.25">
      <c r="A480" s="356">
        <v>547</v>
      </c>
      <c r="B480" s="356" t="s">
        <v>10153</v>
      </c>
      <c r="C480" s="356" t="s">
        <v>3526</v>
      </c>
      <c r="D480" s="352">
        <v>46.63</v>
      </c>
    </row>
    <row r="481" spans="1:4" x14ac:dyDescent="0.25">
      <c r="A481" s="356">
        <v>38127</v>
      </c>
      <c r="B481" s="356" t="s">
        <v>12499</v>
      </c>
      <c r="C481" s="356" t="s">
        <v>3517</v>
      </c>
      <c r="D481" s="352">
        <v>387.79</v>
      </c>
    </row>
    <row r="482" spans="1:4" x14ac:dyDescent="0.25">
      <c r="A482" s="356">
        <v>38060</v>
      </c>
      <c r="B482" s="356" t="s">
        <v>3827</v>
      </c>
      <c r="C482" s="356" t="s">
        <v>3517</v>
      </c>
      <c r="D482" s="352">
        <v>54.28</v>
      </c>
    </row>
    <row r="483" spans="1:4" x14ac:dyDescent="0.25">
      <c r="A483" s="356">
        <v>10956</v>
      </c>
      <c r="B483" s="356" t="s">
        <v>3828</v>
      </c>
      <c r="C483" s="356" t="s">
        <v>3517</v>
      </c>
      <c r="D483" s="352">
        <v>59.53</v>
      </c>
    </row>
    <row r="484" spans="1:4" x14ac:dyDescent="0.25">
      <c r="A484" s="356">
        <v>39380</v>
      </c>
      <c r="B484" s="356" t="s">
        <v>3829</v>
      </c>
      <c r="C484" s="356" t="s">
        <v>3517</v>
      </c>
      <c r="D484" s="352">
        <v>30.55</v>
      </c>
    </row>
    <row r="485" spans="1:4" x14ac:dyDescent="0.25">
      <c r="A485" s="356">
        <v>37597</v>
      </c>
      <c r="B485" s="356" t="s">
        <v>3830</v>
      </c>
      <c r="C485" s="356" t="s">
        <v>3517</v>
      </c>
      <c r="D485" s="353">
        <v>573203.12</v>
      </c>
    </row>
    <row r="486" spans="1:4" x14ac:dyDescent="0.25">
      <c r="A486" s="356">
        <v>183</v>
      </c>
      <c r="B486" s="356" t="s">
        <v>12500</v>
      </c>
      <c r="C486" s="356" t="s">
        <v>3831</v>
      </c>
      <c r="D486" s="352">
        <v>122.5</v>
      </c>
    </row>
    <row r="487" spans="1:4" x14ac:dyDescent="0.25">
      <c r="A487" s="356">
        <v>184</v>
      </c>
      <c r="B487" s="356" t="s">
        <v>12501</v>
      </c>
      <c r="C487" s="356" t="s">
        <v>3831</v>
      </c>
      <c r="D487" s="352">
        <v>75.87</v>
      </c>
    </row>
    <row r="488" spans="1:4" x14ac:dyDescent="0.25">
      <c r="A488" s="356">
        <v>181</v>
      </c>
      <c r="B488" s="356" t="s">
        <v>12502</v>
      </c>
      <c r="C488" s="356" t="s">
        <v>3831</v>
      </c>
      <c r="D488" s="352">
        <v>163.59</v>
      </c>
    </row>
    <row r="489" spans="1:4" x14ac:dyDescent="0.25">
      <c r="A489" s="356">
        <v>20001</v>
      </c>
      <c r="B489" s="356" t="s">
        <v>12503</v>
      </c>
      <c r="C489" s="356" t="s">
        <v>3831</v>
      </c>
      <c r="D489" s="352">
        <v>94.83</v>
      </c>
    </row>
    <row r="490" spans="1:4" x14ac:dyDescent="0.25">
      <c r="A490" s="356">
        <v>39837</v>
      </c>
      <c r="B490" s="356" t="s">
        <v>3832</v>
      </c>
      <c r="C490" s="356" t="s">
        <v>3831</v>
      </c>
      <c r="D490" s="352">
        <v>363.13</v>
      </c>
    </row>
    <row r="491" spans="1:4" x14ac:dyDescent="0.25">
      <c r="A491" s="356">
        <v>43366</v>
      </c>
      <c r="B491" s="356" t="s">
        <v>12504</v>
      </c>
      <c r="C491" s="356" t="s">
        <v>3575</v>
      </c>
      <c r="D491" s="352">
        <v>1.58</v>
      </c>
    </row>
    <row r="492" spans="1:4" x14ac:dyDescent="0.25">
      <c r="A492" s="356">
        <v>10535</v>
      </c>
      <c r="B492" s="356" t="s">
        <v>3833</v>
      </c>
      <c r="C492" s="356" t="s">
        <v>3517</v>
      </c>
      <c r="D492" s="353">
        <v>5299.99</v>
      </c>
    </row>
    <row r="493" spans="1:4" x14ac:dyDescent="0.25">
      <c r="A493" s="356">
        <v>10537</v>
      </c>
      <c r="B493" s="356" t="s">
        <v>3834</v>
      </c>
      <c r="C493" s="356" t="s">
        <v>3517</v>
      </c>
      <c r="D493" s="353">
        <v>7227.74</v>
      </c>
    </row>
    <row r="494" spans="1:4" x14ac:dyDescent="0.25">
      <c r="A494" s="356">
        <v>13891</v>
      </c>
      <c r="B494" s="356" t="s">
        <v>3835</v>
      </c>
      <c r="C494" s="356" t="s">
        <v>3517</v>
      </c>
      <c r="D494" s="353">
        <v>6629.47</v>
      </c>
    </row>
    <row r="495" spans="1:4" x14ac:dyDescent="0.25">
      <c r="A495" s="356">
        <v>44492</v>
      </c>
      <c r="B495" s="356" t="s">
        <v>12505</v>
      </c>
      <c r="C495" s="356" t="s">
        <v>3517</v>
      </c>
      <c r="D495" s="353">
        <v>28835.53</v>
      </c>
    </row>
    <row r="496" spans="1:4" x14ac:dyDescent="0.25">
      <c r="A496" s="356">
        <v>36396</v>
      </c>
      <c r="B496" s="356" t="s">
        <v>3836</v>
      </c>
      <c r="C496" s="356" t="s">
        <v>3517</v>
      </c>
      <c r="D496" s="353">
        <v>6063.54</v>
      </c>
    </row>
    <row r="497" spans="1:4" x14ac:dyDescent="0.25">
      <c r="A497" s="356">
        <v>36397</v>
      </c>
      <c r="B497" s="356" t="s">
        <v>3837</v>
      </c>
      <c r="C497" s="356" t="s">
        <v>3517</v>
      </c>
      <c r="D497" s="353">
        <v>21559.279999999999</v>
      </c>
    </row>
    <row r="498" spans="1:4" x14ac:dyDescent="0.25">
      <c r="A498" s="356">
        <v>36398</v>
      </c>
      <c r="B498" s="356" t="s">
        <v>3838</v>
      </c>
      <c r="C498" s="356" t="s">
        <v>3517</v>
      </c>
      <c r="D498" s="353">
        <v>26203.5</v>
      </c>
    </row>
    <row r="499" spans="1:4" x14ac:dyDescent="0.25">
      <c r="A499" s="356">
        <v>647</v>
      </c>
      <c r="B499" s="356" t="s">
        <v>3839</v>
      </c>
      <c r="C499" s="356" t="s">
        <v>3519</v>
      </c>
      <c r="D499" s="352">
        <v>11.32</v>
      </c>
    </row>
    <row r="500" spans="1:4" x14ac:dyDescent="0.25">
      <c r="A500" s="356">
        <v>40920</v>
      </c>
      <c r="B500" s="356" t="s">
        <v>3840</v>
      </c>
      <c r="C500" s="356" t="s">
        <v>3655</v>
      </c>
      <c r="D500" s="353">
        <v>2002.33</v>
      </c>
    </row>
    <row r="501" spans="1:4" x14ac:dyDescent="0.25">
      <c r="A501" s="356">
        <v>715</v>
      </c>
      <c r="B501" s="356" t="s">
        <v>12506</v>
      </c>
      <c r="C501" s="356" t="s">
        <v>3517</v>
      </c>
      <c r="D501" s="352">
        <v>25</v>
      </c>
    </row>
    <row r="502" spans="1:4" x14ac:dyDescent="0.25">
      <c r="A502" s="356">
        <v>716</v>
      </c>
      <c r="B502" s="356" t="s">
        <v>12507</v>
      </c>
      <c r="C502" s="356" t="s">
        <v>3517</v>
      </c>
      <c r="D502" s="352">
        <v>28.27</v>
      </c>
    </row>
    <row r="503" spans="1:4" x14ac:dyDescent="0.25">
      <c r="A503" s="356">
        <v>38783</v>
      </c>
      <c r="B503" s="356" t="s">
        <v>12508</v>
      </c>
      <c r="C503" s="356" t="s">
        <v>3517</v>
      </c>
      <c r="D503" s="352">
        <v>1.19</v>
      </c>
    </row>
    <row r="504" spans="1:4" x14ac:dyDescent="0.25">
      <c r="A504" s="356">
        <v>37593</v>
      </c>
      <c r="B504" s="356" t="s">
        <v>12509</v>
      </c>
      <c r="C504" s="356" t="s">
        <v>3517</v>
      </c>
      <c r="D504" s="352">
        <v>2.93</v>
      </c>
    </row>
    <row r="505" spans="1:4" x14ac:dyDescent="0.25">
      <c r="A505" s="356">
        <v>37594</v>
      </c>
      <c r="B505" s="356" t="s">
        <v>12510</v>
      </c>
      <c r="C505" s="356" t="s">
        <v>3517</v>
      </c>
      <c r="D505" s="352">
        <v>3.65</v>
      </c>
    </row>
    <row r="506" spans="1:4" x14ac:dyDescent="0.25">
      <c r="A506" s="356">
        <v>37592</v>
      </c>
      <c r="B506" s="356" t="s">
        <v>12511</v>
      </c>
      <c r="C506" s="356" t="s">
        <v>3517</v>
      </c>
      <c r="D506" s="352">
        <v>2.31</v>
      </c>
    </row>
    <row r="507" spans="1:4" x14ac:dyDescent="0.25">
      <c r="A507" s="356">
        <v>7270</v>
      </c>
      <c r="B507" s="356" t="s">
        <v>12512</v>
      </c>
      <c r="C507" s="356" t="s">
        <v>3517</v>
      </c>
      <c r="D507" s="352">
        <v>1.03</v>
      </c>
    </row>
    <row r="508" spans="1:4" x14ac:dyDescent="0.25">
      <c r="A508" s="356">
        <v>7267</v>
      </c>
      <c r="B508" s="356" t="s">
        <v>12513</v>
      </c>
      <c r="C508" s="356" t="s">
        <v>3517</v>
      </c>
      <c r="D508" s="352">
        <v>0.81</v>
      </c>
    </row>
    <row r="509" spans="1:4" x14ac:dyDescent="0.25">
      <c r="A509" s="356">
        <v>7271</v>
      </c>
      <c r="B509" s="356" t="s">
        <v>12514</v>
      </c>
      <c r="C509" s="356" t="s">
        <v>3517</v>
      </c>
      <c r="D509" s="352">
        <v>0.89</v>
      </c>
    </row>
    <row r="510" spans="1:4" x14ac:dyDescent="0.25">
      <c r="A510" s="356">
        <v>7266</v>
      </c>
      <c r="B510" s="356" t="s">
        <v>12515</v>
      </c>
      <c r="C510" s="356" t="s">
        <v>3841</v>
      </c>
      <c r="D510" s="352">
        <v>893.4</v>
      </c>
    </row>
    <row r="511" spans="1:4" x14ac:dyDescent="0.25">
      <c r="A511" s="356">
        <v>7268</v>
      </c>
      <c r="B511" s="356" t="s">
        <v>12516</v>
      </c>
      <c r="C511" s="356" t="s">
        <v>3517</v>
      </c>
      <c r="D511" s="352">
        <v>1.24</v>
      </c>
    </row>
    <row r="512" spans="1:4" x14ac:dyDescent="0.25">
      <c r="A512" s="356">
        <v>34556</v>
      </c>
      <c r="B512" s="356" t="s">
        <v>10154</v>
      </c>
      <c r="C512" s="356" t="s">
        <v>3517</v>
      </c>
      <c r="D512" s="352">
        <v>4.18</v>
      </c>
    </row>
    <row r="513" spans="1:4" x14ac:dyDescent="0.25">
      <c r="A513" s="356">
        <v>37873</v>
      </c>
      <c r="B513" s="356" t="s">
        <v>10155</v>
      </c>
      <c r="C513" s="356" t="s">
        <v>3517</v>
      </c>
      <c r="D513" s="352">
        <v>4.26</v>
      </c>
    </row>
    <row r="514" spans="1:4" x14ac:dyDescent="0.25">
      <c r="A514" s="356">
        <v>34564</v>
      </c>
      <c r="B514" s="356" t="s">
        <v>10156</v>
      </c>
      <c r="C514" s="356" t="s">
        <v>3517</v>
      </c>
      <c r="D514" s="352">
        <v>4.46</v>
      </c>
    </row>
    <row r="515" spans="1:4" x14ac:dyDescent="0.25">
      <c r="A515" s="356">
        <v>34565</v>
      </c>
      <c r="B515" s="356" t="s">
        <v>10157</v>
      </c>
      <c r="C515" s="356" t="s">
        <v>3517</v>
      </c>
      <c r="D515" s="352">
        <v>4.72</v>
      </c>
    </row>
    <row r="516" spans="1:4" x14ac:dyDescent="0.25">
      <c r="A516" s="356">
        <v>38590</v>
      </c>
      <c r="B516" s="356" t="s">
        <v>10158</v>
      </c>
      <c r="C516" s="356" t="s">
        <v>3517</v>
      </c>
      <c r="D516" s="352">
        <v>3.48</v>
      </c>
    </row>
    <row r="517" spans="1:4" x14ac:dyDescent="0.25">
      <c r="A517" s="356">
        <v>34566</v>
      </c>
      <c r="B517" s="356" t="s">
        <v>10159</v>
      </c>
      <c r="C517" s="356" t="s">
        <v>3517</v>
      </c>
      <c r="D517" s="352">
        <v>3.66</v>
      </c>
    </row>
    <row r="518" spans="1:4" x14ac:dyDescent="0.25">
      <c r="A518" s="356">
        <v>34567</v>
      </c>
      <c r="B518" s="356" t="s">
        <v>10160</v>
      </c>
      <c r="C518" s="356" t="s">
        <v>3517</v>
      </c>
      <c r="D518" s="352">
        <v>3.88</v>
      </c>
    </row>
    <row r="519" spans="1:4" x14ac:dyDescent="0.25">
      <c r="A519" s="356">
        <v>38591</v>
      </c>
      <c r="B519" s="356" t="s">
        <v>10161</v>
      </c>
      <c r="C519" s="356" t="s">
        <v>3517</v>
      </c>
      <c r="D519" s="352">
        <v>3.52</v>
      </c>
    </row>
    <row r="520" spans="1:4" x14ac:dyDescent="0.25">
      <c r="A520" s="356">
        <v>34568</v>
      </c>
      <c r="B520" s="356" t="s">
        <v>10162</v>
      </c>
      <c r="C520" s="356" t="s">
        <v>3517</v>
      </c>
      <c r="D520" s="352">
        <v>4.59</v>
      </c>
    </row>
    <row r="521" spans="1:4" x14ac:dyDescent="0.25">
      <c r="A521" s="356">
        <v>34569</v>
      </c>
      <c r="B521" s="356" t="s">
        <v>10163</v>
      </c>
      <c r="C521" s="356" t="s">
        <v>3517</v>
      </c>
      <c r="D521" s="352">
        <v>4.72</v>
      </c>
    </row>
    <row r="522" spans="1:4" x14ac:dyDescent="0.25">
      <c r="A522" s="356">
        <v>34570</v>
      </c>
      <c r="B522" s="356" t="s">
        <v>10164</v>
      </c>
      <c r="C522" s="356" t="s">
        <v>3517</v>
      </c>
      <c r="D522" s="352">
        <v>5.12</v>
      </c>
    </row>
    <row r="523" spans="1:4" x14ac:dyDescent="0.25">
      <c r="A523" s="356">
        <v>25070</v>
      </c>
      <c r="B523" s="356" t="s">
        <v>10165</v>
      </c>
      <c r="C523" s="356" t="s">
        <v>3517</v>
      </c>
      <c r="D523" s="352">
        <v>3.85</v>
      </c>
    </row>
    <row r="524" spans="1:4" x14ac:dyDescent="0.25">
      <c r="A524" s="356">
        <v>34571</v>
      </c>
      <c r="B524" s="356" t="s">
        <v>10166</v>
      </c>
      <c r="C524" s="356" t="s">
        <v>3517</v>
      </c>
      <c r="D524" s="352">
        <v>3.89</v>
      </c>
    </row>
    <row r="525" spans="1:4" x14ac:dyDescent="0.25">
      <c r="A525" s="356">
        <v>34573</v>
      </c>
      <c r="B525" s="356" t="s">
        <v>10167</v>
      </c>
      <c r="C525" s="356" t="s">
        <v>3517</v>
      </c>
      <c r="D525" s="352">
        <v>4.09</v>
      </c>
    </row>
    <row r="526" spans="1:4" x14ac:dyDescent="0.25">
      <c r="A526" s="356">
        <v>37107</v>
      </c>
      <c r="B526" s="356" t="s">
        <v>10168</v>
      </c>
      <c r="C526" s="356" t="s">
        <v>3517</v>
      </c>
      <c r="D526" s="352">
        <v>5.4</v>
      </c>
    </row>
    <row r="527" spans="1:4" x14ac:dyDescent="0.25">
      <c r="A527" s="356">
        <v>34576</v>
      </c>
      <c r="B527" s="356" t="s">
        <v>10169</v>
      </c>
      <c r="C527" s="356" t="s">
        <v>3517</v>
      </c>
      <c r="D527" s="352">
        <v>5.96</v>
      </c>
    </row>
    <row r="528" spans="1:4" x14ac:dyDescent="0.25">
      <c r="A528" s="356">
        <v>34577</v>
      </c>
      <c r="B528" s="356" t="s">
        <v>10170</v>
      </c>
      <c r="C528" s="356" t="s">
        <v>3517</v>
      </c>
      <c r="D528" s="352">
        <v>6.22</v>
      </c>
    </row>
    <row r="529" spans="1:4" x14ac:dyDescent="0.25">
      <c r="A529" s="356">
        <v>34578</v>
      </c>
      <c r="B529" s="356" t="s">
        <v>10171</v>
      </c>
      <c r="C529" s="356" t="s">
        <v>3517</v>
      </c>
      <c r="D529" s="352">
        <v>6.75</v>
      </c>
    </row>
    <row r="530" spans="1:4" x14ac:dyDescent="0.25">
      <c r="A530" s="356">
        <v>34579</v>
      </c>
      <c r="B530" s="356" t="s">
        <v>10172</v>
      </c>
      <c r="C530" s="356" t="s">
        <v>3517</v>
      </c>
      <c r="D530" s="352">
        <v>7.2</v>
      </c>
    </row>
    <row r="531" spans="1:4" x14ac:dyDescent="0.25">
      <c r="A531" s="356">
        <v>25067</v>
      </c>
      <c r="B531" s="356" t="s">
        <v>10173</v>
      </c>
      <c r="C531" s="356" t="s">
        <v>3517</v>
      </c>
      <c r="D531" s="352">
        <v>4.82</v>
      </c>
    </row>
    <row r="532" spans="1:4" x14ac:dyDescent="0.25">
      <c r="A532" s="356">
        <v>34580</v>
      </c>
      <c r="B532" s="356" t="s">
        <v>10174</v>
      </c>
      <c r="C532" s="356" t="s">
        <v>3517</v>
      </c>
      <c r="D532" s="352">
        <v>5.38</v>
      </c>
    </row>
    <row r="533" spans="1:4" x14ac:dyDescent="0.25">
      <c r="A533" s="356">
        <v>25071</v>
      </c>
      <c r="B533" s="356" t="s">
        <v>10175</v>
      </c>
      <c r="C533" s="356" t="s">
        <v>3517</v>
      </c>
      <c r="D533" s="352">
        <v>2.68</v>
      </c>
    </row>
    <row r="534" spans="1:4" x14ac:dyDescent="0.25">
      <c r="A534" s="356">
        <v>38395</v>
      </c>
      <c r="B534" s="356" t="s">
        <v>3842</v>
      </c>
      <c r="C534" s="356" t="s">
        <v>3517</v>
      </c>
      <c r="D534" s="352">
        <v>8.39</v>
      </c>
    </row>
    <row r="535" spans="1:4" x14ac:dyDescent="0.25">
      <c r="A535" s="356">
        <v>34583</v>
      </c>
      <c r="B535" s="356" t="s">
        <v>10176</v>
      </c>
      <c r="C535" s="356" t="s">
        <v>3518</v>
      </c>
      <c r="D535" s="352">
        <v>61.35</v>
      </c>
    </row>
    <row r="536" spans="1:4" x14ac:dyDescent="0.25">
      <c r="A536" s="356">
        <v>34584</v>
      </c>
      <c r="B536" s="356" t="s">
        <v>10177</v>
      </c>
      <c r="C536" s="356" t="s">
        <v>3518</v>
      </c>
      <c r="D536" s="352">
        <v>44.99</v>
      </c>
    </row>
    <row r="537" spans="1:4" x14ac:dyDescent="0.25">
      <c r="A537" s="356">
        <v>709</v>
      </c>
      <c r="B537" s="356" t="s">
        <v>3843</v>
      </c>
      <c r="C537" s="356" t="s">
        <v>3518</v>
      </c>
      <c r="D537" s="352">
        <v>813.39</v>
      </c>
    </row>
    <row r="538" spans="1:4" x14ac:dyDescent="0.25">
      <c r="A538" s="356">
        <v>34599</v>
      </c>
      <c r="B538" s="356" t="s">
        <v>10178</v>
      </c>
      <c r="C538" s="356" t="s">
        <v>3517</v>
      </c>
      <c r="D538" s="352">
        <v>2.75</v>
      </c>
    </row>
    <row r="539" spans="1:4" x14ac:dyDescent="0.25">
      <c r="A539" s="356">
        <v>34592</v>
      </c>
      <c r="B539" s="356" t="s">
        <v>10179</v>
      </c>
      <c r="C539" s="356" t="s">
        <v>3517</v>
      </c>
      <c r="D539" s="352">
        <v>3.06</v>
      </c>
    </row>
    <row r="540" spans="1:4" x14ac:dyDescent="0.25">
      <c r="A540" s="356">
        <v>37103</v>
      </c>
      <c r="B540" s="356" t="s">
        <v>10180</v>
      </c>
      <c r="C540" s="356" t="s">
        <v>3517</v>
      </c>
      <c r="D540" s="352">
        <v>3.5</v>
      </c>
    </row>
    <row r="541" spans="1:4" x14ac:dyDescent="0.25">
      <c r="A541" s="356">
        <v>34555</v>
      </c>
      <c r="B541" s="356" t="s">
        <v>10181</v>
      </c>
      <c r="C541" s="356" t="s">
        <v>3517</v>
      </c>
      <c r="D541" s="352">
        <v>4.45</v>
      </c>
    </row>
    <row r="542" spans="1:4" x14ac:dyDescent="0.25">
      <c r="A542" s="356">
        <v>674</v>
      </c>
      <c r="B542" s="356" t="s">
        <v>10182</v>
      </c>
      <c r="C542" s="356" t="s">
        <v>3518</v>
      </c>
      <c r="D542" s="352">
        <v>75.569999999999993</v>
      </c>
    </row>
    <row r="543" spans="1:4" x14ac:dyDescent="0.25">
      <c r="A543" s="356">
        <v>34600</v>
      </c>
      <c r="B543" s="356" t="s">
        <v>10183</v>
      </c>
      <c r="C543" s="356" t="s">
        <v>3518</v>
      </c>
      <c r="D543" s="352">
        <v>111</v>
      </c>
    </row>
    <row r="544" spans="1:4" x14ac:dyDescent="0.25">
      <c r="A544" s="356">
        <v>652</v>
      </c>
      <c r="B544" s="356" t="s">
        <v>10184</v>
      </c>
      <c r="C544" s="356" t="s">
        <v>3518</v>
      </c>
      <c r="D544" s="352">
        <v>170.04</v>
      </c>
    </row>
    <row r="545" spans="1:4" x14ac:dyDescent="0.25">
      <c r="A545" s="356">
        <v>651</v>
      </c>
      <c r="B545" s="356" t="s">
        <v>10185</v>
      </c>
      <c r="C545" s="356" t="s">
        <v>3517</v>
      </c>
      <c r="D545" s="352">
        <v>3.37</v>
      </c>
    </row>
    <row r="546" spans="1:4" x14ac:dyDescent="0.25">
      <c r="A546" s="356">
        <v>654</v>
      </c>
      <c r="B546" s="356" t="s">
        <v>10186</v>
      </c>
      <c r="C546" s="356" t="s">
        <v>3517</v>
      </c>
      <c r="D546" s="352">
        <v>4.18</v>
      </c>
    </row>
    <row r="547" spans="1:4" x14ac:dyDescent="0.25">
      <c r="A547" s="356">
        <v>650</v>
      </c>
      <c r="B547" s="356" t="s">
        <v>10187</v>
      </c>
      <c r="C547" s="356" t="s">
        <v>3517</v>
      </c>
      <c r="D547" s="352">
        <v>2.7</v>
      </c>
    </row>
    <row r="548" spans="1:4" x14ac:dyDescent="0.25">
      <c r="A548" s="356">
        <v>718</v>
      </c>
      <c r="B548" s="356" t="s">
        <v>12517</v>
      </c>
      <c r="C548" s="356" t="s">
        <v>3517</v>
      </c>
      <c r="D548" s="352">
        <v>24.7</v>
      </c>
    </row>
    <row r="549" spans="1:4" x14ac:dyDescent="0.25">
      <c r="A549" s="356">
        <v>11981</v>
      </c>
      <c r="B549" s="356" t="s">
        <v>12518</v>
      </c>
      <c r="C549" s="356" t="s">
        <v>3517</v>
      </c>
      <c r="D549" s="352">
        <v>24</v>
      </c>
    </row>
    <row r="550" spans="1:4" x14ac:dyDescent="0.25">
      <c r="A550" s="356">
        <v>34586</v>
      </c>
      <c r="B550" s="356" t="s">
        <v>3844</v>
      </c>
      <c r="C550" s="356" t="s">
        <v>3517</v>
      </c>
      <c r="D550" s="352">
        <v>2.5099999999999998</v>
      </c>
    </row>
    <row r="551" spans="1:4" x14ac:dyDescent="0.25">
      <c r="A551" s="356">
        <v>38603</v>
      </c>
      <c r="B551" s="356" t="s">
        <v>3845</v>
      </c>
      <c r="C551" s="356" t="s">
        <v>3517</v>
      </c>
      <c r="D551" s="352">
        <v>3.03</v>
      </c>
    </row>
    <row r="552" spans="1:4" x14ac:dyDescent="0.25">
      <c r="A552" s="356">
        <v>34588</v>
      </c>
      <c r="B552" s="356" t="s">
        <v>3846</v>
      </c>
      <c r="C552" s="356" t="s">
        <v>3517</v>
      </c>
      <c r="D552" s="352">
        <v>3.27</v>
      </c>
    </row>
    <row r="553" spans="1:4" x14ac:dyDescent="0.25">
      <c r="A553" s="356">
        <v>34590</v>
      </c>
      <c r="B553" s="356" t="s">
        <v>3847</v>
      </c>
      <c r="C553" s="356" t="s">
        <v>3517</v>
      </c>
      <c r="D553" s="352">
        <v>2.99</v>
      </c>
    </row>
    <row r="554" spans="1:4" x14ac:dyDescent="0.25">
      <c r="A554" s="356">
        <v>34591</v>
      </c>
      <c r="B554" s="356" t="s">
        <v>3848</v>
      </c>
      <c r="C554" s="356" t="s">
        <v>3517</v>
      </c>
      <c r="D554" s="352">
        <v>4.05</v>
      </c>
    </row>
    <row r="555" spans="1:4" x14ac:dyDescent="0.25">
      <c r="A555" s="356">
        <v>41372</v>
      </c>
      <c r="B555" s="356" t="s">
        <v>10188</v>
      </c>
      <c r="C555" s="356" t="s">
        <v>3518</v>
      </c>
      <c r="D555" s="352">
        <v>106.06</v>
      </c>
    </row>
    <row r="556" spans="1:4" x14ac:dyDescent="0.25">
      <c r="A556" s="356">
        <v>41371</v>
      </c>
      <c r="B556" s="356" t="s">
        <v>10189</v>
      </c>
      <c r="C556" s="356" t="s">
        <v>3518</v>
      </c>
      <c r="D556" s="352">
        <v>62.69</v>
      </c>
    </row>
    <row r="557" spans="1:4" x14ac:dyDescent="0.25">
      <c r="A557" s="356">
        <v>40517</v>
      </c>
      <c r="B557" s="356" t="s">
        <v>10190</v>
      </c>
      <c r="C557" s="356" t="s">
        <v>3518</v>
      </c>
      <c r="D557" s="352">
        <v>60.39</v>
      </c>
    </row>
    <row r="558" spans="1:4" x14ac:dyDescent="0.25">
      <c r="A558" s="356">
        <v>40515</v>
      </c>
      <c r="B558" s="356" t="s">
        <v>10191</v>
      </c>
      <c r="C558" s="356" t="s">
        <v>3518</v>
      </c>
      <c r="D558" s="352">
        <v>135.88</v>
      </c>
    </row>
    <row r="559" spans="1:4" x14ac:dyDescent="0.25">
      <c r="A559" s="356">
        <v>40529</v>
      </c>
      <c r="B559" s="356" t="s">
        <v>8033</v>
      </c>
      <c r="C559" s="356" t="s">
        <v>3518</v>
      </c>
      <c r="D559" s="352">
        <v>86.81</v>
      </c>
    </row>
    <row r="560" spans="1:4" x14ac:dyDescent="0.25">
      <c r="A560" s="356">
        <v>36170</v>
      </c>
      <c r="B560" s="356" t="s">
        <v>8034</v>
      </c>
      <c r="C560" s="356" t="s">
        <v>3518</v>
      </c>
      <c r="D560" s="352">
        <v>72.03</v>
      </c>
    </row>
    <row r="561" spans="1:4" x14ac:dyDescent="0.25">
      <c r="A561" s="356">
        <v>40524</v>
      </c>
      <c r="B561" s="356" t="s">
        <v>8035</v>
      </c>
      <c r="C561" s="356" t="s">
        <v>3518</v>
      </c>
      <c r="D561" s="352">
        <v>84.92</v>
      </c>
    </row>
    <row r="562" spans="1:4" x14ac:dyDescent="0.25">
      <c r="A562" s="356">
        <v>36156</v>
      </c>
      <c r="B562" s="356" t="s">
        <v>8036</v>
      </c>
      <c r="C562" s="356" t="s">
        <v>3518</v>
      </c>
      <c r="D562" s="352">
        <v>66.05</v>
      </c>
    </row>
    <row r="563" spans="1:4" x14ac:dyDescent="0.25">
      <c r="A563" s="356">
        <v>36155</v>
      </c>
      <c r="B563" s="356" t="s">
        <v>8037</v>
      </c>
      <c r="C563" s="356" t="s">
        <v>3518</v>
      </c>
      <c r="D563" s="352">
        <v>57.02</v>
      </c>
    </row>
    <row r="564" spans="1:4" x14ac:dyDescent="0.25">
      <c r="A564" s="356">
        <v>36154</v>
      </c>
      <c r="B564" s="356" t="s">
        <v>8038</v>
      </c>
      <c r="C564" s="356" t="s">
        <v>3518</v>
      </c>
      <c r="D564" s="352">
        <v>79.260000000000005</v>
      </c>
    </row>
    <row r="565" spans="1:4" x14ac:dyDescent="0.25">
      <c r="A565" s="356">
        <v>695</v>
      </c>
      <c r="B565" s="356" t="s">
        <v>3849</v>
      </c>
      <c r="C565" s="356" t="s">
        <v>3518</v>
      </c>
      <c r="D565" s="352">
        <v>58.22</v>
      </c>
    </row>
    <row r="566" spans="1:4" x14ac:dyDescent="0.25">
      <c r="A566" s="356">
        <v>679</v>
      </c>
      <c r="B566" s="356" t="s">
        <v>10192</v>
      </c>
      <c r="C566" s="356" t="s">
        <v>3518</v>
      </c>
      <c r="D566" s="352">
        <v>86.81</v>
      </c>
    </row>
    <row r="567" spans="1:4" x14ac:dyDescent="0.25">
      <c r="A567" s="356">
        <v>711</v>
      </c>
      <c r="B567" s="356" t="s">
        <v>10193</v>
      </c>
      <c r="C567" s="356" t="s">
        <v>3518</v>
      </c>
      <c r="D567" s="352">
        <v>57.43</v>
      </c>
    </row>
    <row r="568" spans="1:4" x14ac:dyDescent="0.25">
      <c r="A568" s="356">
        <v>712</v>
      </c>
      <c r="B568" s="356" t="s">
        <v>10194</v>
      </c>
      <c r="C568" s="356" t="s">
        <v>3518</v>
      </c>
      <c r="D568" s="352">
        <v>72.34</v>
      </c>
    </row>
    <row r="569" spans="1:4" x14ac:dyDescent="0.25">
      <c r="A569" s="356">
        <v>12614</v>
      </c>
      <c r="B569" s="356" t="s">
        <v>3850</v>
      </c>
      <c r="C569" s="356" t="s">
        <v>3517</v>
      </c>
      <c r="D569" s="352">
        <v>20.76</v>
      </c>
    </row>
    <row r="570" spans="1:4" x14ac:dyDescent="0.25">
      <c r="A570" s="356">
        <v>6140</v>
      </c>
      <c r="B570" s="356" t="s">
        <v>3851</v>
      </c>
      <c r="C570" s="356" t="s">
        <v>3517</v>
      </c>
      <c r="D570" s="352">
        <v>4.18</v>
      </c>
    </row>
    <row r="571" spans="1:4" x14ac:dyDescent="0.25">
      <c r="A571" s="356">
        <v>38399</v>
      </c>
      <c r="B571" s="356" t="s">
        <v>3852</v>
      </c>
      <c r="C571" s="356" t="s">
        <v>3517</v>
      </c>
      <c r="D571" s="352">
        <v>229.16</v>
      </c>
    </row>
    <row r="572" spans="1:4" x14ac:dyDescent="0.25">
      <c r="A572" s="356">
        <v>735</v>
      </c>
      <c r="B572" s="356" t="s">
        <v>3853</v>
      </c>
      <c r="C572" s="356" t="s">
        <v>3517</v>
      </c>
      <c r="D572" s="353">
        <v>2042.94</v>
      </c>
    </row>
    <row r="573" spans="1:4" x14ac:dyDescent="0.25">
      <c r="A573" s="356">
        <v>736</v>
      </c>
      <c r="B573" s="356" t="s">
        <v>3854</v>
      </c>
      <c r="C573" s="356" t="s">
        <v>3517</v>
      </c>
      <c r="D573" s="353">
        <v>1717.74</v>
      </c>
    </row>
    <row r="574" spans="1:4" x14ac:dyDescent="0.25">
      <c r="A574" s="356">
        <v>729</v>
      </c>
      <c r="B574" s="356" t="s">
        <v>3855</v>
      </c>
      <c r="C574" s="356" t="s">
        <v>3517</v>
      </c>
      <c r="D574" s="352">
        <v>700</v>
      </c>
    </row>
    <row r="575" spans="1:4" x14ac:dyDescent="0.25">
      <c r="A575" s="356">
        <v>39925</v>
      </c>
      <c r="B575" s="356" t="s">
        <v>3856</v>
      </c>
      <c r="C575" s="356" t="s">
        <v>3517</v>
      </c>
      <c r="D575" s="353">
        <v>10114.93</v>
      </c>
    </row>
    <row r="576" spans="1:4" x14ac:dyDescent="0.25">
      <c r="A576" s="356">
        <v>731</v>
      </c>
      <c r="B576" s="356" t="s">
        <v>3857</v>
      </c>
      <c r="C576" s="356" t="s">
        <v>3517</v>
      </c>
      <c r="D576" s="352">
        <v>681.27</v>
      </c>
    </row>
    <row r="577" spans="1:4" x14ac:dyDescent="0.25">
      <c r="A577" s="356">
        <v>10575</v>
      </c>
      <c r="B577" s="356" t="s">
        <v>3858</v>
      </c>
      <c r="C577" s="356" t="s">
        <v>3517</v>
      </c>
      <c r="D577" s="353">
        <v>1063.17</v>
      </c>
    </row>
    <row r="578" spans="1:4" x14ac:dyDescent="0.25">
      <c r="A578" s="356">
        <v>733</v>
      </c>
      <c r="B578" s="356" t="s">
        <v>3859</v>
      </c>
      <c r="C578" s="356" t="s">
        <v>3517</v>
      </c>
      <c r="D578" s="353">
        <v>1164.05</v>
      </c>
    </row>
    <row r="579" spans="1:4" x14ac:dyDescent="0.25">
      <c r="A579" s="356">
        <v>732</v>
      </c>
      <c r="B579" s="356" t="s">
        <v>3860</v>
      </c>
      <c r="C579" s="356" t="s">
        <v>3517</v>
      </c>
      <c r="D579" s="353">
        <v>1148.4000000000001</v>
      </c>
    </row>
    <row r="580" spans="1:4" x14ac:dyDescent="0.25">
      <c r="A580" s="356">
        <v>737</v>
      </c>
      <c r="B580" s="356" t="s">
        <v>3861</v>
      </c>
      <c r="C580" s="356" t="s">
        <v>3517</v>
      </c>
      <c r="D580" s="353">
        <v>6439.88</v>
      </c>
    </row>
    <row r="581" spans="1:4" x14ac:dyDescent="0.25">
      <c r="A581" s="356">
        <v>738</v>
      </c>
      <c r="B581" s="356" t="s">
        <v>3862</v>
      </c>
      <c r="C581" s="356" t="s">
        <v>3517</v>
      </c>
      <c r="D581" s="353">
        <v>2986.13</v>
      </c>
    </row>
    <row r="582" spans="1:4" x14ac:dyDescent="0.25">
      <c r="A582" s="356">
        <v>740</v>
      </c>
      <c r="B582" s="356" t="s">
        <v>3863</v>
      </c>
      <c r="C582" s="356" t="s">
        <v>3517</v>
      </c>
      <c r="D582" s="353">
        <v>6058.24</v>
      </c>
    </row>
    <row r="583" spans="1:4" x14ac:dyDescent="0.25">
      <c r="A583" s="356">
        <v>734</v>
      </c>
      <c r="B583" s="356" t="s">
        <v>3864</v>
      </c>
      <c r="C583" s="356" t="s">
        <v>3517</v>
      </c>
      <c r="D583" s="353">
        <v>1231.08</v>
      </c>
    </row>
    <row r="584" spans="1:4" x14ac:dyDescent="0.25">
      <c r="A584" s="356">
        <v>39008</v>
      </c>
      <c r="B584" s="356" t="s">
        <v>3865</v>
      </c>
      <c r="C584" s="356" t="s">
        <v>3517</v>
      </c>
      <c r="D584" s="353">
        <v>64608.49</v>
      </c>
    </row>
    <row r="585" spans="1:4" x14ac:dyDescent="0.25">
      <c r="A585" s="356">
        <v>39009</v>
      </c>
      <c r="B585" s="356" t="s">
        <v>3866</v>
      </c>
      <c r="C585" s="356" t="s">
        <v>3517</v>
      </c>
      <c r="D585" s="353">
        <v>69219.990000000005</v>
      </c>
    </row>
    <row r="586" spans="1:4" x14ac:dyDescent="0.25">
      <c r="A586" s="356">
        <v>10587</v>
      </c>
      <c r="B586" s="356" t="s">
        <v>3867</v>
      </c>
      <c r="C586" s="356" t="s">
        <v>3517</v>
      </c>
      <c r="D586" s="353">
        <v>3052.41</v>
      </c>
    </row>
    <row r="587" spans="1:4" x14ac:dyDescent="0.25">
      <c r="A587" s="356">
        <v>759</v>
      </c>
      <c r="B587" s="356" t="s">
        <v>3868</v>
      </c>
      <c r="C587" s="356" t="s">
        <v>3517</v>
      </c>
      <c r="D587" s="353">
        <v>4388.76</v>
      </c>
    </row>
    <row r="588" spans="1:4" x14ac:dyDescent="0.25">
      <c r="A588" s="356">
        <v>761</v>
      </c>
      <c r="B588" s="356" t="s">
        <v>3869</v>
      </c>
      <c r="C588" s="356" t="s">
        <v>3517</v>
      </c>
      <c r="D588" s="353">
        <v>7439.32</v>
      </c>
    </row>
    <row r="589" spans="1:4" x14ac:dyDescent="0.25">
      <c r="A589" s="356">
        <v>750</v>
      </c>
      <c r="B589" s="356" t="s">
        <v>3870</v>
      </c>
      <c r="C589" s="356" t="s">
        <v>3517</v>
      </c>
      <c r="D589" s="353">
        <v>7063.05</v>
      </c>
    </row>
    <row r="590" spans="1:4" x14ac:dyDescent="0.25">
      <c r="A590" s="356">
        <v>755</v>
      </c>
      <c r="B590" s="356" t="s">
        <v>3871</v>
      </c>
      <c r="C590" s="356" t="s">
        <v>3517</v>
      </c>
      <c r="D590" s="353">
        <v>28983.32</v>
      </c>
    </row>
    <row r="591" spans="1:4" x14ac:dyDescent="0.25">
      <c r="A591" s="356">
        <v>749</v>
      </c>
      <c r="B591" s="356" t="s">
        <v>3872</v>
      </c>
      <c r="C591" s="356" t="s">
        <v>3517</v>
      </c>
      <c r="D591" s="353">
        <v>10659.53</v>
      </c>
    </row>
    <row r="592" spans="1:4" x14ac:dyDescent="0.25">
      <c r="A592" s="356">
        <v>756</v>
      </c>
      <c r="B592" s="356" t="s">
        <v>3873</v>
      </c>
      <c r="C592" s="356" t="s">
        <v>3517</v>
      </c>
      <c r="D592" s="353">
        <v>31610.2</v>
      </c>
    </row>
    <row r="593" spans="1:4" x14ac:dyDescent="0.25">
      <c r="A593" s="356">
        <v>757</v>
      </c>
      <c r="B593" s="356" t="s">
        <v>3874</v>
      </c>
      <c r="C593" s="356" t="s">
        <v>3517</v>
      </c>
      <c r="D593" s="353">
        <v>14353.05</v>
      </c>
    </row>
    <row r="594" spans="1:4" x14ac:dyDescent="0.25">
      <c r="A594" s="356">
        <v>10588</v>
      </c>
      <c r="B594" s="356" t="s">
        <v>3875</v>
      </c>
      <c r="C594" s="356" t="s">
        <v>3517</v>
      </c>
      <c r="D594" s="353">
        <v>3168.79</v>
      </c>
    </row>
    <row r="595" spans="1:4" x14ac:dyDescent="0.25">
      <c r="A595" s="356">
        <v>10592</v>
      </c>
      <c r="B595" s="356" t="s">
        <v>3876</v>
      </c>
      <c r="C595" s="356" t="s">
        <v>3517</v>
      </c>
      <c r="D595" s="353">
        <v>3827.48</v>
      </c>
    </row>
    <row r="596" spans="1:4" x14ac:dyDescent="0.25">
      <c r="A596" s="356">
        <v>10589</v>
      </c>
      <c r="B596" s="356" t="s">
        <v>3877</v>
      </c>
      <c r="C596" s="356" t="s">
        <v>3517</v>
      </c>
      <c r="D596" s="353">
        <v>5141.9799999999996</v>
      </c>
    </row>
    <row r="597" spans="1:4" x14ac:dyDescent="0.25">
      <c r="A597" s="356">
        <v>760</v>
      </c>
      <c r="B597" s="356" t="s">
        <v>3878</v>
      </c>
      <c r="C597" s="356" t="s">
        <v>3517</v>
      </c>
      <c r="D597" s="353">
        <v>28706.1</v>
      </c>
    </row>
    <row r="598" spans="1:4" x14ac:dyDescent="0.25">
      <c r="A598" s="356">
        <v>751</v>
      </c>
      <c r="B598" s="356" t="s">
        <v>3879</v>
      </c>
      <c r="C598" s="356" t="s">
        <v>3517</v>
      </c>
      <c r="D598" s="353">
        <v>4521.21</v>
      </c>
    </row>
    <row r="599" spans="1:4" x14ac:dyDescent="0.25">
      <c r="A599" s="356">
        <v>754</v>
      </c>
      <c r="B599" s="356" t="s">
        <v>3880</v>
      </c>
      <c r="C599" s="356" t="s">
        <v>3517</v>
      </c>
      <c r="D599" s="353">
        <v>7176.52</v>
      </c>
    </row>
    <row r="600" spans="1:4" x14ac:dyDescent="0.25">
      <c r="A600" s="356">
        <v>44489</v>
      </c>
      <c r="B600" s="356" t="s">
        <v>12519</v>
      </c>
      <c r="C600" s="356" t="s">
        <v>3517</v>
      </c>
      <c r="D600" s="353">
        <v>174019.68</v>
      </c>
    </row>
    <row r="601" spans="1:4" x14ac:dyDescent="0.25">
      <c r="A601" s="356">
        <v>39917</v>
      </c>
      <c r="B601" s="356" t="s">
        <v>3881</v>
      </c>
      <c r="C601" s="356" t="s">
        <v>3517</v>
      </c>
      <c r="D601" s="353">
        <v>99243.31</v>
      </c>
    </row>
    <row r="602" spans="1:4" x14ac:dyDescent="0.25">
      <c r="A602" s="356">
        <v>38167</v>
      </c>
      <c r="B602" s="356" t="s">
        <v>10195</v>
      </c>
      <c r="C602" s="356" t="s">
        <v>3812</v>
      </c>
      <c r="D602" s="352">
        <v>29.28</v>
      </c>
    </row>
    <row r="603" spans="1:4" x14ac:dyDescent="0.25">
      <c r="A603" s="356">
        <v>36145</v>
      </c>
      <c r="B603" s="356" t="s">
        <v>3882</v>
      </c>
      <c r="C603" s="356" t="s">
        <v>3812</v>
      </c>
      <c r="D603" s="352">
        <v>57.6</v>
      </c>
    </row>
    <row r="604" spans="1:4" x14ac:dyDescent="0.25">
      <c r="A604" s="356">
        <v>12893</v>
      </c>
      <c r="B604" s="356" t="s">
        <v>3883</v>
      </c>
      <c r="C604" s="356" t="s">
        <v>3812</v>
      </c>
      <c r="D604" s="352">
        <v>96</v>
      </c>
    </row>
    <row r="605" spans="1:4" x14ac:dyDescent="0.25">
      <c r="A605" s="356">
        <v>11685</v>
      </c>
      <c r="B605" s="356" t="s">
        <v>3884</v>
      </c>
      <c r="C605" s="356" t="s">
        <v>3517</v>
      </c>
      <c r="D605" s="352">
        <v>24.04</v>
      </c>
    </row>
    <row r="606" spans="1:4" x14ac:dyDescent="0.25">
      <c r="A606" s="356">
        <v>11680</v>
      </c>
      <c r="B606" s="356" t="s">
        <v>3885</v>
      </c>
      <c r="C606" s="356" t="s">
        <v>3517</v>
      </c>
      <c r="D606" s="352">
        <v>17.670000000000002</v>
      </c>
    </row>
    <row r="607" spans="1:4" x14ac:dyDescent="0.25">
      <c r="A607" s="356">
        <v>11679</v>
      </c>
      <c r="B607" s="356" t="s">
        <v>12520</v>
      </c>
      <c r="C607" s="356" t="s">
        <v>3517</v>
      </c>
      <c r="D607" s="352">
        <v>23.96</v>
      </c>
    </row>
    <row r="608" spans="1:4" x14ac:dyDescent="0.25">
      <c r="A608" s="356">
        <v>2512</v>
      </c>
      <c r="B608" s="356" t="s">
        <v>3886</v>
      </c>
      <c r="C608" s="356" t="s">
        <v>3517</v>
      </c>
      <c r="D608" s="352">
        <v>58.72</v>
      </c>
    </row>
    <row r="609" spans="1:4" x14ac:dyDescent="0.25">
      <c r="A609" s="356">
        <v>4374</v>
      </c>
      <c r="B609" s="356" t="s">
        <v>3887</v>
      </c>
      <c r="C609" s="356" t="s">
        <v>3517</v>
      </c>
      <c r="D609" s="352">
        <v>0.37</v>
      </c>
    </row>
    <row r="610" spans="1:4" x14ac:dyDescent="0.25">
      <c r="A610" s="356">
        <v>7568</v>
      </c>
      <c r="B610" s="356" t="s">
        <v>3888</v>
      </c>
      <c r="C610" s="356" t="s">
        <v>3517</v>
      </c>
      <c r="D610" s="352">
        <v>0.61</v>
      </c>
    </row>
    <row r="611" spans="1:4" x14ac:dyDescent="0.25">
      <c r="A611" s="356">
        <v>7584</v>
      </c>
      <c r="B611" s="356" t="s">
        <v>3889</v>
      </c>
      <c r="C611" s="356" t="s">
        <v>3517</v>
      </c>
      <c r="D611" s="352">
        <v>0.93</v>
      </c>
    </row>
    <row r="612" spans="1:4" x14ac:dyDescent="0.25">
      <c r="A612" s="356">
        <v>11945</v>
      </c>
      <c r="B612" s="356" t="s">
        <v>3890</v>
      </c>
      <c r="C612" s="356" t="s">
        <v>3517</v>
      </c>
      <c r="D612" s="352">
        <v>0.06</v>
      </c>
    </row>
    <row r="613" spans="1:4" x14ac:dyDescent="0.25">
      <c r="A613" s="356">
        <v>11946</v>
      </c>
      <c r="B613" s="356" t="s">
        <v>3891</v>
      </c>
      <c r="C613" s="356" t="s">
        <v>3517</v>
      </c>
      <c r="D613" s="352">
        <v>0.06</v>
      </c>
    </row>
    <row r="614" spans="1:4" x14ac:dyDescent="0.25">
      <c r="A614" s="356">
        <v>4375</v>
      </c>
      <c r="B614" s="356" t="s">
        <v>3892</v>
      </c>
      <c r="C614" s="356" t="s">
        <v>3517</v>
      </c>
      <c r="D614" s="352">
        <v>0.1</v>
      </c>
    </row>
    <row r="615" spans="1:4" x14ac:dyDescent="0.25">
      <c r="A615" s="356">
        <v>11950</v>
      </c>
      <c r="B615" s="356" t="s">
        <v>3893</v>
      </c>
      <c r="C615" s="356" t="s">
        <v>3517</v>
      </c>
      <c r="D615" s="352">
        <v>0.2</v>
      </c>
    </row>
    <row r="616" spans="1:4" x14ac:dyDescent="0.25">
      <c r="A616" s="356">
        <v>4376</v>
      </c>
      <c r="B616" s="356" t="s">
        <v>3894</v>
      </c>
      <c r="C616" s="356" t="s">
        <v>3517</v>
      </c>
      <c r="D616" s="352">
        <v>0.19</v>
      </c>
    </row>
    <row r="617" spans="1:4" x14ac:dyDescent="0.25">
      <c r="A617" s="356">
        <v>7583</v>
      </c>
      <c r="B617" s="356" t="s">
        <v>3895</v>
      </c>
      <c r="C617" s="356" t="s">
        <v>3517</v>
      </c>
      <c r="D617" s="352">
        <v>0.41</v>
      </c>
    </row>
    <row r="618" spans="1:4" x14ac:dyDescent="0.25">
      <c r="A618" s="356">
        <v>4350</v>
      </c>
      <c r="B618" s="356" t="s">
        <v>3896</v>
      </c>
      <c r="C618" s="356" t="s">
        <v>3517</v>
      </c>
      <c r="D618" s="352">
        <v>0.73</v>
      </c>
    </row>
    <row r="619" spans="1:4" x14ac:dyDescent="0.25">
      <c r="A619" s="356">
        <v>39886</v>
      </c>
      <c r="B619" s="356" t="s">
        <v>3897</v>
      </c>
      <c r="C619" s="356" t="s">
        <v>3517</v>
      </c>
      <c r="D619" s="352">
        <v>6.82</v>
      </c>
    </row>
    <row r="620" spans="1:4" x14ac:dyDescent="0.25">
      <c r="A620" s="356">
        <v>39887</v>
      </c>
      <c r="B620" s="356" t="s">
        <v>3898</v>
      </c>
      <c r="C620" s="356" t="s">
        <v>3517</v>
      </c>
      <c r="D620" s="352">
        <v>10.24</v>
      </c>
    </row>
    <row r="621" spans="1:4" x14ac:dyDescent="0.25">
      <c r="A621" s="356">
        <v>39888</v>
      </c>
      <c r="B621" s="356" t="s">
        <v>3899</v>
      </c>
      <c r="C621" s="356" t="s">
        <v>3517</v>
      </c>
      <c r="D621" s="352">
        <v>23.41</v>
      </c>
    </row>
    <row r="622" spans="1:4" x14ac:dyDescent="0.25">
      <c r="A622" s="356">
        <v>39890</v>
      </c>
      <c r="B622" s="356" t="s">
        <v>3900</v>
      </c>
      <c r="C622" s="356" t="s">
        <v>3517</v>
      </c>
      <c r="D622" s="352">
        <v>39.96</v>
      </c>
    </row>
    <row r="623" spans="1:4" x14ac:dyDescent="0.25">
      <c r="A623" s="356">
        <v>39891</v>
      </c>
      <c r="B623" s="356" t="s">
        <v>3901</v>
      </c>
      <c r="C623" s="356" t="s">
        <v>3517</v>
      </c>
      <c r="D623" s="352">
        <v>56.34</v>
      </c>
    </row>
    <row r="624" spans="1:4" x14ac:dyDescent="0.25">
      <c r="A624" s="356">
        <v>39892</v>
      </c>
      <c r="B624" s="356" t="s">
        <v>3902</v>
      </c>
      <c r="C624" s="356" t="s">
        <v>3517</v>
      </c>
      <c r="D624" s="352">
        <v>175.61</v>
      </c>
    </row>
    <row r="625" spans="1:4" x14ac:dyDescent="0.25">
      <c r="A625" s="356">
        <v>790</v>
      </c>
      <c r="B625" s="356" t="s">
        <v>3903</v>
      </c>
      <c r="C625" s="356" t="s">
        <v>3517</v>
      </c>
      <c r="D625" s="352">
        <v>16.32</v>
      </c>
    </row>
    <row r="626" spans="1:4" x14ac:dyDescent="0.25">
      <c r="A626" s="356">
        <v>766</v>
      </c>
      <c r="B626" s="356" t="s">
        <v>3904</v>
      </c>
      <c r="C626" s="356" t="s">
        <v>3517</v>
      </c>
      <c r="D626" s="352">
        <v>16.32</v>
      </c>
    </row>
    <row r="627" spans="1:4" x14ac:dyDescent="0.25">
      <c r="A627" s="356">
        <v>791</v>
      </c>
      <c r="B627" s="356" t="s">
        <v>3905</v>
      </c>
      <c r="C627" s="356" t="s">
        <v>3517</v>
      </c>
      <c r="D627" s="352">
        <v>16.32</v>
      </c>
    </row>
    <row r="628" spans="1:4" x14ac:dyDescent="0.25">
      <c r="A628" s="356">
        <v>767</v>
      </c>
      <c r="B628" s="356" t="s">
        <v>3906</v>
      </c>
      <c r="C628" s="356" t="s">
        <v>3517</v>
      </c>
      <c r="D628" s="352">
        <v>16.32</v>
      </c>
    </row>
    <row r="629" spans="1:4" x14ac:dyDescent="0.25">
      <c r="A629" s="356">
        <v>768</v>
      </c>
      <c r="B629" s="356" t="s">
        <v>3907</v>
      </c>
      <c r="C629" s="356" t="s">
        <v>3517</v>
      </c>
      <c r="D629" s="352">
        <v>12.82</v>
      </c>
    </row>
    <row r="630" spans="1:4" x14ac:dyDescent="0.25">
      <c r="A630" s="356">
        <v>789</v>
      </c>
      <c r="B630" s="356" t="s">
        <v>3908</v>
      </c>
      <c r="C630" s="356" t="s">
        <v>3517</v>
      </c>
      <c r="D630" s="352">
        <v>12.54</v>
      </c>
    </row>
    <row r="631" spans="1:4" x14ac:dyDescent="0.25">
      <c r="A631" s="356">
        <v>769</v>
      </c>
      <c r="B631" s="356" t="s">
        <v>3909</v>
      </c>
      <c r="C631" s="356" t="s">
        <v>3517</v>
      </c>
      <c r="D631" s="352">
        <v>12.82</v>
      </c>
    </row>
    <row r="632" spans="1:4" x14ac:dyDescent="0.25">
      <c r="A632" s="356">
        <v>770</v>
      </c>
      <c r="B632" s="356" t="s">
        <v>3910</v>
      </c>
      <c r="C632" s="356" t="s">
        <v>3517</v>
      </c>
      <c r="D632" s="352">
        <v>4.5199999999999996</v>
      </c>
    </row>
    <row r="633" spans="1:4" x14ac:dyDescent="0.25">
      <c r="A633" s="356">
        <v>12394</v>
      </c>
      <c r="B633" s="356" t="s">
        <v>3911</v>
      </c>
      <c r="C633" s="356" t="s">
        <v>3517</v>
      </c>
      <c r="D633" s="352">
        <v>4.5199999999999996</v>
      </c>
    </row>
    <row r="634" spans="1:4" x14ac:dyDescent="0.25">
      <c r="A634" s="356">
        <v>764</v>
      </c>
      <c r="B634" s="356" t="s">
        <v>3912</v>
      </c>
      <c r="C634" s="356" t="s">
        <v>3517</v>
      </c>
      <c r="D634" s="352">
        <v>7.89</v>
      </c>
    </row>
    <row r="635" spans="1:4" x14ac:dyDescent="0.25">
      <c r="A635" s="356">
        <v>765</v>
      </c>
      <c r="B635" s="356" t="s">
        <v>3913</v>
      </c>
      <c r="C635" s="356" t="s">
        <v>3517</v>
      </c>
      <c r="D635" s="352">
        <v>7.89</v>
      </c>
    </row>
    <row r="636" spans="1:4" x14ac:dyDescent="0.25">
      <c r="A636" s="356">
        <v>787</v>
      </c>
      <c r="B636" s="356" t="s">
        <v>3914</v>
      </c>
      <c r="C636" s="356" t="s">
        <v>3517</v>
      </c>
      <c r="D636" s="352">
        <v>35.24</v>
      </c>
    </row>
    <row r="637" spans="1:4" x14ac:dyDescent="0.25">
      <c r="A637" s="356">
        <v>774</v>
      </c>
      <c r="B637" s="356" t="s">
        <v>3915</v>
      </c>
      <c r="C637" s="356" t="s">
        <v>3517</v>
      </c>
      <c r="D637" s="352">
        <v>35.24</v>
      </c>
    </row>
    <row r="638" spans="1:4" x14ac:dyDescent="0.25">
      <c r="A638" s="356">
        <v>773</v>
      </c>
      <c r="B638" s="356" t="s">
        <v>3916</v>
      </c>
      <c r="C638" s="356" t="s">
        <v>3517</v>
      </c>
      <c r="D638" s="352">
        <v>35.24</v>
      </c>
    </row>
    <row r="639" spans="1:4" x14ac:dyDescent="0.25">
      <c r="A639" s="356">
        <v>775</v>
      </c>
      <c r="B639" s="356" t="s">
        <v>3917</v>
      </c>
      <c r="C639" s="356" t="s">
        <v>3517</v>
      </c>
      <c r="D639" s="352">
        <v>35.24</v>
      </c>
    </row>
    <row r="640" spans="1:4" x14ac:dyDescent="0.25">
      <c r="A640" s="356">
        <v>788</v>
      </c>
      <c r="B640" s="356" t="s">
        <v>3918</v>
      </c>
      <c r="C640" s="356" t="s">
        <v>3517</v>
      </c>
      <c r="D640" s="352">
        <v>21.9</v>
      </c>
    </row>
    <row r="641" spans="1:4" x14ac:dyDescent="0.25">
      <c r="A641" s="356">
        <v>772</v>
      </c>
      <c r="B641" s="356" t="s">
        <v>3919</v>
      </c>
      <c r="C641" s="356" t="s">
        <v>3517</v>
      </c>
      <c r="D641" s="352">
        <v>21.9</v>
      </c>
    </row>
    <row r="642" spans="1:4" x14ac:dyDescent="0.25">
      <c r="A642" s="356">
        <v>771</v>
      </c>
      <c r="B642" s="356" t="s">
        <v>3920</v>
      </c>
      <c r="C642" s="356" t="s">
        <v>3517</v>
      </c>
      <c r="D642" s="352">
        <v>21.9</v>
      </c>
    </row>
    <row r="643" spans="1:4" x14ac:dyDescent="0.25">
      <c r="A643" s="356">
        <v>779</v>
      </c>
      <c r="B643" s="356" t="s">
        <v>3921</v>
      </c>
      <c r="C643" s="356" t="s">
        <v>3517</v>
      </c>
      <c r="D643" s="352">
        <v>5.44</v>
      </c>
    </row>
    <row r="644" spans="1:4" x14ac:dyDescent="0.25">
      <c r="A644" s="356">
        <v>776</v>
      </c>
      <c r="B644" s="356" t="s">
        <v>3922</v>
      </c>
      <c r="C644" s="356" t="s">
        <v>3517</v>
      </c>
      <c r="D644" s="352">
        <v>51.95</v>
      </c>
    </row>
    <row r="645" spans="1:4" x14ac:dyDescent="0.25">
      <c r="A645" s="356">
        <v>777</v>
      </c>
      <c r="B645" s="356" t="s">
        <v>3923</v>
      </c>
      <c r="C645" s="356" t="s">
        <v>3517</v>
      </c>
      <c r="D645" s="352">
        <v>50.51</v>
      </c>
    </row>
    <row r="646" spans="1:4" x14ac:dyDescent="0.25">
      <c r="A646" s="356">
        <v>780</v>
      </c>
      <c r="B646" s="356" t="s">
        <v>3924</v>
      </c>
      <c r="C646" s="356" t="s">
        <v>3517</v>
      </c>
      <c r="D646" s="352">
        <v>50.76</v>
      </c>
    </row>
    <row r="647" spans="1:4" x14ac:dyDescent="0.25">
      <c r="A647" s="356">
        <v>778</v>
      </c>
      <c r="B647" s="356" t="s">
        <v>3925</v>
      </c>
      <c r="C647" s="356" t="s">
        <v>3517</v>
      </c>
      <c r="D647" s="352">
        <v>51.95</v>
      </c>
    </row>
    <row r="648" spans="1:4" x14ac:dyDescent="0.25">
      <c r="A648" s="356">
        <v>781</v>
      </c>
      <c r="B648" s="356" t="s">
        <v>3926</v>
      </c>
      <c r="C648" s="356" t="s">
        <v>3517</v>
      </c>
      <c r="D648" s="352">
        <v>95.99</v>
      </c>
    </row>
    <row r="649" spans="1:4" x14ac:dyDescent="0.25">
      <c r="A649" s="356">
        <v>786</v>
      </c>
      <c r="B649" s="356" t="s">
        <v>3927</v>
      </c>
      <c r="C649" s="356" t="s">
        <v>3517</v>
      </c>
      <c r="D649" s="352">
        <v>95.99</v>
      </c>
    </row>
    <row r="650" spans="1:4" x14ac:dyDescent="0.25">
      <c r="A650" s="356">
        <v>782</v>
      </c>
      <c r="B650" s="356" t="s">
        <v>3928</v>
      </c>
      <c r="C650" s="356" t="s">
        <v>3517</v>
      </c>
      <c r="D650" s="352">
        <v>95.99</v>
      </c>
    </row>
    <row r="651" spans="1:4" x14ac:dyDescent="0.25">
      <c r="A651" s="356">
        <v>783</v>
      </c>
      <c r="B651" s="356" t="s">
        <v>3929</v>
      </c>
      <c r="C651" s="356" t="s">
        <v>3517</v>
      </c>
      <c r="D651" s="352">
        <v>262.72000000000003</v>
      </c>
    </row>
    <row r="652" spans="1:4" x14ac:dyDescent="0.25">
      <c r="A652" s="356">
        <v>785</v>
      </c>
      <c r="B652" s="356" t="s">
        <v>3930</v>
      </c>
      <c r="C652" s="356" t="s">
        <v>3517</v>
      </c>
      <c r="D652" s="352">
        <v>277.58999999999997</v>
      </c>
    </row>
    <row r="653" spans="1:4" x14ac:dyDescent="0.25">
      <c r="A653" s="356">
        <v>784</v>
      </c>
      <c r="B653" s="356" t="s">
        <v>3931</v>
      </c>
      <c r="C653" s="356" t="s">
        <v>3517</v>
      </c>
      <c r="D653" s="352">
        <v>297.79000000000002</v>
      </c>
    </row>
    <row r="654" spans="1:4" x14ac:dyDescent="0.25">
      <c r="A654" s="356">
        <v>831</v>
      </c>
      <c r="B654" s="356" t="s">
        <v>3932</v>
      </c>
      <c r="C654" s="356" t="s">
        <v>3517</v>
      </c>
      <c r="D654" s="352">
        <v>80.38</v>
      </c>
    </row>
    <row r="655" spans="1:4" x14ac:dyDescent="0.25">
      <c r="A655" s="356">
        <v>828</v>
      </c>
      <c r="B655" s="356" t="s">
        <v>3933</v>
      </c>
      <c r="C655" s="356" t="s">
        <v>3517</v>
      </c>
      <c r="D655" s="352">
        <v>0.46</v>
      </c>
    </row>
    <row r="656" spans="1:4" x14ac:dyDescent="0.25">
      <c r="A656" s="356">
        <v>829</v>
      </c>
      <c r="B656" s="356" t="s">
        <v>3934</v>
      </c>
      <c r="C656" s="356" t="s">
        <v>3517</v>
      </c>
      <c r="D656" s="352">
        <v>0.97</v>
      </c>
    </row>
    <row r="657" spans="1:4" x14ac:dyDescent="0.25">
      <c r="A657" s="356">
        <v>812</v>
      </c>
      <c r="B657" s="356" t="s">
        <v>3935</v>
      </c>
      <c r="C657" s="356" t="s">
        <v>3517</v>
      </c>
      <c r="D657" s="352">
        <v>2.11</v>
      </c>
    </row>
    <row r="658" spans="1:4" x14ac:dyDescent="0.25">
      <c r="A658" s="356">
        <v>819</v>
      </c>
      <c r="B658" s="356" t="s">
        <v>3936</v>
      </c>
      <c r="C658" s="356" t="s">
        <v>3517</v>
      </c>
      <c r="D658" s="352">
        <v>3.47</v>
      </c>
    </row>
    <row r="659" spans="1:4" x14ac:dyDescent="0.25">
      <c r="A659" s="356">
        <v>818</v>
      </c>
      <c r="B659" s="356" t="s">
        <v>3937</v>
      </c>
      <c r="C659" s="356" t="s">
        <v>3517</v>
      </c>
      <c r="D659" s="352">
        <v>5.84</v>
      </c>
    </row>
    <row r="660" spans="1:4" x14ac:dyDescent="0.25">
      <c r="A660" s="356">
        <v>823</v>
      </c>
      <c r="B660" s="356" t="s">
        <v>3938</v>
      </c>
      <c r="C660" s="356" t="s">
        <v>3517</v>
      </c>
      <c r="D660" s="352">
        <v>17.579999999999998</v>
      </c>
    </row>
    <row r="661" spans="1:4" x14ac:dyDescent="0.25">
      <c r="A661" s="356">
        <v>830</v>
      </c>
      <c r="B661" s="356" t="s">
        <v>3939</v>
      </c>
      <c r="C661" s="356" t="s">
        <v>3517</v>
      </c>
      <c r="D661" s="352">
        <v>14.48</v>
      </c>
    </row>
    <row r="662" spans="1:4" x14ac:dyDescent="0.25">
      <c r="A662" s="356">
        <v>826</v>
      </c>
      <c r="B662" s="356" t="s">
        <v>3940</v>
      </c>
      <c r="C662" s="356" t="s">
        <v>3517</v>
      </c>
      <c r="D662" s="352">
        <v>45.08</v>
      </c>
    </row>
    <row r="663" spans="1:4" x14ac:dyDescent="0.25">
      <c r="A663" s="356">
        <v>827</v>
      </c>
      <c r="B663" s="356" t="s">
        <v>3941</v>
      </c>
      <c r="C663" s="356" t="s">
        <v>3517</v>
      </c>
      <c r="D663" s="352">
        <v>38.08</v>
      </c>
    </row>
    <row r="664" spans="1:4" x14ac:dyDescent="0.25">
      <c r="A664" s="356">
        <v>832</v>
      </c>
      <c r="B664" s="356" t="s">
        <v>3942</v>
      </c>
      <c r="C664" s="356" t="s">
        <v>3517</v>
      </c>
      <c r="D664" s="352">
        <v>2.63</v>
      </c>
    </row>
    <row r="665" spans="1:4" x14ac:dyDescent="0.25">
      <c r="A665" s="356">
        <v>833</v>
      </c>
      <c r="B665" s="356" t="s">
        <v>3943</v>
      </c>
      <c r="C665" s="356" t="s">
        <v>3517</v>
      </c>
      <c r="D665" s="352">
        <v>3.73</v>
      </c>
    </row>
    <row r="666" spans="1:4" x14ac:dyDescent="0.25">
      <c r="A666" s="356">
        <v>834</v>
      </c>
      <c r="B666" s="356" t="s">
        <v>3944</v>
      </c>
      <c r="C666" s="356" t="s">
        <v>3517</v>
      </c>
      <c r="D666" s="352">
        <v>4.0999999999999996</v>
      </c>
    </row>
    <row r="667" spans="1:4" x14ac:dyDescent="0.25">
      <c r="A667" s="356">
        <v>825</v>
      </c>
      <c r="B667" s="356" t="s">
        <v>3945</v>
      </c>
      <c r="C667" s="356" t="s">
        <v>3517</v>
      </c>
      <c r="D667" s="352">
        <v>4.57</v>
      </c>
    </row>
    <row r="668" spans="1:4" x14ac:dyDescent="0.25">
      <c r="A668" s="356">
        <v>813</v>
      </c>
      <c r="B668" s="356" t="s">
        <v>3946</v>
      </c>
      <c r="C668" s="356" t="s">
        <v>3517</v>
      </c>
      <c r="D668" s="352">
        <v>4.49</v>
      </c>
    </row>
    <row r="669" spans="1:4" x14ac:dyDescent="0.25">
      <c r="A669" s="356">
        <v>820</v>
      </c>
      <c r="B669" s="356" t="s">
        <v>3947</v>
      </c>
      <c r="C669" s="356" t="s">
        <v>3517</v>
      </c>
      <c r="D669" s="352">
        <v>5.7</v>
      </c>
    </row>
    <row r="670" spans="1:4" x14ac:dyDescent="0.25">
      <c r="A670" s="356">
        <v>816</v>
      </c>
      <c r="B670" s="356" t="s">
        <v>3948</v>
      </c>
      <c r="C670" s="356" t="s">
        <v>3517</v>
      </c>
      <c r="D670" s="352">
        <v>9.6999999999999993</v>
      </c>
    </row>
    <row r="671" spans="1:4" x14ac:dyDescent="0.25">
      <c r="A671" s="356">
        <v>814</v>
      </c>
      <c r="B671" s="356" t="s">
        <v>3949</v>
      </c>
      <c r="C671" s="356" t="s">
        <v>3517</v>
      </c>
      <c r="D671" s="352">
        <v>11.72</v>
      </c>
    </row>
    <row r="672" spans="1:4" x14ac:dyDescent="0.25">
      <c r="A672" s="356">
        <v>815</v>
      </c>
      <c r="B672" s="356" t="s">
        <v>3950</v>
      </c>
      <c r="C672" s="356" t="s">
        <v>3517</v>
      </c>
      <c r="D672" s="352">
        <v>12.67</v>
      </c>
    </row>
    <row r="673" spans="1:4" x14ac:dyDescent="0.25">
      <c r="A673" s="356">
        <v>822</v>
      </c>
      <c r="B673" s="356" t="s">
        <v>3951</v>
      </c>
      <c r="C673" s="356" t="s">
        <v>3517</v>
      </c>
      <c r="D673" s="352">
        <v>15.43</v>
      </c>
    </row>
    <row r="674" spans="1:4" x14ac:dyDescent="0.25">
      <c r="A674" s="356">
        <v>821</v>
      </c>
      <c r="B674" s="356" t="s">
        <v>3952</v>
      </c>
      <c r="C674" s="356" t="s">
        <v>3517</v>
      </c>
      <c r="D674" s="352">
        <v>18.04</v>
      </c>
    </row>
    <row r="675" spans="1:4" x14ac:dyDescent="0.25">
      <c r="A675" s="356">
        <v>817</v>
      </c>
      <c r="B675" s="356" t="s">
        <v>3953</v>
      </c>
      <c r="C675" s="356" t="s">
        <v>3517</v>
      </c>
      <c r="D675" s="352">
        <v>21.45</v>
      </c>
    </row>
    <row r="676" spans="1:4" x14ac:dyDescent="0.25">
      <c r="A676" s="356">
        <v>20086</v>
      </c>
      <c r="B676" s="356" t="s">
        <v>3954</v>
      </c>
      <c r="C676" s="356" t="s">
        <v>3517</v>
      </c>
      <c r="D676" s="352">
        <v>2.87</v>
      </c>
    </row>
    <row r="677" spans="1:4" x14ac:dyDescent="0.25">
      <c r="A677" s="356">
        <v>39191</v>
      </c>
      <c r="B677" s="356" t="s">
        <v>3955</v>
      </c>
      <c r="C677" s="356" t="s">
        <v>3517</v>
      </c>
      <c r="D677" s="352">
        <v>15.34</v>
      </c>
    </row>
    <row r="678" spans="1:4" x14ac:dyDescent="0.25">
      <c r="A678" s="356">
        <v>39190</v>
      </c>
      <c r="B678" s="356" t="s">
        <v>3956</v>
      </c>
      <c r="C678" s="356" t="s">
        <v>3517</v>
      </c>
      <c r="D678" s="352">
        <v>16.03</v>
      </c>
    </row>
    <row r="679" spans="1:4" x14ac:dyDescent="0.25">
      <c r="A679" s="356">
        <v>39189</v>
      </c>
      <c r="B679" s="356" t="s">
        <v>3957</v>
      </c>
      <c r="C679" s="356" t="s">
        <v>3517</v>
      </c>
      <c r="D679" s="352">
        <v>16.96</v>
      </c>
    </row>
    <row r="680" spans="1:4" x14ac:dyDescent="0.25">
      <c r="A680" s="356">
        <v>39186</v>
      </c>
      <c r="B680" s="356" t="s">
        <v>3958</v>
      </c>
      <c r="C680" s="356" t="s">
        <v>3517</v>
      </c>
      <c r="D680" s="352">
        <v>15.17</v>
      </c>
    </row>
    <row r="681" spans="1:4" x14ac:dyDescent="0.25">
      <c r="A681" s="356">
        <v>39188</v>
      </c>
      <c r="B681" s="356" t="s">
        <v>3959</v>
      </c>
      <c r="C681" s="356" t="s">
        <v>3517</v>
      </c>
      <c r="D681" s="352">
        <v>12.49</v>
      </c>
    </row>
    <row r="682" spans="1:4" x14ac:dyDescent="0.25">
      <c r="A682" s="356">
        <v>39187</v>
      </c>
      <c r="B682" s="356" t="s">
        <v>3960</v>
      </c>
      <c r="C682" s="356" t="s">
        <v>3517</v>
      </c>
      <c r="D682" s="352">
        <v>13.09</v>
      </c>
    </row>
    <row r="683" spans="1:4" x14ac:dyDescent="0.25">
      <c r="A683" s="356">
        <v>39184</v>
      </c>
      <c r="B683" s="356" t="s">
        <v>3961</v>
      </c>
      <c r="C683" s="356" t="s">
        <v>3517</v>
      </c>
      <c r="D683" s="352">
        <v>4.92</v>
      </c>
    </row>
    <row r="684" spans="1:4" x14ac:dyDescent="0.25">
      <c r="A684" s="356">
        <v>39185</v>
      </c>
      <c r="B684" s="356" t="s">
        <v>3962</v>
      </c>
      <c r="C684" s="356" t="s">
        <v>3517</v>
      </c>
      <c r="D684" s="352">
        <v>4.49</v>
      </c>
    </row>
    <row r="685" spans="1:4" x14ac:dyDescent="0.25">
      <c r="A685" s="356">
        <v>39198</v>
      </c>
      <c r="B685" s="356" t="s">
        <v>3963</v>
      </c>
      <c r="C685" s="356" t="s">
        <v>3517</v>
      </c>
      <c r="D685" s="352">
        <v>50.33</v>
      </c>
    </row>
    <row r="686" spans="1:4" x14ac:dyDescent="0.25">
      <c r="A686" s="356">
        <v>39197</v>
      </c>
      <c r="B686" s="356" t="s">
        <v>3964</v>
      </c>
      <c r="C686" s="356" t="s">
        <v>3517</v>
      </c>
      <c r="D686" s="352">
        <v>52.58</v>
      </c>
    </row>
    <row r="687" spans="1:4" x14ac:dyDescent="0.25">
      <c r="A687" s="356">
        <v>39196</v>
      </c>
      <c r="B687" s="356" t="s">
        <v>3965</v>
      </c>
      <c r="C687" s="356" t="s">
        <v>3517</v>
      </c>
      <c r="D687" s="352">
        <v>54.22</v>
      </c>
    </row>
    <row r="688" spans="1:4" x14ac:dyDescent="0.25">
      <c r="A688" s="356">
        <v>39199</v>
      </c>
      <c r="B688" s="356" t="s">
        <v>3966</v>
      </c>
      <c r="C688" s="356" t="s">
        <v>3517</v>
      </c>
      <c r="D688" s="352">
        <v>48.44</v>
      </c>
    </row>
    <row r="689" spans="1:4" x14ac:dyDescent="0.25">
      <c r="A689" s="356">
        <v>39195</v>
      </c>
      <c r="B689" s="356" t="s">
        <v>3967</v>
      </c>
      <c r="C689" s="356" t="s">
        <v>3517</v>
      </c>
      <c r="D689" s="352">
        <v>27.96</v>
      </c>
    </row>
    <row r="690" spans="1:4" x14ac:dyDescent="0.25">
      <c r="A690" s="356">
        <v>39194</v>
      </c>
      <c r="B690" s="356" t="s">
        <v>3968</v>
      </c>
      <c r="C690" s="356" t="s">
        <v>3517</v>
      </c>
      <c r="D690" s="352">
        <v>29.92</v>
      </c>
    </row>
    <row r="691" spans="1:4" x14ac:dyDescent="0.25">
      <c r="A691" s="356">
        <v>39193</v>
      </c>
      <c r="B691" s="356" t="s">
        <v>3969</v>
      </c>
      <c r="C691" s="356" t="s">
        <v>3517</v>
      </c>
      <c r="D691" s="352">
        <v>32.79</v>
      </c>
    </row>
    <row r="692" spans="1:4" x14ac:dyDescent="0.25">
      <c r="A692" s="356">
        <v>39192</v>
      </c>
      <c r="B692" s="356" t="s">
        <v>3970</v>
      </c>
      <c r="C692" s="356" t="s">
        <v>3517</v>
      </c>
      <c r="D692" s="352">
        <v>34.11</v>
      </c>
    </row>
    <row r="693" spans="1:4" x14ac:dyDescent="0.25">
      <c r="A693" s="356">
        <v>39920</v>
      </c>
      <c r="B693" s="356" t="s">
        <v>3971</v>
      </c>
      <c r="C693" s="356" t="s">
        <v>3517</v>
      </c>
      <c r="D693" s="352">
        <v>4.13</v>
      </c>
    </row>
    <row r="694" spans="1:4" x14ac:dyDescent="0.25">
      <c r="A694" s="356">
        <v>39201</v>
      </c>
      <c r="B694" s="356" t="s">
        <v>3972</v>
      </c>
      <c r="C694" s="356" t="s">
        <v>3517</v>
      </c>
      <c r="D694" s="352">
        <v>60.18</v>
      </c>
    </row>
    <row r="695" spans="1:4" x14ac:dyDescent="0.25">
      <c r="A695" s="356">
        <v>39200</v>
      </c>
      <c r="B695" s="356" t="s">
        <v>3973</v>
      </c>
      <c r="C695" s="356" t="s">
        <v>3517</v>
      </c>
      <c r="D695" s="352">
        <v>60.66</v>
      </c>
    </row>
    <row r="696" spans="1:4" x14ac:dyDescent="0.25">
      <c r="A696" s="356">
        <v>39203</v>
      </c>
      <c r="B696" s="356" t="s">
        <v>3974</v>
      </c>
      <c r="C696" s="356" t="s">
        <v>3517</v>
      </c>
      <c r="D696" s="352">
        <v>48.98</v>
      </c>
    </row>
    <row r="697" spans="1:4" x14ac:dyDescent="0.25">
      <c r="A697" s="356">
        <v>39202</v>
      </c>
      <c r="B697" s="356" t="s">
        <v>3975</v>
      </c>
      <c r="C697" s="356" t="s">
        <v>3517</v>
      </c>
      <c r="D697" s="352">
        <v>57.54</v>
      </c>
    </row>
    <row r="698" spans="1:4" x14ac:dyDescent="0.25">
      <c r="A698" s="356">
        <v>39205</v>
      </c>
      <c r="B698" s="356" t="s">
        <v>3976</v>
      </c>
      <c r="C698" s="356" t="s">
        <v>3517</v>
      </c>
      <c r="D698" s="352">
        <v>95.99</v>
      </c>
    </row>
    <row r="699" spans="1:4" x14ac:dyDescent="0.25">
      <c r="A699" s="356">
        <v>39204</v>
      </c>
      <c r="B699" s="356" t="s">
        <v>3977</v>
      </c>
      <c r="C699" s="356" t="s">
        <v>3517</v>
      </c>
      <c r="D699" s="352">
        <v>98.31</v>
      </c>
    </row>
    <row r="700" spans="1:4" x14ac:dyDescent="0.25">
      <c r="A700" s="356">
        <v>39206</v>
      </c>
      <c r="B700" s="356" t="s">
        <v>3978</v>
      </c>
      <c r="C700" s="356" t="s">
        <v>3517</v>
      </c>
      <c r="D700" s="352">
        <v>93.27</v>
      </c>
    </row>
    <row r="701" spans="1:4" x14ac:dyDescent="0.25">
      <c r="A701" s="356">
        <v>797</v>
      </c>
      <c r="B701" s="356" t="s">
        <v>3979</v>
      </c>
      <c r="C701" s="356" t="s">
        <v>3517</v>
      </c>
      <c r="D701" s="352">
        <v>8.39</v>
      </c>
    </row>
    <row r="702" spans="1:4" x14ac:dyDescent="0.25">
      <c r="A702" s="356">
        <v>798</v>
      </c>
      <c r="B702" s="356" t="s">
        <v>3980</v>
      </c>
      <c r="C702" s="356" t="s">
        <v>3517</v>
      </c>
      <c r="D702" s="352">
        <v>1.1499999999999999</v>
      </c>
    </row>
    <row r="703" spans="1:4" x14ac:dyDescent="0.25">
      <c r="A703" s="356">
        <v>796</v>
      </c>
      <c r="B703" s="356" t="s">
        <v>3981</v>
      </c>
      <c r="C703" s="356" t="s">
        <v>3517</v>
      </c>
      <c r="D703" s="352">
        <v>8.0399999999999991</v>
      </c>
    </row>
    <row r="704" spans="1:4" x14ac:dyDescent="0.25">
      <c r="A704" s="356">
        <v>799</v>
      </c>
      <c r="B704" s="356" t="s">
        <v>3982</v>
      </c>
      <c r="C704" s="356" t="s">
        <v>3517</v>
      </c>
      <c r="D704" s="352">
        <v>3.78</v>
      </c>
    </row>
    <row r="705" spans="1:4" x14ac:dyDescent="0.25">
      <c r="A705" s="356">
        <v>792</v>
      </c>
      <c r="B705" s="356" t="s">
        <v>3983</v>
      </c>
      <c r="C705" s="356" t="s">
        <v>3517</v>
      </c>
      <c r="D705" s="352">
        <v>3.84</v>
      </c>
    </row>
    <row r="706" spans="1:4" x14ac:dyDescent="0.25">
      <c r="A706" s="356">
        <v>804</v>
      </c>
      <c r="B706" s="356" t="s">
        <v>3984</v>
      </c>
      <c r="C706" s="356" t="s">
        <v>3517</v>
      </c>
      <c r="D706" s="352">
        <v>19.05</v>
      </c>
    </row>
    <row r="707" spans="1:4" x14ac:dyDescent="0.25">
      <c r="A707" s="356">
        <v>793</v>
      </c>
      <c r="B707" s="356" t="s">
        <v>3985</v>
      </c>
      <c r="C707" s="356" t="s">
        <v>3517</v>
      </c>
      <c r="D707" s="352">
        <v>8.18</v>
      </c>
    </row>
    <row r="708" spans="1:4" x14ac:dyDescent="0.25">
      <c r="A708" s="356">
        <v>801</v>
      </c>
      <c r="B708" s="356" t="s">
        <v>3986</v>
      </c>
      <c r="C708" s="356" t="s">
        <v>3517</v>
      </c>
      <c r="D708" s="352">
        <v>5.83</v>
      </c>
    </row>
    <row r="709" spans="1:4" x14ac:dyDescent="0.25">
      <c r="A709" s="356">
        <v>794</v>
      </c>
      <c r="B709" s="356" t="s">
        <v>3987</v>
      </c>
      <c r="C709" s="356" t="s">
        <v>3517</v>
      </c>
      <c r="D709" s="352">
        <v>6.02</v>
      </c>
    </row>
    <row r="710" spans="1:4" x14ac:dyDescent="0.25">
      <c r="A710" s="356">
        <v>802</v>
      </c>
      <c r="B710" s="356" t="s">
        <v>3988</v>
      </c>
      <c r="C710" s="356" t="s">
        <v>3517</v>
      </c>
      <c r="D710" s="352">
        <v>16.8</v>
      </c>
    </row>
    <row r="711" spans="1:4" x14ac:dyDescent="0.25">
      <c r="A711" s="356">
        <v>803</v>
      </c>
      <c r="B711" s="356" t="s">
        <v>3989</v>
      </c>
      <c r="C711" s="356" t="s">
        <v>3517</v>
      </c>
      <c r="D711" s="352">
        <v>14.65</v>
      </c>
    </row>
    <row r="712" spans="1:4" x14ac:dyDescent="0.25">
      <c r="A712" s="356">
        <v>38001</v>
      </c>
      <c r="B712" s="356" t="s">
        <v>3990</v>
      </c>
      <c r="C712" s="356" t="s">
        <v>3517</v>
      </c>
      <c r="D712" s="352">
        <v>1.47</v>
      </c>
    </row>
    <row r="713" spans="1:4" x14ac:dyDescent="0.25">
      <c r="A713" s="356">
        <v>38002</v>
      </c>
      <c r="B713" s="356" t="s">
        <v>3991</v>
      </c>
      <c r="C713" s="356" t="s">
        <v>3517</v>
      </c>
      <c r="D713" s="352">
        <v>2.73</v>
      </c>
    </row>
    <row r="714" spans="1:4" x14ac:dyDescent="0.25">
      <c r="A714" s="356">
        <v>38003</v>
      </c>
      <c r="B714" s="356" t="s">
        <v>3992</v>
      </c>
      <c r="C714" s="356" t="s">
        <v>3517</v>
      </c>
      <c r="D714" s="352">
        <v>32.74</v>
      </c>
    </row>
    <row r="715" spans="1:4" x14ac:dyDescent="0.25">
      <c r="A715" s="356">
        <v>38004</v>
      </c>
      <c r="B715" s="356" t="s">
        <v>3993</v>
      </c>
      <c r="C715" s="356" t="s">
        <v>3517</v>
      </c>
      <c r="D715" s="352">
        <v>43.78</v>
      </c>
    </row>
    <row r="716" spans="1:4" x14ac:dyDescent="0.25">
      <c r="A716" s="356">
        <v>36327</v>
      </c>
      <c r="B716" s="356" t="s">
        <v>3994</v>
      </c>
      <c r="C716" s="356" t="s">
        <v>3517</v>
      </c>
      <c r="D716" s="352">
        <v>2.62</v>
      </c>
    </row>
    <row r="717" spans="1:4" x14ac:dyDescent="0.25">
      <c r="A717" s="356">
        <v>38992</v>
      </c>
      <c r="B717" s="356" t="s">
        <v>3995</v>
      </c>
      <c r="C717" s="356" t="s">
        <v>3517</v>
      </c>
      <c r="D717" s="352">
        <v>4.2</v>
      </c>
    </row>
    <row r="718" spans="1:4" x14ac:dyDescent="0.25">
      <c r="A718" s="356">
        <v>38993</v>
      </c>
      <c r="B718" s="356" t="s">
        <v>3996</v>
      </c>
      <c r="C718" s="356" t="s">
        <v>3517</v>
      </c>
      <c r="D718" s="352">
        <v>11.97</v>
      </c>
    </row>
    <row r="719" spans="1:4" x14ac:dyDescent="0.25">
      <c r="A719" s="356">
        <v>38418</v>
      </c>
      <c r="B719" s="356" t="s">
        <v>10736</v>
      </c>
      <c r="C719" s="356" t="s">
        <v>3517</v>
      </c>
      <c r="D719" s="352">
        <v>8.34</v>
      </c>
    </row>
    <row r="720" spans="1:4" x14ac:dyDescent="0.25">
      <c r="A720" s="356">
        <v>39178</v>
      </c>
      <c r="B720" s="356" t="s">
        <v>3997</v>
      </c>
      <c r="C720" s="356" t="s">
        <v>3517</v>
      </c>
      <c r="D720" s="352">
        <v>1.66</v>
      </c>
    </row>
    <row r="721" spans="1:4" x14ac:dyDescent="0.25">
      <c r="A721" s="356">
        <v>39177</v>
      </c>
      <c r="B721" s="356" t="s">
        <v>3998</v>
      </c>
      <c r="C721" s="356" t="s">
        <v>3517</v>
      </c>
      <c r="D721" s="352">
        <v>1.5</v>
      </c>
    </row>
    <row r="722" spans="1:4" x14ac:dyDescent="0.25">
      <c r="A722" s="356">
        <v>39174</v>
      </c>
      <c r="B722" s="356" t="s">
        <v>3999</v>
      </c>
      <c r="C722" s="356" t="s">
        <v>3517</v>
      </c>
      <c r="D722" s="352">
        <v>0.75</v>
      </c>
    </row>
    <row r="723" spans="1:4" x14ac:dyDescent="0.25">
      <c r="A723" s="356">
        <v>39176</v>
      </c>
      <c r="B723" s="356" t="s">
        <v>4000</v>
      </c>
      <c r="C723" s="356" t="s">
        <v>3517</v>
      </c>
      <c r="D723" s="352">
        <v>0.98</v>
      </c>
    </row>
    <row r="724" spans="1:4" x14ac:dyDescent="0.25">
      <c r="A724" s="356">
        <v>39180</v>
      </c>
      <c r="B724" s="356" t="s">
        <v>4001</v>
      </c>
      <c r="C724" s="356" t="s">
        <v>3517</v>
      </c>
      <c r="D724" s="352">
        <v>4.5</v>
      </c>
    </row>
    <row r="725" spans="1:4" x14ac:dyDescent="0.25">
      <c r="A725" s="356">
        <v>39179</v>
      </c>
      <c r="B725" s="356" t="s">
        <v>4002</v>
      </c>
      <c r="C725" s="356" t="s">
        <v>3517</v>
      </c>
      <c r="D725" s="352">
        <v>3.99</v>
      </c>
    </row>
    <row r="726" spans="1:4" x14ac:dyDescent="0.25">
      <c r="A726" s="356">
        <v>39175</v>
      </c>
      <c r="B726" s="356" t="s">
        <v>4003</v>
      </c>
      <c r="C726" s="356" t="s">
        <v>3517</v>
      </c>
      <c r="D726" s="352">
        <v>0.91</v>
      </c>
    </row>
    <row r="727" spans="1:4" x14ac:dyDescent="0.25">
      <c r="A727" s="356">
        <v>39217</v>
      </c>
      <c r="B727" s="356" t="s">
        <v>4004</v>
      </c>
      <c r="C727" s="356" t="s">
        <v>3517</v>
      </c>
      <c r="D727" s="352">
        <v>0.7</v>
      </c>
    </row>
    <row r="728" spans="1:4" x14ac:dyDescent="0.25">
      <c r="A728" s="356">
        <v>39181</v>
      </c>
      <c r="B728" s="356" t="s">
        <v>4005</v>
      </c>
      <c r="C728" s="356" t="s">
        <v>3517</v>
      </c>
      <c r="D728" s="352">
        <v>6.04</v>
      </c>
    </row>
    <row r="729" spans="1:4" x14ac:dyDescent="0.25">
      <c r="A729" s="356">
        <v>39182</v>
      </c>
      <c r="B729" s="356" t="s">
        <v>4006</v>
      </c>
      <c r="C729" s="356" t="s">
        <v>3517</v>
      </c>
      <c r="D729" s="352">
        <v>8.49</v>
      </c>
    </row>
    <row r="730" spans="1:4" x14ac:dyDescent="0.25">
      <c r="A730" s="356">
        <v>12616</v>
      </c>
      <c r="B730" s="356" t="s">
        <v>4007</v>
      </c>
      <c r="C730" s="356" t="s">
        <v>3517</v>
      </c>
      <c r="D730" s="352">
        <v>6.16</v>
      </c>
    </row>
    <row r="731" spans="1:4" x14ac:dyDescent="0.25">
      <c r="A731" s="356">
        <v>1049</v>
      </c>
      <c r="B731" s="356" t="s">
        <v>4008</v>
      </c>
      <c r="C731" s="356" t="s">
        <v>3517</v>
      </c>
      <c r="D731" s="352">
        <v>7.11</v>
      </c>
    </row>
    <row r="732" spans="1:4" x14ac:dyDescent="0.25">
      <c r="A732" s="356">
        <v>1099</v>
      </c>
      <c r="B732" s="356" t="s">
        <v>4009</v>
      </c>
      <c r="C732" s="356" t="s">
        <v>3517</v>
      </c>
      <c r="D732" s="352">
        <v>5.44</v>
      </c>
    </row>
    <row r="733" spans="1:4" x14ac:dyDescent="0.25">
      <c r="A733" s="356">
        <v>39678</v>
      </c>
      <c r="B733" s="356" t="s">
        <v>4010</v>
      </c>
      <c r="C733" s="356" t="s">
        <v>3517</v>
      </c>
      <c r="D733" s="352">
        <v>2.19</v>
      </c>
    </row>
    <row r="734" spans="1:4" x14ac:dyDescent="0.25">
      <c r="A734" s="356">
        <v>1050</v>
      </c>
      <c r="B734" s="356" t="s">
        <v>4011</v>
      </c>
      <c r="C734" s="356" t="s">
        <v>3517</v>
      </c>
      <c r="D734" s="352">
        <v>3.72</v>
      </c>
    </row>
    <row r="735" spans="1:4" x14ac:dyDescent="0.25">
      <c r="A735" s="356">
        <v>1101</v>
      </c>
      <c r="B735" s="356" t="s">
        <v>4012</v>
      </c>
      <c r="C735" s="356" t="s">
        <v>3517</v>
      </c>
      <c r="D735" s="352">
        <v>23.46</v>
      </c>
    </row>
    <row r="736" spans="1:4" x14ac:dyDescent="0.25">
      <c r="A736" s="356">
        <v>1100</v>
      </c>
      <c r="B736" s="356" t="s">
        <v>4013</v>
      </c>
      <c r="C736" s="356" t="s">
        <v>3517</v>
      </c>
      <c r="D736" s="352">
        <v>12.1</v>
      </c>
    </row>
    <row r="737" spans="1:4" x14ac:dyDescent="0.25">
      <c r="A737" s="356">
        <v>39679</v>
      </c>
      <c r="B737" s="356" t="s">
        <v>4014</v>
      </c>
      <c r="C737" s="356" t="s">
        <v>3517</v>
      </c>
      <c r="D737" s="352">
        <v>46.75</v>
      </c>
    </row>
    <row r="738" spans="1:4" x14ac:dyDescent="0.25">
      <c r="A738" s="356">
        <v>1098</v>
      </c>
      <c r="B738" s="356" t="s">
        <v>4015</v>
      </c>
      <c r="C738" s="356" t="s">
        <v>3517</v>
      </c>
      <c r="D738" s="352">
        <v>2.9</v>
      </c>
    </row>
    <row r="739" spans="1:4" x14ac:dyDescent="0.25">
      <c r="A739" s="356">
        <v>1102</v>
      </c>
      <c r="B739" s="356" t="s">
        <v>4016</v>
      </c>
      <c r="C739" s="356" t="s">
        <v>3517</v>
      </c>
      <c r="D739" s="352">
        <v>34.979999999999997</v>
      </c>
    </row>
    <row r="740" spans="1:4" x14ac:dyDescent="0.25">
      <c r="A740" s="356">
        <v>1051</v>
      </c>
      <c r="B740" s="356" t="s">
        <v>4017</v>
      </c>
      <c r="C740" s="356" t="s">
        <v>3517</v>
      </c>
      <c r="D740" s="352">
        <v>50.84</v>
      </c>
    </row>
    <row r="741" spans="1:4" x14ac:dyDescent="0.25">
      <c r="A741" s="356">
        <v>37399</v>
      </c>
      <c r="B741" s="356" t="s">
        <v>4018</v>
      </c>
      <c r="C741" s="356" t="s">
        <v>3517</v>
      </c>
      <c r="D741" s="352">
        <v>21.12</v>
      </c>
    </row>
    <row r="742" spans="1:4" x14ac:dyDescent="0.25">
      <c r="A742" s="356">
        <v>41955</v>
      </c>
      <c r="B742" s="356" t="s">
        <v>8039</v>
      </c>
      <c r="C742" s="356" t="s">
        <v>3575</v>
      </c>
      <c r="D742" s="352">
        <v>66.94</v>
      </c>
    </row>
    <row r="743" spans="1:4" x14ac:dyDescent="0.25">
      <c r="A743" s="356">
        <v>41953</v>
      </c>
      <c r="B743" s="356" t="s">
        <v>8040</v>
      </c>
      <c r="C743" s="356" t="s">
        <v>3575</v>
      </c>
      <c r="D743" s="352">
        <v>63.88</v>
      </c>
    </row>
    <row r="744" spans="1:4" x14ac:dyDescent="0.25">
      <c r="A744" s="356">
        <v>41954</v>
      </c>
      <c r="B744" s="356" t="s">
        <v>8041</v>
      </c>
      <c r="C744" s="356" t="s">
        <v>3575</v>
      </c>
      <c r="D744" s="352">
        <v>63.27</v>
      </c>
    </row>
    <row r="745" spans="1:4" x14ac:dyDescent="0.25">
      <c r="A745" s="356">
        <v>25004</v>
      </c>
      <c r="B745" s="356" t="s">
        <v>4019</v>
      </c>
      <c r="C745" s="356" t="s">
        <v>3575</v>
      </c>
      <c r="D745" s="352">
        <v>30.7</v>
      </c>
    </row>
    <row r="746" spans="1:4" x14ac:dyDescent="0.25">
      <c r="A746" s="356">
        <v>25002</v>
      </c>
      <c r="B746" s="356" t="s">
        <v>4020</v>
      </c>
      <c r="C746" s="356" t="s">
        <v>3575</v>
      </c>
      <c r="D746" s="352">
        <v>30.96</v>
      </c>
    </row>
    <row r="747" spans="1:4" x14ac:dyDescent="0.25">
      <c r="A747" s="356">
        <v>37409</v>
      </c>
      <c r="B747" s="356" t="s">
        <v>4021</v>
      </c>
      <c r="C747" s="356" t="s">
        <v>3575</v>
      </c>
      <c r="D747" s="352">
        <v>30.45</v>
      </c>
    </row>
    <row r="748" spans="1:4" x14ac:dyDescent="0.25">
      <c r="A748" s="356">
        <v>841</v>
      </c>
      <c r="B748" s="356" t="s">
        <v>4022</v>
      </c>
      <c r="C748" s="356" t="s">
        <v>3575</v>
      </c>
      <c r="D748" s="352">
        <v>31.45</v>
      </c>
    </row>
    <row r="749" spans="1:4" x14ac:dyDescent="0.25">
      <c r="A749" s="356">
        <v>25005</v>
      </c>
      <c r="B749" s="356" t="s">
        <v>4023</v>
      </c>
      <c r="C749" s="356" t="s">
        <v>3575</v>
      </c>
      <c r="D749" s="352">
        <v>34.479999999999997</v>
      </c>
    </row>
    <row r="750" spans="1:4" x14ac:dyDescent="0.25">
      <c r="A750" s="356">
        <v>25003</v>
      </c>
      <c r="B750" s="356" t="s">
        <v>4024</v>
      </c>
      <c r="C750" s="356" t="s">
        <v>3575</v>
      </c>
      <c r="D750" s="352">
        <v>36.83</v>
      </c>
    </row>
    <row r="751" spans="1:4" x14ac:dyDescent="0.25">
      <c r="A751" s="356">
        <v>37410</v>
      </c>
      <c r="B751" s="356" t="s">
        <v>4025</v>
      </c>
      <c r="C751" s="356" t="s">
        <v>3575</v>
      </c>
      <c r="D751" s="352">
        <v>34.479999999999997</v>
      </c>
    </row>
    <row r="752" spans="1:4" x14ac:dyDescent="0.25">
      <c r="A752" s="356">
        <v>842</v>
      </c>
      <c r="B752" s="356" t="s">
        <v>4026</v>
      </c>
      <c r="C752" s="356" t="s">
        <v>3575</v>
      </c>
      <c r="D752" s="352">
        <v>38.79</v>
      </c>
    </row>
    <row r="753" spans="1:4" x14ac:dyDescent="0.25">
      <c r="A753" s="356">
        <v>862</v>
      </c>
      <c r="B753" s="356" t="s">
        <v>4027</v>
      </c>
      <c r="C753" s="356" t="s">
        <v>3526</v>
      </c>
      <c r="D753" s="352">
        <v>8.76</v>
      </c>
    </row>
    <row r="754" spans="1:4" x14ac:dyDescent="0.25">
      <c r="A754" s="356">
        <v>866</v>
      </c>
      <c r="B754" s="356" t="s">
        <v>4028</v>
      </c>
      <c r="C754" s="356" t="s">
        <v>3526</v>
      </c>
      <c r="D754" s="352">
        <v>107.68</v>
      </c>
    </row>
    <row r="755" spans="1:4" x14ac:dyDescent="0.25">
      <c r="A755" s="356">
        <v>892</v>
      </c>
      <c r="B755" s="356" t="s">
        <v>4029</v>
      </c>
      <c r="C755" s="356" t="s">
        <v>3526</v>
      </c>
      <c r="D755" s="352">
        <v>136.93</v>
      </c>
    </row>
    <row r="756" spans="1:4" x14ac:dyDescent="0.25">
      <c r="A756" s="356">
        <v>857</v>
      </c>
      <c r="B756" s="356" t="s">
        <v>4030</v>
      </c>
      <c r="C756" s="356" t="s">
        <v>3526</v>
      </c>
      <c r="D756" s="352">
        <v>13.94</v>
      </c>
    </row>
    <row r="757" spans="1:4" x14ac:dyDescent="0.25">
      <c r="A757" s="356">
        <v>37404</v>
      </c>
      <c r="B757" s="356" t="s">
        <v>4031</v>
      </c>
      <c r="C757" s="356" t="s">
        <v>3526</v>
      </c>
      <c r="D757" s="352">
        <v>164.66</v>
      </c>
    </row>
    <row r="758" spans="1:4" x14ac:dyDescent="0.25">
      <c r="A758" s="356">
        <v>868</v>
      </c>
      <c r="B758" s="356" t="s">
        <v>4032</v>
      </c>
      <c r="C758" s="356" t="s">
        <v>3526</v>
      </c>
      <c r="D758" s="352">
        <v>21.53</v>
      </c>
    </row>
    <row r="759" spans="1:4" x14ac:dyDescent="0.25">
      <c r="A759" s="356">
        <v>870</v>
      </c>
      <c r="B759" s="356" t="s">
        <v>4033</v>
      </c>
      <c r="C759" s="356" t="s">
        <v>3526</v>
      </c>
      <c r="D759" s="352">
        <v>283.74</v>
      </c>
    </row>
    <row r="760" spans="1:4" x14ac:dyDescent="0.25">
      <c r="A760" s="356">
        <v>863</v>
      </c>
      <c r="B760" s="356" t="s">
        <v>4034</v>
      </c>
      <c r="C760" s="356" t="s">
        <v>3526</v>
      </c>
      <c r="D760" s="352">
        <v>29.74</v>
      </c>
    </row>
    <row r="761" spans="1:4" x14ac:dyDescent="0.25">
      <c r="A761" s="356">
        <v>867</v>
      </c>
      <c r="B761" s="356" t="s">
        <v>4035</v>
      </c>
      <c r="C761" s="356" t="s">
        <v>3526</v>
      </c>
      <c r="D761" s="352">
        <v>41.42</v>
      </c>
    </row>
    <row r="762" spans="1:4" x14ac:dyDescent="0.25">
      <c r="A762" s="356">
        <v>891</v>
      </c>
      <c r="B762" s="356" t="s">
        <v>4036</v>
      </c>
      <c r="C762" s="356" t="s">
        <v>3526</v>
      </c>
      <c r="D762" s="352">
        <v>476.51</v>
      </c>
    </row>
    <row r="763" spans="1:4" x14ac:dyDescent="0.25">
      <c r="A763" s="356">
        <v>864</v>
      </c>
      <c r="B763" s="356" t="s">
        <v>4037</v>
      </c>
      <c r="C763" s="356" t="s">
        <v>3526</v>
      </c>
      <c r="D763" s="352">
        <v>58.36</v>
      </c>
    </row>
    <row r="764" spans="1:4" x14ac:dyDescent="0.25">
      <c r="A764" s="356">
        <v>865</v>
      </c>
      <c r="B764" s="356" t="s">
        <v>4038</v>
      </c>
      <c r="C764" s="356" t="s">
        <v>3526</v>
      </c>
      <c r="D764" s="352">
        <v>82.2</v>
      </c>
    </row>
    <row r="765" spans="1:4" x14ac:dyDescent="0.25">
      <c r="A765" s="356">
        <v>1006</v>
      </c>
      <c r="B765" s="356" t="s">
        <v>4039</v>
      </c>
      <c r="C765" s="356" t="s">
        <v>3526</v>
      </c>
      <c r="D765" s="352">
        <v>122.9</v>
      </c>
    </row>
    <row r="766" spans="1:4" x14ac:dyDescent="0.25">
      <c r="A766" s="356">
        <v>948</v>
      </c>
      <c r="B766" s="356" t="s">
        <v>4040</v>
      </c>
      <c r="C766" s="356" t="s">
        <v>3526</v>
      </c>
      <c r="D766" s="352">
        <v>64</v>
      </c>
    </row>
    <row r="767" spans="1:4" x14ac:dyDescent="0.25">
      <c r="A767" s="356">
        <v>947</v>
      </c>
      <c r="B767" s="356" t="s">
        <v>4041</v>
      </c>
      <c r="C767" s="356" t="s">
        <v>3526</v>
      </c>
      <c r="D767" s="352">
        <v>65.099999999999994</v>
      </c>
    </row>
    <row r="768" spans="1:4" x14ac:dyDescent="0.25">
      <c r="A768" s="356">
        <v>911</v>
      </c>
      <c r="B768" s="356" t="s">
        <v>4042</v>
      </c>
      <c r="C768" s="356" t="s">
        <v>3526</v>
      </c>
      <c r="D768" s="352">
        <v>94.67</v>
      </c>
    </row>
    <row r="769" spans="1:4" x14ac:dyDescent="0.25">
      <c r="A769" s="356">
        <v>925</v>
      </c>
      <c r="B769" s="356" t="s">
        <v>4043</v>
      </c>
      <c r="C769" s="356" t="s">
        <v>3526</v>
      </c>
      <c r="D769" s="352">
        <v>87.51</v>
      </c>
    </row>
    <row r="770" spans="1:4" x14ac:dyDescent="0.25">
      <c r="A770" s="356">
        <v>954</v>
      </c>
      <c r="B770" s="356" t="s">
        <v>4044</v>
      </c>
      <c r="C770" s="356" t="s">
        <v>3526</v>
      </c>
      <c r="D770" s="352">
        <v>96.67</v>
      </c>
    </row>
    <row r="771" spans="1:4" x14ac:dyDescent="0.25">
      <c r="A771" s="356">
        <v>901</v>
      </c>
      <c r="B771" s="356" t="s">
        <v>4045</v>
      </c>
      <c r="C771" s="356" t="s">
        <v>3526</v>
      </c>
      <c r="D771" s="352">
        <v>103.46</v>
      </c>
    </row>
    <row r="772" spans="1:4" x14ac:dyDescent="0.25">
      <c r="A772" s="356">
        <v>926</v>
      </c>
      <c r="B772" s="356" t="s">
        <v>4046</v>
      </c>
      <c r="C772" s="356" t="s">
        <v>3526</v>
      </c>
      <c r="D772" s="352">
        <v>109.34</v>
      </c>
    </row>
    <row r="773" spans="1:4" x14ac:dyDescent="0.25">
      <c r="A773" s="356">
        <v>912</v>
      </c>
      <c r="B773" s="356" t="s">
        <v>4047</v>
      </c>
      <c r="C773" s="356" t="s">
        <v>3526</v>
      </c>
      <c r="D773" s="352">
        <v>110.01</v>
      </c>
    </row>
    <row r="774" spans="1:4" x14ac:dyDescent="0.25">
      <c r="A774" s="356">
        <v>955</v>
      </c>
      <c r="B774" s="356" t="s">
        <v>4048</v>
      </c>
      <c r="C774" s="356" t="s">
        <v>3526</v>
      </c>
      <c r="D774" s="352">
        <v>131.31</v>
      </c>
    </row>
    <row r="775" spans="1:4" x14ac:dyDescent="0.25">
      <c r="A775" s="356">
        <v>946</v>
      </c>
      <c r="B775" s="356" t="s">
        <v>4049</v>
      </c>
      <c r="C775" s="356" t="s">
        <v>3526</v>
      </c>
      <c r="D775" s="352">
        <v>147.63</v>
      </c>
    </row>
    <row r="776" spans="1:4" x14ac:dyDescent="0.25">
      <c r="A776" s="356">
        <v>953</v>
      </c>
      <c r="B776" s="356" t="s">
        <v>4050</v>
      </c>
      <c r="C776" s="356" t="s">
        <v>3526</v>
      </c>
      <c r="D776" s="352">
        <v>134.34</v>
      </c>
    </row>
    <row r="777" spans="1:4" x14ac:dyDescent="0.25">
      <c r="A777" s="356">
        <v>902</v>
      </c>
      <c r="B777" s="356" t="s">
        <v>4051</v>
      </c>
      <c r="C777" s="356" t="s">
        <v>3526</v>
      </c>
      <c r="D777" s="352">
        <v>163.31</v>
      </c>
    </row>
    <row r="778" spans="1:4" x14ac:dyDescent="0.25">
      <c r="A778" s="356">
        <v>927</v>
      </c>
      <c r="B778" s="356" t="s">
        <v>4052</v>
      </c>
      <c r="C778" s="356" t="s">
        <v>3526</v>
      </c>
      <c r="D778" s="352">
        <v>158.30000000000001</v>
      </c>
    </row>
    <row r="779" spans="1:4" x14ac:dyDescent="0.25">
      <c r="A779" s="356">
        <v>913</v>
      </c>
      <c r="B779" s="356" t="s">
        <v>4053</v>
      </c>
      <c r="C779" s="356" t="s">
        <v>3526</v>
      </c>
      <c r="D779" s="352">
        <v>176.68</v>
      </c>
    </row>
    <row r="780" spans="1:4" x14ac:dyDescent="0.25">
      <c r="A780" s="356">
        <v>903</v>
      </c>
      <c r="B780" s="356" t="s">
        <v>4054</v>
      </c>
      <c r="C780" s="356" t="s">
        <v>3526</v>
      </c>
      <c r="D780" s="352">
        <v>199.95</v>
      </c>
    </row>
    <row r="781" spans="1:4" x14ac:dyDescent="0.25">
      <c r="A781" s="356">
        <v>945</v>
      </c>
      <c r="B781" s="356" t="s">
        <v>4055</v>
      </c>
      <c r="C781" s="356" t="s">
        <v>3526</v>
      </c>
      <c r="D781" s="352">
        <v>211.52</v>
      </c>
    </row>
    <row r="782" spans="1:4" x14ac:dyDescent="0.25">
      <c r="A782" s="356">
        <v>914</v>
      </c>
      <c r="B782" s="356" t="s">
        <v>4056</v>
      </c>
      <c r="C782" s="356" t="s">
        <v>3526</v>
      </c>
      <c r="D782" s="352">
        <v>216.69</v>
      </c>
    </row>
    <row r="783" spans="1:4" x14ac:dyDescent="0.25">
      <c r="A783" s="356">
        <v>993</v>
      </c>
      <c r="B783" s="356" t="s">
        <v>4057</v>
      </c>
      <c r="C783" s="356" t="s">
        <v>3526</v>
      </c>
      <c r="D783" s="352">
        <v>2.65</v>
      </c>
    </row>
    <row r="784" spans="1:4" x14ac:dyDescent="0.25">
      <c r="A784" s="356">
        <v>1020</v>
      </c>
      <c r="B784" s="356" t="s">
        <v>4058</v>
      </c>
      <c r="C784" s="356" t="s">
        <v>3526</v>
      </c>
      <c r="D784" s="352">
        <v>11.52</v>
      </c>
    </row>
    <row r="785" spans="1:4" x14ac:dyDescent="0.25">
      <c r="A785" s="356">
        <v>1017</v>
      </c>
      <c r="B785" s="356" t="s">
        <v>4059</v>
      </c>
      <c r="C785" s="356" t="s">
        <v>3526</v>
      </c>
      <c r="D785" s="352">
        <v>126.62</v>
      </c>
    </row>
    <row r="786" spans="1:4" x14ac:dyDescent="0.25">
      <c r="A786" s="356">
        <v>999</v>
      </c>
      <c r="B786" s="356" t="s">
        <v>4060</v>
      </c>
      <c r="C786" s="356" t="s">
        <v>3526</v>
      </c>
      <c r="D786" s="352">
        <v>156.88</v>
      </c>
    </row>
    <row r="787" spans="1:4" x14ac:dyDescent="0.25">
      <c r="A787" s="356">
        <v>995</v>
      </c>
      <c r="B787" s="356" t="s">
        <v>4061</v>
      </c>
      <c r="C787" s="356" t="s">
        <v>3526</v>
      </c>
      <c r="D787" s="352">
        <v>17.670000000000002</v>
      </c>
    </row>
    <row r="788" spans="1:4" x14ac:dyDescent="0.25">
      <c r="A788" s="356">
        <v>1000</v>
      </c>
      <c r="B788" s="356" t="s">
        <v>4062</v>
      </c>
      <c r="C788" s="356" t="s">
        <v>3526</v>
      </c>
      <c r="D788" s="352">
        <v>192.32</v>
      </c>
    </row>
    <row r="789" spans="1:4" x14ac:dyDescent="0.25">
      <c r="A789" s="356">
        <v>1022</v>
      </c>
      <c r="B789" s="356" t="s">
        <v>4063</v>
      </c>
      <c r="C789" s="356" t="s">
        <v>3526</v>
      </c>
      <c r="D789" s="352">
        <v>3.67</v>
      </c>
    </row>
    <row r="790" spans="1:4" x14ac:dyDescent="0.25">
      <c r="A790" s="356">
        <v>1015</v>
      </c>
      <c r="B790" s="356" t="s">
        <v>4064</v>
      </c>
      <c r="C790" s="356" t="s">
        <v>3526</v>
      </c>
      <c r="D790" s="352">
        <v>253.24</v>
      </c>
    </row>
    <row r="791" spans="1:4" x14ac:dyDescent="0.25">
      <c r="A791" s="356">
        <v>996</v>
      </c>
      <c r="B791" s="356" t="s">
        <v>4065</v>
      </c>
      <c r="C791" s="356" t="s">
        <v>3526</v>
      </c>
      <c r="D791" s="352">
        <v>26.9</v>
      </c>
    </row>
    <row r="792" spans="1:4" x14ac:dyDescent="0.25">
      <c r="A792" s="356">
        <v>1001</v>
      </c>
      <c r="B792" s="356" t="s">
        <v>4066</v>
      </c>
      <c r="C792" s="356" t="s">
        <v>3526</v>
      </c>
      <c r="D792" s="352">
        <v>316.92</v>
      </c>
    </row>
    <row r="793" spans="1:4" x14ac:dyDescent="0.25">
      <c r="A793" s="356">
        <v>1019</v>
      </c>
      <c r="B793" s="356" t="s">
        <v>4067</v>
      </c>
      <c r="C793" s="356" t="s">
        <v>3526</v>
      </c>
      <c r="D793" s="352">
        <v>37.090000000000003</v>
      </c>
    </row>
    <row r="794" spans="1:4" x14ac:dyDescent="0.25">
      <c r="A794" s="356">
        <v>1021</v>
      </c>
      <c r="B794" s="356" t="s">
        <v>4068</v>
      </c>
      <c r="C794" s="356" t="s">
        <v>3526</v>
      </c>
      <c r="D794" s="352">
        <v>5.26</v>
      </c>
    </row>
    <row r="795" spans="1:4" x14ac:dyDescent="0.25">
      <c r="A795" s="356">
        <v>39249</v>
      </c>
      <c r="B795" s="356" t="s">
        <v>4069</v>
      </c>
      <c r="C795" s="356" t="s">
        <v>3526</v>
      </c>
      <c r="D795" s="352">
        <v>413.42</v>
      </c>
    </row>
    <row r="796" spans="1:4" x14ac:dyDescent="0.25">
      <c r="A796" s="356">
        <v>1018</v>
      </c>
      <c r="B796" s="356" t="s">
        <v>4070</v>
      </c>
      <c r="C796" s="356" t="s">
        <v>3526</v>
      </c>
      <c r="D796" s="352">
        <v>52.86</v>
      </c>
    </row>
    <row r="797" spans="1:4" x14ac:dyDescent="0.25">
      <c r="A797" s="356">
        <v>39250</v>
      </c>
      <c r="B797" s="356" t="s">
        <v>4071</v>
      </c>
      <c r="C797" s="356" t="s">
        <v>3526</v>
      </c>
      <c r="D797" s="352">
        <v>531.07000000000005</v>
      </c>
    </row>
    <row r="798" spans="1:4" x14ac:dyDescent="0.25">
      <c r="A798" s="356">
        <v>994</v>
      </c>
      <c r="B798" s="356" t="s">
        <v>4072</v>
      </c>
      <c r="C798" s="356" t="s">
        <v>3526</v>
      </c>
      <c r="D798" s="352">
        <v>7.19</v>
      </c>
    </row>
    <row r="799" spans="1:4" x14ac:dyDescent="0.25">
      <c r="A799" s="356">
        <v>977</v>
      </c>
      <c r="B799" s="356" t="s">
        <v>4073</v>
      </c>
      <c r="C799" s="356" t="s">
        <v>3526</v>
      </c>
      <c r="D799" s="352">
        <v>73.22</v>
      </c>
    </row>
    <row r="800" spans="1:4" x14ac:dyDescent="0.25">
      <c r="A800" s="356">
        <v>998</v>
      </c>
      <c r="B800" s="356" t="s">
        <v>4074</v>
      </c>
      <c r="C800" s="356" t="s">
        <v>3526</v>
      </c>
      <c r="D800" s="352">
        <v>97.27</v>
      </c>
    </row>
    <row r="801" spans="1:4" x14ac:dyDescent="0.25">
      <c r="A801" s="356">
        <v>39251</v>
      </c>
      <c r="B801" s="356" t="s">
        <v>4075</v>
      </c>
      <c r="C801" s="356" t="s">
        <v>3526</v>
      </c>
      <c r="D801" s="352">
        <v>0.7</v>
      </c>
    </row>
    <row r="802" spans="1:4" x14ac:dyDescent="0.25">
      <c r="A802" s="356">
        <v>1011</v>
      </c>
      <c r="B802" s="356" t="s">
        <v>4076</v>
      </c>
      <c r="C802" s="356" t="s">
        <v>3526</v>
      </c>
      <c r="D802" s="352">
        <v>0.98</v>
      </c>
    </row>
    <row r="803" spans="1:4" x14ac:dyDescent="0.25">
      <c r="A803" s="356">
        <v>39252</v>
      </c>
      <c r="B803" s="356" t="s">
        <v>4077</v>
      </c>
      <c r="C803" s="356" t="s">
        <v>3526</v>
      </c>
      <c r="D803" s="352">
        <v>1.17</v>
      </c>
    </row>
    <row r="804" spans="1:4" x14ac:dyDescent="0.25">
      <c r="A804" s="356">
        <v>1013</v>
      </c>
      <c r="B804" s="356" t="s">
        <v>4078</v>
      </c>
      <c r="C804" s="356" t="s">
        <v>3526</v>
      </c>
      <c r="D804" s="352">
        <v>1.55</v>
      </c>
    </row>
    <row r="805" spans="1:4" x14ac:dyDescent="0.25">
      <c r="A805" s="356">
        <v>980</v>
      </c>
      <c r="B805" s="356" t="s">
        <v>4079</v>
      </c>
      <c r="C805" s="356" t="s">
        <v>3526</v>
      </c>
      <c r="D805" s="352">
        <v>10.57</v>
      </c>
    </row>
    <row r="806" spans="1:4" x14ac:dyDescent="0.25">
      <c r="A806" s="356">
        <v>39237</v>
      </c>
      <c r="B806" s="356" t="s">
        <v>4080</v>
      </c>
      <c r="C806" s="356" t="s">
        <v>3526</v>
      </c>
      <c r="D806" s="352">
        <v>125.29</v>
      </c>
    </row>
    <row r="807" spans="1:4" x14ac:dyDescent="0.25">
      <c r="A807" s="356">
        <v>39238</v>
      </c>
      <c r="B807" s="356" t="s">
        <v>4081</v>
      </c>
      <c r="C807" s="356" t="s">
        <v>3526</v>
      </c>
      <c r="D807" s="352">
        <v>156.43</v>
      </c>
    </row>
    <row r="808" spans="1:4" x14ac:dyDescent="0.25">
      <c r="A808" s="356">
        <v>979</v>
      </c>
      <c r="B808" s="356" t="s">
        <v>4082</v>
      </c>
      <c r="C808" s="356" t="s">
        <v>3526</v>
      </c>
      <c r="D808" s="352">
        <v>16.28</v>
      </c>
    </row>
    <row r="809" spans="1:4" x14ac:dyDescent="0.25">
      <c r="A809" s="356">
        <v>39239</v>
      </c>
      <c r="B809" s="356" t="s">
        <v>4083</v>
      </c>
      <c r="C809" s="356" t="s">
        <v>3526</v>
      </c>
      <c r="D809" s="352">
        <v>190.37</v>
      </c>
    </row>
    <row r="810" spans="1:4" x14ac:dyDescent="0.25">
      <c r="A810" s="356">
        <v>1014</v>
      </c>
      <c r="B810" s="356" t="s">
        <v>4084</v>
      </c>
      <c r="C810" s="356" t="s">
        <v>3526</v>
      </c>
      <c r="D810" s="352">
        <v>2.4700000000000002</v>
      </c>
    </row>
    <row r="811" spans="1:4" x14ac:dyDescent="0.25">
      <c r="A811" s="356">
        <v>39240</v>
      </c>
      <c r="B811" s="356" t="s">
        <v>4085</v>
      </c>
      <c r="C811" s="356" t="s">
        <v>3526</v>
      </c>
      <c r="D811" s="352">
        <v>251.61</v>
      </c>
    </row>
    <row r="812" spans="1:4" x14ac:dyDescent="0.25">
      <c r="A812" s="356">
        <v>39232</v>
      </c>
      <c r="B812" s="356" t="s">
        <v>4086</v>
      </c>
      <c r="C812" s="356" t="s">
        <v>3526</v>
      </c>
      <c r="D812" s="352">
        <v>26.13</v>
      </c>
    </row>
    <row r="813" spans="1:4" x14ac:dyDescent="0.25">
      <c r="A813" s="356">
        <v>39233</v>
      </c>
      <c r="B813" s="356" t="s">
        <v>4087</v>
      </c>
      <c r="C813" s="356" t="s">
        <v>3526</v>
      </c>
      <c r="D813" s="352">
        <v>35.92</v>
      </c>
    </row>
    <row r="814" spans="1:4" x14ac:dyDescent="0.25">
      <c r="A814" s="356">
        <v>981</v>
      </c>
      <c r="B814" s="356" t="s">
        <v>4088</v>
      </c>
      <c r="C814" s="356" t="s">
        <v>3526</v>
      </c>
      <c r="D814" s="352">
        <v>4.42</v>
      </c>
    </row>
    <row r="815" spans="1:4" x14ac:dyDescent="0.25">
      <c r="A815" s="356">
        <v>39234</v>
      </c>
      <c r="B815" s="356" t="s">
        <v>4089</v>
      </c>
      <c r="C815" s="356" t="s">
        <v>3526</v>
      </c>
      <c r="D815" s="352">
        <v>52.72</v>
      </c>
    </row>
    <row r="816" spans="1:4" x14ac:dyDescent="0.25">
      <c r="A816" s="356">
        <v>982</v>
      </c>
      <c r="B816" s="356" t="s">
        <v>4090</v>
      </c>
      <c r="C816" s="356" t="s">
        <v>3526</v>
      </c>
      <c r="D816" s="352">
        <v>6.18</v>
      </c>
    </row>
    <row r="817" spans="1:4" x14ac:dyDescent="0.25">
      <c r="A817" s="356">
        <v>39235</v>
      </c>
      <c r="B817" s="356" t="s">
        <v>4091</v>
      </c>
      <c r="C817" s="356" t="s">
        <v>3526</v>
      </c>
      <c r="D817" s="352">
        <v>74.14</v>
      </c>
    </row>
    <row r="818" spans="1:4" x14ac:dyDescent="0.25">
      <c r="A818" s="356">
        <v>39236</v>
      </c>
      <c r="B818" s="356" t="s">
        <v>4092</v>
      </c>
      <c r="C818" s="356" t="s">
        <v>3526</v>
      </c>
      <c r="D818" s="352">
        <v>97.2</v>
      </c>
    </row>
    <row r="819" spans="1:4" x14ac:dyDescent="0.25">
      <c r="A819" s="356">
        <v>876</v>
      </c>
      <c r="B819" s="356" t="s">
        <v>4093</v>
      </c>
      <c r="C819" s="356" t="s">
        <v>3526</v>
      </c>
      <c r="D819" s="352">
        <v>250.91</v>
      </c>
    </row>
    <row r="820" spans="1:4" x14ac:dyDescent="0.25">
      <c r="A820" s="356">
        <v>877</v>
      </c>
      <c r="B820" s="356" t="s">
        <v>4094</v>
      </c>
      <c r="C820" s="356" t="s">
        <v>3526</v>
      </c>
      <c r="D820" s="352">
        <v>294.95999999999998</v>
      </c>
    </row>
    <row r="821" spans="1:4" x14ac:dyDescent="0.25">
      <c r="A821" s="356">
        <v>882</v>
      </c>
      <c r="B821" s="356" t="s">
        <v>4095</v>
      </c>
      <c r="C821" s="356" t="s">
        <v>3526</v>
      </c>
      <c r="D821" s="352">
        <v>321.41000000000003</v>
      </c>
    </row>
    <row r="822" spans="1:4" x14ac:dyDescent="0.25">
      <c r="A822" s="356">
        <v>878</v>
      </c>
      <c r="B822" s="356" t="s">
        <v>4096</v>
      </c>
      <c r="C822" s="356" t="s">
        <v>3526</v>
      </c>
      <c r="D822" s="352">
        <v>399.59</v>
      </c>
    </row>
    <row r="823" spans="1:4" x14ac:dyDescent="0.25">
      <c r="A823" s="356">
        <v>879</v>
      </c>
      <c r="B823" s="356" t="s">
        <v>4097</v>
      </c>
      <c r="C823" s="356" t="s">
        <v>3526</v>
      </c>
      <c r="D823" s="352">
        <v>470.98</v>
      </c>
    </row>
    <row r="824" spans="1:4" x14ac:dyDescent="0.25">
      <c r="A824" s="356">
        <v>880</v>
      </c>
      <c r="B824" s="356" t="s">
        <v>4098</v>
      </c>
      <c r="C824" s="356" t="s">
        <v>3526</v>
      </c>
      <c r="D824" s="352">
        <v>554.16999999999996</v>
      </c>
    </row>
    <row r="825" spans="1:4" x14ac:dyDescent="0.25">
      <c r="A825" s="356">
        <v>873</v>
      </c>
      <c r="B825" s="356" t="s">
        <v>4099</v>
      </c>
      <c r="C825" s="356" t="s">
        <v>3526</v>
      </c>
      <c r="D825" s="352">
        <v>168.5</v>
      </c>
    </row>
    <row r="826" spans="1:4" x14ac:dyDescent="0.25">
      <c r="A826" s="356">
        <v>881</v>
      </c>
      <c r="B826" s="356" t="s">
        <v>4100</v>
      </c>
      <c r="C826" s="356" t="s">
        <v>3526</v>
      </c>
      <c r="D826" s="352">
        <v>757.45</v>
      </c>
    </row>
    <row r="827" spans="1:4" x14ac:dyDescent="0.25">
      <c r="A827" s="356">
        <v>874</v>
      </c>
      <c r="B827" s="356" t="s">
        <v>4101</v>
      </c>
      <c r="C827" s="356" t="s">
        <v>3526</v>
      </c>
      <c r="D827" s="352">
        <v>199.97</v>
      </c>
    </row>
    <row r="828" spans="1:4" x14ac:dyDescent="0.25">
      <c r="A828" s="356">
        <v>875</v>
      </c>
      <c r="B828" s="356" t="s">
        <v>4102</v>
      </c>
      <c r="C828" s="356" t="s">
        <v>3526</v>
      </c>
      <c r="D828" s="352">
        <v>238.58</v>
      </c>
    </row>
    <row r="829" spans="1:4" x14ac:dyDescent="0.25">
      <c r="A829" s="356">
        <v>983</v>
      </c>
      <c r="B829" s="356" t="s">
        <v>4103</v>
      </c>
      <c r="C829" s="356" t="s">
        <v>3526</v>
      </c>
      <c r="D829" s="352">
        <v>1.49</v>
      </c>
    </row>
    <row r="830" spans="1:4" x14ac:dyDescent="0.25">
      <c r="A830" s="356">
        <v>985</v>
      </c>
      <c r="B830" s="356" t="s">
        <v>4104</v>
      </c>
      <c r="C830" s="356" t="s">
        <v>3526</v>
      </c>
      <c r="D830" s="352">
        <v>11.2</v>
      </c>
    </row>
    <row r="831" spans="1:4" x14ac:dyDescent="0.25">
      <c r="A831" s="356">
        <v>990</v>
      </c>
      <c r="B831" s="356" t="s">
        <v>4105</v>
      </c>
      <c r="C831" s="356" t="s">
        <v>3526</v>
      </c>
      <c r="D831" s="352">
        <v>153.37</v>
      </c>
    </row>
    <row r="832" spans="1:4" x14ac:dyDescent="0.25">
      <c r="A832" s="356">
        <v>39241</v>
      </c>
      <c r="B832" s="356" t="s">
        <v>4106</v>
      </c>
      <c r="C832" s="356" t="s">
        <v>3526</v>
      </c>
      <c r="D832" s="352">
        <v>17.53</v>
      </c>
    </row>
    <row r="833" spans="1:4" x14ac:dyDescent="0.25">
      <c r="A833" s="356">
        <v>1005</v>
      </c>
      <c r="B833" s="356" t="s">
        <v>4107</v>
      </c>
      <c r="C833" s="356" t="s">
        <v>3526</v>
      </c>
      <c r="D833" s="352">
        <v>188.25</v>
      </c>
    </row>
    <row r="834" spans="1:4" x14ac:dyDescent="0.25">
      <c r="A834" s="356">
        <v>984</v>
      </c>
      <c r="B834" s="356" t="s">
        <v>4108</v>
      </c>
      <c r="C834" s="356" t="s">
        <v>3526</v>
      </c>
      <c r="D834" s="352">
        <v>3.87</v>
      </c>
    </row>
    <row r="835" spans="1:4" x14ac:dyDescent="0.25">
      <c r="A835" s="356">
        <v>991</v>
      </c>
      <c r="B835" s="356" t="s">
        <v>4109</v>
      </c>
      <c r="C835" s="356" t="s">
        <v>3526</v>
      </c>
      <c r="D835" s="352">
        <v>248.75</v>
      </c>
    </row>
    <row r="836" spans="1:4" x14ac:dyDescent="0.25">
      <c r="A836" s="356">
        <v>986</v>
      </c>
      <c r="B836" s="356" t="s">
        <v>4110</v>
      </c>
      <c r="C836" s="356" t="s">
        <v>3526</v>
      </c>
      <c r="D836" s="352">
        <v>26.8</v>
      </c>
    </row>
    <row r="837" spans="1:4" x14ac:dyDescent="0.25">
      <c r="A837" s="356">
        <v>1024</v>
      </c>
      <c r="B837" s="356" t="s">
        <v>4111</v>
      </c>
      <c r="C837" s="356" t="s">
        <v>3526</v>
      </c>
      <c r="D837" s="352">
        <v>307.87</v>
      </c>
    </row>
    <row r="838" spans="1:4" x14ac:dyDescent="0.25">
      <c r="A838" s="356">
        <v>987</v>
      </c>
      <c r="B838" s="356" t="s">
        <v>4112</v>
      </c>
      <c r="C838" s="356" t="s">
        <v>3526</v>
      </c>
      <c r="D838" s="352">
        <v>36.42</v>
      </c>
    </row>
    <row r="839" spans="1:4" x14ac:dyDescent="0.25">
      <c r="A839" s="356">
        <v>1003</v>
      </c>
      <c r="B839" s="356" t="s">
        <v>4113</v>
      </c>
      <c r="C839" s="356" t="s">
        <v>3526</v>
      </c>
      <c r="D839" s="352">
        <v>5.67</v>
      </c>
    </row>
    <row r="840" spans="1:4" x14ac:dyDescent="0.25">
      <c r="A840" s="356">
        <v>992</v>
      </c>
      <c r="B840" s="356" t="s">
        <v>4114</v>
      </c>
      <c r="C840" s="356" t="s">
        <v>3526</v>
      </c>
      <c r="D840" s="352">
        <v>398.32</v>
      </c>
    </row>
    <row r="841" spans="1:4" x14ac:dyDescent="0.25">
      <c r="A841" s="356">
        <v>1007</v>
      </c>
      <c r="B841" s="356" t="s">
        <v>4115</v>
      </c>
      <c r="C841" s="356" t="s">
        <v>3526</v>
      </c>
      <c r="D841" s="352">
        <v>51.66</v>
      </c>
    </row>
    <row r="842" spans="1:4" x14ac:dyDescent="0.25">
      <c r="A842" s="356">
        <v>39242</v>
      </c>
      <c r="B842" s="356" t="s">
        <v>4116</v>
      </c>
      <c r="C842" s="356" t="s">
        <v>3526</v>
      </c>
      <c r="D842" s="352">
        <v>493.52</v>
      </c>
    </row>
    <row r="843" spans="1:4" x14ac:dyDescent="0.25">
      <c r="A843" s="356">
        <v>1008</v>
      </c>
      <c r="B843" s="356" t="s">
        <v>4117</v>
      </c>
      <c r="C843" s="356" t="s">
        <v>3526</v>
      </c>
      <c r="D843" s="352">
        <v>6.43</v>
      </c>
    </row>
    <row r="844" spans="1:4" x14ac:dyDescent="0.25">
      <c r="A844" s="356">
        <v>988</v>
      </c>
      <c r="B844" s="356" t="s">
        <v>4118</v>
      </c>
      <c r="C844" s="356" t="s">
        <v>3526</v>
      </c>
      <c r="D844" s="352">
        <v>71.349999999999994</v>
      </c>
    </row>
    <row r="845" spans="1:4" x14ac:dyDescent="0.25">
      <c r="A845" s="356">
        <v>989</v>
      </c>
      <c r="B845" s="356" t="s">
        <v>4119</v>
      </c>
      <c r="C845" s="356" t="s">
        <v>3526</v>
      </c>
      <c r="D845" s="352">
        <v>96.65</v>
      </c>
    </row>
    <row r="846" spans="1:4" x14ac:dyDescent="0.25">
      <c r="A846" s="356">
        <v>39598</v>
      </c>
      <c r="B846" s="356" t="s">
        <v>4120</v>
      </c>
      <c r="C846" s="356" t="s">
        <v>3526</v>
      </c>
      <c r="D846" s="352">
        <v>1.68</v>
      </c>
    </row>
    <row r="847" spans="1:4" x14ac:dyDescent="0.25">
      <c r="A847" s="356">
        <v>39599</v>
      </c>
      <c r="B847" s="356" t="s">
        <v>4121</v>
      </c>
      <c r="C847" s="356" t="s">
        <v>3526</v>
      </c>
      <c r="D847" s="352">
        <v>2.5299999999999998</v>
      </c>
    </row>
    <row r="848" spans="1:4" x14ac:dyDescent="0.25">
      <c r="A848" s="356">
        <v>34602</v>
      </c>
      <c r="B848" s="356" t="s">
        <v>4122</v>
      </c>
      <c r="C848" s="356" t="s">
        <v>3526</v>
      </c>
      <c r="D848" s="352">
        <v>6.03</v>
      </c>
    </row>
    <row r="849" spans="1:4" x14ac:dyDescent="0.25">
      <c r="A849" s="356">
        <v>34603</v>
      </c>
      <c r="B849" s="356" t="s">
        <v>4123</v>
      </c>
      <c r="C849" s="356" t="s">
        <v>3526</v>
      </c>
      <c r="D849" s="352">
        <v>29</v>
      </c>
    </row>
    <row r="850" spans="1:4" x14ac:dyDescent="0.25">
      <c r="A850" s="356">
        <v>34607</v>
      </c>
      <c r="B850" s="356" t="s">
        <v>4124</v>
      </c>
      <c r="C850" s="356" t="s">
        <v>3526</v>
      </c>
      <c r="D850" s="352">
        <v>12.93</v>
      </c>
    </row>
    <row r="851" spans="1:4" x14ac:dyDescent="0.25">
      <c r="A851" s="356">
        <v>34609</v>
      </c>
      <c r="B851" s="356" t="s">
        <v>4125</v>
      </c>
      <c r="C851" s="356" t="s">
        <v>3526</v>
      </c>
      <c r="D851" s="352">
        <v>19.399999999999999</v>
      </c>
    </row>
    <row r="852" spans="1:4" x14ac:dyDescent="0.25">
      <c r="A852" s="356">
        <v>34618</v>
      </c>
      <c r="B852" s="356" t="s">
        <v>4126</v>
      </c>
      <c r="C852" s="356" t="s">
        <v>3526</v>
      </c>
      <c r="D852" s="352">
        <v>8</v>
      </c>
    </row>
    <row r="853" spans="1:4" x14ac:dyDescent="0.25">
      <c r="A853" s="356">
        <v>34620</v>
      </c>
      <c r="B853" s="356" t="s">
        <v>4127</v>
      </c>
      <c r="C853" s="356" t="s">
        <v>3526</v>
      </c>
      <c r="D853" s="352">
        <v>40.020000000000003</v>
      </c>
    </row>
    <row r="854" spans="1:4" x14ac:dyDescent="0.25">
      <c r="A854" s="356">
        <v>34621</v>
      </c>
      <c r="B854" s="356" t="s">
        <v>4128</v>
      </c>
      <c r="C854" s="356" t="s">
        <v>3526</v>
      </c>
      <c r="D854" s="352">
        <v>18.559999999999999</v>
      </c>
    </row>
    <row r="855" spans="1:4" x14ac:dyDescent="0.25">
      <c r="A855" s="356">
        <v>34622</v>
      </c>
      <c r="B855" s="356" t="s">
        <v>4129</v>
      </c>
      <c r="C855" s="356" t="s">
        <v>3526</v>
      </c>
      <c r="D855" s="352">
        <v>26.3</v>
      </c>
    </row>
    <row r="856" spans="1:4" x14ac:dyDescent="0.25">
      <c r="A856" s="356">
        <v>34624</v>
      </c>
      <c r="B856" s="356" t="s">
        <v>4130</v>
      </c>
      <c r="C856" s="356" t="s">
        <v>3526</v>
      </c>
      <c r="D856" s="352">
        <v>10.210000000000001</v>
      </c>
    </row>
    <row r="857" spans="1:4" x14ac:dyDescent="0.25">
      <c r="A857" s="356">
        <v>34626</v>
      </c>
      <c r="B857" s="356" t="s">
        <v>4131</v>
      </c>
      <c r="C857" s="356" t="s">
        <v>3526</v>
      </c>
      <c r="D857" s="352">
        <v>55</v>
      </c>
    </row>
    <row r="858" spans="1:4" x14ac:dyDescent="0.25">
      <c r="A858" s="356">
        <v>34627</v>
      </c>
      <c r="B858" s="356" t="s">
        <v>4132</v>
      </c>
      <c r="C858" s="356" t="s">
        <v>3526</v>
      </c>
      <c r="D858" s="352">
        <v>23.7</v>
      </c>
    </row>
    <row r="859" spans="1:4" x14ac:dyDescent="0.25">
      <c r="A859" s="356">
        <v>34629</v>
      </c>
      <c r="B859" s="356" t="s">
        <v>4133</v>
      </c>
      <c r="C859" s="356" t="s">
        <v>3526</v>
      </c>
      <c r="D859" s="352">
        <v>34.700000000000003</v>
      </c>
    </row>
    <row r="860" spans="1:4" x14ac:dyDescent="0.25">
      <c r="A860" s="356">
        <v>39257</v>
      </c>
      <c r="B860" s="356" t="s">
        <v>4134</v>
      </c>
      <c r="C860" s="356" t="s">
        <v>3526</v>
      </c>
      <c r="D860" s="352">
        <v>6.75</v>
      </c>
    </row>
    <row r="861" spans="1:4" x14ac:dyDescent="0.25">
      <c r="A861" s="356">
        <v>39261</v>
      </c>
      <c r="B861" s="356" t="s">
        <v>4135</v>
      </c>
      <c r="C861" s="356" t="s">
        <v>3526</v>
      </c>
      <c r="D861" s="352">
        <v>35.96</v>
      </c>
    </row>
    <row r="862" spans="1:4" x14ac:dyDescent="0.25">
      <c r="A862" s="356">
        <v>39268</v>
      </c>
      <c r="B862" s="356" t="s">
        <v>4136</v>
      </c>
      <c r="C862" s="356" t="s">
        <v>3526</v>
      </c>
      <c r="D862" s="352">
        <v>414.83</v>
      </c>
    </row>
    <row r="863" spans="1:4" x14ac:dyDescent="0.25">
      <c r="A863" s="356">
        <v>39262</v>
      </c>
      <c r="B863" s="356" t="s">
        <v>4137</v>
      </c>
      <c r="C863" s="356" t="s">
        <v>3526</v>
      </c>
      <c r="D863" s="352">
        <v>56.22</v>
      </c>
    </row>
    <row r="864" spans="1:4" x14ac:dyDescent="0.25">
      <c r="A864" s="356">
        <v>39258</v>
      </c>
      <c r="B864" s="356" t="s">
        <v>4138</v>
      </c>
      <c r="C864" s="356" t="s">
        <v>3526</v>
      </c>
      <c r="D864" s="352">
        <v>10</v>
      </c>
    </row>
    <row r="865" spans="1:4" x14ac:dyDescent="0.25">
      <c r="A865" s="356">
        <v>39263</v>
      </c>
      <c r="B865" s="356" t="s">
        <v>4139</v>
      </c>
      <c r="C865" s="356" t="s">
        <v>3526</v>
      </c>
      <c r="D865" s="352">
        <v>86.98</v>
      </c>
    </row>
    <row r="866" spans="1:4" x14ac:dyDescent="0.25">
      <c r="A866" s="356">
        <v>39264</v>
      </c>
      <c r="B866" s="356" t="s">
        <v>4140</v>
      </c>
      <c r="C866" s="356" t="s">
        <v>3526</v>
      </c>
      <c r="D866" s="352">
        <v>117.78</v>
      </c>
    </row>
    <row r="867" spans="1:4" x14ac:dyDescent="0.25">
      <c r="A867" s="356">
        <v>39259</v>
      </c>
      <c r="B867" s="356" t="s">
        <v>4141</v>
      </c>
      <c r="C867" s="356" t="s">
        <v>3526</v>
      </c>
      <c r="D867" s="352">
        <v>15.23</v>
      </c>
    </row>
    <row r="868" spans="1:4" x14ac:dyDescent="0.25">
      <c r="A868" s="356">
        <v>39265</v>
      </c>
      <c r="B868" s="356" t="s">
        <v>4142</v>
      </c>
      <c r="C868" s="356" t="s">
        <v>3526</v>
      </c>
      <c r="D868" s="352">
        <v>173.5</v>
      </c>
    </row>
    <row r="869" spans="1:4" x14ac:dyDescent="0.25">
      <c r="A869" s="356">
        <v>39260</v>
      </c>
      <c r="B869" s="356" t="s">
        <v>4143</v>
      </c>
      <c r="C869" s="356" t="s">
        <v>3526</v>
      </c>
      <c r="D869" s="352">
        <v>21.69</v>
      </c>
    </row>
    <row r="870" spans="1:4" x14ac:dyDescent="0.25">
      <c r="A870" s="356">
        <v>39266</v>
      </c>
      <c r="B870" s="356" t="s">
        <v>4144</v>
      </c>
      <c r="C870" s="356" t="s">
        <v>3526</v>
      </c>
      <c r="D870" s="352">
        <v>243.44</v>
      </c>
    </row>
    <row r="871" spans="1:4" x14ac:dyDescent="0.25">
      <c r="A871" s="356">
        <v>39267</v>
      </c>
      <c r="B871" s="356" t="s">
        <v>4145</v>
      </c>
      <c r="C871" s="356" t="s">
        <v>3526</v>
      </c>
      <c r="D871" s="352">
        <v>319.11</v>
      </c>
    </row>
    <row r="872" spans="1:4" x14ac:dyDescent="0.25">
      <c r="A872" s="356">
        <v>11901</v>
      </c>
      <c r="B872" s="356" t="s">
        <v>4146</v>
      </c>
      <c r="C872" s="356" t="s">
        <v>3526</v>
      </c>
      <c r="D872" s="352">
        <v>0.99</v>
      </c>
    </row>
    <row r="873" spans="1:4" x14ac:dyDescent="0.25">
      <c r="A873" s="356">
        <v>11902</v>
      </c>
      <c r="B873" s="356" t="s">
        <v>4147</v>
      </c>
      <c r="C873" s="356" t="s">
        <v>3526</v>
      </c>
      <c r="D873" s="352">
        <v>1.72</v>
      </c>
    </row>
    <row r="874" spans="1:4" x14ac:dyDescent="0.25">
      <c r="A874" s="356">
        <v>11903</v>
      </c>
      <c r="B874" s="356" t="s">
        <v>4148</v>
      </c>
      <c r="C874" s="356" t="s">
        <v>3526</v>
      </c>
      <c r="D874" s="352">
        <v>2.66</v>
      </c>
    </row>
    <row r="875" spans="1:4" x14ac:dyDescent="0.25">
      <c r="A875" s="356">
        <v>11904</v>
      </c>
      <c r="B875" s="356" t="s">
        <v>4149</v>
      </c>
      <c r="C875" s="356" t="s">
        <v>3526</v>
      </c>
      <c r="D875" s="352">
        <v>3.39</v>
      </c>
    </row>
    <row r="876" spans="1:4" x14ac:dyDescent="0.25">
      <c r="A876" s="356">
        <v>11905</v>
      </c>
      <c r="B876" s="356" t="s">
        <v>4150</v>
      </c>
      <c r="C876" s="356" t="s">
        <v>3526</v>
      </c>
      <c r="D876" s="352">
        <v>4.57</v>
      </c>
    </row>
    <row r="877" spans="1:4" x14ac:dyDescent="0.25">
      <c r="A877" s="356">
        <v>11906</v>
      </c>
      <c r="B877" s="356" t="s">
        <v>4151</v>
      </c>
      <c r="C877" s="356" t="s">
        <v>3526</v>
      </c>
      <c r="D877" s="352">
        <v>5.25</v>
      </c>
    </row>
    <row r="878" spans="1:4" x14ac:dyDescent="0.25">
      <c r="A878" s="356">
        <v>11919</v>
      </c>
      <c r="B878" s="356" t="s">
        <v>4152</v>
      </c>
      <c r="C878" s="356" t="s">
        <v>3526</v>
      </c>
      <c r="D878" s="352">
        <v>10.31</v>
      </c>
    </row>
    <row r="879" spans="1:4" x14ac:dyDescent="0.25">
      <c r="A879" s="356">
        <v>11920</v>
      </c>
      <c r="B879" s="356" t="s">
        <v>4153</v>
      </c>
      <c r="C879" s="356" t="s">
        <v>3526</v>
      </c>
      <c r="D879" s="352">
        <v>19.98</v>
      </c>
    </row>
    <row r="880" spans="1:4" x14ac:dyDescent="0.25">
      <c r="A880" s="356">
        <v>11924</v>
      </c>
      <c r="B880" s="356" t="s">
        <v>4154</v>
      </c>
      <c r="C880" s="356" t="s">
        <v>3526</v>
      </c>
      <c r="D880" s="352">
        <v>194.28</v>
      </c>
    </row>
    <row r="881" spans="1:4" x14ac:dyDescent="0.25">
      <c r="A881" s="356">
        <v>11921</v>
      </c>
      <c r="B881" s="356" t="s">
        <v>4155</v>
      </c>
      <c r="C881" s="356" t="s">
        <v>3526</v>
      </c>
      <c r="D881" s="352">
        <v>27.2</v>
      </c>
    </row>
    <row r="882" spans="1:4" x14ac:dyDescent="0.25">
      <c r="A882" s="356">
        <v>11922</v>
      </c>
      <c r="B882" s="356" t="s">
        <v>4156</v>
      </c>
      <c r="C882" s="356" t="s">
        <v>3526</v>
      </c>
      <c r="D882" s="352">
        <v>48.29</v>
      </c>
    </row>
    <row r="883" spans="1:4" x14ac:dyDescent="0.25">
      <c r="A883" s="356">
        <v>11923</v>
      </c>
      <c r="B883" s="356" t="s">
        <v>4157</v>
      </c>
      <c r="C883" s="356" t="s">
        <v>3526</v>
      </c>
      <c r="D883" s="352">
        <v>78.87</v>
      </c>
    </row>
    <row r="884" spans="1:4" x14ac:dyDescent="0.25">
      <c r="A884" s="356">
        <v>11916</v>
      </c>
      <c r="B884" s="356" t="s">
        <v>4158</v>
      </c>
      <c r="C884" s="356" t="s">
        <v>3526</v>
      </c>
      <c r="D884" s="352">
        <v>13.38</v>
      </c>
    </row>
    <row r="885" spans="1:4" x14ac:dyDescent="0.25">
      <c r="A885" s="356">
        <v>11914</v>
      </c>
      <c r="B885" s="356" t="s">
        <v>4159</v>
      </c>
      <c r="C885" s="356" t="s">
        <v>3526</v>
      </c>
      <c r="D885" s="352">
        <v>97.17</v>
      </c>
    </row>
    <row r="886" spans="1:4" x14ac:dyDescent="0.25">
      <c r="A886" s="356">
        <v>11917</v>
      </c>
      <c r="B886" s="356" t="s">
        <v>4160</v>
      </c>
      <c r="C886" s="356" t="s">
        <v>3526</v>
      </c>
      <c r="D886" s="352">
        <v>23.29</v>
      </c>
    </row>
    <row r="887" spans="1:4" x14ac:dyDescent="0.25">
      <c r="A887" s="356">
        <v>11918</v>
      </c>
      <c r="B887" s="356" t="s">
        <v>4161</v>
      </c>
      <c r="C887" s="356" t="s">
        <v>3526</v>
      </c>
      <c r="D887" s="352">
        <v>31.6</v>
      </c>
    </row>
    <row r="888" spans="1:4" x14ac:dyDescent="0.25">
      <c r="A888" s="356">
        <v>37734</v>
      </c>
      <c r="B888" s="356" t="s">
        <v>4162</v>
      </c>
      <c r="C888" s="356" t="s">
        <v>3517</v>
      </c>
      <c r="D888" s="353">
        <v>74596.399999999994</v>
      </c>
    </row>
    <row r="889" spans="1:4" x14ac:dyDescent="0.25">
      <c r="A889" s="356">
        <v>42251</v>
      </c>
      <c r="B889" s="356" t="s">
        <v>4163</v>
      </c>
      <c r="C889" s="356" t="s">
        <v>3517</v>
      </c>
      <c r="D889" s="353">
        <v>84708.77</v>
      </c>
    </row>
    <row r="890" spans="1:4" x14ac:dyDescent="0.25">
      <c r="A890" s="356">
        <v>37733</v>
      </c>
      <c r="B890" s="356" t="s">
        <v>4164</v>
      </c>
      <c r="C890" s="356" t="s">
        <v>3517</v>
      </c>
      <c r="D890" s="353">
        <v>55932.1</v>
      </c>
    </row>
    <row r="891" spans="1:4" x14ac:dyDescent="0.25">
      <c r="A891" s="356">
        <v>37735</v>
      </c>
      <c r="B891" s="356" t="s">
        <v>4165</v>
      </c>
      <c r="C891" s="356" t="s">
        <v>3517</v>
      </c>
      <c r="D891" s="353">
        <v>67398.19</v>
      </c>
    </row>
    <row r="892" spans="1:4" x14ac:dyDescent="0.25">
      <c r="A892" s="356">
        <v>5090</v>
      </c>
      <c r="B892" s="356" t="s">
        <v>10196</v>
      </c>
      <c r="C892" s="356" t="s">
        <v>3517</v>
      </c>
      <c r="D892" s="352">
        <v>21.49</v>
      </c>
    </row>
    <row r="893" spans="1:4" x14ac:dyDescent="0.25">
      <c r="A893" s="356">
        <v>5085</v>
      </c>
      <c r="B893" s="356" t="s">
        <v>10197</v>
      </c>
      <c r="C893" s="356" t="s">
        <v>3517</v>
      </c>
      <c r="D893" s="352">
        <v>31.99</v>
      </c>
    </row>
    <row r="894" spans="1:4" x14ac:dyDescent="0.25">
      <c r="A894" s="356">
        <v>43603</v>
      </c>
      <c r="B894" s="356" t="s">
        <v>10198</v>
      </c>
      <c r="C894" s="356" t="s">
        <v>3517</v>
      </c>
      <c r="D894" s="352">
        <v>45.7</v>
      </c>
    </row>
    <row r="895" spans="1:4" x14ac:dyDescent="0.25">
      <c r="A895" s="356">
        <v>38374</v>
      </c>
      <c r="B895" s="356" t="s">
        <v>4166</v>
      </c>
      <c r="C895" s="356" t="s">
        <v>3517</v>
      </c>
      <c r="D895" s="353">
        <v>1443.9</v>
      </c>
    </row>
    <row r="896" spans="1:4" x14ac:dyDescent="0.25">
      <c r="A896" s="356">
        <v>20209</v>
      </c>
      <c r="B896" s="356" t="s">
        <v>10737</v>
      </c>
      <c r="C896" s="356" t="s">
        <v>3526</v>
      </c>
      <c r="D896" s="352">
        <v>21.22</v>
      </c>
    </row>
    <row r="897" spans="1:4" x14ac:dyDescent="0.25">
      <c r="A897" s="356">
        <v>20212</v>
      </c>
      <c r="B897" s="356" t="s">
        <v>10738</v>
      </c>
      <c r="C897" s="356" t="s">
        <v>3526</v>
      </c>
      <c r="D897" s="352">
        <v>17.77</v>
      </c>
    </row>
    <row r="898" spans="1:4" x14ac:dyDescent="0.25">
      <c r="A898" s="356">
        <v>4433</v>
      </c>
      <c r="B898" s="356" t="s">
        <v>10739</v>
      </c>
      <c r="C898" s="356" t="s">
        <v>3526</v>
      </c>
      <c r="D898" s="352">
        <v>20.329999999999998</v>
      </c>
    </row>
    <row r="899" spans="1:4" x14ac:dyDescent="0.25">
      <c r="A899" s="356">
        <v>4430</v>
      </c>
      <c r="B899" s="356" t="s">
        <v>10740</v>
      </c>
      <c r="C899" s="356" t="s">
        <v>3526</v>
      </c>
      <c r="D899" s="352">
        <v>10.4</v>
      </c>
    </row>
    <row r="900" spans="1:4" x14ac:dyDescent="0.25">
      <c r="A900" s="356">
        <v>4400</v>
      </c>
      <c r="B900" s="356" t="s">
        <v>10741</v>
      </c>
      <c r="C900" s="356" t="s">
        <v>3526</v>
      </c>
      <c r="D900" s="352">
        <v>16.55</v>
      </c>
    </row>
    <row r="901" spans="1:4" x14ac:dyDescent="0.25">
      <c r="A901" s="356">
        <v>2729</v>
      </c>
      <c r="B901" s="356" t="s">
        <v>10199</v>
      </c>
      <c r="C901" s="356" t="s">
        <v>3517</v>
      </c>
      <c r="D901" s="352">
        <v>30.03</v>
      </c>
    </row>
    <row r="902" spans="1:4" x14ac:dyDescent="0.25">
      <c r="A902" s="356">
        <v>4513</v>
      </c>
      <c r="B902" s="356" t="s">
        <v>10200</v>
      </c>
      <c r="C902" s="356" t="s">
        <v>3526</v>
      </c>
      <c r="D902" s="352">
        <v>6.32</v>
      </c>
    </row>
    <row r="903" spans="1:4" x14ac:dyDescent="0.25">
      <c r="A903" s="356">
        <v>11871</v>
      </c>
      <c r="B903" s="356" t="s">
        <v>4167</v>
      </c>
      <c r="C903" s="356" t="s">
        <v>3517</v>
      </c>
      <c r="D903" s="352">
        <v>393</v>
      </c>
    </row>
    <row r="904" spans="1:4" x14ac:dyDescent="0.25">
      <c r="A904" s="356">
        <v>34636</v>
      </c>
      <c r="B904" s="356" t="s">
        <v>4168</v>
      </c>
      <c r="C904" s="356" t="s">
        <v>3517</v>
      </c>
      <c r="D904" s="352">
        <v>432</v>
      </c>
    </row>
    <row r="905" spans="1:4" x14ac:dyDescent="0.25">
      <c r="A905" s="356">
        <v>34639</v>
      </c>
      <c r="B905" s="356" t="s">
        <v>4169</v>
      </c>
      <c r="C905" s="356" t="s">
        <v>3517</v>
      </c>
      <c r="D905" s="352">
        <v>877.39</v>
      </c>
    </row>
    <row r="906" spans="1:4" x14ac:dyDescent="0.25">
      <c r="A906" s="356">
        <v>34640</v>
      </c>
      <c r="B906" s="356" t="s">
        <v>4170</v>
      </c>
      <c r="C906" s="356" t="s">
        <v>3517</v>
      </c>
      <c r="D906" s="352">
        <v>985.53</v>
      </c>
    </row>
    <row r="907" spans="1:4" x14ac:dyDescent="0.25">
      <c r="A907" s="356">
        <v>34637</v>
      </c>
      <c r="B907" s="356" t="s">
        <v>4171</v>
      </c>
      <c r="C907" s="356" t="s">
        <v>3517</v>
      </c>
      <c r="D907" s="352">
        <v>248.03</v>
      </c>
    </row>
    <row r="908" spans="1:4" x14ac:dyDescent="0.25">
      <c r="A908" s="356">
        <v>34638</v>
      </c>
      <c r="B908" s="356" t="s">
        <v>4172</v>
      </c>
      <c r="C908" s="356" t="s">
        <v>3517</v>
      </c>
      <c r="D908" s="352">
        <v>425.34</v>
      </c>
    </row>
    <row r="909" spans="1:4" x14ac:dyDescent="0.25">
      <c r="A909" s="356">
        <v>11868</v>
      </c>
      <c r="B909" s="356" t="s">
        <v>4173</v>
      </c>
      <c r="C909" s="356" t="s">
        <v>3517</v>
      </c>
      <c r="D909" s="352">
        <v>540.13</v>
      </c>
    </row>
    <row r="910" spans="1:4" x14ac:dyDescent="0.25">
      <c r="A910" s="356">
        <v>37106</v>
      </c>
      <c r="B910" s="356" t="s">
        <v>4174</v>
      </c>
      <c r="C910" s="356" t="s">
        <v>3517</v>
      </c>
      <c r="D910" s="353">
        <v>5216.99</v>
      </c>
    </row>
    <row r="911" spans="1:4" x14ac:dyDescent="0.25">
      <c r="A911" s="356">
        <v>11869</v>
      </c>
      <c r="B911" s="356" t="s">
        <v>4175</v>
      </c>
      <c r="C911" s="356" t="s">
        <v>3517</v>
      </c>
      <c r="D911" s="352">
        <v>876.34</v>
      </c>
    </row>
    <row r="912" spans="1:4" x14ac:dyDescent="0.25">
      <c r="A912" s="356">
        <v>37104</v>
      </c>
      <c r="B912" s="356" t="s">
        <v>4176</v>
      </c>
      <c r="C912" s="356" t="s">
        <v>3517</v>
      </c>
      <c r="D912" s="353">
        <v>1129.6600000000001</v>
      </c>
    </row>
    <row r="913" spans="1:4" x14ac:dyDescent="0.25">
      <c r="A913" s="356">
        <v>37105</v>
      </c>
      <c r="B913" s="356" t="s">
        <v>4177</v>
      </c>
      <c r="C913" s="356" t="s">
        <v>3517</v>
      </c>
      <c r="D913" s="353">
        <v>2515.9299999999998</v>
      </c>
    </row>
    <row r="914" spans="1:4" x14ac:dyDescent="0.25">
      <c r="A914" s="356">
        <v>34641</v>
      </c>
      <c r="B914" s="356" t="s">
        <v>10201</v>
      </c>
      <c r="C914" s="356" t="s">
        <v>3517</v>
      </c>
      <c r="D914" s="352">
        <v>91.4</v>
      </c>
    </row>
    <row r="915" spans="1:4" x14ac:dyDescent="0.25">
      <c r="A915" s="356">
        <v>43434</v>
      </c>
      <c r="B915" s="356" t="s">
        <v>10202</v>
      </c>
      <c r="C915" s="356" t="s">
        <v>3517</v>
      </c>
      <c r="D915" s="352">
        <v>98.82</v>
      </c>
    </row>
    <row r="916" spans="1:4" x14ac:dyDescent="0.25">
      <c r="A916" s="356">
        <v>43435</v>
      </c>
      <c r="B916" s="356" t="s">
        <v>10203</v>
      </c>
      <c r="C916" s="356" t="s">
        <v>3517</v>
      </c>
      <c r="D916" s="352">
        <v>181.17</v>
      </c>
    </row>
    <row r="917" spans="1:4" x14ac:dyDescent="0.25">
      <c r="A917" s="356">
        <v>43436</v>
      </c>
      <c r="B917" s="356" t="s">
        <v>10204</v>
      </c>
      <c r="C917" s="356" t="s">
        <v>3517</v>
      </c>
      <c r="D917" s="352">
        <v>317.05</v>
      </c>
    </row>
    <row r="918" spans="1:4" x14ac:dyDescent="0.25">
      <c r="A918" s="356">
        <v>43437</v>
      </c>
      <c r="B918" s="356" t="s">
        <v>10205</v>
      </c>
      <c r="C918" s="356" t="s">
        <v>3517</v>
      </c>
      <c r="D918" s="352">
        <v>574.82000000000005</v>
      </c>
    </row>
    <row r="919" spans="1:4" x14ac:dyDescent="0.25">
      <c r="A919" s="356">
        <v>43438</v>
      </c>
      <c r="B919" s="356" t="s">
        <v>10206</v>
      </c>
      <c r="C919" s="356" t="s">
        <v>3517</v>
      </c>
      <c r="D919" s="353">
        <v>1029.4100000000001</v>
      </c>
    </row>
    <row r="920" spans="1:4" x14ac:dyDescent="0.25">
      <c r="A920" s="356">
        <v>41627</v>
      </c>
      <c r="B920" s="356" t="s">
        <v>10207</v>
      </c>
      <c r="C920" s="356" t="s">
        <v>3517</v>
      </c>
      <c r="D920" s="352">
        <v>152.35</v>
      </c>
    </row>
    <row r="921" spans="1:4" x14ac:dyDescent="0.25">
      <c r="A921" s="356">
        <v>41628</v>
      </c>
      <c r="B921" s="356" t="s">
        <v>10208</v>
      </c>
      <c r="C921" s="356" t="s">
        <v>3517</v>
      </c>
      <c r="D921" s="352">
        <v>279.99</v>
      </c>
    </row>
    <row r="922" spans="1:4" x14ac:dyDescent="0.25">
      <c r="A922" s="356">
        <v>41629</v>
      </c>
      <c r="B922" s="356" t="s">
        <v>10209</v>
      </c>
      <c r="C922" s="356" t="s">
        <v>3517</v>
      </c>
      <c r="D922" s="352">
        <v>355.76</v>
      </c>
    </row>
    <row r="923" spans="1:4" x14ac:dyDescent="0.25">
      <c r="A923" s="356">
        <v>43429</v>
      </c>
      <c r="B923" s="356" t="s">
        <v>10210</v>
      </c>
      <c r="C923" s="356" t="s">
        <v>3517</v>
      </c>
      <c r="D923" s="352">
        <v>78.819999999999993</v>
      </c>
    </row>
    <row r="924" spans="1:4" x14ac:dyDescent="0.25">
      <c r="A924" s="356">
        <v>43430</v>
      </c>
      <c r="B924" s="356" t="s">
        <v>10211</v>
      </c>
      <c r="C924" s="356" t="s">
        <v>3517</v>
      </c>
      <c r="D924" s="352">
        <v>130.94</v>
      </c>
    </row>
    <row r="925" spans="1:4" x14ac:dyDescent="0.25">
      <c r="A925" s="356">
        <v>43431</v>
      </c>
      <c r="B925" s="356" t="s">
        <v>10212</v>
      </c>
      <c r="C925" s="356" t="s">
        <v>3517</v>
      </c>
      <c r="D925" s="352">
        <v>253.64</v>
      </c>
    </row>
    <row r="926" spans="1:4" x14ac:dyDescent="0.25">
      <c r="A926" s="356">
        <v>43432</v>
      </c>
      <c r="B926" s="356" t="s">
        <v>10213</v>
      </c>
      <c r="C926" s="356" t="s">
        <v>3517</v>
      </c>
      <c r="D926" s="352">
        <v>527.04999999999995</v>
      </c>
    </row>
    <row r="927" spans="1:4" x14ac:dyDescent="0.25">
      <c r="A927" s="356">
        <v>43433</v>
      </c>
      <c r="B927" s="356" t="s">
        <v>10214</v>
      </c>
      <c r="C927" s="356" t="s">
        <v>3517</v>
      </c>
      <c r="D927" s="352">
        <v>830.94</v>
      </c>
    </row>
    <row r="928" spans="1:4" x14ac:dyDescent="0.25">
      <c r="A928" s="356">
        <v>43094</v>
      </c>
      <c r="B928" s="356" t="s">
        <v>8042</v>
      </c>
      <c r="C928" s="356" t="s">
        <v>3517</v>
      </c>
      <c r="D928" s="352">
        <v>237.21</v>
      </c>
    </row>
    <row r="929" spans="1:4" x14ac:dyDescent="0.25">
      <c r="A929" s="356">
        <v>43093</v>
      </c>
      <c r="B929" s="356" t="s">
        <v>8043</v>
      </c>
      <c r="C929" s="356" t="s">
        <v>3517</v>
      </c>
      <c r="D929" s="352">
        <v>252.09</v>
      </c>
    </row>
    <row r="930" spans="1:4" x14ac:dyDescent="0.25">
      <c r="A930" s="356">
        <v>1030</v>
      </c>
      <c r="B930" s="356" t="s">
        <v>4178</v>
      </c>
      <c r="C930" s="356" t="s">
        <v>3517</v>
      </c>
      <c r="D930" s="352">
        <v>48</v>
      </c>
    </row>
    <row r="931" spans="1:4" x14ac:dyDescent="0.25">
      <c r="A931" s="356">
        <v>11694</v>
      </c>
      <c r="B931" s="356" t="s">
        <v>4179</v>
      </c>
      <c r="C931" s="356" t="s">
        <v>3517</v>
      </c>
      <c r="D931" s="353">
        <v>1061.05</v>
      </c>
    </row>
    <row r="932" spans="1:4" x14ac:dyDescent="0.25">
      <c r="A932" s="356">
        <v>11881</v>
      </c>
      <c r="B932" s="356" t="s">
        <v>10215</v>
      </c>
      <c r="C932" s="356" t="s">
        <v>3517</v>
      </c>
      <c r="D932" s="352">
        <v>139.99</v>
      </c>
    </row>
    <row r="933" spans="1:4" x14ac:dyDescent="0.25">
      <c r="A933" s="356">
        <v>35277</v>
      </c>
      <c r="B933" s="356" t="s">
        <v>12521</v>
      </c>
      <c r="C933" s="356" t="s">
        <v>3517</v>
      </c>
      <c r="D933" s="352">
        <v>379.06</v>
      </c>
    </row>
    <row r="934" spans="1:4" x14ac:dyDescent="0.25">
      <c r="A934" s="356">
        <v>10521</v>
      </c>
      <c r="B934" s="356" t="s">
        <v>4180</v>
      </c>
      <c r="C934" s="356" t="s">
        <v>3517</v>
      </c>
      <c r="D934" s="352">
        <v>285.39999999999998</v>
      </c>
    </row>
    <row r="935" spans="1:4" x14ac:dyDescent="0.25">
      <c r="A935" s="356">
        <v>10885</v>
      </c>
      <c r="B935" s="356" t="s">
        <v>4181</v>
      </c>
      <c r="C935" s="356" t="s">
        <v>3517</v>
      </c>
      <c r="D935" s="352">
        <v>361</v>
      </c>
    </row>
    <row r="936" spans="1:4" x14ac:dyDescent="0.25">
      <c r="A936" s="356">
        <v>20962</v>
      </c>
      <c r="B936" s="356" t="s">
        <v>4182</v>
      </c>
      <c r="C936" s="356" t="s">
        <v>3517</v>
      </c>
      <c r="D936" s="352">
        <v>299</v>
      </c>
    </row>
    <row r="937" spans="1:4" x14ac:dyDescent="0.25">
      <c r="A937" s="356">
        <v>20963</v>
      </c>
      <c r="B937" s="356" t="s">
        <v>4183</v>
      </c>
      <c r="C937" s="356" t="s">
        <v>3517</v>
      </c>
      <c r="D937" s="352">
        <v>365.25</v>
      </c>
    </row>
    <row r="938" spans="1:4" x14ac:dyDescent="0.25">
      <c r="A938" s="356">
        <v>34643</v>
      </c>
      <c r="B938" s="356" t="s">
        <v>12522</v>
      </c>
      <c r="C938" s="356" t="s">
        <v>3517</v>
      </c>
      <c r="D938" s="352">
        <v>43.65</v>
      </c>
    </row>
    <row r="939" spans="1:4" x14ac:dyDescent="0.25">
      <c r="A939" s="356">
        <v>41480</v>
      </c>
      <c r="B939" s="356" t="s">
        <v>12523</v>
      </c>
      <c r="C939" s="356" t="s">
        <v>3517</v>
      </c>
      <c r="D939" s="352">
        <v>50.61</v>
      </c>
    </row>
    <row r="940" spans="1:4" x14ac:dyDescent="0.25">
      <c r="A940" s="356">
        <v>41474</v>
      </c>
      <c r="B940" s="356" t="s">
        <v>12524</v>
      </c>
      <c r="C940" s="356" t="s">
        <v>3517</v>
      </c>
      <c r="D940" s="352">
        <v>80.849999999999994</v>
      </c>
    </row>
    <row r="941" spans="1:4" x14ac:dyDescent="0.25">
      <c r="A941" s="356">
        <v>41475</v>
      </c>
      <c r="B941" s="356" t="s">
        <v>12525</v>
      </c>
      <c r="C941" s="356" t="s">
        <v>3517</v>
      </c>
      <c r="D941" s="352">
        <v>68.989999999999995</v>
      </c>
    </row>
    <row r="942" spans="1:4" x14ac:dyDescent="0.25">
      <c r="A942" s="356">
        <v>41476</v>
      </c>
      <c r="B942" s="356" t="s">
        <v>12526</v>
      </c>
      <c r="C942" s="356" t="s">
        <v>3517</v>
      </c>
      <c r="D942" s="352">
        <v>151.06</v>
      </c>
    </row>
    <row r="943" spans="1:4" x14ac:dyDescent="0.25">
      <c r="A943" s="356">
        <v>2555</v>
      </c>
      <c r="B943" s="356" t="s">
        <v>4184</v>
      </c>
      <c r="C943" s="356" t="s">
        <v>3517</v>
      </c>
      <c r="D943" s="352">
        <v>1.86</v>
      </c>
    </row>
    <row r="944" spans="1:4" x14ac:dyDescent="0.25">
      <c r="A944" s="356">
        <v>2556</v>
      </c>
      <c r="B944" s="356" t="s">
        <v>4185</v>
      </c>
      <c r="C944" s="356" t="s">
        <v>3517</v>
      </c>
      <c r="D944" s="352">
        <v>1.92</v>
      </c>
    </row>
    <row r="945" spans="1:4" x14ac:dyDescent="0.25">
      <c r="A945" s="356">
        <v>2557</v>
      </c>
      <c r="B945" s="356" t="s">
        <v>4186</v>
      </c>
      <c r="C945" s="356" t="s">
        <v>3517</v>
      </c>
      <c r="D945" s="352">
        <v>4.07</v>
      </c>
    </row>
    <row r="946" spans="1:4" x14ac:dyDescent="0.25">
      <c r="A946" s="356">
        <v>10569</v>
      </c>
      <c r="B946" s="356" t="s">
        <v>8044</v>
      </c>
      <c r="C946" s="356" t="s">
        <v>3517</v>
      </c>
      <c r="D946" s="352">
        <v>4.07</v>
      </c>
    </row>
    <row r="947" spans="1:4" x14ac:dyDescent="0.25">
      <c r="A947" s="356">
        <v>39810</v>
      </c>
      <c r="B947" s="356" t="s">
        <v>8045</v>
      </c>
      <c r="C947" s="356" t="s">
        <v>3517</v>
      </c>
      <c r="D947" s="352">
        <v>32.01</v>
      </c>
    </row>
    <row r="948" spans="1:4" x14ac:dyDescent="0.25">
      <c r="A948" s="356">
        <v>39811</v>
      </c>
      <c r="B948" s="356" t="s">
        <v>8046</v>
      </c>
      <c r="C948" s="356" t="s">
        <v>3517</v>
      </c>
      <c r="D948" s="352">
        <v>39.15</v>
      </c>
    </row>
    <row r="949" spans="1:4" x14ac:dyDescent="0.25">
      <c r="A949" s="356">
        <v>39812</v>
      </c>
      <c r="B949" s="356" t="s">
        <v>8047</v>
      </c>
      <c r="C949" s="356" t="s">
        <v>3517</v>
      </c>
      <c r="D949" s="352">
        <v>64.38</v>
      </c>
    </row>
    <row r="950" spans="1:4" x14ac:dyDescent="0.25">
      <c r="A950" s="356">
        <v>43096</v>
      </c>
      <c r="B950" s="356" t="s">
        <v>8048</v>
      </c>
      <c r="C950" s="356" t="s">
        <v>3517</v>
      </c>
      <c r="D950" s="352">
        <v>213.42</v>
      </c>
    </row>
    <row r="951" spans="1:4" x14ac:dyDescent="0.25">
      <c r="A951" s="356">
        <v>43102</v>
      </c>
      <c r="B951" s="356" t="s">
        <v>8049</v>
      </c>
      <c r="C951" s="356" t="s">
        <v>3517</v>
      </c>
      <c r="D951" s="352">
        <v>129.77000000000001</v>
      </c>
    </row>
    <row r="952" spans="1:4" x14ac:dyDescent="0.25">
      <c r="A952" s="356">
        <v>43103</v>
      </c>
      <c r="B952" s="356" t="s">
        <v>8050</v>
      </c>
      <c r="C952" s="356" t="s">
        <v>3517</v>
      </c>
      <c r="D952" s="352">
        <v>191.09</v>
      </c>
    </row>
    <row r="953" spans="1:4" x14ac:dyDescent="0.25">
      <c r="A953" s="356">
        <v>43098</v>
      </c>
      <c r="B953" s="356" t="s">
        <v>8051</v>
      </c>
      <c r="C953" s="356" t="s">
        <v>3517</v>
      </c>
      <c r="D953" s="352">
        <v>72.290000000000006</v>
      </c>
    </row>
    <row r="954" spans="1:4" x14ac:dyDescent="0.25">
      <c r="A954" s="356">
        <v>43097</v>
      </c>
      <c r="B954" s="356" t="s">
        <v>8052</v>
      </c>
      <c r="C954" s="356" t="s">
        <v>3517</v>
      </c>
      <c r="D954" s="352">
        <v>42.83</v>
      </c>
    </row>
    <row r="955" spans="1:4" x14ac:dyDescent="0.25">
      <c r="A955" s="356">
        <v>43104</v>
      </c>
      <c r="B955" s="356" t="s">
        <v>8053</v>
      </c>
      <c r="C955" s="356" t="s">
        <v>3517</v>
      </c>
      <c r="D955" s="352">
        <v>506.62</v>
      </c>
    </row>
    <row r="956" spans="1:4" x14ac:dyDescent="0.25">
      <c r="A956" s="356">
        <v>39771</v>
      </c>
      <c r="B956" s="356" t="s">
        <v>4187</v>
      </c>
      <c r="C956" s="356" t="s">
        <v>3517</v>
      </c>
      <c r="D956" s="352">
        <v>39.08</v>
      </c>
    </row>
    <row r="957" spans="1:4" x14ac:dyDescent="0.25">
      <c r="A957" s="356">
        <v>39772</v>
      </c>
      <c r="B957" s="356" t="s">
        <v>4188</v>
      </c>
      <c r="C957" s="356" t="s">
        <v>3517</v>
      </c>
      <c r="D957" s="352">
        <v>76.819999999999993</v>
      </c>
    </row>
    <row r="958" spans="1:4" x14ac:dyDescent="0.25">
      <c r="A958" s="356">
        <v>39773</v>
      </c>
      <c r="B958" s="356" t="s">
        <v>4189</v>
      </c>
      <c r="C958" s="356" t="s">
        <v>3517</v>
      </c>
      <c r="D958" s="352">
        <v>123.47</v>
      </c>
    </row>
    <row r="959" spans="1:4" x14ac:dyDescent="0.25">
      <c r="A959" s="356">
        <v>39774</v>
      </c>
      <c r="B959" s="356" t="s">
        <v>4190</v>
      </c>
      <c r="C959" s="356" t="s">
        <v>3517</v>
      </c>
      <c r="D959" s="352">
        <v>184.68</v>
      </c>
    </row>
    <row r="960" spans="1:4" x14ac:dyDescent="0.25">
      <c r="A960" s="356">
        <v>39775</v>
      </c>
      <c r="B960" s="356" t="s">
        <v>4191</v>
      </c>
      <c r="C960" s="356" t="s">
        <v>3517</v>
      </c>
      <c r="D960" s="352">
        <v>246.48</v>
      </c>
    </row>
    <row r="961" spans="1:4" x14ac:dyDescent="0.25">
      <c r="A961" s="356">
        <v>39776</v>
      </c>
      <c r="B961" s="356" t="s">
        <v>4192</v>
      </c>
      <c r="C961" s="356" t="s">
        <v>3517</v>
      </c>
      <c r="D961" s="352">
        <v>297.87</v>
      </c>
    </row>
    <row r="962" spans="1:4" x14ac:dyDescent="0.25">
      <c r="A962" s="356">
        <v>39777</v>
      </c>
      <c r="B962" s="356" t="s">
        <v>4193</v>
      </c>
      <c r="C962" s="356" t="s">
        <v>3517</v>
      </c>
      <c r="D962" s="352">
        <v>377.55</v>
      </c>
    </row>
    <row r="963" spans="1:4" x14ac:dyDescent="0.25">
      <c r="A963" s="356">
        <v>20254</v>
      </c>
      <c r="B963" s="356" t="s">
        <v>8054</v>
      </c>
      <c r="C963" s="356" t="s">
        <v>3517</v>
      </c>
      <c r="D963" s="352">
        <v>27.4</v>
      </c>
    </row>
    <row r="964" spans="1:4" x14ac:dyDescent="0.25">
      <c r="A964" s="356">
        <v>20253</v>
      </c>
      <c r="B964" s="356" t="s">
        <v>8055</v>
      </c>
      <c r="C964" s="356" t="s">
        <v>3517</v>
      </c>
      <c r="D964" s="352">
        <v>89.98</v>
      </c>
    </row>
    <row r="965" spans="1:4" x14ac:dyDescent="0.25">
      <c r="A965" s="356">
        <v>11247</v>
      </c>
      <c r="B965" s="356" t="s">
        <v>8056</v>
      </c>
      <c r="C965" s="356" t="s">
        <v>3517</v>
      </c>
      <c r="D965" s="353">
        <v>1730.29</v>
      </c>
    </row>
    <row r="966" spans="1:4" x14ac:dyDescent="0.25">
      <c r="A966" s="356">
        <v>11250</v>
      </c>
      <c r="B966" s="356" t="s">
        <v>8057</v>
      </c>
      <c r="C966" s="356" t="s">
        <v>3517</v>
      </c>
      <c r="D966" s="352">
        <v>74.489999999999995</v>
      </c>
    </row>
    <row r="967" spans="1:4" x14ac:dyDescent="0.25">
      <c r="A967" s="356">
        <v>11249</v>
      </c>
      <c r="B967" s="356" t="s">
        <v>8058</v>
      </c>
      <c r="C967" s="356" t="s">
        <v>3517</v>
      </c>
      <c r="D967" s="353">
        <v>3379.86</v>
      </c>
    </row>
    <row r="968" spans="1:4" x14ac:dyDescent="0.25">
      <c r="A968" s="356">
        <v>11251</v>
      </c>
      <c r="B968" s="356" t="s">
        <v>8059</v>
      </c>
      <c r="C968" s="356" t="s">
        <v>3517</v>
      </c>
      <c r="D968" s="352">
        <v>165</v>
      </c>
    </row>
    <row r="969" spans="1:4" x14ac:dyDescent="0.25">
      <c r="A969" s="356">
        <v>11253</v>
      </c>
      <c r="B969" s="356" t="s">
        <v>8060</v>
      </c>
      <c r="C969" s="356" t="s">
        <v>3517</v>
      </c>
      <c r="D969" s="352">
        <v>273.42</v>
      </c>
    </row>
    <row r="970" spans="1:4" x14ac:dyDescent="0.25">
      <c r="A970" s="356">
        <v>11255</v>
      </c>
      <c r="B970" s="356" t="s">
        <v>8061</v>
      </c>
      <c r="C970" s="356" t="s">
        <v>3517</v>
      </c>
      <c r="D970" s="352">
        <v>408.77</v>
      </c>
    </row>
    <row r="971" spans="1:4" x14ac:dyDescent="0.25">
      <c r="A971" s="356">
        <v>14055</v>
      </c>
      <c r="B971" s="356" t="s">
        <v>8062</v>
      </c>
      <c r="C971" s="356" t="s">
        <v>3517</v>
      </c>
      <c r="D971" s="352">
        <v>822.3</v>
      </c>
    </row>
    <row r="972" spans="1:4" x14ac:dyDescent="0.25">
      <c r="A972" s="356">
        <v>11256</v>
      </c>
      <c r="B972" s="356" t="s">
        <v>8063</v>
      </c>
      <c r="C972" s="356" t="s">
        <v>3517</v>
      </c>
      <c r="D972" s="352">
        <v>512.02</v>
      </c>
    </row>
    <row r="973" spans="1:4" x14ac:dyDescent="0.25">
      <c r="A973" s="356">
        <v>1872</v>
      </c>
      <c r="B973" s="356" t="s">
        <v>4194</v>
      </c>
      <c r="C973" s="356" t="s">
        <v>3517</v>
      </c>
      <c r="D973" s="352">
        <v>2.23</v>
      </c>
    </row>
    <row r="974" spans="1:4" x14ac:dyDescent="0.25">
      <c r="A974" s="356">
        <v>1873</v>
      </c>
      <c r="B974" s="356" t="s">
        <v>4195</v>
      </c>
      <c r="C974" s="356" t="s">
        <v>3517</v>
      </c>
      <c r="D974" s="352">
        <v>4.43</v>
      </c>
    </row>
    <row r="975" spans="1:4" x14ac:dyDescent="0.25">
      <c r="A975" s="356">
        <v>39693</v>
      </c>
      <c r="B975" s="356" t="s">
        <v>4196</v>
      </c>
      <c r="C975" s="356" t="s">
        <v>3517</v>
      </c>
      <c r="D975" s="353">
        <v>3215.74</v>
      </c>
    </row>
    <row r="976" spans="1:4" x14ac:dyDescent="0.25">
      <c r="A976" s="356">
        <v>39692</v>
      </c>
      <c r="B976" s="356" t="s">
        <v>4197</v>
      </c>
      <c r="C976" s="356" t="s">
        <v>3517</v>
      </c>
      <c r="D976" s="353">
        <v>1028.96</v>
      </c>
    </row>
    <row r="977" spans="1:4" x14ac:dyDescent="0.25">
      <c r="A977" s="356">
        <v>1062</v>
      </c>
      <c r="B977" s="356" t="s">
        <v>8064</v>
      </c>
      <c r="C977" s="356" t="s">
        <v>3517</v>
      </c>
      <c r="D977" s="352">
        <v>326.10000000000002</v>
      </c>
    </row>
    <row r="978" spans="1:4" x14ac:dyDescent="0.25">
      <c r="A978" s="356">
        <v>39686</v>
      </c>
      <c r="B978" s="356" t="s">
        <v>8065</v>
      </c>
      <c r="C978" s="356" t="s">
        <v>3517</v>
      </c>
      <c r="D978" s="352">
        <v>528.02</v>
      </c>
    </row>
    <row r="979" spans="1:4" x14ac:dyDescent="0.25">
      <c r="A979" s="356">
        <v>43095</v>
      </c>
      <c r="B979" s="356" t="s">
        <v>8066</v>
      </c>
      <c r="C979" s="356" t="s">
        <v>3517</v>
      </c>
      <c r="D979" s="352">
        <v>140.63</v>
      </c>
    </row>
    <row r="980" spans="1:4" x14ac:dyDescent="0.25">
      <c r="A980" s="356">
        <v>1871</v>
      </c>
      <c r="B980" s="356" t="s">
        <v>4198</v>
      </c>
      <c r="C980" s="356" t="s">
        <v>3517</v>
      </c>
      <c r="D980" s="352">
        <v>3.99</v>
      </c>
    </row>
    <row r="981" spans="1:4" x14ac:dyDescent="0.25">
      <c r="A981" s="356">
        <v>12001</v>
      </c>
      <c r="B981" s="356" t="s">
        <v>4199</v>
      </c>
      <c r="C981" s="356" t="s">
        <v>3517</v>
      </c>
      <c r="D981" s="352">
        <v>5.76</v>
      </c>
    </row>
    <row r="982" spans="1:4" x14ac:dyDescent="0.25">
      <c r="A982" s="356">
        <v>11882</v>
      </c>
      <c r="B982" s="356" t="s">
        <v>10216</v>
      </c>
      <c r="C982" s="356" t="s">
        <v>3517</v>
      </c>
      <c r="D982" s="352">
        <v>100.47</v>
      </c>
    </row>
    <row r="983" spans="1:4" x14ac:dyDescent="0.25">
      <c r="A983" s="356">
        <v>1068</v>
      </c>
      <c r="B983" s="356" t="s">
        <v>8067</v>
      </c>
      <c r="C983" s="356" t="s">
        <v>3517</v>
      </c>
      <c r="D983" s="353">
        <v>2150.94</v>
      </c>
    </row>
    <row r="984" spans="1:4" x14ac:dyDescent="0.25">
      <c r="A984" s="356">
        <v>39690</v>
      </c>
      <c r="B984" s="356" t="s">
        <v>8068</v>
      </c>
      <c r="C984" s="356" t="s">
        <v>3517</v>
      </c>
      <c r="D984" s="353">
        <v>3608.57</v>
      </c>
    </row>
    <row r="985" spans="1:4" x14ac:dyDescent="0.25">
      <c r="A985" s="356">
        <v>39691</v>
      </c>
      <c r="B985" s="356" t="s">
        <v>8069</v>
      </c>
      <c r="C985" s="356" t="s">
        <v>3517</v>
      </c>
      <c r="D985" s="353">
        <v>4538.57</v>
      </c>
    </row>
    <row r="986" spans="1:4" x14ac:dyDescent="0.25">
      <c r="A986" s="356">
        <v>39808</v>
      </c>
      <c r="B986" s="356" t="s">
        <v>10217</v>
      </c>
      <c r="C986" s="356" t="s">
        <v>3517</v>
      </c>
      <c r="D986" s="352">
        <v>73.42</v>
      </c>
    </row>
    <row r="987" spans="1:4" x14ac:dyDescent="0.25">
      <c r="A987" s="356">
        <v>39809</v>
      </c>
      <c r="B987" s="356" t="s">
        <v>10218</v>
      </c>
      <c r="C987" s="356" t="s">
        <v>3517</v>
      </c>
      <c r="D987" s="352">
        <v>174.14</v>
      </c>
    </row>
    <row r="988" spans="1:4" x14ac:dyDescent="0.25">
      <c r="A988" s="356">
        <v>43439</v>
      </c>
      <c r="B988" s="356" t="s">
        <v>10219</v>
      </c>
      <c r="C988" s="356" t="s">
        <v>3517</v>
      </c>
      <c r="D988" s="352">
        <v>461.17</v>
      </c>
    </row>
    <row r="989" spans="1:4" x14ac:dyDescent="0.25">
      <c r="A989" s="356">
        <v>5103</v>
      </c>
      <c r="B989" s="356" t="s">
        <v>12527</v>
      </c>
      <c r="C989" s="356" t="s">
        <v>3517</v>
      </c>
      <c r="D989" s="352">
        <v>23.99</v>
      </c>
    </row>
    <row r="990" spans="1:4" x14ac:dyDescent="0.25">
      <c r="A990" s="356">
        <v>11880</v>
      </c>
      <c r="B990" s="356" t="s">
        <v>12528</v>
      </c>
      <c r="C990" s="356" t="s">
        <v>3517</v>
      </c>
      <c r="D990" s="352">
        <v>100.93</v>
      </c>
    </row>
    <row r="991" spans="1:4" x14ac:dyDescent="0.25">
      <c r="A991" s="356">
        <v>11714</v>
      </c>
      <c r="B991" s="356" t="s">
        <v>12529</v>
      </c>
      <c r="C991" s="356" t="s">
        <v>3517</v>
      </c>
      <c r="D991" s="352">
        <v>68.760000000000005</v>
      </c>
    </row>
    <row r="992" spans="1:4" x14ac:dyDescent="0.25">
      <c r="A992" s="356">
        <v>11712</v>
      </c>
      <c r="B992" s="356" t="s">
        <v>12530</v>
      </c>
      <c r="C992" s="356" t="s">
        <v>3517</v>
      </c>
      <c r="D992" s="352">
        <v>44.9</v>
      </c>
    </row>
    <row r="993" spans="1:4" x14ac:dyDescent="0.25">
      <c r="A993" s="356">
        <v>11717</v>
      </c>
      <c r="B993" s="356" t="s">
        <v>12531</v>
      </c>
      <c r="C993" s="356" t="s">
        <v>3517</v>
      </c>
      <c r="D993" s="352">
        <v>54.12</v>
      </c>
    </row>
    <row r="994" spans="1:4" x14ac:dyDescent="0.25">
      <c r="A994" s="356">
        <v>1106</v>
      </c>
      <c r="B994" s="356" t="s">
        <v>4200</v>
      </c>
      <c r="C994" s="356" t="s">
        <v>3575</v>
      </c>
      <c r="D994" s="352">
        <v>0.85</v>
      </c>
    </row>
    <row r="995" spans="1:4" x14ac:dyDescent="0.25">
      <c r="A995" s="356">
        <v>11161</v>
      </c>
      <c r="B995" s="356" t="s">
        <v>4201</v>
      </c>
      <c r="C995" s="356" t="s">
        <v>3575</v>
      </c>
      <c r="D995" s="352">
        <v>1.42</v>
      </c>
    </row>
    <row r="996" spans="1:4" x14ac:dyDescent="0.25">
      <c r="A996" s="356">
        <v>1107</v>
      </c>
      <c r="B996" s="356" t="s">
        <v>4202</v>
      </c>
      <c r="C996" s="356" t="s">
        <v>3575</v>
      </c>
      <c r="D996" s="352">
        <v>0.72</v>
      </c>
    </row>
    <row r="997" spans="1:4" x14ac:dyDescent="0.25">
      <c r="A997" s="356">
        <v>44479</v>
      </c>
      <c r="B997" s="356" t="s">
        <v>12532</v>
      </c>
      <c r="C997" s="356" t="s">
        <v>3575</v>
      </c>
      <c r="D997" s="352">
        <v>0.13</v>
      </c>
    </row>
    <row r="998" spans="1:4" x14ac:dyDescent="0.25">
      <c r="A998" s="356">
        <v>41068</v>
      </c>
      <c r="B998" s="356" t="s">
        <v>4203</v>
      </c>
      <c r="C998" s="356" t="s">
        <v>3655</v>
      </c>
      <c r="D998" s="353">
        <v>2549.6</v>
      </c>
    </row>
    <row r="999" spans="1:4" x14ac:dyDescent="0.25">
      <c r="A999" s="356">
        <v>4759</v>
      </c>
      <c r="B999" s="356" t="s">
        <v>12533</v>
      </c>
      <c r="C999" s="356" t="s">
        <v>3519</v>
      </c>
      <c r="D999" s="352">
        <v>14.41</v>
      </c>
    </row>
    <row r="1000" spans="1:4" x14ac:dyDescent="0.25">
      <c r="A1000" s="356">
        <v>1108</v>
      </c>
      <c r="B1000" s="356" t="s">
        <v>4204</v>
      </c>
      <c r="C1000" s="356" t="s">
        <v>3526</v>
      </c>
      <c r="D1000" s="352">
        <v>35.07</v>
      </c>
    </row>
    <row r="1001" spans="1:4" x14ac:dyDescent="0.25">
      <c r="A1001" s="356">
        <v>1117</v>
      </c>
      <c r="B1001" s="356" t="s">
        <v>4205</v>
      </c>
      <c r="C1001" s="356" t="s">
        <v>3526</v>
      </c>
      <c r="D1001" s="352">
        <v>35.35</v>
      </c>
    </row>
    <row r="1002" spans="1:4" x14ac:dyDescent="0.25">
      <c r="A1002" s="356">
        <v>1118</v>
      </c>
      <c r="B1002" s="356" t="s">
        <v>4206</v>
      </c>
      <c r="C1002" s="356" t="s">
        <v>3526</v>
      </c>
      <c r="D1002" s="352">
        <v>41.78</v>
      </c>
    </row>
    <row r="1003" spans="1:4" x14ac:dyDescent="0.25">
      <c r="A1003" s="356">
        <v>1110</v>
      </c>
      <c r="B1003" s="356" t="s">
        <v>4207</v>
      </c>
      <c r="C1003" s="356" t="s">
        <v>3526</v>
      </c>
      <c r="D1003" s="352">
        <v>41.78</v>
      </c>
    </row>
    <row r="1004" spans="1:4" x14ac:dyDescent="0.25">
      <c r="A1004" s="356">
        <v>12618</v>
      </c>
      <c r="B1004" s="356" t="s">
        <v>4208</v>
      </c>
      <c r="C1004" s="356" t="s">
        <v>3517</v>
      </c>
      <c r="D1004" s="352">
        <v>49.52</v>
      </c>
    </row>
    <row r="1005" spans="1:4" x14ac:dyDescent="0.25">
      <c r="A1005" s="356">
        <v>40784</v>
      </c>
      <c r="B1005" s="356" t="s">
        <v>8070</v>
      </c>
      <c r="C1005" s="356" t="s">
        <v>3526</v>
      </c>
      <c r="D1005" s="352">
        <v>115.25</v>
      </c>
    </row>
    <row r="1006" spans="1:4" x14ac:dyDescent="0.25">
      <c r="A1006" s="356">
        <v>40782</v>
      </c>
      <c r="B1006" s="356" t="s">
        <v>8071</v>
      </c>
      <c r="C1006" s="356" t="s">
        <v>3526</v>
      </c>
      <c r="D1006" s="352">
        <v>45.22</v>
      </c>
    </row>
    <row r="1007" spans="1:4" x14ac:dyDescent="0.25">
      <c r="A1007" s="356">
        <v>40783</v>
      </c>
      <c r="B1007" s="356" t="s">
        <v>8072</v>
      </c>
      <c r="C1007" s="356" t="s">
        <v>3526</v>
      </c>
      <c r="D1007" s="352">
        <v>58.91</v>
      </c>
    </row>
    <row r="1008" spans="1:4" x14ac:dyDescent="0.25">
      <c r="A1008" s="356">
        <v>1109</v>
      </c>
      <c r="B1008" s="356" t="s">
        <v>4209</v>
      </c>
      <c r="C1008" s="356" t="s">
        <v>3526</v>
      </c>
      <c r="D1008" s="352">
        <v>35.07</v>
      </c>
    </row>
    <row r="1009" spans="1:4" x14ac:dyDescent="0.25">
      <c r="A1009" s="356">
        <v>1119</v>
      </c>
      <c r="B1009" s="356" t="s">
        <v>4210</v>
      </c>
      <c r="C1009" s="356" t="s">
        <v>3526</v>
      </c>
      <c r="D1009" s="352">
        <v>22.61</v>
      </c>
    </row>
    <row r="1010" spans="1:4" x14ac:dyDescent="0.25">
      <c r="A1010" s="356">
        <v>13115</v>
      </c>
      <c r="B1010" s="356" t="s">
        <v>10220</v>
      </c>
      <c r="C1010" s="356" t="s">
        <v>3526</v>
      </c>
      <c r="D1010" s="352">
        <v>17.02</v>
      </c>
    </row>
    <row r="1011" spans="1:4" x14ac:dyDescent="0.25">
      <c r="A1011" s="356">
        <v>10541</v>
      </c>
      <c r="B1011" s="356" t="s">
        <v>10221</v>
      </c>
      <c r="C1011" s="356" t="s">
        <v>3526</v>
      </c>
      <c r="D1011" s="352">
        <v>20.8</v>
      </c>
    </row>
    <row r="1012" spans="1:4" x14ac:dyDescent="0.25">
      <c r="A1012" s="356">
        <v>10542</v>
      </c>
      <c r="B1012" s="356" t="s">
        <v>10222</v>
      </c>
      <c r="C1012" s="356" t="s">
        <v>3526</v>
      </c>
      <c r="D1012" s="352">
        <v>27.2</v>
      </c>
    </row>
    <row r="1013" spans="1:4" x14ac:dyDescent="0.25">
      <c r="A1013" s="356">
        <v>10543</v>
      </c>
      <c r="B1013" s="356" t="s">
        <v>10223</v>
      </c>
      <c r="C1013" s="356" t="s">
        <v>3526</v>
      </c>
      <c r="D1013" s="352">
        <v>44.13</v>
      </c>
    </row>
    <row r="1014" spans="1:4" x14ac:dyDescent="0.25">
      <c r="A1014" s="356">
        <v>10544</v>
      </c>
      <c r="B1014" s="356" t="s">
        <v>10224</v>
      </c>
      <c r="C1014" s="356" t="s">
        <v>3526</v>
      </c>
      <c r="D1014" s="352">
        <v>57.08</v>
      </c>
    </row>
    <row r="1015" spans="1:4" x14ac:dyDescent="0.25">
      <c r="A1015" s="356">
        <v>10545</v>
      </c>
      <c r="B1015" s="356" t="s">
        <v>10225</v>
      </c>
      <c r="C1015" s="356" t="s">
        <v>3526</v>
      </c>
      <c r="D1015" s="352">
        <v>106.67</v>
      </c>
    </row>
    <row r="1016" spans="1:4" x14ac:dyDescent="0.25">
      <c r="A1016" s="356">
        <v>38365</v>
      </c>
      <c r="B1016" s="356" t="s">
        <v>4211</v>
      </c>
      <c r="C1016" s="356" t="s">
        <v>3518</v>
      </c>
      <c r="D1016" s="352">
        <v>1.99</v>
      </c>
    </row>
    <row r="1017" spans="1:4" x14ac:dyDescent="0.25">
      <c r="A1017" s="356">
        <v>37745</v>
      </c>
      <c r="B1017" s="356" t="s">
        <v>4212</v>
      </c>
      <c r="C1017" s="356" t="s">
        <v>3517</v>
      </c>
      <c r="D1017" s="353">
        <v>398477</v>
      </c>
    </row>
    <row r="1018" spans="1:4" x14ac:dyDescent="0.25">
      <c r="A1018" s="356">
        <v>37754</v>
      </c>
      <c r="B1018" s="356" t="s">
        <v>4213</v>
      </c>
      <c r="C1018" s="356" t="s">
        <v>3517</v>
      </c>
      <c r="D1018" s="353">
        <v>416131.04</v>
      </c>
    </row>
    <row r="1019" spans="1:4" x14ac:dyDescent="0.25">
      <c r="A1019" s="356">
        <v>37761</v>
      </c>
      <c r="B1019" s="356" t="s">
        <v>4214</v>
      </c>
      <c r="C1019" s="356" t="s">
        <v>3517</v>
      </c>
      <c r="D1019" s="353">
        <v>350558.86</v>
      </c>
    </row>
    <row r="1020" spans="1:4" x14ac:dyDescent="0.25">
      <c r="A1020" s="356">
        <v>37757</v>
      </c>
      <c r="B1020" s="356" t="s">
        <v>4215</v>
      </c>
      <c r="C1020" s="356" t="s">
        <v>3517</v>
      </c>
      <c r="D1020" s="353">
        <v>488008.2</v>
      </c>
    </row>
    <row r="1021" spans="1:4" x14ac:dyDescent="0.25">
      <c r="A1021" s="356">
        <v>37759</v>
      </c>
      <c r="B1021" s="356" t="s">
        <v>4216</v>
      </c>
      <c r="C1021" s="356" t="s">
        <v>3517</v>
      </c>
      <c r="D1021" s="353">
        <v>489899.73</v>
      </c>
    </row>
    <row r="1022" spans="1:4" x14ac:dyDescent="0.25">
      <c r="A1022" s="356">
        <v>37766</v>
      </c>
      <c r="B1022" s="356" t="s">
        <v>4217</v>
      </c>
      <c r="C1022" s="356" t="s">
        <v>3517</v>
      </c>
      <c r="D1022" s="353">
        <v>489899.69</v>
      </c>
    </row>
    <row r="1023" spans="1:4" x14ac:dyDescent="0.25">
      <c r="A1023" s="356">
        <v>37752</v>
      </c>
      <c r="B1023" s="356" t="s">
        <v>4218</v>
      </c>
      <c r="C1023" s="356" t="s">
        <v>3517</v>
      </c>
      <c r="D1023" s="353">
        <v>444251.4</v>
      </c>
    </row>
    <row r="1024" spans="1:4" x14ac:dyDescent="0.25">
      <c r="A1024" s="356">
        <v>37760</v>
      </c>
      <c r="B1024" s="356" t="s">
        <v>4219</v>
      </c>
      <c r="C1024" s="356" t="s">
        <v>3517</v>
      </c>
      <c r="D1024" s="353">
        <v>467832.16</v>
      </c>
    </row>
    <row r="1025" spans="1:4" x14ac:dyDescent="0.25">
      <c r="A1025" s="356">
        <v>37765</v>
      </c>
      <c r="B1025" s="356" t="s">
        <v>4220</v>
      </c>
      <c r="C1025" s="356" t="s">
        <v>3517</v>
      </c>
      <c r="D1025" s="353">
        <v>326599.83</v>
      </c>
    </row>
    <row r="1026" spans="1:4" x14ac:dyDescent="0.25">
      <c r="A1026" s="356">
        <v>37746</v>
      </c>
      <c r="B1026" s="356" t="s">
        <v>4221</v>
      </c>
      <c r="C1026" s="356" t="s">
        <v>3517</v>
      </c>
      <c r="D1026" s="353">
        <v>358061.82</v>
      </c>
    </row>
    <row r="1027" spans="1:4" x14ac:dyDescent="0.25">
      <c r="A1027" s="356">
        <v>37750</v>
      </c>
      <c r="B1027" s="356" t="s">
        <v>4222</v>
      </c>
      <c r="C1027" s="356" t="s">
        <v>3517</v>
      </c>
      <c r="D1027" s="353">
        <v>356800.84</v>
      </c>
    </row>
    <row r="1028" spans="1:4" x14ac:dyDescent="0.25">
      <c r="A1028" s="356">
        <v>37756</v>
      </c>
      <c r="B1028" s="356" t="s">
        <v>4223</v>
      </c>
      <c r="C1028" s="356" t="s">
        <v>3517</v>
      </c>
      <c r="D1028" s="353">
        <v>350558.86</v>
      </c>
    </row>
    <row r="1029" spans="1:4" x14ac:dyDescent="0.25">
      <c r="A1029" s="356">
        <v>37755</v>
      </c>
      <c r="B1029" s="356" t="s">
        <v>4224</v>
      </c>
      <c r="C1029" s="356" t="s">
        <v>3517</v>
      </c>
      <c r="D1029" s="353">
        <v>509445.27</v>
      </c>
    </row>
    <row r="1030" spans="1:4" x14ac:dyDescent="0.25">
      <c r="A1030" s="356">
        <v>37758</v>
      </c>
      <c r="B1030" s="356" t="s">
        <v>4225</v>
      </c>
      <c r="C1030" s="356" t="s">
        <v>3517</v>
      </c>
      <c r="D1030" s="353">
        <v>575017.44999999995</v>
      </c>
    </row>
    <row r="1031" spans="1:4" x14ac:dyDescent="0.25">
      <c r="A1031" s="356">
        <v>37747</v>
      </c>
      <c r="B1031" s="356" t="s">
        <v>4226</v>
      </c>
      <c r="C1031" s="356" t="s">
        <v>3517</v>
      </c>
      <c r="D1031" s="353">
        <v>517389.58</v>
      </c>
    </row>
    <row r="1032" spans="1:4" x14ac:dyDescent="0.25">
      <c r="A1032" s="356">
        <v>37767</v>
      </c>
      <c r="B1032" s="356" t="s">
        <v>4227</v>
      </c>
      <c r="C1032" s="356" t="s">
        <v>3517</v>
      </c>
      <c r="D1032" s="353">
        <v>546014.38</v>
      </c>
    </row>
    <row r="1033" spans="1:4" x14ac:dyDescent="0.25">
      <c r="A1033" s="356">
        <v>37751</v>
      </c>
      <c r="B1033" s="356" t="s">
        <v>4228</v>
      </c>
      <c r="C1033" s="356" t="s">
        <v>3517</v>
      </c>
      <c r="D1033" s="353">
        <v>546014.38</v>
      </c>
    </row>
    <row r="1034" spans="1:4" x14ac:dyDescent="0.25">
      <c r="A1034" s="356">
        <v>37749</v>
      </c>
      <c r="B1034" s="356" t="s">
        <v>4229</v>
      </c>
      <c r="C1034" s="356" t="s">
        <v>3517</v>
      </c>
      <c r="D1034" s="353">
        <v>539709.36</v>
      </c>
    </row>
    <row r="1035" spans="1:4" x14ac:dyDescent="0.25">
      <c r="A1035" s="356">
        <v>1159</v>
      </c>
      <c r="B1035" s="356" t="s">
        <v>8073</v>
      </c>
      <c r="C1035" s="356" t="s">
        <v>3517</v>
      </c>
      <c r="D1035" s="353">
        <v>238827.67</v>
      </c>
    </row>
    <row r="1036" spans="1:4" x14ac:dyDescent="0.25">
      <c r="A1036" s="356">
        <v>12114</v>
      </c>
      <c r="B1036" s="356" t="s">
        <v>4230</v>
      </c>
      <c r="C1036" s="356" t="s">
        <v>3517</v>
      </c>
      <c r="D1036" s="352">
        <v>116.35</v>
      </c>
    </row>
    <row r="1037" spans="1:4" x14ac:dyDescent="0.25">
      <c r="A1037" s="356">
        <v>38106</v>
      </c>
      <c r="B1037" s="356" t="s">
        <v>4231</v>
      </c>
      <c r="C1037" s="356" t="s">
        <v>3517</v>
      </c>
      <c r="D1037" s="352">
        <v>15.81</v>
      </c>
    </row>
    <row r="1038" spans="1:4" x14ac:dyDescent="0.25">
      <c r="A1038" s="356">
        <v>38085</v>
      </c>
      <c r="B1038" s="356" t="s">
        <v>4232</v>
      </c>
      <c r="C1038" s="356" t="s">
        <v>3517</v>
      </c>
      <c r="D1038" s="352">
        <v>18.670000000000002</v>
      </c>
    </row>
    <row r="1039" spans="1:4" x14ac:dyDescent="0.25">
      <c r="A1039" s="356">
        <v>38599</v>
      </c>
      <c r="B1039" s="356" t="s">
        <v>10226</v>
      </c>
      <c r="C1039" s="356" t="s">
        <v>3517</v>
      </c>
      <c r="D1039" s="352">
        <v>5.19</v>
      </c>
    </row>
    <row r="1040" spans="1:4" x14ac:dyDescent="0.25">
      <c r="A1040" s="356">
        <v>38596</v>
      </c>
      <c r="B1040" s="356" t="s">
        <v>10227</v>
      </c>
      <c r="C1040" s="356" t="s">
        <v>3517</v>
      </c>
      <c r="D1040" s="352">
        <v>4.3099999999999996</v>
      </c>
    </row>
    <row r="1041" spans="1:4" x14ac:dyDescent="0.25">
      <c r="A1041" s="356">
        <v>38600</v>
      </c>
      <c r="B1041" s="356" t="s">
        <v>10228</v>
      </c>
      <c r="C1041" s="356" t="s">
        <v>3517</v>
      </c>
      <c r="D1041" s="352">
        <v>5.51</v>
      </c>
    </row>
    <row r="1042" spans="1:4" x14ac:dyDescent="0.25">
      <c r="A1042" s="356">
        <v>38597</v>
      </c>
      <c r="B1042" s="356" t="s">
        <v>10229</v>
      </c>
      <c r="C1042" s="356" t="s">
        <v>3517</v>
      </c>
      <c r="D1042" s="352">
        <v>4.34</v>
      </c>
    </row>
    <row r="1043" spans="1:4" x14ac:dyDescent="0.25">
      <c r="A1043" s="356">
        <v>659</v>
      </c>
      <c r="B1043" s="356" t="s">
        <v>10230</v>
      </c>
      <c r="C1043" s="356" t="s">
        <v>3517</v>
      </c>
      <c r="D1043" s="352">
        <v>2.4900000000000002</v>
      </c>
    </row>
    <row r="1044" spans="1:4" x14ac:dyDescent="0.25">
      <c r="A1044" s="356">
        <v>660</v>
      </c>
      <c r="B1044" s="356" t="s">
        <v>10231</v>
      </c>
      <c r="C1044" s="356" t="s">
        <v>3517</v>
      </c>
      <c r="D1044" s="352">
        <v>2.99</v>
      </c>
    </row>
    <row r="1045" spans="1:4" x14ac:dyDescent="0.25">
      <c r="A1045" s="356">
        <v>658</v>
      </c>
      <c r="B1045" s="356" t="s">
        <v>10232</v>
      </c>
      <c r="C1045" s="356" t="s">
        <v>3517</v>
      </c>
      <c r="D1045" s="352">
        <v>1.68</v>
      </c>
    </row>
    <row r="1046" spans="1:4" x14ac:dyDescent="0.25">
      <c r="A1046" s="356">
        <v>38548</v>
      </c>
      <c r="B1046" s="356" t="s">
        <v>4233</v>
      </c>
      <c r="C1046" s="356" t="s">
        <v>3517</v>
      </c>
      <c r="D1046" s="352">
        <v>2.1800000000000002</v>
      </c>
    </row>
    <row r="1047" spans="1:4" x14ac:dyDescent="0.25">
      <c r="A1047" s="356">
        <v>34649</v>
      </c>
      <c r="B1047" s="356" t="s">
        <v>4234</v>
      </c>
      <c r="C1047" s="356" t="s">
        <v>3517</v>
      </c>
      <c r="D1047" s="352">
        <v>2.94</v>
      </c>
    </row>
    <row r="1048" spans="1:4" x14ac:dyDescent="0.25">
      <c r="A1048" s="356">
        <v>34655</v>
      </c>
      <c r="B1048" s="356" t="s">
        <v>4235</v>
      </c>
      <c r="C1048" s="356" t="s">
        <v>3517</v>
      </c>
      <c r="D1048" s="352">
        <v>3.9</v>
      </c>
    </row>
    <row r="1049" spans="1:4" x14ac:dyDescent="0.25">
      <c r="A1049" s="356">
        <v>40607</v>
      </c>
      <c r="B1049" s="356" t="s">
        <v>4236</v>
      </c>
      <c r="C1049" s="356" t="s">
        <v>3517</v>
      </c>
      <c r="D1049" s="352">
        <v>4.74</v>
      </c>
    </row>
    <row r="1050" spans="1:4" x14ac:dyDescent="0.25">
      <c r="A1050" s="356">
        <v>567</v>
      </c>
      <c r="B1050" s="356" t="s">
        <v>10233</v>
      </c>
      <c r="C1050" s="356" t="s">
        <v>3526</v>
      </c>
      <c r="D1050" s="352">
        <v>15.45</v>
      </c>
    </row>
    <row r="1051" spans="1:4" x14ac:dyDescent="0.25">
      <c r="A1051" s="356">
        <v>574</v>
      </c>
      <c r="B1051" s="356" t="s">
        <v>10234</v>
      </c>
      <c r="C1051" s="356" t="s">
        <v>3526</v>
      </c>
      <c r="D1051" s="352">
        <v>40.61</v>
      </c>
    </row>
    <row r="1052" spans="1:4" x14ac:dyDescent="0.25">
      <c r="A1052" s="356">
        <v>568</v>
      </c>
      <c r="B1052" s="356" t="s">
        <v>10235</v>
      </c>
      <c r="C1052" s="356" t="s">
        <v>3526</v>
      </c>
      <c r="D1052" s="352">
        <v>85.57</v>
      </c>
    </row>
    <row r="1053" spans="1:4" x14ac:dyDescent="0.25">
      <c r="A1053" s="356">
        <v>585</v>
      </c>
      <c r="B1053" s="356" t="s">
        <v>4237</v>
      </c>
      <c r="C1053" s="356" t="s">
        <v>3575</v>
      </c>
      <c r="D1053" s="352">
        <v>37.85</v>
      </c>
    </row>
    <row r="1054" spans="1:4" x14ac:dyDescent="0.25">
      <c r="A1054" s="356">
        <v>4777</v>
      </c>
      <c r="B1054" s="356" t="s">
        <v>4238</v>
      </c>
      <c r="C1054" s="356" t="s">
        <v>3575</v>
      </c>
      <c r="D1054" s="352">
        <v>10.27</v>
      </c>
    </row>
    <row r="1055" spans="1:4" x14ac:dyDescent="0.25">
      <c r="A1055" s="356">
        <v>587</v>
      </c>
      <c r="B1055" s="356" t="s">
        <v>4239</v>
      </c>
      <c r="C1055" s="356" t="s">
        <v>3575</v>
      </c>
      <c r="D1055" s="352">
        <v>40.56</v>
      </c>
    </row>
    <row r="1056" spans="1:4" x14ac:dyDescent="0.25">
      <c r="A1056" s="356">
        <v>590</v>
      </c>
      <c r="B1056" s="356" t="s">
        <v>4240</v>
      </c>
      <c r="C1056" s="356" t="s">
        <v>3575</v>
      </c>
      <c r="D1056" s="352">
        <v>39.200000000000003</v>
      </c>
    </row>
    <row r="1057" spans="1:4" x14ac:dyDescent="0.25">
      <c r="A1057" s="356">
        <v>592</v>
      </c>
      <c r="B1057" s="356" t="s">
        <v>4241</v>
      </c>
      <c r="C1057" s="356" t="s">
        <v>3575</v>
      </c>
      <c r="D1057" s="352">
        <v>40.56</v>
      </c>
    </row>
    <row r="1058" spans="1:4" x14ac:dyDescent="0.25">
      <c r="A1058" s="356">
        <v>586</v>
      </c>
      <c r="B1058" s="356" t="s">
        <v>4242</v>
      </c>
      <c r="C1058" s="356" t="s">
        <v>3526</v>
      </c>
      <c r="D1058" s="352">
        <v>23.84</v>
      </c>
    </row>
    <row r="1059" spans="1:4" x14ac:dyDescent="0.25">
      <c r="A1059" s="356">
        <v>591</v>
      </c>
      <c r="B1059" s="356" t="s">
        <v>4243</v>
      </c>
      <c r="C1059" s="356" t="s">
        <v>3575</v>
      </c>
      <c r="D1059" s="352">
        <v>37.85</v>
      </c>
    </row>
    <row r="1060" spans="1:4" x14ac:dyDescent="0.25">
      <c r="A1060" s="356">
        <v>588</v>
      </c>
      <c r="B1060" s="356" t="s">
        <v>4244</v>
      </c>
      <c r="C1060" s="356" t="s">
        <v>3526</v>
      </c>
      <c r="D1060" s="352">
        <v>37.72</v>
      </c>
    </row>
    <row r="1061" spans="1:4" x14ac:dyDescent="0.25">
      <c r="A1061" s="356">
        <v>589</v>
      </c>
      <c r="B1061" s="356" t="s">
        <v>4245</v>
      </c>
      <c r="C1061" s="356" t="s">
        <v>3526</v>
      </c>
      <c r="D1061" s="352">
        <v>63.76</v>
      </c>
    </row>
    <row r="1062" spans="1:4" x14ac:dyDescent="0.25">
      <c r="A1062" s="356">
        <v>584</v>
      </c>
      <c r="B1062" s="356" t="s">
        <v>4246</v>
      </c>
      <c r="C1062" s="356" t="s">
        <v>3526</v>
      </c>
      <c r="D1062" s="352">
        <v>40.28</v>
      </c>
    </row>
    <row r="1063" spans="1:4" x14ac:dyDescent="0.25">
      <c r="A1063" s="356">
        <v>1165</v>
      </c>
      <c r="B1063" s="356" t="s">
        <v>4247</v>
      </c>
      <c r="C1063" s="356" t="s">
        <v>3517</v>
      </c>
      <c r="D1063" s="352">
        <v>15.13</v>
      </c>
    </row>
    <row r="1064" spans="1:4" x14ac:dyDescent="0.25">
      <c r="A1064" s="356">
        <v>1164</v>
      </c>
      <c r="B1064" s="356" t="s">
        <v>4248</v>
      </c>
      <c r="C1064" s="356" t="s">
        <v>3517</v>
      </c>
      <c r="D1064" s="352">
        <v>12.25</v>
      </c>
    </row>
    <row r="1065" spans="1:4" x14ac:dyDescent="0.25">
      <c r="A1065" s="356">
        <v>1162</v>
      </c>
      <c r="B1065" s="356" t="s">
        <v>4249</v>
      </c>
      <c r="C1065" s="356" t="s">
        <v>3517</v>
      </c>
      <c r="D1065" s="352">
        <v>4.26</v>
      </c>
    </row>
    <row r="1066" spans="1:4" x14ac:dyDescent="0.25">
      <c r="A1066" s="356">
        <v>12395</v>
      </c>
      <c r="B1066" s="356" t="s">
        <v>4250</v>
      </c>
      <c r="C1066" s="356" t="s">
        <v>3517</v>
      </c>
      <c r="D1066" s="352">
        <v>4.1399999999999997</v>
      </c>
    </row>
    <row r="1067" spans="1:4" x14ac:dyDescent="0.25">
      <c r="A1067" s="356">
        <v>1170</v>
      </c>
      <c r="B1067" s="356" t="s">
        <v>4251</v>
      </c>
      <c r="C1067" s="356" t="s">
        <v>3517</v>
      </c>
      <c r="D1067" s="352">
        <v>8.0299999999999994</v>
      </c>
    </row>
    <row r="1068" spans="1:4" x14ac:dyDescent="0.25">
      <c r="A1068" s="356">
        <v>1169</v>
      </c>
      <c r="B1068" s="356" t="s">
        <v>4252</v>
      </c>
      <c r="C1068" s="356" t="s">
        <v>3517</v>
      </c>
      <c r="D1068" s="352">
        <v>39.409999999999997</v>
      </c>
    </row>
    <row r="1069" spans="1:4" x14ac:dyDescent="0.25">
      <c r="A1069" s="356">
        <v>1166</v>
      </c>
      <c r="B1069" s="356" t="s">
        <v>4253</v>
      </c>
      <c r="C1069" s="356" t="s">
        <v>3517</v>
      </c>
      <c r="D1069" s="352">
        <v>21.85</v>
      </c>
    </row>
    <row r="1070" spans="1:4" x14ac:dyDescent="0.25">
      <c r="A1070" s="356">
        <v>1163</v>
      </c>
      <c r="B1070" s="356" t="s">
        <v>4254</v>
      </c>
      <c r="C1070" s="356" t="s">
        <v>3517</v>
      </c>
      <c r="D1070" s="352">
        <v>5.5</v>
      </c>
    </row>
    <row r="1071" spans="1:4" x14ac:dyDescent="0.25">
      <c r="A1071" s="356">
        <v>12396</v>
      </c>
      <c r="B1071" s="356" t="s">
        <v>4255</v>
      </c>
      <c r="C1071" s="356" t="s">
        <v>3517</v>
      </c>
      <c r="D1071" s="352">
        <v>4.1399999999999997</v>
      </c>
    </row>
    <row r="1072" spans="1:4" x14ac:dyDescent="0.25">
      <c r="A1072" s="356">
        <v>1168</v>
      </c>
      <c r="B1072" s="356" t="s">
        <v>4256</v>
      </c>
      <c r="C1072" s="356" t="s">
        <v>3517</v>
      </c>
      <c r="D1072" s="352">
        <v>56.19</v>
      </c>
    </row>
    <row r="1073" spans="1:4" x14ac:dyDescent="0.25">
      <c r="A1073" s="356">
        <v>1167</v>
      </c>
      <c r="B1073" s="356" t="s">
        <v>4257</v>
      </c>
      <c r="C1073" s="356" t="s">
        <v>3517</v>
      </c>
      <c r="D1073" s="352">
        <v>93.99</v>
      </c>
    </row>
    <row r="1074" spans="1:4" x14ac:dyDescent="0.25">
      <c r="A1074" s="356">
        <v>36331</v>
      </c>
      <c r="B1074" s="356" t="s">
        <v>4258</v>
      </c>
      <c r="C1074" s="356" t="s">
        <v>3517</v>
      </c>
      <c r="D1074" s="352">
        <v>2.02</v>
      </c>
    </row>
    <row r="1075" spans="1:4" x14ac:dyDescent="0.25">
      <c r="A1075" s="356">
        <v>36346</v>
      </c>
      <c r="B1075" s="356" t="s">
        <v>4259</v>
      </c>
      <c r="C1075" s="356" t="s">
        <v>3517</v>
      </c>
      <c r="D1075" s="352">
        <v>3.48</v>
      </c>
    </row>
    <row r="1076" spans="1:4" x14ac:dyDescent="0.25">
      <c r="A1076" s="356">
        <v>1210</v>
      </c>
      <c r="B1076" s="356" t="s">
        <v>4260</v>
      </c>
      <c r="C1076" s="356" t="s">
        <v>3517</v>
      </c>
      <c r="D1076" s="352">
        <v>12.98</v>
      </c>
    </row>
    <row r="1077" spans="1:4" x14ac:dyDescent="0.25">
      <c r="A1077" s="356">
        <v>1203</v>
      </c>
      <c r="B1077" s="356" t="s">
        <v>4261</v>
      </c>
      <c r="C1077" s="356" t="s">
        <v>3517</v>
      </c>
      <c r="D1077" s="352">
        <v>12.58</v>
      </c>
    </row>
    <row r="1078" spans="1:4" x14ac:dyDescent="0.25">
      <c r="A1078" s="356">
        <v>1197</v>
      </c>
      <c r="B1078" s="356" t="s">
        <v>4262</v>
      </c>
      <c r="C1078" s="356" t="s">
        <v>3517</v>
      </c>
      <c r="D1078" s="352">
        <v>1.61</v>
      </c>
    </row>
    <row r="1079" spans="1:4" x14ac:dyDescent="0.25">
      <c r="A1079" s="356">
        <v>1202</v>
      </c>
      <c r="B1079" s="356" t="s">
        <v>4263</v>
      </c>
      <c r="C1079" s="356" t="s">
        <v>3517</v>
      </c>
      <c r="D1079" s="352">
        <v>4.33</v>
      </c>
    </row>
    <row r="1080" spans="1:4" x14ac:dyDescent="0.25">
      <c r="A1080" s="356">
        <v>1188</v>
      </c>
      <c r="B1080" s="356" t="s">
        <v>4264</v>
      </c>
      <c r="C1080" s="356" t="s">
        <v>3517</v>
      </c>
      <c r="D1080" s="352">
        <v>25.58</v>
      </c>
    </row>
    <row r="1081" spans="1:4" x14ac:dyDescent="0.25">
      <c r="A1081" s="356">
        <v>1211</v>
      </c>
      <c r="B1081" s="356" t="s">
        <v>4265</v>
      </c>
      <c r="C1081" s="356" t="s">
        <v>3517</v>
      </c>
      <c r="D1081" s="352">
        <v>13.2</v>
      </c>
    </row>
    <row r="1082" spans="1:4" x14ac:dyDescent="0.25">
      <c r="A1082" s="356">
        <v>1198</v>
      </c>
      <c r="B1082" s="356" t="s">
        <v>4266</v>
      </c>
      <c r="C1082" s="356" t="s">
        <v>3517</v>
      </c>
      <c r="D1082" s="352">
        <v>2.38</v>
      </c>
    </row>
    <row r="1083" spans="1:4" x14ac:dyDescent="0.25">
      <c r="A1083" s="356">
        <v>1199</v>
      </c>
      <c r="B1083" s="356" t="s">
        <v>4267</v>
      </c>
      <c r="C1083" s="356" t="s">
        <v>3517</v>
      </c>
      <c r="D1083" s="352">
        <v>33.409999999999997</v>
      </c>
    </row>
    <row r="1084" spans="1:4" x14ac:dyDescent="0.25">
      <c r="A1084" s="356">
        <v>20088</v>
      </c>
      <c r="B1084" s="356" t="s">
        <v>10742</v>
      </c>
      <c r="C1084" s="356" t="s">
        <v>3517</v>
      </c>
      <c r="D1084" s="352">
        <v>19.2</v>
      </c>
    </row>
    <row r="1085" spans="1:4" x14ac:dyDescent="0.25">
      <c r="A1085" s="356">
        <v>20089</v>
      </c>
      <c r="B1085" s="356" t="s">
        <v>10743</v>
      </c>
      <c r="C1085" s="356" t="s">
        <v>3517</v>
      </c>
      <c r="D1085" s="352">
        <v>91.54</v>
      </c>
    </row>
    <row r="1086" spans="1:4" x14ac:dyDescent="0.25">
      <c r="A1086" s="356">
        <v>20087</v>
      </c>
      <c r="B1086" s="356" t="s">
        <v>10744</v>
      </c>
      <c r="C1086" s="356" t="s">
        <v>3517</v>
      </c>
      <c r="D1086" s="352">
        <v>13.83</v>
      </c>
    </row>
    <row r="1087" spans="1:4" x14ac:dyDescent="0.25">
      <c r="A1087" s="356">
        <v>1200</v>
      </c>
      <c r="B1087" s="356" t="s">
        <v>4268</v>
      </c>
      <c r="C1087" s="356" t="s">
        <v>3517</v>
      </c>
      <c r="D1087" s="352">
        <v>11.23</v>
      </c>
    </row>
    <row r="1088" spans="1:4" x14ac:dyDescent="0.25">
      <c r="A1088" s="356">
        <v>12909</v>
      </c>
      <c r="B1088" s="356" t="s">
        <v>4269</v>
      </c>
      <c r="C1088" s="356" t="s">
        <v>3517</v>
      </c>
      <c r="D1088" s="352">
        <v>5.09</v>
      </c>
    </row>
    <row r="1089" spans="1:4" x14ac:dyDescent="0.25">
      <c r="A1089" s="356">
        <v>12910</v>
      </c>
      <c r="B1089" s="356" t="s">
        <v>4270</v>
      </c>
      <c r="C1089" s="356" t="s">
        <v>3517</v>
      </c>
      <c r="D1089" s="352">
        <v>8.5</v>
      </c>
    </row>
    <row r="1090" spans="1:4" x14ac:dyDescent="0.25">
      <c r="A1090" s="356">
        <v>1184</v>
      </c>
      <c r="B1090" s="356" t="s">
        <v>4271</v>
      </c>
      <c r="C1090" s="356" t="s">
        <v>3517</v>
      </c>
      <c r="D1090" s="352">
        <v>82.15</v>
      </c>
    </row>
    <row r="1091" spans="1:4" x14ac:dyDescent="0.25">
      <c r="A1091" s="356">
        <v>1191</v>
      </c>
      <c r="B1091" s="356" t="s">
        <v>4272</v>
      </c>
      <c r="C1091" s="356" t="s">
        <v>3517</v>
      </c>
      <c r="D1091" s="352">
        <v>1.17</v>
      </c>
    </row>
    <row r="1092" spans="1:4" x14ac:dyDescent="0.25">
      <c r="A1092" s="356">
        <v>1185</v>
      </c>
      <c r="B1092" s="356" t="s">
        <v>4273</v>
      </c>
      <c r="C1092" s="356" t="s">
        <v>3517</v>
      </c>
      <c r="D1092" s="352">
        <v>1.33</v>
      </c>
    </row>
    <row r="1093" spans="1:4" x14ac:dyDescent="0.25">
      <c r="A1093" s="356">
        <v>1189</v>
      </c>
      <c r="B1093" s="356" t="s">
        <v>4274</v>
      </c>
      <c r="C1093" s="356" t="s">
        <v>3517</v>
      </c>
      <c r="D1093" s="352">
        <v>2.31</v>
      </c>
    </row>
    <row r="1094" spans="1:4" x14ac:dyDescent="0.25">
      <c r="A1094" s="356">
        <v>1193</v>
      </c>
      <c r="B1094" s="356" t="s">
        <v>4275</v>
      </c>
      <c r="C1094" s="356" t="s">
        <v>3517</v>
      </c>
      <c r="D1094" s="352">
        <v>4.45</v>
      </c>
    </row>
    <row r="1095" spans="1:4" x14ac:dyDescent="0.25">
      <c r="A1095" s="356">
        <v>1194</v>
      </c>
      <c r="B1095" s="356" t="s">
        <v>4276</v>
      </c>
      <c r="C1095" s="356" t="s">
        <v>3517</v>
      </c>
      <c r="D1095" s="352">
        <v>8.42</v>
      </c>
    </row>
    <row r="1096" spans="1:4" x14ac:dyDescent="0.25">
      <c r="A1096" s="356">
        <v>1195</v>
      </c>
      <c r="B1096" s="356" t="s">
        <v>4277</v>
      </c>
      <c r="C1096" s="356" t="s">
        <v>3517</v>
      </c>
      <c r="D1096" s="352">
        <v>12.67</v>
      </c>
    </row>
    <row r="1097" spans="1:4" x14ac:dyDescent="0.25">
      <c r="A1097" s="356">
        <v>1204</v>
      </c>
      <c r="B1097" s="356" t="s">
        <v>4278</v>
      </c>
      <c r="C1097" s="356" t="s">
        <v>3517</v>
      </c>
      <c r="D1097" s="352">
        <v>23.04</v>
      </c>
    </row>
    <row r="1098" spans="1:4" x14ac:dyDescent="0.25">
      <c r="A1098" s="356">
        <v>1205</v>
      </c>
      <c r="B1098" s="356" t="s">
        <v>4279</v>
      </c>
      <c r="C1098" s="356" t="s">
        <v>3517</v>
      </c>
      <c r="D1098" s="352">
        <v>54.66</v>
      </c>
    </row>
    <row r="1099" spans="1:4" x14ac:dyDescent="0.25">
      <c r="A1099" s="356">
        <v>1207</v>
      </c>
      <c r="B1099" s="356" t="s">
        <v>4280</v>
      </c>
      <c r="C1099" s="356" t="s">
        <v>3517</v>
      </c>
      <c r="D1099" s="352">
        <v>40.94</v>
      </c>
    </row>
    <row r="1100" spans="1:4" x14ac:dyDescent="0.25">
      <c r="A1100" s="356">
        <v>1206</v>
      </c>
      <c r="B1100" s="356" t="s">
        <v>4281</v>
      </c>
      <c r="C1100" s="356" t="s">
        <v>3517</v>
      </c>
      <c r="D1100" s="352">
        <v>10.27</v>
      </c>
    </row>
    <row r="1101" spans="1:4" x14ac:dyDescent="0.25">
      <c r="A1101" s="356">
        <v>1183</v>
      </c>
      <c r="B1101" s="356" t="s">
        <v>4282</v>
      </c>
      <c r="C1101" s="356" t="s">
        <v>3517</v>
      </c>
      <c r="D1101" s="352">
        <v>26.74</v>
      </c>
    </row>
    <row r="1102" spans="1:4" x14ac:dyDescent="0.25">
      <c r="A1102" s="356">
        <v>42685</v>
      </c>
      <c r="B1102" s="356" t="s">
        <v>8074</v>
      </c>
      <c r="C1102" s="356" t="s">
        <v>3517</v>
      </c>
      <c r="D1102" s="352">
        <v>97.8</v>
      </c>
    </row>
    <row r="1103" spans="1:4" x14ac:dyDescent="0.25">
      <c r="A1103" s="356">
        <v>42686</v>
      </c>
      <c r="B1103" s="356" t="s">
        <v>8075</v>
      </c>
      <c r="C1103" s="356" t="s">
        <v>3517</v>
      </c>
      <c r="D1103" s="352">
        <v>152.27000000000001</v>
      </c>
    </row>
    <row r="1104" spans="1:4" x14ac:dyDescent="0.25">
      <c r="A1104" s="356">
        <v>12894</v>
      </c>
      <c r="B1104" s="356" t="s">
        <v>4283</v>
      </c>
      <c r="C1104" s="356" t="s">
        <v>3517</v>
      </c>
      <c r="D1104" s="352">
        <v>26</v>
      </c>
    </row>
    <row r="1105" spans="1:4" x14ac:dyDescent="0.25">
      <c r="A1105" s="356">
        <v>12895</v>
      </c>
      <c r="B1105" s="356" t="s">
        <v>4284</v>
      </c>
      <c r="C1105" s="356" t="s">
        <v>3517</v>
      </c>
      <c r="D1105" s="352">
        <v>20</v>
      </c>
    </row>
    <row r="1106" spans="1:4" x14ac:dyDescent="0.25">
      <c r="A1106" s="356">
        <v>1631</v>
      </c>
      <c r="B1106" s="356" t="s">
        <v>4285</v>
      </c>
      <c r="C1106" s="356" t="s">
        <v>3517</v>
      </c>
      <c r="D1106" s="352">
        <v>152.75</v>
      </c>
    </row>
    <row r="1107" spans="1:4" x14ac:dyDescent="0.25">
      <c r="A1107" s="356">
        <v>1633</v>
      </c>
      <c r="B1107" s="356" t="s">
        <v>4286</v>
      </c>
      <c r="C1107" s="356" t="s">
        <v>3517</v>
      </c>
      <c r="D1107" s="352">
        <v>259.52999999999997</v>
      </c>
    </row>
    <row r="1108" spans="1:4" x14ac:dyDescent="0.25">
      <c r="A1108" s="356">
        <v>10818</v>
      </c>
      <c r="B1108" s="356" t="s">
        <v>4287</v>
      </c>
      <c r="C1108" s="356" t="s">
        <v>3575</v>
      </c>
      <c r="D1108" s="352">
        <v>49.28</v>
      </c>
    </row>
    <row r="1109" spans="1:4" x14ac:dyDescent="0.25">
      <c r="A1109" s="356">
        <v>41410</v>
      </c>
      <c r="B1109" s="356" t="s">
        <v>12534</v>
      </c>
      <c r="C1109" s="356" t="s">
        <v>3517</v>
      </c>
      <c r="D1109" s="352">
        <v>76.72</v>
      </c>
    </row>
    <row r="1110" spans="1:4" x14ac:dyDescent="0.25">
      <c r="A1110" s="356">
        <v>41411</v>
      </c>
      <c r="B1110" s="356" t="s">
        <v>12535</v>
      </c>
      <c r="C1110" s="356" t="s">
        <v>3517</v>
      </c>
      <c r="D1110" s="352">
        <v>69.55</v>
      </c>
    </row>
    <row r="1111" spans="1:4" x14ac:dyDescent="0.25">
      <c r="A1111" s="356">
        <v>41412</v>
      </c>
      <c r="B1111" s="356" t="s">
        <v>12536</v>
      </c>
      <c r="C1111" s="356" t="s">
        <v>3517</v>
      </c>
      <c r="D1111" s="352">
        <v>134.53</v>
      </c>
    </row>
    <row r="1112" spans="1:4" x14ac:dyDescent="0.25">
      <c r="A1112" s="356">
        <v>41413</v>
      </c>
      <c r="B1112" s="356" t="s">
        <v>12537</v>
      </c>
      <c r="C1112" s="356" t="s">
        <v>3517</v>
      </c>
      <c r="D1112" s="352">
        <v>121.05</v>
      </c>
    </row>
    <row r="1113" spans="1:4" x14ac:dyDescent="0.25">
      <c r="A1113" s="356">
        <v>39359</v>
      </c>
      <c r="B1113" s="356" t="s">
        <v>4288</v>
      </c>
      <c r="C1113" s="356" t="s">
        <v>3517</v>
      </c>
      <c r="D1113" s="352">
        <v>35.25</v>
      </c>
    </row>
    <row r="1114" spans="1:4" x14ac:dyDescent="0.25">
      <c r="A1114" s="356">
        <v>39360</v>
      </c>
      <c r="B1114" s="356" t="s">
        <v>4289</v>
      </c>
      <c r="C1114" s="356" t="s">
        <v>3517</v>
      </c>
      <c r="D1114" s="352">
        <v>32.04</v>
      </c>
    </row>
    <row r="1115" spans="1:4" x14ac:dyDescent="0.25">
      <c r="A1115" s="356">
        <v>10710</v>
      </c>
      <c r="B1115" s="356" t="s">
        <v>4290</v>
      </c>
      <c r="C1115" s="356" t="s">
        <v>3518</v>
      </c>
      <c r="D1115" s="352">
        <v>123.27</v>
      </c>
    </row>
    <row r="1116" spans="1:4" x14ac:dyDescent="0.25">
      <c r="A1116" s="356">
        <v>10709</v>
      </c>
      <c r="B1116" s="356" t="s">
        <v>4291</v>
      </c>
      <c r="C1116" s="356" t="s">
        <v>3518</v>
      </c>
      <c r="D1116" s="352">
        <v>151.44</v>
      </c>
    </row>
    <row r="1117" spans="1:4" x14ac:dyDescent="0.25">
      <c r="A1117" s="356">
        <v>39636</v>
      </c>
      <c r="B1117" s="356" t="s">
        <v>4292</v>
      </c>
      <c r="C1117" s="356" t="s">
        <v>3518</v>
      </c>
      <c r="D1117" s="352">
        <v>154.63999999999999</v>
      </c>
    </row>
    <row r="1118" spans="1:4" x14ac:dyDescent="0.25">
      <c r="A1118" s="356">
        <v>10708</v>
      </c>
      <c r="B1118" s="356" t="s">
        <v>4293</v>
      </c>
      <c r="C1118" s="356" t="s">
        <v>3518</v>
      </c>
      <c r="D1118" s="352">
        <v>47.72</v>
      </c>
    </row>
    <row r="1119" spans="1:4" x14ac:dyDescent="0.25">
      <c r="A1119" s="356">
        <v>39635</v>
      </c>
      <c r="B1119" s="356" t="s">
        <v>4294</v>
      </c>
      <c r="C1119" s="356" t="s">
        <v>3518</v>
      </c>
      <c r="D1119" s="352">
        <v>81.239999999999995</v>
      </c>
    </row>
    <row r="1120" spans="1:4" x14ac:dyDescent="0.25">
      <c r="A1120" s="356">
        <v>6117</v>
      </c>
      <c r="B1120" s="356" t="s">
        <v>12538</v>
      </c>
      <c r="C1120" s="356" t="s">
        <v>3519</v>
      </c>
      <c r="D1120" s="352">
        <v>12.82</v>
      </c>
    </row>
    <row r="1121" spans="1:4" x14ac:dyDescent="0.25">
      <c r="A1121" s="356">
        <v>40913</v>
      </c>
      <c r="B1121" s="356" t="s">
        <v>4295</v>
      </c>
      <c r="C1121" s="356" t="s">
        <v>3655</v>
      </c>
      <c r="D1121" s="353">
        <v>2268.0700000000002</v>
      </c>
    </row>
    <row r="1122" spans="1:4" x14ac:dyDescent="0.25">
      <c r="A1122" s="356">
        <v>1214</v>
      </c>
      <c r="B1122" s="356" t="s">
        <v>12539</v>
      </c>
      <c r="C1122" s="356" t="s">
        <v>3519</v>
      </c>
      <c r="D1122" s="352">
        <v>14.99</v>
      </c>
    </row>
    <row r="1123" spans="1:4" x14ac:dyDescent="0.25">
      <c r="A1123" s="356">
        <v>40915</v>
      </c>
      <c r="B1123" s="356" t="s">
        <v>4296</v>
      </c>
      <c r="C1123" s="356" t="s">
        <v>3655</v>
      </c>
      <c r="D1123" s="353">
        <v>2650.69</v>
      </c>
    </row>
    <row r="1124" spans="1:4" x14ac:dyDescent="0.25">
      <c r="A1124" s="356">
        <v>1213</v>
      </c>
      <c r="B1124" s="356" t="s">
        <v>12540</v>
      </c>
      <c r="C1124" s="356" t="s">
        <v>3519</v>
      </c>
      <c r="D1124" s="352">
        <v>15.93</v>
      </c>
    </row>
    <row r="1125" spans="1:4" x14ac:dyDescent="0.25">
      <c r="A1125" s="356">
        <v>40914</v>
      </c>
      <c r="B1125" s="356" t="s">
        <v>4297</v>
      </c>
      <c r="C1125" s="356" t="s">
        <v>3655</v>
      </c>
      <c r="D1125" s="353">
        <v>2814.94</v>
      </c>
    </row>
    <row r="1126" spans="1:4" x14ac:dyDescent="0.25">
      <c r="A1126" s="356">
        <v>5091</v>
      </c>
      <c r="B1126" s="356" t="s">
        <v>4298</v>
      </c>
      <c r="C1126" s="356" t="s">
        <v>3517</v>
      </c>
      <c r="D1126" s="352">
        <v>20.98</v>
      </c>
    </row>
    <row r="1127" spans="1:4" x14ac:dyDescent="0.25">
      <c r="A1127" s="356">
        <v>14615</v>
      </c>
      <c r="B1127" s="356" t="s">
        <v>4299</v>
      </c>
      <c r="C1127" s="356" t="s">
        <v>3517</v>
      </c>
      <c r="D1127" s="353">
        <v>4042.13</v>
      </c>
    </row>
    <row r="1128" spans="1:4" x14ac:dyDescent="0.25">
      <c r="A1128" s="356">
        <v>2711</v>
      </c>
      <c r="B1128" s="356" t="s">
        <v>4300</v>
      </c>
      <c r="C1128" s="356" t="s">
        <v>3517</v>
      </c>
      <c r="D1128" s="352">
        <v>185.45</v>
      </c>
    </row>
    <row r="1129" spans="1:4" x14ac:dyDescent="0.25">
      <c r="A1129" s="356">
        <v>37727</v>
      </c>
      <c r="B1129" s="356" t="s">
        <v>4301</v>
      </c>
      <c r="C1129" s="356" t="s">
        <v>3517</v>
      </c>
      <c r="D1129" s="353">
        <v>17387.59</v>
      </c>
    </row>
    <row r="1130" spans="1:4" x14ac:dyDescent="0.25">
      <c r="A1130" s="356">
        <v>37728</v>
      </c>
      <c r="B1130" s="356" t="s">
        <v>4302</v>
      </c>
      <c r="C1130" s="356" t="s">
        <v>3517</v>
      </c>
      <c r="D1130" s="353">
        <v>23588.75</v>
      </c>
    </row>
    <row r="1131" spans="1:4" x14ac:dyDescent="0.25">
      <c r="A1131" s="356">
        <v>37729</v>
      </c>
      <c r="B1131" s="356" t="s">
        <v>4303</v>
      </c>
      <c r="C1131" s="356" t="s">
        <v>3517</v>
      </c>
      <c r="D1131" s="353">
        <v>25534.22</v>
      </c>
    </row>
    <row r="1132" spans="1:4" x14ac:dyDescent="0.25">
      <c r="A1132" s="356">
        <v>37730</v>
      </c>
      <c r="B1132" s="356" t="s">
        <v>4304</v>
      </c>
      <c r="C1132" s="356" t="s">
        <v>3517</v>
      </c>
      <c r="D1132" s="353">
        <v>27479.68</v>
      </c>
    </row>
    <row r="1133" spans="1:4" x14ac:dyDescent="0.25">
      <c r="A1133" s="356">
        <v>37731</v>
      </c>
      <c r="B1133" s="356" t="s">
        <v>4305</v>
      </c>
      <c r="C1133" s="356" t="s">
        <v>3517</v>
      </c>
      <c r="D1133" s="353">
        <v>29425.15</v>
      </c>
    </row>
    <row r="1134" spans="1:4" x14ac:dyDescent="0.25">
      <c r="A1134" s="356">
        <v>37732</v>
      </c>
      <c r="B1134" s="356" t="s">
        <v>4306</v>
      </c>
      <c r="C1134" s="356" t="s">
        <v>3517</v>
      </c>
      <c r="D1134" s="353">
        <v>33559.26</v>
      </c>
    </row>
    <row r="1135" spans="1:4" x14ac:dyDescent="0.25">
      <c r="A1135" s="356">
        <v>42256</v>
      </c>
      <c r="B1135" s="356" t="s">
        <v>4308</v>
      </c>
      <c r="C1135" s="356" t="s">
        <v>3575</v>
      </c>
      <c r="D1135" s="352">
        <v>6.38</v>
      </c>
    </row>
    <row r="1136" spans="1:4" x14ac:dyDescent="0.25">
      <c r="A1136" s="356">
        <v>42250</v>
      </c>
      <c r="B1136" s="356" t="s">
        <v>12541</v>
      </c>
      <c r="C1136" s="356" t="s">
        <v>4307</v>
      </c>
      <c r="D1136" s="353">
        <v>2873.71</v>
      </c>
    </row>
    <row r="1137" spans="1:4" x14ac:dyDescent="0.25">
      <c r="A1137" s="356">
        <v>4743</v>
      </c>
      <c r="B1137" s="356" t="s">
        <v>4309</v>
      </c>
      <c r="C1137" s="356" t="s">
        <v>3524</v>
      </c>
      <c r="D1137" s="352">
        <v>49.21</v>
      </c>
    </row>
    <row r="1138" spans="1:4" x14ac:dyDescent="0.25">
      <c r="A1138" s="356">
        <v>4744</v>
      </c>
      <c r="B1138" s="356" t="s">
        <v>4310</v>
      </c>
      <c r="C1138" s="356" t="s">
        <v>3524</v>
      </c>
      <c r="D1138" s="352">
        <v>78.739999999999995</v>
      </c>
    </row>
    <row r="1139" spans="1:4" x14ac:dyDescent="0.25">
      <c r="A1139" s="356">
        <v>4745</v>
      </c>
      <c r="B1139" s="356" t="s">
        <v>4311</v>
      </c>
      <c r="C1139" s="356" t="s">
        <v>3524</v>
      </c>
      <c r="D1139" s="352">
        <v>94.44</v>
      </c>
    </row>
    <row r="1140" spans="1:4" x14ac:dyDescent="0.25">
      <c r="A1140" s="356">
        <v>36496</v>
      </c>
      <c r="B1140" s="356" t="s">
        <v>4312</v>
      </c>
      <c r="C1140" s="356" t="s">
        <v>3517</v>
      </c>
      <c r="D1140" s="353">
        <v>10262.9</v>
      </c>
    </row>
    <row r="1141" spans="1:4" x14ac:dyDescent="0.25">
      <c r="A1141" s="356">
        <v>10630</v>
      </c>
      <c r="B1141" s="356" t="s">
        <v>4313</v>
      </c>
      <c r="C1141" s="356" t="s">
        <v>3517</v>
      </c>
      <c r="D1141" s="353">
        <v>665688.84</v>
      </c>
    </row>
    <row r="1142" spans="1:4" x14ac:dyDescent="0.25">
      <c r="A1142" s="356">
        <v>37762</v>
      </c>
      <c r="B1142" s="356" t="s">
        <v>4314</v>
      </c>
      <c r="C1142" s="356" t="s">
        <v>3517</v>
      </c>
      <c r="D1142" s="353">
        <v>570920.76</v>
      </c>
    </row>
    <row r="1143" spans="1:4" x14ac:dyDescent="0.25">
      <c r="A1143" s="356">
        <v>37763</v>
      </c>
      <c r="B1143" s="356" t="s">
        <v>4315</v>
      </c>
      <c r="C1143" s="356" t="s">
        <v>3517</v>
      </c>
      <c r="D1143" s="353">
        <v>577854.92000000004</v>
      </c>
    </row>
    <row r="1144" spans="1:4" x14ac:dyDescent="0.25">
      <c r="A1144" s="356">
        <v>41992</v>
      </c>
      <c r="B1144" s="356" t="s">
        <v>4316</v>
      </c>
      <c r="C1144" s="356" t="s">
        <v>3517</v>
      </c>
      <c r="D1144" s="353">
        <v>656905.56000000006</v>
      </c>
    </row>
    <row r="1145" spans="1:4" x14ac:dyDescent="0.25">
      <c r="A1145" s="356">
        <v>13215</v>
      </c>
      <c r="B1145" s="356" t="s">
        <v>4317</v>
      </c>
      <c r="C1145" s="356" t="s">
        <v>3517</v>
      </c>
      <c r="D1145" s="353">
        <v>805529.78</v>
      </c>
    </row>
    <row r="1146" spans="1:4" x14ac:dyDescent="0.25">
      <c r="A1146" s="356">
        <v>4235</v>
      </c>
      <c r="B1146" s="356" t="s">
        <v>4318</v>
      </c>
      <c r="C1146" s="356" t="s">
        <v>3519</v>
      </c>
      <c r="D1146" s="352">
        <v>9.8000000000000007</v>
      </c>
    </row>
    <row r="1147" spans="1:4" x14ac:dyDescent="0.25">
      <c r="A1147" s="356">
        <v>40976</v>
      </c>
      <c r="B1147" s="356" t="s">
        <v>4319</v>
      </c>
      <c r="C1147" s="356" t="s">
        <v>3655</v>
      </c>
      <c r="D1147" s="353">
        <v>1732.43</v>
      </c>
    </row>
    <row r="1148" spans="1:4" x14ac:dyDescent="0.25">
      <c r="A1148" s="356">
        <v>39013</v>
      </c>
      <c r="B1148" s="356" t="s">
        <v>4320</v>
      </c>
      <c r="C1148" s="356" t="s">
        <v>3517</v>
      </c>
      <c r="D1148" s="352">
        <v>1.47</v>
      </c>
    </row>
    <row r="1149" spans="1:4" x14ac:dyDescent="0.25">
      <c r="A1149" s="356">
        <v>43091</v>
      </c>
      <c r="B1149" s="356" t="s">
        <v>8076</v>
      </c>
      <c r="C1149" s="356" t="s">
        <v>3517</v>
      </c>
      <c r="D1149" s="353">
        <v>5873.97</v>
      </c>
    </row>
    <row r="1150" spans="1:4" x14ac:dyDescent="0.25">
      <c r="A1150" s="356">
        <v>43092</v>
      </c>
      <c r="B1150" s="356" t="s">
        <v>8077</v>
      </c>
      <c r="C1150" s="356" t="s">
        <v>3517</v>
      </c>
      <c r="D1150" s="353">
        <v>7831.96</v>
      </c>
    </row>
    <row r="1151" spans="1:4" x14ac:dyDescent="0.25">
      <c r="A1151" s="356">
        <v>43089</v>
      </c>
      <c r="B1151" s="356" t="s">
        <v>8078</v>
      </c>
      <c r="C1151" s="356" t="s">
        <v>3517</v>
      </c>
      <c r="D1151" s="353">
        <v>1364.94</v>
      </c>
    </row>
    <row r="1152" spans="1:4" x14ac:dyDescent="0.25">
      <c r="A1152" s="356">
        <v>43090</v>
      </c>
      <c r="B1152" s="356" t="s">
        <v>8079</v>
      </c>
      <c r="C1152" s="356" t="s">
        <v>3517</v>
      </c>
      <c r="D1152" s="353">
        <v>3012.29</v>
      </c>
    </row>
    <row r="1153" spans="1:4" x14ac:dyDescent="0.25">
      <c r="A1153" s="356">
        <v>41967</v>
      </c>
      <c r="B1153" s="356" t="s">
        <v>12542</v>
      </c>
      <c r="C1153" s="356" t="s">
        <v>3576</v>
      </c>
      <c r="D1153" s="352">
        <v>14.59</v>
      </c>
    </row>
    <row r="1154" spans="1:4" x14ac:dyDescent="0.25">
      <c r="A1154" s="356">
        <v>12760</v>
      </c>
      <c r="B1154" s="356" t="s">
        <v>4321</v>
      </c>
      <c r="C1154" s="356" t="s">
        <v>3518</v>
      </c>
      <c r="D1154" s="353">
        <v>1663.09</v>
      </c>
    </row>
    <row r="1155" spans="1:4" x14ac:dyDescent="0.25">
      <c r="A1155" s="356">
        <v>12759</v>
      </c>
      <c r="B1155" s="356" t="s">
        <v>4322</v>
      </c>
      <c r="C1155" s="356" t="s">
        <v>3518</v>
      </c>
      <c r="D1155" s="353">
        <v>1108.71</v>
      </c>
    </row>
    <row r="1156" spans="1:4" x14ac:dyDescent="0.25">
      <c r="A1156" s="356">
        <v>43105</v>
      </c>
      <c r="B1156" s="356" t="s">
        <v>8080</v>
      </c>
      <c r="C1156" s="356" t="s">
        <v>3575</v>
      </c>
      <c r="D1156" s="352">
        <v>45.62</v>
      </c>
    </row>
    <row r="1157" spans="1:4" x14ac:dyDescent="0.25">
      <c r="A1157" s="356">
        <v>40424</v>
      </c>
      <c r="B1157" s="356" t="s">
        <v>4323</v>
      </c>
      <c r="C1157" s="356" t="s">
        <v>3575</v>
      </c>
      <c r="D1157" s="352">
        <v>11.59</v>
      </c>
    </row>
    <row r="1158" spans="1:4" x14ac:dyDescent="0.25">
      <c r="A1158" s="356">
        <v>1325</v>
      </c>
      <c r="B1158" s="356" t="s">
        <v>4324</v>
      </c>
      <c r="C1158" s="356" t="s">
        <v>3575</v>
      </c>
      <c r="D1158" s="352">
        <v>12.69</v>
      </c>
    </row>
    <row r="1159" spans="1:4" x14ac:dyDescent="0.25">
      <c r="A1159" s="356">
        <v>1327</v>
      </c>
      <c r="B1159" s="356" t="s">
        <v>4325</v>
      </c>
      <c r="C1159" s="356" t="s">
        <v>3575</v>
      </c>
      <c r="D1159" s="352">
        <v>13.52</v>
      </c>
    </row>
    <row r="1160" spans="1:4" x14ac:dyDescent="0.25">
      <c r="A1160" s="356">
        <v>1328</v>
      </c>
      <c r="B1160" s="356" t="s">
        <v>4326</v>
      </c>
      <c r="C1160" s="356" t="s">
        <v>3575</v>
      </c>
      <c r="D1160" s="352">
        <v>12.72</v>
      </c>
    </row>
    <row r="1161" spans="1:4" x14ac:dyDescent="0.25">
      <c r="A1161" s="356">
        <v>1321</v>
      </c>
      <c r="B1161" s="356" t="s">
        <v>4327</v>
      </c>
      <c r="C1161" s="356" t="s">
        <v>3575</v>
      </c>
      <c r="D1161" s="352">
        <v>11.78</v>
      </c>
    </row>
    <row r="1162" spans="1:4" x14ac:dyDescent="0.25">
      <c r="A1162" s="356">
        <v>1318</v>
      </c>
      <c r="B1162" s="356" t="s">
        <v>4328</v>
      </c>
      <c r="C1162" s="356" t="s">
        <v>3575</v>
      </c>
      <c r="D1162" s="352">
        <v>11.79</v>
      </c>
    </row>
    <row r="1163" spans="1:4" x14ac:dyDescent="0.25">
      <c r="A1163" s="356">
        <v>1322</v>
      </c>
      <c r="B1163" s="356" t="s">
        <v>4329</v>
      </c>
      <c r="C1163" s="356" t="s">
        <v>3575</v>
      </c>
      <c r="D1163" s="352">
        <v>12.46</v>
      </c>
    </row>
    <row r="1164" spans="1:4" x14ac:dyDescent="0.25">
      <c r="A1164" s="356">
        <v>1323</v>
      </c>
      <c r="B1164" s="356" t="s">
        <v>4330</v>
      </c>
      <c r="C1164" s="356" t="s">
        <v>3575</v>
      </c>
      <c r="D1164" s="352">
        <v>12.46</v>
      </c>
    </row>
    <row r="1165" spans="1:4" x14ac:dyDescent="0.25">
      <c r="A1165" s="356">
        <v>1319</v>
      </c>
      <c r="B1165" s="356" t="s">
        <v>4331</v>
      </c>
      <c r="C1165" s="356" t="s">
        <v>3575</v>
      </c>
      <c r="D1165" s="352">
        <v>10.5</v>
      </c>
    </row>
    <row r="1166" spans="1:4" x14ac:dyDescent="0.25">
      <c r="A1166" s="356">
        <v>11026</v>
      </c>
      <c r="B1166" s="356" t="s">
        <v>4332</v>
      </c>
      <c r="C1166" s="356" t="s">
        <v>3575</v>
      </c>
      <c r="D1166" s="352">
        <v>14.44</v>
      </c>
    </row>
    <row r="1167" spans="1:4" x14ac:dyDescent="0.25">
      <c r="A1167" s="356">
        <v>11027</v>
      </c>
      <c r="B1167" s="356" t="s">
        <v>4333</v>
      </c>
      <c r="C1167" s="356" t="s">
        <v>3575</v>
      </c>
      <c r="D1167" s="352">
        <v>15.03</v>
      </c>
    </row>
    <row r="1168" spans="1:4" x14ac:dyDescent="0.25">
      <c r="A1168" s="356">
        <v>11046</v>
      </c>
      <c r="B1168" s="356" t="s">
        <v>4334</v>
      </c>
      <c r="C1168" s="356" t="s">
        <v>3575</v>
      </c>
      <c r="D1168" s="352">
        <v>14.4</v>
      </c>
    </row>
    <row r="1169" spans="1:4" x14ac:dyDescent="0.25">
      <c r="A1169" s="356">
        <v>11047</v>
      </c>
      <c r="B1169" s="356" t="s">
        <v>4335</v>
      </c>
      <c r="C1169" s="356" t="s">
        <v>3575</v>
      </c>
      <c r="D1169" s="352">
        <v>15.69</v>
      </c>
    </row>
    <row r="1170" spans="1:4" x14ac:dyDescent="0.25">
      <c r="A1170" s="356">
        <v>43668</v>
      </c>
      <c r="B1170" s="356" t="s">
        <v>4336</v>
      </c>
      <c r="C1170" s="356" t="s">
        <v>3575</v>
      </c>
      <c r="D1170" s="352">
        <v>13.85</v>
      </c>
    </row>
    <row r="1171" spans="1:4" x14ac:dyDescent="0.25">
      <c r="A1171" s="356">
        <v>11049</v>
      </c>
      <c r="B1171" s="356" t="s">
        <v>4337</v>
      </c>
      <c r="C1171" s="356" t="s">
        <v>3575</v>
      </c>
      <c r="D1171" s="352">
        <v>15</v>
      </c>
    </row>
    <row r="1172" spans="1:4" x14ac:dyDescent="0.25">
      <c r="A1172" s="356">
        <v>43106</v>
      </c>
      <c r="B1172" s="356" t="s">
        <v>8081</v>
      </c>
      <c r="C1172" s="356" t="s">
        <v>3575</v>
      </c>
      <c r="D1172" s="352">
        <v>15.09</v>
      </c>
    </row>
    <row r="1173" spans="1:4" x14ac:dyDescent="0.25">
      <c r="A1173" s="356">
        <v>11051</v>
      </c>
      <c r="B1173" s="356" t="s">
        <v>4338</v>
      </c>
      <c r="C1173" s="356" t="s">
        <v>3575</v>
      </c>
      <c r="D1173" s="352">
        <v>15.75</v>
      </c>
    </row>
    <row r="1174" spans="1:4" x14ac:dyDescent="0.25">
      <c r="A1174" s="356">
        <v>11061</v>
      </c>
      <c r="B1174" s="356" t="s">
        <v>4339</v>
      </c>
      <c r="C1174" s="356" t="s">
        <v>3575</v>
      </c>
      <c r="D1174" s="352">
        <v>18.899999999999999</v>
      </c>
    </row>
    <row r="1175" spans="1:4" x14ac:dyDescent="0.25">
      <c r="A1175" s="356">
        <v>43667</v>
      </c>
      <c r="B1175" s="356" t="s">
        <v>4340</v>
      </c>
      <c r="C1175" s="356" t="s">
        <v>3575</v>
      </c>
      <c r="D1175" s="352">
        <v>13.73</v>
      </c>
    </row>
    <row r="1176" spans="1:4" x14ac:dyDescent="0.25">
      <c r="A1176" s="356">
        <v>1333</v>
      </c>
      <c r="B1176" s="356" t="s">
        <v>4341</v>
      </c>
      <c r="C1176" s="356" t="s">
        <v>3575</v>
      </c>
      <c r="D1176" s="352">
        <v>11.44</v>
      </c>
    </row>
    <row r="1177" spans="1:4" x14ac:dyDescent="0.25">
      <c r="A1177" s="356">
        <v>1330</v>
      </c>
      <c r="B1177" s="356" t="s">
        <v>4342</v>
      </c>
      <c r="C1177" s="356" t="s">
        <v>3575</v>
      </c>
      <c r="D1177" s="352">
        <v>11.33</v>
      </c>
    </row>
    <row r="1178" spans="1:4" x14ac:dyDescent="0.25">
      <c r="A1178" s="356">
        <v>10957</v>
      </c>
      <c r="B1178" s="356" t="s">
        <v>4343</v>
      </c>
      <c r="C1178" s="356" t="s">
        <v>3575</v>
      </c>
      <c r="D1178" s="352">
        <v>13.07</v>
      </c>
    </row>
    <row r="1179" spans="1:4" x14ac:dyDescent="0.25">
      <c r="A1179" s="356">
        <v>1332</v>
      </c>
      <c r="B1179" s="356" t="s">
        <v>4344</v>
      </c>
      <c r="C1179" s="356" t="s">
        <v>3575</v>
      </c>
      <c r="D1179" s="352">
        <v>11.62</v>
      </c>
    </row>
    <row r="1180" spans="1:4" x14ac:dyDescent="0.25">
      <c r="A1180" s="356">
        <v>1334</v>
      </c>
      <c r="B1180" s="356" t="s">
        <v>4345</v>
      </c>
      <c r="C1180" s="356" t="s">
        <v>3575</v>
      </c>
      <c r="D1180" s="352">
        <v>12.88</v>
      </c>
    </row>
    <row r="1181" spans="1:4" x14ac:dyDescent="0.25">
      <c r="A1181" s="356">
        <v>1335</v>
      </c>
      <c r="B1181" s="356" t="s">
        <v>4346</v>
      </c>
      <c r="C1181" s="356" t="s">
        <v>3575</v>
      </c>
      <c r="D1181" s="352">
        <v>13.31</v>
      </c>
    </row>
    <row r="1182" spans="1:4" x14ac:dyDescent="0.25">
      <c r="A1182" s="356">
        <v>40425</v>
      </c>
      <c r="B1182" s="356" t="s">
        <v>4347</v>
      </c>
      <c r="C1182" s="356" t="s">
        <v>3575</v>
      </c>
      <c r="D1182" s="352">
        <v>11.4</v>
      </c>
    </row>
    <row r="1183" spans="1:4" x14ac:dyDescent="0.25">
      <c r="A1183" s="356">
        <v>1337</v>
      </c>
      <c r="B1183" s="356" t="s">
        <v>4348</v>
      </c>
      <c r="C1183" s="356" t="s">
        <v>3575</v>
      </c>
      <c r="D1183" s="352">
        <v>13.07</v>
      </c>
    </row>
    <row r="1184" spans="1:4" x14ac:dyDescent="0.25">
      <c r="A1184" s="356">
        <v>1338</v>
      </c>
      <c r="B1184" s="356" t="s">
        <v>4349</v>
      </c>
      <c r="C1184" s="356" t="s">
        <v>3518</v>
      </c>
      <c r="D1184" s="352">
        <v>46.07</v>
      </c>
    </row>
    <row r="1185" spans="1:4" x14ac:dyDescent="0.25">
      <c r="A1185" s="356">
        <v>1340</v>
      </c>
      <c r="B1185" s="356" t="s">
        <v>4350</v>
      </c>
      <c r="C1185" s="356" t="s">
        <v>3518</v>
      </c>
      <c r="D1185" s="352">
        <v>53.26</v>
      </c>
    </row>
    <row r="1186" spans="1:4" x14ac:dyDescent="0.25">
      <c r="A1186" s="356">
        <v>1341</v>
      </c>
      <c r="B1186" s="356" t="s">
        <v>4351</v>
      </c>
      <c r="C1186" s="356" t="s">
        <v>3518</v>
      </c>
      <c r="D1186" s="352">
        <v>51.3</v>
      </c>
    </row>
    <row r="1187" spans="1:4" x14ac:dyDescent="0.25">
      <c r="A1187" s="356">
        <v>34659</v>
      </c>
      <c r="B1187" s="356" t="s">
        <v>4352</v>
      </c>
      <c r="C1187" s="356" t="s">
        <v>3518</v>
      </c>
      <c r="D1187" s="352">
        <v>50.44</v>
      </c>
    </row>
    <row r="1188" spans="1:4" x14ac:dyDescent="0.25">
      <c r="A1188" s="356">
        <v>34514</v>
      </c>
      <c r="B1188" s="356" t="s">
        <v>4353</v>
      </c>
      <c r="C1188" s="356" t="s">
        <v>3518</v>
      </c>
      <c r="D1188" s="352">
        <v>55.87</v>
      </c>
    </row>
    <row r="1189" spans="1:4" x14ac:dyDescent="0.25">
      <c r="A1189" s="356">
        <v>34660</v>
      </c>
      <c r="B1189" s="356" t="s">
        <v>4354</v>
      </c>
      <c r="C1189" s="356" t="s">
        <v>3518</v>
      </c>
      <c r="D1189" s="352">
        <v>70.900000000000006</v>
      </c>
    </row>
    <row r="1190" spans="1:4" x14ac:dyDescent="0.25">
      <c r="A1190" s="356">
        <v>34661</v>
      </c>
      <c r="B1190" s="356" t="s">
        <v>4355</v>
      </c>
      <c r="C1190" s="356" t="s">
        <v>3518</v>
      </c>
      <c r="D1190" s="352">
        <v>101.84</v>
      </c>
    </row>
    <row r="1191" spans="1:4" x14ac:dyDescent="0.25">
      <c r="A1191" s="356">
        <v>34667</v>
      </c>
      <c r="B1191" s="356" t="s">
        <v>4356</v>
      </c>
      <c r="C1191" s="356" t="s">
        <v>3518</v>
      </c>
      <c r="D1191" s="352">
        <v>36.880000000000003</v>
      </c>
    </row>
    <row r="1192" spans="1:4" x14ac:dyDescent="0.25">
      <c r="A1192" s="356">
        <v>34668</v>
      </c>
      <c r="B1192" s="356" t="s">
        <v>4357</v>
      </c>
      <c r="C1192" s="356" t="s">
        <v>3518</v>
      </c>
      <c r="D1192" s="352">
        <v>48.19</v>
      </c>
    </row>
    <row r="1193" spans="1:4" x14ac:dyDescent="0.25">
      <c r="A1193" s="356">
        <v>34741</v>
      </c>
      <c r="B1193" s="356" t="s">
        <v>4358</v>
      </c>
      <c r="C1193" s="356" t="s">
        <v>3518</v>
      </c>
      <c r="D1193" s="352">
        <v>53.02</v>
      </c>
    </row>
    <row r="1194" spans="1:4" x14ac:dyDescent="0.25">
      <c r="A1194" s="356">
        <v>34664</v>
      </c>
      <c r="B1194" s="356" t="s">
        <v>4359</v>
      </c>
      <c r="C1194" s="356" t="s">
        <v>3518</v>
      </c>
      <c r="D1194" s="352">
        <v>57.86</v>
      </c>
    </row>
    <row r="1195" spans="1:4" x14ac:dyDescent="0.25">
      <c r="A1195" s="356">
        <v>34665</v>
      </c>
      <c r="B1195" s="356" t="s">
        <v>4360</v>
      </c>
      <c r="C1195" s="356" t="s">
        <v>3518</v>
      </c>
      <c r="D1195" s="352">
        <v>71.83</v>
      </c>
    </row>
    <row r="1196" spans="1:4" x14ac:dyDescent="0.25">
      <c r="A1196" s="356">
        <v>34666</v>
      </c>
      <c r="B1196" s="356" t="s">
        <v>4361</v>
      </c>
      <c r="C1196" s="356" t="s">
        <v>3518</v>
      </c>
      <c r="D1196" s="352">
        <v>108.5</v>
      </c>
    </row>
    <row r="1197" spans="1:4" x14ac:dyDescent="0.25">
      <c r="A1197" s="356">
        <v>34669</v>
      </c>
      <c r="B1197" s="356" t="s">
        <v>4362</v>
      </c>
      <c r="C1197" s="356" t="s">
        <v>3518</v>
      </c>
      <c r="D1197" s="352">
        <v>39.78</v>
      </c>
    </row>
    <row r="1198" spans="1:4" x14ac:dyDescent="0.25">
      <c r="A1198" s="356">
        <v>34670</v>
      </c>
      <c r="B1198" s="356" t="s">
        <v>4363</v>
      </c>
      <c r="C1198" s="356" t="s">
        <v>3518</v>
      </c>
      <c r="D1198" s="352">
        <v>48.66</v>
      </c>
    </row>
    <row r="1199" spans="1:4" x14ac:dyDescent="0.25">
      <c r="A1199" s="356">
        <v>34671</v>
      </c>
      <c r="B1199" s="356" t="s">
        <v>4364</v>
      </c>
      <c r="C1199" s="356" t="s">
        <v>3518</v>
      </c>
      <c r="D1199" s="352">
        <v>40.61</v>
      </c>
    </row>
    <row r="1200" spans="1:4" x14ac:dyDescent="0.25">
      <c r="A1200" s="356">
        <v>34672</v>
      </c>
      <c r="B1200" s="356" t="s">
        <v>4365</v>
      </c>
      <c r="C1200" s="356" t="s">
        <v>3518</v>
      </c>
      <c r="D1200" s="352">
        <v>42.83</v>
      </c>
    </row>
    <row r="1201" spans="1:4" x14ac:dyDescent="0.25">
      <c r="A1201" s="356">
        <v>34673</v>
      </c>
      <c r="B1201" s="356" t="s">
        <v>4366</v>
      </c>
      <c r="C1201" s="356" t="s">
        <v>3518</v>
      </c>
      <c r="D1201" s="352">
        <v>52.26</v>
      </c>
    </row>
    <row r="1202" spans="1:4" x14ac:dyDescent="0.25">
      <c r="A1202" s="356">
        <v>34674</v>
      </c>
      <c r="B1202" s="356" t="s">
        <v>4367</v>
      </c>
      <c r="C1202" s="356" t="s">
        <v>3518</v>
      </c>
      <c r="D1202" s="352">
        <v>69.48</v>
      </c>
    </row>
    <row r="1203" spans="1:4" x14ac:dyDescent="0.25">
      <c r="A1203" s="356">
        <v>34675</v>
      </c>
      <c r="B1203" s="356" t="s">
        <v>4368</v>
      </c>
      <c r="C1203" s="356" t="s">
        <v>3518</v>
      </c>
      <c r="D1203" s="352">
        <v>84.7</v>
      </c>
    </row>
    <row r="1204" spans="1:4" x14ac:dyDescent="0.25">
      <c r="A1204" s="356">
        <v>34676</v>
      </c>
      <c r="B1204" s="356" t="s">
        <v>4369</v>
      </c>
      <c r="C1204" s="356" t="s">
        <v>3518</v>
      </c>
      <c r="D1204" s="352">
        <v>24.38</v>
      </c>
    </row>
    <row r="1205" spans="1:4" x14ac:dyDescent="0.25">
      <c r="A1205" s="356">
        <v>34677</v>
      </c>
      <c r="B1205" s="356" t="s">
        <v>4370</v>
      </c>
      <c r="C1205" s="356" t="s">
        <v>3518</v>
      </c>
      <c r="D1205" s="352">
        <v>32.78</v>
      </c>
    </row>
    <row r="1206" spans="1:4" x14ac:dyDescent="0.25">
      <c r="A1206" s="356">
        <v>43126</v>
      </c>
      <c r="B1206" s="356" t="s">
        <v>8082</v>
      </c>
      <c r="C1206" s="356" t="s">
        <v>3518</v>
      </c>
      <c r="D1206" s="352">
        <v>113.76</v>
      </c>
    </row>
    <row r="1207" spans="1:4" x14ac:dyDescent="0.25">
      <c r="A1207" s="356">
        <v>43124</v>
      </c>
      <c r="B1207" s="356" t="s">
        <v>8083</v>
      </c>
      <c r="C1207" s="356" t="s">
        <v>3518</v>
      </c>
      <c r="D1207" s="352">
        <v>132.83000000000001</v>
      </c>
    </row>
    <row r="1208" spans="1:4" x14ac:dyDescent="0.25">
      <c r="A1208" s="356">
        <v>43125</v>
      </c>
      <c r="B1208" s="356" t="s">
        <v>8084</v>
      </c>
      <c r="C1208" s="356" t="s">
        <v>3518</v>
      </c>
      <c r="D1208" s="352">
        <v>172.26</v>
      </c>
    </row>
    <row r="1209" spans="1:4" x14ac:dyDescent="0.25">
      <c r="A1209" s="356">
        <v>40623</v>
      </c>
      <c r="B1209" s="356" t="s">
        <v>4371</v>
      </c>
      <c r="C1209" s="356" t="s">
        <v>3812</v>
      </c>
      <c r="D1209" s="352">
        <v>127.23</v>
      </c>
    </row>
    <row r="1210" spans="1:4" x14ac:dyDescent="0.25">
      <c r="A1210" s="356">
        <v>43701</v>
      </c>
      <c r="B1210" s="356" t="s">
        <v>10236</v>
      </c>
      <c r="C1210" s="356" t="s">
        <v>3575</v>
      </c>
      <c r="D1210" s="352">
        <v>47.83</v>
      </c>
    </row>
    <row r="1211" spans="1:4" x14ac:dyDescent="0.25">
      <c r="A1211" s="356">
        <v>1345</v>
      </c>
      <c r="B1211" s="356" t="s">
        <v>12543</v>
      </c>
      <c r="C1211" s="356" t="s">
        <v>3518</v>
      </c>
      <c r="D1211" s="352">
        <v>109.96</v>
      </c>
    </row>
    <row r="1212" spans="1:4" x14ac:dyDescent="0.25">
      <c r="A1212" s="356">
        <v>1346</v>
      </c>
      <c r="B1212" s="356" t="s">
        <v>12544</v>
      </c>
      <c r="C1212" s="356" t="s">
        <v>3518</v>
      </c>
      <c r="D1212" s="352">
        <v>63.96</v>
      </c>
    </row>
    <row r="1213" spans="1:4" x14ac:dyDescent="0.25">
      <c r="A1213" s="356">
        <v>1347</v>
      </c>
      <c r="B1213" s="356" t="s">
        <v>12545</v>
      </c>
      <c r="C1213" s="356" t="s">
        <v>3518</v>
      </c>
      <c r="D1213" s="352">
        <v>79.25</v>
      </c>
    </row>
    <row r="1214" spans="1:4" x14ac:dyDescent="0.25">
      <c r="A1214" s="356">
        <v>43678</v>
      </c>
      <c r="B1214" s="356" t="s">
        <v>12546</v>
      </c>
      <c r="C1214" s="356" t="s">
        <v>3518</v>
      </c>
      <c r="D1214" s="352">
        <v>91.93</v>
      </c>
    </row>
    <row r="1215" spans="1:4" x14ac:dyDescent="0.25">
      <c r="A1215" s="356">
        <v>43680</v>
      </c>
      <c r="B1215" s="356" t="s">
        <v>12547</v>
      </c>
      <c r="C1215" s="356" t="s">
        <v>3518</v>
      </c>
      <c r="D1215" s="352">
        <v>132.44</v>
      </c>
    </row>
    <row r="1216" spans="1:4" x14ac:dyDescent="0.25">
      <c r="A1216" s="356">
        <v>43679</v>
      </c>
      <c r="B1216" s="356" t="s">
        <v>12548</v>
      </c>
      <c r="C1216" s="356" t="s">
        <v>3518</v>
      </c>
      <c r="D1216" s="352">
        <v>46.48</v>
      </c>
    </row>
    <row r="1217" spans="1:4" x14ac:dyDescent="0.25">
      <c r="A1217" s="356">
        <v>1355</v>
      </c>
      <c r="B1217" s="356" t="s">
        <v>12549</v>
      </c>
      <c r="C1217" s="356" t="s">
        <v>3518</v>
      </c>
      <c r="D1217" s="352">
        <v>52.89</v>
      </c>
    </row>
    <row r="1218" spans="1:4" x14ac:dyDescent="0.25">
      <c r="A1218" s="356">
        <v>1358</v>
      </c>
      <c r="B1218" s="356" t="s">
        <v>12550</v>
      </c>
      <c r="C1218" s="356" t="s">
        <v>3518</v>
      </c>
      <c r="D1218" s="352">
        <v>64.930000000000007</v>
      </c>
    </row>
    <row r="1219" spans="1:4" x14ac:dyDescent="0.25">
      <c r="A1219" s="356">
        <v>43681</v>
      </c>
      <c r="B1219" s="356" t="s">
        <v>12551</v>
      </c>
      <c r="C1219" s="356" t="s">
        <v>3518</v>
      </c>
      <c r="D1219" s="352">
        <v>40.909999999999997</v>
      </c>
    </row>
    <row r="1220" spans="1:4" x14ac:dyDescent="0.25">
      <c r="A1220" s="356">
        <v>43677</v>
      </c>
      <c r="B1220" s="356" t="s">
        <v>12552</v>
      </c>
      <c r="C1220" s="356" t="s">
        <v>3518</v>
      </c>
      <c r="D1220" s="352">
        <v>80.56</v>
      </c>
    </row>
    <row r="1221" spans="1:4" x14ac:dyDescent="0.25">
      <c r="A1221" s="356">
        <v>43682</v>
      </c>
      <c r="B1221" s="356" t="s">
        <v>12553</v>
      </c>
      <c r="C1221" s="356" t="s">
        <v>3518</v>
      </c>
      <c r="D1221" s="352">
        <v>24.7</v>
      </c>
    </row>
    <row r="1222" spans="1:4" x14ac:dyDescent="0.25">
      <c r="A1222" s="356">
        <v>20971</v>
      </c>
      <c r="B1222" s="356" t="s">
        <v>4372</v>
      </c>
      <c r="C1222" s="356" t="s">
        <v>3517</v>
      </c>
      <c r="D1222" s="352">
        <v>14.8</v>
      </c>
    </row>
    <row r="1223" spans="1:4" x14ac:dyDescent="0.25">
      <c r="A1223" s="356">
        <v>13279</v>
      </c>
      <c r="B1223" s="356" t="s">
        <v>4373</v>
      </c>
      <c r="C1223" s="356" t="s">
        <v>3575</v>
      </c>
      <c r="D1223" s="352">
        <v>23.62</v>
      </c>
    </row>
    <row r="1224" spans="1:4" x14ac:dyDescent="0.25">
      <c r="A1224" s="356">
        <v>11977</v>
      </c>
      <c r="B1224" s="356" t="s">
        <v>4374</v>
      </c>
      <c r="C1224" s="356" t="s">
        <v>3517</v>
      </c>
      <c r="D1224" s="352">
        <v>12.24</v>
      </c>
    </row>
    <row r="1225" spans="1:4" x14ac:dyDescent="0.25">
      <c r="A1225" s="356">
        <v>11975</v>
      </c>
      <c r="B1225" s="356" t="s">
        <v>4375</v>
      </c>
      <c r="C1225" s="356" t="s">
        <v>3517</v>
      </c>
      <c r="D1225" s="352">
        <v>26.82</v>
      </c>
    </row>
    <row r="1226" spans="1:4" x14ac:dyDescent="0.25">
      <c r="A1226" s="356">
        <v>39746</v>
      </c>
      <c r="B1226" s="356" t="s">
        <v>4376</v>
      </c>
      <c r="C1226" s="356" t="s">
        <v>3517</v>
      </c>
      <c r="D1226" s="352">
        <v>298.49</v>
      </c>
    </row>
    <row r="1227" spans="1:4" x14ac:dyDescent="0.25">
      <c r="A1227" s="356">
        <v>11976</v>
      </c>
      <c r="B1227" s="356" t="s">
        <v>4377</v>
      </c>
      <c r="C1227" s="356" t="s">
        <v>3517</v>
      </c>
      <c r="D1227" s="352">
        <v>1.37</v>
      </c>
    </row>
    <row r="1228" spans="1:4" x14ac:dyDescent="0.25">
      <c r="A1228" s="356">
        <v>1368</v>
      </c>
      <c r="B1228" s="356" t="s">
        <v>4378</v>
      </c>
      <c r="C1228" s="356" t="s">
        <v>3517</v>
      </c>
      <c r="D1228" s="352">
        <v>74.7</v>
      </c>
    </row>
    <row r="1229" spans="1:4" x14ac:dyDescent="0.25">
      <c r="A1229" s="356">
        <v>1367</v>
      </c>
      <c r="B1229" s="356" t="s">
        <v>4379</v>
      </c>
      <c r="C1229" s="356" t="s">
        <v>3517</v>
      </c>
      <c r="D1229" s="352">
        <v>241.63</v>
      </c>
    </row>
    <row r="1230" spans="1:4" x14ac:dyDescent="0.25">
      <c r="A1230" s="356">
        <v>41899</v>
      </c>
      <c r="B1230" s="356" t="s">
        <v>4380</v>
      </c>
      <c r="C1230" s="356" t="s">
        <v>4307</v>
      </c>
      <c r="D1230" s="353">
        <v>5278.23</v>
      </c>
    </row>
    <row r="1231" spans="1:4" x14ac:dyDescent="0.25">
      <c r="A1231" s="356">
        <v>1380</v>
      </c>
      <c r="B1231" s="356" t="s">
        <v>4381</v>
      </c>
      <c r="C1231" s="356" t="s">
        <v>3575</v>
      </c>
      <c r="D1231" s="352">
        <v>2.2599999999999998</v>
      </c>
    </row>
    <row r="1232" spans="1:4" x14ac:dyDescent="0.25">
      <c r="A1232" s="356">
        <v>1375</v>
      </c>
      <c r="B1232" s="356" t="s">
        <v>4382</v>
      </c>
      <c r="C1232" s="356" t="s">
        <v>3575</v>
      </c>
      <c r="D1232" s="352">
        <v>12.86</v>
      </c>
    </row>
    <row r="1233" spans="1:4" x14ac:dyDescent="0.25">
      <c r="A1233" s="356">
        <v>1379</v>
      </c>
      <c r="B1233" s="356" t="s">
        <v>4383</v>
      </c>
      <c r="C1233" s="356" t="s">
        <v>3575</v>
      </c>
      <c r="D1233" s="352">
        <v>0.72</v>
      </c>
    </row>
    <row r="1234" spans="1:4" x14ac:dyDescent="0.25">
      <c r="A1234" s="356">
        <v>13284</v>
      </c>
      <c r="B1234" s="356" t="s">
        <v>10745</v>
      </c>
      <c r="C1234" s="356" t="s">
        <v>3575</v>
      </c>
      <c r="D1234" s="352">
        <v>0.72</v>
      </c>
    </row>
    <row r="1235" spans="1:4" x14ac:dyDescent="0.25">
      <c r="A1235" s="356">
        <v>44528</v>
      </c>
      <c r="B1235" s="356" t="s">
        <v>12554</v>
      </c>
      <c r="C1235" s="356" t="s">
        <v>3575</v>
      </c>
      <c r="D1235" s="352">
        <v>2.71</v>
      </c>
    </row>
    <row r="1236" spans="1:4" x14ac:dyDescent="0.25">
      <c r="A1236" s="356">
        <v>34753</v>
      </c>
      <c r="B1236" s="356" t="s">
        <v>4384</v>
      </c>
      <c r="C1236" s="356" t="s">
        <v>3575</v>
      </c>
      <c r="D1236" s="352">
        <v>0.79</v>
      </c>
    </row>
    <row r="1237" spans="1:4" x14ac:dyDescent="0.25">
      <c r="A1237" s="356">
        <v>420</v>
      </c>
      <c r="B1237" s="356" t="s">
        <v>4385</v>
      </c>
      <c r="C1237" s="356" t="s">
        <v>3517</v>
      </c>
      <c r="D1237" s="352">
        <v>36.270000000000003</v>
      </c>
    </row>
    <row r="1238" spans="1:4" x14ac:dyDescent="0.25">
      <c r="A1238" s="356">
        <v>12327</v>
      </c>
      <c r="B1238" s="356" t="s">
        <v>4386</v>
      </c>
      <c r="C1238" s="356" t="s">
        <v>3517</v>
      </c>
      <c r="D1238" s="352">
        <v>43.21</v>
      </c>
    </row>
    <row r="1239" spans="1:4" x14ac:dyDescent="0.25">
      <c r="A1239" s="356">
        <v>36148</v>
      </c>
      <c r="B1239" s="356" t="s">
        <v>4387</v>
      </c>
      <c r="C1239" s="356" t="s">
        <v>3517</v>
      </c>
      <c r="D1239" s="352">
        <v>96</v>
      </c>
    </row>
    <row r="1240" spans="1:4" x14ac:dyDescent="0.25">
      <c r="A1240" s="356">
        <v>12329</v>
      </c>
      <c r="B1240" s="356" t="s">
        <v>4388</v>
      </c>
      <c r="C1240" s="356" t="s">
        <v>3575</v>
      </c>
      <c r="D1240" s="352">
        <v>127.86</v>
      </c>
    </row>
    <row r="1241" spans="1:4" x14ac:dyDescent="0.25">
      <c r="A1241" s="356">
        <v>1339</v>
      </c>
      <c r="B1241" s="356" t="s">
        <v>4389</v>
      </c>
      <c r="C1241" s="356" t="s">
        <v>3575</v>
      </c>
      <c r="D1241" s="352">
        <v>46.19</v>
      </c>
    </row>
    <row r="1242" spans="1:4" x14ac:dyDescent="0.25">
      <c r="A1242" s="356">
        <v>44396</v>
      </c>
      <c r="B1242" s="356" t="s">
        <v>4390</v>
      </c>
      <c r="C1242" s="356" t="s">
        <v>3575</v>
      </c>
      <c r="D1242" s="352">
        <v>17.29</v>
      </c>
    </row>
    <row r="1243" spans="1:4" x14ac:dyDescent="0.25">
      <c r="A1243" s="356">
        <v>44327</v>
      </c>
      <c r="B1243" s="356" t="s">
        <v>12555</v>
      </c>
      <c r="C1243" s="356" t="s">
        <v>3576</v>
      </c>
      <c r="D1243" s="352">
        <v>58.8</v>
      </c>
    </row>
    <row r="1244" spans="1:4" x14ac:dyDescent="0.25">
      <c r="A1244" s="356">
        <v>37418</v>
      </c>
      <c r="B1244" s="356" t="s">
        <v>4391</v>
      </c>
      <c r="C1244" s="356" t="s">
        <v>3517</v>
      </c>
      <c r="D1244" s="352">
        <v>19.899999999999999</v>
      </c>
    </row>
    <row r="1245" spans="1:4" x14ac:dyDescent="0.25">
      <c r="A1245" s="356">
        <v>37419</v>
      </c>
      <c r="B1245" s="356" t="s">
        <v>4392</v>
      </c>
      <c r="C1245" s="356" t="s">
        <v>3517</v>
      </c>
      <c r="D1245" s="352">
        <v>20.43</v>
      </c>
    </row>
    <row r="1246" spans="1:4" x14ac:dyDescent="0.25">
      <c r="A1246" s="356">
        <v>1427</v>
      </c>
      <c r="B1246" s="356" t="s">
        <v>4393</v>
      </c>
      <c r="C1246" s="356" t="s">
        <v>3517</v>
      </c>
      <c r="D1246" s="352">
        <v>24.08</v>
      </c>
    </row>
    <row r="1247" spans="1:4" x14ac:dyDescent="0.25">
      <c r="A1247" s="356">
        <v>1402</v>
      </c>
      <c r="B1247" s="356" t="s">
        <v>4394</v>
      </c>
      <c r="C1247" s="356" t="s">
        <v>3517</v>
      </c>
      <c r="D1247" s="352">
        <v>8.33</v>
      </c>
    </row>
    <row r="1248" spans="1:4" x14ac:dyDescent="0.25">
      <c r="A1248" s="356">
        <v>1420</v>
      </c>
      <c r="B1248" s="356" t="s">
        <v>4395</v>
      </c>
      <c r="C1248" s="356" t="s">
        <v>3517</v>
      </c>
      <c r="D1248" s="352">
        <v>10.72</v>
      </c>
    </row>
    <row r="1249" spans="1:4" x14ac:dyDescent="0.25">
      <c r="A1249" s="356">
        <v>1419</v>
      </c>
      <c r="B1249" s="356" t="s">
        <v>4396</v>
      </c>
      <c r="C1249" s="356" t="s">
        <v>3517</v>
      </c>
      <c r="D1249" s="352">
        <v>12.94</v>
      </c>
    </row>
    <row r="1250" spans="1:4" x14ac:dyDescent="0.25">
      <c r="A1250" s="356">
        <v>1414</v>
      </c>
      <c r="B1250" s="356" t="s">
        <v>4397</v>
      </c>
      <c r="C1250" s="356" t="s">
        <v>3517</v>
      </c>
      <c r="D1250" s="352">
        <v>12.66</v>
      </c>
    </row>
    <row r="1251" spans="1:4" x14ac:dyDescent="0.25">
      <c r="A1251" s="356">
        <v>1413</v>
      </c>
      <c r="B1251" s="356" t="s">
        <v>4398</v>
      </c>
      <c r="C1251" s="356" t="s">
        <v>3517</v>
      </c>
      <c r="D1251" s="352">
        <v>18.7</v>
      </c>
    </row>
    <row r="1252" spans="1:4" x14ac:dyDescent="0.25">
      <c r="A1252" s="356">
        <v>1412</v>
      </c>
      <c r="B1252" s="356" t="s">
        <v>4399</v>
      </c>
      <c r="C1252" s="356" t="s">
        <v>3517</v>
      </c>
      <c r="D1252" s="352">
        <v>15.85</v>
      </c>
    </row>
    <row r="1253" spans="1:4" x14ac:dyDescent="0.25">
      <c r="A1253" s="356">
        <v>1411</v>
      </c>
      <c r="B1253" s="356" t="s">
        <v>4400</v>
      </c>
      <c r="C1253" s="356" t="s">
        <v>3517</v>
      </c>
      <c r="D1253" s="352">
        <v>28.83</v>
      </c>
    </row>
    <row r="1254" spans="1:4" x14ac:dyDescent="0.25">
      <c r="A1254" s="356">
        <v>1406</v>
      </c>
      <c r="B1254" s="356" t="s">
        <v>4401</v>
      </c>
      <c r="C1254" s="356" t="s">
        <v>3517</v>
      </c>
      <c r="D1254" s="352">
        <v>19.12</v>
      </c>
    </row>
    <row r="1255" spans="1:4" x14ac:dyDescent="0.25">
      <c r="A1255" s="356">
        <v>1407</v>
      </c>
      <c r="B1255" s="356" t="s">
        <v>4402</v>
      </c>
      <c r="C1255" s="356" t="s">
        <v>3517</v>
      </c>
      <c r="D1255" s="352">
        <v>23.84</v>
      </c>
    </row>
    <row r="1256" spans="1:4" x14ac:dyDescent="0.25">
      <c r="A1256" s="356">
        <v>1404</v>
      </c>
      <c r="B1256" s="356" t="s">
        <v>4403</v>
      </c>
      <c r="C1256" s="356" t="s">
        <v>3517</v>
      </c>
      <c r="D1256" s="352">
        <v>25.35</v>
      </c>
    </row>
    <row r="1257" spans="1:4" x14ac:dyDescent="0.25">
      <c r="A1257" s="356">
        <v>11281</v>
      </c>
      <c r="B1257" s="356" t="s">
        <v>4404</v>
      </c>
      <c r="C1257" s="356" t="s">
        <v>3517</v>
      </c>
      <c r="D1257" s="353">
        <v>11249</v>
      </c>
    </row>
    <row r="1258" spans="1:4" x14ac:dyDescent="0.25">
      <c r="A1258" s="356">
        <v>1442</v>
      </c>
      <c r="B1258" s="356" t="s">
        <v>8085</v>
      </c>
      <c r="C1258" s="356" t="s">
        <v>3517</v>
      </c>
      <c r="D1258" s="353">
        <v>9443.4500000000007</v>
      </c>
    </row>
    <row r="1259" spans="1:4" x14ac:dyDescent="0.25">
      <c r="A1259" s="356">
        <v>13457</v>
      </c>
      <c r="B1259" s="356" t="s">
        <v>8086</v>
      </c>
      <c r="C1259" s="356" t="s">
        <v>3517</v>
      </c>
      <c r="D1259" s="353">
        <v>8151.44</v>
      </c>
    </row>
    <row r="1260" spans="1:4" x14ac:dyDescent="0.25">
      <c r="A1260" s="356">
        <v>40699</v>
      </c>
      <c r="B1260" s="356" t="s">
        <v>4405</v>
      </c>
      <c r="C1260" s="356" t="s">
        <v>3517</v>
      </c>
      <c r="D1260" s="353">
        <v>6301.38</v>
      </c>
    </row>
    <row r="1261" spans="1:4" x14ac:dyDescent="0.25">
      <c r="A1261" s="356">
        <v>40701</v>
      </c>
      <c r="B1261" s="356" t="s">
        <v>4406</v>
      </c>
      <c r="C1261" s="356" t="s">
        <v>3517</v>
      </c>
      <c r="D1261" s="353">
        <v>111417.01</v>
      </c>
    </row>
    <row r="1262" spans="1:4" x14ac:dyDescent="0.25">
      <c r="A1262" s="356">
        <v>40700</v>
      </c>
      <c r="B1262" s="356" t="s">
        <v>4407</v>
      </c>
      <c r="C1262" s="356" t="s">
        <v>3517</v>
      </c>
      <c r="D1262" s="353">
        <v>14668.79</v>
      </c>
    </row>
    <row r="1263" spans="1:4" x14ac:dyDescent="0.25">
      <c r="A1263" s="356">
        <v>13458</v>
      </c>
      <c r="B1263" s="356" t="s">
        <v>4408</v>
      </c>
      <c r="C1263" s="356" t="s">
        <v>3517</v>
      </c>
      <c r="D1263" s="353">
        <v>13938.97</v>
      </c>
    </row>
    <row r="1264" spans="1:4" x14ac:dyDescent="0.25">
      <c r="A1264" s="356">
        <v>11134</v>
      </c>
      <c r="B1264" s="356" t="s">
        <v>12556</v>
      </c>
      <c r="C1264" s="356" t="s">
        <v>3518</v>
      </c>
      <c r="D1264" s="352">
        <v>91.12</v>
      </c>
    </row>
    <row r="1265" spans="1:4" x14ac:dyDescent="0.25">
      <c r="A1265" s="356">
        <v>11135</v>
      </c>
      <c r="B1265" s="356" t="s">
        <v>12557</v>
      </c>
      <c r="C1265" s="356" t="s">
        <v>3518</v>
      </c>
      <c r="D1265" s="352">
        <v>98.38</v>
      </c>
    </row>
    <row r="1266" spans="1:4" x14ac:dyDescent="0.25">
      <c r="A1266" s="356">
        <v>11136</v>
      </c>
      <c r="B1266" s="356" t="s">
        <v>12558</v>
      </c>
      <c r="C1266" s="356" t="s">
        <v>3518</v>
      </c>
      <c r="D1266" s="352">
        <v>112.65</v>
      </c>
    </row>
    <row r="1267" spans="1:4" x14ac:dyDescent="0.25">
      <c r="A1267" s="356">
        <v>34743</v>
      </c>
      <c r="B1267" s="356" t="s">
        <v>12559</v>
      </c>
      <c r="C1267" s="356" t="s">
        <v>3518</v>
      </c>
      <c r="D1267" s="352">
        <v>135.91999999999999</v>
      </c>
    </row>
    <row r="1268" spans="1:4" x14ac:dyDescent="0.25">
      <c r="A1268" s="356">
        <v>11137</v>
      </c>
      <c r="B1268" s="356" t="s">
        <v>12560</v>
      </c>
      <c r="C1268" s="356" t="s">
        <v>3518</v>
      </c>
      <c r="D1268" s="352">
        <v>154.37</v>
      </c>
    </row>
    <row r="1269" spans="1:4" x14ac:dyDescent="0.25">
      <c r="A1269" s="356">
        <v>34745</v>
      </c>
      <c r="B1269" s="356" t="s">
        <v>12561</v>
      </c>
      <c r="C1269" s="356" t="s">
        <v>3518</v>
      </c>
      <c r="D1269" s="352">
        <v>183.58</v>
      </c>
    </row>
    <row r="1270" spans="1:4" x14ac:dyDescent="0.25">
      <c r="A1270" s="356">
        <v>34746</v>
      </c>
      <c r="B1270" s="356" t="s">
        <v>12562</v>
      </c>
      <c r="C1270" s="356" t="s">
        <v>3518</v>
      </c>
      <c r="D1270" s="352">
        <v>50.06</v>
      </c>
    </row>
    <row r="1271" spans="1:4" x14ac:dyDescent="0.25">
      <c r="A1271" s="356">
        <v>1360</v>
      </c>
      <c r="B1271" s="356" t="s">
        <v>12563</v>
      </c>
      <c r="C1271" s="356" t="s">
        <v>3518</v>
      </c>
      <c r="D1271" s="352">
        <v>58.41</v>
      </c>
    </row>
    <row r="1272" spans="1:4" x14ac:dyDescent="0.25">
      <c r="A1272" s="356">
        <v>36524</v>
      </c>
      <c r="B1272" s="356" t="s">
        <v>4409</v>
      </c>
      <c r="C1272" s="356" t="s">
        <v>3517</v>
      </c>
      <c r="D1272" s="353">
        <v>153599.12</v>
      </c>
    </row>
    <row r="1273" spans="1:4" x14ac:dyDescent="0.25">
      <c r="A1273" s="356">
        <v>36526</v>
      </c>
      <c r="B1273" s="356" t="s">
        <v>4410</v>
      </c>
      <c r="C1273" s="356" t="s">
        <v>3517</v>
      </c>
      <c r="D1273" s="353">
        <v>123776.43</v>
      </c>
    </row>
    <row r="1274" spans="1:4" x14ac:dyDescent="0.25">
      <c r="A1274" s="356">
        <v>36523</v>
      </c>
      <c r="B1274" s="356" t="s">
        <v>4411</v>
      </c>
      <c r="C1274" s="356" t="s">
        <v>3517</v>
      </c>
      <c r="D1274" s="353">
        <v>264988.63</v>
      </c>
    </row>
    <row r="1275" spans="1:4" x14ac:dyDescent="0.25">
      <c r="A1275" s="356">
        <v>36527</v>
      </c>
      <c r="B1275" s="356" t="s">
        <v>4412</v>
      </c>
      <c r="C1275" s="356" t="s">
        <v>3517</v>
      </c>
      <c r="D1275" s="353">
        <v>287832.24</v>
      </c>
    </row>
    <row r="1276" spans="1:4" x14ac:dyDescent="0.25">
      <c r="A1276" s="356">
        <v>13803</v>
      </c>
      <c r="B1276" s="356" t="s">
        <v>4413</v>
      </c>
      <c r="C1276" s="356" t="s">
        <v>3517</v>
      </c>
      <c r="D1276" s="353">
        <v>104077.63</v>
      </c>
    </row>
    <row r="1277" spans="1:4" x14ac:dyDescent="0.25">
      <c r="A1277" s="356">
        <v>38642</v>
      </c>
      <c r="B1277" s="356" t="s">
        <v>4414</v>
      </c>
      <c r="C1277" s="356" t="s">
        <v>3517</v>
      </c>
      <c r="D1277" s="353">
        <v>67014.73</v>
      </c>
    </row>
    <row r="1278" spans="1:4" x14ac:dyDescent="0.25">
      <c r="A1278" s="356">
        <v>36522</v>
      </c>
      <c r="B1278" s="356" t="s">
        <v>4415</v>
      </c>
      <c r="C1278" s="356" t="s">
        <v>3517</v>
      </c>
      <c r="D1278" s="353">
        <v>77937.33</v>
      </c>
    </row>
    <row r="1279" spans="1:4" x14ac:dyDescent="0.25">
      <c r="A1279" s="356">
        <v>36525</v>
      </c>
      <c r="B1279" s="356" t="s">
        <v>4416</v>
      </c>
      <c r="C1279" s="356" t="s">
        <v>3517</v>
      </c>
      <c r="D1279" s="353">
        <v>104376.29</v>
      </c>
    </row>
    <row r="1280" spans="1:4" x14ac:dyDescent="0.25">
      <c r="A1280" s="356">
        <v>34348</v>
      </c>
      <c r="B1280" s="356" t="s">
        <v>4417</v>
      </c>
      <c r="C1280" s="356" t="s">
        <v>3526</v>
      </c>
      <c r="D1280" s="352">
        <v>20.95</v>
      </c>
    </row>
    <row r="1281" spans="1:4" x14ac:dyDescent="0.25">
      <c r="A1281" s="356">
        <v>34347</v>
      </c>
      <c r="B1281" s="356" t="s">
        <v>4418</v>
      </c>
      <c r="C1281" s="356" t="s">
        <v>3526</v>
      </c>
      <c r="D1281" s="352">
        <v>14.97</v>
      </c>
    </row>
    <row r="1282" spans="1:4" x14ac:dyDescent="0.25">
      <c r="A1282" s="356">
        <v>11146</v>
      </c>
      <c r="B1282" s="356" t="s">
        <v>4419</v>
      </c>
      <c r="C1282" s="356" t="s">
        <v>3524</v>
      </c>
      <c r="D1282" s="352">
        <v>585.13</v>
      </c>
    </row>
    <row r="1283" spans="1:4" x14ac:dyDescent="0.25">
      <c r="A1283" s="356">
        <v>11147</v>
      </c>
      <c r="B1283" s="356" t="s">
        <v>4420</v>
      </c>
      <c r="C1283" s="356" t="s">
        <v>3524</v>
      </c>
      <c r="D1283" s="352">
        <v>608.03</v>
      </c>
    </row>
    <row r="1284" spans="1:4" x14ac:dyDescent="0.25">
      <c r="A1284" s="356">
        <v>34872</v>
      </c>
      <c r="B1284" s="356" t="s">
        <v>4421</v>
      </c>
      <c r="C1284" s="356" t="s">
        <v>3524</v>
      </c>
      <c r="D1284" s="352">
        <v>614.85</v>
      </c>
    </row>
    <row r="1285" spans="1:4" x14ac:dyDescent="0.25">
      <c r="A1285" s="356">
        <v>34491</v>
      </c>
      <c r="B1285" s="356" t="s">
        <v>4422</v>
      </c>
      <c r="C1285" s="356" t="s">
        <v>3524</v>
      </c>
      <c r="D1285" s="352">
        <v>632.66999999999996</v>
      </c>
    </row>
    <row r="1286" spans="1:4" x14ac:dyDescent="0.25">
      <c r="A1286" s="356">
        <v>34770</v>
      </c>
      <c r="B1286" s="356" t="s">
        <v>4423</v>
      </c>
      <c r="C1286" s="356" t="s">
        <v>4307</v>
      </c>
      <c r="D1286" s="352">
        <v>475.73</v>
      </c>
    </row>
    <row r="1287" spans="1:4" x14ac:dyDescent="0.25">
      <c r="A1287" s="356">
        <v>1518</v>
      </c>
      <c r="B1287" s="356" t="s">
        <v>4424</v>
      </c>
      <c r="C1287" s="356" t="s">
        <v>4307</v>
      </c>
      <c r="D1287" s="352">
        <v>485</v>
      </c>
    </row>
    <row r="1288" spans="1:4" x14ac:dyDescent="0.25">
      <c r="A1288" s="356">
        <v>41965</v>
      </c>
      <c r="B1288" s="356" t="s">
        <v>4425</v>
      </c>
      <c r="C1288" s="356" t="s">
        <v>4307</v>
      </c>
      <c r="D1288" s="352">
        <v>425.26</v>
      </c>
    </row>
    <row r="1289" spans="1:4" x14ac:dyDescent="0.25">
      <c r="A1289" s="356">
        <v>34492</v>
      </c>
      <c r="B1289" s="356" t="s">
        <v>4426</v>
      </c>
      <c r="C1289" s="356" t="s">
        <v>3524</v>
      </c>
      <c r="D1289" s="352">
        <v>520</v>
      </c>
    </row>
    <row r="1290" spans="1:4" x14ac:dyDescent="0.25">
      <c r="A1290" s="356">
        <v>1524</v>
      </c>
      <c r="B1290" s="356" t="s">
        <v>4427</v>
      </c>
      <c r="C1290" s="356" t="s">
        <v>3524</v>
      </c>
      <c r="D1290" s="352">
        <v>561.39</v>
      </c>
    </row>
    <row r="1291" spans="1:4" x14ac:dyDescent="0.25">
      <c r="A1291" s="356">
        <v>38404</v>
      </c>
      <c r="B1291" s="356" t="s">
        <v>4428</v>
      </c>
      <c r="C1291" s="356" t="s">
        <v>3524</v>
      </c>
      <c r="D1291" s="352">
        <v>538.62</v>
      </c>
    </row>
    <row r="1292" spans="1:4" x14ac:dyDescent="0.25">
      <c r="A1292" s="356">
        <v>39849</v>
      </c>
      <c r="B1292" s="356" t="s">
        <v>4429</v>
      </c>
      <c r="C1292" s="356" t="s">
        <v>3524</v>
      </c>
      <c r="D1292" s="352">
        <v>617.26</v>
      </c>
    </row>
    <row r="1293" spans="1:4" x14ac:dyDescent="0.25">
      <c r="A1293" s="356">
        <v>38464</v>
      </c>
      <c r="B1293" s="356" t="s">
        <v>4430</v>
      </c>
      <c r="C1293" s="356" t="s">
        <v>3524</v>
      </c>
      <c r="D1293" s="352">
        <v>626.22</v>
      </c>
    </row>
    <row r="1294" spans="1:4" x14ac:dyDescent="0.25">
      <c r="A1294" s="356">
        <v>34493</v>
      </c>
      <c r="B1294" s="356" t="s">
        <v>4431</v>
      </c>
      <c r="C1294" s="356" t="s">
        <v>3524</v>
      </c>
      <c r="D1294" s="352">
        <v>534.65</v>
      </c>
    </row>
    <row r="1295" spans="1:4" x14ac:dyDescent="0.25">
      <c r="A1295" s="356">
        <v>1527</v>
      </c>
      <c r="B1295" s="356" t="s">
        <v>4432</v>
      </c>
      <c r="C1295" s="356" t="s">
        <v>3524</v>
      </c>
      <c r="D1295" s="352">
        <v>579.21</v>
      </c>
    </row>
    <row r="1296" spans="1:4" x14ac:dyDescent="0.25">
      <c r="A1296" s="356">
        <v>38405</v>
      </c>
      <c r="B1296" s="356" t="s">
        <v>4433</v>
      </c>
      <c r="C1296" s="356" t="s">
        <v>3524</v>
      </c>
      <c r="D1296" s="352">
        <v>555.23</v>
      </c>
    </row>
    <row r="1297" spans="1:4" x14ac:dyDescent="0.25">
      <c r="A1297" s="356">
        <v>38408</v>
      </c>
      <c r="B1297" s="356" t="s">
        <v>4434</v>
      </c>
      <c r="C1297" s="356" t="s">
        <v>3524</v>
      </c>
      <c r="D1297" s="352">
        <v>614.58000000000004</v>
      </c>
    </row>
    <row r="1298" spans="1:4" x14ac:dyDescent="0.25">
      <c r="A1298" s="356">
        <v>34494</v>
      </c>
      <c r="B1298" s="356" t="s">
        <v>4435</v>
      </c>
      <c r="C1298" s="356" t="s">
        <v>3524</v>
      </c>
      <c r="D1298" s="352">
        <v>552.48</v>
      </c>
    </row>
    <row r="1299" spans="1:4" x14ac:dyDescent="0.25">
      <c r="A1299" s="356">
        <v>1525</v>
      </c>
      <c r="B1299" s="356" t="s">
        <v>4436</v>
      </c>
      <c r="C1299" s="356" t="s">
        <v>3524</v>
      </c>
      <c r="D1299" s="352">
        <v>597.03</v>
      </c>
    </row>
    <row r="1300" spans="1:4" x14ac:dyDescent="0.25">
      <c r="A1300" s="356">
        <v>38406</v>
      </c>
      <c r="B1300" s="356" t="s">
        <v>4437</v>
      </c>
      <c r="C1300" s="356" t="s">
        <v>3524</v>
      </c>
      <c r="D1300" s="352">
        <v>586.28</v>
      </c>
    </row>
    <row r="1301" spans="1:4" x14ac:dyDescent="0.25">
      <c r="A1301" s="356">
        <v>38409</v>
      </c>
      <c r="B1301" s="356" t="s">
        <v>4438</v>
      </c>
      <c r="C1301" s="356" t="s">
        <v>3524</v>
      </c>
      <c r="D1301" s="352">
        <v>618.77</v>
      </c>
    </row>
    <row r="1302" spans="1:4" x14ac:dyDescent="0.25">
      <c r="A1302" s="356">
        <v>43360</v>
      </c>
      <c r="B1302" s="356" t="s">
        <v>10237</v>
      </c>
      <c r="C1302" s="356" t="s">
        <v>3524</v>
      </c>
      <c r="D1302" s="352">
        <v>645.20000000000005</v>
      </c>
    </row>
    <row r="1303" spans="1:4" x14ac:dyDescent="0.25">
      <c r="A1303" s="356">
        <v>34495</v>
      </c>
      <c r="B1303" s="356" t="s">
        <v>4439</v>
      </c>
      <c r="C1303" s="356" t="s">
        <v>3524</v>
      </c>
      <c r="D1303" s="352">
        <v>570.29999999999995</v>
      </c>
    </row>
    <row r="1304" spans="1:4" x14ac:dyDescent="0.25">
      <c r="A1304" s="356">
        <v>11145</v>
      </c>
      <c r="B1304" s="356" t="s">
        <v>4440</v>
      </c>
      <c r="C1304" s="356" t="s">
        <v>3524</v>
      </c>
      <c r="D1304" s="352">
        <v>614.85</v>
      </c>
    </row>
    <row r="1305" spans="1:4" x14ac:dyDescent="0.25">
      <c r="A1305" s="356">
        <v>34496</v>
      </c>
      <c r="B1305" s="356" t="s">
        <v>4441</v>
      </c>
      <c r="C1305" s="356" t="s">
        <v>3524</v>
      </c>
      <c r="D1305" s="352">
        <v>594.91999999999996</v>
      </c>
    </row>
    <row r="1306" spans="1:4" x14ac:dyDescent="0.25">
      <c r="A1306" s="356">
        <v>34479</v>
      </c>
      <c r="B1306" s="356" t="s">
        <v>4442</v>
      </c>
      <c r="C1306" s="356" t="s">
        <v>3524</v>
      </c>
      <c r="D1306" s="352">
        <v>632.66999999999996</v>
      </c>
    </row>
    <row r="1307" spans="1:4" x14ac:dyDescent="0.25">
      <c r="A1307" s="356">
        <v>34481</v>
      </c>
      <c r="B1307" s="356" t="s">
        <v>4443</v>
      </c>
      <c r="C1307" s="356" t="s">
        <v>3524</v>
      </c>
      <c r="D1307" s="352">
        <v>661.07</v>
      </c>
    </row>
    <row r="1308" spans="1:4" x14ac:dyDescent="0.25">
      <c r="A1308" s="356">
        <v>34483</v>
      </c>
      <c r="B1308" s="356" t="s">
        <v>4444</v>
      </c>
      <c r="C1308" s="356" t="s">
        <v>3524</v>
      </c>
      <c r="D1308" s="352">
        <v>706.3</v>
      </c>
    </row>
    <row r="1309" spans="1:4" x14ac:dyDescent="0.25">
      <c r="A1309" s="356">
        <v>34485</v>
      </c>
      <c r="B1309" s="356" t="s">
        <v>4445</v>
      </c>
      <c r="C1309" s="356" t="s">
        <v>3524</v>
      </c>
      <c r="D1309" s="352">
        <v>755.31</v>
      </c>
    </row>
    <row r="1310" spans="1:4" x14ac:dyDescent="0.25">
      <c r="A1310" s="356">
        <v>14041</v>
      </c>
      <c r="B1310" s="356" t="s">
        <v>4446</v>
      </c>
      <c r="C1310" s="356" t="s">
        <v>3524</v>
      </c>
      <c r="D1310" s="352">
        <v>490.99</v>
      </c>
    </row>
    <row r="1311" spans="1:4" x14ac:dyDescent="0.25">
      <c r="A1311" s="356">
        <v>1523</v>
      </c>
      <c r="B1311" s="356" t="s">
        <v>4447</v>
      </c>
      <c r="C1311" s="356" t="s">
        <v>3524</v>
      </c>
      <c r="D1311" s="352">
        <v>499.01</v>
      </c>
    </row>
    <row r="1312" spans="1:4" x14ac:dyDescent="0.25">
      <c r="A1312" s="356">
        <v>14052</v>
      </c>
      <c r="B1312" s="356" t="s">
        <v>4448</v>
      </c>
      <c r="C1312" s="356" t="s">
        <v>3517</v>
      </c>
      <c r="D1312" s="352">
        <v>9.82</v>
      </c>
    </row>
    <row r="1313" spans="1:4" x14ac:dyDescent="0.25">
      <c r="A1313" s="356">
        <v>14054</v>
      </c>
      <c r="B1313" s="356" t="s">
        <v>4449</v>
      </c>
      <c r="C1313" s="356" t="s">
        <v>3517</v>
      </c>
      <c r="D1313" s="352">
        <v>12.77</v>
      </c>
    </row>
    <row r="1314" spans="1:4" x14ac:dyDescent="0.25">
      <c r="A1314" s="356">
        <v>14053</v>
      </c>
      <c r="B1314" s="356" t="s">
        <v>4450</v>
      </c>
      <c r="C1314" s="356" t="s">
        <v>3517</v>
      </c>
      <c r="D1314" s="352">
        <v>9.9700000000000006</v>
      </c>
    </row>
    <row r="1315" spans="1:4" x14ac:dyDescent="0.25">
      <c r="A1315" s="356">
        <v>2558</v>
      </c>
      <c r="B1315" s="356" t="s">
        <v>4451</v>
      </c>
      <c r="C1315" s="356" t="s">
        <v>3517</v>
      </c>
      <c r="D1315" s="352">
        <v>7.51</v>
      </c>
    </row>
    <row r="1316" spans="1:4" x14ac:dyDescent="0.25">
      <c r="A1316" s="356">
        <v>2560</v>
      </c>
      <c r="B1316" s="356" t="s">
        <v>4452</v>
      </c>
      <c r="C1316" s="356" t="s">
        <v>3517</v>
      </c>
      <c r="D1316" s="352">
        <v>13.21</v>
      </c>
    </row>
    <row r="1317" spans="1:4" x14ac:dyDescent="0.25">
      <c r="A1317" s="356">
        <v>2559</v>
      </c>
      <c r="B1317" s="356" t="s">
        <v>4453</v>
      </c>
      <c r="C1317" s="356" t="s">
        <v>3517</v>
      </c>
      <c r="D1317" s="352">
        <v>10.57</v>
      </c>
    </row>
    <row r="1318" spans="1:4" x14ac:dyDescent="0.25">
      <c r="A1318" s="356">
        <v>2592</v>
      </c>
      <c r="B1318" s="356" t="s">
        <v>4454</v>
      </c>
      <c r="C1318" s="356" t="s">
        <v>3517</v>
      </c>
      <c r="D1318" s="352">
        <v>175.22</v>
      </c>
    </row>
    <row r="1319" spans="1:4" x14ac:dyDescent="0.25">
      <c r="A1319" s="356">
        <v>2566</v>
      </c>
      <c r="B1319" s="356" t="s">
        <v>4455</v>
      </c>
      <c r="C1319" s="356" t="s">
        <v>3517</v>
      </c>
      <c r="D1319" s="352">
        <v>17.63</v>
      </c>
    </row>
    <row r="1320" spans="1:4" x14ac:dyDescent="0.25">
      <c r="A1320" s="356">
        <v>2589</v>
      </c>
      <c r="B1320" s="356" t="s">
        <v>4456</v>
      </c>
      <c r="C1320" s="356" t="s">
        <v>3517</v>
      </c>
      <c r="D1320" s="352">
        <v>23.44</v>
      </c>
    </row>
    <row r="1321" spans="1:4" x14ac:dyDescent="0.25">
      <c r="A1321" s="356">
        <v>2591</v>
      </c>
      <c r="B1321" s="356" t="s">
        <v>4457</v>
      </c>
      <c r="C1321" s="356" t="s">
        <v>3517</v>
      </c>
      <c r="D1321" s="352">
        <v>8.5500000000000007</v>
      </c>
    </row>
    <row r="1322" spans="1:4" x14ac:dyDescent="0.25">
      <c r="A1322" s="356">
        <v>2590</v>
      </c>
      <c r="B1322" s="356" t="s">
        <v>4458</v>
      </c>
      <c r="C1322" s="356" t="s">
        <v>3517</v>
      </c>
      <c r="D1322" s="352">
        <v>14.38</v>
      </c>
    </row>
    <row r="1323" spans="1:4" x14ac:dyDescent="0.25">
      <c r="A1323" s="356">
        <v>2567</v>
      </c>
      <c r="B1323" s="356" t="s">
        <v>4459</v>
      </c>
      <c r="C1323" s="356" t="s">
        <v>3517</v>
      </c>
      <c r="D1323" s="352">
        <v>34.380000000000003</v>
      </c>
    </row>
    <row r="1324" spans="1:4" x14ac:dyDescent="0.25">
      <c r="A1324" s="356">
        <v>2565</v>
      </c>
      <c r="B1324" s="356" t="s">
        <v>4460</v>
      </c>
      <c r="C1324" s="356" t="s">
        <v>3517</v>
      </c>
      <c r="D1324" s="352">
        <v>8.56</v>
      </c>
    </row>
    <row r="1325" spans="1:4" x14ac:dyDescent="0.25">
      <c r="A1325" s="356">
        <v>2568</v>
      </c>
      <c r="B1325" s="356" t="s">
        <v>4461</v>
      </c>
      <c r="C1325" s="356" t="s">
        <v>3517</v>
      </c>
      <c r="D1325" s="352">
        <v>95.47</v>
      </c>
    </row>
    <row r="1326" spans="1:4" x14ac:dyDescent="0.25">
      <c r="A1326" s="356">
        <v>2594</v>
      </c>
      <c r="B1326" s="356" t="s">
        <v>4462</v>
      </c>
      <c r="C1326" s="356" t="s">
        <v>3517</v>
      </c>
      <c r="D1326" s="352">
        <v>159.04</v>
      </c>
    </row>
    <row r="1327" spans="1:4" x14ac:dyDescent="0.25">
      <c r="A1327" s="356">
        <v>2587</v>
      </c>
      <c r="B1327" s="356" t="s">
        <v>4463</v>
      </c>
      <c r="C1327" s="356" t="s">
        <v>3517</v>
      </c>
      <c r="D1327" s="352">
        <v>27.1</v>
      </c>
    </row>
    <row r="1328" spans="1:4" x14ac:dyDescent="0.25">
      <c r="A1328" s="356">
        <v>2588</v>
      </c>
      <c r="B1328" s="356" t="s">
        <v>4464</v>
      </c>
      <c r="C1328" s="356" t="s">
        <v>3517</v>
      </c>
      <c r="D1328" s="352">
        <v>21.53</v>
      </c>
    </row>
    <row r="1329" spans="1:4" x14ac:dyDescent="0.25">
      <c r="A1329" s="356">
        <v>2569</v>
      </c>
      <c r="B1329" s="356" t="s">
        <v>4465</v>
      </c>
      <c r="C1329" s="356" t="s">
        <v>3517</v>
      </c>
      <c r="D1329" s="352">
        <v>8.2899999999999991</v>
      </c>
    </row>
    <row r="1330" spans="1:4" x14ac:dyDescent="0.25">
      <c r="A1330" s="356">
        <v>2570</v>
      </c>
      <c r="B1330" s="356" t="s">
        <v>4466</v>
      </c>
      <c r="C1330" s="356" t="s">
        <v>3517</v>
      </c>
      <c r="D1330" s="352">
        <v>13.91</v>
      </c>
    </row>
    <row r="1331" spans="1:4" x14ac:dyDescent="0.25">
      <c r="A1331" s="356">
        <v>2571</v>
      </c>
      <c r="B1331" s="356" t="s">
        <v>4467</v>
      </c>
      <c r="C1331" s="356" t="s">
        <v>3517</v>
      </c>
      <c r="D1331" s="352">
        <v>41.28</v>
      </c>
    </row>
    <row r="1332" spans="1:4" x14ac:dyDescent="0.25">
      <c r="A1332" s="356">
        <v>2593</v>
      </c>
      <c r="B1332" s="356" t="s">
        <v>4468</v>
      </c>
      <c r="C1332" s="356" t="s">
        <v>3517</v>
      </c>
      <c r="D1332" s="352">
        <v>8.84</v>
      </c>
    </row>
    <row r="1333" spans="1:4" x14ac:dyDescent="0.25">
      <c r="A1333" s="356">
        <v>2572</v>
      </c>
      <c r="B1333" s="356" t="s">
        <v>4469</v>
      </c>
      <c r="C1333" s="356" t="s">
        <v>3517</v>
      </c>
      <c r="D1333" s="352">
        <v>122.08</v>
      </c>
    </row>
    <row r="1334" spans="1:4" x14ac:dyDescent="0.25">
      <c r="A1334" s="356">
        <v>2595</v>
      </c>
      <c r="B1334" s="356" t="s">
        <v>4470</v>
      </c>
      <c r="C1334" s="356" t="s">
        <v>3517</v>
      </c>
      <c r="D1334" s="352">
        <v>190.48</v>
      </c>
    </row>
    <row r="1335" spans="1:4" x14ac:dyDescent="0.25">
      <c r="A1335" s="356">
        <v>2576</v>
      </c>
      <c r="B1335" s="356" t="s">
        <v>4471</v>
      </c>
      <c r="C1335" s="356" t="s">
        <v>3517</v>
      </c>
      <c r="D1335" s="352">
        <v>32.47</v>
      </c>
    </row>
    <row r="1336" spans="1:4" x14ac:dyDescent="0.25">
      <c r="A1336" s="356">
        <v>2575</v>
      </c>
      <c r="B1336" s="356" t="s">
        <v>4472</v>
      </c>
      <c r="C1336" s="356" t="s">
        <v>3517</v>
      </c>
      <c r="D1336" s="352">
        <v>24.41</v>
      </c>
    </row>
    <row r="1337" spans="1:4" x14ac:dyDescent="0.25">
      <c r="A1337" s="356">
        <v>2573</v>
      </c>
      <c r="B1337" s="356" t="s">
        <v>4473</v>
      </c>
      <c r="C1337" s="356" t="s">
        <v>3517</v>
      </c>
      <c r="D1337" s="352">
        <v>10.130000000000001</v>
      </c>
    </row>
    <row r="1338" spans="1:4" x14ac:dyDescent="0.25">
      <c r="A1338" s="356">
        <v>2586</v>
      </c>
      <c r="B1338" s="356" t="s">
        <v>4474</v>
      </c>
      <c r="C1338" s="356" t="s">
        <v>3517</v>
      </c>
      <c r="D1338" s="352">
        <v>16.43</v>
      </c>
    </row>
    <row r="1339" spans="1:4" x14ac:dyDescent="0.25">
      <c r="A1339" s="356">
        <v>2577</v>
      </c>
      <c r="B1339" s="356" t="s">
        <v>4475</v>
      </c>
      <c r="C1339" s="356" t="s">
        <v>3517</v>
      </c>
      <c r="D1339" s="352">
        <v>44</v>
      </c>
    </row>
    <row r="1340" spans="1:4" x14ac:dyDescent="0.25">
      <c r="A1340" s="356">
        <v>2574</v>
      </c>
      <c r="B1340" s="356" t="s">
        <v>4476</v>
      </c>
      <c r="C1340" s="356" t="s">
        <v>3517</v>
      </c>
      <c r="D1340" s="352">
        <v>10.199999999999999</v>
      </c>
    </row>
    <row r="1341" spans="1:4" x14ac:dyDescent="0.25">
      <c r="A1341" s="356">
        <v>2578</v>
      </c>
      <c r="B1341" s="356" t="s">
        <v>4477</v>
      </c>
      <c r="C1341" s="356" t="s">
        <v>3517</v>
      </c>
      <c r="D1341" s="352">
        <v>137.37</v>
      </c>
    </row>
    <row r="1342" spans="1:4" x14ac:dyDescent="0.25">
      <c r="A1342" s="356">
        <v>2585</v>
      </c>
      <c r="B1342" s="356" t="s">
        <v>4478</v>
      </c>
      <c r="C1342" s="356" t="s">
        <v>3517</v>
      </c>
      <c r="D1342" s="352">
        <v>188.5</v>
      </c>
    </row>
    <row r="1343" spans="1:4" x14ac:dyDescent="0.25">
      <c r="A1343" s="356">
        <v>12008</v>
      </c>
      <c r="B1343" s="356" t="s">
        <v>4479</v>
      </c>
      <c r="C1343" s="356" t="s">
        <v>3517</v>
      </c>
      <c r="D1343" s="352">
        <v>101.14</v>
      </c>
    </row>
    <row r="1344" spans="1:4" x14ac:dyDescent="0.25">
      <c r="A1344" s="356">
        <v>2582</v>
      </c>
      <c r="B1344" s="356" t="s">
        <v>4480</v>
      </c>
      <c r="C1344" s="356" t="s">
        <v>3517</v>
      </c>
      <c r="D1344" s="352">
        <v>30.12</v>
      </c>
    </row>
    <row r="1345" spans="1:4" x14ac:dyDescent="0.25">
      <c r="A1345" s="356">
        <v>2597</v>
      </c>
      <c r="B1345" s="356" t="s">
        <v>4481</v>
      </c>
      <c r="C1345" s="356" t="s">
        <v>3517</v>
      </c>
      <c r="D1345" s="352">
        <v>25.81</v>
      </c>
    </row>
    <row r="1346" spans="1:4" x14ac:dyDescent="0.25">
      <c r="A1346" s="356">
        <v>2579</v>
      </c>
      <c r="B1346" s="356" t="s">
        <v>4482</v>
      </c>
      <c r="C1346" s="356" t="s">
        <v>3517</v>
      </c>
      <c r="D1346" s="352">
        <v>12.29</v>
      </c>
    </row>
    <row r="1347" spans="1:4" x14ac:dyDescent="0.25">
      <c r="A1347" s="356">
        <v>2581</v>
      </c>
      <c r="B1347" s="356" t="s">
        <v>4483</v>
      </c>
      <c r="C1347" s="356" t="s">
        <v>3517</v>
      </c>
      <c r="D1347" s="352">
        <v>15.72</v>
      </c>
    </row>
    <row r="1348" spans="1:4" x14ac:dyDescent="0.25">
      <c r="A1348" s="356">
        <v>2596</v>
      </c>
      <c r="B1348" s="356" t="s">
        <v>4484</v>
      </c>
      <c r="C1348" s="356" t="s">
        <v>3517</v>
      </c>
      <c r="D1348" s="352">
        <v>46.51</v>
      </c>
    </row>
    <row r="1349" spans="1:4" x14ac:dyDescent="0.25">
      <c r="A1349" s="356">
        <v>2580</v>
      </c>
      <c r="B1349" s="356" t="s">
        <v>4485</v>
      </c>
      <c r="C1349" s="356" t="s">
        <v>3517</v>
      </c>
      <c r="D1349" s="352">
        <v>13.47</v>
      </c>
    </row>
    <row r="1350" spans="1:4" x14ac:dyDescent="0.25">
      <c r="A1350" s="356">
        <v>2583</v>
      </c>
      <c r="B1350" s="356" t="s">
        <v>4486</v>
      </c>
      <c r="C1350" s="356" t="s">
        <v>3517</v>
      </c>
      <c r="D1350" s="352">
        <v>113.12</v>
      </c>
    </row>
    <row r="1351" spans="1:4" x14ac:dyDescent="0.25">
      <c r="A1351" s="356">
        <v>2584</v>
      </c>
      <c r="B1351" s="356" t="s">
        <v>4487</v>
      </c>
      <c r="C1351" s="356" t="s">
        <v>3517</v>
      </c>
      <c r="D1351" s="352">
        <v>188.31</v>
      </c>
    </row>
    <row r="1352" spans="1:4" x14ac:dyDescent="0.25">
      <c r="A1352" s="356">
        <v>12010</v>
      </c>
      <c r="B1352" s="356" t="s">
        <v>4488</v>
      </c>
      <c r="C1352" s="356" t="s">
        <v>3517</v>
      </c>
      <c r="D1352" s="352">
        <v>9.3699999999999992</v>
      </c>
    </row>
    <row r="1353" spans="1:4" x14ac:dyDescent="0.25">
      <c r="A1353" s="356">
        <v>39329</v>
      </c>
      <c r="B1353" s="356" t="s">
        <v>4489</v>
      </c>
      <c r="C1353" s="356" t="s">
        <v>3517</v>
      </c>
      <c r="D1353" s="352">
        <v>9.8000000000000007</v>
      </c>
    </row>
    <row r="1354" spans="1:4" x14ac:dyDescent="0.25">
      <c r="A1354" s="356">
        <v>39330</v>
      </c>
      <c r="B1354" s="356" t="s">
        <v>4490</v>
      </c>
      <c r="C1354" s="356" t="s">
        <v>3517</v>
      </c>
      <c r="D1354" s="352">
        <v>10.31</v>
      </c>
    </row>
    <row r="1355" spans="1:4" x14ac:dyDescent="0.25">
      <c r="A1355" s="356">
        <v>39332</v>
      </c>
      <c r="B1355" s="356" t="s">
        <v>4491</v>
      </c>
      <c r="C1355" s="356" t="s">
        <v>3517</v>
      </c>
      <c r="D1355" s="352">
        <v>11.52</v>
      </c>
    </row>
    <row r="1356" spans="1:4" x14ac:dyDescent="0.25">
      <c r="A1356" s="356">
        <v>39331</v>
      </c>
      <c r="B1356" s="356" t="s">
        <v>4492</v>
      </c>
      <c r="C1356" s="356" t="s">
        <v>3517</v>
      </c>
      <c r="D1356" s="352">
        <v>9.17</v>
      </c>
    </row>
    <row r="1357" spans="1:4" x14ac:dyDescent="0.25">
      <c r="A1357" s="356">
        <v>39333</v>
      </c>
      <c r="B1357" s="356" t="s">
        <v>4493</v>
      </c>
      <c r="C1357" s="356" t="s">
        <v>3517</v>
      </c>
      <c r="D1357" s="352">
        <v>8.94</v>
      </c>
    </row>
    <row r="1358" spans="1:4" x14ac:dyDescent="0.25">
      <c r="A1358" s="356">
        <v>39335</v>
      </c>
      <c r="B1358" s="356" t="s">
        <v>4494</v>
      </c>
      <c r="C1358" s="356" t="s">
        <v>3517</v>
      </c>
      <c r="D1358" s="352">
        <v>10.34</v>
      </c>
    </row>
    <row r="1359" spans="1:4" x14ac:dyDescent="0.25">
      <c r="A1359" s="356">
        <v>39334</v>
      </c>
      <c r="B1359" s="356" t="s">
        <v>4495</v>
      </c>
      <c r="C1359" s="356" t="s">
        <v>3517</v>
      </c>
      <c r="D1359" s="352">
        <v>8.2200000000000006</v>
      </c>
    </row>
    <row r="1360" spans="1:4" x14ac:dyDescent="0.25">
      <c r="A1360" s="356">
        <v>12016</v>
      </c>
      <c r="B1360" s="356" t="s">
        <v>4496</v>
      </c>
      <c r="C1360" s="356" t="s">
        <v>3517</v>
      </c>
      <c r="D1360" s="352">
        <v>10.32</v>
      </c>
    </row>
    <row r="1361" spans="1:4" x14ac:dyDescent="0.25">
      <c r="A1361" s="356">
        <v>12015</v>
      </c>
      <c r="B1361" s="356" t="s">
        <v>4497</v>
      </c>
      <c r="C1361" s="356" t="s">
        <v>3517</v>
      </c>
      <c r="D1361" s="352">
        <v>12.01</v>
      </c>
    </row>
    <row r="1362" spans="1:4" x14ac:dyDescent="0.25">
      <c r="A1362" s="356">
        <v>12020</v>
      </c>
      <c r="B1362" s="356" t="s">
        <v>4498</v>
      </c>
      <c r="C1362" s="356" t="s">
        <v>3517</v>
      </c>
      <c r="D1362" s="352">
        <v>10.32</v>
      </c>
    </row>
    <row r="1363" spans="1:4" x14ac:dyDescent="0.25">
      <c r="A1363" s="356">
        <v>12019</v>
      </c>
      <c r="B1363" s="356" t="s">
        <v>4499</v>
      </c>
      <c r="C1363" s="356" t="s">
        <v>3517</v>
      </c>
      <c r="D1363" s="352">
        <v>12.01</v>
      </c>
    </row>
    <row r="1364" spans="1:4" x14ac:dyDescent="0.25">
      <c r="A1364" s="356">
        <v>39336</v>
      </c>
      <c r="B1364" s="356" t="s">
        <v>4500</v>
      </c>
      <c r="C1364" s="356" t="s">
        <v>3517</v>
      </c>
      <c r="D1364" s="352">
        <v>10.31</v>
      </c>
    </row>
    <row r="1365" spans="1:4" x14ac:dyDescent="0.25">
      <c r="A1365" s="356">
        <v>39338</v>
      </c>
      <c r="B1365" s="356" t="s">
        <v>4501</v>
      </c>
      <c r="C1365" s="356" t="s">
        <v>3517</v>
      </c>
      <c r="D1365" s="352">
        <v>11.52</v>
      </c>
    </row>
    <row r="1366" spans="1:4" x14ac:dyDescent="0.25">
      <c r="A1366" s="356">
        <v>39337</v>
      </c>
      <c r="B1366" s="356" t="s">
        <v>4502</v>
      </c>
      <c r="C1366" s="356" t="s">
        <v>3517</v>
      </c>
      <c r="D1366" s="352">
        <v>9.17</v>
      </c>
    </row>
    <row r="1367" spans="1:4" x14ac:dyDescent="0.25">
      <c r="A1367" s="356">
        <v>39341</v>
      </c>
      <c r="B1367" s="356" t="s">
        <v>4503</v>
      </c>
      <c r="C1367" s="356" t="s">
        <v>3517</v>
      </c>
      <c r="D1367" s="352">
        <v>15.01</v>
      </c>
    </row>
    <row r="1368" spans="1:4" x14ac:dyDescent="0.25">
      <c r="A1368" s="356">
        <v>39340</v>
      </c>
      <c r="B1368" s="356" t="s">
        <v>4504</v>
      </c>
      <c r="C1368" s="356" t="s">
        <v>3517</v>
      </c>
      <c r="D1368" s="352">
        <v>11.02</v>
      </c>
    </row>
    <row r="1369" spans="1:4" x14ac:dyDescent="0.25">
      <c r="A1369" s="356">
        <v>12025</v>
      </c>
      <c r="B1369" s="356" t="s">
        <v>4505</v>
      </c>
      <c r="C1369" s="356" t="s">
        <v>3517</v>
      </c>
      <c r="D1369" s="352">
        <v>11.39</v>
      </c>
    </row>
    <row r="1370" spans="1:4" x14ac:dyDescent="0.25">
      <c r="A1370" s="356">
        <v>39342</v>
      </c>
      <c r="B1370" s="356" t="s">
        <v>4506</v>
      </c>
      <c r="C1370" s="356" t="s">
        <v>3517</v>
      </c>
      <c r="D1370" s="352">
        <v>15.01</v>
      </c>
    </row>
    <row r="1371" spans="1:4" x14ac:dyDescent="0.25">
      <c r="A1371" s="356">
        <v>39343</v>
      </c>
      <c r="B1371" s="356" t="s">
        <v>4507</v>
      </c>
      <c r="C1371" s="356" t="s">
        <v>3517</v>
      </c>
      <c r="D1371" s="352">
        <v>12.68</v>
      </c>
    </row>
    <row r="1372" spans="1:4" x14ac:dyDescent="0.25">
      <c r="A1372" s="356">
        <v>39345</v>
      </c>
      <c r="B1372" s="356" t="s">
        <v>4508</v>
      </c>
      <c r="C1372" s="356" t="s">
        <v>3517</v>
      </c>
      <c r="D1372" s="352">
        <v>17.16</v>
      </c>
    </row>
    <row r="1373" spans="1:4" x14ac:dyDescent="0.25">
      <c r="A1373" s="356">
        <v>39344</v>
      </c>
      <c r="B1373" s="356" t="s">
        <v>4509</v>
      </c>
      <c r="C1373" s="356" t="s">
        <v>3517</v>
      </c>
      <c r="D1373" s="352">
        <v>12.26</v>
      </c>
    </row>
    <row r="1374" spans="1:4" x14ac:dyDescent="0.25">
      <c r="A1374" s="356">
        <v>12623</v>
      </c>
      <c r="B1374" s="356" t="s">
        <v>4510</v>
      </c>
      <c r="C1374" s="356" t="s">
        <v>3526</v>
      </c>
      <c r="D1374" s="352">
        <v>12.9</v>
      </c>
    </row>
    <row r="1375" spans="1:4" x14ac:dyDescent="0.25">
      <c r="A1375" s="356">
        <v>34498</v>
      </c>
      <c r="B1375" s="356" t="s">
        <v>4511</v>
      </c>
      <c r="C1375" s="356" t="s">
        <v>3517</v>
      </c>
      <c r="D1375" s="352">
        <v>94.79</v>
      </c>
    </row>
    <row r="1376" spans="1:4" x14ac:dyDescent="0.25">
      <c r="A1376" s="356">
        <v>13244</v>
      </c>
      <c r="B1376" s="356" t="s">
        <v>4512</v>
      </c>
      <c r="C1376" s="356" t="s">
        <v>3517</v>
      </c>
      <c r="D1376" s="352">
        <v>39.9</v>
      </c>
    </row>
    <row r="1377" spans="1:4" x14ac:dyDescent="0.25">
      <c r="A1377" s="356">
        <v>38998</v>
      </c>
      <c r="B1377" s="356" t="s">
        <v>4513</v>
      </c>
      <c r="C1377" s="356" t="s">
        <v>3517</v>
      </c>
      <c r="D1377" s="352">
        <v>14.71</v>
      </c>
    </row>
    <row r="1378" spans="1:4" x14ac:dyDescent="0.25">
      <c r="A1378" s="356">
        <v>38999</v>
      </c>
      <c r="B1378" s="356" t="s">
        <v>4514</v>
      </c>
      <c r="C1378" s="356" t="s">
        <v>3517</v>
      </c>
      <c r="D1378" s="352">
        <v>24.35</v>
      </c>
    </row>
    <row r="1379" spans="1:4" x14ac:dyDescent="0.25">
      <c r="A1379" s="356">
        <v>38996</v>
      </c>
      <c r="B1379" s="356" t="s">
        <v>4515</v>
      </c>
      <c r="C1379" s="356" t="s">
        <v>3517</v>
      </c>
      <c r="D1379" s="352">
        <v>21.26</v>
      </c>
    </row>
    <row r="1380" spans="1:4" x14ac:dyDescent="0.25">
      <c r="A1380" s="356">
        <v>38997</v>
      </c>
      <c r="B1380" s="356" t="s">
        <v>4516</v>
      </c>
      <c r="C1380" s="356" t="s">
        <v>3517</v>
      </c>
      <c r="D1380" s="352">
        <v>34.409999999999997</v>
      </c>
    </row>
    <row r="1381" spans="1:4" x14ac:dyDescent="0.25">
      <c r="A1381" s="356">
        <v>39862</v>
      </c>
      <c r="B1381" s="356" t="s">
        <v>4517</v>
      </c>
      <c r="C1381" s="356" t="s">
        <v>3517</v>
      </c>
      <c r="D1381" s="352">
        <v>15.95</v>
      </c>
    </row>
    <row r="1382" spans="1:4" x14ac:dyDescent="0.25">
      <c r="A1382" s="356">
        <v>39863</v>
      </c>
      <c r="B1382" s="356" t="s">
        <v>4518</v>
      </c>
      <c r="C1382" s="356" t="s">
        <v>3517</v>
      </c>
      <c r="D1382" s="352">
        <v>16.170000000000002</v>
      </c>
    </row>
    <row r="1383" spans="1:4" x14ac:dyDescent="0.25">
      <c r="A1383" s="356">
        <v>39864</v>
      </c>
      <c r="B1383" s="356" t="s">
        <v>4519</v>
      </c>
      <c r="C1383" s="356" t="s">
        <v>3517</v>
      </c>
      <c r="D1383" s="352">
        <v>20.07</v>
      </c>
    </row>
    <row r="1384" spans="1:4" x14ac:dyDescent="0.25">
      <c r="A1384" s="356">
        <v>39865</v>
      </c>
      <c r="B1384" s="356" t="s">
        <v>4520</v>
      </c>
      <c r="C1384" s="356" t="s">
        <v>3517</v>
      </c>
      <c r="D1384" s="352">
        <v>28.29</v>
      </c>
    </row>
    <row r="1385" spans="1:4" x14ac:dyDescent="0.25">
      <c r="A1385" s="356">
        <v>2517</v>
      </c>
      <c r="B1385" s="356" t="s">
        <v>4521</v>
      </c>
      <c r="C1385" s="356" t="s">
        <v>3517</v>
      </c>
      <c r="D1385" s="352">
        <v>18.760000000000002</v>
      </c>
    </row>
    <row r="1386" spans="1:4" x14ac:dyDescent="0.25">
      <c r="A1386" s="356">
        <v>2522</v>
      </c>
      <c r="B1386" s="356" t="s">
        <v>4522</v>
      </c>
      <c r="C1386" s="356" t="s">
        <v>3517</v>
      </c>
      <c r="D1386" s="352">
        <v>12.12</v>
      </c>
    </row>
    <row r="1387" spans="1:4" x14ac:dyDescent="0.25">
      <c r="A1387" s="356">
        <v>2548</v>
      </c>
      <c r="B1387" s="356" t="s">
        <v>4523</v>
      </c>
      <c r="C1387" s="356" t="s">
        <v>3517</v>
      </c>
      <c r="D1387" s="352">
        <v>7.45</v>
      </c>
    </row>
    <row r="1388" spans="1:4" x14ac:dyDescent="0.25">
      <c r="A1388" s="356">
        <v>2516</v>
      </c>
      <c r="B1388" s="356" t="s">
        <v>4524</v>
      </c>
      <c r="C1388" s="356" t="s">
        <v>3517</v>
      </c>
      <c r="D1388" s="352">
        <v>9.73</v>
      </c>
    </row>
    <row r="1389" spans="1:4" x14ac:dyDescent="0.25">
      <c r="A1389" s="356">
        <v>2518</v>
      </c>
      <c r="B1389" s="356" t="s">
        <v>4525</v>
      </c>
      <c r="C1389" s="356" t="s">
        <v>3517</v>
      </c>
      <c r="D1389" s="352">
        <v>89.31</v>
      </c>
    </row>
    <row r="1390" spans="1:4" x14ac:dyDescent="0.25">
      <c r="A1390" s="356">
        <v>2521</v>
      </c>
      <c r="B1390" s="356" t="s">
        <v>4526</v>
      </c>
      <c r="C1390" s="356" t="s">
        <v>3517</v>
      </c>
      <c r="D1390" s="352">
        <v>38.01</v>
      </c>
    </row>
    <row r="1391" spans="1:4" x14ac:dyDescent="0.25">
      <c r="A1391" s="356">
        <v>2515</v>
      </c>
      <c r="B1391" s="356" t="s">
        <v>4527</v>
      </c>
      <c r="C1391" s="356" t="s">
        <v>3517</v>
      </c>
      <c r="D1391" s="352">
        <v>8.1</v>
      </c>
    </row>
    <row r="1392" spans="1:4" x14ac:dyDescent="0.25">
      <c r="A1392" s="356">
        <v>2519</v>
      </c>
      <c r="B1392" s="356" t="s">
        <v>4528</v>
      </c>
      <c r="C1392" s="356" t="s">
        <v>3517</v>
      </c>
      <c r="D1392" s="352">
        <v>107.68</v>
      </c>
    </row>
    <row r="1393" spans="1:4" x14ac:dyDescent="0.25">
      <c r="A1393" s="356">
        <v>2520</v>
      </c>
      <c r="B1393" s="356" t="s">
        <v>4529</v>
      </c>
      <c r="C1393" s="356" t="s">
        <v>3517</v>
      </c>
      <c r="D1393" s="352">
        <v>198.2</v>
      </c>
    </row>
    <row r="1394" spans="1:4" x14ac:dyDescent="0.25">
      <c r="A1394" s="356">
        <v>1602</v>
      </c>
      <c r="B1394" s="356" t="s">
        <v>4530</v>
      </c>
      <c r="C1394" s="356" t="s">
        <v>3517</v>
      </c>
      <c r="D1394" s="352">
        <v>37.39</v>
      </c>
    </row>
    <row r="1395" spans="1:4" x14ac:dyDescent="0.25">
      <c r="A1395" s="356">
        <v>1601</v>
      </c>
      <c r="B1395" s="356" t="s">
        <v>4531</v>
      </c>
      <c r="C1395" s="356" t="s">
        <v>3517</v>
      </c>
      <c r="D1395" s="352">
        <v>33.33</v>
      </c>
    </row>
    <row r="1396" spans="1:4" x14ac:dyDescent="0.25">
      <c r="A1396" s="356">
        <v>1598</v>
      </c>
      <c r="B1396" s="356" t="s">
        <v>4532</v>
      </c>
      <c r="C1396" s="356" t="s">
        <v>3517</v>
      </c>
      <c r="D1396" s="352">
        <v>9.86</v>
      </c>
    </row>
    <row r="1397" spans="1:4" x14ac:dyDescent="0.25">
      <c r="A1397" s="356">
        <v>1600</v>
      </c>
      <c r="B1397" s="356" t="s">
        <v>4533</v>
      </c>
      <c r="C1397" s="356" t="s">
        <v>3517</v>
      </c>
      <c r="D1397" s="352">
        <v>14.56</v>
      </c>
    </row>
    <row r="1398" spans="1:4" x14ac:dyDescent="0.25">
      <c r="A1398" s="356">
        <v>1603</v>
      </c>
      <c r="B1398" s="356" t="s">
        <v>4534</v>
      </c>
      <c r="C1398" s="356" t="s">
        <v>3517</v>
      </c>
      <c r="D1398" s="352">
        <v>56.46</v>
      </c>
    </row>
    <row r="1399" spans="1:4" x14ac:dyDescent="0.25">
      <c r="A1399" s="356">
        <v>1599</v>
      </c>
      <c r="B1399" s="356" t="s">
        <v>4535</v>
      </c>
      <c r="C1399" s="356" t="s">
        <v>3517</v>
      </c>
      <c r="D1399" s="352">
        <v>11.44</v>
      </c>
    </row>
    <row r="1400" spans="1:4" x14ac:dyDescent="0.25">
      <c r="A1400" s="356">
        <v>1597</v>
      </c>
      <c r="B1400" s="356" t="s">
        <v>4536</v>
      </c>
      <c r="C1400" s="356" t="s">
        <v>3517</v>
      </c>
      <c r="D1400" s="352">
        <v>9.27</v>
      </c>
    </row>
    <row r="1401" spans="1:4" x14ac:dyDescent="0.25">
      <c r="A1401" s="356">
        <v>39600</v>
      </c>
      <c r="B1401" s="356" t="s">
        <v>4537</v>
      </c>
      <c r="C1401" s="356" t="s">
        <v>3517</v>
      </c>
      <c r="D1401" s="352">
        <v>14.33</v>
      </c>
    </row>
    <row r="1402" spans="1:4" x14ac:dyDescent="0.25">
      <c r="A1402" s="356">
        <v>39601</v>
      </c>
      <c r="B1402" s="356" t="s">
        <v>4538</v>
      </c>
      <c r="C1402" s="356" t="s">
        <v>3517</v>
      </c>
      <c r="D1402" s="352">
        <v>24.92</v>
      </c>
    </row>
    <row r="1403" spans="1:4" x14ac:dyDescent="0.25">
      <c r="A1403" s="356">
        <v>39602</v>
      </c>
      <c r="B1403" s="356" t="s">
        <v>4539</v>
      </c>
      <c r="C1403" s="356" t="s">
        <v>3517</v>
      </c>
      <c r="D1403" s="352">
        <v>1.64</v>
      </c>
    </row>
    <row r="1404" spans="1:4" x14ac:dyDescent="0.25">
      <c r="A1404" s="356">
        <v>39603</v>
      </c>
      <c r="B1404" s="356" t="s">
        <v>4540</v>
      </c>
      <c r="C1404" s="356" t="s">
        <v>3517</v>
      </c>
      <c r="D1404" s="352">
        <v>2.81</v>
      </c>
    </row>
    <row r="1405" spans="1:4" x14ac:dyDescent="0.25">
      <c r="A1405" s="356">
        <v>11821</v>
      </c>
      <c r="B1405" s="356" t="s">
        <v>4541</v>
      </c>
      <c r="C1405" s="356" t="s">
        <v>3517</v>
      </c>
      <c r="D1405" s="352">
        <v>7.61</v>
      </c>
    </row>
    <row r="1406" spans="1:4" x14ac:dyDescent="0.25">
      <c r="A1406" s="356">
        <v>1562</v>
      </c>
      <c r="B1406" s="356" t="s">
        <v>4542</v>
      </c>
      <c r="C1406" s="356" t="s">
        <v>3517</v>
      </c>
      <c r="D1406" s="352">
        <v>12.47</v>
      </c>
    </row>
    <row r="1407" spans="1:4" x14ac:dyDescent="0.25">
      <c r="A1407" s="356">
        <v>1563</v>
      </c>
      <c r="B1407" s="356" t="s">
        <v>4543</v>
      </c>
      <c r="C1407" s="356" t="s">
        <v>3517</v>
      </c>
      <c r="D1407" s="352">
        <v>16.739999999999998</v>
      </c>
    </row>
    <row r="1408" spans="1:4" x14ac:dyDescent="0.25">
      <c r="A1408" s="356">
        <v>11856</v>
      </c>
      <c r="B1408" s="356" t="s">
        <v>4544</v>
      </c>
      <c r="C1408" s="356" t="s">
        <v>3517</v>
      </c>
      <c r="D1408" s="352">
        <v>4.99</v>
      </c>
    </row>
    <row r="1409" spans="1:4" x14ac:dyDescent="0.25">
      <c r="A1409" s="356">
        <v>11857</v>
      </c>
      <c r="B1409" s="356" t="s">
        <v>4545</v>
      </c>
      <c r="C1409" s="356" t="s">
        <v>3517</v>
      </c>
      <c r="D1409" s="352">
        <v>26.26</v>
      </c>
    </row>
    <row r="1410" spans="1:4" x14ac:dyDescent="0.25">
      <c r="A1410" s="356">
        <v>11858</v>
      </c>
      <c r="B1410" s="356" t="s">
        <v>4546</v>
      </c>
      <c r="C1410" s="356" t="s">
        <v>3517</v>
      </c>
      <c r="D1410" s="352">
        <v>32.590000000000003</v>
      </c>
    </row>
    <row r="1411" spans="1:4" x14ac:dyDescent="0.25">
      <c r="A1411" s="356">
        <v>1539</v>
      </c>
      <c r="B1411" s="356" t="s">
        <v>4547</v>
      </c>
      <c r="C1411" s="356" t="s">
        <v>3517</v>
      </c>
      <c r="D1411" s="352">
        <v>5.86</v>
      </c>
    </row>
    <row r="1412" spans="1:4" x14ac:dyDescent="0.25">
      <c r="A1412" s="356">
        <v>11859</v>
      </c>
      <c r="B1412" s="356" t="s">
        <v>4548</v>
      </c>
      <c r="C1412" s="356" t="s">
        <v>3517</v>
      </c>
      <c r="D1412" s="352">
        <v>44.34</v>
      </c>
    </row>
    <row r="1413" spans="1:4" x14ac:dyDescent="0.25">
      <c r="A1413" s="356">
        <v>1550</v>
      </c>
      <c r="B1413" s="356" t="s">
        <v>4549</v>
      </c>
      <c r="C1413" s="356" t="s">
        <v>3517</v>
      </c>
      <c r="D1413" s="352">
        <v>6.18</v>
      </c>
    </row>
    <row r="1414" spans="1:4" x14ac:dyDescent="0.25">
      <c r="A1414" s="356">
        <v>11854</v>
      </c>
      <c r="B1414" s="356" t="s">
        <v>4550</v>
      </c>
      <c r="C1414" s="356" t="s">
        <v>3517</v>
      </c>
      <c r="D1414" s="352">
        <v>7.73</v>
      </c>
    </row>
    <row r="1415" spans="1:4" x14ac:dyDescent="0.25">
      <c r="A1415" s="356">
        <v>11862</v>
      </c>
      <c r="B1415" s="356" t="s">
        <v>4551</v>
      </c>
      <c r="C1415" s="356" t="s">
        <v>3517</v>
      </c>
      <c r="D1415" s="352">
        <v>10.84</v>
      </c>
    </row>
    <row r="1416" spans="1:4" x14ac:dyDescent="0.25">
      <c r="A1416" s="356">
        <v>11863</v>
      </c>
      <c r="B1416" s="356" t="s">
        <v>4552</v>
      </c>
      <c r="C1416" s="356" t="s">
        <v>3517</v>
      </c>
      <c r="D1416" s="352">
        <v>4.38</v>
      </c>
    </row>
    <row r="1417" spans="1:4" x14ac:dyDescent="0.25">
      <c r="A1417" s="356">
        <v>11855</v>
      </c>
      <c r="B1417" s="356" t="s">
        <v>4553</v>
      </c>
      <c r="C1417" s="356" t="s">
        <v>3517</v>
      </c>
      <c r="D1417" s="352">
        <v>16.18</v>
      </c>
    </row>
    <row r="1418" spans="1:4" x14ac:dyDescent="0.25">
      <c r="A1418" s="356">
        <v>11864</v>
      </c>
      <c r="B1418" s="356" t="s">
        <v>4554</v>
      </c>
      <c r="C1418" s="356" t="s">
        <v>3517</v>
      </c>
      <c r="D1418" s="352">
        <v>24.47</v>
      </c>
    </row>
    <row r="1419" spans="1:4" x14ac:dyDescent="0.25">
      <c r="A1419" s="356">
        <v>2527</v>
      </c>
      <c r="B1419" s="356" t="s">
        <v>4555</v>
      </c>
      <c r="C1419" s="356" t="s">
        <v>3517</v>
      </c>
      <c r="D1419" s="352">
        <v>6.71</v>
      </c>
    </row>
    <row r="1420" spans="1:4" x14ac:dyDescent="0.25">
      <c r="A1420" s="356">
        <v>2526</v>
      </c>
      <c r="B1420" s="356" t="s">
        <v>4556</v>
      </c>
      <c r="C1420" s="356" t="s">
        <v>3517</v>
      </c>
      <c r="D1420" s="352">
        <v>4.3</v>
      </c>
    </row>
    <row r="1421" spans="1:4" x14ac:dyDescent="0.25">
      <c r="A1421" s="356">
        <v>2487</v>
      </c>
      <c r="B1421" s="356" t="s">
        <v>4557</v>
      </c>
      <c r="C1421" s="356" t="s">
        <v>3517</v>
      </c>
      <c r="D1421" s="352">
        <v>1.46</v>
      </c>
    </row>
    <row r="1422" spans="1:4" x14ac:dyDescent="0.25">
      <c r="A1422" s="356">
        <v>2483</v>
      </c>
      <c r="B1422" s="356" t="s">
        <v>4558</v>
      </c>
      <c r="C1422" s="356" t="s">
        <v>3517</v>
      </c>
      <c r="D1422" s="352">
        <v>3.06</v>
      </c>
    </row>
    <row r="1423" spans="1:4" x14ac:dyDescent="0.25">
      <c r="A1423" s="356">
        <v>2528</v>
      </c>
      <c r="B1423" s="356" t="s">
        <v>4559</v>
      </c>
      <c r="C1423" s="356" t="s">
        <v>3517</v>
      </c>
      <c r="D1423" s="352">
        <v>16.899999999999999</v>
      </c>
    </row>
    <row r="1424" spans="1:4" x14ac:dyDescent="0.25">
      <c r="A1424" s="356">
        <v>2489</v>
      </c>
      <c r="B1424" s="356" t="s">
        <v>4560</v>
      </c>
      <c r="C1424" s="356" t="s">
        <v>3517</v>
      </c>
      <c r="D1424" s="352">
        <v>7.44</v>
      </c>
    </row>
    <row r="1425" spans="1:4" x14ac:dyDescent="0.25">
      <c r="A1425" s="356">
        <v>2488</v>
      </c>
      <c r="B1425" s="356" t="s">
        <v>4561</v>
      </c>
      <c r="C1425" s="356" t="s">
        <v>3517</v>
      </c>
      <c r="D1425" s="352">
        <v>1.72</v>
      </c>
    </row>
    <row r="1426" spans="1:4" x14ac:dyDescent="0.25">
      <c r="A1426" s="356">
        <v>2484</v>
      </c>
      <c r="B1426" s="356" t="s">
        <v>4562</v>
      </c>
      <c r="C1426" s="356" t="s">
        <v>3517</v>
      </c>
      <c r="D1426" s="352">
        <v>24.54</v>
      </c>
    </row>
    <row r="1427" spans="1:4" x14ac:dyDescent="0.25">
      <c r="A1427" s="356">
        <v>2485</v>
      </c>
      <c r="B1427" s="356" t="s">
        <v>4563</v>
      </c>
      <c r="C1427" s="356" t="s">
        <v>3517</v>
      </c>
      <c r="D1427" s="352">
        <v>38.47</v>
      </c>
    </row>
    <row r="1428" spans="1:4" x14ac:dyDescent="0.25">
      <c r="A1428" s="356">
        <v>38005</v>
      </c>
      <c r="B1428" s="356" t="s">
        <v>4564</v>
      </c>
      <c r="C1428" s="356" t="s">
        <v>3517</v>
      </c>
      <c r="D1428" s="352">
        <v>26.88</v>
      </c>
    </row>
    <row r="1429" spans="1:4" x14ac:dyDescent="0.25">
      <c r="A1429" s="356">
        <v>38006</v>
      </c>
      <c r="B1429" s="356" t="s">
        <v>4565</v>
      </c>
      <c r="C1429" s="356" t="s">
        <v>3517</v>
      </c>
      <c r="D1429" s="352">
        <v>32.99</v>
      </c>
    </row>
    <row r="1430" spans="1:4" x14ac:dyDescent="0.25">
      <c r="A1430" s="356">
        <v>38428</v>
      </c>
      <c r="B1430" s="356" t="s">
        <v>4566</v>
      </c>
      <c r="C1430" s="356" t="s">
        <v>3517</v>
      </c>
      <c r="D1430" s="352">
        <v>30.91</v>
      </c>
    </row>
    <row r="1431" spans="1:4" x14ac:dyDescent="0.25">
      <c r="A1431" s="356">
        <v>38007</v>
      </c>
      <c r="B1431" s="356" t="s">
        <v>4567</v>
      </c>
      <c r="C1431" s="356" t="s">
        <v>3517</v>
      </c>
      <c r="D1431" s="352">
        <v>50.5</v>
      </c>
    </row>
    <row r="1432" spans="1:4" x14ac:dyDescent="0.25">
      <c r="A1432" s="356">
        <v>38008</v>
      </c>
      <c r="B1432" s="356" t="s">
        <v>4568</v>
      </c>
      <c r="C1432" s="356" t="s">
        <v>3517</v>
      </c>
      <c r="D1432" s="352">
        <v>203.38</v>
      </c>
    </row>
    <row r="1433" spans="1:4" x14ac:dyDescent="0.25">
      <c r="A1433" s="356">
        <v>38009</v>
      </c>
      <c r="B1433" s="356" t="s">
        <v>4569</v>
      </c>
      <c r="C1433" s="356" t="s">
        <v>3517</v>
      </c>
      <c r="D1433" s="352">
        <v>248.56</v>
      </c>
    </row>
    <row r="1434" spans="1:4" x14ac:dyDescent="0.25">
      <c r="A1434" s="356">
        <v>39279</v>
      </c>
      <c r="B1434" s="356" t="s">
        <v>4570</v>
      </c>
      <c r="C1434" s="356" t="s">
        <v>3517</v>
      </c>
      <c r="D1434" s="352">
        <v>15.67</v>
      </c>
    </row>
    <row r="1435" spans="1:4" x14ac:dyDescent="0.25">
      <c r="A1435" s="356">
        <v>38845</v>
      </c>
      <c r="B1435" s="356" t="s">
        <v>4571</v>
      </c>
      <c r="C1435" s="356" t="s">
        <v>3517</v>
      </c>
      <c r="D1435" s="352">
        <v>22.68</v>
      </c>
    </row>
    <row r="1436" spans="1:4" x14ac:dyDescent="0.25">
      <c r="A1436" s="356">
        <v>39280</v>
      </c>
      <c r="B1436" s="356" t="s">
        <v>4572</v>
      </c>
      <c r="C1436" s="356" t="s">
        <v>3517</v>
      </c>
      <c r="D1436" s="352">
        <v>20.32</v>
      </c>
    </row>
    <row r="1437" spans="1:4" x14ac:dyDescent="0.25">
      <c r="A1437" s="356">
        <v>39281</v>
      </c>
      <c r="B1437" s="356" t="s">
        <v>4573</v>
      </c>
      <c r="C1437" s="356" t="s">
        <v>3517</v>
      </c>
      <c r="D1437" s="352">
        <v>26.75</v>
      </c>
    </row>
    <row r="1438" spans="1:4" x14ac:dyDescent="0.25">
      <c r="A1438" s="356">
        <v>38849</v>
      </c>
      <c r="B1438" s="356" t="s">
        <v>4574</v>
      </c>
      <c r="C1438" s="356" t="s">
        <v>3517</v>
      </c>
      <c r="D1438" s="352">
        <v>22.91</v>
      </c>
    </row>
    <row r="1439" spans="1:4" x14ac:dyDescent="0.25">
      <c r="A1439" s="356">
        <v>39282</v>
      </c>
      <c r="B1439" s="356" t="s">
        <v>4575</v>
      </c>
      <c r="C1439" s="356" t="s">
        <v>3517</v>
      </c>
      <c r="D1439" s="352">
        <v>27.39</v>
      </c>
    </row>
    <row r="1440" spans="1:4" x14ac:dyDescent="0.25">
      <c r="A1440" s="356">
        <v>38852</v>
      </c>
      <c r="B1440" s="356" t="s">
        <v>4576</v>
      </c>
      <c r="C1440" s="356" t="s">
        <v>3517</v>
      </c>
      <c r="D1440" s="352">
        <v>37.26</v>
      </c>
    </row>
    <row r="1441" spans="1:4" x14ac:dyDescent="0.25">
      <c r="A1441" s="356">
        <v>38844</v>
      </c>
      <c r="B1441" s="356" t="s">
        <v>4577</v>
      </c>
      <c r="C1441" s="356" t="s">
        <v>3517</v>
      </c>
      <c r="D1441" s="352">
        <v>11.45</v>
      </c>
    </row>
    <row r="1442" spans="1:4" x14ac:dyDescent="0.25">
      <c r="A1442" s="356">
        <v>38846</v>
      </c>
      <c r="B1442" s="356" t="s">
        <v>4578</v>
      </c>
      <c r="C1442" s="356" t="s">
        <v>3517</v>
      </c>
      <c r="D1442" s="352">
        <v>12.52</v>
      </c>
    </row>
    <row r="1443" spans="1:4" x14ac:dyDescent="0.25">
      <c r="A1443" s="356">
        <v>38847</v>
      </c>
      <c r="B1443" s="356" t="s">
        <v>4579</v>
      </c>
      <c r="C1443" s="356" t="s">
        <v>3517</v>
      </c>
      <c r="D1443" s="352">
        <v>15.41</v>
      </c>
    </row>
    <row r="1444" spans="1:4" x14ac:dyDescent="0.25">
      <c r="A1444" s="356">
        <v>38850</v>
      </c>
      <c r="B1444" s="356" t="s">
        <v>4580</v>
      </c>
      <c r="C1444" s="356" t="s">
        <v>3517</v>
      </c>
      <c r="D1444" s="352">
        <v>21.42</v>
      </c>
    </row>
    <row r="1445" spans="1:4" x14ac:dyDescent="0.25">
      <c r="A1445" s="356">
        <v>38848</v>
      </c>
      <c r="B1445" s="356" t="s">
        <v>4581</v>
      </c>
      <c r="C1445" s="356" t="s">
        <v>3517</v>
      </c>
      <c r="D1445" s="352">
        <v>17.91</v>
      </c>
    </row>
    <row r="1446" spans="1:4" x14ac:dyDescent="0.25">
      <c r="A1446" s="356">
        <v>38851</v>
      </c>
      <c r="B1446" s="356" t="s">
        <v>4582</v>
      </c>
      <c r="C1446" s="356" t="s">
        <v>3517</v>
      </c>
      <c r="D1446" s="352">
        <v>32.56</v>
      </c>
    </row>
    <row r="1447" spans="1:4" x14ac:dyDescent="0.25">
      <c r="A1447" s="356">
        <v>38860</v>
      </c>
      <c r="B1447" s="356" t="s">
        <v>4583</v>
      </c>
      <c r="C1447" s="356" t="s">
        <v>3517</v>
      </c>
      <c r="D1447" s="352">
        <v>9.1999999999999993</v>
      </c>
    </row>
    <row r="1448" spans="1:4" x14ac:dyDescent="0.25">
      <c r="A1448" s="356">
        <v>38861</v>
      </c>
      <c r="B1448" s="356" t="s">
        <v>4584</v>
      </c>
      <c r="C1448" s="356" t="s">
        <v>3517</v>
      </c>
      <c r="D1448" s="352">
        <v>12.38</v>
      </c>
    </row>
    <row r="1449" spans="1:4" x14ac:dyDescent="0.25">
      <c r="A1449" s="356">
        <v>38862</v>
      </c>
      <c r="B1449" s="356" t="s">
        <v>4585</v>
      </c>
      <c r="C1449" s="356" t="s">
        <v>3517</v>
      </c>
      <c r="D1449" s="352">
        <v>10.44</v>
      </c>
    </row>
    <row r="1450" spans="1:4" x14ac:dyDescent="0.25">
      <c r="A1450" s="356">
        <v>38863</v>
      </c>
      <c r="B1450" s="356" t="s">
        <v>4586</v>
      </c>
      <c r="C1450" s="356" t="s">
        <v>3517</v>
      </c>
      <c r="D1450" s="352">
        <v>11.99</v>
      </c>
    </row>
    <row r="1451" spans="1:4" x14ac:dyDescent="0.25">
      <c r="A1451" s="356">
        <v>38865</v>
      </c>
      <c r="B1451" s="356" t="s">
        <v>4587</v>
      </c>
      <c r="C1451" s="356" t="s">
        <v>3517</v>
      </c>
      <c r="D1451" s="352">
        <v>16.29</v>
      </c>
    </row>
    <row r="1452" spans="1:4" x14ac:dyDescent="0.25">
      <c r="A1452" s="356">
        <v>38864</v>
      </c>
      <c r="B1452" s="356" t="s">
        <v>4588</v>
      </c>
      <c r="C1452" s="356" t="s">
        <v>3517</v>
      </c>
      <c r="D1452" s="352">
        <v>24.89</v>
      </c>
    </row>
    <row r="1453" spans="1:4" x14ac:dyDescent="0.25">
      <c r="A1453" s="356">
        <v>38866</v>
      </c>
      <c r="B1453" s="356" t="s">
        <v>4589</v>
      </c>
      <c r="C1453" s="356" t="s">
        <v>3517</v>
      </c>
      <c r="D1453" s="352">
        <v>17.52</v>
      </c>
    </row>
    <row r="1454" spans="1:4" x14ac:dyDescent="0.25">
      <c r="A1454" s="356">
        <v>38868</v>
      </c>
      <c r="B1454" s="356" t="s">
        <v>4590</v>
      </c>
      <c r="C1454" s="356" t="s">
        <v>3517</v>
      </c>
      <c r="D1454" s="352">
        <v>29.21</v>
      </c>
    </row>
    <row r="1455" spans="1:4" x14ac:dyDescent="0.25">
      <c r="A1455" s="356">
        <v>38853</v>
      </c>
      <c r="B1455" s="356" t="s">
        <v>4591</v>
      </c>
      <c r="C1455" s="356" t="s">
        <v>3517</v>
      </c>
      <c r="D1455" s="352">
        <v>9.44</v>
      </c>
    </row>
    <row r="1456" spans="1:4" x14ac:dyDescent="0.25">
      <c r="A1456" s="356">
        <v>38854</v>
      </c>
      <c r="B1456" s="356" t="s">
        <v>4592</v>
      </c>
      <c r="C1456" s="356" t="s">
        <v>3517</v>
      </c>
      <c r="D1456" s="352">
        <v>12.9</v>
      </c>
    </row>
    <row r="1457" spans="1:4" x14ac:dyDescent="0.25">
      <c r="A1457" s="356">
        <v>38855</v>
      </c>
      <c r="B1457" s="356" t="s">
        <v>4593</v>
      </c>
      <c r="C1457" s="356" t="s">
        <v>3517</v>
      </c>
      <c r="D1457" s="352">
        <v>9.57</v>
      </c>
    </row>
    <row r="1458" spans="1:4" x14ac:dyDescent="0.25">
      <c r="A1458" s="356">
        <v>38856</v>
      </c>
      <c r="B1458" s="356" t="s">
        <v>4594</v>
      </c>
      <c r="C1458" s="356" t="s">
        <v>3517</v>
      </c>
      <c r="D1458" s="352">
        <v>15.37</v>
      </c>
    </row>
    <row r="1459" spans="1:4" x14ac:dyDescent="0.25">
      <c r="A1459" s="356">
        <v>38857</v>
      </c>
      <c r="B1459" s="356" t="s">
        <v>4595</v>
      </c>
      <c r="C1459" s="356" t="s">
        <v>3517</v>
      </c>
      <c r="D1459" s="352">
        <v>20.329999999999998</v>
      </c>
    </row>
    <row r="1460" spans="1:4" x14ac:dyDescent="0.25">
      <c r="A1460" s="356">
        <v>38858</v>
      </c>
      <c r="B1460" s="356" t="s">
        <v>4596</v>
      </c>
      <c r="C1460" s="356" t="s">
        <v>3517</v>
      </c>
      <c r="D1460" s="352">
        <v>18.48</v>
      </c>
    </row>
    <row r="1461" spans="1:4" x14ac:dyDescent="0.25">
      <c r="A1461" s="356">
        <v>38859</v>
      </c>
      <c r="B1461" s="356" t="s">
        <v>4597</v>
      </c>
      <c r="C1461" s="356" t="s">
        <v>3517</v>
      </c>
      <c r="D1461" s="352">
        <v>29.93</v>
      </c>
    </row>
    <row r="1462" spans="1:4" x14ac:dyDescent="0.25">
      <c r="A1462" s="356">
        <v>3104</v>
      </c>
      <c r="B1462" s="356" t="s">
        <v>12564</v>
      </c>
      <c r="C1462" s="356" t="s">
        <v>4599</v>
      </c>
      <c r="D1462" s="352">
        <v>142.9</v>
      </c>
    </row>
    <row r="1463" spans="1:4" x14ac:dyDescent="0.25">
      <c r="A1463" s="356">
        <v>1607</v>
      </c>
      <c r="B1463" s="356" t="s">
        <v>4598</v>
      </c>
      <c r="C1463" s="356" t="s">
        <v>4599</v>
      </c>
      <c r="D1463" s="352">
        <v>0.25</v>
      </c>
    </row>
    <row r="1464" spans="1:4" x14ac:dyDescent="0.25">
      <c r="A1464" s="356">
        <v>38169</v>
      </c>
      <c r="B1464" s="356" t="s">
        <v>4600</v>
      </c>
      <c r="C1464" s="356" t="s">
        <v>4599</v>
      </c>
      <c r="D1464" s="352">
        <v>84.93</v>
      </c>
    </row>
    <row r="1465" spans="1:4" x14ac:dyDescent="0.25">
      <c r="A1465" s="356">
        <v>6142</v>
      </c>
      <c r="B1465" s="356" t="s">
        <v>4601</v>
      </c>
      <c r="C1465" s="356" t="s">
        <v>3517</v>
      </c>
      <c r="D1465" s="352">
        <v>9.08</v>
      </c>
    </row>
    <row r="1466" spans="1:4" x14ac:dyDescent="0.25">
      <c r="A1466" s="356">
        <v>11686</v>
      </c>
      <c r="B1466" s="356" t="s">
        <v>4602</v>
      </c>
      <c r="C1466" s="356" t="s">
        <v>3517</v>
      </c>
      <c r="D1466" s="352">
        <v>12.6</v>
      </c>
    </row>
    <row r="1467" spans="1:4" x14ac:dyDescent="0.25">
      <c r="A1467" s="356">
        <v>37598</v>
      </c>
      <c r="B1467" s="356" t="s">
        <v>4603</v>
      </c>
      <c r="C1467" s="356" t="s">
        <v>3517</v>
      </c>
      <c r="D1467" s="352">
        <v>44.96</v>
      </c>
    </row>
    <row r="1468" spans="1:4" x14ac:dyDescent="0.25">
      <c r="A1468" s="356">
        <v>25398</v>
      </c>
      <c r="B1468" s="356" t="s">
        <v>4604</v>
      </c>
      <c r="C1468" s="356" t="s">
        <v>3517</v>
      </c>
      <c r="D1468" s="353">
        <v>5328.75</v>
      </c>
    </row>
    <row r="1469" spans="1:4" x14ac:dyDescent="0.25">
      <c r="A1469" s="356">
        <v>25399</v>
      </c>
      <c r="B1469" s="356" t="s">
        <v>4605</v>
      </c>
      <c r="C1469" s="356" t="s">
        <v>3517</v>
      </c>
      <c r="D1469" s="353">
        <v>3235.02</v>
      </c>
    </row>
    <row r="1470" spans="1:4" x14ac:dyDescent="0.25">
      <c r="A1470" s="356">
        <v>43440</v>
      </c>
      <c r="B1470" s="356" t="s">
        <v>10238</v>
      </c>
      <c r="C1470" s="356" t="s">
        <v>3517</v>
      </c>
      <c r="D1470" s="352">
        <v>397.76</v>
      </c>
    </row>
    <row r="1471" spans="1:4" x14ac:dyDescent="0.25">
      <c r="A1471" s="356">
        <v>10667</v>
      </c>
      <c r="B1471" s="356" t="s">
        <v>4606</v>
      </c>
      <c r="C1471" s="356" t="s">
        <v>3517</v>
      </c>
      <c r="D1471" s="353">
        <v>15000</v>
      </c>
    </row>
    <row r="1472" spans="1:4" x14ac:dyDescent="0.25">
      <c r="A1472" s="356">
        <v>1613</v>
      </c>
      <c r="B1472" s="356" t="s">
        <v>4607</v>
      </c>
      <c r="C1472" s="356" t="s">
        <v>3517</v>
      </c>
      <c r="D1472" s="353">
        <v>1533.1</v>
      </c>
    </row>
    <row r="1473" spans="1:4" x14ac:dyDescent="0.25">
      <c r="A1473" s="356">
        <v>1626</v>
      </c>
      <c r="B1473" s="356" t="s">
        <v>4608</v>
      </c>
      <c r="C1473" s="356" t="s">
        <v>3517</v>
      </c>
      <c r="D1473" s="353">
        <v>2292.94</v>
      </c>
    </row>
    <row r="1474" spans="1:4" x14ac:dyDescent="0.25">
      <c r="A1474" s="356">
        <v>1625</v>
      </c>
      <c r="B1474" s="356" t="s">
        <v>4609</v>
      </c>
      <c r="C1474" s="356" t="s">
        <v>3517</v>
      </c>
      <c r="D1474" s="352">
        <v>160.15</v>
      </c>
    </row>
    <row r="1475" spans="1:4" x14ac:dyDescent="0.25">
      <c r="A1475" s="356">
        <v>1622</v>
      </c>
      <c r="B1475" s="356" t="s">
        <v>4610</v>
      </c>
      <c r="C1475" s="356" t="s">
        <v>3517</v>
      </c>
      <c r="D1475" s="353">
        <v>5174.2299999999996</v>
      </c>
    </row>
    <row r="1476" spans="1:4" x14ac:dyDescent="0.25">
      <c r="A1476" s="356">
        <v>1620</v>
      </c>
      <c r="B1476" s="356" t="s">
        <v>4611</v>
      </c>
      <c r="C1476" s="356" t="s">
        <v>3517</v>
      </c>
      <c r="D1476" s="352">
        <v>337.37</v>
      </c>
    </row>
    <row r="1477" spans="1:4" x14ac:dyDescent="0.25">
      <c r="A1477" s="356">
        <v>1629</v>
      </c>
      <c r="B1477" s="356" t="s">
        <v>4612</v>
      </c>
      <c r="C1477" s="356" t="s">
        <v>3517</v>
      </c>
      <c r="D1477" s="353">
        <v>12592.85</v>
      </c>
    </row>
    <row r="1478" spans="1:4" x14ac:dyDescent="0.25">
      <c r="A1478" s="356">
        <v>1627</v>
      </c>
      <c r="B1478" s="356" t="s">
        <v>4613</v>
      </c>
      <c r="C1478" s="356" t="s">
        <v>3517</v>
      </c>
      <c r="D1478" s="352">
        <v>644.87</v>
      </c>
    </row>
    <row r="1479" spans="1:4" x14ac:dyDescent="0.25">
      <c r="A1479" s="356">
        <v>1623</v>
      </c>
      <c r="B1479" s="356" t="s">
        <v>4614</v>
      </c>
      <c r="C1479" s="356" t="s">
        <v>3517</v>
      </c>
      <c r="D1479" s="352">
        <v>130.61000000000001</v>
      </c>
    </row>
    <row r="1480" spans="1:4" x14ac:dyDescent="0.25">
      <c r="A1480" s="356">
        <v>1619</v>
      </c>
      <c r="B1480" s="356" t="s">
        <v>4615</v>
      </c>
      <c r="C1480" s="356" t="s">
        <v>3517</v>
      </c>
      <c r="D1480" s="352">
        <v>179.66</v>
      </c>
    </row>
    <row r="1481" spans="1:4" x14ac:dyDescent="0.25">
      <c r="A1481" s="356">
        <v>1630</v>
      </c>
      <c r="B1481" s="356" t="s">
        <v>4616</v>
      </c>
      <c r="C1481" s="356" t="s">
        <v>3517</v>
      </c>
      <c r="D1481" s="353">
        <v>3955.81</v>
      </c>
    </row>
    <row r="1482" spans="1:4" x14ac:dyDescent="0.25">
      <c r="A1482" s="356">
        <v>1616</v>
      </c>
      <c r="B1482" s="356" t="s">
        <v>4617</v>
      </c>
      <c r="C1482" s="356" t="s">
        <v>3517</v>
      </c>
      <c r="D1482" s="353">
        <v>6084.1</v>
      </c>
    </row>
    <row r="1483" spans="1:4" x14ac:dyDescent="0.25">
      <c r="A1483" s="356">
        <v>1614</v>
      </c>
      <c r="B1483" s="356" t="s">
        <v>4618</v>
      </c>
      <c r="C1483" s="356" t="s">
        <v>3517</v>
      </c>
      <c r="D1483" s="352">
        <v>278.06</v>
      </c>
    </row>
    <row r="1484" spans="1:4" x14ac:dyDescent="0.25">
      <c r="A1484" s="356">
        <v>1617</v>
      </c>
      <c r="B1484" s="356" t="s">
        <v>4619</v>
      </c>
      <c r="C1484" s="356" t="s">
        <v>3517</v>
      </c>
      <c r="D1484" s="353">
        <v>7263.1</v>
      </c>
    </row>
    <row r="1485" spans="1:4" x14ac:dyDescent="0.25">
      <c r="A1485" s="356">
        <v>1621</v>
      </c>
      <c r="B1485" s="356" t="s">
        <v>4620</v>
      </c>
      <c r="C1485" s="356" t="s">
        <v>3517</v>
      </c>
      <c r="D1485" s="352">
        <v>497.31</v>
      </c>
    </row>
    <row r="1486" spans="1:4" x14ac:dyDescent="0.25">
      <c r="A1486" s="356">
        <v>1624</v>
      </c>
      <c r="B1486" s="356" t="s">
        <v>4621</v>
      </c>
      <c r="C1486" s="356" t="s">
        <v>3517</v>
      </c>
      <c r="D1486" s="353">
        <v>17853.060000000001</v>
      </c>
    </row>
    <row r="1487" spans="1:4" x14ac:dyDescent="0.25">
      <c r="A1487" s="356">
        <v>1615</v>
      </c>
      <c r="B1487" s="356" t="s">
        <v>4622</v>
      </c>
      <c r="C1487" s="356" t="s">
        <v>3517</v>
      </c>
      <c r="D1487" s="352">
        <v>933.87</v>
      </c>
    </row>
    <row r="1488" spans="1:4" x14ac:dyDescent="0.25">
      <c r="A1488" s="356">
        <v>1612</v>
      </c>
      <c r="B1488" s="356" t="s">
        <v>4623</v>
      </c>
      <c r="C1488" s="356" t="s">
        <v>3517</v>
      </c>
      <c r="D1488" s="352">
        <v>123</v>
      </c>
    </row>
    <row r="1489" spans="1:4" x14ac:dyDescent="0.25">
      <c r="A1489" s="356">
        <v>1618</v>
      </c>
      <c r="B1489" s="356" t="s">
        <v>4624</v>
      </c>
      <c r="C1489" s="356" t="s">
        <v>3517</v>
      </c>
      <c r="D1489" s="353">
        <v>1283.28</v>
      </c>
    </row>
    <row r="1490" spans="1:4" x14ac:dyDescent="0.25">
      <c r="A1490" s="356">
        <v>14211</v>
      </c>
      <c r="B1490" s="356" t="s">
        <v>4625</v>
      </c>
      <c r="C1490" s="356" t="s">
        <v>3517</v>
      </c>
      <c r="D1490" s="352">
        <v>51.11</v>
      </c>
    </row>
    <row r="1491" spans="1:4" x14ac:dyDescent="0.25">
      <c r="A1491" s="356">
        <v>43657</v>
      </c>
      <c r="B1491" s="356" t="s">
        <v>12565</v>
      </c>
      <c r="C1491" s="356" t="s">
        <v>3526</v>
      </c>
      <c r="D1491" s="352">
        <v>11.5</v>
      </c>
    </row>
    <row r="1492" spans="1:4" x14ac:dyDescent="0.25">
      <c r="A1492" s="356">
        <v>34500</v>
      </c>
      <c r="B1492" s="356" t="s">
        <v>4626</v>
      </c>
      <c r="C1492" s="356" t="s">
        <v>3519</v>
      </c>
      <c r="D1492" s="352">
        <v>133.6</v>
      </c>
    </row>
    <row r="1493" spans="1:4" x14ac:dyDescent="0.25">
      <c r="A1493" s="356">
        <v>40934</v>
      </c>
      <c r="B1493" s="356" t="s">
        <v>4627</v>
      </c>
      <c r="C1493" s="356" t="s">
        <v>3655</v>
      </c>
      <c r="D1493" s="353">
        <v>23603.53</v>
      </c>
    </row>
    <row r="1494" spans="1:4" x14ac:dyDescent="0.25">
      <c r="A1494" s="356">
        <v>38200</v>
      </c>
      <c r="B1494" s="356" t="s">
        <v>4628</v>
      </c>
      <c r="C1494" s="356" t="s">
        <v>4629</v>
      </c>
      <c r="D1494" s="352">
        <v>853.65</v>
      </c>
    </row>
    <row r="1495" spans="1:4" x14ac:dyDescent="0.25">
      <c r="A1495" s="356">
        <v>39269</v>
      </c>
      <c r="B1495" s="356" t="s">
        <v>4630</v>
      </c>
      <c r="C1495" s="356" t="s">
        <v>3526</v>
      </c>
      <c r="D1495" s="352">
        <v>1.49</v>
      </c>
    </row>
    <row r="1496" spans="1:4" x14ac:dyDescent="0.25">
      <c r="A1496" s="356">
        <v>11889</v>
      </c>
      <c r="B1496" s="356" t="s">
        <v>4631</v>
      </c>
      <c r="C1496" s="356" t="s">
        <v>3526</v>
      </c>
      <c r="D1496" s="352">
        <v>2.0699999999999998</v>
      </c>
    </row>
    <row r="1497" spans="1:4" x14ac:dyDescent="0.25">
      <c r="A1497" s="356">
        <v>39270</v>
      </c>
      <c r="B1497" s="356" t="s">
        <v>4632</v>
      </c>
      <c r="C1497" s="356" t="s">
        <v>3526</v>
      </c>
      <c r="D1497" s="352">
        <v>2.4700000000000002</v>
      </c>
    </row>
    <row r="1498" spans="1:4" x14ac:dyDescent="0.25">
      <c r="A1498" s="356">
        <v>11890</v>
      </c>
      <c r="B1498" s="356" t="s">
        <v>4633</v>
      </c>
      <c r="C1498" s="356" t="s">
        <v>3526</v>
      </c>
      <c r="D1498" s="352">
        <v>3.21</v>
      </c>
    </row>
    <row r="1499" spans="1:4" x14ac:dyDescent="0.25">
      <c r="A1499" s="356">
        <v>11891</v>
      </c>
      <c r="B1499" s="356" t="s">
        <v>4634</v>
      </c>
      <c r="C1499" s="356" t="s">
        <v>3526</v>
      </c>
      <c r="D1499" s="352">
        <v>5.3</v>
      </c>
    </row>
    <row r="1500" spans="1:4" x14ac:dyDescent="0.25">
      <c r="A1500" s="356">
        <v>11892</v>
      </c>
      <c r="B1500" s="356" t="s">
        <v>4635</v>
      </c>
      <c r="C1500" s="356" t="s">
        <v>3526</v>
      </c>
      <c r="D1500" s="352">
        <v>8.16</v>
      </c>
    </row>
    <row r="1501" spans="1:4" x14ac:dyDescent="0.25">
      <c r="A1501" s="356">
        <v>37601</v>
      </c>
      <c r="B1501" s="356" t="s">
        <v>4636</v>
      </c>
      <c r="C1501" s="356" t="s">
        <v>3526</v>
      </c>
      <c r="D1501" s="352">
        <v>9.99</v>
      </c>
    </row>
    <row r="1502" spans="1:4" x14ac:dyDescent="0.25">
      <c r="A1502" s="356">
        <v>1634</v>
      </c>
      <c r="B1502" s="356" t="s">
        <v>4637</v>
      </c>
      <c r="C1502" s="356" t="s">
        <v>3526</v>
      </c>
      <c r="D1502" s="352">
        <v>10.32</v>
      </c>
    </row>
    <row r="1503" spans="1:4" x14ac:dyDescent="0.25">
      <c r="A1503" s="356">
        <v>5086</v>
      </c>
      <c r="B1503" s="356" t="s">
        <v>4638</v>
      </c>
      <c r="C1503" s="356" t="s">
        <v>3575</v>
      </c>
      <c r="D1503" s="352">
        <v>35.159999999999997</v>
      </c>
    </row>
    <row r="1504" spans="1:4" x14ac:dyDescent="0.25">
      <c r="A1504" s="356">
        <v>11280</v>
      </c>
      <c r="B1504" s="356" t="s">
        <v>4639</v>
      </c>
      <c r="C1504" s="356" t="s">
        <v>3517</v>
      </c>
      <c r="D1504" s="353">
        <v>16233.28</v>
      </c>
    </row>
    <row r="1505" spans="1:4" x14ac:dyDescent="0.25">
      <c r="A1505" s="356">
        <v>40519</v>
      </c>
      <c r="B1505" s="356" t="s">
        <v>4640</v>
      </c>
      <c r="C1505" s="356" t="s">
        <v>3517</v>
      </c>
      <c r="D1505" s="353">
        <v>133821.63</v>
      </c>
    </row>
    <row r="1506" spans="1:4" x14ac:dyDescent="0.25">
      <c r="A1506" s="356">
        <v>39869</v>
      </c>
      <c r="B1506" s="356" t="s">
        <v>4641</v>
      </c>
      <c r="C1506" s="356" t="s">
        <v>3517</v>
      </c>
      <c r="D1506" s="352">
        <v>15.84</v>
      </c>
    </row>
    <row r="1507" spans="1:4" x14ac:dyDescent="0.25">
      <c r="A1507" s="356">
        <v>39870</v>
      </c>
      <c r="B1507" s="356" t="s">
        <v>4642</v>
      </c>
      <c r="C1507" s="356" t="s">
        <v>3517</v>
      </c>
      <c r="D1507" s="352">
        <v>24.22</v>
      </c>
    </row>
    <row r="1508" spans="1:4" x14ac:dyDescent="0.25">
      <c r="A1508" s="356">
        <v>39871</v>
      </c>
      <c r="B1508" s="356" t="s">
        <v>4643</v>
      </c>
      <c r="C1508" s="356" t="s">
        <v>3517</v>
      </c>
      <c r="D1508" s="352">
        <v>27.16</v>
      </c>
    </row>
    <row r="1509" spans="1:4" x14ac:dyDescent="0.25">
      <c r="A1509" s="356">
        <v>12722</v>
      </c>
      <c r="B1509" s="356" t="s">
        <v>4644</v>
      </c>
      <c r="C1509" s="356" t="s">
        <v>3517</v>
      </c>
      <c r="D1509" s="352">
        <v>908.73</v>
      </c>
    </row>
    <row r="1510" spans="1:4" x14ac:dyDescent="0.25">
      <c r="A1510" s="356">
        <v>12714</v>
      </c>
      <c r="B1510" s="356" t="s">
        <v>4645</v>
      </c>
      <c r="C1510" s="356" t="s">
        <v>3517</v>
      </c>
      <c r="D1510" s="352">
        <v>5.93</v>
      </c>
    </row>
    <row r="1511" spans="1:4" x14ac:dyDescent="0.25">
      <c r="A1511" s="356">
        <v>12715</v>
      </c>
      <c r="B1511" s="356" t="s">
        <v>4646</v>
      </c>
      <c r="C1511" s="356" t="s">
        <v>3517</v>
      </c>
      <c r="D1511" s="352">
        <v>13.39</v>
      </c>
    </row>
    <row r="1512" spans="1:4" x14ac:dyDescent="0.25">
      <c r="A1512" s="356">
        <v>12716</v>
      </c>
      <c r="B1512" s="356" t="s">
        <v>4647</v>
      </c>
      <c r="C1512" s="356" t="s">
        <v>3517</v>
      </c>
      <c r="D1512" s="352">
        <v>23</v>
      </c>
    </row>
    <row r="1513" spans="1:4" x14ac:dyDescent="0.25">
      <c r="A1513" s="356">
        <v>12717</v>
      </c>
      <c r="B1513" s="356" t="s">
        <v>4648</v>
      </c>
      <c r="C1513" s="356" t="s">
        <v>3517</v>
      </c>
      <c r="D1513" s="352">
        <v>45.21</v>
      </c>
    </row>
    <row r="1514" spans="1:4" x14ac:dyDescent="0.25">
      <c r="A1514" s="356">
        <v>12718</v>
      </c>
      <c r="B1514" s="356" t="s">
        <v>4649</v>
      </c>
      <c r="C1514" s="356" t="s">
        <v>3517</v>
      </c>
      <c r="D1514" s="352">
        <v>69.38</v>
      </c>
    </row>
    <row r="1515" spans="1:4" x14ac:dyDescent="0.25">
      <c r="A1515" s="356">
        <v>12719</v>
      </c>
      <c r="B1515" s="356" t="s">
        <v>4650</v>
      </c>
      <c r="C1515" s="356" t="s">
        <v>3517</v>
      </c>
      <c r="D1515" s="352">
        <v>110.14</v>
      </c>
    </row>
    <row r="1516" spans="1:4" x14ac:dyDescent="0.25">
      <c r="A1516" s="356">
        <v>12720</v>
      </c>
      <c r="B1516" s="356" t="s">
        <v>4651</v>
      </c>
      <c r="C1516" s="356" t="s">
        <v>3517</v>
      </c>
      <c r="D1516" s="352">
        <v>383.51</v>
      </c>
    </row>
    <row r="1517" spans="1:4" x14ac:dyDescent="0.25">
      <c r="A1517" s="356">
        <v>12721</v>
      </c>
      <c r="B1517" s="356" t="s">
        <v>4652</v>
      </c>
      <c r="C1517" s="356" t="s">
        <v>3517</v>
      </c>
      <c r="D1517" s="352">
        <v>367.76</v>
      </c>
    </row>
    <row r="1518" spans="1:4" x14ac:dyDescent="0.25">
      <c r="A1518" s="356">
        <v>3468</v>
      </c>
      <c r="B1518" s="356" t="s">
        <v>4653</v>
      </c>
      <c r="C1518" s="356" t="s">
        <v>3517</v>
      </c>
      <c r="D1518" s="352">
        <v>33.47</v>
      </c>
    </row>
    <row r="1519" spans="1:4" x14ac:dyDescent="0.25">
      <c r="A1519" s="356">
        <v>3465</v>
      </c>
      <c r="B1519" s="356" t="s">
        <v>4654</v>
      </c>
      <c r="C1519" s="356" t="s">
        <v>3517</v>
      </c>
      <c r="D1519" s="352">
        <v>33.46</v>
      </c>
    </row>
    <row r="1520" spans="1:4" x14ac:dyDescent="0.25">
      <c r="A1520" s="356">
        <v>12403</v>
      </c>
      <c r="B1520" s="356" t="s">
        <v>4655</v>
      </c>
      <c r="C1520" s="356" t="s">
        <v>3517</v>
      </c>
      <c r="D1520" s="352">
        <v>23.85</v>
      </c>
    </row>
    <row r="1521" spans="1:4" x14ac:dyDescent="0.25">
      <c r="A1521" s="356">
        <v>3463</v>
      </c>
      <c r="B1521" s="356" t="s">
        <v>4656</v>
      </c>
      <c r="C1521" s="356" t="s">
        <v>3517</v>
      </c>
      <c r="D1521" s="352">
        <v>13.93</v>
      </c>
    </row>
    <row r="1522" spans="1:4" x14ac:dyDescent="0.25">
      <c r="A1522" s="356">
        <v>3464</v>
      </c>
      <c r="B1522" s="356" t="s">
        <v>4657</v>
      </c>
      <c r="C1522" s="356" t="s">
        <v>3517</v>
      </c>
      <c r="D1522" s="352">
        <v>13.93</v>
      </c>
    </row>
    <row r="1523" spans="1:4" x14ac:dyDescent="0.25">
      <c r="A1523" s="356">
        <v>3466</v>
      </c>
      <c r="B1523" s="356" t="s">
        <v>4658</v>
      </c>
      <c r="C1523" s="356" t="s">
        <v>3517</v>
      </c>
      <c r="D1523" s="352">
        <v>84.98</v>
      </c>
    </row>
    <row r="1524" spans="1:4" x14ac:dyDescent="0.25">
      <c r="A1524" s="356">
        <v>3467</v>
      </c>
      <c r="B1524" s="356" t="s">
        <v>4659</v>
      </c>
      <c r="C1524" s="356" t="s">
        <v>3517</v>
      </c>
      <c r="D1524" s="352">
        <v>47.99</v>
      </c>
    </row>
    <row r="1525" spans="1:4" x14ac:dyDescent="0.25">
      <c r="A1525" s="356">
        <v>3462</v>
      </c>
      <c r="B1525" s="356" t="s">
        <v>4660</v>
      </c>
      <c r="C1525" s="356" t="s">
        <v>3517</v>
      </c>
      <c r="D1525" s="352">
        <v>9.19</v>
      </c>
    </row>
    <row r="1526" spans="1:4" x14ac:dyDescent="0.25">
      <c r="A1526" s="356">
        <v>3446</v>
      </c>
      <c r="B1526" s="356" t="s">
        <v>4661</v>
      </c>
      <c r="C1526" s="356" t="s">
        <v>3517</v>
      </c>
      <c r="D1526" s="352">
        <v>28.29</v>
      </c>
    </row>
    <row r="1527" spans="1:4" x14ac:dyDescent="0.25">
      <c r="A1527" s="356">
        <v>3445</v>
      </c>
      <c r="B1527" s="356" t="s">
        <v>4662</v>
      </c>
      <c r="C1527" s="356" t="s">
        <v>3517</v>
      </c>
      <c r="D1527" s="352">
        <v>23.1</v>
      </c>
    </row>
    <row r="1528" spans="1:4" x14ac:dyDescent="0.25">
      <c r="A1528" s="356">
        <v>3441</v>
      </c>
      <c r="B1528" s="356" t="s">
        <v>4663</v>
      </c>
      <c r="C1528" s="356" t="s">
        <v>3517</v>
      </c>
      <c r="D1528" s="352">
        <v>6.52</v>
      </c>
    </row>
    <row r="1529" spans="1:4" x14ac:dyDescent="0.25">
      <c r="A1529" s="356">
        <v>3444</v>
      </c>
      <c r="B1529" s="356" t="s">
        <v>4664</v>
      </c>
      <c r="C1529" s="356" t="s">
        <v>3517</v>
      </c>
      <c r="D1529" s="352">
        <v>14.22</v>
      </c>
    </row>
    <row r="1530" spans="1:4" x14ac:dyDescent="0.25">
      <c r="A1530" s="356">
        <v>12402</v>
      </c>
      <c r="B1530" s="356" t="s">
        <v>4665</v>
      </c>
      <c r="C1530" s="356" t="s">
        <v>3517</v>
      </c>
      <c r="D1530" s="352">
        <v>79.53</v>
      </c>
    </row>
    <row r="1531" spans="1:4" x14ac:dyDescent="0.25">
      <c r="A1531" s="356">
        <v>3447</v>
      </c>
      <c r="B1531" s="356" t="s">
        <v>4666</v>
      </c>
      <c r="C1531" s="356" t="s">
        <v>3517</v>
      </c>
      <c r="D1531" s="352">
        <v>41.15</v>
      </c>
    </row>
    <row r="1532" spans="1:4" x14ac:dyDescent="0.25">
      <c r="A1532" s="356">
        <v>3442</v>
      </c>
      <c r="B1532" s="356" t="s">
        <v>4667</v>
      </c>
      <c r="C1532" s="356" t="s">
        <v>3517</v>
      </c>
      <c r="D1532" s="352">
        <v>9.75</v>
      </c>
    </row>
    <row r="1533" spans="1:4" x14ac:dyDescent="0.25">
      <c r="A1533" s="356">
        <v>3448</v>
      </c>
      <c r="B1533" s="356" t="s">
        <v>4668</v>
      </c>
      <c r="C1533" s="356" t="s">
        <v>3517</v>
      </c>
      <c r="D1533" s="352">
        <v>116.28</v>
      </c>
    </row>
    <row r="1534" spans="1:4" x14ac:dyDescent="0.25">
      <c r="A1534" s="356">
        <v>3449</v>
      </c>
      <c r="B1534" s="356" t="s">
        <v>4669</v>
      </c>
      <c r="C1534" s="356" t="s">
        <v>3517</v>
      </c>
      <c r="D1534" s="352">
        <v>203.75</v>
      </c>
    </row>
    <row r="1535" spans="1:4" x14ac:dyDescent="0.25">
      <c r="A1535" s="356">
        <v>37438</v>
      </c>
      <c r="B1535" s="356" t="s">
        <v>4670</v>
      </c>
      <c r="C1535" s="356" t="s">
        <v>3517</v>
      </c>
      <c r="D1535" s="352">
        <v>255.01</v>
      </c>
    </row>
    <row r="1536" spans="1:4" x14ac:dyDescent="0.25">
      <c r="A1536" s="356">
        <v>37439</v>
      </c>
      <c r="B1536" s="356" t="s">
        <v>4671</v>
      </c>
      <c r="C1536" s="356" t="s">
        <v>3517</v>
      </c>
      <c r="D1536" s="353">
        <v>1667.24</v>
      </c>
    </row>
    <row r="1537" spans="1:4" x14ac:dyDescent="0.25">
      <c r="A1537" s="356">
        <v>37435</v>
      </c>
      <c r="B1537" s="356" t="s">
        <v>4672</v>
      </c>
      <c r="C1537" s="356" t="s">
        <v>3517</v>
      </c>
      <c r="D1537" s="352">
        <v>29.97</v>
      </c>
    </row>
    <row r="1538" spans="1:4" x14ac:dyDescent="0.25">
      <c r="A1538" s="356">
        <v>37436</v>
      </c>
      <c r="B1538" s="356" t="s">
        <v>4673</v>
      </c>
      <c r="C1538" s="356" t="s">
        <v>3517</v>
      </c>
      <c r="D1538" s="352">
        <v>35.369999999999997</v>
      </c>
    </row>
    <row r="1539" spans="1:4" x14ac:dyDescent="0.25">
      <c r="A1539" s="356">
        <v>37437</v>
      </c>
      <c r="B1539" s="356" t="s">
        <v>4674</v>
      </c>
      <c r="C1539" s="356" t="s">
        <v>3517</v>
      </c>
      <c r="D1539" s="352">
        <v>51.15</v>
      </c>
    </row>
    <row r="1540" spans="1:4" x14ac:dyDescent="0.25">
      <c r="A1540" s="356">
        <v>3473</v>
      </c>
      <c r="B1540" s="356" t="s">
        <v>4675</v>
      </c>
      <c r="C1540" s="356" t="s">
        <v>3517</v>
      </c>
      <c r="D1540" s="352">
        <v>31.99</v>
      </c>
    </row>
    <row r="1541" spans="1:4" x14ac:dyDescent="0.25">
      <c r="A1541" s="356">
        <v>3474</v>
      </c>
      <c r="B1541" s="356" t="s">
        <v>4676</v>
      </c>
      <c r="C1541" s="356" t="s">
        <v>3517</v>
      </c>
      <c r="D1541" s="352">
        <v>26.37</v>
      </c>
    </row>
    <row r="1542" spans="1:4" x14ac:dyDescent="0.25">
      <c r="A1542" s="356">
        <v>3450</v>
      </c>
      <c r="B1542" s="356" t="s">
        <v>4677</v>
      </c>
      <c r="C1542" s="356" t="s">
        <v>3517</v>
      </c>
      <c r="D1542" s="352">
        <v>7.64</v>
      </c>
    </row>
    <row r="1543" spans="1:4" x14ac:dyDescent="0.25">
      <c r="A1543" s="356">
        <v>3443</v>
      </c>
      <c r="B1543" s="356" t="s">
        <v>4678</v>
      </c>
      <c r="C1543" s="356" t="s">
        <v>3517</v>
      </c>
      <c r="D1543" s="352">
        <v>16.399999999999999</v>
      </c>
    </row>
    <row r="1544" spans="1:4" x14ac:dyDescent="0.25">
      <c r="A1544" s="356">
        <v>3453</v>
      </c>
      <c r="B1544" s="356" t="s">
        <v>4679</v>
      </c>
      <c r="C1544" s="356" t="s">
        <v>3517</v>
      </c>
      <c r="D1544" s="352">
        <v>93.38</v>
      </c>
    </row>
    <row r="1545" spans="1:4" x14ac:dyDescent="0.25">
      <c r="A1545" s="356">
        <v>3452</v>
      </c>
      <c r="B1545" s="356" t="s">
        <v>4680</v>
      </c>
      <c r="C1545" s="356" t="s">
        <v>3517</v>
      </c>
      <c r="D1545" s="352">
        <v>46.09</v>
      </c>
    </row>
    <row r="1546" spans="1:4" x14ac:dyDescent="0.25">
      <c r="A1546" s="356">
        <v>3451</v>
      </c>
      <c r="B1546" s="356" t="s">
        <v>4681</v>
      </c>
      <c r="C1546" s="356" t="s">
        <v>3517</v>
      </c>
      <c r="D1546" s="352">
        <v>9.14</v>
      </c>
    </row>
    <row r="1547" spans="1:4" x14ac:dyDescent="0.25">
      <c r="A1547" s="356">
        <v>3454</v>
      </c>
      <c r="B1547" s="356" t="s">
        <v>4682</v>
      </c>
      <c r="C1547" s="356" t="s">
        <v>3517</v>
      </c>
      <c r="D1547" s="352">
        <v>142.03</v>
      </c>
    </row>
    <row r="1548" spans="1:4" x14ac:dyDescent="0.25">
      <c r="A1548" s="356">
        <v>3458</v>
      </c>
      <c r="B1548" s="356" t="s">
        <v>4683</v>
      </c>
      <c r="C1548" s="356" t="s">
        <v>3517</v>
      </c>
      <c r="D1548" s="352">
        <v>25.64</v>
      </c>
    </row>
    <row r="1549" spans="1:4" x14ac:dyDescent="0.25">
      <c r="A1549" s="356">
        <v>3457</v>
      </c>
      <c r="B1549" s="356" t="s">
        <v>4684</v>
      </c>
      <c r="C1549" s="356" t="s">
        <v>3517</v>
      </c>
      <c r="D1549" s="352">
        <v>19.25</v>
      </c>
    </row>
    <row r="1550" spans="1:4" x14ac:dyDescent="0.25">
      <c r="A1550" s="356">
        <v>3455</v>
      </c>
      <c r="B1550" s="356" t="s">
        <v>4685</v>
      </c>
      <c r="C1550" s="356" t="s">
        <v>3517</v>
      </c>
      <c r="D1550" s="352">
        <v>5.46</v>
      </c>
    </row>
    <row r="1551" spans="1:4" x14ac:dyDescent="0.25">
      <c r="A1551" s="356">
        <v>3472</v>
      </c>
      <c r="B1551" s="356" t="s">
        <v>4686</v>
      </c>
      <c r="C1551" s="356" t="s">
        <v>3517</v>
      </c>
      <c r="D1551" s="352">
        <v>12.28</v>
      </c>
    </row>
    <row r="1552" spans="1:4" x14ac:dyDescent="0.25">
      <c r="A1552" s="356">
        <v>3470</v>
      </c>
      <c r="B1552" s="356" t="s">
        <v>4687</v>
      </c>
      <c r="C1552" s="356" t="s">
        <v>3517</v>
      </c>
      <c r="D1552" s="352">
        <v>71.599999999999994</v>
      </c>
    </row>
    <row r="1553" spans="1:4" x14ac:dyDescent="0.25">
      <c r="A1553" s="356">
        <v>3471</v>
      </c>
      <c r="B1553" s="356" t="s">
        <v>4688</v>
      </c>
      <c r="C1553" s="356" t="s">
        <v>3517</v>
      </c>
      <c r="D1553" s="352">
        <v>39.340000000000003</v>
      </c>
    </row>
    <row r="1554" spans="1:4" x14ac:dyDescent="0.25">
      <c r="A1554" s="356">
        <v>3456</v>
      </c>
      <c r="B1554" s="356" t="s">
        <v>4689</v>
      </c>
      <c r="C1554" s="356" t="s">
        <v>3517</v>
      </c>
      <c r="D1554" s="352">
        <v>8.18</v>
      </c>
    </row>
    <row r="1555" spans="1:4" x14ac:dyDescent="0.25">
      <c r="A1555" s="356">
        <v>3459</v>
      </c>
      <c r="B1555" s="356" t="s">
        <v>4690</v>
      </c>
      <c r="C1555" s="356" t="s">
        <v>3517</v>
      </c>
      <c r="D1555" s="352">
        <v>101</v>
      </c>
    </row>
    <row r="1556" spans="1:4" x14ac:dyDescent="0.25">
      <c r="A1556" s="356">
        <v>3469</v>
      </c>
      <c r="B1556" s="356" t="s">
        <v>4691</v>
      </c>
      <c r="C1556" s="356" t="s">
        <v>3517</v>
      </c>
      <c r="D1556" s="352">
        <v>192.07</v>
      </c>
    </row>
    <row r="1557" spans="1:4" x14ac:dyDescent="0.25">
      <c r="A1557" s="356">
        <v>3460</v>
      </c>
      <c r="B1557" s="356" t="s">
        <v>4692</v>
      </c>
      <c r="C1557" s="356" t="s">
        <v>3517</v>
      </c>
      <c r="D1557" s="352">
        <v>280.26</v>
      </c>
    </row>
    <row r="1558" spans="1:4" x14ac:dyDescent="0.25">
      <c r="A1558" s="356">
        <v>3461</v>
      </c>
      <c r="B1558" s="356" t="s">
        <v>4693</v>
      </c>
      <c r="C1558" s="356" t="s">
        <v>3517</v>
      </c>
      <c r="D1558" s="352">
        <v>716.32</v>
      </c>
    </row>
    <row r="1559" spans="1:4" x14ac:dyDescent="0.25">
      <c r="A1559" s="356">
        <v>37433</v>
      </c>
      <c r="B1559" s="356" t="s">
        <v>4694</v>
      </c>
      <c r="C1559" s="356" t="s">
        <v>3517</v>
      </c>
      <c r="D1559" s="352">
        <v>255.01</v>
      </c>
    </row>
    <row r="1560" spans="1:4" x14ac:dyDescent="0.25">
      <c r="A1560" s="356">
        <v>37430</v>
      </c>
      <c r="B1560" s="356" t="s">
        <v>4695</v>
      </c>
      <c r="C1560" s="356" t="s">
        <v>3517</v>
      </c>
      <c r="D1560" s="352">
        <v>31.96</v>
      </c>
    </row>
    <row r="1561" spans="1:4" x14ac:dyDescent="0.25">
      <c r="A1561" s="356">
        <v>37434</v>
      </c>
      <c r="B1561" s="356" t="s">
        <v>4696</v>
      </c>
      <c r="C1561" s="356" t="s">
        <v>3517</v>
      </c>
      <c r="D1561" s="353">
        <v>2377.71</v>
      </c>
    </row>
    <row r="1562" spans="1:4" x14ac:dyDescent="0.25">
      <c r="A1562" s="356">
        <v>37431</v>
      </c>
      <c r="B1562" s="356" t="s">
        <v>4697</v>
      </c>
      <c r="C1562" s="356" t="s">
        <v>3517</v>
      </c>
      <c r="D1562" s="352">
        <v>43.35</v>
      </c>
    </row>
    <row r="1563" spans="1:4" x14ac:dyDescent="0.25">
      <c r="A1563" s="356">
        <v>37432</v>
      </c>
      <c r="B1563" s="356" t="s">
        <v>4698</v>
      </c>
      <c r="C1563" s="356" t="s">
        <v>3517</v>
      </c>
      <c r="D1563" s="352">
        <v>79.959999999999994</v>
      </c>
    </row>
    <row r="1564" spans="1:4" x14ac:dyDescent="0.25">
      <c r="A1564" s="356">
        <v>37413</v>
      </c>
      <c r="B1564" s="356" t="s">
        <v>4699</v>
      </c>
      <c r="C1564" s="356" t="s">
        <v>3517</v>
      </c>
      <c r="D1564" s="352">
        <v>4.5599999999999996</v>
      </c>
    </row>
    <row r="1565" spans="1:4" x14ac:dyDescent="0.25">
      <c r="A1565" s="356">
        <v>37414</v>
      </c>
      <c r="B1565" s="356" t="s">
        <v>4700</v>
      </c>
      <c r="C1565" s="356" t="s">
        <v>3517</v>
      </c>
      <c r="D1565" s="352">
        <v>5.17</v>
      </c>
    </row>
    <row r="1566" spans="1:4" x14ac:dyDescent="0.25">
      <c r="A1566" s="356">
        <v>37415</v>
      </c>
      <c r="B1566" s="356" t="s">
        <v>4701</v>
      </c>
      <c r="C1566" s="356" t="s">
        <v>3517</v>
      </c>
      <c r="D1566" s="352">
        <v>9.41</v>
      </c>
    </row>
    <row r="1567" spans="1:4" x14ac:dyDescent="0.25">
      <c r="A1567" s="356">
        <v>37416</v>
      </c>
      <c r="B1567" s="356" t="s">
        <v>4702</v>
      </c>
      <c r="C1567" s="356" t="s">
        <v>3517</v>
      </c>
      <c r="D1567" s="352">
        <v>4.26</v>
      </c>
    </row>
    <row r="1568" spans="1:4" x14ac:dyDescent="0.25">
      <c r="A1568" s="356">
        <v>37417</v>
      </c>
      <c r="B1568" s="356" t="s">
        <v>4703</v>
      </c>
      <c r="C1568" s="356" t="s">
        <v>3517</v>
      </c>
      <c r="D1568" s="352">
        <v>6.13</v>
      </c>
    </row>
    <row r="1569" spans="1:4" x14ac:dyDescent="0.25">
      <c r="A1569" s="356">
        <v>43590</v>
      </c>
      <c r="B1569" s="356" t="s">
        <v>10239</v>
      </c>
      <c r="C1569" s="356" t="s">
        <v>3517</v>
      </c>
      <c r="D1569" s="352">
        <v>163.46</v>
      </c>
    </row>
    <row r="1570" spans="1:4" x14ac:dyDescent="0.25">
      <c r="A1570" s="356">
        <v>43589</v>
      </c>
      <c r="B1570" s="356" t="s">
        <v>10240</v>
      </c>
      <c r="C1570" s="356" t="s">
        <v>3517</v>
      </c>
      <c r="D1570" s="352">
        <v>29.57</v>
      </c>
    </row>
    <row r="1571" spans="1:4" x14ac:dyDescent="0.25">
      <c r="A1571" s="356">
        <v>34519</v>
      </c>
      <c r="B1571" s="356" t="s">
        <v>4704</v>
      </c>
      <c r="C1571" s="356" t="s">
        <v>3517</v>
      </c>
      <c r="D1571" s="352">
        <v>80.010000000000005</v>
      </c>
    </row>
    <row r="1572" spans="1:4" x14ac:dyDescent="0.25">
      <c r="A1572" s="356">
        <v>1649</v>
      </c>
      <c r="B1572" s="356" t="s">
        <v>4705</v>
      </c>
      <c r="C1572" s="356" t="s">
        <v>3517</v>
      </c>
      <c r="D1572" s="352">
        <v>60.47</v>
      </c>
    </row>
    <row r="1573" spans="1:4" x14ac:dyDescent="0.25">
      <c r="A1573" s="356">
        <v>1653</v>
      </c>
      <c r="B1573" s="356" t="s">
        <v>4706</v>
      </c>
      <c r="C1573" s="356" t="s">
        <v>3517</v>
      </c>
      <c r="D1573" s="352">
        <v>47.37</v>
      </c>
    </row>
    <row r="1574" spans="1:4" x14ac:dyDescent="0.25">
      <c r="A1574" s="356">
        <v>1647</v>
      </c>
      <c r="B1574" s="356" t="s">
        <v>4707</v>
      </c>
      <c r="C1574" s="356" t="s">
        <v>3517</v>
      </c>
      <c r="D1574" s="352">
        <v>16.96</v>
      </c>
    </row>
    <row r="1575" spans="1:4" x14ac:dyDescent="0.25">
      <c r="A1575" s="356">
        <v>1648</v>
      </c>
      <c r="B1575" s="356" t="s">
        <v>4708</v>
      </c>
      <c r="C1575" s="356" t="s">
        <v>3517</v>
      </c>
      <c r="D1575" s="352">
        <v>32.57</v>
      </c>
    </row>
    <row r="1576" spans="1:4" x14ac:dyDescent="0.25">
      <c r="A1576" s="356">
        <v>1651</v>
      </c>
      <c r="B1576" s="356" t="s">
        <v>4709</v>
      </c>
      <c r="C1576" s="356" t="s">
        <v>3517</v>
      </c>
      <c r="D1576" s="352">
        <v>151.09</v>
      </c>
    </row>
    <row r="1577" spans="1:4" x14ac:dyDescent="0.25">
      <c r="A1577" s="356">
        <v>1650</v>
      </c>
      <c r="B1577" s="356" t="s">
        <v>4710</v>
      </c>
      <c r="C1577" s="356" t="s">
        <v>3517</v>
      </c>
      <c r="D1577" s="352">
        <v>83.51</v>
      </c>
    </row>
    <row r="1578" spans="1:4" x14ac:dyDescent="0.25">
      <c r="A1578" s="356">
        <v>1654</v>
      </c>
      <c r="B1578" s="356" t="s">
        <v>4711</v>
      </c>
      <c r="C1578" s="356" t="s">
        <v>3517</v>
      </c>
      <c r="D1578" s="352">
        <v>23.28</v>
      </c>
    </row>
    <row r="1579" spans="1:4" x14ac:dyDescent="0.25">
      <c r="A1579" s="356">
        <v>1652</v>
      </c>
      <c r="B1579" s="356" t="s">
        <v>4712</v>
      </c>
      <c r="C1579" s="356" t="s">
        <v>3517</v>
      </c>
      <c r="D1579" s="352">
        <v>216.85</v>
      </c>
    </row>
    <row r="1580" spans="1:4" x14ac:dyDescent="0.25">
      <c r="A1580" s="356">
        <v>10510</v>
      </c>
      <c r="B1580" s="356" t="s">
        <v>10241</v>
      </c>
      <c r="C1580" s="356" t="s">
        <v>3517</v>
      </c>
      <c r="D1580" s="352">
        <v>155.52000000000001</v>
      </c>
    </row>
    <row r="1581" spans="1:4" x14ac:dyDescent="0.25">
      <c r="A1581" s="356">
        <v>1747</v>
      </c>
      <c r="B1581" s="356" t="s">
        <v>4713</v>
      </c>
      <c r="C1581" s="356" t="s">
        <v>3517</v>
      </c>
      <c r="D1581" s="352">
        <v>228.13</v>
      </c>
    </row>
    <row r="1582" spans="1:4" x14ac:dyDescent="0.25">
      <c r="A1582" s="356">
        <v>1744</v>
      </c>
      <c r="B1582" s="356" t="s">
        <v>4714</v>
      </c>
      <c r="C1582" s="356" t="s">
        <v>3517</v>
      </c>
      <c r="D1582" s="352">
        <v>158.02000000000001</v>
      </c>
    </row>
    <row r="1583" spans="1:4" x14ac:dyDescent="0.25">
      <c r="A1583" s="356">
        <v>1743</v>
      </c>
      <c r="B1583" s="356" t="s">
        <v>4715</v>
      </c>
      <c r="C1583" s="356" t="s">
        <v>3517</v>
      </c>
      <c r="D1583" s="352">
        <v>207.51</v>
      </c>
    </row>
    <row r="1584" spans="1:4" x14ac:dyDescent="0.25">
      <c r="A1584" s="356">
        <v>39640</v>
      </c>
      <c r="B1584" s="356" t="s">
        <v>4716</v>
      </c>
      <c r="C1584" s="356" t="s">
        <v>3517</v>
      </c>
      <c r="D1584" s="352">
        <v>13.6</v>
      </c>
    </row>
    <row r="1585" spans="1:4" x14ac:dyDescent="0.25">
      <c r="A1585" s="356">
        <v>7216</v>
      </c>
      <c r="B1585" s="356" t="s">
        <v>4717</v>
      </c>
      <c r="C1585" s="356" t="s">
        <v>3517</v>
      </c>
      <c r="D1585" s="352">
        <v>73.069999999999993</v>
      </c>
    </row>
    <row r="1586" spans="1:4" x14ac:dyDescent="0.25">
      <c r="A1586" s="356">
        <v>20235</v>
      </c>
      <c r="B1586" s="356" t="s">
        <v>4718</v>
      </c>
      <c r="C1586" s="356" t="s">
        <v>3517</v>
      </c>
      <c r="D1586" s="352">
        <v>58.74</v>
      </c>
    </row>
    <row r="1587" spans="1:4" x14ac:dyDescent="0.25">
      <c r="A1587" s="356">
        <v>7181</v>
      </c>
      <c r="B1587" s="356" t="s">
        <v>4719</v>
      </c>
      <c r="C1587" s="356" t="s">
        <v>3517</v>
      </c>
      <c r="D1587" s="352">
        <v>4.63</v>
      </c>
    </row>
    <row r="1588" spans="1:4" x14ac:dyDescent="0.25">
      <c r="A1588" s="356">
        <v>40742</v>
      </c>
      <c r="B1588" s="356" t="s">
        <v>10242</v>
      </c>
      <c r="C1588" s="356" t="s">
        <v>3517</v>
      </c>
      <c r="D1588" s="352">
        <v>10.1</v>
      </c>
    </row>
    <row r="1589" spans="1:4" x14ac:dyDescent="0.25">
      <c r="A1589" s="356">
        <v>7214</v>
      </c>
      <c r="B1589" s="356" t="s">
        <v>4720</v>
      </c>
      <c r="C1589" s="356" t="s">
        <v>3517</v>
      </c>
      <c r="D1589" s="352">
        <v>71.349999999999994</v>
      </c>
    </row>
    <row r="1590" spans="1:4" x14ac:dyDescent="0.25">
      <c r="A1590" s="356">
        <v>7219</v>
      </c>
      <c r="B1590" s="356" t="s">
        <v>4721</v>
      </c>
      <c r="C1590" s="356" t="s">
        <v>3517</v>
      </c>
      <c r="D1590" s="352">
        <v>63.29</v>
      </c>
    </row>
    <row r="1591" spans="1:4" x14ac:dyDescent="0.25">
      <c r="A1591" s="356">
        <v>37972</v>
      </c>
      <c r="B1591" s="356" t="s">
        <v>4722</v>
      </c>
      <c r="C1591" s="356" t="s">
        <v>3517</v>
      </c>
      <c r="D1591" s="352">
        <v>9.6300000000000008</v>
      </c>
    </row>
    <row r="1592" spans="1:4" x14ac:dyDescent="0.25">
      <c r="A1592" s="356">
        <v>37973</v>
      </c>
      <c r="B1592" s="356" t="s">
        <v>4723</v>
      </c>
      <c r="C1592" s="356" t="s">
        <v>3517</v>
      </c>
      <c r="D1592" s="352">
        <v>15.42</v>
      </c>
    </row>
    <row r="1593" spans="1:4" x14ac:dyDescent="0.25">
      <c r="A1593" s="356">
        <v>37971</v>
      </c>
      <c r="B1593" s="356" t="s">
        <v>4724</v>
      </c>
      <c r="C1593" s="356" t="s">
        <v>3517</v>
      </c>
      <c r="D1593" s="352">
        <v>5.78</v>
      </c>
    </row>
    <row r="1594" spans="1:4" x14ac:dyDescent="0.25">
      <c r="A1594" s="356">
        <v>20094</v>
      </c>
      <c r="B1594" s="356" t="s">
        <v>4725</v>
      </c>
      <c r="C1594" s="356" t="s">
        <v>3517</v>
      </c>
      <c r="D1594" s="352">
        <v>31.61</v>
      </c>
    </row>
    <row r="1595" spans="1:4" x14ac:dyDescent="0.25">
      <c r="A1595" s="356">
        <v>20095</v>
      </c>
      <c r="B1595" s="356" t="s">
        <v>4726</v>
      </c>
      <c r="C1595" s="356" t="s">
        <v>3517</v>
      </c>
      <c r="D1595" s="352">
        <v>40.25</v>
      </c>
    </row>
    <row r="1596" spans="1:4" x14ac:dyDescent="0.25">
      <c r="A1596" s="356">
        <v>1954</v>
      </c>
      <c r="B1596" s="356" t="s">
        <v>4727</v>
      </c>
      <c r="C1596" s="356" t="s">
        <v>3517</v>
      </c>
      <c r="D1596" s="352">
        <v>146.52000000000001</v>
      </c>
    </row>
    <row r="1597" spans="1:4" x14ac:dyDescent="0.25">
      <c r="A1597" s="356">
        <v>1926</v>
      </c>
      <c r="B1597" s="356" t="s">
        <v>4728</v>
      </c>
      <c r="C1597" s="356" t="s">
        <v>3517</v>
      </c>
      <c r="D1597" s="352">
        <v>1.93</v>
      </c>
    </row>
    <row r="1598" spans="1:4" x14ac:dyDescent="0.25">
      <c r="A1598" s="356">
        <v>1927</v>
      </c>
      <c r="B1598" s="356" t="s">
        <v>4729</v>
      </c>
      <c r="C1598" s="356" t="s">
        <v>3517</v>
      </c>
      <c r="D1598" s="352">
        <v>2.5499999999999998</v>
      </c>
    </row>
    <row r="1599" spans="1:4" x14ac:dyDescent="0.25">
      <c r="A1599" s="356">
        <v>1923</v>
      </c>
      <c r="B1599" s="356" t="s">
        <v>4730</v>
      </c>
      <c r="C1599" s="356" t="s">
        <v>3517</v>
      </c>
      <c r="D1599" s="352">
        <v>4.18</v>
      </c>
    </row>
    <row r="1600" spans="1:4" x14ac:dyDescent="0.25">
      <c r="A1600" s="356">
        <v>1929</v>
      </c>
      <c r="B1600" s="356" t="s">
        <v>4731</v>
      </c>
      <c r="C1600" s="356" t="s">
        <v>3517</v>
      </c>
      <c r="D1600" s="352">
        <v>6.84</v>
      </c>
    </row>
    <row r="1601" spans="1:4" x14ac:dyDescent="0.25">
      <c r="A1601" s="356">
        <v>1930</v>
      </c>
      <c r="B1601" s="356" t="s">
        <v>4732</v>
      </c>
      <c r="C1601" s="356" t="s">
        <v>3517</v>
      </c>
      <c r="D1601" s="352">
        <v>13.27</v>
      </c>
    </row>
    <row r="1602" spans="1:4" x14ac:dyDescent="0.25">
      <c r="A1602" s="356">
        <v>1924</v>
      </c>
      <c r="B1602" s="356" t="s">
        <v>4733</v>
      </c>
      <c r="C1602" s="356" t="s">
        <v>3517</v>
      </c>
      <c r="D1602" s="352">
        <v>22.87</v>
      </c>
    </row>
    <row r="1603" spans="1:4" x14ac:dyDescent="0.25">
      <c r="A1603" s="356">
        <v>1922</v>
      </c>
      <c r="B1603" s="356" t="s">
        <v>4734</v>
      </c>
      <c r="C1603" s="356" t="s">
        <v>3517</v>
      </c>
      <c r="D1603" s="352">
        <v>33.97</v>
      </c>
    </row>
    <row r="1604" spans="1:4" x14ac:dyDescent="0.25">
      <c r="A1604" s="356">
        <v>1953</v>
      </c>
      <c r="B1604" s="356" t="s">
        <v>4735</v>
      </c>
      <c r="C1604" s="356" t="s">
        <v>3517</v>
      </c>
      <c r="D1604" s="352">
        <v>59.36</v>
      </c>
    </row>
    <row r="1605" spans="1:4" x14ac:dyDescent="0.25">
      <c r="A1605" s="356">
        <v>1962</v>
      </c>
      <c r="B1605" s="356" t="s">
        <v>4736</v>
      </c>
      <c r="C1605" s="356" t="s">
        <v>3517</v>
      </c>
      <c r="D1605" s="352">
        <v>194.23</v>
      </c>
    </row>
    <row r="1606" spans="1:4" x14ac:dyDescent="0.25">
      <c r="A1606" s="356">
        <v>1955</v>
      </c>
      <c r="B1606" s="356" t="s">
        <v>4737</v>
      </c>
      <c r="C1606" s="356" t="s">
        <v>3517</v>
      </c>
      <c r="D1606" s="352">
        <v>2.56</v>
      </c>
    </row>
    <row r="1607" spans="1:4" x14ac:dyDescent="0.25">
      <c r="A1607" s="356">
        <v>1956</v>
      </c>
      <c r="B1607" s="356" t="s">
        <v>4738</v>
      </c>
      <c r="C1607" s="356" t="s">
        <v>3517</v>
      </c>
      <c r="D1607" s="352">
        <v>3.31</v>
      </c>
    </row>
    <row r="1608" spans="1:4" x14ac:dyDescent="0.25">
      <c r="A1608" s="356">
        <v>1957</v>
      </c>
      <c r="B1608" s="356" t="s">
        <v>4739</v>
      </c>
      <c r="C1608" s="356" t="s">
        <v>3517</v>
      </c>
      <c r="D1608" s="352">
        <v>7.53</v>
      </c>
    </row>
    <row r="1609" spans="1:4" x14ac:dyDescent="0.25">
      <c r="A1609" s="356">
        <v>1958</v>
      </c>
      <c r="B1609" s="356" t="s">
        <v>4740</v>
      </c>
      <c r="C1609" s="356" t="s">
        <v>3517</v>
      </c>
      <c r="D1609" s="352">
        <v>13.36</v>
      </c>
    </row>
    <row r="1610" spans="1:4" x14ac:dyDescent="0.25">
      <c r="A1610" s="356">
        <v>1959</v>
      </c>
      <c r="B1610" s="356" t="s">
        <v>4741</v>
      </c>
      <c r="C1610" s="356" t="s">
        <v>3517</v>
      </c>
      <c r="D1610" s="352">
        <v>16.29</v>
      </c>
    </row>
    <row r="1611" spans="1:4" x14ac:dyDescent="0.25">
      <c r="A1611" s="356">
        <v>1925</v>
      </c>
      <c r="B1611" s="356" t="s">
        <v>4742</v>
      </c>
      <c r="C1611" s="356" t="s">
        <v>3517</v>
      </c>
      <c r="D1611" s="352">
        <v>40.270000000000003</v>
      </c>
    </row>
    <row r="1612" spans="1:4" x14ac:dyDescent="0.25">
      <c r="A1612" s="356">
        <v>1960</v>
      </c>
      <c r="B1612" s="356" t="s">
        <v>4743</v>
      </c>
      <c r="C1612" s="356" t="s">
        <v>3517</v>
      </c>
      <c r="D1612" s="352">
        <v>57.26</v>
      </c>
    </row>
    <row r="1613" spans="1:4" x14ac:dyDescent="0.25">
      <c r="A1613" s="356">
        <v>1961</v>
      </c>
      <c r="B1613" s="356" t="s">
        <v>4744</v>
      </c>
      <c r="C1613" s="356" t="s">
        <v>3517</v>
      </c>
      <c r="D1613" s="352">
        <v>82.27</v>
      </c>
    </row>
    <row r="1614" spans="1:4" x14ac:dyDescent="0.25">
      <c r="A1614" s="356">
        <v>38426</v>
      </c>
      <c r="B1614" s="356" t="s">
        <v>10746</v>
      </c>
      <c r="C1614" s="356" t="s">
        <v>3517</v>
      </c>
      <c r="D1614" s="352">
        <v>31.45</v>
      </c>
    </row>
    <row r="1615" spans="1:4" x14ac:dyDescent="0.25">
      <c r="A1615" s="356">
        <v>38423</v>
      </c>
      <c r="B1615" s="356" t="s">
        <v>10747</v>
      </c>
      <c r="C1615" s="356" t="s">
        <v>3517</v>
      </c>
      <c r="D1615" s="352">
        <v>71.33</v>
      </c>
    </row>
    <row r="1616" spans="1:4" x14ac:dyDescent="0.25">
      <c r="A1616" s="356">
        <v>38421</v>
      </c>
      <c r="B1616" s="356" t="s">
        <v>10748</v>
      </c>
      <c r="C1616" s="356" t="s">
        <v>3517</v>
      </c>
      <c r="D1616" s="352">
        <v>33.67</v>
      </c>
    </row>
    <row r="1617" spans="1:4" x14ac:dyDescent="0.25">
      <c r="A1617" s="356">
        <v>38422</v>
      </c>
      <c r="B1617" s="356" t="s">
        <v>10749</v>
      </c>
      <c r="C1617" s="356" t="s">
        <v>3517</v>
      </c>
      <c r="D1617" s="352">
        <v>49.22</v>
      </c>
    </row>
    <row r="1618" spans="1:4" x14ac:dyDescent="0.25">
      <c r="A1618" s="356">
        <v>39866</v>
      </c>
      <c r="B1618" s="356" t="s">
        <v>4745</v>
      </c>
      <c r="C1618" s="356" t="s">
        <v>3517</v>
      </c>
      <c r="D1618" s="352">
        <v>20.98</v>
      </c>
    </row>
    <row r="1619" spans="1:4" x14ac:dyDescent="0.25">
      <c r="A1619" s="356">
        <v>39867</v>
      </c>
      <c r="B1619" s="356" t="s">
        <v>4746</v>
      </c>
      <c r="C1619" s="356" t="s">
        <v>3517</v>
      </c>
      <c r="D1619" s="352">
        <v>46.64</v>
      </c>
    </row>
    <row r="1620" spans="1:4" x14ac:dyDescent="0.25">
      <c r="A1620" s="356">
        <v>39868</v>
      </c>
      <c r="B1620" s="356" t="s">
        <v>4747</v>
      </c>
      <c r="C1620" s="356" t="s">
        <v>3517</v>
      </c>
      <c r="D1620" s="352">
        <v>84.02</v>
      </c>
    </row>
    <row r="1621" spans="1:4" x14ac:dyDescent="0.25">
      <c r="A1621" s="356">
        <v>37999</v>
      </c>
      <c r="B1621" s="356" t="s">
        <v>4748</v>
      </c>
      <c r="C1621" s="356" t="s">
        <v>3517</v>
      </c>
      <c r="D1621" s="352">
        <v>9.23</v>
      </c>
    </row>
    <row r="1622" spans="1:4" x14ac:dyDescent="0.25">
      <c r="A1622" s="356">
        <v>38000</v>
      </c>
      <c r="B1622" s="356" t="s">
        <v>4749</v>
      </c>
      <c r="C1622" s="356" t="s">
        <v>3517</v>
      </c>
      <c r="D1622" s="352">
        <v>12.22</v>
      </c>
    </row>
    <row r="1623" spans="1:4" x14ac:dyDescent="0.25">
      <c r="A1623" s="356">
        <v>38129</v>
      </c>
      <c r="B1623" s="356" t="s">
        <v>4750</v>
      </c>
      <c r="C1623" s="356" t="s">
        <v>3517</v>
      </c>
      <c r="D1623" s="352">
        <v>4.45</v>
      </c>
    </row>
    <row r="1624" spans="1:4" x14ac:dyDescent="0.25">
      <c r="A1624" s="356">
        <v>38025</v>
      </c>
      <c r="B1624" s="356" t="s">
        <v>4751</v>
      </c>
      <c r="C1624" s="356" t="s">
        <v>3517</v>
      </c>
      <c r="D1624" s="352">
        <v>7.43</v>
      </c>
    </row>
    <row r="1625" spans="1:4" x14ac:dyDescent="0.25">
      <c r="A1625" s="356">
        <v>38026</v>
      </c>
      <c r="B1625" s="356" t="s">
        <v>4752</v>
      </c>
      <c r="C1625" s="356" t="s">
        <v>3517</v>
      </c>
      <c r="D1625" s="352">
        <v>19.91</v>
      </c>
    </row>
    <row r="1626" spans="1:4" x14ac:dyDescent="0.25">
      <c r="A1626" s="356">
        <v>1858</v>
      </c>
      <c r="B1626" s="356" t="s">
        <v>4753</v>
      </c>
      <c r="C1626" s="356" t="s">
        <v>3517</v>
      </c>
      <c r="D1626" s="352">
        <v>44.26</v>
      </c>
    </row>
    <row r="1627" spans="1:4" x14ac:dyDescent="0.25">
      <c r="A1627" s="356">
        <v>1844</v>
      </c>
      <c r="B1627" s="356" t="s">
        <v>4754</v>
      </c>
      <c r="C1627" s="356" t="s">
        <v>3517</v>
      </c>
      <c r="D1627" s="352">
        <v>163.18</v>
      </c>
    </row>
    <row r="1628" spans="1:4" x14ac:dyDescent="0.25">
      <c r="A1628" s="356">
        <v>1863</v>
      </c>
      <c r="B1628" s="356" t="s">
        <v>4755</v>
      </c>
      <c r="C1628" s="356" t="s">
        <v>3517</v>
      </c>
      <c r="D1628" s="352">
        <v>64.23</v>
      </c>
    </row>
    <row r="1629" spans="1:4" x14ac:dyDescent="0.25">
      <c r="A1629" s="356">
        <v>1865</v>
      </c>
      <c r="B1629" s="356" t="s">
        <v>4756</v>
      </c>
      <c r="C1629" s="356" t="s">
        <v>3517</v>
      </c>
      <c r="D1629" s="352">
        <v>234.32</v>
      </c>
    </row>
    <row r="1630" spans="1:4" x14ac:dyDescent="0.25">
      <c r="A1630" s="356">
        <v>36355</v>
      </c>
      <c r="B1630" s="356" t="s">
        <v>4757</v>
      </c>
      <c r="C1630" s="356" t="s">
        <v>3517</v>
      </c>
      <c r="D1630" s="352">
        <v>8.14</v>
      </c>
    </row>
    <row r="1631" spans="1:4" x14ac:dyDescent="0.25">
      <c r="A1631" s="356">
        <v>36356</v>
      </c>
      <c r="B1631" s="356" t="s">
        <v>4758</v>
      </c>
      <c r="C1631" s="356" t="s">
        <v>3517</v>
      </c>
      <c r="D1631" s="352">
        <v>13.68</v>
      </c>
    </row>
    <row r="1632" spans="1:4" x14ac:dyDescent="0.25">
      <c r="A1632" s="356">
        <v>1932</v>
      </c>
      <c r="B1632" s="356" t="s">
        <v>4759</v>
      </c>
      <c r="C1632" s="356" t="s">
        <v>3517</v>
      </c>
      <c r="D1632" s="352">
        <v>12.15</v>
      </c>
    </row>
    <row r="1633" spans="1:4" x14ac:dyDescent="0.25">
      <c r="A1633" s="356">
        <v>1933</v>
      </c>
      <c r="B1633" s="356" t="s">
        <v>4760</v>
      </c>
      <c r="C1633" s="356" t="s">
        <v>3517</v>
      </c>
      <c r="D1633" s="352">
        <v>5.35</v>
      </c>
    </row>
    <row r="1634" spans="1:4" x14ac:dyDescent="0.25">
      <c r="A1634" s="356">
        <v>1951</v>
      </c>
      <c r="B1634" s="356" t="s">
        <v>4761</v>
      </c>
      <c r="C1634" s="356" t="s">
        <v>3517</v>
      </c>
      <c r="D1634" s="352">
        <v>23.77</v>
      </c>
    </row>
    <row r="1635" spans="1:4" x14ac:dyDescent="0.25">
      <c r="A1635" s="356">
        <v>1966</v>
      </c>
      <c r="B1635" s="356" t="s">
        <v>4762</v>
      </c>
      <c r="C1635" s="356" t="s">
        <v>3517</v>
      </c>
      <c r="D1635" s="352">
        <v>27.35</v>
      </c>
    </row>
    <row r="1636" spans="1:4" x14ac:dyDescent="0.25">
      <c r="A1636" s="356">
        <v>1952</v>
      </c>
      <c r="B1636" s="356" t="s">
        <v>4763</v>
      </c>
      <c r="C1636" s="356" t="s">
        <v>3517</v>
      </c>
      <c r="D1636" s="352">
        <v>102.7</v>
      </c>
    </row>
    <row r="1637" spans="1:4" x14ac:dyDescent="0.25">
      <c r="A1637" s="356">
        <v>20104</v>
      </c>
      <c r="B1637" s="356" t="s">
        <v>4764</v>
      </c>
      <c r="C1637" s="356" t="s">
        <v>3517</v>
      </c>
      <c r="D1637" s="352">
        <v>758.86</v>
      </c>
    </row>
    <row r="1638" spans="1:4" x14ac:dyDescent="0.25">
      <c r="A1638" s="356">
        <v>20105</v>
      </c>
      <c r="B1638" s="356" t="s">
        <v>4765</v>
      </c>
      <c r="C1638" s="356" t="s">
        <v>3517</v>
      </c>
      <c r="D1638" s="353">
        <v>1181.99</v>
      </c>
    </row>
    <row r="1639" spans="1:4" x14ac:dyDescent="0.25">
      <c r="A1639" s="356">
        <v>1965</v>
      </c>
      <c r="B1639" s="356" t="s">
        <v>4766</v>
      </c>
      <c r="C1639" s="356" t="s">
        <v>3517</v>
      </c>
      <c r="D1639" s="352">
        <v>55.44</v>
      </c>
    </row>
    <row r="1640" spans="1:4" x14ac:dyDescent="0.25">
      <c r="A1640" s="356">
        <v>10765</v>
      </c>
      <c r="B1640" s="356" t="s">
        <v>4767</v>
      </c>
      <c r="C1640" s="356" t="s">
        <v>3517</v>
      </c>
      <c r="D1640" s="352">
        <v>14.01</v>
      </c>
    </row>
    <row r="1641" spans="1:4" x14ac:dyDescent="0.25">
      <c r="A1641" s="356">
        <v>10767</v>
      </c>
      <c r="B1641" s="356" t="s">
        <v>4768</v>
      </c>
      <c r="C1641" s="356" t="s">
        <v>3517</v>
      </c>
      <c r="D1641" s="352">
        <v>45.92</v>
      </c>
    </row>
    <row r="1642" spans="1:4" x14ac:dyDescent="0.25">
      <c r="A1642" s="356">
        <v>1970</v>
      </c>
      <c r="B1642" s="356" t="s">
        <v>4769</v>
      </c>
      <c r="C1642" s="356" t="s">
        <v>3517</v>
      </c>
      <c r="D1642" s="352">
        <v>57.54</v>
      </c>
    </row>
    <row r="1643" spans="1:4" x14ac:dyDescent="0.25">
      <c r="A1643" s="356">
        <v>1967</v>
      </c>
      <c r="B1643" s="356" t="s">
        <v>4770</v>
      </c>
      <c r="C1643" s="356" t="s">
        <v>3517</v>
      </c>
      <c r="D1643" s="352">
        <v>6.4</v>
      </c>
    </row>
    <row r="1644" spans="1:4" x14ac:dyDescent="0.25">
      <c r="A1644" s="356">
        <v>1968</v>
      </c>
      <c r="B1644" s="356" t="s">
        <v>4771</v>
      </c>
      <c r="C1644" s="356" t="s">
        <v>3517</v>
      </c>
      <c r="D1644" s="352">
        <v>13.41</v>
      </c>
    </row>
    <row r="1645" spans="1:4" x14ac:dyDescent="0.25">
      <c r="A1645" s="356">
        <v>1969</v>
      </c>
      <c r="B1645" s="356" t="s">
        <v>4772</v>
      </c>
      <c r="C1645" s="356" t="s">
        <v>3517</v>
      </c>
      <c r="D1645" s="352">
        <v>39.47</v>
      </c>
    </row>
    <row r="1646" spans="1:4" x14ac:dyDescent="0.25">
      <c r="A1646" s="356">
        <v>1839</v>
      </c>
      <c r="B1646" s="356" t="s">
        <v>4773</v>
      </c>
      <c r="C1646" s="356" t="s">
        <v>3517</v>
      </c>
      <c r="D1646" s="352">
        <v>172.55</v>
      </c>
    </row>
    <row r="1647" spans="1:4" x14ac:dyDescent="0.25">
      <c r="A1647" s="356">
        <v>1835</v>
      </c>
      <c r="B1647" s="356" t="s">
        <v>4774</v>
      </c>
      <c r="C1647" s="356" t="s">
        <v>3517</v>
      </c>
      <c r="D1647" s="352">
        <v>36.68</v>
      </c>
    </row>
    <row r="1648" spans="1:4" x14ac:dyDescent="0.25">
      <c r="A1648" s="356">
        <v>1823</v>
      </c>
      <c r="B1648" s="356" t="s">
        <v>4775</v>
      </c>
      <c r="C1648" s="356" t="s">
        <v>3517</v>
      </c>
      <c r="D1648" s="352">
        <v>70.930000000000007</v>
      </c>
    </row>
    <row r="1649" spans="1:4" x14ac:dyDescent="0.25">
      <c r="A1649" s="356">
        <v>1827</v>
      </c>
      <c r="B1649" s="356" t="s">
        <v>4776</v>
      </c>
      <c r="C1649" s="356" t="s">
        <v>3517</v>
      </c>
      <c r="D1649" s="352">
        <v>170.87</v>
      </c>
    </row>
    <row r="1650" spans="1:4" x14ac:dyDescent="0.25">
      <c r="A1650" s="356">
        <v>1831</v>
      </c>
      <c r="B1650" s="356" t="s">
        <v>4777</v>
      </c>
      <c r="C1650" s="356" t="s">
        <v>3517</v>
      </c>
      <c r="D1650" s="352">
        <v>37.299999999999997</v>
      </c>
    </row>
    <row r="1651" spans="1:4" x14ac:dyDescent="0.25">
      <c r="A1651" s="356">
        <v>1825</v>
      </c>
      <c r="B1651" s="356" t="s">
        <v>4778</v>
      </c>
      <c r="C1651" s="356" t="s">
        <v>3517</v>
      </c>
      <c r="D1651" s="352">
        <v>92.06</v>
      </c>
    </row>
    <row r="1652" spans="1:4" x14ac:dyDescent="0.25">
      <c r="A1652" s="356">
        <v>1828</v>
      </c>
      <c r="B1652" s="356" t="s">
        <v>4779</v>
      </c>
      <c r="C1652" s="356" t="s">
        <v>3517</v>
      </c>
      <c r="D1652" s="352">
        <v>208.52</v>
      </c>
    </row>
    <row r="1653" spans="1:4" x14ac:dyDescent="0.25">
      <c r="A1653" s="356">
        <v>1845</v>
      </c>
      <c r="B1653" s="356" t="s">
        <v>4780</v>
      </c>
      <c r="C1653" s="356" t="s">
        <v>3517</v>
      </c>
      <c r="D1653" s="352">
        <v>46.75</v>
      </c>
    </row>
    <row r="1654" spans="1:4" x14ac:dyDescent="0.25">
      <c r="A1654" s="356">
        <v>1824</v>
      </c>
      <c r="B1654" s="356" t="s">
        <v>4781</v>
      </c>
      <c r="C1654" s="356" t="s">
        <v>3517</v>
      </c>
      <c r="D1654" s="352">
        <v>110.36</v>
      </c>
    </row>
    <row r="1655" spans="1:4" x14ac:dyDescent="0.25">
      <c r="A1655" s="356">
        <v>1941</v>
      </c>
      <c r="B1655" s="356" t="s">
        <v>4782</v>
      </c>
      <c r="C1655" s="356" t="s">
        <v>3517</v>
      </c>
      <c r="D1655" s="352">
        <v>28.7</v>
      </c>
    </row>
    <row r="1656" spans="1:4" x14ac:dyDescent="0.25">
      <c r="A1656" s="356">
        <v>1940</v>
      </c>
      <c r="B1656" s="356" t="s">
        <v>4783</v>
      </c>
      <c r="C1656" s="356" t="s">
        <v>3517</v>
      </c>
      <c r="D1656" s="352">
        <v>21.69</v>
      </c>
    </row>
    <row r="1657" spans="1:4" x14ac:dyDescent="0.25">
      <c r="A1657" s="356">
        <v>1937</v>
      </c>
      <c r="B1657" s="356" t="s">
        <v>4784</v>
      </c>
      <c r="C1657" s="356" t="s">
        <v>3517</v>
      </c>
      <c r="D1657" s="352">
        <v>4.5</v>
      </c>
    </row>
    <row r="1658" spans="1:4" x14ac:dyDescent="0.25">
      <c r="A1658" s="356">
        <v>1939</v>
      </c>
      <c r="B1658" s="356" t="s">
        <v>4785</v>
      </c>
      <c r="C1658" s="356" t="s">
        <v>3517</v>
      </c>
      <c r="D1658" s="352">
        <v>8.92</v>
      </c>
    </row>
    <row r="1659" spans="1:4" x14ac:dyDescent="0.25">
      <c r="A1659" s="356">
        <v>1942</v>
      </c>
      <c r="B1659" s="356" t="s">
        <v>4786</v>
      </c>
      <c r="C1659" s="356" t="s">
        <v>3517</v>
      </c>
      <c r="D1659" s="352">
        <v>40.96</v>
      </c>
    </row>
    <row r="1660" spans="1:4" x14ac:dyDescent="0.25">
      <c r="A1660" s="356">
        <v>1938</v>
      </c>
      <c r="B1660" s="356" t="s">
        <v>4787</v>
      </c>
      <c r="C1660" s="356" t="s">
        <v>3517</v>
      </c>
      <c r="D1660" s="352">
        <v>5.7</v>
      </c>
    </row>
    <row r="1661" spans="1:4" x14ac:dyDescent="0.25">
      <c r="A1661" s="356">
        <v>42692</v>
      </c>
      <c r="B1661" s="356" t="s">
        <v>8087</v>
      </c>
      <c r="C1661" s="356" t="s">
        <v>3517</v>
      </c>
      <c r="D1661" s="352">
        <v>519.88</v>
      </c>
    </row>
    <row r="1662" spans="1:4" x14ac:dyDescent="0.25">
      <c r="A1662" s="356">
        <v>42693</v>
      </c>
      <c r="B1662" s="356" t="s">
        <v>8088</v>
      </c>
      <c r="C1662" s="356" t="s">
        <v>3517</v>
      </c>
      <c r="D1662" s="352">
        <v>855.17</v>
      </c>
    </row>
    <row r="1663" spans="1:4" x14ac:dyDescent="0.25">
      <c r="A1663" s="356">
        <v>42695</v>
      </c>
      <c r="B1663" s="356" t="s">
        <v>8089</v>
      </c>
      <c r="C1663" s="356" t="s">
        <v>3517</v>
      </c>
      <c r="D1663" s="352">
        <v>650.23</v>
      </c>
    </row>
    <row r="1664" spans="1:4" x14ac:dyDescent="0.25">
      <c r="A1664" s="356">
        <v>42694</v>
      </c>
      <c r="B1664" s="356" t="s">
        <v>8090</v>
      </c>
      <c r="C1664" s="356" t="s">
        <v>3517</v>
      </c>
      <c r="D1664" s="352">
        <v>961.28</v>
      </c>
    </row>
    <row r="1665" spans="1:4" x14ac:dyDescent="0.25">
      <c r="A1665" s="356">
        <v>20097</v>
      </c>
      <c r="B1665" s="356" t="s">
        <v>10750</v>
      </c>
      <c r="C1665" s="356" t="s">
        <v>3517</v>
      </c>
      <c r="D1665" s="352">
        <v>54.36</v>
      </c>
    </row>
    <row r="1666" spans="1:4" x14ac:dyDescent="0.25">
      <c r="A1666" s="356">
        <v>20098</v>
      </c>
      <c r="B1666" s="356" t="s">
        <v>10751</v>
      </c>
      <c r="C1666" s="356" t="s">
        <v>3517</v>
      </c>
      <c r="D1666" s="352">
        <v>183.3</v>
      </c>
    </row>
    <row r="1667" spans="1:4" x14ac:dyDescent="0.25">
      <c r="A1667" s="356">
        <v>20096</v>
      </c>
      <c r="B1667" s="356" t="s">
        <v>10752</v>
      </c>
      <c r="C1667" s="356" t="s">
        <v>3517</v>
      </c>
      <c r="D1667" s="352">
        <v>35.57</v>
      </c>
    </row>
    <row r="1668" spans="1:4" x14ac:dyDescent="0.25">
      <c r="A1668" s="356">
        <v>1964</v>
      </c>
      <c r="B1668" s="356" t="s">
        <v>4788</v>
      </c>
      <c r="C1668" s="356" t="s">
        <v>3517</v>
      </c>
      <c r="D1668" s="352">
        <v>32.880000000000003</v>
      </c>
    </row>
    <row r="1669" spans="1:4" x14ac:dyDescent="0.25">
      <c r="A1669" s="356">
        <v>1880</v>
      </c>
      <c r="B1669" s="356" t="s">
        <v>4789</v>
      </c>
      <c r="C1669" s="356" t="s">
        <v>3517</v>
      </c>
      <c r="D1669" s="352">
        <v>3.06</v>
      </c>
    </row>
    <row r="1670" spans="1:4" x14ac:dyDescent="0.25">
      <c r="A1670" s="356">
        <v>39274</v>
      </c>
      <c r="B1670" s="356" t="s">
        <v>4790</v>
      </c>
      <c r="C1670" s="356" t="s">
        <v>3517</v>
      </c>
      <c r="D1670" s="352">
        <v>2.37</v>
      </c>
    </row>
    <row r="1671" spans="1:4" x14ac:dyDescent="0.25">
      <c r="A1671" s="356">
        <v>2628</v>
      </c>
      <c r="B1671" s="356" t="s">
        <v>4791</v>
      </c>
      <c r="C1671" s="356" t="s">
        <v>3517</v>
      </c>
      <c r="D1671" s="352">
        <v>233.33</v>
      </c>
    </row>
    <row r="1672" spans="1:4" x14ac:dyDescent="0.25">
      <c r="A1672" s="356">
        <v>2622</v>
      </c>
      <c r="B1672" s="356" t="s">
        <v>4792</v>
      </c>
      <c r="C1672" s="356" t="s">
        <v>3517</v>
      </c>
      <c r="D1672" s="352">
        <v>5.54</v>
      </c>
    </row>
    <row r="1673" spans="1:4" x14ac:dyDescent="0.25">
      <c r="A1673" s="356">
        <v>2623</v>
      </c>
      <c r="B1673" s="356" t="s">
        <v>4793</v>
      </c>
      <c r="C1673" s="356" t="s">
        <v>3517</v>
      </c>
      <c r="D1673" s="352">
        <v>6.67</v>
      </c>
    </row>
    <row r="1674" spans="1:4" x14ac:dyDescent="0.25">
      <c r="A1674" s="356">
        <v>2624</v>
      </c>
      <c r="B1674" s="356" t="s">
        <v>4794</v>
      </c>
      <c r="C1674" s="356" t="s">
        <v>3517</v>
      </c>
      <c r="D1674" s="352">
        <v>10.6</v>
      </c>
    </row>
    <row r="1675" spans="1:4" x14ac:dyDescent="0.25">
      <c r="A1675" s="356">
        <v>2625</v>
      </c>
      <c r="B1675" s="356" t="s">
        <v>4795</v>
      </c>
      <c r="C1675" s="356" t="s">
        <v>3517</v>
      </c>
      <c r="D1675" s="352">
        <v>22.39</v>
      </c>
    </row>
    <row r="1676" spans="1:4" x14ac:dyDescent="0.25">
      <c r="A1676" s="356">
        <v>2626</v>
      </c>
      <c r="B1676" s="356" t="s">
        <v>4796</v>
      </c>
      <c r="C1676" s="356" t="s">
        <v>3517</v>
      </c>
      <c r="D1676" s="352">
        <v>32.799999999999997</v>
      </c>
    </row>
    <row r="1677" spans="1:4" x14ac:dyDescent="0.25">
      <c r="A1677" s="356">
        <v>2630</v>
      </c>
      <c r="B1677" s="356" t="s">
        <v>4797</v>
      </c>
      <c r="C1677" s="356" t="s">
        <v>3517</v>
      </c>
      <c r="D1677" s="352">
        <v>49.89</v>
      </c>
    </row>
    <row r="1678" spans="1:4" x14ac:dyDescent="0.25">
      <c r="A1678" s="356">
        <v>2627</v>
      </c>
      <c r="B1678" s="356" t="s">
        <v>4798</v>
      </c>
      <c r="C1678" s="356" t="s">
        <v>3517</v>
      </c>
      <c r="D1678" s="352">
        <v>87.88</v>
      </c>
    </row>
    <row r="1679" spans="1:4" x14ac:dyDescent="0.25">
      <c r="A1679" s="356">
        <v>2629</v>
      </c>
      <c r="B1679" s="356" t="s">
        <v>4799</v>
      </c>
      <c r="C1679" s="356" t="s">
        <v>3517</v>
      </c>
      <c r="D1679" s="352">
        <v>118.87</v>
      </c>
    </row>
    <row r="1680" spans="1:4" x14ac:dyDescent="0.25">
      <c r="A1680" s="356">
        <v>12033</v>
      </c>
      <c r="B1680" s="356" t="s">
        <v>4800</v>
      </c>
      <c r="C1680" s="356" t="s">
        <v>3517</v>
      </c>
      <c r="D1680" s="352">
        <v>9.7799999999999994</v>
      </c>
    </row>
    <row r="1681" spans="1:4" x14ac:dyDescent="0.25">
      <c r="A1681" s="356">
        <v>40408</v>
      </c>
      <c r="B1681" s="356" t="s">
        <v>4801</v>
      </c>
      <c r="C1681" s="356" t="s">
        <v>3517</v>
      </c>
      <c r="D1681" s="352">
        <v>6.43</v>
      </c>
    </row>
    <row r="1682" spans="1:4" x14ac:dyDescent="0.25">
      <c r="A1682" s="356">
        <v>40409</v>
      </c>
      <c r="B1682" s="356" t="s">
        <v>4802</v>
      </c>
      <c r="C1682" s="356" t="s">
        <v>3517</v>
      </c>
      <c r="D1682" s="352">
        <v>2.27</v>
      </c>
    </row>
    <row r="1683" spans="1:4" x14ac:dyDescent="0.25">
      <c r="A1683" s="356">
        <v>39276</v>
      </c>
      <c r="B1683" s="356" t="s">
        <v>4803</v>
      </c>
      <c r="C1683" s="356" t="s">
        <v>3517</v>
      </c>
      <c r="D1683" s="352">
        <v>5.79</v>
      </c>
    </row>
    <row r="1684" spans="1:4" x14ac:dyDescent="0.25">
      <c r="A1684" s="356">
        <v>39277</v>
      </c>
      <c r="B1684" s="356" t="s">
        <v>4804</v>
      </c>
      <c r="C1684" s="356" t="s">
        <v>3517</v>
      </c>
      <c r="D1684" s="352">
        <v>15.63</v>
      </c>
    </row>
    <row r="1685" spans="1:4" x14ac:dyDescent="0.25">
      <c r="A1685" s="356">
        <v>12034</v>
      </c>
      <c r="B1685" s="356" t="s">
        <v>4805</v>
      </c>
      <c r="C1685" s="356" t="s">
        <v>3517</v>
      </c>
      <c r="D1685" s="352">
        <v>4.43</v>
      </c>
    </row>
    <row r="1686" spans="1:4" x14ac:dyDescent="0.25">
      <c r="A1686" s="356">
        <v>39879</v>
      </c>
      <c r="B1686" s="356" t="s">
        <v>4806</v>
      </c>
      <c r="C1686" s="356" t="s">
        <v>3517</v>
      </c>
      <c r="D1686" s="352">
        <v>5.89</v>
      </c>
    </row>
    <row r="1687" spans="1:4" x14ac:dyDescent="0.25">
      <c r="A1687" s="356">
        <v>39880</v>
      </c>
      <c r="B1687" s="356" t="s">
        <v>4807</v>
      </c>
      <c r="C1687" s="356" t="s">
        <v>3517</v>
      </c>
      <c r="D1687" s="352">
        <v>13.06</v>
      </c>
    </row>
    <row r="1688" spans="1:4" x14ac:dyDescent="0.25">
      <c r="A1688" s="356">
        <v>39881</v>
      </c>
      <c r="B1688" s="356" t="s">
        <v>4808</v>
      </c>
      <c r="C1688" s="356" t="s">
        <v>3517</v>
      </c>
      <c r="D1688" s="352">
        <v>20.96</v>
      </c>
    </row>
    <row r="1689" spans="1:4" x14ac:dyDescent="0.25">
      <c r="A1689" s="356">
        <v>39882</v>
      </c>
      <c r="B1689" s="356" t="s">
        <v>4809</v>
      </c>
      <c r="C1689" s="356" t="s">
        <v>3517</v>
      </c>
      <c r="D1689" s="352">
        <v>55.21</v>
      </c>
    </row>
    <row r="1690" spans="1:4" x14ac:dyDescent="0.25">
      <c r="A1690" s="356">
        <v>39883</v>
      </c>
      <c r="B1690" s="356" t="s">
        <v>4810</v>
      </c>
      <c r="C1690" s="356" t="s">
        <v>3517</v>
      </c>
      <c r="D1690" s="352">
        <v>88.16</v>
      </c>
    </row>
    <row r="1691" spans="1:4" x14ac:dyDescent="0.25">
      <c r="A1691" s="356">
        <v>39884</v>
      </c>
      <c r="B1691" s="356" t="s">
        <v>4811</v>
      </c>
      <c r="C1691" s="356" t="s">
        <v>3517</v>
      </c>
      <c r="D1691" s="352">
        <v>130.94</v>
      </c>
    </row>
    <row r="1692" spans="1:4" x14ac:dyDescent="0.25">
      <c r="A1692" s="356">
        <v>39885</v>
      </c>
      <c r="B1692" s="356" t="s">
        <v>4812</v>
      </c>
      <c r="C1692" s="356" t="s">
        <v>3517</v>
      </c>
      <c r="D1692" s="352">
        <v>311.19</v>
      </c>
    </row>
    <row r="1693" spans="1:4" x14ac:dyDescent="0.25">
      <c r="A1693" s="356">
        <v>1777</v>
      </c>
      <c r="B1693" s="356" t="s">
        <v>4813</v>
      </c>
      <c r="C1693" s="356" t="s">
        <v>3517</v>
      </c>
      <c r="D1693" s="352">
        <v>65.2</v>
      </c>
    </row>
    <row r="1694" spans="1:4" x14ac:dyDescent="0.25">
      <c r="A1694" s="356">
        <v>1819</v>
      </c>
      <c r="B1694" s="356" t="s">
        <v>4814</v>
      </c>
      <c r="C1694" s="356" t="s">
        <v>3517</v>
      </c>
      <c r="D1694" s="352">
        <v>47.44</v>
      </c>
    </row>
    <row r="1695" spans="1:4" x14ac:dyDescent="0.25">
      <c r="A1695" s="356">
        <v>1775</v>
      </c>
      <c r="B1695" s="356" t="s">
        <v>4815</v>
      </c>
      <c r="C1695" s="356" t="s">
        <v>3517</v>
      </c>
      <c r="D1695" s="352">
        <v>14.18</v>
      </c>
    </row>
    <row r="1696" spans="1:4" x14ac:dyDescent="0.25">
      <c r="A1696" s="356">
        <v>1776</v>
      </c>
      <c r="B1696" s="356" t="s">
        <v>4816</v>
      </c>
      <c r="C1696" s="356" t="s">
        <v>3517</v>
      </c>
      <c r="D1696" s="352">
        <v>38.590000000000003</v>
      </c>
    </row>
    <row r="1697" spans="1:4" x14ac:dyDescent="0.25">
      <c r="A1697" s="356">
        <v>1778</v>
      </c>
      <c r="B1697" s="356" t="s">
        <v>4817</v>
      </c>
      <c r="C1697" s="356" t="s">
        <v>3517</v>
      </c>
      <c r="D1697" s="352">
        <v>157.83000000000001</v>
      </c>
    </row>
    <row r="1698" spans="1:4" x14ac:dyDescent="0.25">
      <c r="A1698" s="356">
        <v>1818</v>
      </c>
      <c r="B1698" s="356" t="s">
        <v>4818</v>
      </c>
      <c r="C1698" s="356" t="s">
        <v>3517</v>
      </c>
      <c r="D1698" s="352">
        <v>104.76</v>
      </c>
    </row>
    <row r="1699" spans="1:4" x14ac:dyDescent="0.25">
      <c r="A1699" s="356">
        <v>1820</v>
      </c>
      <c r="B1699" s="356" t="s">
        <v>4819</v>
      </c>
      <c r="C1699" s="356" t="s">
        <v>3517</v>
      </c>
      <c r="D1699" s="352">
        <v>20.48</v>
      </c>
    </row>
    <row r="1700" spans="1:4" x14ac:dyDescent="0.25">
      <c r="A1700" s="356">
        <v>1779</v>
      </c>
      <c r="B1700" s="356" t="s">
        <v>4820</v>
      </c>
      <c r="C1700" s="356" t="s">
        <v>3517</v>
      </c>
      <c r="D1700" s="352">
        <v>229.53</v>
      </c>
    </row>
    <row r="1701" spans="1:4" x14ac:dyDescent="0.25">
      <c r="A1701" s="356">
        <v>1780</v>
      </c>
      <c r="B1701" s="356" t="s">
        <v>4821</v>
      </c>
      <c r="C1701" s="356" t="s">
        <v>3517</v>
      </c>
      <c r="D1701" s="352">
        <v>473.19</v>
      </c>
    </row>
    <row r="1702" spans="1:4" x14ac:dyDescent="0.25">
      <c r="A1702" s="356">
        <v>1783</v>
      </c>
      <c r="B1702" s="356" t="s">
        <v>4822</v>
      </c>
      <c r="C1702" s="356" t="s">
        <v>3517</v>
      </c>
      <c r="D1702" s="352">
        <v>50.03</v>
      </c>
    </row>
    <row r="1703" spans="1:4" x14ac:dyDescent="0.25">
      <c r="A1703" s="356">
        <v>1782</v>
      </c>
      <c r="B1703" s="356" t="s">
        <v>4823</v>
      </c>
      <c r="C1703" s="356" t="s">
        <v>3517</v>
      </c>
      <c r="D1703" s="352">
        <v>39.56</v>
      </c>
    </row>
    <row r="1704" spans="1:4" x14ac:dyDescent="0.25">
      <c r="A1704" s="356">
        <v>1817</v>
      </c>
      <c r="B1704" s="356" t="s">
        <v>4824</v>
      </c>
      <c r="C1704" s="356" t="s">
        <v>3517</v>
      </c>
      <c r="D1704" s="352">
        <v>11.78</v>
      </c>
    </row>
    <row r="1705" spans="1:4" x14ac:dyDescent="0.25">
      <c r="A1705" s="356">
        <v>1781</v>
      </c>
      <c r="B1705" s="356" t="s">
        <v>4825</v>
      </c>
      <c r="C1705" s="356" t="s">
        <v>3517</v>
      </c>
      <c r="D1705" s="352">
        <v>25.77</v>
      </c>
    </row>
    <row r="1706" spans="1:4" x14ac:dyDescent="0.25">
      <c r="A1706" s="356">
        <v>1784</v>
      </c>
      <c r="B1706" s="356" t="s">
        <v>4826</v>
      </c>
      <c r="C1706" s="356" t="s">
        <v>3517</v>
      </c>
      <c r="D1706" s="352">
        <v>141.28</v>
      </c>
    </row>
    <row r="1707" spans="1:4" x14ac:dyDescent="0.25">
      <c r="A1707" s="356">
        <v>1810</v>
      </c>
      <c r="B1707" s="356" t="s">
        <v>4827</v>
      </c>
      <c r="C1707" s="356" t="s">
        <v>3517</v>
      </c>
      <c r="D1707" s="352">
        <v>78.36</v>
      </c>
    </row>
    <row r="1708" spans="1:4" x14ac:dyDescent="0.25">
      <c r="A1708" s="356">
        <v>1811</v>
      </c>
      <c r="B1708" s="356" t="s">
        <v>4828</v>
      </c>
      <c r="C1708" s="356" t="s">
        <v>3517</v>
      </c>
      <c r="D1708" s="352">
        <v>16.95</v>
      </c>
    </row>
    <row r="1709" spans="1:4" x14ac:dyDescent="0.25">
      <c r="A1709" s="356">
        <v>1812</v>
      </c>
      <c r="B1709" s="356" t="s">
        <v>4829</v>
      </c>
      <c r="C1709" s="356" t="s">
        <v>3517</v>
      </c>
      <c r="D1709" s="352">
        <v>197.81</v>
      </c>
    </row>
    <row r="1710" spans="1:4" x14ac:dyDescent="0.25">
      <c r="A1710" s="356">
        <v>40386</v>
      </c>
      <c r="B1710" s="356" t="s">
        <v>4830</v>
      </c>
      <c r="C1710" s="356" t="s">
        <v>3517</v>
      </c>
      <c r="D1710" s="352">
        <v>90.53</v>
      </c>
    </row>
    <row r="1711" spans="1:4" x14ac:dyDescent="0.25">
      <c r="A1711" s="356">
        <v>40384</v>
      </c>
      <c r="B1711" s="356" t="s">
        <v>4831</v>
      </c>
      <c r="C1711" s="356" t="s">
        <v>3517</v>
      </c>
      <c r="D1711" s="352">
        <v>61.98</v>
      </c>
    </row>
    <row r="1712" spans="1:4" x14ac:dyDescent="0.25">
      <c r="A1712" s="356">
        <v>40379</v>
      </c>
      <c r="B1712" s="356" t="s">
        <v>4832</v>
      </c>
      <c r="C1712" s="356" t="s">
        <v>3517</v>
      </c>
      <c r="D1712" s="352">
        <v>21.42</v>
      </c>
    </row>
    <row r="1713" spans="1:4" x14ac:dyDescent="0.25">
      <c r="A1713" s="356">
        <v>40423</v>
      </c>
      <c r="B1713" s="356" t="s">
        <v>4833</v>
      </c>
      <c r="C1713" s="356" t="s">
        <v>3517</v>
      </c>
      <c r="D1713" s="352">
        <v>40.549999999999997</v>
      </c>
    </row>
    <row r="1714" spans="1:4" x14ac:dyDescent="0.25">
      <c r="A1714" s="356">
        <v>40389</v>
      </c>
      <c r="B1714" s="356" t="s">
        <v>4834</v>
      </c>
      <c r="C1714" s="356" t="s">
        <v>3517</v>
      </c>
      <c r="D1714" s="352">
        <v>257.13</v>
      </c>
    </row>
    <row r="1715" spans="1:4" x14ac:dyDescent="0.25">
      <c r="A1715" s="356">
        <v>40388</v>
      </c>
      <c r="B1715" s="356" t="s">
        <v>4835</v>
      </c>
      <c r="C1715" s="356" t="s">
        <v>3517</v>
      </c>
      <c r="D1715" s="352">
        <v>128.69999999999999</v>
      </c>
    </row>
    <row r="1716" spans="1:4" x14ac:dyDescent="0.25">
      <c r="A1716" s="356">
        <v>40381</v>
      </c>
      <c r="B1716" s="356" t="s">
        <v>4836</v>
      </c>
      <c r="C1716" s="356" t="s">
        <v>3517</v>
      </c>
      <c r="D1716" s="352">
        <v>28.57</v>
      </c>
    </row>
    <row r="1717" spans="1:4" x14ac:dyDescent="0.25">
      <c r="A1717" s="356">
        <v>40391</v>
      </c>
      <c r="B1717" s="356" t="s">
        <v>4837</v>
      </c>
      <c r="C1717" s="356" t="s">
        <v>3517</v>
      </c>
      <c r="D1717" s="352">
        <v>667.39</v>
      </c>
    </row>
    <row r="1718" spans="1:4" x14ac:dyDescent="0.25">
      <c r="A1718" s="356">
        <v>40414</v>
      </c>
      <c r="B1718" s="356" t="s">
        <v>4838</v>
      </c>
      <c r="C1718" s="356" t="s">
        <v>3517</v>
      </c>
      <c r="D1718" s="352">
        <v>27.37</v>
      </c>
    </row>
    <row r="1719" spans="1:4" x14ac:dyDescent="0.25">
      <c r="A1719" s="356">
        <v>40416</v>
      </c>
      <c r="B1719" s="356" t="s">
        <v>4839</v>
      </c>
      <c r="C1719" s="356" t="s">
        <v>3517</v>
      </c>
      <c r="D1719" s="352">
        <v>37.840000000000003</v>
      </c>
    </row>
    <row r="1720" spans="1:4" x14ac:dyDescent="0.25">
      <c r="A1720" s="356">
        <v>40418</v>
      </c>
      <c r="B1720" s="356" t="s">
        <v>4840</v>
      </c>
      <c r="C1720" s="356" t="s">
        <v>3517</v>
      </c>
      <c r="D1720" s="352">
        <v>45.13</v>
      </c>
    </row>
    <row r="1721" spans="1:4" x14ac:dyDescent="0.25">
      <c r="A1721" s="356">
        <v>2609</v>
      </c>
      <c r="B1721" s="356" t="s">
        <v>4841</v>
      </c>
      <c r="C1721" s="356" t="s">
        <v>3517</v>
      </c>
      <c r="D1721" s="352">
        <v>5.2</v>
      </c>
    </row>
    <row r="1722" spans="1:4" x14ac:dyDescent="0.25">
      <c r="A1722" s="356">
        <v>2634</v>
      </c>
      <c r="B1722" s="356" t="s">
        <v>4842</v>
      </c>
      <c r="C1722" s="356" t="s">
        <v>3517</v>
      </c>
      <c r="D1722" s="352">
        <v>6.84</v>
      </c>
    </row>
    <row r="1723" spans="1:4" x14ac:dyDescent="0.25">
      <c r="A1723" s="356">
        <v>2611</v>
      </c>
      <c r="B1723" s="356" t="s">
        <v>4843</v>
      </c>
      <c r="C1723" s="356" t="s">
        <v>3517</v>
      </c>
      <c r="D1723" s="352">
        <v>19.27</v>
      </c>
    </row>
    <row r="1724" spans="1:4" x14ac:dyDescent="0.25">
      <c r="A1724" s="356">
        <v>34359</v>
      </c>
      <c r="B1724" s="356" t="s">
        <v>4844</v>
      </c>
      <c r="C1724" s="356" t="s">
        <v>3517</v>
      </c>
      <c r="D1724" s="352">
        <v>12.03</v>
      </c>
    </row>
    <row r="1725" spans="1:4" x14ac:dyDescent="0.25">
      <c r="A1725" s="356">
        <v>1789</v>
      </c>
      <c r="B1725" s="356" t="s">
        <v>4845</v>
      </c>
      <c r="C1725" s="356" t="s">
        <v>3517</v>
      </c>
      <c r="D1725" s="352">
        <v>62.58</v>
      </c>
    </row>
    <row r="1726" spans="1:4" x14ac:dyDescent="0.25">
      <c r="A1726" s="356">
        <v>1788</v>
      </c>
      <c r="B1726" s="356" t="s">
        <v>4846</v>
      </c>
      <c r="C1726" s="356" t="s">
        <v>3517</v>
      </c>
      <c r="D1726" s="352">
        <v>50.16</v>
      </c>
    </row>
    <row r="1727" spans="1:4" x14ac:dyDescent="0.25">
      <c r="A1727" s="356">
        <v>1786</v>
      </c>
      <c r="B1727" s="356" t="s">
        <v>4847</v>
      </c>
      <c r="C1727" s="356" t="s">
        <v>3517</v>
      </c>
      <c r="D1727" s="352">
        <v>12.45</v>
      </c>
    </row>
    <row r="1728" spans="1:4" x14ac:dyDescent="0.25">
      <c r="A1728" s="356">
        <v>1787</v>
      </c>
      <c r="B1728" s="356" t="s">
        <v>4848</v>
      </c>
      <c r="C1728" s="356" t="s">
        <v>3517</v>
      </c>
      <c r="D1728" s="352">
        <v>29.82</v>
      </c>
    </row>
    <row r="1729" spans="1:4" x14ac:dyDescent="0.25">
      <c r="A1729" s="356">
        <v>1791</v>
      </c>
      <c r="B1729" s="356" t="s">
        <v>4849</v>
      </c>
      <c r="C1729" s="356" t="s">
        <v>3517</v>
      </c>
      <c r="D1729" s="352">
        <v>180.86</v>
      </c>
    </row>
    <row r="1730" spans="1:4" x14ac:dyDescent="0.25">
      <c r="A1730" s="356">
        <v>1790</v>
      </c>
      <c r="B1730" s="356" t="s">
        <v>4850</v>
      </c>
      <c r="C1730" s="356" t="s">
        <v>3517</v>
      </c>
      <c r="D1730" s="352">
        <v>104.22</v>
      </c>
    </row>
    <row r="1731" spans="1:4" x14ac:dyDescent="0.25">
      <c r="A1731" s="356">
        <v>1813</v>
      </c>
      <c r="B1731" s="356" t="s">
        <v>4851</v>
      </c>
      <c r="C1731" s="356" t="s">
        <v>3517</v>
      </c>
      <c r="D1731" s="352">
        <v>19.77</v>
      </c>
    </row>
    <row r="1732" spans="1:4" x14ac:dyDescent="0.25">
      <c r="A1732" s="356">
        <v>1792</v>
      </c>
      <c r="B1732" s="356" t="s">
        <v>4852</v>
      </c>
      <c r="C1732" s="356" t="s">
        <v>3517</v>
      </c>
      <c r="D1732" s="352">
        <v>244.13</v>
      </c>
    </row>
    <row r="1733" spans="1:4" x14ac:dyDescent="0.25">
      <c r="A1733" s="356">
        <v>1793</v>
      </c>
      <c r="B1733" s="356" t="s">
        <v>4853</v>
      </c>
      <c r="C1733" s="356" t="s">
        <v>3517</v>
      </c>
      <c r="D1733" s="352">
        <v>493.31</v>
      </c>
    </row>
    <row r="1734" spans="1:4" x14ac:dyDescent="0.25">
      <c r="A1734" s="356">
        <v>1809</v>
      </c>
      <c r="B1734" s="356" t="s">
        <v>4854</v>
      </c>
      <c r="C1734" s="356" t="s">
        <v>3517</v>
      </c>
      <c r="D1734" s="352">
        <v>58.67</v>
      </c>
    </row>
    <row r="1735" spans="1:4" x14ac:dyDescent="0.25">
      <c r="A1735" s="356">
        <v>1814</v>
      </c>
      <c r="B1735" s="356" t="s">
        <v>4855</v>
      </c>
      <c r="C1735" s="356" t="s">
        <v>3517</v>
      </c>
      <c r="D1735" s="352">
        <v>48.2</v>
      </c>
    </row>
    <row r="1736" spans="1:4" x14ac:dyDescent="0.25">
      <c r="A1736" s="356">
        <v>1803</v>
      </c>
      <c r="B1736" s="356" t="s">
        <v>4856</v>
      </c>
      <c r="C1736" s="356" t="s">
        <v>3517</v>
      </c>
      <c r="D1736" s="352">
        <v>12.18</v>
      </c>
    </row>
    <row r="1737" spans="1:4" x14ac:dyDescent="0.25">
      <c r="A1737" s="356">
        <v>1805</v>
      </c>
      <c r="B1737" s="356" t="s">
        <v>4857</v>
      </c>
      <c r="C1737" s="356" t="s">
        <v>3517</v>
      </c>
      <c r="D1737" s="352">
        <v>27.97</v>
      </c>
    </row>
    <row r="1738" spans="1:4" x14ac:dyDescent="0.25">
      <c r="A1738" s="356">
        <v>1821</v>
      </c>
      <c r="B1738" s="356" t="s">
        <v>4858</v>
      </c>
      <c r="C1738" s="356" t="s">
        <v>3517</v>
      </c>
      <c r="D1738" s="352">
        <v>165.24</v>
      </c>
    </row>
    <row r="1739" spans="1:4" x14ac:dyDescent="0.25">
      <c r="A1739" s="356">
        <v>1806</v>
      </c>
      <c r="B1739" s="356" t="s">
        <v>4859</v>
      </c>
      <c r="C1739" s="356" t="s">
        <v>3517</v>
      </c>
      <c r="D1739" s="352">
        <v>98.35</v>
      </c>
    </row>
    <row r="1740" spans="1:4" x14ac:dyDescent="0.25">
      <c r="A1740" s="356">
        <v>1804</v>
      </c>
      <c r="B1740" s="356" t="s">
        <v>4860</v>
      </c>
      <c r="C1740" s="356" t="s">
        <v>3517</v>
      </c>
      <c r="D1740" s="352">
        <v>17.329999999999998</v>
      </c>
    </row>
    <row r="1741" spans="1:4" x14ac:dyDescent="0.25">
      <c r="A1741" s="356">
        <v>1807</v>
      </c>
      <c r="B1741" s="356" t="s">
        <v>4861</v>
      </c>
      <c r="C1741" s="356" t="s">
        <v>3517</v>
      </c>
      <c r="D1741" s="352">
        <v>236.32</v>
      </c>
    </row>
    <row r="1742" spans="1:4" x14ac:dyDescent="0.25">
      <c r="A1742" s="356">
        <v>1808</v>
      </c>
      <c r="B1742" s="356" t="s">
        <v>4862</v>
      </c>
      <c r="C1742" s="356" t="s">
        <v>3517</v>
      </c>
      <c r="D1742" s="352">
        <v>473.78</v>
      </c>
    </row>
    <row r="1743" spans="1:4" x14ac:dyDescent="0.25">
      <c r="A1743" s="356">
        <v>1797</v>
      </c>
      <c r="B1743" s="356" t="s">
        <v>4863</v>
      </c>
      <c r="C1743" s="356" t="s">
        <v>3517</v>
      </c>
      <c r="D1743" s="352">
        <v>71.06</v>
      </c>
    </row>
    <row r="1744" spans="1:4" x14ac:dyDescent="0.25">
      <c r="A1744" s="356">
        <v>1796</v>
      </c>
      <c r="B1744" s="356" t="s">
        <v>4864</v>
      </c>
      <c r="C1744" s="356" t="s">
        <v>3517</v>
      </c>
      <c r="D1744" s="352">
        <v>54.51</v>
      </c>
    </row>
    <row r="1745" spans="1:4" x14ac:dyDescent="0.25">
      <c r="A1745" s="356">
        <v>1794</v>
      </c>
      <c r="B1745" s="356" t="s">
        <v>4865</v>
      </c>
      <c r="C1745" s="356" t="s">
        <v>3517</v>
      </c>
      <c r="D1745" s="352">
        <v>13.01</v>
      </c>
    </row>
    <row r="1746" spans="1:4" x14ac:dyDescent="0.25">
      <c r="A1746" s="356">
        <v>1816</v>
      </c>
      <c r="B1746" s="356" t="s">
        <v>4866</v>
      </c>
      <c r="C1746" s="356" t="s">
        <v>3517</v>
      </c>
      <c r="D1746" s="352">
        <v>29.34</v>
      </c>
    </row>
    <row r="1747" spans="1:4" x14ac:dyDescent="0.25">
      <c r="A1747" s="356">
        <v>1815</v>
      </c>
      <c r="B1747" s="356" t="s">
        <v>4867</v>
      </c>
      <c r="C1747" s="356" t="s">
        <v>3517</v>
      </c>
      <c r="D1747" s="352">
        <v>225.3</v>
      </c>
    </row>
    <row r="1748" spans="1:4" x14ac:dyDescent="0.25">
      <c r="A1748" s="356">
        <v>1798</v>
      </c>
      <c r="B1748" s="356" t="s">
        <v>4868</v>
      </c>
      <c r="C1748" s="356" t="s">
        <v>3517</v>
      </c>
      <c r="D1748" s="352">
        <v>100.81</v>
      </c>
    </row>
    <row r="1749" spans="1:4" x14ac:dyDescent="0.25">
      <c r="A1749" s="356">
        <v>1795</v>
      </c>
      <c r="B1749" s="356" t="s">
        <v>4869</v>
      </c>
      <c r="C1749" s="356" t="s">
        <v>3517</v>
      </c>
      <c r="D1749" s="352">
        <v>18.02</v>
      </c>
    </row>
    <row r="1750" spans="1:4" x14ac:dyDescent="0.25">
      <c r="A1750" s="356">
        <v>1799</v>
      </c>
      <c r="B1750" s="356" t="s">
        <v>4870</v>
      </c>
      <c r="C1750" s="356" t="s">
        <v>3517</v>
      </c>
      <c r="D1750" s="352">
        <v>293.43</v>
      </c>
    </row>
    <row r="1751" spans="1:4" x14ac:dyDescent="0.25">
      <c r="A1751" s="356">
        <v>1800</v>
      </c>
      <c r="B1751" s="356" t="s">
        <v>4871</v>
      </c>
      <c r="C1751" s="356" t="s">
        <v>3517</v>
      </c>
      <c r="D1751" s="352">
        <v>560.22</v>
      </c>
    </row>
    <row r="1752" spans="1:4" x14ac:dyDescent="0.25">
      <c r="A1752" s="356">
        <v>1802</v>
      </c>
      <c r="B1752" s="356" t="s">
        <v>4872</v>
      </c>
      <c r="C1752" s="356" t="s">
        <v>3517</v>
      </c>
      <c r="D1752" s="353">
        <v>1401.33</v>
      </c>
    </row>
    <row r="1753" spans="1:4" x14ac:dyDescent="0.25">
      <c r="A1753" s="356">
        <v>40385</v>
      </c>
      <c r="B1753" s="356" t="s">
        <v>4873</v>
      </c>
      <c r="C1753" s="356" t="s">
        <v>3517</v>
      </c>
      <c r="D1753" s="352">
        <v>90.53</v>
      </c>
    </row>
    <row r="1754" spans="1:4" x14ac:dyDescent="0.25">
      <c r="A1754" s="356">
        <v>40383</v>
      </c>
      <c r="B1754" s="356" t="s">
        <v>4874</v>
      </c>
      <c r="C1754" s="356" t="s">
        <v>3517</v>
      </c>
      <c r="D1754" s="352">
        <v>61.98</v>
      </c>
    </row>
    <row r="1755" spans="1:4" x14ac:dyDescent="0.25">
      <c r="A1755" s="356">
        <v>40378</v>
      </c>
      <c r="B1755" s="356" t="s">
        <v>4875</v>
      </c>
      <c r="C1755" s="356" t="s">
        <v>3517</v>
      </c>
      <c r="D1755" s="352">
        <v>21.42</v>
      </c>
    </row>
    <row r="1756" spans="1:4" x14ac:dyDescent="0.25">
      <c r="A1756" s="356">
        <v>40382</v>
      </c>
      <c r="B1756" s="356" t="s">
        <v>4876</v>
      </c>
      <c r="C1756" s="356" t="s">
        <v>3517</v>
      </c>
      <c r="D1756" s="352">
        <v>40.549999999999997</v>
      </c>
    </row>
    <row r="1757" spans="1:4" x14ac:dyDescent="0.25">
      <c r="A1757" s="356">
        <v>40422</v>
      </c>
      <c r="B1757" s="356" t="s">
        <v>4877</v>
      </c>
      <c r="C1757" s="356" t="s">
        <v>3517</v>
      </c>
      <c r="D1757" s="352">
        <v>276.22000000000003</v>
      </c>
    </row>
    <row r="1758" spans="1:4" x14ac:dyDescent="0.25">
      <c r="A1758" s="356">
        <v>40387</v>
      </c>
      <c r="B1758" s="356" t="s">
        <v>4878</v>
      </c>
      <c r="C1758" s="356" t="s">
        <v>3517</v>
      </c>
      <c r="D1758" s="352">
        <v>140.63999999999999</v>
      </c>
    </row>
    <row r="1759" spans="1:4" x14ac:dyDescent="0.25">
      <c r="A1759" s="356">
        <v>40380</v>
      </c>
      <c r="B1759" s="356" t="s">
        <v>4879</v>
      </c>
      <c r="C1759" s="356" t="s">
        <v>3517</v>
      </c>
      <c r="D1759" s="352">
        <v>28.57</v>
      </c>
    </row>
    <row r="1760" spans="1:4" x14ac:dyDescent="0.25">
      <c r="A1760" s="356">
        <v>40390</v>
      </c>
      <c r="B1760" s="356" t="s">
        <v>4880</v>
      </c>
      <c r="C1760" s="356" t="s">
        <v>3517</v>
      </c>
      <c r="D1760" s="352">
        <v>581.75</v>
      </c>
    </row>
    <row r="1761" spans="1:4" x14ac:dyDescent="0.25">
      <c r="A1761" s="356">
        <v>40413</v>
      </c>
      <c r="B1761" s="356" t="s">
        <v>4881</v>
      </c>
      <c r="C1761" s="356" t="s">
        <v>3517</v>
      </c>
      <c r="D1761" s="352">
        <v>29.74</v>
      </c>
    </row>
    <row r="1762" spans="1:4" x14ac:dyDescent="0.25">
      <c r="A1762" s="356">
        <v>40415</v>
      </c>
      <c r="B1762" s="356" t="s">
        <v>4882</v>
      </c>
      <c r="C1762" s="356" t="s">
        <v>3517</v>
      </c>
      <c r="D1762" s="352">
        <v>42.38</v>
      </c>
    </row>
    <row r="1763" spans="1:4" x14ac:dyDescent="0.25">
      <c r="A1763" s="356">
        <v>40417</v>
      </c>
      <c r="B1763" s="356" t="s">
        <v>4883</v>
      </c>
      <c r="C1763" s="356" t="s">
        <v>3517</v>
      </c>
      <c r="D1763" s="352">
        <v>49.99</v>
      </c>
    </row>
    <row r="1764" spans="1:4" x14ac:dyDescent="0.25">
      <c r="A1764" s="356">
        <v>39271</v>
      </c>
      <c r="B1764" s="356" t="s">
        <v>4884</v>
      </c>
      <c r="C1764" s="356" t="s">
        <v>3517</v>
      </c>
      <c r="D1764" s="352">
        <v>1.97</v>
      </c>
    </row>
    <row r="1765" spans="1:4" x14ac:dyDescent="0.25">
      <c r="A1765" s="356">
        <v>39273</v>
      </c>
      <c r="B1765" s="356" t="s">
        <v>4885</v>
      </c>
      <c r="C1765" s="356" t="s">
        <v>3517</v>
      </c>
      <c r="D1765" s="352">
        <v>3.34</v>
      </c>
    </row>
    <row r="1766" spans="1:4" x14ac:dyDescent="0.25">
      <c r="A1766" s="356">
        <v>39272</v>
      </c>
      <c r="B1766" s="356" t="s">
        <v>4886</v>
      </c>
      <c r="C1766" s="356" t="s">
        <v>3517</v>
      </c>
      <c r="D1766" s="352">
        <v>2.42</v>
      </c>
    </row>
    <row r="1767" spans="1:4" x14ac:dyDescent="0.25">
      <c r="A1767" s="356">
        <v>1875</v>
      </c>
      <c r="B1767" s="356" t="s">
        <v>4887</v>
      </c>
      <c r="C1767" s="356" t="s">
        <v>3517</v>
      </c>
      <c r="D1767" s="352">
        <v>5.35</v>
      </c>
    </row>
    <row r="1768" spans="1:4" x14ac:dyDescent="0.25">
      <c r="A1768" s="356">
        <v>1874</v>
      </c>
      <c r="B1768" s="356" t="s">
        <v>4888</v>
      </c>
      <c r="C1768" s="356" t="s">
        <v>3517</v>
      </c>
      <c r="D1768" s="352">
        <v>4.41</v>
      </c>
    </row>
    <row r="1769" spans="1:4" x14ac:dyDescent="0.25">
      <c r="A1769" s="356">
        <v>1870</v>
      </c>
      <c r="B1769" s="356" t="s">
        <v>4889</v>
      </c>
      <c r="C1769" s="356" t="s">
        <v>3517</v>
      </c>
      <c r="D1769" s="352">
        <v>2.5499999999999998</v>
      </c>
    </row>
    <row r="1770" spans="1:4" x14ac:dyDescent="0.25">
      <c r="A1770" s="356">
        <v>1884</v>
      </c>
      <c r="B1770" s="356" t="s">
        <v>4890</v>
      </c>
      <c r="C1770" s="356" t="s">
        <v>3517</v>
      </c>
      <c r="D1770" s="352">
        <v>3.91</v>
      </c>
    </row>
    <row r="1771" spans="1:4" x14ac:dyDescent="0.25">
      <c r="A1771" s="356">
        <v>1887</v>
      </c>
      <c r="B1771" s="356" t="s">
        <v>4891</v>
      </c>
      <c r="C1771" s="356" t="s">
        <v>3517</v>
      </c>
      <c r="D1771" s="352">
        <v>22.17</v>
      </c>
    </row>
    <row r="1772" spans="1:4" x14ac:dyDescent="0.25">
      <c r="A1772" s="356">
        <v>1876</v>
      </c>
      <c r="B1772" s="356" t="s">
        <v>4892</v>
      </c>
      <c r="C1772" s="356" t="s">
        <v>3517</v>
      </c>
      <c r="D1772" s="352">
        <v>8.69</v>
      </c>
    </row>
    <row r="1773" spans="1:4" x14ac:dyDescent="0.25">
      <c r="A1773" s="356">
        <v>1879</v>
      </c>
      <c r="B1773" s="356" t="s">
        <v>4893</v>
      </c>
      <c r="C1773" s="356" t="s">
        <v>3517</v>
      </c>
      <c r="D1773" s="352">
        <v>2.58</v>
      </c>
    </row>
    <row r="1774" spans="1:4" x14ac:dyDescent="0.25">
      <c r="A1774" s="356">
        <v>1877</v>
      </c>
      <c r="B1774" s="356" t="s">
        <v>4894</v>
      </c>
      <c r="C1774" s="356" t="s">
        <v>3517</v>
      </c>
      <c r="D1774" s="352">
        <v>22.2</v>
      </c>
    </row>
    <row r="1775" spans="1:4" x14ac:dyDescent="0.25">
      <c r="A1775" s="356">
        <v>1878</v>
      </c>
      <c r="B1775" s="356" t="s">
        <v>4895</v>
      </c>
      <c r="C1775" s="356" t="s">
        <v>3517</v>
      </c>
      <c r="D1775" s="352">
        <v>44.6</v>
      </c>
    </row>
    <row r="1776" spans="1:4" x14ac:dyDescent="0.25">
      <c r="A1776" s="356">
        <v>2621</v>
      </c>
      <c r="B1776" s="356" t="s">
        <v>4896</v>
      </c>
      <c r="C1776" s="356" t="s">
        <v>3517</v>
      </c>
      <c r="D1776" s="352">
        <v>164.85</v>
      </c>
    </row>
    <row r="1777" spans="1:4" x14ac:dyDescent="0.25">
      <c r="A1777" s="356">
        <v>2616</v>
      </c>
      <c r="B1777" s="356" t="s">
        <v>4897</v>
      </c>
      <c r="C1777" s="356" t="s">
        <v>3517</v>
      </c>
      <c r="D1777" s="352">
        <v>4.66</v>
      </c>
    </row>
    <row r="1778" spans="1:4" x14ac:dyDescent="0.25">
      <c r="A1778" s="356">
        <v>2633</v>
      </c>
      <c r="B1778" s="356" t="s">
        <v>4898</v>
      </c>
      <c r="C1778" s="356" t="s">
        <v>3517</v>
      </c>
      <c r="D1778" s="352">
        <v>5.28</v>
      </c>
    </row>
    <row r="1779" spans="1:4" x14ac:dyDescent="0.25">
      <c r="A1779" s="356">
        <v>2617</v>
      </c>
      <c r="B1779" s="356" t="s">
        <v>4899</v>
      </c>
      <c r="C1779" s="356" t="s">
        <v>3517</v>
      </c>
      <c r="D1779" s="352">
        <v>7.17</v>
      </c>
    </row>
    <row r="1780" spans="1:4" x14ac:dyDescent="0.25">
      <c r="A1780" s="356">
        <v>2618</v>
      </c>
      <c r="B1780" s="356" t="s">
        <v>4900</v>
      </c>
      <c r="C1780" s="356" t="s">
        <v>3517</v>
      </c>
      <c r="D1780" s="352">
        <v>16.329999999999998</v>
      </c>
    </row>
    <row r="1781" spans="1:4" x14ac:dyDescent="0.25">
      <c r="A1781" s="356">
        <v>2632</v>
      </c>
      <c r="B1781" s="356" t="s">
        <v>4901</v>
      </c>
      <c r="C1781" s="356" t="s">
        <v>3517</v>
      </c>
      <c r="D1781" s="352">
        <v>19.920000000000002</v>
      </c>
    </row>
    <row r="1782" spans="1:4" x14ac:dyDescent="0.25">
      <c r="A1782" s="356">
        <v>2631</v>
      </c>
      <c r="B1782" s="356" t="s">
        <v>4902</v>
      </c>
      <c r="C1782" s="356" t="s">
        <v>3517</v>
      </c>
      <c r="D1782" s="352">
        <v>29.24</v>
      </c>
    </row>
    <row r="1783" spans="1:4" x14ac:dyDescent="0.25">
      <c r="A1783" s="356">
        <v>2619</v>
      </c>
      <c r="B1783" s="356" t="s">
        <v>4903</v>
      </c>
      <c r="C1783" s="356" t="s">
        <v>3517</v>
      </c>
      <c r="D1783" s="352">
        <v>74.040000000000006</v>
      </c>
    </row>
    <row r="1784" spans="1:4" x14ac:dyDescent="0.25">
      <c r="A1784" s="356">
        <v>2620</v>
      </c>
      <c r="B1784" s="356" t="s">
        <v>4904</v>
      </c>
      <c r="C1784" s="356" t="s">
        <v>3517</v>
      </c>
      <c r="D1784" s="352">
        <v>97.2</v>
      </c>
    </row>
    <row r="1785" spans="1:4" x14ac:dyDescent="0.25">
      <c r="A1785" s="356">
        <v>44472</v>
      </c>
      <c r="B1785" s="356" t="s">
        <v>12566</v>
      </c>
      <c r="C1785" s="356" t="s">
        <v>3517</v>
      </c>
      <c r="D1785" s="352">
        <v>56.1</v>
      </c>
    </row>
    <row r="1786" spans="1:4" x14ac:dyDescent="0.25">
      <c r="A1786" s="356">
        <v>38369</v>
      </c>
      <c r="B1786" s="356" t="s">
        <v>4905</v>
      </c>
      <c r="C1786" s="356" t="s">
        <v>3517</v>
      </c>
      <c r="D1786" s="352">
        <v>18.559999999999999</v>
      </c>
    </row>
    <row r="1787" spans="1:4" x14ac:dyDescent="0.25">
      <c r="A1787" s="356">
        <v>38370</v>
      </c>
      <c r="B1787" s="356" t="s">
        <v>4906</v>
      </c>
      <c r="C1787" s="356" t="s">
        <v>3517</v>
      </c>
      <c r="D1787" s="352">
        <v>18.559999999999999</v>
      </c>
    </row>
    <row r="1788" spans="1:4" x14ac:dyDescent="0.25">
      <c r="A1788" s="356">
        <v>38372</v>
      </c>
      <c r="B1788" s="356" t="s">
        <v>4907</v>
      </c>
      <c r="C1788" s="356" t="s">
        <v>3517</v>
      </c>
      <c r="D1788" s="352">
        <v>20.34</v>
      </c>
    </row>
    <row r="1789" spans="1:4" x14ac:dyDescent="0.25">
      <c r="A1789" s="356">
        <v>2357</v>
      </c>
      <c r="B1789" s="356" t="s">
        <v>4908</v>
      </c>
      <c r="C1789" s="356" t="s">
        <v>3519</v>
      </c>
      <c r="D1789" s="352">
        <v>18.7</v>
      </c>
    </row>
    <row r="1790" spans="1:4" x14ac:dyDescent="0.25">
      <c r="A1790" s="356">
        <v>40806</v>
      </c>
      <c r="B1790" s="356" t="s">
        <v>4909</v>
      </c>
      <c r="C1790" s="356" t="s">
        <v>3655</v>
      </c>
      <c r="D1790" s="353">
        <v>3303.91</v>
      </c>
    </row>
    <row r="1791" spans="1:4" x14ac:dyDescent="0.25">
      <c r="A1791" s="356">
        <v>2355</v>
      </c>
      <c r="B1791" s="356" t="s">
        <v>4910</v>
      </c>
      <c r="C1791" s="356" t="s">
        <v>3519</v>
      </c>
      <c r="D1791" s="352">
        <v>24.79</v>
      </c>
    </row>
    <row r="1792" spans="1:4" x14ac:dyDescent="0.25">
      <c r="A1792" s="356">
        <v>40805</v>
      </c>
      <c r="B1792" s="356" t="s">
        <v>4911</v>
      </c>
      <c r="C1792" s="356" t="s">
        <v>3655</v>
      </c>
      <c r="D1792" s="353">
        <v>4380.12</v>
      </c>
    </row>
    <row r="1793" spans="1:4" x14ac:dyDescent="0.25">
      <c r="A1793" s="356">
        <v>2358</v>
      </c>
      <c r="B1793" s="356" t="s">
        <v>4912</v>
      </c>
      <c r="C1793" s="356" t="s">
        <v>3519</v>
      </c>
      <c r="D1793" s="352">
        <v>19.809999999999999</v>
      </c>
    </row>
    <row r="1794" spans="1:4" x14ac:dyDescent="0.25">
      <c r="A1794" s="356">
        <v>40807</v>
      </c>
      <c r="B1794" s="356" t="s">
        <v>4913</v>
      </c>
      <c r="C1794" s="356" t="s">
        <v>3655</v>
      </c>
      <c r="D1794" s="353">
        <v>3501.16</v>
      </c>
    </row>
    <row r="1795" spans="1:4" x14ac:dyDescent="0.25">
      <c r="A1795" s="356">
        <v>2359</v>
      </c>
      <c r="B1795" s="356" t="s">
        <v>4914</v>
      </c>
      <c r="C1795" s="356" t="s">
        <v>3519</v>
      </c>
      <c r="D1795" s="352">
        <v>19.79</v>
      </c>
    </row>
    <row r="1796" spans="1:4" x14ac:dyDescent="0.25">
      <c r="A1796" s="356">
        <v>40808</v>
      </c>
      <c r="B1796" s="356" t="s">
        <v>4915</v>
      </c>
      <c r="C1796" s="356" t="s">
        <v>3655</v>
      </c>
      <c r="D1796" s="353">
        <v>3500.18</v>
      </c>
    </row>
    <row r="1797" spans="1:4" x14ac:dyDescent="0.25">
      <c r="A1797" s="356">
        <v>44330</v>
      </c>
      <c r="B1797" s="356" t="s">
        <v>12567</v>
      </c>
      <c r="C1797" s="356" t="s">
        <v>3576</v>
      </c>
      <c r="D1797" s="352">
        <v>6.59</v>
      </c>
    </row>
    <row r="1798" spans="1:4" x14ac:dyDescent="0.25">
      <c r="A1798" s="356">
        <v>43144</v>
      </c>
      <c r="B1798" s="356" t="s">
        <v>8091</v>
      </c>
      <c r="C1798" s="356" t="s">
        <v>3575</v>
      </c>
      <c r="D1798" s="352">
        <v>28.53</v>
      </c>
    </row>
    <row r="1799" spans="1:4" x14ac:dyDescent="0.25">
      <c r="A1799" s="356">
        <v>39397</v>
      </c>
      <c r="B1799" s="356" t="s">
        <v>4916</v>
      </c>
      <c r="C1799" s="356" t="s">
        <v>3576</v>
      </c>
      <c r="D1799" s="352">
        <v>13</v>
      </c>
    </row>
    <row r="1800" spans="1:4" x14ac:dyDescent="0.25">
      <c r="A1800" s="356">
        <v>2692</v>
      </c>
      <c r="B1800" s="356" t="s">
        <v>4917</v>
      </c>
      <c r="C1800" s="356" t="s">
        <v>3576</v>
      </c>
      <c r="D1800" s="352">
        <v>5.24</v>
      </c>
    </row>
    <row r="1801" spans="1:4" x14ac:dyDescent="0.25">
      <c r="A1801" s="356">
        <v>44329</v>
      </c>
      <c r="B1801" s="356" t="s">
        <v>12568</v>
      </c>
      <c r="C1801" s="356" t="s">
        <v>3576</v>
      </c>
      <c r="D1801" s="352">
        <v>8.64</v>
      </c>
    </row>
    <row r="1802" spans="1:4" x14ac:dyDescent="0.25">
      <c r="A1802" s="356">
        <v>5318</v>
      </c>
      <c r="B1802" s="356" t="s">
        <v>12569</v>
      </c>
      <c r="C1802" s="356" t="s">
        <v>3576</v>
      </c>
      <c r="D1802" s="352">
        <v>13.98</v>
      </c>
    </row>
    <row r="1803" spans="1:4" x14ac:dyDescent="0.25">
      <c r="A1803" s="356">
        <v>5330</v>
      </c>
      <c r="B1803" s="356" t="s">
        <v>4918</v>
      </c>
      <c r="C1803" s="356" t="s">
        <v>3576</v>
      </c>
      <c r="D1803" s="352">
        <v>31.86</v>
      </c>
    </row>
    <row r="1804" spans="1:4" x14ac:dyDescent="0.25">
      <c r="A1804" s="356">
        <v>44532</v>
      </c>
      <c r="B1804" s="356" t="s">
        <v>12570</v>
      </c>
      <c r="C1804" s="356" t="s">
        <v>3517</v>
      </c>
      <c r="D1804" s="352">
        <v>36.78</v>
      </c>
    </row>
    <row r="1805" spans="1:4" x14ac:dyDescent="0.25">
      <c r="A1805" s="356">
        <v>44531</v>
      </c>
      <c r="B1805" s="356" t="s">
        <v>12571</v>
      </c>
      <c r="C1805" s="356" t="s">
        <v>3517</v>
      </c>
      <c r="D1805" s="352">
        <v>116.9</v>
      </c>
    </row>
    <row r="1806" spans="1:4" x14ac:dyDescent="0.25">
      <c r="A1806" s="356">
        <v>38140</v>
      </c>
      <c r="B1806" s="356" t="s">
        <v>4919</v>
      </c>
      <c r="C1806" s="356" t="s">
        <v>3517</v>
      </c>
      <c r="D1806" s="352">
        <v>28.35</v>
      </c>
    </row>
    <row r="1807" spans="1:4" x14ac:dyDescent="0.25">
      <c r="A1807" s="356">
        <v>13887</v>
      </c>
      <c r="B1807" s="356" t="s">
        <v>4920</v>
      </c>
      <c r="C1807" s="356" t="s">
        <v>3517</v>
      </c>
      <c r="D1807" s="352">
        <v>671.2</v>
      </c>
    </row>
    <row r="1808" spans="1:4" x14ac:dyDescent="0.25">
      <c r="A1808" s="356">
        <v>44495</v>
      </c>
      <c r="B1808" s="356" t="s">
        <v>12572</v>
      </c>
      <c r="C1808" s="356" t="s">
        <v>3517</v>
      </c>
      <c r="D1808" s="352">
        <v>29.88</v>
      </c>
    </row>
    <row r="1809" spans="1:4" x14ac:dyDescent="0.25">
      <c r="A1809" s="356">
        <v>44533</v>
      </c>
      <c r="B1809" s="356" t="s">
        <v>12573</v>
      </c>
      <c r="C1809" s="356" t="s">
        <v>3517</v>
      </c>
      <c r="D1809" s="352">
        <v>28.21</v>
      </c>
    </row>
    <row r="1810" spans="1:4" x14ac:dyDescent="0.25">
      <c r="A1810" s="356">
        <v>44534</v>
      </c>
      <c r="B1810" s="356" t="s">
        <v>12574</v>
      </c>
      <c r="C1810" s="356" t="s">
        <v>3517</v>
      </c>
      <c r="D1810" s="352">
        <v>7.35</v>
      </c>
    </row>
    <row r="1811" spans="1:4" x14ac:dyDescent="0.25">
      <c r="A1811" s="356">
        <v>34544</v>
      </c>
      <c r="B1811" s="356" t="s">
        <v>4921</v>
      </c>
      <c r="C1811" s="356" t="s">
        <v>3517</v>
      </c>
      <c r="D1811" s="353">
        <v>1596.19</v>
      </c>
    </row>
    <row r="1812" spans="1:4" x14ac:dyDescent="0.25">
      <c r="A1812" s="356">
        <v>34729</v>
      </c>
      <c r="B1812" s="356" t="s">
        <v>4922</v>
      </c>
      <c r="C1812" s="356" t="s">
        <v>3517</v>
      </c>
      <c r="D1812" s="353">
        <v>1255.6500000000001</v>
      </c>
    </row>
    <row r="1813" spans="1:4" x14ac:dyDescent="0.25">
      <c r="A1813" s="356">
        <v>34734</v>
      </c>
      <c r="B1813" s="356" t="s">
        <v>4923</v>
      </c>
      <c r="C1813" s="356" t="s">
        <v>3517</v>
      </c>
      <c r="D1813" s="353">
        <v>1944.14</v>
      </c>
    </row>
    <row r="1814" spans="1:4" x14ac:dyDescent="0.25">
      <c r="A1814" s="356">
        <v>34738</v>
      </c>
      <c r="B1814" s="356" t="s">
        <v>4924</v>
      </c>
      <c r="C1814" s="356" t="s">
        <v>3517</v>
      </c>
      <c r="D1814" s="353">
        <v>4542.13</v>
      </c>
    </row>
    <row r="1815" spans="1:4" x14ac:dyDescent="0.25">
      <c r="A1815" s="356">
        <v>2391</v>
      </c>
      <c r="B1815" s="356" t="s">
        <v>4925</v>
      </c>
      <c r="C1815" s="356" t="s">
        <v>3517</v>
      </c>
      <c r="D1815" s="352">
        <v>369.42</v>
      </c>
    </row>
    <row r="1816" spans="1:4" x14ac:dyDescent="0.25">
      <c r="A1816" s="356">
        <v>2374</v>
      </c>
      <c r="B1816" s="356" t="s">
        <v>4926</v>
      </c>
      <c r="C1816" s="356" t="s">
        <v>3517</v>
      </c>
      <c r="D1816" s="352">
        <v>419.1</v>
      </c>
    </row>
    <row r="1817" spans="1:4" x14ac:dyDescent="0.25">
      <c r="A1817" s="356">
        <v>2377</v>
      </c>
      <c r="B1817" s="356" t="s">
        <v>4927</v>
      </c>
      <c r="C1817" s="356" t="s">
        <v>3517</v>
      </c>
      <c r="D1817" s="352">
        <v>588.16</v>
      </c>
    </row>
    <row r="1818" spans="1:4" x14ac:dyDescent="0.25">
      <c r="A1818" s="356">
        <v>2393</v>
      </c>
      <c r="B1818" s="356" t="s">
        <v>4928</v>
      </c>
      <c r="C1818" s="356" t="s">
        <v>3517</v>
      </c>
      <c r="D1818" s="352">
        <v>984.96</v>
      </c>
    </row>
    <row r="1819" spans="1:4" x14ac:dyDescent="0.25">
      <c r="A1819" s="356">
        <v>34705</v>
      </c>
      <c r="B1819" s="356" t="s">
        <v>4929</v>
      </c>
      <c r="C1819" s="356" t="s">
        <v>3517</v>
      </c>
      <c r="D1819" s="352">
        <v>861.49</v>
      </c>
    </row>
    <row r="1820" spans="1:4" x14ac:dyDescent="0.25">
      <c r="A1820" s="356">
        <v>34707</v>
      </c>
      <c r="B1820" s="356" t="s">
        <v>4930</v>
      </c>
      <c r="C1820" s="356" t="s">
        <v>3517</v>
      </c>
      <c r="D1820" s="353">
        <v>1596.35</v>
      </c>
    </row>
    <row r="1821" spans="1:4" x14ac:dyDescent="0.25">
      <c r="A1821" s="356">
        <v>2378</v>
      </c>
      <c r="B1821" s="356" t="s">
        <v>4931</v>
      </c>
      <c r="C1821" s="356" t="s">
        <v>3517</v>
      </c>
      <c r="D1821" s="353">
        <v>1352.97</v>
      </c>
    </row>
    <row r="1822" spans="1:4" x14ac:dyDescent="0.25">
      <c r="A1822" s="356">
        <v>2379</v>
      </c>
      <c r="B1822" s="356" t="s">
        <v>4932</v>
      </c>
      <c r="C1822" s="356" t="s">
        <v>3517</v>
      </c>
      <c r="D1822" s="353">
        <v>1352.97</v>
      </c>
    </row>
    <row r="1823" spans="1:4" x14ac:dyDescent="0.25">
      <c r="A1823" s="356">
        <v>2376</v>
      </c>
      <c r="B1823" s="356" t="s">
        <v>4933</v>
      </c>
      <c r="C1823" s="356" t="s">
        <v>3517</v>
      </c>
      <c r="D1823" s="353">
        <v>2228.34</v>
      </c>
    </row>
    <row r="1824" spans="1:4" x14ac:dyDescent="0.25">
      <c r="A1824" s="356">
        <v>2394</v>
      </c>
      <c r="B1824" s="356" t="s">
        <v>4934</v>
      </c>
      <c r="C1824" s="356" t="s">
        <v>3517</v>
      </c>
      <c r="D1824" s="353">
        <v>4763.78</v>
      </c>
    </row>
    <row r="1825" spans="1:4" x14ac:dyDescent="0.25">
      <c r="A1825" s="356">
        <v>34686</v>
      </c>
      <c r="B1825" s="356" t="s">
        <v>4935</v>
      </c>
      <c r="C1825" s="356" t="s">
        <v>3517</v>
      </c>
      <c r="D1825" s="352">
        <v>14.3</v>
      </c>
    </row>
    <row r="1826" spans="1:4" x14ac:dyDescent="0.25">
      <c r="A1826" s="356">
        <v>34616</v>
      </c>
      <c r="B1826" s="356" t="s">
        <v>4936</v>
      </c>
      <c r="C1826" s="356" t="s">
        <v>3517</v>
      </c>
      <c r="D1826" s="352">
        <v>55.28</v>
      </c>
    </row>
    <row r="1827" spans="1:4" x14ac:dyDescent="0.25">
      <c r="A1827" s="356">
        <v>34623</v>
      </c>
      <c r="B1827" s="356" t="s">
        <v>4937</v>
      </c>
      <c r="C1827" s="356" t="s">
        <v>3517</v>
      </c>
      <c r="D1827" s="352">
        <v>54.43</v>
      </c>
    </row>
    <row r="1828" spans="1:4" x14ac:dyDescent="0.25">
      <c r="A1828" s="356">
        <v>34628</v>
      </c>
      <c r="B1828" s="356" t="s">
        <v>4938</v>
      </c>
      <c r="C1828" s="356" t="s">
        <v>3517</v>
      </c>
      <c r="D1828" s="352">
        <v>77.959999999999994</v>
      </c>
    </row>
    <row r="1829" spans="1:4" x14ac:dyDescent="0.25">
      <c r="A1829" s="356">
        <v>34653</v>
      </c>
      <c r="B1829" s="356" t="s">
        <v>4939</v>
      </c>
      <c r="C1829" s="356" t="s">
        <v>3517</v>
      </c>
      <c r="D1829" s="352">
        <v>9.64</v>
      </c>
    </row>
    <row r="1830" spans="1:4" x14ac:dyDescent="0.25">
      <c r="A1830" s="356">
        <v>34688</v>
      </c>
      <c r="B1830" s="356" t="s">
        <v>4940</v>
      </c>
      <c r="C1830" s="356" t="s">
        <v>3517</v>
      </c>
      <c r="D1830" s="352">
        <v>17.47</v>
      </c>
    </row>
    <row r="1831" spans="1:4" x14ac:dyDescent="0.25">
      <c r="A1831" s="356">
        <v>34709</v>
      </c>
      <c r="B1831" s="356" t="s">
        <v>4941</v>
      </c>
      <c r="C1831" s="356" t="s">
        <v>3517</v>
      </c>
      <c r="D1831" s="352">
        <v>67.73</v>
      </c>
    </row>
    <row r="1832" spans="1:4" x14ac:dyDescent="0.25">
      <c r="A1832" s="356">
        <v>34714</v>
      </c>
      <c r="B1832" s="356" t="s">
        <v>4942</v>
      </c>
      <c r="C1832" s="356" t="s">
        <v>3517</v>
      </c>
      <c r="D1832" s="352">
        <v>80.89</v>
      </c>
    </row>
    <row r="1833" spans="1:4" x14ac:dyDescent="0.25">
      <c r="A1833" s="356">
        <v>2388</v>
      </c>
      <c r="B1833" s="356" t="s">
        <v>4943</v>
      </c>
      <c r="C1833" s="356" t="s">
        <v>3517</v>
      </c>
      <c r="D1833" s="352">
        <v>67.22</v>
      </c>
    </row>
    <row r="1834" spans="1:4" x14ac:dyDescent="0.25">
      <c r="A1834" s="356">
        <v>34606</v>
      </c>
      <c r="B1834" s="356" t="s">
        <v>4944</v>
      </c>
      <c r="C1834" s="356" t="s">
        <v>3517</v>
      </c>
      <c r="D1834" s="352">
        <v>103.11</v>
      </c>
    </row>
    <row r="1835" spans="1:4" x14ac:dyDescent="0.25">
      <c r="A1835" s="356">
        <v>34689</v>
      </c>
      <c r="B1835" s="356" t="s">
        <v>4945</v>
      </c>
      <c r="C1835" s="356" t="s">
        <v>3517</v>
      </c>
      <c r="D1835" s="352">
        <v>32.82</v>
      </c>
    </row>
    <row r="1836" spans="1:4" x14ac:dyDescent="0.25">
      <c r="A1836" s="356">
        <v>2370</v>
      </c>
      <c r="B1836" s="356" t="s">
        <v>4946</v>
      </c>
      <c r="C1836" s="356" t="s">
        <v>3517</v>
      </c>
      <c r="D1836" s="352">
        <v>12.49</v>
      </c>
    </row>
    <row r="1837" spans="1:4" x14ac:dyDescent="0.25">
      <c r="A1837" s="356">
        <v>2386</v>
      </c>
      <c r="B1837" s="356" t="s">
        <v>4947</v>
      </c>
      <c r="C1837" s="356" t="s">
        <v>3517</v>
      </c>
      <c r="D1837" s="352">
        <v>20.95</v>
      </c>
    </row>
    <row r="1838" spans="1:4" x14ac:dyDescent="0.25">
      <c r="A1838" s="356">
        <v>2392</v>
      </c>
      <c r="B1838" s="356" t="s">
        <v>4948</v>
      </c>
      <c r="C1838" s="356" t="s">
        <v>3517</v>
      </c>
      <c r="D1838" s="352">
        <v>83.84</v>
      </c>
    </row>
    <row r="1839" spans="1:4" x14ac:dyDescent="0.25">
      <c r="A1839" s="356">
        <v>2373</v>
      </c>
      <c r="B1839" s="356" t="s">
        <v>4949</v>
      </c>
      <c r="C1839" s="356" t="s">
        <v>3517</v>
      </c>
      <c r="D1839" s="352">
        <v>118.13</v>
      </c>
    </row>
    <row r="1840" spans="1:4" x14ac:dyDescent="0.25">
      <c r="A1840" s="356">
        <v>39465</v>
      </c>
      <c r="B1840" s="356" t="s">
        <v>4950</v>
      </c>
      <c r="C1840" s="356" t="s">
        <v>3517</v>
      </c>
      <c r="D1840" s="352">
        <v>72.16</v>
      </c>
    </row>
    <row r="1841" spans="1:4" x14ac:dyDescent="0.25">
      <c r="A1841" s="356">
        <v>39466</v>
      </c>
      <c r="B1841" s="356" t="s">
        <v>4951</v>
      </c>
      <c r="C1841" s="356" t="s">
        <v>3517</v>
      </c>
      <c r="D1841" s="352">
        <v>81.180000000000007</v>
      </c>
    </row>
    <row r="1842" spans="1:4" x14ac:dyDescent="0.25">
      <c r="A1842" s="356">
        <v>39467</v>
      </c>
      <c r="B1842" s="356" t="s">
        <v>4952</v>
      </c>
      <c r="C1842" s="356" t="s">
        <v>3517</v>
      </c>
      <c r="D1842" s="352">
        <v>103.84</v>
      </c>
    </row>
    <row r="1843" spans="1:4" x14ac:dyDescent="0.25">
      <c r="A1843" s="356">
        <v>39468</v>
      </c>
      <c r="B1843" s="356" t="s">
        <v>4953</v>
      </c>
      <c r="C1843" s="356" t="s">
        <v>3517</v>
      </c>
      <c r="D1843" s="352">
        <v>184.58</v>
      </c>
    </row>
    <row r="1844" spans="1:4" x14ac:dyDescent="0.25">
      <c r="A1844" s="356">
        <v>39469</v>
      </c>
      <c r="B1844" s="356" t="s">
        <v>4954</v>
      </c>
      <c r="C1844" s="356" t="s">
        <v>3517</v>
      </c>
      <c r="D1844" s="352">
        <v>75.180000000000007</v>
      </c>
    </row>
    <row r="1845" spans="1:4" x14ac:dyDescent="0.25">
      <c r="A1845" s="356">
        <v>39470</v>
      </c>
      <c r="B1845" s="356" t="s">
        <v>4955</v>
      </c>
      <c r="C1845" s="356" t="s">
        <v>3517</v>
      </c>
      <c r="D1845" s="352">
        <v>92.38</v>
      </c>
    </row>
    <row r="1846" spans="1:4" x14ac:dyDescent="0.25">
      <c r="A1846" s="356">
        <v>39471</v>
      </c>
      <c r="B1846" s="356" t="s">
        <v>4956</v>
      </c>
      <c r="C1846" s="356" t="s">
        <v>3517</v>
      </c>
      <c r="D1846" s="352">
        <v>111.02</v>
      </c>
    </row>
    <row r="1847" spans="1:4" x14ac:dyDescent="0.25">
      <c r="A1847" s="356">
        <v>39472</v>
      </c>
      <c r="B1847" s="356" t="s">
        <v>4957</v>
      </c>
      <c r="C1847" s="356" t="s">
        <v>3517</v>
      </c>
      <c r="D1847" s="352">
        <v>192.9</v>
      </c>
    </row>
    <row r="1848" spans="1:4" x14ac:dyDescent="0.25">
      <c r="A1848" s="356">
        <v>39473</v>
      </c>
      <c r="B1848" s="356" t="s">
        <v>4958</v>
      </c>
      <c r="C1848" s="356" t="s">
        <v>3517</v>
      </c>
      <c r="D1848" s="352">
        <v>124.61</v>
      </c>
    </row>
    <row r="1849" spans="1:4" x14ac:dyDescent="0.25">
      <c r="A1849" s="356">
        <v>39474</v>
      </c>
      <c r="B1849" s="356" t="s">
        <v>4959</v>
      </c>
      <c r="C1849" s="356" t="s">
        <v>3517</v>
      </c>
      <c r="D1849" s="352">
        <v>132.84</v>
      </c>
    </row>
    <row r="1850" spans="1:4" x14ac:dyDescent="0.25">
      <c r="A1850" s="356">
        <v>39475</v>
      </c>
      <c r="B1850" s="356" t="s">
        <v>4960</v>
      </c>
      <c r="C1850" s="356" t="s">
        <v>3517</v>
      </c>
      <c r="D1850" s="352">
        <v>150.72</v>
      </c>
    </row>
    <row r="1851" spans="1:4" x14ac:dyDescent="0.25">
      <c r="A1851" s="356">
        <v>39476</v>
      </c>
      <c r="B1851" s="356" t="s">
        <v>4961</v>
      </c>
      <c r="C1851" s="356" t="s">
        <v>3517</v>
      </c>
      <c r="D1851" s="352">
        <v>283.73</v>
      </c>
    </row>
    <row r="1852" spans="1:4" x14ac:dyDescent="0.25">
      <c r="A1852" s="356">
        <v>39477</v>
      </c>
      <c r="B1852" s="356" t="s">
        <v>4962</v>
      </c>
      <c r="C1852" s="356" t="s">
        <v>3517</v>
      </c>
      <c r="D1852" s="352">
        <v>139.02000000000001</v>
      </c>
    </row>
    <row r="1853" spans="1:4" x14ac:dyDescent="0.25">
      <c r="A1853" s="356">
        <v>39478</v>
      </c>
      <c r="B1853" s="356" t="s">
        <v>4963</v>
      </c>
      <c r="C1853" s="356" t="s">
        <v>3517</v>
      </c>
      <c r="D1853" s="352">
        <v>143.32</v>
      </c>
    </row>
    <row r="1854" spans="1:4" x14ac:dyDescent="0.25">
      <c r="A1854" s="356">
        <v>39479</v>
      </c>
      <c r="B1854" s="356" t="s">
        <v>4964</v>
      </c>
      <c r="C1854" s="356" t="s">
        <v>3517</v>
      </c>
      <c r="D1854" s="352">
        <v>168.86</v>
      </c>
    </row>
    <row r="1855" spans="1:4" x14ac:dyDescent="0.25">
      <c r="A1855" s="356">
        <v>39480</v>
      </c>
      <c r="B1855" s="356" t="s">
        <v>4965</v>
      </c>
      <c r="C1855" s="356" t="s">
        <v>3517</v>
      </c>
      <c r="D1855" s="352">
        <v>348.44</v>
      </c>
    </row>
    <row r="1856" spans="1:4" x14ac:dyDescent="0.25">
      <c r="A1856" s="356">
        <v>39459</v>
      </c>
      <c r="B1856" s="356" t="s">
        <v>4966</v>
      </c>
      <c r="C1856" s="356" t="s">
        <v>3517</v>
      </c>
      <c r="D1856" s="352">
        <v>295.74</v>
      </c>
    </row>
    <row r="1857" spans="1:4" x14ac:dyDescent="0.25">
      <c r="A1857" s="356">
        <v>39445</v>
      </c>
      <c r="B1857" s="356" t="s">
        <v>4967</v>
      </c>
      <c r="C1857" s="356" t="s">
        <v>3517</v>
      </c>
      <c r="D1857" s="352">
        <v>148.49</v>
      </c>
    </row>
    <row r="1858" spans="1:4" x14ac:dyDescent="0.25">
      <c r="A1858" s="356">
        <v>39446</v>
      </c>
      <c r="B1858" s="356" t="s">
        <v>4968</v>
      </c>
      <c r="C1858" s="356" t="s">
        <v>3517</v>
      </c>
      <c r="D1858" s="352">
        <v>151.13</v>
      </c>
    </row>
    <row r="1859" spans="1:4" x14ac:dyDescent="0.25">
      <c r="A1859" s="356">
        <v>39447</v>
      </c>
      <c r="B1859" s="356" t="s">
        <v>4969</v>
      </c>
      <c r="C1859" s="356" t="s">
        <v>3517</v>
      </c>
      <c r="D1859" s="352">
        <v>161.62</v>
      </c>
    </row>
    <row r="1860" spans="1:4" x14ac:dyDescent="0.25">
      <c r="A1860" s="356">
        <v>39448</v>
      </c>
      <c r="B1860" s="356" t="s">
        <v>4970</v>
      </c>
      <c r="C1860" s="356" t="s">
        <v>3517</v>
      </c>
      <c r="D1860" s="352">
        <v>275.58999999999997</v>
      </c>
    </row>
    <row r="1861" spans="1:4" x14ac:dyDescent="0.25">
      <c r="A1861" s="356">
        <v>39450</v>
      </c>
      <c r="B1861" s="356" t="s">
        <v>4971</v>
      </c>
      <c r="C1861" s="356" t="s">
        <v>3517</v>
      </c>
      <c r="D1861" s="352">
        <v>168.14</v>
      </c>
    </row>
    <row r="1862" spans="1:4" x14ac:dyDescent="0.25">
      <c r="A1862" s="356">
        <v>39451</v>
      </c>
      <c r="B1862" s="356" t="s">
        <v>4972</v>
      </c>
      <c r="C1862" s="356" t="s">
        <v>3517</v>
      </c>
      <c r="D1862" s="352">
        <v>183.39</v>
      </c>
    </row>
    <row r="1863" spans="1:4" x14ac:dyDescent="0.25">
      <c r="A1863" s="356">
        <v>39452</v>
      </c>
      <c r="B1863" s="356" t="s">
        <v>4973</v>
      </c>
      <c r="C1863" s="356" t="s">
        <v>3517</v>
      </c>
      <c r="D1863" s="352">
        <v>184.49</v>
      </c>
    </row>
    <row r="1864" spans="1:4" x14ac:dyDescent="0.25">
      <c r="A1864" s="356">
        <v>39523</v>
      </c>
      <c r="B1864" s="356" t="s">
        <v>4974</v>
      </c>
      <c r="C1864" s="356" t="s">
        <v>3517</v>
      </c>
      <c r="D1864" s="352">
        <v>308.73</v>
      </c>
    </row>
    <row r="1865" spans="1:4" x14ac:dyDescent="0.25">
      <c r="A1865" s="356">
        <v>39449</v>
      </c>
      <c r="B1865" s="356" t="s">
        <v>4975</v>
      </c>
      <c r="C1865" s="356" t="s">
        <v>3517</v>
      </c>
      <c r="D1865" s="352">
        <v>341.9</v>
      </c>
    </row>
    <row r="1866" spans="1:4" x14ac:dyDescent="0.25">
      <c r="A1866" s="356">
        <v>39455</v>
      </c>
      <c r="B1866" s="356" t="s">
        <v>4976</v>
      </c>
      <c r="C1866" s="356" t="s">
        <v>3517</v>
      </c>
      <c r="D1866" s="352">
        <v>169.18</v>
      </c>
    </row>
    <row r="1867" spans="1:4" x14ac:dyDescent="0.25">
      <c r="A1867" s="356">
        <v>39456</v>
      </c>
      <c r="B1867" s="356" t="s">
        <v>4977</v>
      </c>
      <c r="C1867" s="356" t="s">
        <v>3517</v>
      </c>
      <c r="D1867" s="352">
        <v>169.3</v>
      </c>
    </row>
    <row r="1868" spans="1:4" x14ac:dyDescent="0.25">
      <c r="A1868" s="356">
        <v>39457</v>
      </c>
      <c r="B1868" s="356" t="s">
        <v>4978</v>
      </c>
      <c r="C1868" s="356" t="s">
        <v>3517</v>
      </c>
      <c r="D1868" s="352">
        <v>184.57</v>
      </c>
    </row>
    <row r="1869" spans="1:4" x14ac:dyDescent="0.25">
      <c r="A1869" s="356">
        <v>39458</v>
      </c>
      <c r="B1869" s="356" t="s">
        <v>4979</v>
      </c>
      <c r="C1869" s="356" t="s">
        <v>3517</v>
      </c>
      <c r="D1869" s="352">
        <v>344.42</v>
      </c>
    </row>
    <row r="1870" spans="1:4" x14ac:dyDescent="0.25">
      <c r="A1870" s="356">
        <v>39464</v>
      </c>
      <c r="B1870" s="356" t="s">
        <v>4980</v>
      </c>
      <c r="C1870" s="356" t="s">
        <v>3517</v>
      </c>
      <c r="D1870" s="352">
        <v>553.86</v>
      </c>
    </row>
    <row r="1871" spans="1:4" x14ac:dyDescent="0.25">
      <c r="A1871" s="356">
        <v>39460</v>
      </c>
      <c r="B1871" s="356" t="s">
        <v>4981</v>
      </c>
      <c r="C1871" s="356" t="s">
        <v>3517</v>
      </c>
      <c r="D1871" s="352">
        <v>210.06</v>
      </c>
    </row>
    <row r="1872" spans="1:4" x14ac:dyDescent="0.25">
      <c r="A1872" s="356">
        <v>39461</v>
      </c>
      <c r="B1872" s="356" t="s">
        <v>4982</v>
      </c>
      <c r="C1872" s="356" t="s">
        <v>3517</v>
      </c>
      <c r="D1872" s="352">
        <v>246.15</v>
      </c>
    </row>
    <row r="1873" spans="1:4" x14ac:dyDescent="0.25">
      <c r="A1873" s="356">
        <v>39462</v>
      </c>
      <c r="B1873" s="356" t="s">
        <v>4983</v>
      </c>
      <c r="C1873" s="356" t="s">
        <v>3517</v>
      </c>
      <c r="D1873" s="352">
        <v>237.22</v>
      </c>
    </row>
    <row r="1874" spans="1:4" x14ac:dyDescent="0.25">
      <c r="A1874" s="356">
        <v>39463</v>
      </c>
      <c r="B1874" s="356" t="s">
        <v>4984</v>
      </c>
      <c r="C1874" s="356" t="s">
        <v>3517</v>
      </c>
      <c r="D1874" s="352">
        <v>549.55999999999995</v>
      </c>
    </row>
    <row r="1875" spans="1:4" x14ac:dyDescent="0.25">
      <c r="A1875" s="356">
        <v>26039</v>
      </c>
      <c r="B1875" s="356" t="s">
        <v>4985</v>
      </c>
      <c r="C1875" s="356" t="s">
        <v>3517</v>
      </c>
      <c r="D1875" s="353">
        <v>356844.13</v>
      </c>
    </row>
    <row r="1876" spans="1:4" x14ac:dyDescent="0.25">
      <c r="A1876" s="356">
        <v>2401</v>
      </c>
      <c r="B1876" s="356" t="s">
        <v>4986</v>
      </c>
      <c r="C1876" s="356" t="s">
        <v>3517</v>
      </c>
      <c r="D1876" s="353">
        <v>82078.100000000006</v>
      </c>
    </row>
    <row r="1877" spans="1:4" x14ac:dyDescent="0.25">
      <c r="A1877" s="356">
        <v>38870</v>
      </c>
      <c r="B1877" s="356" t="s">
        <v>4987</v>
      </c>
      <c r="C1877" s="356" t="s">
        <v>3517</v>
      </c>
      <c r="D1877" s="352">
        <v>53.58</v>
      </c>
    </row>
    <row r="1878" spans="1:4" x14ac:dyDescent="0.25">
      <c r="A1878" s="356">
        <v>38869</v>
      </c>
      <c r="B1878" s="356" t="s">
        <v>4988</v>
      </c>
      <c r="C1878" s="356" t="s">
        <v>3517</v>
      </c>
      <c r="D1878" s="352">
        <v>47.26</v>
      </c>
    </row>
    <row r="1879" spans="1:4" x14ac:dyDescent="0.25">
      <c r="A1879" s="356">
        <v>38872</v>
      </c>
      <c r="B1879" s="356" t="s">
        <v>4989</v>
      </c>
      <c r="C1879" s="356" t="s">
        <v>3517</v>
      </c>
      <c r="D1879" s="352">
        <v>73.19</v>
      </c>
    </row>
    <row r="1880" spans="1:4" x14ac:dyDescent="0.25">
      <c r="A1880" s="356">
        <v>38871</v>
      </c>
      <c r="B1880" s="356" t="s">
        <v>4990</v>
      </c>
      <c r="C1880" s="356" t="s">
        <v>3517</v>
      </c>
      <c r="D1880" s="352">
        <v>58.87</v>
      </c>
    </row>
    <row r="1881" spans="1:4" x14ac:dyDescent="0.25">
      <c r="A1881" s="356">
        <v>39283</v>
      </c>
      <c r="B1881" s="356" t="s">
        <v>4991</v>
      </c>
      <c r="C1881" s="356" t="s">
        <v>3517</v>
      </c>
      <c r="D1881" s="352">
        <v>183.37</v>
      </c>
    </row>
    <row r="1882" spans="1:4" x14ac:dyDescent="0.25">
      <c r="A1882" s="356">
        <v>39284</v>
      </c>
      <c r="B1882" s="356" t="s">
        <v>4992</v>
      </c>
      <c r="C1882" s="356" t="s">
        <v>3517</v>
      </c>
      <c r="D1882" s="352">
        <v>198.72</v>
      </c>
    </row>
    <row r="1883" spans="1:4" x14ac:dyDescent="0.25">
      <c r="A1883" s="356">
        <v>39285</v>
      </c>
      <c r="B1883" s="356" t="s">
        <v>4993</v>
      </c>
      <c r="C1883" s="356" t="s">
        <v>3517</v>
      </c>
      <c r="D1883" s="352">
        <v>201.58</v>
      </c>
    </row>
    <row r="1884" spans="1:4" x14ac:dyDescent="0.25">
      <c r="A1884" s="356">
        <v>39286</v>
      </c>
      <c r="B1884" s="356" t="s">
        <v>4994</v>
      </c>
      <c r="C1884" s="356" t="s">
        <v>3517</v>
      </c>
      <c r="D1884" s="352">
        <v>197.19</v>
      </c>
    </row>
    <row r="1885" spans="1:4" x14ac:dyDescent="0.25">
      <c r="A1885" s="356">
        <v>39287</v>
      </c>
      <c r="B1885" s="356" t="s">
        <v>4995</v>
      </c>
      <c r="C1885" s="356" t="s">
        <v>3517</v>
      </c>
      <c r="D1885" s="352">
        <v>231.54</v>
      </c>
    </row>
    <row r="1886" spans="1:4" x14ac:dyDescent="0.25">
      <c r="A1886" s="356">
        <v>39288</v>
      </c>
      <c r="B1886" s="356" t="s">
        <v>4996</v>
      </c>
      <c r="C1886" s="356" t="s">
        <v>3517</v>
      </c>
      <c r="D1886" s="352">
        <v>247.1</v>
      </c>
    </row>
    <row r="1887" spans="1:4" x14ac:dyDescent="0.25">
      <c r="A1887" s="356">
        <v>44476</v>
      </c>
      <c r="B1887" s="356" t="s">
        <v>12575</v>
      </c>
      <c r="C1887" s="356" t="s">
        <v>3518</v>
      </c>
      <c r="D1887" s="352">
        <v>623.16999999999996</v>
      </c>
    </row>
    <row r="1888" spans="1:4" x14ac:dyDescent="0.25">
      <c r="A1888" s="356">
        <v>10629</v>
      </c>
      <c r="B1888" s="356" t="s">
        <v>4997</v>
      </c>
      <c r="C1888" s="356" t="s">
        <v>3518</v>
      </c>
      <c r="D1888" s="352">
        <v>586.85</v>
      </c>
    </row>
    <row r="1889" spans="1:4" x14ac:dyDescent="0.25">
      <c r="A1889" s="356">
        <v>10698</v>
      </c>
      <c r="B1889" s="356" t="s">
        <v>4998</v>
      </c>
      <c r="C1889" s="356" t="s">
        <v>3518</v>
      </c>
      <c r="D1889" s="352">
        <v>168.34</v>
      </c>
    </row>
    <row r="1890" spans="1:4" x14ac:dyDescent="0.25">
      <c r="A1890" s="356">
        <v>40521</v>
      </c>
      <c r="B1890" s="356" t="s">
        <v>4999</v>
      </c>
      <c r="C1890" s="356" t="s">
        <v>3517</v>
      </c>
      <c r="D1890" s="353">
        <v>141829.41</v>
      </c>
    </row>
    <row r="1891" spans="1:4" x14ac:dyDescent="0.25">
      <c r="A1891" s="356">
        <v>2432</v>
      </c>
      <c r="B1891" s="356" t="s">
        <v>5000</v>
      </c>
      <c r="C1891" s="356" t="s">
        <v>3517</v>
      </c>
      <c r="D1891" s="352">
        <v>21.53</v>
      </c>
    </row>
    <row r="1892" spans="1:4" x14ac:dyDescent="0.25">
      <c r="A1892" s="356">
        <v>2433</v>
      </c>
      <c r="B1892" s="356" t="s">
        <v>5001</v>
      </c>
      <c r="C1892" s="356" t="s">
        <v>3517</v>
      </c>
      <c r="D1892" s="352">
        <v>7.29</v>
      </c>
    </row>
    <row r="1893" spans="1:4" x14ac:dyDescent="0.25">
      <c r="A1893" s="356">
        <v>2420</v>
      </c>
      <c r="B1893" s="356" t="s">
        <v>5002</v>
      </c>
      <c r="C1893" s="356" t="s">
        <v>3517</v>
      </c>
      <c r="D1893" s="352">
        <v>12.53</v>
      </c>
    </row>
    <row r="1894" spans="1:4" x14ac:dyDescent="0.25">
      <c r="A1894" s="356">
        <v>11447</v>
      </c>
      <c r="B1894" s="356" t="s">
        <v>5003</v>
      </c>
      <c r="C1894" s="356" t="s">
        <v>3517</v>
      </c>
      <c r="D1894" s="352">
        <v>24.76</v>
      </c>
    </row>
    <row r="1895" spans="1:4" x14ac:dyDescent="0.25">
      <c r="A1895" s="356">
        <v>11451</v>
      </c>
      <c r="B1895" s="356" t="s">
        <v>5004</v>
      </c>
      <c r="C1895" s="356" t="s">
        <v>3517</v>
      </c>
      <c r="D1895" s="352">
        <v>66.38</v>
      </c>
    </row>
    <row r="1896" spans="1:4" x14ac:dyDescent="0.25">
      <c r="A1896" s="356">
        <v>11116</v>
      </c>
      <c r="B1896" s="356" t="s">
        <v>5005</v>
      </c>
      <c r="C1896" s="356" t="s">
        <v>3517</v>
      </c>
      <c r="D1896" s="352">
        <v>570.61</v>
      </c>
    </row>
    <row r="1897" spans="1:4" x14ac:dyDescent="0.25">
      <c r="A1897" s="356">
        <v>38411</v>
      </c>
      <c r="B1897" s="356" t="s">
        <v>5006</v>
      </c>
      <c r="C1897" s="356" t="s">
        <v>3517</v>
      </c>
      <c r="D1897" s="353">
        <v>1755.93</v>
      </c>
    </row>
    <row r="1898" spans="1:4" x14ac:dyDescent="0.25">
      <c r="A1898" s="356">
        <v>38189</v>
      </c>
      <c r="B1898" s="356" t="s">
        <v>12576</v>
      </c>
      <c r="C1898" s="356" t="s">
        <v>3517</v>
      </c>
      <c r="D1898" s="352">
        <v>151.16999999999999</v>
      </c>
    </row>
    <row r="1899" spans="1:4" x14ac:dyDescent="0.25">
      <c r="A1899" s="356">
        <v>38190</v>
      </c>
      <c r="B1899" s="356" t="s">
        <v>12577</v>
      </c>
      <c r="C1899" s="356" t="s">
        <v>3517</v>
      </c>
      <c r="D1899" s="352">
        <v>318.47000000000003</v>
      </c>
    </row>
    <row r="1900" spans="1:4" x14ac:dyDescent="0.25">
      <c r="A1900" s="356">
        <v>7608</v>
      </c>
      <c r="B1900" s="356" t="s">
        <v>12578</v>
      </c>
      <c r="C1900" s="356" t="s">
        <v>3517</v>
      </c>
      <c r="D1900" s="352">
        <v>12.28</v>
      </c>
    </row>
    <row r="1901" spans="1:4" x14ac:dyDescent="0.25">
      <c r="A1901" s="356">
        <v>1370</v>
      </c>
      <c r="B1901" s="356" t="s">
        <v>5007</v>
      </c>
      <c r="C1901" s="356" t="s">
        <v>3517</v>
      </c>
      <c r="D1901" s="352">
        <v>101.72</v>
      </c>
    </row>
    <row r="1902" spans="1:4" x14ac:dyDescent="0.25">
      <c r="A1902" s="356">
        <v>36516</v>
      </c>
      <c r="B1902" s="356" t="s">
        <v>5008</v>
      </c>
      <c r="C1902" s="356" t="s">
        <v>3517</v>
      </c>
      <c r="D1902" s="353">
        <v>132009.32</v>
      </c>
    </row>
    <row r="1903" spans="1:4" x14ac:dyDescent="0.25">
      <c r="A1903" s="356">
        <v>34777</v>
      </c>
      <c r="B1903" s="356" t="s">
        <v>10243</v>
      </c>
      <c r="C1903" s="356" t="s">
        <v>3517</v>
      </c>
      <c r="D1903" s="352">
        <v>3.33</v>
      </c>
    </row>
    <row r="1904" spans="1:4" x14ac:dyDescent="0.25">
      <c r="A1904" s="356">
        <v>7272</v>
      </c>
      <c r="B1904" s="356" t="s">
        <v>12579</v>
      </c>
      <c r="C1904" s="356" t="s">
        <v>3517</v>
      </c>
      <c r="D1904" s="352">
        <v>2.81</v>
      </c>
    </row>
    <row r="1905" spans="1:4" x14ac:dyDescent="0.25">
      <c r="A1905" s="356">
        <v>10605</v>
      </c>
      <c r="B1905" s="356" t="s">
        <v>5009</v>
      </c>
      <c r="C1905" s="356" t="s">
        <v>3517</v>
      </c>
      <c r="D1905" s="352">
        <v>4.72</v>
      </c>
    </row>
    <row r="1906" spans="1:4" x14ac:dyDescent="0.25">
      <c r="A1906" s="356">
        <v>10604</v>
      </c>
      <c r="B1906" s="356" t="s">
        <v>5010</v>
      </c>
      <c r="C1906" s="356" t="s">
        <v>3517</v>
      </c>
      <c r="D1906" s="352">
        <v>11.02</v>
      </c>
    </row>
    <row r="1907" spans="1:4" x14ac:dyDescent="0.25">
      <c r="A1907" s="356">
        <v>672</v>
      </c>
      <c r="B1907" s="356" t="s">
        <v>5011</v>
      </c>
      <c r="C1907" s="356" t="s">
        <v>3517</v>
      </c>
      <c r="D1907" s="352">
        <v>15.15</v>
      </c>
    </row>
    <row r="1908" spans="1:4" x14ac:dyDescent="0.25">
      <c r="A1908" s="356">
        <v>668</v>
      </c>
      <c r="B1908" s="356" t="s">
        <v>5012</v>
      </c>
      <c r="C1908" s="356" t="s">
        <v>3517</v>
      </c>
      <c r="D1908" s="352">
        <v>18.29</v>
      </c>
    </row>
    <row r="1909" spans="1:4" x14ac:dyDescent="0.25">
      <c r="A1909" s="356">
        <v>10578</v>
      </c>
      <c r="B1909" s="356" t="s">
        <v>5013</v>
      </c>
      <c r="C1909" s="356" t="s">
        <v>3517</v>
      </c>
      <c r="D1909" s="352">
        <v>21.3</v>
      </c>
    </row>
    <row r="1910" spans="1:4" x14ac:dyDescent="0.25">
      <c r="A1910" s="356">
        <v>666</v>
      </c>
      <c r="B1910" s="356" t="s">
        <v>5014</v>
      </c>
      <c r="C1910" s="356" t="s">
        <v>3517</v>
      </c>
      <c r="D1910" s="352">
        <v>23.69</v>
      </c>
    </row>
    <row r="1911" spans="1:4" x14ac:dyDescent="0.25">
      <c r="A1911" s="356">
        <v>665</v>
      </c>
      <c r="B1911" s="356" t="s">
        <v>5015</v>
      </c>
      <c r="C1911" s="356" t="s">
        <v>3517</v>
      </c>
      <c r="D1911" s="352">
        <v>31.68</v>
      </c>
    </row>
    <row r="1912" spans="1:4" x14ac:dyDescent="0.25">
      <c r="A1912" s="356">
        <v>10577</v>
      </c>
      <c r="B1912" s="356" t="s">
        <v>5016</v>
      </c>
      <c r="C1912" s="356" t="s">
        <v>3517</v>
      </c>
      <c r="D1912" s="352">
        <v>28.1</v>
      </c>
    </row>
    <row r="1913" spans="1:4" x14ac:dyDescent="0.25">
      <c r="A1913" s="356">
        <v>10583</v>
      </c>
      <c r="B1913" s="356" t="s">
        <v>5017</v>
      </c>
      <c r="C1913" s="356" t="s">
        <v>3517</v>
      </c>
      <c r="D1913" s="352">
        <v>14.6</v>
      </c>
    </row>
    <row r="1914" spans="1:4" x14ac:dyDescent="0.25">
      <c r="A1914" s="356">
        <v>10579</v>
      </c>
      <c r="B1914" s="356" t="s">
        <v>5018</v>
      </c>
      <c r="C1914" s="356" t="s">
        <v>3517</v>
      </c>
      <c r="D1914" s="352">
        <v>25.44</v>
      </c>
    </row>
    <row r="1915" spans="1:4" x14ac:dyDescent="0.25">
      <c r="A1915" s="356">
        <v>10582</v>
      </c>
      <c r="B1915" s="356" t="s">
        <v>5019</v>
      </c>
      <c r="C1915" s="356" t="s">
        <v>3517</v>
      </c>
      <c r="D1915" s="352">
        <v>12.85</v>
      </c>
    </row>
    <row r="1916" spans="1:4" x14ac:dyDescent="0.25">
      <c r="A1916" s="356">
        <v>2436</v>
      </c>
      <c r="B1916" s="356" t="s">
        <v>5020</v>
      </c>
      <c r="C1916" s="356" t="s">
        <v>3519</v>
      </c>
      <c r="D1916" s="352">
        <v>16.46</v>
      </c>
    </row>
    <row r="1917" spans="1:4" x14ac:dyDescent="0.25">
      <c r="A1917" s="356">
        <v>40918</v>
      </c>
      <c r="B1917" s="356" t="s">
        <v>5021</v>
      </c>
      <c r="C1917" s="356" t="s">
        <v>3655</v>
      </c>
      <c r="D1917" s="353">
        <v>2909.66</v>
      </c>
    </row>
    <row r="1918" spans="1:4" x14ac:dyDescent="0.25">
      <c r="A1918" s="356">
        <v>2439</v>
      </c>
      <c r="B1918" s="356" t="s">
        <v>5022</v>
      </c>
      <c r="C1918" s="356" t="s">
        <v>3519</v>
      </c>
      <c r="D1918" s="352">
        <v>16.46</v>
      </c>
    </row>
    <row r="1919" spans="1:4" x14ac:dyDescent="0.25">
      <c r="A1919" s="356">
        <v>40923</v>
      </c>
      <c r="B1919" s="356" t="s">
        <v>5023</v>
      </c>
      <c r="C1919" s="356" t="s">
        <v>3655</v>
      </c>
      <c r="D1919" s="353">
        <v>2909.66</v>
      </c>
    </row>
    <row r="1920" spans="1:4" x14ac:dyDescent="0.25">
      <c r="A1920" s="356">
        <v>10998</v>
      </c>
      <c r="B1920" s="356" t="s">
        <v>5024</v>
      </c>
      <c r="C1920" s="356" t="s">
        <v>3575</v>
      </c>
      <c r="D1920" s="352">
        <v>30.03</v>
      </c>
    </row>
    <row r="1921" spans="1:4" x14ac:dyDescent="0.25">
      <c r="A1921" s="356">
        <v>11002</v>
      </c>
      <c r="B1921" s="356" t="s">
        <v>5025</v>
      </c>
      <c r="C1921" s="356" t="s">
        <v>3575</v>
      </c>
      <c r="D1921" s="352">
        <v>27.51</v>
      </c>
    </row>
    <row r="1922" spans="1:4" x14ac:dyDescent="0.25">
      <c r="A1922" s="356">
        <v>10999</v>
      </c>
      <c r="B1922" s="356" t="s">
        <v>5026</v>
      </c>
      <c r="C1922" s="356" t="s">
        <v>3575</v>
      </c>
      <c r="D1922" s="352">
        <v>26.43</v>
      </c>
    </row>
    <row r="1923" spans="1:4" x14ac:dyDescent="0.25">
      <c r="A1923" s="356">
        <v>10997</v>
      </c>
      <c r="B1923" s="356" t="s">
        <v>5027</v>
      </c>
      <c r="C1923" s="356" t="s">
        <v>3575</v>
      </c>
      <c r="D1923" s="352">
        <v>28.65</v>
      </c>
    </row>
    <row r="1924" spans="1:4" x14ac:dyDescent="0.25">
      <c r="A1924" s="356">
        <v>2685</v>
      </c>
      <c r="B1924" s="356" t="s">
        <v>5028</v>
      </c>
      <c r="C1924" s="356" t="s">
        <v>3526</v>
      </c>
      <c r="D1924" s="352">
        <v>6.15</v>
      </c>
    </row>
    <row r="1925" spans="1:4" x14ac:dyDescent="0.25">
      <c r="A1925" s="356">
        <v>2680</v>
      </c>
      <c r="B1925" s="356" t="s">
        <v>5029</v>
      </c>
      <c r="C1925" s="356" t="s">
        <v>3526</v>
      </c>
      <c r="D1925" s="352">
        <v>9</v>
      </c>
    </row>
    <row r="1926" spans="1:4" x14ac:dyDescent="0.25">
      <c r="A1926" s="356">
        <v>2684</v>
      </c>
      <c r="B1926" s="356" t="s">
        <v>5030</v>
      </c>
      <c r="C1926" s="356" t="s">
        <v>3526</v>
      </c>
      <c r="D1926" s="352">
        <v>8.18</v>
      </c>
    </row>
    <row r="1927" spans="1:4" x14ac:dyDescent="0.25">
      <c r="A1927" s="356">
        <v>2673</v>
      </c>
      <c r="B1927" s="356" t="s">
        <v>5031</v>
      </c>
      <c r="C1927" s="356" t="s">
        <v>3526</v>
      </c>
      <c r="D1927" s="352">
        <v>3.16</v>
      </c>
    </row>
    <row r="1928" spans="1:4" x14ac:dyDescent="0.25">
      <c r="A1928" s="356">
        <v>2681</v>
      </c>
      <c r="B1928" s="356" t="s">
        <v>5032</v>
      </c>
      <c r="C1928" s="356" t="s">
        <v>3526</v>
      </c>
      <c r="D1928" s="352">
        <v>14.7</v>
      </c>
    </row>
    <row r="1929" spans="1:4" x14ac:dyDescent="0.25">
      <c r="A1929" s="356">
        <v>2682</v>
      </c>
      <c r="B1929" s="356" t="s">
        <v>5033</v>
      </c>
      <c r="C1929" s="356" t="s">
        <v>3526</v>
      </c>
      <c r="D1929" s="352">
        <v>21.45</v>
      </c>
    </row>
    <row r="1930" spans="1:4" x14ac:dyDescent="0.25">
      <c r="A1930" s="356">
        <v>2686</v>
      </c>
      <c r="B1930" s="356" t="s">
        <v>5034</v>
      </c>
      <c r="C1930" s="356" t="s">
        <v>3526</v>
      </c>
      <c r="D1930" s="352">
        <v>26.9</v>
      </c>
    </row>
    <row r="1931" spans="1:4" x14ac:dyDescent="0.25">
      <c r="A1931" s="356">
        <v>2674</v>
      </c>
      <c r="B1931" s="356" t="s">
        <v>5035</v>
      </c>
      <c r="C1931" s="356" t="s">
        <v>3526</v>
      </c>
      <c r="D1931" s="352">
        <v>3.93</v>
      </c>
    </row>
    <row r="1932" spans="1:4" x14ac:dyDescent="0.25">
      <c r="A1932" s="356">
        <v>2683</v>
      </c>
      <c r="B1932" s="356" t="s">
        <v>5036</v>
      </c>
      <c r="C1932" s="356" t="s">
        <v>3526</v>
      </c>
      <c r="D1932" s="352">
        <v>42.39</v>
      </c>
    </row>
    <row r="1933" spans="1:4" x14ac:dyDescent="0.25">
      <c r="A1933" s="356">
        <v>2676</v>
      </c>
      <c r="B1933" s="356" t="s">
        <v>5037</v>
      </c>
      <c r="C1933" s="356" t="s">
        <v>3526</v>
      </c>
      <c r="D1933" s="352">
        <v>1.83</v>
      </c>
    </row>
    <row r="1934" spans="1:4" x14ac:dyDescent="0.25">
      <c r="A1934" s="356">
        <v>2678</v>
      </c>
      <c r="B1934" s="356" t="s">
        <v>5038</v>
      </c>
      <c r="C1934" s="356" t="s">
        <v>3526</v>
      </c>
      <c r="D1934" s="352">
        <v>2.2999999999999998</v>
      </c>
    </row>
    <row r="1935" spans="1:4" x14ac:dyDescent="0.25">
      <c r="A1935" s="356">
        <v>2679</v>
      </c>
      <c r="B1935" s="356" t="s">
        <v>5039</v>
      </c>
      <c r="C1935" s="356" t="s">
        <v>3526</v>
      </c>
      <c r="D1935" s="352">
        <v>3.55</v>
      </c>
    </row>
    <row r="1936" spans="1:4" x14ac:dyDescent="0.25">
      <c r="A1936" s="356">
        <v>12070</v>
      </c>
      <c r="B1936" s="356" t="s">
        <v>5040</v>
      </c>
      <c r="C1936" s="356" t="s">
        <v>3526</v>
      </c>
      <c r="D1936" s="352">
        <v>4.9400000000000004</v>
      </c>
    </row>
    <row r="1937" spans="1:4" x14ac:dyDescent="0.25">
      <c r="A1937" s="356">
        <v>2675</v>
      </c>
      <c r="B1937" s="356" t="s">
        <v>5041</v>
      </c>
      <c r="C1937" s="356" t="s">
        <v>3526</v>
      </c>
      <c r="D1937" s="352">
        <v>6.42</v>
      </c>
    </row>
    <row r="1938" spans="1:4" x14ac:dyDescent="0.25">
      <c r="A1938" s="356">
        <v>12067</v>
      </c>
      <c r="B1938" s="356" t="s">
        <v>5042</v>
      </c>
      <c r="C1938" s="356" t="s">
        <v>3526</v>
      </c>
      <c r="D1938" s="352">
        <v>8.7100000000000009</v>
      </c>
    </row>
    <row r="1939" spans="1:4" x14ac:dyDescent="0.25">
      <c r="A1939" s="356">
        <v>40401</v>
      </c>
      <c r="B1939" s="356" t="s">
        <v>5043</v>
      </c>
      <c r="C1939" s="356" t="s">
        <v>3526</v>
      </c>
      <c r="D1939" s="352">
        <v>2.0099999999999998</v>
      </c>
    </row>
    <row r="1940" spans="1:4" x14ac:dyDescent="0.25">
      <c r="A1940" s="356">
        <v>40402</v>
      </c>
      <c r="B1940" s="356" t="s">
        <v>5044</v>
      </c>
      <c r="C1940" s="356" t="s">
        <v>3526</v>
      </c>
      <c r="D1940" s="352">
        <v>2.57</v>
      </c>
    </row>
    <row r="1941" spans="1:4" x14ac:dyDescent="0.25">
      <c r="A1941" s="356">
        <v>40400</v>
      </c>
      <c r="B1941" s="356" t="s">
        <v>5045</v>
      </c>
      <c r="C1941" s="356" t="s">
        <v>3526</v>
      </c>
      <c r="D1941" s="352">
        <v>1.36</v>
      </c>
    </row>
    <row r="1942" spans="1:4" x14ac:dyDescent="0.25">
      <c r="A1942" s="356">
        <v>2504</v>
      </c>
      <c r="B1942" s="356" t="s">
        <v>5046</v>
      </c>
      <c r="C1942" s="356" t="s">
        <v>3526</v>
      </c>
      <c r="D1942" s="352">
        <v>11.98</v>
      </c>
    </row>
    <row r="1943" spans="1:4" x14ac:dyDescent="0.25">
      <c r="A1943" s="356">
        <v>2501</v>
      </c>
      <c r="B1943" s="356" t="s">
        <v>5047</v>
      </c>
      <c r="C1943" s="356" t="s">
        <v>3526</v>
      </c>
      <c r="D1943" s="352">
        <v>15.71</v>
      </c>
    </row>
    <row r="1944" spans="1:4" x14ac:dyDescent="0.25">
      <c r="A1944" s="356">
        <v>2502</v>
      </c>
      <c r="B1944" s="356" t="s">
        <v>5048</v>
      </c>
      <c r="C1944" s="356" t="s">
        <v>3526</v>
      </c>
      <c r="D1944" s="352">
        <v>23.71</v>
      </c>
    </row>
    <row r="1945" spans="1:4" x14ac:dyDescent="0.25">
      <c r="A1945" s="356">
        <v>2503</v>
      </c>
      <c r="B1945" s="356" t="s">
        <v>5049</v>
      </c>
      <c r="C1945" s="356" t="s">
        <v>3526</v>
      </c>
      <c r="D1945" s="352">
        <v>30.52</v>
      </c>
    </row>
    <row r="1946" spans="1:4" x14ac:dyDescent="0.25">
      <c r="A1946" s="356">
        <v>2500</v>
      </c>
      <c r="B1946" s="356" t="s">
        <v>5050</v>
      </c>
      <c r="C1946" s="356" t="s">
        <v>3526</v>
      </c>
      <c r="D1946" s="352">
        <v>40.65</v>
      </c>
    </row>
    <row r="1947" spans="1:4" x14ac:dyDescent="0.25">
      <c r="A1947" s="356">
        <v>2505</v>
      </c>
      <c r="B1947" s="356" t="s">
        <v>5051</v>
      </c>
      <c r="C1947" s="356" t="s">
        <v>3526</v>
      </c>
      <c r="D1947" s="352">
        <v>63.35</v>
      </c>
    </row>
    <row r="1948" spans="1:4" x14ac:dyDescent="0.25">
      <c r="A1948" s="356">
        <v>12056</v>
      </c>
      <c r="B1948" s="356" t="s">
        <v>5052</v>
      </c>
      <c r="C1948" s="356" t="s">
        <v>3526</v>
      </c>
      <c r="D1948" s="352">
        <v>25.6</v>
      </c>
    </row>
    <row r="1949" spans="1:4" x14ac:dyDescent="0.25">
      <c r="A1949" s="356">
        <v>12057</v>
      </c>
      <c r="B1949" s="356" t="s">
        <v>5053</v>
      </c>
      <c r="C1949" s="356" t="s">
        <v>3526</v>
      </c>
      <c r="D1949" s="352">
        <v>21.74</v>
      </c>
    </row>
    <row r="1950" spans="1:4" x14ac:dyDescent="0.25">
      <c r="A1950" s="356">
        <v>12059</v>
      </c>
      <c r="B1950" s="356" t="s">
        <v>5054</v>
      </c>
      <c r="C1950" s="356" t="s">
        <v>3526</v>
      </c>
      <c r="D1950" s="352">
        <v>7.63</v>
      </c>
    </row>
    <row r="1951" spans="1:4" x14ac:dyDescent="0.25">
      <c r="A1951" s="356">
        <v>12058</v>
      </c>
      <c r="B1951" s="356" t="s">
        <v>5055</v>
      </c>
      <c r="C1951" s="356" t="s">
        <v>3526</v>
      </c>
      <c r="D1951" s="352">
        <v>13.55</v>
      </c>
    </row>
    <row r="1952" spans="1:4" x14ac:dyDescent="0.25">
      <c r="A1952" s="356">
        <v>12060</v>
      </c>
      <c r="B1952" s="356" t="s">
        <v>5056</v>
      </c>
      <c r="C1952" s="356" t="s">
        <v>3526</v>
      </c>
      <c r="D1952" s="352">
        <v>56.49</v>
      </c>
    </row>
    <row r="1953" spans="1:4" x14ac:dyDescent="0.25">
      <c r="A1953" s="356">
        <v>12061</v>
      </c>
      <c r="B1953" s="356" t="s">
        <v>5057</v>
      </c>
      <c r="C1953" s="356" t="s">
        <v>3526</v>
      </c>
      <c r="D1953" s="352">
        <v>34.49</v>
      </c>
    </row>
    <row r="1954" spans="1:4" x14ac:dyDescent="0.25">
      <c r="A1954" s="356">
        <v>12062</v>
      </c>
      <c r="B1954" s="356" t="s">
        <v>5058</v>
      </c>
      <c r="C1954" s="356" t="s">
        <v>3526</v>
      </c>
      <c r="D1954" s="352">
        <v>63.61</v>
      </c>
    </row>
    <row r="1955" spans="1:4" x14ac:dyDescent="0.25">
      <c r="A1955" s="356">
        <v>21137</v>
      </c>
      <c r="B1955" s="356" t="s">
        <v>5059</v>
      </c>
      <c r="C1955" s="356" t="s">
        <v>3526</v>
      </c>
      <c r="D1955" s="352">
        <v>11.05</v>
      </c>
    </row>
    <row r="1956" spans="1:4" x14ac:dyDescent="0.25">
      <c r="A1956" s="356">
        <v>2687</v>
      </c>
      <c r="B1956" s="356" t="s">
        <v>5060</v>
      </c>
      <c r="C1956" s="356" t="s">
        <v>3526</v>
      </c>
      <c r="D1956" s="352">
        <v>1.6</v>
      </c>
    </row>
    <row r="1957" spans="1:4" x14ac:dyDescent="0.25">
      <c r="A1957" s="356">
        <v>2689</v>
      </c>
      <c r="B1957" s="356" t="s">
        <v>5061</v>
      </c>
      <c r="C1957" s="356" t="s">
        <v>3526</v>
      </c>
      <c r="D1957" s="352">
        <v>1.91</v>
      </c>
    </row>
    <row r="1958" spans="1:4" x14ac:dyDescent="0.25">
      <c r="A1958" s="356">
        <v>2688</v>
      </c>
      <c r="B1958" s="356" t="s">
        <v>5062</v>
      </c>
      <c r="C1958" s="356" t="s">
        <v>3526</v>
      </c>
      <c r="D1958" s="352">
        <v>2.0699999999999998</v>
      </c>
    </row>
    <row r="1959" spans="1:4" x14ac:dyDescent="0.25">
      <c r="A1959" s="356">
        <v>2690</v>
      </c>
      <c r="B1959" s="356" t="s">
        <v>5063</v>
      </c>
      <c r="C1959" s="356" t="s">
        <v>3526</v>
      </c>
      <c r="D1959" s="352">
        <v>3.54</v>
      </c>
    </row>
    <row r="1960" spans="1:4" x14ac:dyDescent="0.25">
      <c r="A1960" s="356">
        <v>39243</v>
      </c>
      <c r="B1960" s="356" t="s">
        <v>5064</v>
      </c>
      <c r="C1960" s="356" t="s">
        <v>3526</v>
      </c>
      <c r="D1960" s="352">
        <v>2.33</v>
      </c>
    </row>
    <row r="1961" spans="1:4" x14ac:dyDescent="0.25">
      <c r="A1961" s="356">
        <v>39244</v>
      </c>
      <c r="B1961" s="356" t="s">
        <v>5065</v>
      </c>
      <c r="C1961" s="356" t="s">
        <v>3526</v>
      </c>
      <c r="D1961" s="352">
        <v>3.15</v>
      </c>
    </row>
    <row r="1962" spans="1:4" x14ac:dyDescent="0.25">
      <c r="A1962" s="356">
        <v>39245</v>
      </c>
      <c r="B1962" s="356" t="s">
        <v>5066</v>
      </c>
      <c r="C1962" s="356" t="s">
        <v>3526</v>
      </c>
      <c r="D1962" s="352">
        <v>6.07</v>
      </c>
    </row>
    <row r="1963" spans="1:4" x14ac:dyDescent="0.25">
      <c r="A1963" s="356">
        <v>39254</v>
      </c>
      <c r="B1963" s="356" t="s">
        <v>5067</v>
      </c>
      <c r="C1963" s="356" t="s">
        <v>3526</v>
      </c>
      <c r="D1963" s="352">
        <v>9.07</v>
      </c>
    </row>
    <row r="1964" spans="1:4" x14ac:dyDescent="0.25">
      <c r="A1964" s="356">
        <v>39255</v>
      </c>
      <c r="B1964" s="356" t="s">
        <v>5068</v>
      </c>
      <c r="C1964" s="356" t="s">
        <v>3526</v>
      </c>
      <c r="D1964" s="352">
        <v>16.79</v>
      </c>
    </row>
    <row r="1965" spans="1:4" x14ac:dyDescent="0.25">
      <c r="A1965" s="356">
        <v>39253</v>
      </c>
      <c r="B1965" s="356" t="s">
        <v>5069</v>
      </c>
      <c r="C1965" s="356" t="s">
        <v>3526</v>
      </c>
      <c r="D1965" s="352">
        <v>11.56</v>
      </c>
    </row>
    <row r="1966" spans="1:4" x14ac:dyDescent="0.25">
      <c r="A1966" s="356">
        <v>39246</v>
      </c>
      <c r="B1966" s="356" t="s">
        <v>12580</v>
      </c>
      <c r="C1966" s="356" t="s">
        <v>3526</v>
      </c>
      <c r="D1966" s="352">
        <v>3.49</v>
      </c>
    </row>
    <row r="1967" spans="1:4" x14ac:dyDescent="0.25">
      <c r="A1967" s="356">
        <v>39247</v>
      </c>
      <c r="B1967" s="356" t="s">
        <v>12581</v>
      </c>
      <c r="C1967" s="356" t="s">
        <v>3526</v>
      </c>
      <c r="D1967" s="352">
        <v>3.04</v>
      </c>
    </row>
    <row r="1968" spans="1:4" x14ac:dyDescent="0.25">
      <c r="A1968" s="356">
        <v>2446</v>
      </c>
      <c r="B1968" s="356" t="s">
        <v>5070</v>
      </c>
      <c r="C1968" s="356" t="s">
        <v>3526</v>
      </c>
      <c r="D1968" s="352">
        <v>5.01</v>
      </c>
    </row>
    <row r="1969" spans="1:4" x14ac:dyDescent="0.25">
      <c r="A1969" s="356">
        <v>2442</v>
      </c>
      <c r="B1969" s="356" t="s">
        <v>5071</v>
      </c>
      <c r="C1969" s="356" t="s">
        <v>3526</v>
      </c>
      <c r="D1969" s="352">
        <v>7.02</v>
      </c>
    </row>
    <row r="1970" spans="1:4" x14ac:dyDescent="0.25">
      <c r="A1970" s="356">
        <v>39248</v>
      </c>
      <c r="B1970" s="356" t="s">
        <v>12582</v>
      </c>
      <c r="C1970" s="356" t="s">
        <v>3526</v>
      </c>
      <c r="D1970" s="352">
        <v>9.7799999999999994</v>
      </c>
    </row>
    <row r="1971" spans="1:4" x14ac:dyDescent="0.25">
      <c r="A1971" s="356">
        <v>2438</v>
      </c>
      <c r="B1971" s="356" t="s">
        <v>5072</v>
      </c>
      <c r="C1971" s="356" t="s">
        <v>3519</v>
      </c>
      <c r="D1971" s="352">
        <v>16.64</v>
      </c>
    </row>
    <row r="1972" spans="1:4" x14ac:dyDescent="0.25">
      <c r="A1972" s="356">
        <v>40922</v>
      </c>
      <c r="B1972" s="356" t="s">
        <v>5073</v>
      </c>
      <c r="C1972" s="356" t="s">
        <v>3655</v>
      </c>
      <c r="D1972" s="353">
        <v>2942</v>
      </c>
    </row>
    <row r="1973" spans="1:4" x14ac:dyDescent="0.25">
      <c r="A1973" s="356">
        <v>36486</v>
      </c>
      <c r="B1973" s="356" t="s">
        <v>5074</v>
      </c>
      <c r="C1973" s="356" t="s">
        <v>3517</v>
      </c>
      <c r="D1973" s="353">
        <v>63535.11</v>
      </c>
    </row>
    <row r="1974" spans="1:4" x14ac:dyDescent="0.25">
      <c r="A1974" s="356">
        <v>37777</v>
      </c>
      <c r="B1974" s="356" t="s">
        <v>5075</v>
      </c>
      <c r="C1974" s="356" t="s">
        <v>3517</v>
      </c>
      <c r="D1974" s="353">
        <v>299122.09999999998</v>
      </c>
    </row>
    <row r="1975" spans="1:4" x14ac:dyDescent="0.25">
      <c r="A1975" s="356">
        <v>12624</v>
      </c>
      <c r="B1975" s="356" t="s">
        <v>5076</v>
      </c>
      <c r="C1975" s="356" t="s">
        <v>3517</v>
      </c>
      <c r="D1975" s="352">
        <v>12.38</v>
      </c>
    </row>
    <row r="1976" spans="1:4" x14ac:dyDescent="0.25">
      <c r="A1976" s="356">
        <v>517</v>
      </c>
      <c r="B1976" s="356" t="s">
        <v>5077</v>
      </c>
      <c r="C1976" s="356" t="s">
        <v>3576</v>
      </c>
      <c r="D1976" s="352">
        <v>7.9</v>
      </c>
    </row>
    <row r="1977" spans="1:4" x14ac:dyDescent="0.25">
      <c r="A1977" s="356">
        <v>41904</v>
      </c>
      <c r="B1977" s="356" t="s">
        <v>5078</v>
      </c>
      <c r="C1977" s="356" t="s">
        <v>4307</v>
      </c>
      <c r="D1977" s="353">
        <v>1991.27</v>
      </c>
    </row>
    <row r="1978" spans="1:4" x14ac:dyDescent="0.25">
      <c r="A1978" s="356">
        <v>41903</v>
      </c>
      <c r="B1978" s="356" t="s">
        <v>5079</v>
      </c>
      <c r="C1978" s="356" t="s">
        <v>3575</v>
      </c>
      <c r="D1978" s="352">
        <v>3.85</v>
      </c>
    </row>
    <row r="1979" spans="1:4" x14ac:dyDescent="0.25">
      <c r="A1979" s="356">
        <v>37534</v>
      </c>
      <c r="B1979" s="356" t="s">
        <v>5080</v>
      </c>
      <c r="C1979" s="356" t="s">
        <v>3575</v>
      </c>
      <c r="D1979" s="352">
        <v>26.73</v>
      </c>
    </row>
    <row r="1980" spans="1:4" x14ac:dyDescent="0.25">
      <c r="A1980" s="356">
        <v>37535</v>
      </c>
      <c r="B1980" s="356" t="s">
        <v>5081</v>
      </c>
      <c r="C1980" s="356" t="s">
        <v>3575</v>
      </c>
      <c r="D1980" s="352">
        <v>26.73</v>
      </c>
    </row>
    <row r="1981" spans="1:4" x14ac:dyDescent="0.25">
      <c r="A1981" s="356">
        <v>37533</v>
      </c>
      <c r="B1981" s="356" t="s">
        <v>5082</v>
      </c>
      <c r="C1981" s="356" t="s">
        <v>3575</v>
      </c>
      <c r="D1981" s="352">
        <v>26.73</v>
      </c>
    </row>
    <row r="1982" spans="1:4" x14ac:dyDescent="0.25">
      <c r="A1982" s="356">
        <v>37537</v>
      </c>
      <c r="B1982" s="356" t="s">
        <v>5083</v>
      </c>
      <c r="C1982" s="356" t="s">
        <v>3575</v>
      </c>
      <c r="D1982" s="352">
        <v>20.23</v>
      </c>
    </row>
    <row r="1983" spans="1:4" x14ac:dyDescent="0.25">
      <c r="A1983" s="356">
        <v>37536</v>
      </c>
      <c r="B1983" s="356" t="s">
        <v>5084</v>
      </c>
      <c r="C1983" s="356" t="s">
        <v>3575</v>
      </c>
      <c r="D1983" s="352">
        <v>20.23</v>
      </c>
    </row>
    <row r="1984" spans="1:4" x14ac:dyDescent="0.25">
      <c r="A1984" s="356">
        <v>37532</v>
      </c>
      <c r="B1984" s="356" t="s">
        <v>5085</v>
      </c>
      <c r="C1984" s="356" t="s">
        <v>3575</v>
      </c>
      <c r="D1984" s="352">
        <v>20.23</v>
      </c>
    </row>
    <row r="1985" spans="1:4" x14ac:dyDescent="0.25">
      <c r="A1985" s="356">
        <v>2696</v>
      </c>
      <c r="B1985" s="356" t="s">
        <v>12583</v>
      </c>
      <c r="C1985" s="356" t="s">
        <v>3519</v>
      </c>
      <c r="D1985" s="352">
        <v>16.46</v>
      </c>
    </row>
    <row r="1986" spans="1:4" x14ac:dyDescent="0.25">
      <c r="A1986" s="356">
        <v>40928</v>
      </c>
      <c r="B1986" s="356" t="s">
        <v>5086</v>
      </c>
      <c r="C1986" s="356" t="s">
        <v>3655</v>
      </c>
      <c r="D1986" s="353">
        <v>2909.66</v>
      </c>
    </row>
    <row r="1987" spans="1:4" x14ac:dyDescent="0.25">
      <c r="A1987" s="356">
        <v>4083</v>
      </c>
      <c r="B1987" s="356" t="s">
        <v>5087</v>
      </c>
      <c r="C1987" s="356" t="s">
        <v>3519</v>
      </c>
      <c r="D1987" s="352">
        <v>21.31</v>
      </c>
    </row>
    <row r="1988" spans="1:4" x14ac:dyDescent="0.25">
      <c r="A1988" s="356">
        <v>40818</v>
      </c>
      <c r="B1988" s="356" t="s">
        <v>5088</v>
      </c>
      <c r="C1988" s="356" t="s">
        <v>3655</v>
      </c>
      <c r="D1988" s="353">
        <v>3765.88</v>
      </c>
    </row>
    <row r="1989" spans="1:4" x14ac:dyDescent="0.25">
      <c r="A1989" s="356">
        <v>43146</v>
      </c>
      <c r="B1989" s="356" t="s">
        <v>8092</v>
      </c>
      <c r="C1989" s="356" t="s">
        <v>3575</v>
      </c>
      <c r="D1989" s="352">
        <v>6.72</v>
      </c>
    </row>
    <row r="1990" spans="1:4" x14ac:dyDescent="0.25">
      <c r="A1990" s="356">
        <v>2705</v>
      </c>
      <c r="B1990" s="356" t="s">
        <v>5089</v>
      </c>
      <c r="C1990" s="356" t="s">
        <v>12584</v>
      </c>
      <c r="D1990" s="352">
        <v>0.91</v>
      </c>
    </row>
    <row r="1991" spans="1:4" x14ac:dyDescent="0.25">
      <c r="A1991" s="356">
        <v>14250</v>
      </c>
      <c r="B1991" s="356" t="s">
        <v>5090</v>
      </c>
      <c r="C1991" s="356" t="s">
        <v>12584</v>
      </c>
      <c r="D1991" s="352">
        <v>0.93</v>
      </c>
    </row>
    <row r="1992" spans="1:4" x14ac:dyDescent="0.25">
      <c r="A1992" s="356">
        <v>11683</v>
      </c>
      <c r="B1992" s="356" t="s">
        <v>5091</v>
      </c>
      <c r="C1992" s="356" t="s">
        <v>3517</v>
      </c>
      <c r="D1992" s="352">
        <v>34.1</v>
      </c>
    </row>
    <row r="1993" spans="1:4" x14ac:dyDescent="0.25">
      <c r="A1993" s="356">
        <v>11684</v>
      </c>
      <c r="B1993" s="356" t="s">
        <v>5092</v>
      </c>
      <c r="C1993" s="356" t="s">
        <v>3517</v>
      </c>
      <c r="D1993" s="352">
        <v>37.32</v>
      </c>
    </row>
    <row r="1994" spans="1:4" x14ac:dyDescent="0.25">
      <c r="A1994" s="356">
        <v>6141</v>
      </c>
      <c r="B1994" s="356" t="s">
        <v>5093</v>
      </c>
      <c r="C1994" s="356" t="s">
        <v>3517</v>
      </c>
      <c r="D1994" s="352">
        <v>4.9400000000000004</v>
      </c>
    </row>
    <row r="1995" spans="1:4" x14ac:dyDescent="0.25">
      <c r="A1995" s="356">
        <v>11681</v>
      </c>
      <c r="B1995" s="356" t="s">
        <v>5094</v>
      </c>
      <c r="C1995" s="356" t="s">
        <v>3517</v>
      </c>
      <c r="D1995" s="352">
        <v>8.27</v>
      </c>
    </row>
    <row r="1996" spans="1:4" x14ac:dyDescent="0.25">
      <c r="A1996" s="356">
        <v>2706</v>
      </c>
      <c r="B1996" s="356" t="s">
        <v>5095</v>
      </c>
      <c r="C1996" s="356" t="s">
        <v>3519</v>
      </c>
      <c r="D1996" s="352">
        <v>91.14</v>
      </c>
    </row>
    <row r="1997" spans="1:4" x14ac:dyDescent="0.25">
      <c r="A1997" s="356">
        <v>40811</v>
      </c>
      <c r="B1997" s="356" t="s">
        <v>5096</v>
      </c>
      <c r="C1997" s="356" t="s">
        <v>3655</v>
      </c>
      <c r="D1997" s="353">
        <v>16101.63</v>
      </c>
    </row>
    <row r="1998" spans="1:4" x14ac:dyDescent="0.25">
      <c r="A1998" s="356">
        <v>2707</v>
      </c>
      <c r="B1998" s="356" t="s">
        <v>5097</v>
      </c>
      <c r="C1998" s="356" t="s">
        <v>3519</v>
      </c>
      <c r="D1998" s="352">
        <v>103.72</v>
      </c>
    </row>
    <row r="1999" spans="1:4" x14ac:dyDescent="0.25">
      <c r="A1999" s="356">
        <v>40813</v>
      </c>
      <c r="B1999" s="356" t="s">
        <v>5098</v>
      </c>
      <c r="C1999" s="356" t="s">
        <v>3655</v>
      </c>
      <c r="D1999" s="353">
        <v>18326.96</v>
      </c>
    </row>
    <row r="2000" spans="1:4" x14ac:dyDescent="0.25">
      <c r="A2000" s="356">
        <v>2708</v>
      </c>
      <c r="B2000" s="356" t="s">
        <v>5099</v>
      </c>
      <c r="C2000" s="356" t="s">
        <v>3519</v>
      </c>
      <c r="D2000" s="352">
        <v>141.79</v>
      </c>
    </row>
    <row r="2001" spans="1:4" x14ac:dyDescent="0.25">
      <c r="A2001" s="356">
        <v>40814</v>
      </c>
      <c r="B2001" s="356" t="s">
        <v>5100</v>
      </c>
      <c r="C2001" s="356" t="s">
        <v>3655</v>
      </c>
      <c r="D2001" s="353">
        <v>25052.47</v>
      </c>
    </row>
    <row r="2002" spans="1:4" x14ac:dyDescent="0.25">
      <c r="A2002" s="356">
        <v>34779</v>
      </c>
      <c r="B2002" s="356" t="s">
        <v>5101</v>
      </c>
      <c r="C2002" s="356" t="s">
        <v>3519</v>
      </c>
      <c r="D2002" s="352">
        <v>92.47</v>
      </c>
    </row>
    <row r="2003" spans="1:4" x14ac:dyDescent="0.25">
      <c r="A2003" s="356">
        <v>40936</v>
      </c>
      <c r="B2003" s="356" t="s">
        <v>5102</v>
      </c>
      <c r="C2003" s="356" t="s">
        <v>3655</v>
      </c>
      <c r="D2003" s="353">
        <v>16336.52</v>
      </c>
    </row>
    <row r="2004" spans="1:4" x14ac:dyDescent="0.25">
      <c r="A2004" s="356">
        <v>34780</v>
      </c>
      <c r="B2004" s="356" t="s">
        <v>5103</v>
      </c>
      <c r="C2004" s="356" t="s">
        <v>3519</v>
      </c>
      <c r="D2004" s="352">
        <v>104.3</v>
      </c>
    </row>
    <row r="2005" spans="1:4" x14ac:dyDescent="0.25">
      <c r="A2005" s="356">
        <v>40937</v>
      </c>
      <c r="B2005" s="356" t="s">
        <v>5104</v>
      </c>
      <c r="C2005" s="356" t="s">
        <v>3655</v>
      </c>
      <c r="D2005" s="353">
        <v>18430.82</v>
      </c>
    </row>
    <row r="2006" spans="1:4" x14ac:dyDescent="0.25">
      <c r="A2006" s="356">
        <v>34782</v>
      </c>
      <c r="B2006" s="356" t="s">
        <v>5105</v>
      </c>
      <c r="C2006" s="356" t="s">
        <v>3519</v>
      </c>
      <c r="D2006" s="352">
        <v>142.94999999999999</v>
      </c>
    </row>
    <row r="2007" spans="1:4" x14ac:dyDescent="0.25">
      <c r="A2007" s="356">
        <v>40938</v>
      </c>
      <c r="B2007" s="356" t="s">
        <v>5106</v>
      </c>
      <c r="C2007" s="356" t="s">
        <v>3655</v>
      </c>
      <c r="D2007" s="353">
        <v>25257.69</v>
      </c>
    </row>
    <row r="2008" spans="1:4" x14ac:dyDescent="0.25">
      <c r="A2008" s="356">
        <v>34783</v>
      </c>
      <c r="B2008" s="356" t="s">
        <v>5107</v>
      </c>
      <c r="C2008" s="356" t="s">
        <v>3519</v>
      </c>
      <c r="D2008" s="352">
        <v>86.91</v>
      </c>
    </row>
    <row r="2009" spans="1:4" x14ac:dyDescent="0.25">
      <c r="A2009" s="356">
        <v>40939</v>
      </c>
      <c r="B2009" s="356" t="s">
        <v>5108</v>
      </c>
      <c r="C2009" s="356" t="s">
        <v>3655</v>
      </c>
      <c r="D2009" s="353">
        <v>15358.34</v>
      </c>
    </row>
    <row r="2010" spans="1:4" x14ac:dyDescent="0.25">
      <c r="A2010" s="356">
        <v>34785</v>
      </c>
      <c r="B2010" s="356" t="s">
        <v>5109</v>
      </c>
      <c r="C2010" s="356" t="s">
        <v>3519</v>
      </c>
      <c r="D2010" s="352">
        <v>86.05</v>
      </c>
    </row>
    <row r="2011" spans="1:4" x14ac:dyDescent="0.25">
      <c r="A2011" s="356">
        <v>40940</v>
      </c>
      <c r="B2011" s="356" t="s">
        <v>5110</v>
      </c>
      <c r="C2011" s="356" t="s">
        <v>3655</v>
      </c>
      <c r="D2011" s="353">
        <v>15207.09</v>
      </c>
    </row>
    <row r="2012" spans="1:4" x14ac:dyDescent="0.25">
      <c r="A2012" s="356">
        <v>38403</v>
      </c>
      <c r="B2012" s="356" t="s">
        <v>5111</v>
      </c>
      <c r="C2012" s="356" t="s">
        <v>3517</v>
      </c>
      <c r="D2012" s="352">
        <v>45.94</v>
      </c>
    </row>
    <row r="2013" spans="1:4" x14ac:dyDescent="0.25">
      <c r="A2013" s="356">
        <v>43482</v>
      </c>
      <c r="B2013" s="356" t="s">
        <v>8093</v>
      </c>
      <c r="C2013" s="356" t="s">
        <v>3519</v>
      </c>
      <c r="D2013" s="352">
        <v>0.69</v>
      </c>
    </row>
    <row r="2014" spans="1:4" x14ac:dyDescent="0.25">
      <c r="A2014" s="356">
        <v>43494</v>
      </c>
      <c r="B2014" s="356" t="s">
        <v>8094</v>
      </c>
      <c r="C2014" s="356" t="s">
        <v>3655</v>
      </c>
      <c r="D2014" s="352">
        <v>130.43</v>
      </c>
    </row>
    <row r="2015" spans="1:4" x14ac:dyDescent="0.25">
      <c r="A2015" s="356">
        <v>43483</v>
      </c>
      <c r="B2015" s="356" t="s">
        <v>8095</v>
      </c>
      <c r="C2015" s="356" t="s">
        <v>3519</v>
      </c>
      <c r="D2015" s="352">
        <v>1.26</v>
      </c>
    </row>
    <row r="2016" spans="1:4" x14ac:dyDescent="0.25">
      <c r="A2016" s="356">
        <v>43495</v>
      </c>
      <c r="B2016" s="356" t="s">
        <v>8096</v>
      </c>
      <c r="C2016" s="356" t="s">
        <v>3655</v>
      </c>
      <c r="D2016" s="352">
        <v>238.17</v>
      </c>
    </row>
    <row r="2017" spans="1:4" x14ac:dyDescent="0.25">
      <c r="A2017" s="356">
        <v>43484</v>
      </c>
      <c r="B2017" s="356" t="s">
        <v>8097</v>
      </c>
      <c r="C2017" s="356" t="s">
        <v>3519</v>
      </c>
      <c r="D2017" s="352">
        <v>1.07</v>
      </c>
    </row>
    <row r="2018" spans="1:4" x14ac:dyDescent="0.25">
      <c r="A2018" s="356">
        <v>43496</v>
      </c>
      <c r="B2018" s="356" t="s">
        <v>8098</v>
      </c>
      <c r="C2018" s="356" t="s">
        <v>3655</v>
      </c>
      <c r="D2018" s="352">
        <v>201.65</v>
      </c>
    </row>
    <row r="2019" spans="1:4" x14ac:dyDescent="0.25">
      <c r="A2019" s="356">
        <v>43485</v>
      </c>
      <c r="B2019" s="356" t="s">
        <v>8099</v>
      </c>
      <c r="C2019" s="356" t="s">
        <v>3519</v>
      </c>
      <c r="D2019" s="352">
        <v>0.94</v>
      </c>
    </row>
    <row r="2020" spans="1:4" x14ac:dyDescent="0.25">
      <c r="A2020" s="356">
        <v>43497</v>
      </c>
      <c r="B2020" s="356" t="s">
        <v>8100</v>
      </c>
      <c r="C2020" s="356" t="s">
        <v>3655</v>
      </c>
      <c r="D2020" s="352">
        <v>177.43</v>
      </c>
    </row>
    <row r="2021" spans="1:4" x14ac:dyDescent="0.25">
      <c r="A2021" s="356">
        <v>43487</v>
      </c>
      <c r="B2021" s="356" t="s">
        <v>8101</v>
      </c>
      <c r="C2021" s="356" t="s">
        <v>3519</v>
      </c>
      <c r="D2021" s="352">
        <v>1.08</v>
      </c>
    </row>
    <row r="2022" spans="1:4" x14ac:dyDescent="0.25">
      <c r="A2022" s="356">
        <v>43499</v>
      </c>
      <c r="B2022" s="356" t="s">
        <v>8102</v>
      </c>
      <c r="C2022" s="356" t="s">
        <v>3655</v>
      </c>
      <c r="D2022" s="352">
        <v>202.94</v>
      </c>
    </row>
    <row r="2023" spans="1:4" x14ac:dyDescent="0.25">
      <c r="A2023" s="356">
        <v>43486</v>
      </c>
      <c r="B2023" s="356" t="s">
        <v>8103</v>
      </c>
      <c r="C2023" s="356" t="s">
        <v>3519</v>
      </c>
      <c r="D2023" s="352">
        <v>0.66</v>
      </c>
    </row>
    <row r="2024" spans="1:4" x14ac:dyDescent="0.25">
      <c r="A2024" s="356">
        <v>43498</v>
      </c>
      <c r="B2024" s="356" t="s">
        <v>8104</v>
      </c>
      <c r="C2024" s="356" t="s">
        <v>3655</v>
      </c>
      <c r="D2024" s="352">
        <v>123.54</v>
      </c>
    </row>
    <row r="2025" spans="1:4" x14ac:dyDescent="0.25">
      <c r="A2025" s="356">
        <v>43488</v>
      </c>
      <c r="B2025" s="356" t="s">
        <v>8105</v>
      </c>
      <c r="C2025" s="356" t="s">
        <v>3519</v>
      </c>
      <c r="D2025" s="352">
        <v>0.76</v>
      </c>
    </row>
    <row r="2026" spans="1:4" x14ac:dyDescent="0.25">
      <c r="A2026" s="356">
        <v>43500</v>
      </c>
      <c r="B2026" s="356" t="s">
        <v>8106</v>
      </c>
      <c r="C2026" s="356" t="s">
        <v>3655</v>
      </c>
      <c r="D2026" s="352">
        <v>143.59</v>
      </c>
    </row>
    <row r="2027" spans="1:4" x14ac:dyDescent="0.25">
      <c r="A2027" s="356">
        <v>43489</v>
      </c>
      <c r="B2027" s="356" t="s">
        <v>8107</v>
      </c>
      <c r="C2027" s="356" t="s">
        <v>3519</v>
      </c>
      <c r="D2027" s="352">
        <v>1.0900000000000001</v>
      </c>
    </row>
    <row r="2028" spans="1:4" x14ac:dyDescent="0.25">
      <c r="A2028" s="356">
        <v>43501</v>
      </c>
      <c r="B2028" s="356" t="s">
        <v>8108</v>
      </c>
      <c r="C2028" s="356" t="s">
        <v>3655</v>
      </c>
      <c r="D2028" s="352">
        <v>204.95</v>
      </c>
    </row>
    <row r="2029" spans="1:4" x14ac:dyDescent="0.25">
      <c r="A2029" s="356">
        <v>43490</v>
      </c>
      <c r="B2029" s="356" t="s">
        <v>8109</v>
      </c>
      <c r="C2029" s="356" t="s">
        <v>3519</v>
      </c>
      <c r="D2029" s="352">
        <v>1.5</v>
      </c>
    </row>
    <row r="2030" spans="1:4" x14ac:dyDescent="0.25">
      <c r="A2030" s="356">
        <v>43502</v>
      </c>
      <c r="B2030" s="356" t="s">
        <v>8110</v>
      </c>
      <c r="C2030" s="356" t="s">
        <v>3655</v>
      </c>
      <c r="D2030" s="352">
        <v>283.14999999999998</v>
      </c>
    </row>
    <row r="2031" spans="1:4" x14ac:dyDescent="0.25">
      <c r="A2031" s="356">
        <v>43491</v>
      </c>
      <c r="B2031" s="356" t="s">
        <v>8111</v>
      </c>
      <c r="C2031" s="356" t="s">
        <v>3519</v>
      </c>
      <c r="D2031" s="352">
        <v>1.1499999999999999</v>
      </c>
    </row>
    <row r="2032" spans="1:4" x14ac:dyDescent="0.25">
      <c r="A2032" s="356">
        <v>43503</v>
      </c>
      <c r="B2032" s="356" t="s">
        <v>8112</v>
      </c>
      <c r="C2032" s="356" t="s">
        <v>3655</v>
      </c>
      <c r="D2032" s="352">
        <v>216.6</v>
      </c>
    </row>
    <row r="2033" spans="1:4" x14ac:dyDescent="0.25">
      <c r="A2033" s="356">
        <v>43492</v>
      </c>
      <c r="B2033" s="356" t="s">
        <v>8113</v>
      </c>
      <c r="C2033" s="356" t="s">
        <v>3519</v>
      </c>
      <c r="D2033" s="352">
        <v>1.58</v>
      </c>
    </row>
    <row r="2034" spans="1:4" x14ac:dyDescent="0.25">
      <c r="A2034" s="356">
        <v>43504</v>
      </c>
      <c r="B2034" s="356" t="s">
        <v>8114</v>
      </c>
      <c r="C2034" s="356" t="s">
        <v>3655</v>
      </c>
      <c r="D2034" s="352">
        <v>297.7</v>
      </c>
    </row>
    <row r="2035" spans="1:4" x14ac:dyDescent="0.25">
      <c r="A2035" s="356">
        <v>43493</v>
      </c>
      <c r="B2035" s="356" t="s">
        <v>8115</v>
      </c>
      <c r="C2035" s="356" t="s">
        <v>3519</v>
      </c>
      <c r="D2035" s="352">
        <v>0.62</v>
      </c>
    </row>
    <row r="2036" spans="1:4" x14ac:dyDescent="0.25">
      <c r="A2036" s="356">
        <v>43505</v>
      </c>
      <c r="B2036" s="356" t="s">
        <v>8116</v>
      </c>
      <c r="C2036" s="356" t="s">
        <v>3655</v>
      </c>
      <c r="D2036" s="352">
        <v>117.12</v>
      </c>
    </row>
    <row r="2037" spans="1:4" x14ac:dyDescent="0.25">
      <c r="A2037" s="356">
        <v>37774</v>
      </c>
      <c r="B2037" s="356" t="s">
        <v>5112</v>
      </c>
      <c r="C2037" s="356" t="s">
        <v>3517</v>
      </c>
      <c r="D2037" s="353">
        <v>424322.45</v>
      </c>
    </row>
    <row r="2038" spans="1:4" x14ac:dyDescent="0.25">
      <c r="A2038" s="356">
        <v>38630</v>
      </c>
      <c r="B2038" s="356" t="s">
        <v>5113</v>
      </c>
      <c r="C2038" s="356" t="s">
        <v>3517</v>
      </c>
      <c r="D2038" s="353">
        <v>1779511.16</v>
      </c>
    </row>
    <row r="2039" spans="1:4" x14ac:dyDescent="0.25">
      <c r="A2039" s="356">
        <v>38629</v>
      </c>
      <c r="B2039" s="356" t="s">
        <v>5114</v>
      </c>
      <c r="C2039" s="356" t="s">
        <v>3517</v>
      </c>
      <c r="D2039" s="353">
        <v>2648890.66</v>
      </c>
    </row>
    <row r="2040" spans="1:4" x14ac:dyDescent="0.25">
      <c r="A2040" s="356">
        <v>38476</v>
      </c>
      <c r="B2040" s="356" t="s">
        <v>5115</v>
      </c>
      <c r="C2040" s="356" t="s">
        <v>3517</v>
      </c>
      <c r="D2040" s="352">
        <v>345.28</v>
      </c>
    </row>
    <row r="2041" spans="1:4" x14ac:dyDescent="0.25">
      <c r="A2041" s="356">
        <v>38477</v>
      </c>
      <c r="B2041" s="356" t="s">
        <v>5116</v>
      </c>
      <c r="C2041" s="356" t="s">
        <v>3517</v>
      </c>
      <c r="D2041" s="352">
        <v>977.83</v>
      </c>
    </row>
    <row r="2042" spans="1:4" x14ac:dyDescent="0.25">
      <c r="A2042" s="356">
        <v>40635</v>
      </c>
      <c r="B2042" s="356" t="s">
        <v>5117</v>
      </c>
      <c r="C2042" s="356" t="s">
        <v>3517</v>
      </c>
      <c r="D2042" s="353">
        <v>938024</v>
      </c>
    </row>
    <row r="2043" spans="1:4" x14ac:dyDescent="0.25">
      <c r="A2043" s="356">
        <v>36483</v>
      </c>
      <c r="B2043" s="356" t="s">
        <v>5118</v>
      </c>
      <c r="C2043" s="356" t="s">
        <v>3517</v>
      </c>
      <c r="D2043" s="353">
        <v>850000</v>
      </c>
    </row>
    <row r="2044" spans="1:4" x14ac:dyDescent="0.25">
      <c r="A2044" s="356">
        <v>14525</v>
      </c>
      <c r="B2044" s="356" t="s">
        <v>5119</v>
      </c>
      <c r="C2044" s="356" t="s">
        <v>3517</v>
      </c>
      <c r="D2044" s="353">
        <v>890000</v>
      </c>
    </row>
    <row r="2045" spans="1:4" x14ac:dyDescent="0.25">
      <c r="A2045" s="356">
        <v>36482</v>
      </c>
      <c r="B2045" s="356" t="s">
        <v>5120</v>
      </c>
      <c r="C2045" s="356" t="s">
        <v>3517</v>
      </c>
      <c r="D2045" s="353">
        <v>763298.96</v>
      </c>
    </row>
    <row r="2046" spans="1:4" x14ac:dyDescent="0.25">
      <c r="A2046" s="356">
        <v>36408</v>
      </c>
      <c r="B2046" s="356" t="s">
        <v>5121</v>
      </c>
      <c r="C2046" s="356" t="s">
        <v>3517</v>
      </c>
      <c r="D2046" s="353">
        <v>912000</v>
      </c>
    </row>
    <row r="2047" spans="1:4" x14ac:dyDescent="0.25">
      <c r="A2047" s="356">
        <v>2723</v>
      </c>
      <c r="B2047" s="356" t="s">
        <v>5122</v>
      </c>
      <c r="C2047" s="356" t="s">
        <v>3517</v>
      </c>
      <c r="D2047" s="353">
        <v>700000</v>
      </c>
    </row>
    <row r="2048" spans="1:4" x14ac:dyDescent="0.25">
      <c r="A2048" s="356">
        <v>36481</v>
      </c>
      <c r="B2048" s="356" t="s">
        <v>5123</v>
      </c>
      <c r="C2048" s="356" t="s">
        <v>3517</v>
      </c>
      <c r="D2048" s="353">
        <v>835000</v>
      </c>
    </row>
    <row r="2049" spans="1:4" x14ac:dyDescent="0.25">
      <c r="A2049" s="356">
        <v>10685</v>
      </c>
      <c r="B2049" s="356" t="s">
        <v>5124</v>
      </c>
      <c r="C2049" s="356" t="s">
        <v>3517</v>
      </c>
      <c r="D2049" s="353">
        <v>800000</v>
      </c>
    </row>
    <row r="2050" spans="1:4" x14ac:dyDescent="0.25">
      <c r="A2050" s="356">
        <v>40636</v>
      </c>
      <c r="B2050" s="356" t="s">
        <v>5125</v>
      </c>
      <c r="C2050" s="356" t="s">
        <v>3517</v>
      </c>
      <c r="D2050" s="353">
        <v>903024</v>
      </c>
    </row>
    <row r="2051" spans="1:4" x14ac:dyDescent="0.25">
      <c r="A2051" s="356">
        <v>4111</v>
      </c>
      <c r="B2051" s="356" t="s">
        <v>5126</v>
      </c>
      <c r="C2051" s="356" t="s">
        <v>3517</v>
      </c>
      <c r="D2051" s="352">
        <v>53.93</v>
      </c>
    </row>
    <row r="2052" spans="1:4" x14ac:dyDescent="0.25">
      <c r="A2052" s="356">
        <v>44538</v>
      </c>
      <c r="B2052" s="356" t="s">
        <v>12585</v>
      </c>
      <c r="C2052" s="356" t="s">
        <v>3517</v>
      </c>
      <c r="D2052" s="352">
        <v>67.92</v>
      </c>
    </row>
    <row r="2053" spans="1:4" x14ac:dyDescent="0.25">
      <c r="A2053" s="356">
        <v>12</v>
      </c>
      <c r="B2053" s="356" t="s">
        <v>5127</v>
      </c>
      <c r="C2053" s="356" t="s">
        <v>3517</v>
      </c>
      <c r="D2053" s="352">
        <v>17.989999999999998</v>
      </c>
    </row>
    <row r="2054" spans="1:4" x14ac:dyDescent="0.25">
      <c r="A2054" s="356">
        <v>37554</v>
      </c>
      <c r="B2054" s="356" t="s">
        <v>5128</v>
      </c>
      <c r="C2054" s="356" t="s">
        <v>3517</v>
      </c>
      <c r="D2054" s="352">
        <v>182.61</v>
      </c>
    </row>
    <row r="2055" spans="1:4" x14ac:dyDescent="0.25">
      <c r="A2055" s="356">
        <v>37555</v>
      </c>
      <c r="B2055" s="356" t="s">
        <v>5129</v>
      </c>
      <c r="C2055" s="356" t="s">
        <v>3517</v>
      </c>
      <c r="D2055" s="352">
        <v>222.14</v>
      </c>
    </row>
    <row r="2056" spans="1:4" x14ac:dyDescent="0.25">
      <c r="A2056" s="356">
        <v>10902</v>
      </c>
      <c r="B2056" s="356" t="s">
        <v>5130</v>
      </c>
      <c r="C2056" s="356" t="s">
        <v>3517</v>
      </c>
      <c r="D2056" s="352">
        <v>55.74</v>
      </c>
    </row>
    <row r="2057" spans="1:4" x14ac:dyDescent="0.25">
      <c r="A2057" s="356">
        <v>20965</v>
      </c>
      <c r="B2057" s="356" t="s">
        <v>5131</v>
      </c>
      <c r="C2057" s="356" t="s">
        <v>3517</v>
      </c>
      <c r="D2057" s="352">
        <v>56.26</v>
      </c>
    </row>
    <row r="2058" spans="1:4" x14ac:dyDescent="0.25">
      <c r="A2058" s="356">
        <v>20966</v>
      </c>
      <c r="B2058" s="356" t="s">
        <v>5132</v>
      </c>
      <c r="C2058" s="356" t="s">
        <v>3517</v>
      </c>
      <c r="D2058" s="352">
        <v>60.57</v>
      </c>
    </row>
    <row r="2059" spans="1:4" x14ac:dyDescent="0.25">
      <c r="A2059" s="356">
        <v>10903</v>
      </c>
      <c r="B2059" s="356" t="s">
        <v>5133</v>
      </c>
      <c r="C2059" s="356" t="s">
        <v>3517</v>
      </c>
      <c r="D2059" s="352">
        <v>91.81</v>
      </c>
    </row>
    <row r="2060" spans="1:4" x14ac:dyDescent="0.25">
      <c r="A2060" s="356">
        <v>20967</v>
      </c>
      <c r="B2060" s="356" t="s">
        <v>5134</v>
      </c>
      <c r="C2060" s="356" t="s">
        <v>3517</v>
      </c>
      <c r="D2060" s="352">
        <v>91.81</v>
      </c>
    </row>
    <row r="2061" spans="1:4" x14ac:dyDescent="0.25">
      <c r="A2061" s="356">
        <v>20968</v>
      </c>
      <c r="B2061" s="356" t="s">
        <v>5135</v>
      </c>
      <c r="C2061" s="356" t="s">
        <v>3517</v>
      </c>
      <c r="D2061" s="352">
        <v>100.7</v>
      </c>
    </row>
    <row r="2062" spans="1:4" x14ac:dyDescent="0.25">
      <c r="A2062" s="356">
        <v>11359</v>
      </c>
      <c r="B2062" s="356" t="s">
        <v>5136</v>
      </c>
      <c r="C2062" s="356" t="s">
        <v>3517</v>
      </c>
      <c r="D2062" s="353">
        <v>1175</v>
      </c>
    </row>
    <row r="2063" spans="1:4" x14ac:dyDescent="0.25">
      <c r="A2063" s="356">
        <v>39017</v>
      </c>
      <c r="B2063" s="356" t="s">
        <v>5137</v>
      </c>
      <c r="C2063" s="356" t="s">
        <v>3517</v>
      </c>
      <c r="D2063" s="352">
        <v>0.22</v>
      </c>
    </row>
    <row r="2064" spans="1:4" x14ac:dyDescent="0.25">
      <c r="A2064" s="356">
        <v>39315</v>
      </c>
      <c r="B2064" s="356" t="s">
        <v>5138</v>
      </c>
      <c r="C2064" s="356" t="s">
        <v>3517</v>
      </c>
      <c r="D2064" s="352">
        <v>0.35</v>
      </c>
    </row>
    <row r="2065" spans="1:4" x14ac:dyDescent="0.25">
      <c r="A2065" s="356">
        <v>39016</v>
      </c>
      <c r="B2065" s="356" t="s">
        <v>5139</v>
      </c>
      <c r="C2065" s="356" t="s">
        <v>3517</v>
      </c>
      <c r="D2065" s="352">
        <v>0.35</v>
      </c>
    </row>
    <row r="2066" spans="1:4" x14ac:dyDescent="0.25">
      <c r="A2066" s="356">
        <v>40432</v>
      </c>
      <c r="B2066" s="356" t="s">
        <v>5140</v>
      </c>
      <c r="C2066" s="356" t="s">
        <v>3517</v>
      </c>
      <c r="D2066" s="352">
        <v>2.74</v>
      </c>
    </row>
    <row r="2067" spans="1:4" x14ac:dyDescent="0.25">
      <c r="A2067" s="356">
        <v>39481</v>
      </c>
      <c r="B2067" s="356" t="s">
        <v>5141</v>
      </c>
      <c r="C2067" s="356" t="s">
        <v>3517</v>
      </c>
      <c r="D2067" s="352">
        <v>1.72</v>
      </c>
    </row>
    <row r="2068" spans="1:4" x14ac:dyDescent="0.25">
      <c r="A2068" s="356">
        <v>40433</v>
      </c>
      <c r="B2068" s="356" t="s">
        <v>5142</v>
      </c>
      <c r="C2068" s="356" t="s">
        <v>3517</v>
      </c>
      <c r="D2068" s="352">
        <v>1.52</v>
      </c>
    </row>
    <row r="2069" spans="1:4" x14ac:dyDescent="0.25">
      <c r="A2069" s="356">
        <v>20219</v>
      </c>
      <c r="B2069" s="356" t="s">
        <v>5143</v>
      </c>
      <c r="C2069" s="356" t="s">
        <v>3517</v>
      </c>
      <c r="D2069" s="353">
        <v>105800</v>
      </c>
    </row>
    <row r="2070" spans="1:4" x14ac:dyDescent="0.25">
      <c r="A2070" s="356">
        <v>36484</v>
      </c>
      <c r="B2070" s="356" t="s">
        <v>5144</v>
      </c>
      <c r="C2070" s="356" t="s">
        <v>3517</v>
      </c>
      <c r="D2070" s="353">
        <v>224594.13</v>
      </c>
    </row>
    <row r="2071" spans="1:4" x14ac:dyDescent="0.25">
      <c r="A2071" s="356">
        <v>38367</v>
      </c>
      <c r="B2071" s="356" t="s">
        <v>5145</v>
      </c>
      <c r="C2071" s="356" t="s">
        <v>3517</v>
      </c>
      <c r="D2071" s="352">
        <v>18.55</v>
      </c>
    </row>
    <row r="2072" spans="1:4" x14ac:dyDescent="0.25">
      <c r="A2072" s="356">
        <v>38368</v>
      </c>
      <c r="B2072" s="356" t="s">
        <v>5146</v>
      </c>
      <c r="C2072" s="356" t="s">
        <v>3517</v>
      </c>
      <c r="D2072" s="352">
        <v>7.91</v>
      </c>
    </row>
    <row r="2073" spans="1:4" x14ac:dyDescent="0.25">
      <c r="A2073" s="356">
        <v>38091</v>
      </c>
      <c r="B2073" s="356" t="s">
        <v>5147</v>
      </c>
      <c r="C2073" s="356" t="s">
        <v>3517</v>
      </c>
      <c r="D2073" s="352">
        <v>2.08</v>
      </c>
    </row>
    <row r="2074" spans="1:4" x14ac:dyDescent="0.25">
      <c r="A2074" s="356">
        <v>38095</v>
      </c>
      <c r="B2074" s="356" t="s">
        <v>5148</v>
      </c>
      <c r="C2074" s="356" t="s">
        <v>3517</v>
      </c>
      <c r="D2074" s="352">
        <v>4.4000000000000004</v>
      </c>
    </row>
    <row r="2075" spans="1:4" x14ac:dyDescent="0.25">
      <c r="A2075" s="356">
        <v>38092</v>
      </c>
      <c r="B2075" s="356" t="s">
        <v>5149</v>
      </c>
      <c r="C2075" s="356" t="s">
        <v>3517</v>
      </c>
      <c r="D2075" s="352">
        <v>1.97</v>
      </c>
    </row>
    <row r="2076" spans="1:4" x14ac:dyDescent="0.25">
      <c r="A2076" s="356">
        <v>38093</v>
      </c>
      <c r="B2076" s="356" t="s">
        <v>5150</v>
      </c>
      <c r="C2076" s="356" t="s">
        <v>3517</v>
      </c>
      <c r="D2076" s="352">
        <v>2.04</v>
      </c>
    </row>
    <row r="2077" spans="1:4" x14ac:dyDescent="0.25">
      <c r="A2077" s="356">
        <v>38096</v>
      </c>
      <c r="B2077" s="356" t="s">
        <v>5151</v>
      </c>
      <c r="C2077" s="356" t="s">
        <v>3517</v>
      </c>
      <c r="D2077" s="352">
        <v>4.74</v>
      </c>
    </row>
    <row r="2078" spans="1:4" x14ac:dyDescent="0.25">
      <c r="A2078" s="356">
        <v>38094</v>
      </c>
      <c r="B2078" s="356" t="s">
        <v>5152</v>
      </c>
      <c r="C2078" s="356" t="s">
        <v>3517</v>
      </c>
      <c r="D2078" s="352">
        <v>2.5</v>
      </c>
    </row>
    <row r="2079" spans="1:4" x14ac:dyDescent="0.25">
      <c r="A2079" s="356">
        <v>38097</v>
      </c>
      <c r="B2079" s="356" t="s">
        <v>5153</v>
      </c>
      <c r="C2079" s="356" t="s">
        <v>3517</v>
      </c>
      <c r="D2079" s="352">
        <v>5.08</v>
      </c>
    </row>
    <row r="2080" spans="1:4" x14ac:dyDescent="0.25">
      <c r="A2080" s="356">
        <v>38098</v>
      </c>
      <c r="B2080" s="356" t="s">
        <v>5154</v>
      </c>
      <c r="C2080" s="356" t="s">
        <v>3517</v>
      </c>
      <c r="D2080" s="352">
        <v>5.08</v>
      </c>
    </row>
    <row r="2081" spans="1:4" x14ac:dyDescent="0.25">
      <c r="A2081" s="356">
        <v>11186</v>
      </c>
      <c r="B2081" s="356" t="s">
        <v>5155</v>
      </c>
      <c r="C2081" s="356" t="s">
        <v>3518</v>
      </c>
      <c r="D2081" s="352">
        <v>677.6</v>
      </c>
    </row>
    <row r="2082" spans="1:4" x14ac:dyDescent="0.25">
      <c r="A2082" s="356">
        <v>11558</v>
      </c>
      <c r="B2082" s="356" t="s">
        <v>5156</v>
      </c>
      <c r="C2082" s="356" t="s">
        <v>3812</v>
      </c>
      <c r="D2082" s="352">
        <v>15.4</v>
      </c>
    </row>
    <row r="2083" spans="1:4" x14ac:dyDescent="0.25">
      <c r="A2083" s="356">
        <v>11557</v>
      </c>
      <c r="B2083" s="356" t="s">
        <v>5157</v>
      </c>
      <c r="C2083" s="356" t="s">
        <v>3812</v>
      </c>
      <c r="D2083" s="352">
        <v>39</v>
      </c>
    </row>
    <row r="2084" spans="1:4" x14ac:dyDescent="0.25">
      <c r="A2084" s="356">
        <v>2759</v>
      </c>
      <c r="B2084" s="356" t="s">
        <v>5158</v>
      </c>
      <c r="C2084" s="356" t="s">
        <v>3517</v>
      </c>
      <c r="D2084" s="352">
        <v>11.42</v>
      </c>
    </row>
    <row r="2085" spans="1:4" x14ac:dyDescent="0.25">
      <c r="A2085" s="356">
        <v>38124</v>
      </c>
      <c r="B2085" s="356" t="s">
        <v>5159</v>
      </c>
      <c r="C2085" s="356" t="s">
        <v>3517</v>
      </c>
      <c r="D2085" s="352">
        <v>31.74</v>
      </c>
    </row>
    <row r="2086" spans="1:4" x14ac:dyDescent="0.25">
      <c r="A2086" s="356">
        <v>38380</v>
      </c>
      <c r="B2086" s="356" t="s">
        <v>5160</v>
      </c>
      <c r="C2086" s="356" t="s">
        <v>3517</v>
      </c>
      <c r="D2086" s="352">
        <v>29.47</v>
      </c>
    </row>
    <row r="2087" spans="1:4" x14ac:dyDescent="0.25">
      <c r="A2087" s="356">
        <v>20059</v>
      </c>
      <c r="B2087" s="356" t="s">
        <v>5161</v>
      </c>
      <c r="C2087" s="356" t="s">
        <v>3517</v>
      </c>
      <c r="D2087" s="352">
        <v>17.57</v>
      </c>
    </row>
    <row r="2088" spans="1:4" x14ac:dyDescent="0.25">
      <c r="A2088" s="356">
        <v>42429</v>
      </c>
      <c r="B2088" s="356" t="s">
        <v>8117</v>
      </c>
      <c r="C2088" s="356" t="s">
        <v>3517</v>
      </c>
      <c r="D2088" s="353">
        <v>5916.32</v>
      </c>
    </row>
    <row r="2089" spans="1:4" x14ac:dyDescent="0.25">
      <c r="A2089" s="356">
        <v>39616</v>
      </c>
      <c r="B2089" s="356" t="s">
        <v>8818</v>
      </c>
      <c r="C2089" s="356" t="s">
        <v>3517</v>
      </c>
      <c r="D2089" s="352">
        <v>306.89999999999998</v>
      </c>
    </row>
    <row r="2090" spans="1:4" x14ac:dyDescent="0.25">
      <c r="A2090" s="356">
        <v>39618</v>
      </c>
      <c r="B2090" s="356" t="s">
        <v>8819</v>
      </c>
      <c r="C2090" s="356" t="s">
        <v>3517</v>
      </c>
      <c r="D2090" s="352">
        <v>556.66</v>
      </c>
    </row>
    <row r="2091" spans="1:4" x14ac:dyDescent="0.25">
      <c r="A2091" s="356">
        <v>39619</v>
      </c>
      <c r="B2091" s="356" t="s">
        <v>8820</v>
      </c>
      <c r="C2091" s="356" t="s">
        <v>3517</v>
      </c>
      <c r="D2091" s="352">
        <v>762.4</v>
      </c>
    </row>
    <row r="2092" spans="1:4" x14ac:dyDescent="0.25">
      <c r="A2092" s="356">
        <v>39613</v>
      </c>
      <c r="B2092" s="356" t="s">
        <v>8821</v>
      </c>
      <c r="C2092" s="356" t="s">
        <v>3517</v>
      </c>
      <c r="D2092" s="352">
        <v>121.9</v>
      </c>
    </row>
    <row r="2093" spans="1:4" x14ac:dyDescent="0.25">
      <c r="A2093" s="356">
        <v>39614</v>
      </c>
      <c r="B2093" s="356" t="s">
        <v>8822</v>
      </c>
      <c r="C2093" s="356" t="s">
        <v>3517</v>
      </c>
      <c r="D2093" s="352">
        <v>177.85</v>
      </c>
    </row>
    <row r="2094" spans="1:4" x14ac:dyDescent="0.25">
      <c r="A2094" s="356">
        <v>38538</v>
      </c>
      <c r="B2094" s="356" t="s">
        <v>5162</v>
      </c>
      <c r="C2094" s="356" t="s">
        <v>3526</v>
      </c>
      <c r="D2094" s="352">
        <v>75.319999999999993</v>
      </c>
    </row>
    <row r="2095" spans="1:4" x14ac:dyDescent="0.25">
      <c r="A2095" s="356">
        <v>38539</v>
      </c>
      <c r="B2095" s="356" t="s">
        <v>5163</v>
      </c>
      <c r="C2095" s="356" t="s">
        <v>3526</v>
      </c>
      <c r="D2095" s="352">
        <v>102.42</v>
      </c>
    </row>
    <row r="2096" spans="1:4" x14ac:dyDescent="0.25">
      <c r="A2096" s="356">
        <v>38540</v>
      </c>
      <c r="B2096" s="356" t="s">
        <v>5164</v>
      </c>
      <c r="C2096" s="356" t="s">
        <v>3526</v>
      </c>
      <c r="D2096" s="352">
        <v>262.49</v>
      </c>
    </row>
    <row r="2097" spans="1:4" x14ac:dyDescent="0.25">
      <c r="A2097" s="356">
        <v>38384</v>
      </c>
      <c r="B2097" s="356" t="s">
        <v>5165</v>
      </c>
      <c r="C2097" s="356" t="s">
        <v>3517</v>
      </c>
      <c r="D2097" s="352">
        <v>20.49</v>
      </c>
    </row>
    <row r="2098" spans="1:4" x14ac:dyDescent="0.25">
      <c r="A2098" s="356">
        <v>13</v>
      </c>
      <c r="B2098" s="356" t="s">
        <v>5166</v>
      </c>
      <c r="C2098" s="356" t="s">
        <v>3575</v>
      </c>
      <c r="D2098" s="352">
        <v>27.7</v>
      </c>
    </row>
    <row r="2099" spans="1:4" x14ac:dyDescent="0.25">
      <c r="A2099" s="356">
        <v>2762</v>
      </c>
      <c r="B2099" s="356" t="s">
        <v>5167</v>
      </c>
      <c r="C2099" s="356" t="s">
        <v>3526</v>
      </c>
      <c r="D2099" s="352">
        <v>14.27</v>
      </c>
    </row>
    <row r="2100" spans="1:4" x14ac:dyDescent="0.25">
      <c r="A2100" s="356">
        <v>21142</v>
      </c>
      <c r="B2100" s="356" t="s">
        <v>5168</v>
      </c>
      <c r="C2100" s="356" t="s">
        <v>3517</v>
      </c>
      <c r="D2100" s="352">
        <v>31.58</v>
      </c>
    </row>
    <row r="2101" spans="1:4" x14ac:dyDescent="0.25">
      <c r="A2101" s="356">
        <v>4223</v>
      </c>
      <c r="B2101" s="356" t="s">
        <v>5169</v>
      </c>
      <c r="C2101" s="356" t="s">
        <v>3576</v>
      </c>
      <c r="D2101" s="352">
        <v>4.47</v>
      </c>
    </row>
    <row r="2102" spans="1:4" x14ac:dyDescent="0.25">
      <c r="A2102" s="356">
        <v>37372</v>
      </c>
      <c r="B2102" s="356" t="s">
        <v>8118</v>
      </c>
      <c r="C2102" s="356" t="s">
        <v>3519</v>
      </c>
      <c r="D2102" s="352">
        <v>0.81</v>
      </c>
    </row>
    <row r="2103" spans="1:4" x14ac:dyDescent="0.25">
      <c r="A2103" s="356">
        <v>40863</v>
      </c>
      <c r="B2103" s="356" t="s">
        <v>8119</v>
      </c>
      <c r="C2103" s="356" t="s">
        <v>3655</v>
      </c>
      <c r="D2103" s="352">
        <v>152.35</v>
      </c>
    </row>
    <row r="2104" spans="1:4" x14ac:dyDescent="0.25">
      <c r="A2104" s="356">
        <v>38475</v>
      </c>
      <c r="B2104" s="356" t="s">
        <v>5170</v>
      </c>
      <c r="C2104" s="356" t="s">
        <v>3517</v>
      </c>
      <c r="D2104" s="352">
        <v>31.36</v>
      </c>
    </row>
    <row r="2105" spans="1:4" x14ac:dyDescent="0.25">
      <c r="A2105" s="356">
        <v>38474</v>
      </c>
      <c r="B2105" s="356" t="s">
        <v>5171</v>
      </c>
      <c r="C2105" s="356" t="s">
        <v>3517</v>
      </c>
      <c r="D2105" s="352">
        <v>38.770000000000003</v>
      </c>
    </row>
    <row r="2106" spans="1:4" x14ac:dyDescent="0.25">
      <c r="A2106" s="356">
        <v>10886</v>
      </c>
      <c r="B2106" s="356" t="s">
        <v>5172</v>
      </c>
      <c r="C2106" s="356" t="s">
        <v>3517</v>
      </c>
      <c r="D2106" s="352">
        <v>169.62</v>
      </c>
    </row>
    <row r="2107" spans="1:4" x14ac:dyDescent="0.25">
      <c r="A2107" s="356">
        <v>10888</v>
      </c>
      <c r="B2107" s="356" t="s">
        <v>5173</v>
      </c>
      <c r="C2107" s="356" t="s">
        <v>3517</v>
      </c>
      <c r="D2107" s="352">
        <v>536.84</v>
      </c>
    </row>
    <row r="2108" spans="1:4" x14ac:dyDescent="0.25">
      <c r="A2108" s="356">
        <v>10889</v>
      </c>
      <c r="B2108" s="356" t="s">
        <v>5174</v>
      </c>
      <c r="C2108" s="356" t="s">
        <v>3517</v>
      </c>
      <c r="D2108" s="352">
        <v>581.58000000000004</v>
      </c>
    </row>
    <row r="2109" spans="1:4" x14ac:dyDescent="0.25">
      <c r="A2109" s="356">
        <v>10890</v>
      </c>
      <c r="B2109" s="356" t="s">
        <v>5175</v>
      </c>
      <c r="C2109" s="356" t="s">
        <v>3517</v>
      </c>
      <c r="D2109" s="352">
        <v>268.42</v>
      </c>
    </row>
    <row r="2110" spans="1:4" x14ac:dyDescent="0.25">
      <c r="A2110" s="356">
        <v>10891</v>
      </c>
      <c r="B2110" s="356" t="s">
        <v>5176</v>
      </c>
      <c r="C2110" s="356" t="s">
        <v>3517</v>
      </c>
      <c r="D2110" s="352">
        <v>164.03</v>
      </c>
    </row>
    <row r="2111" spans="1:4" x14ac:dyDescent="0.25">
      <c r="A2111" s="356">
        <v>10892</v>
      </c>
      <c r="B2111" s="356" t="s">
        <v>5177</v>
      </c>
      <c r="C2111" s="356" t="s">
        <v>3517</v>
      </c>
      <c r="D2111" s="352">
        <v>193.86</v>
      </c>
    </row>
    <row r="2112" spans="1:4" x14ac:dyDescent="0.25">
      <c r="A2112" s="356">
        <v>20977</v>
      </c>
      <c r="B2112" s="356" t="s">
        <v>5178</v>
      </c>
      <c r="C2112" s="356" t="s">
        <v>3517</v>
      </c>
      <c r="D2112" s="352">
        <v>231.14</v>
      </c>
    </row>
    <row r="2113" spans="1:4" x14ac:dyDescent="0.25">
      <c r="A2113" s="356">
        <v>3073</v>
      </c>
      <c r="B2113" s="356" t="s">
        <v>5179</v>
      </c>
      <c r="C2113" s="356" t="s">
        <v>3517</v>
      </c>
      <c r="D2113" s="352">
        <v>251.32</v>
      </c>
    </row>
    <row r="2114" spans="1:4" x14ac:dyDescent="0.25">
      <c r="A2114" s="356">
        <v>3068</v>
      </c>
      <c r="B2114" s="356" t="s">
        <v>5180</v>
      </c>
      <c r="C2114" s="356" t="s">
        <v>3517</v>
      </c>
      <c r="D2114" s="352">
        <v>50.24</v>
      </c>
    </row>
    <row r="2115" spans="1:4" x14ac:dyDescent="0.25">
      <c r="A2115" s="356">
        <v>3074</v>
      </c>
      <c r="B2115" s="356" t="s">
        <v>5181</v>
      </c>
      <c r="C2115" s="356" t="s">
        <v>3517</v>
      </c>
      <c r="D2115" s="352">
        <v>158.66</v>
      </c>
    </row>
    <row r="2116" spans="1:4" x14ac:dyDescent="0.25">
      <c r="A2116" s="356">
        <v>3076</v>
      </c>
      <c r="B2116" s="356" t="s">
        <v>5182</v>
      </c>
      <c r="C2116" s="356" t="s">
        <v>3517</v>
      </c>
      <c r="D2116" s="352">
        <v>206.61</v>
      </c>
    </row>
    <row r="2117" spans="1:4" x14ac:dyDescent="0.25">
      <c r="A2117" s="356">
        <v>3072</v>
      </c>
      <c r="B2117" s="356" t="s">
        <v>5183</v>
      </c>
      <c r="C2117" s="356" t="s">
        <v>3517</v>
      </c>
      <c r="D2117" s="352">
        <v>52.05</v>
      </c>
    </row>
    <row r="2118" spans="1:4" x14ac:dyDescent="0.25">
      <c r="A2118" s="356">
        <v>3075</v>
      </c>
      <c r="B2118" s="356" t="s">
        <v>5184</v>
      </c>
      <c r="C2118" s="356" t="s">
        <v>3517</v>
      </c>
      <c r="D2118" s="352">
        <v>130.57</v>
      </c>
    </row>
    <row r="2119" spans="1:4" x14ac:dyDescent="0.25">
      <c r="A2119" s="356">
        <v>10780</v>
      </c>
      <c r="B2119" s="356" t="s">
        <v>5185</v>
      </c>
      <c r="C2119" s="356" t="s">
        <v>3517</v>
      </c>
      <c r="D2119" s="352">
        <v>11.03</v>
      </c>
    </row>
    <row r="2120" spans="1:4" x14ac:dyDescent="0.25">
      <c r="A2120" s="356">
        <v>10781</v>
      </c>
      <c r="B2120" s="356" t="s">
        <v>5186</v>
      </c>
      <c r="C2120" s="356" t="s">
        <v>3517</v>
      </c>
      <c r="D2120" s="352">
        <v>17.7</v>
      </c>
    </row>
    <row r="2121" spans="1:4" x14ac:dyDescent="0.25">
      <c r="A2121" s="356">
        <v>20106</v>
      </c>
      <c r="B2121" s="356" t="s">
        <v>5187</v>
      </c>
      <c r="C2121" s="356" t="s">
        <v>3517</v>
      </c>
      <c r="D2121" s="352">
        <v>5.83</v>
      </c>
    </row>
    <row r="2122" spans="1:4" x14ac:dyDescent="0.25">
      <c r="A2122" s="356">
        <v>20107</v>
      </c>
      <c r="B2122" s="356" t="s">
        <v>5188</v>
      </c>
      <c r="C2122" s="356" t="s">
        <v>3517</v>
      </c>
      <c r="D2122" s="352">
        <v>6.68</v>
      </c>
    </row>
    <row r="2123" spans="1:4" x14ac:dyDescent="0.25">
      <c r="A2123" s="356">
        <v>20108</v>
      </c>
      <c r="B2123" s="356" t="s">
        <v>5189</v>
      </c>
      <c r="C2123" s="356" t="s">
        <v>3517</v>
      </c>
      <c r="D2123" s="352">
        <v>8.82</v>
      </c>
    </row>
    <row r="2124" spans="1:4" x14ac:dyDescent="0.25">
      <c r="A2124" s="356">
        <v>20109</v>
      </c>
      <c r="B2124" s="356" t="s">
        <v>5190</v>
      </c>
      <c r="C2124" s="356" t="s">
        <v>3517</v>
      </c>
      <c r="D2124" s="352">
        <v>11.03</v>
      </c>
    </row>
    <row r="2125" spans="1:4" x14ac:dyDescent="0.25">
      <c r="A2125" s="356">
        <v>43612</v>
      </c>
      <c r="B2125" s="356" t="s">
        <v>10244</v>
      </c>
      <c r="C2125" s="356" t="s">
        <v>4599</v>
      </c>
      <c r="D2125" s="352">
        <v>90.26</v>
      </c>
    </row>
    <row r="2126" spans="1:4" x14ac:dyDescent="0.25">
      <c r="A2126" s="356">
        <v>43613</v>
      </c>
      <c r="B2126" s="356" t="s">
        <v>10245</v>
      </c>
      <c r="C2126" s="356" t="s">
        <v>4599</v>
      </c>
      <c r="D2126" s="352">
        <v>74.72</v>
      </c>
    </row>
    <row r="2127" spans="1:4" x14ac:dyDescent="0.25">
      <c r="A2127" s="356">
        <v>11480</v>
      </c>
      <c r="B2127" s="356" t="s">
        <v>12586</v>
      </c>
      <c r="C2127" s="356" t="s">
        <v>4599</v>
      </c>
      <c r="D2127" s="352">
        <v>114.67</v>
      </c>
    </row>
    <row r="2128" spans="1:4" x14ac:dyDescent="0.25">
      <c r="A2128" s="356">
        <v>11469</v>
      </c>
      <c r="B2128" s="356" t="s">
        <v>10246</v>
      </c>
      <c r="C2128" s="356" t="s">
        <v>3517</v>
      </c>
      <c r="D2128" s="352">
        <v>12.24</v>
      </c>
    </row>
    <row r="2129" spans="1:4" x14ac:dyDescent="0.25">
      <c r="A2129" s="356">
        <v>11468</v>
      </c>
      <c r="B2129" s="356" t="s">
        <v>10247</v>
      </c>
      <c r="C2129" s="356" t="s">
        <v>3517</v>
      </c>
      <c r="D2129" s="352">
        <v>12.25</v>
      </c>
    </row>
    <row r="2130" spans="1:4" x14ac:dyDescent="0.25">
      <c r="A2130" s="356">
        <v>11484</v>
      </c>
      <c r="B2130" s="356" t="s">
        <v>10248</v>
      </c>
      <c r="C2130" s="356" t="s">
        <v>3517</v>
      </c>
      <c r="D2130" s="352">
        <v>53.8</v>
      </c>
    </row>
    <row r="2131" spans="1:4" x14ac:dyDescent="0.25">
      <c r="A2131" s="356">
        <v>38155</v>
      </c>
      <c r="B2131" s="356" t="s">
        <v>10249</v>
      </c>
      <c r="C2131" s="356" t="s">
        <v>3517</v>
      </c>
      <c r="D2131" s="352">
        <v>83.52</v>
      </c>
    </row>
    <row r="2132" spans="1:4" x14ac:dyDescent="0.25">
      <c r="A2132" s="356">
        <v>11467</v>
      </c>
      <c r="B2132" s="356" t="s">
        <v>10250</v>
      </c>
      <c r="C2132" s="356" t="s">
        <v>3517</v>
      </c>
      <c r="D2132" s="352">
        <v>19.079999999999998</v>
      </c>
    </row>
    <row r="2133" spans="1:4" x14ac:dyDescent="0.25">
      <c r="A2133" s="356">
        <v>38153</v>
      </c>
      <c r="B2133" s="356" t="s">
        <v>10251</v>
      </c>
      <c r="C2133" s="356" t="s">
        <v>4599</v>
      </c>
      <c r="D2133" s="352">
        <v>48.75</v>
      </c>
    </row>
    <row r="2134" spans="1:4" x14ac:dyDescent="0.25">
      <c r="A2134" s="356">
        <v>43607</v>
      </c>
      <c r="B2134" s="356" t="s">
        <v>12587</v>
      </c>
      <c r="C2134" s="356" t="s">
        <v>4599</v>
      </c>
      <c r="D2134" s="352">
        <v>92.21</v>
      </c>
    </row>
    <row r="2135" spans="1:4" x14ac:dyDescent="0.25">
      <c r="A2135" s="356">
        <v>3080</v>
      </c>
      <c r="B2135" s="356" t="s">
        <v>10252</v>
      </c>
      <c r="C2135" s="356" t="s">
        <v>4599</v>
      </c>
      <c r="D2135" s="352">
        <v>62</v>
      </c>
    </row>
    <row r="2136" spans="1:4" x14ac:dyDescent="0.25">
      <c r="A2136" s="356">
        <v>3081</v>
      </c>
      <c r="B2136" s="356" t="s">
        <v>10253</v>
      </c>
      <c r="C2136" s="356" t="s">
        <v>4599</v>
      </c>
      <c r="D2136" s="352">
        <v>122.66</v>
      </c>
    </row>
    <row r="2137" spans="1:4" x14ac:dyDescent="0.25">
      <c r="A2137" s="356">
        <v>3090</v>
      </c>
      <c r="B2137" s="356" t="s">
        <v>10254</v>
      </c>
      <c r="C2137" s="356" t="s">
        <v>4599</v>
      </c>
      <c r="D2137" s="352">
        <v>55.34</v>
      </c>
    </row>
    <row r="2138" spans="1:4" x14ac:dyDescent="0.25">
      <c r="A2138" s="356">
        <v>43611</v>
      </c>
      <c r="B2138" s="356" t="s">
        <v>10255</v>
      </c>
      <c r="C2138" s="356" t="s">
        <v>4599</v>
      </c>
      <c r="D2138" s="352">
        <v>91.83</v>
      </c>
    </row>
    <row r="2139" spans="1:4" x14ac:dyDescent="0.25">
      <c r="A2139" s="356">
        <v>3103</v>
      </c>
      <c r="B2139" s="356" t="s">
        <v>10256</v>
      </c>
      <c r="C2139" s="356" t="s">
        <v>3517</v>
      </c>
      <c r="D2139" s="352">
        <v>45.88</v>
      </c>
    </row>
    <row r="2140" spans="1:4" x14ac:dyDescent="0.25">
      <c r="A2140" s="356">
        <v>3097</v>
      </c>
      <c r="B2140" s="356" t="s">
        <v>10257</v>
      </c>
      <c r="C2140" s="356" t="s">
        <v>4599</v>
      </c>
      <c r="D2140" s="352">
        <v>69.42</v>
      </c>
    </row>
    <row r="2141" spans="1:4" x14ac:dyDescent="0.25">
      <c r="A2141" s="356">
        <v>3099</v>
      </c>
      <c r="B2141" s="356" t="s">
        <v>10258</v>
      </c>
      <c r="C2141" s="356" t="s">
        <v>4599</v>
      </c>
      <c r="D2141" s="352">
        <v>111.15</v>
      </c>
    </row>
    <row r="2142" spans="1:4" x14ac:dyDescent="0.25">
      <c r="A2142" s="356">
        <v>38151</v>
      </c>
      <c r="B2142" s="356" t="s">
        <v>10259</v>
      </c>
      <c r="C2142" s="356" t="s">
        <v>4599</v>
      </c>
      <c r="D2142" s="352">
        <v>80.58</v>
      </c>
    </row>
    <row r="2143" spans="1:4" x14ac:dyDescent="0.25">
      <c r="A2143" s="356">
        <v>38152</v>
      </c>
      <c r="B2143" s="356" t="s">
        <v>10260</v>
      </c>
      <c r="C2143" s="356" t="s">
        <v>4599</v>
      </c>
      <c r="D2143" s="352">
        <v>129.99</v>
      </c>
    </row>
    <row r="2144" spans="1:4" x14ac:dyDescent="0.25">
      <c r="A2144" s="356">
        <v>43610</v>
      </c>
      <c r="B2144" s="356" t="s">
        <v>12588</v>
      </c>
      <c r="C2144" s="356" t="s">
        <v>4599</v>
      </c>
      <c r="D2144" s="352">
        <v>68.88</v>
      </c>
    </row>
    <row r="2145" spans="1:4" x14ac:dyDescent="0.25">
      <c r="A2145" s="356">
        <v>3093</v>
      </c>
      <c r="B2145" s="356" t="s">
        <v>10261</v>
      </c>
      <c r="C2145" s="356" t="s">
        <v>4599</v>
      </c>
      <c r="D2145" s="352">
        <v>111.15</v>
      </c>
    </row>
    <row r="2146" spans="1:4" x14ac:dyDescent="0.25">
      <c r="A2146" s="356">
        <v>38165</v>
      </c>
      <c r="B2146" s="356" t="s">
        <v>5191</v>
      </c>
      <c r="C2146" s="356" t="s">
        <v>4599</v>
      </c>
      <c r="D2146" s="352">
        <v>74.11</v>
      </c>
    </row>
    <row r="2147" spans="1:4" x14ac:dyDescent="0.25">
      <c r="A2147" s="356">
        <v>38177</v>
      </c>
      <c r="B2147" s="356" t="s">
        <v>10262</v>
      </c>
      <c r="C2147" s="356" t="s">
        <v>3517</v>
      </c>
      <c r="D2147" s="352">
        <v>22.02</v>
      </c>
    </row>
    <row r="2148" spans="1:4" x14ac:dyDescent="0.25">
      <c r="A2148" s="356">
        <v>11458</v>
      </c>
      <c r="B2148" s="356" t="s">
        <v>5192</v>
      </c>
      <c r="C2148" s="356" t="s">
        <v>3517</v>
      </c>
      <c r="D2148" s="352">
        <v>26.29</v>
      </c>
    </row>
    <row r="2149" spans="1:4" x14ac:dyDescent="0.25">
      <c r="A2149" s="356">
        <v>3108</v>
      </c>
      <c r="B2149" s="356" t="s">
        <v>10263</v>
      </c>
      <c r="C2149" s="356" t="s">
        <v>3517</v>
      </c>
      <c r="D2149" s="352">
        <v>111.76</v>
      </c>
    </row>
    <row r="2150" spans="1:4" x14ac:dyDescent="0.25">
      <c r="A2150" s="356">
        <v>3105</v>
      </c>
      <c r="B2150" s="356" t="s">
        <v>10264</v>
      </c>
      <c r="C2150" s="356" t="s">
        <v>3517</v>
      </c>
      <c r="D2150" s="352">
        <v>146.18</v>
      </c>
    </row>
    <row r="2151" spans="1:4" x14ac:dyDescent="0.25">
      <c r="A2151" s="356">
        <v>38178</v>
      </c>
      <c r="B2151" s="356" t="s">
        <v>10265</v>
      </c>
      <c r="C2151" s="356" t="s">
        <v>3517</v>
      </c>
      <c r="D2151" s="352">
        <v>24.23</v>
      </c>
    </row>
    <row r="2152" spans="1:4" x14ac:dyDescent="0.25">
      <c r="A2152" s="356">
        <v>43575</v>
      </c>
      <c r="B2152" s="356" t="s">
        <v>10266</v>
      </c>
      <c r="C2152" s="356" t="s">
        <v>3517</v>
      </c>
      <c r="D2152" s="352">
        <v>52.5</v>
      </c>
    </row>
    <row r="2153" spans="1:4" x14ac:dyDescent="0.25">
      <c r="A2153" s="356">
        <v>43577</v>
      </c>
      <c r="B2153" s="356" t="s">
        <v>10267</v>
      </c>
      <c r="C2153" s="356" t="s">
        <v>3517</v>
      </c>
      <c r="D2153" s="352">
        <v>91.27</v>
      </c>
    </row>
    <row r="2154" spans="1:4" x14ac:dyDescent="0.25">
      <c r="A2154" s="356">
        <v>43458</v>
      </c>
      <c r="B2154" s="356" t="s">
        <v>8120</v>
      </c>
      <c r="C2154" s="356" t="s">
        <v>3519</v>
      </c>
      <c r="D2154" s="352">
        <v>0.05</v>
      </c>
    </row>
    <row r="2155" spans="1:4" x14ac:dyDescent="0.25">
      <c r="A2155" s="356">
        <v>43470</v>
      </c>
      <c r="B2155" s="356" t="s">
        <v>8121</v>
      </c>
      <c r="C2155" s="356" t="s">
        <v>3655</v>
      </c>
      <c r="D2155" s="352">
        <v>9.2100000000000009</v>
      </c>
    </row>
    <row r="2156" spans="1:4" x14ac:dyDescent="0.25">
      <c r="A2156" s="356">
        <v>43459</v>
      </c>
      <c r="B2156" s="356" t="s">
        <v>8122</v>
      </c>
      <c r="C2156" s="356" t="s">
        <v>3519</v>
      </c>
      <c r="D2156" s="352">
        <v>0.45</v>
      </c>
    </row>
    <row r="2157" spans="1:4" x14ac:dyDescent="0.25">
      <c r="A2157" s="356">
        <v>43471</v>
      </c>
      <c r="B2157" s="356" t="s">
        <v>8123</v>
      </c>
      <c r="C2157" s="356" t="s">
        <v>3655</v>
      </c>
      <c r="D2157" s="352">
        <v>84.46</v>
      </c>
    </row>
    <row r="2158" spans="1:4" x14ac:dyDescent="0.25">
      <c r="A2158" s="356">
        <v>43460</v>
      </c>
      <c r="B2158" s="356" t="s">
        <v>8124</v>
      </c>
      <c r="C2158" s="356" t="s">
        <v>3519</v>
      </c>
      <c r="D2158" s="352">
        <v>0.78</v>
      </c>
    </row>
    <row r="2159" spans="1:4" x14ac:dyDescent="0.25">
      <c r="A2159" s="356">
        <v>43472</v>
      </c>
      <c r="B2159" s="356" t="s">
        <v>8125</v>
      </c>
      <c r="C2159" s="356" t="s">
        <v>3655</v>
      </c>
      <c r="D2159" s="352">
        <v>147.22999999999999</v>
      </c>
    </row>
    <row r="2160" spans="1:4" x14ac:dyDescent="0.25">
      <c r="A2160" s="356">
        <v>43461</v>
      </c>
      <c r="B2160" s="356" t="s">
        <v>8126</v>
      </c>
      <c r="C2160" s="356" t="s">
        <v>3519</v>
      </c>
      <c r="D2160" s="352">
        <v>0.32</v>
      </c>
    </row>
    <row r="2161" spans="1:4" x14ac:dyDescent="0.25">
      <c r="A2161" s="356">
        <v>43473</v>
      </c>
      <c r="B2161" s="356" t="s">
        <v>8127</v>
      </c>
      <c r="C2161" s="356" t="s">
        <v>3655</v>
      </c>
      <c r="D2161" s="352">
        <v>60.93</v>
      </c>
    </row>
    <row r="2162" spans="1:4" x14ac:dyDescent="0.25">
      <c r="A2162" s="356">
        <v>43463</v>
      </c>
      <c r="B2162" s="356" t="s">
        <v>8128</v>
      </c>
      <c r="C2162" s="356" t="s">
        <v>3519</v>
      </c>
      <c r="D2162" s="352">
        <v>0.1</v>
      </c>
    </row>
    <row r="2163" spans="1:4" x14ac:dyDescent="0.25">
      <c r="A2163" s="356">
        <v>43475</v>
      </c>
      <c r="B2163" s="356" t="s">
        <v>8129</v>
      </c>
      <c r="C2163" s="356" t="s">
        <v>3655</v>
      </c>
      <c r="D2163" s="352">
        <v>18.579999999999998</v>
      </c>
    </row>
    <row r="2164" spans="1:4" x14ac:dyDescent="0.25">
      <c r="A2164" s="356">
        <v>43462</v>
      </c>
      <c r="B2164" s="356" t="s">
        <v>8130</v>
      </c>
      <c r="C2164" s="356" t="s">
        <v>3519</v>
      </c>
      <c r="D2164" s="352">
        <v>0.01</v>
      </c>
    </row>
    <row r="2165" spans="1:4" x14ac:dyDescent="0.25">
      <c r="A2165" s="356">
        <v>43474</v>
      </c>
      <c r="B2165" s="356" t="s">
        <v>8131</v>
      </c>
      <c r="C2165" s="356" t="s">
        <v>3655</v>
      </c>
      <c r="D2165" s="352">
        <v>1.9</v>
      </c>
    </row>
    <row r="2166" spans="1:4" x14ac:dyDescent="0.25">
      <c r="A2166" s="356">
        <v>43464</v>
      </c>
      <c r="B2166" s="356" t="s">
        <v>8132</v>
      </c>
      <c r="C2166" s="356" t="s">
        <v>3519</v>
      </c>
      <c r="D2166" s="352">
        <v>0.01</v>
      </c>
    </row>
    <row r="2167" spans="1:4" x14ac:dyDescent="0.25">
      <c r="A2167" s="356">
        <v>43476</v>
      </c>
      <c r="B2167" s="356" t="s">
        <v>8133</v>
      </c>
      <c r="C2167" s="356" t="s">
        <v>3655</v>
      </c>
      <c r="D2167" s="352">
        <v>0.01</v>
      </c>
    </row>
    <row r="2168" spans="1:4" x14ac:dyDescent="0.25">
      <c r="A2168" s="356">
        <v>43465</v>
      </c>
      <c r="B2168" s="356" t="s">
        <v>8134</v>
      </c>
      <c r="C2168" s="356" t="s">
        <v>3519</v>
      </c>
      <c r="D2168" s="352">
        <v>0.74</v>
      </c>
    </row>
    <row r="2169" spans="1:4" x14ac:dyDescent="0.25">
      <c r="A2169" s="356">
        <v>43477</v>
      </c>
      <c r="B2169" s="356" t="s">
        <v>8135</v>
      </c>
      <c r="C2169" s="356" t="s">
        <v>3655</v>
      </c>
      <c r="D2169" s="352">
        <v>139.44</v>
      </c>
    </row>
    <row r="2170" spans="1:4" x14ac:dyDescent="0.25">
      <c r="A2170" s="356">
        <v>43466</v>
      </c>
      <c r="B2170" s="356" t="s">
        <v>8136</v>
      </c>
      <c r="C2170" s="356" t="s">
        <v>3519</v>
      </c>
      <c r="D2170" s="352">
        <v>1.48</v>
      </c>
    </row>
    <row r="2171" spans="1:4" x14ac:dyDescent="0.25">
      <c r="A2171" s="356">
        <v>43478</v>
      </c>
      <c r="B2171" s="356" t="s">
        <v>8137</v>
      </c>
      <c r="C2171" s="356" t="s">
        <v>3655</v>
      </c>
      <c r="D2171" s="352">
        <v>279.08999999999997</v>
      </c>
    </row>
    <row r="2172" spans="1:4" x14ac:dyDescent="0.25">
      <c r="A2172" s="356">
        <v>43467</v>
      </c>
      <c r="B2172" s="356" t="s">
        <v>8138</v>
      </c>
      <c r="C2172" s="356" t="s">
        <v>3519</v>
      </c>
      <c r="D2172" s="352">
        <v>0.56000000000000005</v>
      </c>
    </row>
    <row r="2173" spans="1:4" x14ac:dyDescent="0.25">
      <c r="A2173" s="356">
        <v>43479</v>
      </c>
      <c r="B2173" s="356" t="s">
        <v>8139</v>
      </c>
      <c r="C2173" s="356" t="s">
        <v>3655</v>
      </c>
      <c r="D2173" s="352">
        <v>106.33</v>
      </c>
    </row>
    <row r="2174" spans="1:4" x14ac:dyDescent="0.25">
      <c r="A2174" s="356">
        <v>43468</v>
      </c>
      <c r="B2174" s="356" t="s">
        <v>8140</v>
      </c>
      <c r="C2174" s="356" t="s">
        <v>3519</v>
      </c>
      <c r="D2174" s="352">
        <v>1.07</v>
      </c>
    </row>
    <row r="2175" spans="1:4" x14ac:dyDescent="0.25">
      <c r="A2175" s="356">
        <v>43480</v>
      </c>
      <c r="B2175" s="356" t="s">
        <v>8141</v>
      </c>
      <c r="C2175" s="356" t="s">
        <v>3655</v>
      </c>
      <c r="D2175" s="352">
        <v>201.56</v>
      </c>
    </row>
    <row r="2176" spans="1:4" x14ac:dyDescent="0.25">
      <c r="A2176" s="356">
        <v>43469</v>
      </c>
      <c r="B2176" s="356" t="s">
        <v>8142</v>
      </c>
      <c r="C2176" s="356" t="s">
        <v>3519</v>
      </c>
      <c r="D2176" s="352">
        <v>7.0000000000000007E-2</v>
      </c>
    </row>
    <row r="2177" spans="1:4" x14ac:dyDescent="0.25">
      <c r="A2177" s="356">
        <v>43481</v>
      </c>
      <c r="B2177" s="356" t="s">
        <v>8143</v>
      </c>
      <c r="C2177" s="356" t="s">
        <v>3655</v>
      </c>
      <c r="D2177" s="352">
        <v>13.21</v>
      </c>
    </row>
    <row r="2178" spans="1:4" x14ac:dyDescent="0.25">
      <c r="A2178" s="356">
        <v>3119</v>
      </c>
      <c r="B2178" s="356" t="s">
        <v>10268</v>
      </c>
      <c r="C2178" s="356" t="s">
        <v>3517</v>
      </c>
      <c r="D2178" s="352">
        <v>2.84</v>
      </c>
    </row>
    <row r="2179" spans="1:4" x14ac:dyDescent="0.25">
      <c r="A2179" s="356">
        <v>3122</v>
      </c>
      <c r="B2179" s="356" t="s">
        <v>10269</v>
      </c>
      <c r="C2179" s="356" t="s">
        <v>3517</v>
      </c>
      <c r="D2179" s="352">
        <v>5.79</v>
      </c>
    </row>
    <row r="2180" spans="1:4" x14ac:dyDescent="0.25">
      <c r="A2180" s="356">
        <v>3121</v>
      </c>
      <c r="B2180" s="356" t="s">
        <v>10270</v>
      </c>
      <c r="C2180" s="356" t="s">
        <v>3517</v>
      </c>
      <c r="D2180" s="352">
        <v>6.56</v>
      </c>
    </row>
    <row r="2181" spans="1:4" x14ac:dyDescent="0.25">
      <c r="A2181" s="356">
        <v>3120</v>
      </c>
      <c r="B2181" s="356" t="s">
        <v>10271</v>
      </c>
      <c r="C2181" s="356" t="s">
        <v>3517</v>
      </c>
      <c r="D2181" s="352">
        <v>12.44</v>
      </c>
    </row>
    <row r="2182" spans="1:4" x14ac:dyDescent="0.25">
      <c r="A2182" s="356">
        <v>11455</v>
      </c>
      <c r="B2182" s="356" t="s">
        <v>10272</v>
      </c>
      <c r="C2182" s="356" t="s">
        <v>3517</v>
      </c>
      <c r="D2182" s="352">
        <v>18</v>
      </c>
    </row>
    <row r="2183" spans="1:4" x14ac:dyDescent="0.25">
      <c r="A2183" s="356">
        <v>11456</v>
      </c>
      <c r="B2183" s="356" t="s">
        <v>10273</v>
      </c>
      <c r="C2183" s="356" t="s">
        <v>3517</v>
      </c>
      <c r="D2183" s="352">
        <v>21.51</v>
      </c>
    </row>
    <row r="2184" spans="1:4" x14ac:dyDescent="0.25">
      <c r="A2184" s="356">
        <v>3107</v>
      </c>
      <c r="B2184" s="356" t="s">
        <v>10274</v>
      </c>
      <c r="C2184" s="356" t="s">
        <v>3517</v>
      </c>
      <c r="D2184" s="352">
        <v>9.07</v>
      </c>
    </row>
    <row r="2185" spans="1:4" x14ac:dyDescent="0.25">
      <c r="A2185" s="356">
        <v>43583</v>
      </c>
      <c r="B2185" s="356" t="s">
        <v>10275</v>
      </c>
      <c r="C2185" s="356" t="s">
        <v>3517</v>
      </c>
      <c r="D2185" s="352">
        <v>10.23</v>
      </c>
    </row>
    <row r="2186" spans="1:4" x14ac:dyDescent="0.25">
      <c r="A2186" s="356">
        <v>43586</v>
      </c>
      <c r="B2186" s="356" t="s">
        <v>10276</v>
      </c>
      <c r="C2186" s="356" t="s">
        <v>3517</v>
      </c>
      <c r="D2186" s="352">
        <v>10.49</v>
      </c>
    </row>
    <row r="2187" spans="1:4" x14ac:dyDescent="0.25">
      <c r="A2187" s="356">
        <v>11461</v>
      </c>
      <c r="B2187" s="356" t="s">
        <v>10277</v>
      </c>
      <c r="C2187" s="356" t="s">
        <v>3517</v>
      </c>
      <c r="D2187" s="352">
        <v>11.43</v>
      </c>
    </row>
    <row r="2188" spans="1:4" x14ac:dyDescent="0.25">
      <c r="A2188" s="356">
        <v>43587</v>
      </c>
      <c r="B2188" s="356" t="s">
        <v>10278</v>
      </c>
      <c r="C2188" s="356" t="s">
        <v>3517</v>
      </c>
      <c r="D2188" s="352">
        <v>13.19</v>
      </c>
    </row>
    <row r="2189" spans="1:4" x14ac:dyDescent="0.25">
      <c r="A2189" s="356">
        <v>3106</v>
      </c>
      <c r="B2189" s="356" t="s">
        <v>10279</v>
      </c>
      <c r="C2189" s="356" t="s">
        <v>3517</v>
      </c>
      <c r="D2189" s="352">
        <v>16.73</v>
      </c>
    </row>
    <row r="2190" spans="1:4" x14ac:dyDescent="0.25">
      <c r="A2190" s="356">
        <v>44539</v>
      </c>
      <c r="B2190" s="356" t="s">
        <v>12589</v>
      </c>
      <c r="C2190" s="356" t="s">
        <v>3575</v>
      </c>
      <c r="D2190" s="352">
        <v>3.64</v>
      </c>
    </row>
    <row r="2191" spans="1:4" x14ac:dyDescent="0.25">
      <c r="A2191" s="356">
        <v>3123</v>
      </c>
      <c r="B2191" s="356" t="s">
        <v>5193</v>
      </c>
      <c r="C2191" s="356" t="s">
        <v>3575</v>
      </c>
      <c r="D2191" s="352">
        <v>3.4</v>
      </c>
    </row>
    <row r="2192" spans="1:4" x14ac:dyDescent="0.25">
      <c r="A2192" s="356">
        <v>38125</v>
      </c>
      <c r="B2192" s="356" t="s">
        <v>5194</v>
      </c>
      <c r="C2192" s="356" t="s">
        <v>3575</v>
      </c>
      <c r="D2192" s="352">
        <v>1.1399999999999999</v>
      </c>
    </row>
    <row r="2193" spans="1:4" x14ac:dyDescent="0.25">
      <c r="A2193" s="356">
        <v>39014</v>
      </c>
      <c r="B2193" s="356" t="s">
        <v>5195</v>
      </c>
      <c r="C2193" s="356" t="s">
        <v>3575</v>
      </c>
      <c r="D2193" s="352">
        <v>9.9</v>
      </c>
    </row>
    <row r="2194" spans="1:4" x14ac:dyDescent="0.25">
      <c r="A2194" s="356">
        <v>39365</v>
      </c>
      <c r="B2194" s="356" t="s">
        <v>5196</v>
      </c>
      <c r="C2194" s="356" t="s">
        <v>3517</v>
      </c>
      <c r="D2194" s="353">
        <v>1161.3800000000001</v>
      </c>
    </row>
    <row r="2195" spans="1:4" x14ac:dyDescent="0.25">
      <c r="A2195" s="356">
        <v>39366</v>
      </c>
      <c r="B2195" s="356" t="s">
        <v>5197</v>
      </c>
      <c r="C2195" s="356" t="s">
        <v>3517</v>
      </c>
      <c r="D2195" s="353">
        <v>2973.62</v>
      </c>
    </row>
    <row r="2196" spans="1:4" x14ac:dyDescent="0.25">
      <c r="A2196" s="356">
        <v>39367</v>
      </c>
      <c r="B2196" s="356" t="s">
        <v>5198</v>
      </c>
      <c r="C2196" s="356" t="s">
        <v>3517</v>
      </c>
      <c r="D2196" s="353">
        <v>4064.4</v>
      </c>
    </row>
    <row r="2197" spans="1:4" x14ac:dyDescent="0.25">
      <c r="A2197" s="356">
        <v>37394</v>
      </c>
      <c r="B2197" s="356" t="s">
        <v>5199</v>
      </c>
      <c r="C2197" s="356" t="s">
        <v>5200</v>
      </c>
      <c r="D2197" s="352">
        <v>43.05</v>
      </c>
    </row>
    <row r="2198" spans="1:4" x14ac:dyDescent="0.25">
      <c r="A2198" s="356">
        <v>14146</v>
      </c>
      <c r="B2198" s="356" t="s">
        <v>5201</v>
      </c>
      <c r="C2198" s="356" t="s">
        <v>5200</v>
      </c>
      <c r="D2198" s="352">
        <v>69.239999999999995</v>
      </c>
    </row>
    <row r="2199" spans="1:4" x14ac:dyDescent="0.25">
      <c r="A2199" s="356">
        <v>38134</v>
      </c>
      <c r="B2199" s="356" t="s">
        <v>5202</v>
      </c>
      <c r="C2199" s="356" t="s">
        <v>3575</v>
      </c>
      <c r="D2199" s="352">
        <v>90.59</v>
      </c>
    </row>
    <row r="2200" spans="1:4" x14ac:dyDescent="0.25">
      <c r="A2200" s="356">
        <v>38132</v>
      </c>
      <c r="B2200" s="356" t="s">
        <v>5203</v>
      </c>
      <c r="C2200" s="356" t="s">
        <v>3575</v>
      </c>
      <c r="D2200" s="352">
        <v>92.4</v>
      </c>
    </row>
    <row r="2201" spans="1:4" x14ac:dyDescent="0.25">
      <c r="A2201" s="356">
        <v>38133</v>
      </c>
      <c r="B2201" s="356" t="s">
        <v>5204</v>
      </c>
      <c r="C2201" s="356" t="s">
        <v>3575</v>
      </c>
      <c r="D2201" s="352">
        <v>89.37</v>
      </c>
    </row>
    <row r="2202" spans="1:4" x14ac:dyDescent="0.25">
      <c r="A2202" s="356">
        <v>938</v>
      </c>
      <c r="B2202" s="356" t="s">
        <v>5205</v>
      </c>
      <c r="C2202" s="356" t="s">
        <v>3526</v>
      </c>
      <c r="D2202" s="352">
        <v>1.59</v>
      </c>
    </row>
    <row r="2203" spans="1:4" x14ac:dyDescent="0.25">
      <c r="A2203" s="356">
        <v>937</v>
      </c>
      <c r="B2203" s="356" t="s">
        <v>5206</v>
      </c>
      <c r="C2203" s="356" t="s">
        <v>3526</v>
      </c>
      <c r="D2203" s="352">
        <v>9.82</v>
      </c>
    </row>
    <row r="2204" spans="1:4" x14ac:dyDescent="0.25">
      <c r="A2204" s="356">
        <v>939</v>
      </c>
      <c r="B2204" s="356" t="s">
        <v>5207</v>
      </c>
      <c r="C2204" s="356" t="s">
        <v>3526</v>
      </c>
      <c r="D2204" s="352">
        <v>2.54</v>
      </c>
    </row>
    <row r="2205" spans="1:4" x14ac:dyDescent="0.25">
      <c r="A2205" s="356">
        <v>944</v>
      </c>
      <c r="B2205" s="356" t="s">
        <v>5208</v>
      </c>
      <c r="C2205" s="356" t="s">
        <v>3526</v>
      </c>
      <c r="D2205" s="352">
        <v>4.34</v>
      </c>
    </row>
    <row r="2206" spans="1:4" x14ac:dyDescent="0.25">
      <c r="A2206" s="356">
        <v>940</v>
      </c>
      <c r="B2206" s="356" t="s">
        <v>5209</v>
      </c>
      <c r="C2206" s="356" t="s">
        <v>3526</v>
      </c>
      <c r="D2206" s="352">
        <v>6.01</v>
      </c>
    </row>
    <row r="2207" spans="1:4" x14ac:dyDescent="0.25">
      <c r="A2207" s="356">
        <v>936</v>
      </c>
      <c r="B2207" s="356" t="s">
        <v>5210</v>
      </c>
      <c r="C2207" s="356" t="s">
        <v>3526</v>
      </c>
      <c r="D2207" s="352">
        <v>2.12</v>
      </c>
    </row>
    <row r="2208" spans="1:4" x14ac:dyDescent="0.25">
      <c r="A2208" s="356">
        <v>935</v>
      </c>
      <c r="B2208" s="356" t="s">
        <v>5211</v>
      </c>
      <c r="C2208" s="356" t="s">
        <v>3526</v>
      </c>
      <c r="D2208" s="352">
        <v>1.61</v>
      </c>
    </row>
    <row r="2209" spans="1:4" x14ac:dyDescent="0.25">
      <c r="A2209" s="356">
        <v>44397</v>
      </c>
      <c r="B2209" s="356" t="s">
        <v>12590</v>
      </c>
      <c r="C2209" s="356" t="s">
        <v>3526</v>
      </c>
      <c r="D2209" s="352">
        <v>1.52</v>
      </c>
    </row>
    <row r="2210" spans="1:4" x14ac:dyDescent="0.25">
      <c r="A2210" s="356">
        <v>406</v>
      </c>
      <c r="B2210" s="356" t="s">
        <v>5212</v>
      </c>
      <c r="C2210" s="356" t="s">
        <v>3517</v>
      </c>
      <c r="D2210" s="352">
        <v>98.58</v>
      </c>
    </row>
    <row r="2211" spans="1:4" x14ac:dyDescent="0.25">
      <c r="A2211" s="356">
        <v>42529</v>
      </c>
      <c r="B2211" s="356" t="s">
        <v>5213</v>
      </c>
      <c r="C2211" s="356" t="s">
        <v>3526</v>
      </c>
      <c r="D2211" s="352">
        <v>1.33</v>
      </c>
    </row>
    <row r="2212" spans="1:4" x14ac:dyDescent="0.25">
      <c r="A2212" s="356">
        <v>39634</v>
      </c>
      <c r="B2212" s="356" t="s">
        <v>5214</v>
      </c>
      <c r="C2212" s="356" t="s">
        <v>3526</v>
      </c>
      <c r="D2212" s="352">
        <v>9.74</v>
      </c>
    </row>
    <row r="2213" spans="1:4" x14ac:dyDescent="0.25">
      <c r="A2213" s="356">
        <v>39701</v>
      </c>
      <c r="B2213" s="356" t="s">
        <v>5215</v>
      </c>
      <c r="C2213" s="356" t="s">
        <v>3517</v>
      </c>
      <c r="D2213" s="352">
        <v>92.21</v>
      </c>
    </row>
    <row r="2214" spans="1:4" x14ac:dyDescent="0.25">
      <c r="A2214" s="356">
        <v>12815</v>
      </c>
      <c r="B2214" s="356" t="s">
        <v>5216</v>
      </c>
      <c r="C2214" s="356" t="s">
        <v>3517</v>
      </c>
      <c r="D2214" s="352">
        <v>9.02</v>
      </c>
    </row>
    <row r="2215" spans="1:4" x14ac:dyDescent="0.25">
      <c r="A2215" s="356">
        <v>407</v>
      </c>
      <c r="B2215" s="356" t="s">
        <v>5217</v>
      </c>
      <c r="C2215" s="356" t="s">
        <v>3575</v>
      </c>
      <c r="D2215" s="352">
        <v>64.89</v>
      </c>
    </row>
    <row r="2216" spans="1:4" x14ac:dyDescent="0.25">
      <c r="A2216" s="356">
        <v>39431</v>
      </c>
      <c r="B2216" s="356" t="s">
        <v>5218</v>
      </c>
      <c r="C2216" s="356" t="s">
        <v>3526</v>
      </c>
      <c r="D2216" s="352">
        <v>0.33</v>
      </c>
    </row>
    <row r="2217" spans="1:4" x14ac:dyDescent="0.25">
      <c r="A2217" s="356">
        <v>39432</v>
      </c>
      <c r="B2217" s="356" t="s">
        <v>5219</v>
      </c>
      <c r="C2217" s="356" t="s">
        <v>3526</v>
      </c>
      <c r="D2217" s="352">
        <v>2.97</v>
      </c>
    </row>
    <row r="2218" spans="1:4" x14ac:dyDescent="0.25">
      <c r="A2218" s="356">
        <v>20111</v>
      </c>
      <c r="B2218" s="356" t="s">
        <v>5220</v>
      </c>
      <c r="C2218" s="356" t="s">
        <v>3517</v>
      </c>
      <c r="D2218" s="352">
        <v>10.45</v>
      </c>
    </row>
    <row r="2219" spans="1:4" x14ac:dyDescent="0.25">
      <c r="A2219" s="356">
        <v>21127</v>
      </c>
      <c r="B2219" s="356" t="s">
        <v>5221</v>
      </c>
      <c r="C2219" s="356" t="s">
        <v>3517</v>
      </c>
      <c r="D2219" s="352">
        <v>3.95</v>
      </c>
    </row>
    <row r="2220" spans="1:4" x14ac:dyDescent="0.25">
      <c r="A2220" s="356">
        <v>404</v>
      </c>
      <c r="B2220" s="356" t="s">
        <v>5222</v>
      </c>
      <c r="C2220" s="356" t="s">
        <v>3526</v>
      </c>
      <c r="D2220" s="352">
        <v>1.42</v>
      </c>
    </row>
    <row r="2221" spans="1:4" x14ac:dyDescent="0.25">
      <c r="A2221" s="356">
        <v>14151</v>
      </c>
      <c r="B2221" s="356" t="s">
        <v>5223</v>
      </c>
      <c r="C2221" s="356" t="s">
        <v>3517</v>
      </c>
      <c r="D2221" s="352">
        <v>49.76</v>
      </c>
    </row>
    <row r="2222" spans="1:4" x14ac:dyDescent="0.25">
      <c r="A2222" s="356">
        <v>14153</v>
      </c>
      <c r="B2222" s="356" t="s">
        <v>5224</v>
      </c>
      <c r="C2222" s="356" t="s">
        <v>3517</v>
      </c>
      <c r="D2222" s="352">
        <v>56.25</v>
      </c>
    </row>
    <row r="2223" spans="1:4" x14ac:dyDescent="0.25">
      <c r="A2223" s="356">
        <v>14152</v>
      </c>
      <c r="B2223" s="356" t="s">
        <v>5225</v>
      </c>
      <c r="C2223" s="356" t="s">
        <v>3517</v>
      </c>
      <c r="D2223" s="352">
        <v>43.18</v>
      </c>
    </row>
    <row r="2224" spans="1:4" x14ac:dyDescent="0.25">
      <c r="A2224" s="356">
        <v>14154</v>
      </c>
      <c r="B2224" s="356" t="s">
        <v>5226</v>
      </c>
      <c r="C2224" s="356" t="s">
        <v>3517</v>
      </c>
      <c r="D2224" s="352">
        <v>151.15</v>
      </c>
    </row>
    <row r="2225" spans="1:4" x14ac:dyDescent="0.25">
      <c r="A2225" s="356">
        <v>3146</v>
      </c>
      <c r="B2225" s="356" t="s">
        <v>5227</v>
      </c>
      <c r="C2225" s="356" t="s">
        <v>3517</v>
      </c>
      <c r="D2225" s="352">
        <v>5</v>
      </c>
    </row>
    <row r="2226" spans="1:4" x14ac:dyDescent="0.25">
      <c r="A2226" s="356">
        <v>3143</v>
      </c>
      <c r="B2226" s="356" t="s">
        <v>5228</v>
      </c>
      <c r="C2226" s="356" t="s">
        <v>3517</v>
      </c>
      <c r="D2226" s="352">
        <v>11.37</v>
      </c>
    </row>
    <row r="2227" spans="1:4" x14ac:dyDescent="0.25">
      <c r="A2227" s="356">
        <v>3148</v>
      </c>
      <c r="B2227" s="356" t="s">
        <v>5229</v>
      </c>
      <c r="C2227" s="356" t="s">
        <v>3517</v>
      </c>
      <c r="D2227" s="352">
        <v>18.440000000000001</v>
      </c>
    </row>
    <row r="2228" spans="1:4" x14ac:dyDescent="0.25">
      <c r="A2228" s="356">
        <v>4310</v>
      </c>
      <c r="B2228" s="356" t="s">
        <v>5230</v>
      </c>
      <c r="C2228" s="356" t="s">
        <v>3517</v>
      </c>
      <c r="D2228" s="352">
        <v>3.02</v>
      </c>
    </row>
    <row r="2229" spans="1:4" x14ac:dyDescent="0.25">
      <c r="A2229" s="356">
        <v>4311</v>
      </c>
      <c r="B2229" s="356" t="s">
        <v>5231</v>
      </c>
      <c r="C2229" s="356" t="s">
        <v>3517</v>
      </c>
      <c r="D2229" s="352">
        <v>2.12</v>
      </c>
    </row>
    <row r="2230" spans="1:4" x14ac:dyDescent="0.25">
      <c r="A2230" s="356">
        <v>4312</v>
      </c>
      <c r="B2230" s="356" t="s">
        <v>5232</v>
      </c>
      <c r="C2230" s="356" t="s">
        <v>3517</v>
      </c>
      <c r="D2230" s="352">
        <v>2.97</v>
      </c>
    </row>
    <row r="2231" spans="1:4" x14ac:dyDescent="0.25">
      <c r="A2231" s="356">
        <v>13261</v>
      </c>
      <c r="B2231" s="356" t="s">
        <v>5233</v>
      </c>
      <c r="C2231" s="356" t="s">
        <v>3517</v>
      </c>
      <c r="D2231" s="352">
        <v>4.26</v>
      </c>
    </row>
    <row r="2232" spans="1:4" x14ac:dyDescent="0.25">
      <c r="A2232" s="356">
        <v>3255</v>
      </c>
      <c r="B2232" s="356" t="s">
        <v>5234</v>
      </c>
      <c r="C2232" s="356" t="s">
        <v>3517</v>
      </c>
      <c r="D2232" s="352">
        <v>8.19</v>
      </c>
    </row>
    <row r="2233" spans="1:4" x14ac:dyDescent="0.25">
      <c r="A2233" s="356">
        <v>3254</v>
      </c>
      <c r="B2233" s="356" t="s">
        <v>5235</v>
      </c>
      <c r="C2233" s="356" t="s">
        <v>3517</v>
      </c>
      <c r="D2233" s="352">
        <v>133.01</v>
      </c>
    </row>
    <row r="2234" spans="1:4" x14ac:dyDescent="0.25">
      <c r="A2234" s="356">
        <v>3259</v>
      </c>
      <c r="B2234" s="356" t="s">
        <v>5236</v>
      </c>
      <c r="C2234" s="356" t="s">
        <v>3517</v>
      </c>
      <c r="D2234" s="352">
        <v>15.98</v>
      </c>
    </row>
    <row r="2235" spans="1:4" x14ac:dyDescent="0.25">
      <c r="A2235" s="356">
        <v>3258</v>
      </c>
      <c r="B2235" s="356" t="s">
        <v>5237</v>
      </c>
      <c r="C2235" s="356" t="s">
        <v>3517</v>
      </c>
      <c r="D2235" s="352">
        <v>9.66</v>
      </c>
    </row>
    <row r="2236" spans="1:4" x14ac:dyDescent="0.25">
      <c r="A2236" s="356">
        <v>3251</v>
      </c>
      <c r="B2236" s="356" t="s">
        <v>5238</v>
      </c>
      <c r="C2236" s="356" t="s">
        <v>3517</v>
      </c>
      <c r="D2236" s="352">
        <v>5.69</v>
      </c>
    </row>
    <row r="2237" spans="1:4" x14ac:dyDescent="0.25">
      <c r="A2237" s="356">
        <v>3256</v>
      </c>
      <c r="B2237" s="356" t="s">
        <v>5239</v>
      </c>
      <c r="C2237" s="356" t="s">
        <v>3517</v>
      </c>
      <c r="D2237" s="352">
        <v>10.78</v>
      </c>
    </row>
    <row r="2238" spans="1:4" x14ac:dyDescent="0.25">
      <c r="A2238" s="356">
        <v>3261</v>
      </c>
      <c r="B2238" s="356" t="s">
        <v>5240</v>
      </c>
      <c r="C2238" s="356" t="s">
        <v>3517</v>
      </c>
      <c r="D2238" s="352">
        <v>117.63</v>
      </c>
    </row>
    <row r="2239" spans="1:4" x14ac:dyDescent="0.25">
      <c r="A2239" s="356">
        <v>3260</v>
      </c>
      <c r="B2239" s="356" t="s">
        <v>5241</v>
      </c>
      <c r="C2239" s="356" t="s">
        <v>3517</v>
      </c>
      <c r="D2239" s="352">
        <v>20.21</v>
      </c>
    </row>
    <row r="2240" spans="1:4" x14ac:dyDescent="0.25">
      <c r="A2240" s="356">
        <v>3272</v>
      </c>
      <c r="B2240" s="356" t="s">
        <v>5242</v>
      </c>
      <c r="C2240" s="356" t="s">
        <v>3517</v>
      </c>
      <c r="D2240" s="352">
        <v>41.69</v>
      </c>
    </row>
    <row r="2241" spans="1:4" x14ac:dyDescent="0.25">
      <c r="A2241" s="356">
        <v>3265</v>
      </c>
      <c r="B2241" s="356" t="s">
        <v>5243</v>
      </c>
      <c r="C2241" s="356" t="s">
        <v>3517</v>
      </c>
      <c r="D2241" s="352">
        <v>33.119999999999997</v>
      </c>
    </row>
    <row r="2242" spans="1:4" x14ac:dyDescent="0.25">
      <c r="A2242" s="356">
        <v>3262</v>
      </c>
      <c r="B2242" s="356" t="s">
        <v>5244</v>
      </c>
      <c r="C2242" s="356" t="s">
        <v>3517</v>
      </c>
      <c r="D2242" s="352">
        <v>14.5</v>
      </c>
    </row>
    <row r="2243" spans="1:4" x14ac:dyDescent="0.25">
      <c r="A2243" s="356">
        <v>3264</v>
      </c>
      <c r="B2243" s="356" t="s">
        <v>5245</v>
      </c>
      <c r="C2243" s="356" t="s">
        <v>3517</v>
      </c>
      <c r="D2243" s="352">
        <v>23.82</v>
      </c>
    </row>
    <row r="2244" spans="1:4" x14ac:dyDescent="0.25">
      <c r="A2244" s="356">
        <v>3267</v>
      </c>
      <c r="B2244" s="356" t="s">
        <v>5246</v>
      </c>
      <c r="C2244" s="356" t="s">
        <v>3517</v>
      </c>
      <c r="D2244" s="352">
        <v>77.790000000000006</v>
      </c>
    </row>
    <row r="2245" spans="1:4" x14ac:dyDescent="0.25">
      <c r="A2245" s="356">
        <v>3266</v>
      </c>
      <c r="B2245" s="356" t="s">
        <v>5247</v>
      </c>
      <c r="C2245" s="356" t="s">
        <v>3517</v>
      </c>
      <c r="D2245" s="352">
        <v>49.49</v>
      </c>
    </row>
    <row r="2246" spans="1:4" x14ac:dyDescent="0.25">
      <c r="A2246" s="356">
        <v>3263</v>
      </c>
      <c r="B2246" s="356" t="s">
        <v>5248</v>
      </c>
      <c r="C2246" s="356" t="s">
        <v>3517</v>
      </c>
      <c r="D2246" s="352">
        <v>19.809999999999999</v>
      </c>
    </row>
    <row r="2247" spans="1:4" x14ac:dyDescent="0.25">
      <c r="A2247" s="356">
        <v>3268</v>
      </c>
      <c r="B2247" s="356" t="s">
        <v>5249</v>
      </c>
      <c r="C2247" s="356" t="s">
        <v>3517</v>
      </c>
      <c r="D2247" s="352">
        <v>105.18</v>
      </c>
    </row>
    <row r="2248" spans="1:4" x14ac:dyDescent="0.25">
      <c r="A2248" s="356">
        <v>3271</v>
      </c>
      <c r="B2248" s="356" t="s">
        <v>5250</v>
      </c>
      <c r="C2248" s="356" t="s">
        <v>3517</v>
      </c>
      <c r="D2248" s="352">
        <v>155.5</v>
      </c>
    </row>
    <row r="2249" spans="1:4" x14ac:dyDescent="0.25">
      <c r="A2249" s="356">
        <v>3270</v>
      </c>
      <c r="B2249" s="356" t="s">
        <v>5251</v>
      </c>
      <c r="C2249" s="356" t="s">
        <v>3517</v>
      </c>
      <c r="D2249" s="352">
        <v>261.25</v>
      </c>
    </row>
    <row r="2250" spans="1:4" x14ac:dyDescent="0.25">
      <c r="A2250" s="356">
        <v>3275</v>
      </c>
      <c r="B2250" s="356" t="s">
        <v>5252</v>
      </c>
      <c r="C2250" s="356" t="s">
        <v>3518</v>
      </c>
      <c r="D2250" s="352">
        <v>149.22999999999999</v>
      </c>
    </row>
    <row r="2251" spans="1:4" x14ac:dyDescent="0.25">
      <c r="A2251" s="356">
        <v>39512</v>
      </c>
      <c r="B2251" s="356" t="s">
        <v>5253</v>
      </c>
      <c r="C2251" s="356" t="s">
        <v>3518</v>
      </c>
      <c r="D2251" s="352">
        <v>135.82</v>
      </c>
    </row>
    <row r="2252" spans="1:4" x14ac:dyDescent="0.25">
      <c r="A2252" s="356">
        <v>39511</v>
      </c>
      <c r="B2252" s="356" t="s">
        <v>5254</v>
      </c>
      <c r="C2252" s="356" t="s">
        <v>3518</v>
      </c>
      <c r="D2252" s="352">
        <v>148.13999999999999</v>
      </c>
    </row>
    <row r="2253" spans="1:4" x14ac:dyDescent="0.25">
      <c r="A2253" s="356">
        <v>39513</v>
      </c>
      <c r="B2253" s="356" t="s">
        <v>5255</v>
      </c>
      <c r="C2253" s="356" t="s">
        <v>3518</v>
      </c>
      <c r="D2253" s="352">
        <v>158.9</v>
      </c>
    </row>
    <row r="2254" spans="1:4" x14ac:dyDescent="0.25">
      <c r="A2254" s="356">
        <v>3286</v>
      </c>
      <c r="B2254" s="356" t="s">
        <v>5256</v>
      </c>
      <c r="C2254" s="356" t="s">
        <v>3518</v>
      </c>
      <c r="D2254" s="352">
        <v>79.27</v>
      </c>
    </row>
    <row r="2255" spans="1:4" x14ac:dyDescent="0.25">
      <c r="A2255" s="356">
        <v>3287</v>
      </c>
      <c r="B2255" s="356" t="s">
        <v>5257</v>
      </c>
      <c r="C2255" s="356" t="s">
        <v>3518</v>
      </c>
      <c r="D2255" s="352">
        <v>119.8</v>
      </c>
    </row>
    <row r="2256" spans="1:4" x14ac:dyDescent="0.25">
      <c r="A2256" s="356">
        <v>3283</v>
      </c>
      <c r="B2256" s="356" t="s">
        <v>5258</v>
      </c>
      <c r="C2256" s="356" t="s">
        <v>3518</v>
      </c>
      <c r="D2256" s="352">
        <v>25.16</v>
      </c>
    </row>
    <row r="2257" spans="1:4" x14ac:dyDescent="0.25">
      <c r="A2257" s="356">
        <v>11587</v>
      </c>
      <c r="B2257" s="356" t="s">
        <v>5259</v>
      </c>
      <c r="C2257" s="356" t="s">
        <v>3518</v>
      </c>
      <c r="D2257" s="352">
        <v>102.33</v>
      </c>
    </row>
    <row r="2258" spans="1:4" x14ac:dyDescent="0.25">
      <c r="A2258" s="356">
        <v>36225</v>
      </c>
      <c r="B2258" s="356" t="s">
        <v>5260</v>
      </c>
      <c r="C2258" s="356" t="s">
        <v>3518</v>
      </c>
      <c r="D2258" s="352">
        <v>41.57</v>
      </c>
    </row>
    <row r="2259" spans="1:4" x14ac:dyDescent="0.25">
      <c r="A2259" s="356">
        <v>36230</v>
      </c>
      <c r="B2259" s="356" t="s">
        <v>5261</v>
      </c>
      <c r="C2259" s="356" t="s">
        <v>3518</v>
      </c>
      <c r="D2259" s="352">
        <v>30.54</v>
      </c>
    </row>
    <row r="2260" spans="1:4" x14ac:dyDescent="0.25">
      <c r="A2260" s="356">
        <v>36238</v>
      </c>
      <c r="B2260" s="356" t="s">
        <v>5262</v>
      </c>
      <c r="C2260" s="356" t="s">
        <v>3518</v>
      </c>
      <c r="D2260" s="352">
        <v>29.84</v>
      </c>
    </row>
    <row r="2261" spans="1:4" x14ac:dyDescent="0.25">
      <c r="A2261" s="356">
        <v>39363</v>
      </c>
      <c r="B2261" s="356" t="s">
        <v>5263</v>
      </c>
      <c r="C2261" s="356" t="s">
        <v>3517</v>
      </c>
      <c r="D2261" s="353">
        <v>4730.76</v>
      </c>
    </row>
    <row r="2262" spans="1:4" x14ac:dyDescent="0.25">
      <c r="A2262" s="356">
        <v>39361</v>
      </c>
      <c r="B2262" s="356" t="s">
        <v>5264</v>
      </c>
      <c r="C2262" s="356" t="s">
        <v>3517</v>
      </c>
      <c r="D2262" s="353">
        <v>1216.48</v>
      </c>
    </row>
    <row r="2263" spans="1:4" x14ac:dyDescent="0.25">
      <c r="A2263" s="356">
        <v>39362</v>
      </c>
      <c r="B2263" s="356" t="s">
        <v>5265</v>
      </c>
      <c r="C2263" s="356" t="s">
        <v>3517</v>
      </c>
      <c r="D2263" s="353">
        <v>3743.42</v>
      </c>
    </row>
    <row r="2264" spans="1:4" x14ac:dyDescent="0.25">
      <c r="A2264" s="356">
        <v>39364</v>
      </c>
      <c r="B2264" s="356" t="s">
        <v>5266</v>
      </c>
      <c r="C2264" s="356" t="s">
        <v>3517</v>
      </c>
      <c r="D2264" s="353">
        <v>10813.17</v>
      </c>
    </row>
    <row r="2265" spans="1:4" x14ac:dyDescent="0.25">
      <c r="A2265" s="356">
        <v>14576</v>
      </c>
      <c r="B2265" s="356" t="s">
        <v>5267</v>
      </c>
      <c r="C2265" s="356" t="s">
        <v>3517</v>
      </c>
      <c r="D2265" s="353">
        <v>6140142.5800000001</v>
      </c>
    </row>
    <row r="2266" spans="1:4" x14ac:dyDescent="0.25">
      <c r="A2266" s="356">
        <v>13877</v>
      </c>
      <c r="B2266" s="356" t="s">
        <v>5268</v>
      </c>
      <c r="C2266" s="356" t="s">
        <v>3517</v>
      </c>
      <c r="D2266" s="353">
        <v>2628503.46</v>
      </c>
    </row>
    <row r="2267" spans="1:4" x14ac:dyDescent="0.25">
      <c r="A2267" s="356">
        <v>7307</v>
      </c>
      <c r="B2267" s="356" t="s">
        <v>5269</v>
      </c>
      <c r="C2267" s="356" t="s">
        <v>3576</v>
      </c>
      <c r="D2267" s="352">
        <v>31.43</v>
      </c>
    </row>
    <row r="2268" spans="1:4" x14ac:dyDescent="0.25">
      <c r="A2268" s="356">
        <v>38122</v>
      </c>
      <c r="B2268" s="356" t="s">
        <v>5270</v>
      </c>
      <c r="C2268" s="356" t="s">
        <v>3576</v>
      </c>
      <c r="D2268" s="352">
        <v>7.94</v>
      </c>
    </row>
    <row r="2269" spans="1:4" x14ac:dyDescent="0.25">
      <c r="A2269" s="356">
        <v>43653</v>
      </c>
      <c r="B2269" s="356" t="s">
        <v>12591</v>
      </c>
      <c r="C2269" s="356" t="s">
        <v>3576</v>
      </c>
      <c r="D2269" s="352">
        <v>32.76</v>
      </c>
    </row>
    <row r="2270" spans="1:4" x14ac:dyDescent="0.25">
      <c r="A2270" s="356">
        <v>38633</v>
      </c>
      <c r="B2270" s="356" t="s">
        <v>5271</v>
      </c>
      <c r="C2270" s="356" t="s">
        <v>3517</v>
      </c>
      <c r="D2270" s="352">
        <v>20.52</v>
      </c>
    </row>
    <row r="2271" spans="1:4" x14ac:dyDescent="0.25">
      <c r="A2271" s="356">
        <v>12344</v>
      </c>
      <c r="B2271" s="356" t="s">
        <v>5272</v>
      </c>
      <c r="C2271" s="356" t="s">
        <v>3517</v>
      </c>
      <c r="D2271" s="352">
        <v>5.72</v>
      </c>
    </row>
    <row r="2272" spans="1:4" x14ac:dyDescent="0.25">
      <c r="A2272" s="356">
        <v>12343</v>
      </c>
      <c r="B2272" s="356" t="s">
        <v>5273</v>
      </c>
      <c r="C2272" s="356" t="s">
        <v>3517</v>
      </c>
      <c r="D2272" s="352">
        <v>8.8800000000000008</v>
      </c>
    </row>
    <row r="2273" spans="1:4" x14ac:dyDescent="0.25">
      <c r="A2273" s="356">
        <v>3295</v>
      </c>
      <c r="B2273" s="356" t="s">
        <v>5274</v>
      </c>
      <c r="C2273" s="356" t="s">
        <v>3517</v>
      </c>
      <c r="D2273" s="352">
        <v>31</v>
      </c>
    </row>
    <row r="2274" spans="1:4" x14ac:dyDescent="0.25">
      <c r="A2274" s="356">
        <v>3302</v>
      </c>
      <c r="B2274" s="356" t="s">
        <v>5275</v>
      </c>
      <c r="C2274" s="356" t="s">
        <v>3517</v>
      </c>
      <c r="D2274" s="352">
        <v>32.409999999999997</v>
      </c>
    </row>
    <row r="2275" spans="1:4" x14ac:dyDescent="0.25">
      <c r="A2275" s="356">
        <v>3297</v>
      </c>
      <c r="B2275" s="356" t="s">
        <v>5276</v>
      </c>
      <c r="C2275" s="356" t="s">
        <v>3517</v>
      </c>
      <c r="D2275" s="352">
        <v>34.6</v>
      </c>
    </row>
    <row r="2276" spans="1:4" x14ac:dyDescent="0.25">
      <c r="A2276" s="356">
        <v>3294</v>
      </c>
      <c r="B2276" s="356" t="s">
        <v>5277</v>
      </c>
      <c r="C2276" s="356" t="s">
        <v>3517</v>
      </c>
      <c r="D2276" s="352">
        <v>35.130000000000003</v>
      </c>
    </row>
    <row r="2277" spans="1:4" x14ac:dyDescent="0.25">
      <c r="A2277" s="356">
        <v>3292</v>
      </c>
      <c r="B2277" s="356" t="s">
        <v>5278</v>
      </c>
      <c r="C2277" s="356" t="s">
        <v>3517</v>
      </c>
      <c r="D2277" s="352">
        <v>33</v>
      </c>
    </row>
    <row r="2278" spans="1:4" x14ac:dyDescent="0.25">
      <c r="A2278" s="356">
        <v>3298</v>
      </c>
      <c r="B2278" s="356" t="s">
        <v>5279</v>
      </c>
      <c r="C2278" s="356" t="s">
        <v>3517</v>
      </c>
      <c r="D2278" s="352">
        <v>77.34</v>
      </c>
    </row>
    <row r="2279" spans="1:4" x14ac:dyDescent="0.25">
      <c r="A2279" s="356">
        <v>11596</v>
      </c>
      <c r="B2279" s="356" t="s">
        <v>5280</v>
      </c>
      <c r="C2279" s="356" t="s">
        <v>3517</v>
      </c>
      <c r="D2279" s="352">
        <v>470.66</v>
      </c>
    </row>
    <row r="2280" spans="1:4" x14ac:dyDescent="0.25">
      <c r="A2280" s="356">
        <v>34802</v>
      </c>
      <c r="B2280" s="356" t="s">
        <v>8144</v>
      </c>
      <c r="C2280" s="356" t="s">
        <v>3517</v>
      </c>
      <c r="D2280" s="353">
        <v>1292.58</v>
      </c>
    </row>
    <row r="2281" spans="1:4" x14ac:dyDescent="0.25">
      <c r="A2281" s="356">
        <v>11588</v>
      </c>
      <c r="B2281" s="356" t="s">
        <v>8145</v>
      </c>
      <c r="C2281" s="356" t="s">
        <v>3517</v>
      </c>
      <c r="D2281" s="353">
        <v>1394.49</v>
      </c>
    </row>
    <row r="2282" spans="1:4" x14ac:dyDescent="0.25">
      <c r="A2282" s="356">
        <v>34383</v>
      </c>
      <c r="B2282" s="356" t="s">
        <v>8146</v>
      </c>
      <c r="C2282" s="356" t="s">
        <v>3517</v>
      </c>
      <c r="D2282" s="353">
        <v>1534.04</v>
      </c>
    </row>
    <row r="2283" spans="1:4" x14ac:dyDescent="0.25">
      <c r="A2283" s="356">
        <v>40451</v>
      </c>
      <c r="B2283" s="356" t="s">
        <v>8147</v>
      </c>
      <c r="C2283" s="356" t="s">
        <v>3518</v>
      </c>
      <c r="D2283" s="352">
        <v>124</v>
      </c>
    </row>
    <row r="2284" spans="1:4" x14ac:dyDescent="0.25">
      <c r="A2284" s="356">
        <v>40453</v>
      </c>
      <c r="B2284" s="356" t="s">
        <v>8148</v>
      </c>
      <c r="C2284" s="356" t="s">
        <v>3518</v>
      </c>
      <c r="D2284" s="352">
        <v>134.16999999999999</v>
      </c>
    </row>
    <row r="2285" spans="1:4" x14ac:dyDescent="0.25">
      <c r="A2285" s="356">
        <v>40452</v>
      </c>
      <c r="B2285" s="356" t="s">
        <v>8149</v>
      </c>
      <c r="C2285" s="356" t="s">
        <v>3518</v>
      </c>
      <c r="D2285" s="352">
        <v>147.16</v>
      </c>
    </row>
    <row r="2286" spans="1:4" x14ac:dyDescent="0.25">
      <c r="A2286" s="356">
        <v>11594</v>
      </c>
      <c r="B2286" s="356" t="s">
        <v>8150</v>
      </c>
      <c r="C2286" s="356" t="s">
        <v>3517</v>
      </c>
      <c r="D2286" s="352">
        <v>444.46</v>
      </c>
    </row>
    <row r="2287" spans="1:4" x14ac:dyDescent="0.25">
      <c r="A2287" s="356">
        <v>3311</v>
      </c>
      <c r="B2287" s="356" t="s">
        <v>8151</v>
      </c>
      <c r="C2287" s="356" t="s">
        <v>3524</v>
      </c>
      <c r="D2287" s="352">
        <v>444.46</v>
      </c>
    </row>
    <row r="2288" spans="1:4" x14ac:dyDescent="0.25">
      <c r="A2288" s="356">
        <v>11599</v>
      </c>
      <c r="B2288" s="356" t="s">
        <v>5281</v>
      </c>
      <c r="C2288" s="356" t="s">
        <v>3517</v>
      </c>
      <c r="D2288" s="352">
        <v>591.08000000000004</v>
      </c>
    </row>
    <row r="2289" spans="1:4" x14ac:dyDescent="0.25">
      <c r="A2289" s="356">
        <v>11593</v>
      </c>
      <c r="B2289" s="356" t="s">
        <v>8152</v>
      </c>
      <c r="C2289" s="356" t="s">
        <v>3517</v>
      </c>
      <c r="D2289" s="352">
        <v>828.66</v>
      </c>
    </row>
    <row r="2290" spans="1:4" x14ac:dyDescent="0.25">
      <c r="A2290" s="356">
        <v>3314</v>
      </c>
      <c r="B2290" s="356" t="s">
        <v>8153</v>
      </c>
      <c r="C2290" s="356" t="s">
        <v>3524</v>
      </c>
      <c r="D2290" s="352">
        <v>592.66</v>
      </c>
    </row>
    <row r="2291" spans="1:4" x14ac:dyDescent="0.25">
      <c r="A2291" s="356">
        <v>11597</v>
      </c>
      <c r="B2291" s="356" t="s">
        <v>5282</v>
      </c>
      <c r="C2291" s="356" t="s">
        <v>3517</v>
      </c>
      <c r="D2291" s="352">
        <v>689.19</v>
      </c>
    </row>
    <row r="2292" spans="1:4" x14ac:dyDescent="0.25">
      <c r="A2292" s="356">
        <v>3309</v>
      </c>
      <c r="B2292" s="356" t="s">
        <v>5283</v>
      </c>
      <c r="C2292" s="356" t="s">
        <v>3524</v>
      </c>
      <c r="D2292" s="352">
        <v>470.66</v>
      </c>
    </row>
    <row r="2293" spans="1:4" x14ac:dyDescent="0.25">
      <c r="A2293" s="356">
        <v>34612</v>
      </c>
      <c r="B2293" s="356" t="s">
        <v>8154</v>
      </c>
      <c r="C2293" s="356" t="s">
        <v>3517</v>
      </c>
      <c r="D2293" s="352">
        <v>852.41</v>
      </c>
    </row>
    <row r="2294" spans="1:4" x14ac:dyDescent="0.25">
      <c r="A2294" s="356">
        <v>34635</v>
      </c>
      <c r="B2294" s="356" t="s">
        <v>8155</v>
      </c>
      <c r="C2294" s="356" t="s">
        <v>3517</v>
      </c>
      <c r="D2294" s="353">
        <v>1096.1600000000001</v>
      </c>
    </row>
    <row r="2295" spans="1:4" x14ac:dyDescent="0.25">
      <c r="A2295" s="356">
        <v>34633</v>
      </c>
      <c r="B2295" s="356" t="s">
        <v>8156</v>
      </c>
      <c r="C2295" s="356" t="s">
        <v>3517</v>
      </c>
      <c r="D2295" s="353">
        <v>1208.26</v>
      </c>
    </row>
    <row r="2296" spans="1:4" x14ac:dyDescent="0.25">
      <c r="A2296" s="356">
        <v>40440</v>
      </c>
      <c r="B2296" s="356" t="s">
        <v>8157</v>
      </c>
      <c r="C2296" s="356" t="s">
        <v>3524</v>
      </c>
      <c r="D2296" s="352">
        <v>617.32000000000005</v>
      </c>
    </row>
    <row r="2297" spans="1:4" x14ac:dyDescent="0.25">
      <c r="A2297" s="356">
        <v>40441</v>
      </c>
      <c r="B2297" s="356" t="s">
        <v>8158</v>
      </c>
      <c r="C2297" s="356" t="s">
        <v>3524</v>
      </c>
      <c r="D2297" s="352">
        <v>394.12</v>
      </c>
    </row>
    <row r="2298" spans="1:4" x14ac:dyDescent="0.25">
      <c r="A2298" s="356">
        <v>40449</v>
      </c>
      <c r="B2298" s="356" t="s">
        <v>8159</v>
      </c>
      <c r="C2298" s="356" t="s">
        <v>3524</v>
      </c>
      <c r="D2298" s="352">
        <v>331.33</v>
      </c>
    </row>
    <row r="2299" spans="1:4" x14ac:dyDescent="0.25">
      <c r="A2299" s="356">
        <v>34800</v>
      </c>
      <c r="B2299" s="356" t="s">
        <v>8160</v>
      </c>
      <c r="C2299" s="356" t="s">
        <v>3524</v>
      </c>
      <c r="D2299" s="352">
        <v>414.33</v>
      </c>
    </row>
    <row r="2300" spans="1:4" x14ac:dyDescent="0.25">
      <c r="A2300" s="356">
        <v>11592</v>
      </c>
      <c r="B2300" s="356" t="s">
        <v>8161</v>
      </c>
      <c r="C2300" s="356" t="s">
        <v>3517</v>
      </c>
      <c r="D2300" s="352">
        <v>592.66</v>
      </c>
    </row>
    <row r="2301" spans="1:4" x14ac:dyDescent="0.25">
      <c r="A2301" s="356">
        <v>40438</v>
      </c>
      <c r="B2301" s="356" t="s">
        <v>5284</v>
      </c>
      <c r="C2301" s="356" t="s">
        <v>3524</v>
      </c>
      <c r="D2301" s="352">
        <v>276.02999999999997</v>
      </c>
    </row>
    <row r="2302" spans="1:4" x14ac:dyDescent="0.25">
      <c r="A2302" s="356">
        <v>40436</v>
      </c>
      <c r="B2302" s="356" t="s">
        <v>5285</v>
      </c>
      <c r="C2302" s="356" t="s">
        <v>3524</v>
      </c>
      <c r="D2302" s="352">
        <v>344.19</v>
      </c>
    </row>
    <row r="2303" spans="1:4" x14ac:dyDescent="0.25">
      <c r="A2303" s="356">
        <v>4315</v>
      </c>
      <c r="B2303" s="356" t="s">
        <v>5286</v>
      </c>
      <c r="C2303" s="356" t="s">
        <v>3517</v>
      </c>
      <c r="D2303" s="352">
        <v>2.19</v>
      </c>
    </row>
    <row r="2304" spans="1:4" x14ac:dyDescent="0.25">
      <c r="A2304" s="356">
        <v>402</v>
      </c>
      <c r="B2304" s="356" t="s">
        <v>5287</v>
      </c>
      <c r="C2304" s="356" t="s">
        <v>3517</v>
      </c>
      <c r="D2304" s="352">
        <v>16.149999999999999</v>
      </c>
    </row>
    <row r="2305" spans="1:4" x14ac:dyDescent="0.25">
      <c r="A2305" s="356">
        <v>4226</v>
      </c>
      <c r="B2305" s="356" t="s">
        <v>5288</v>
      </c>
      <c r="C2305" s="356" t="s">
        <v>3575</v>
      </c>
      <c r="D2305" s="352">
        <v>9.51</v>
      </c>
    </row>
    <row r="2306" spans="1:4" x14ac:dyDescent="0.25">
      <c r="A2306" s="356">
        <v>4222</v>
      </c>
      <c r="B2306" s="356" t="s">
        <v>5289</v>
      </c>
      <c r="C2306" s="356" t="s">
        <v>3576</v>
      </c>
      <c r="D2306" s="352">
        <v>6.42</v>
      </c>
    </row>
    <row r="2307" spans="1:4" x14ac:dyDescent="0.25">
      <c r="A2307" s="356">
        <v>34804</v>
      </c>
      <c r="B2307" s="356" t="s">
        <v>5290</v>
      </c>
      <c r="C2307" s="356" t="s">
        <v>3518</v>
      </c>
      <c r="D2307" s="352">
        <v>50.03</v>
      </c>
    </row>
    <row r="2308" spans="1:4" x14ac:dyDescent="0.25">
      <c r="A2308" s="356">
        <v>4013</v>
      </c>
      <c r="B2308" s="356" t="s">
        <v>5291</v>
      </c>
      <c r="C2308" s="356" t="s">
        <v>3518</v>
      </c>
      <c r="D2308" s="352">
        <v>6.5</v>
      </c>
    </row>
    <row r="2309" spans="1:4" x14ac:dyDescent="0.25">
      <c r="A2309" s="356">
        <v>4011</v>
      </c>
      <c r="B2309" s="356" t="s">
        <v>5292</v>
      </c>
      <c r="C2309" s="356" t="s">
        <v>3518</v>
      </c>
      <c r="D2309" s="352">
        <v>7.26</v>
      </c>
    </row>
    <row r="2310" spans="1:4" x14ac:dyDescent="0.25">
      <c r="A2310" s="356">
        <v>4021</v>
      </c>
      <c r="B2310" s="356" t="s">
        <v>5293</v>
      </c>
      <c r="C2310" s="356" t="s">
        <v>3518</v>
      </c>
      <c r="D2310" s="352">
        <v>9.06</v>
      </c>
    </row>
    <row r="2311" spans="1:4" x14ac:dyDescent="0.25">
      <c r="A2311" s="356">
        <v>4019</v>
      </c>
      <c r="B2311" s="356" t="s">
        <v>5294</v>
      </c>
      <c r="C2311" s="356" t="s">
        <v>3518</v>
      </c>
      <c r="D2311" s="352">
        <v>10.87</v>
      </c>
    </row>
    <row r="2312" spans="1:4" x14ac:dyDescent="0.25">
      <c r="A2312" s="356">
        <v>4012</v>
      </c>
      <c r="B2312" s="356" t="s">
        <v>5295</v>
      </c>
      <c r="C2312" s="356" t="s">
        <v>3518</v>
      </c>
      <c r="D2312" s="352">
        <v>14.57</v>
      </c>
    </row>
    <row r="2313" spans="1:4" x14ac:dyDescent="0.25">
      <c r="A2313" s="356">
        <v>4020</v>
      </c>
      <c r="B2313" s="356" t="s">
        <v>5296</v>
      </c>
      <c r="C2313" s="356" t="s">
        <v>3518</v>
      </c>
      <c r="D2313" s="352">
        <v>18.25</v>
      </c>
    </row>
    <row r="2314" spans="1:4" x14ac:dyDescent="0.25">
      <c r="A2314" s="356">
        <v>4018</v>
      </c>
      <c r="B2314" s="356" t="s">
        <v>5297</v>
      </c>
      <c r="C2314" s="356" t="s">
        <v>3518</v>
      </c>
      <c r="D2314" s="352">
        <v>21.86</v>
      </c>
    </row>
    <row r="2315" spans="1:4" x14ac:dyDescent="0.25">
      <c r="A2315" s="356">
        <v>36498</v>
      </c>
      <c r="B2315" s="356" t="s">
        <v>5298</v>
      </c>
      <c r="C2315" s="356" t="s">
        <v>3517</v>
      </c>
      <c r="D2315" s="353">
        <v>6676.55</v>
      </c>
    </row>
    <row r="2316" spans="1:4" x14ac:dyDescent="0.25">
      <c r="A2316" s="356">
        <v>12872</v>
      </c>
      <c r="B2316" s="356" t="s">
        <v>12592</v>
      </c>
      <c r="C2316" s="356" t="s">
        <v>3519</v>
      </c>
      <c r="D2316" s="352">
        <v>15.22</v>
      </c>
    </row>
    <row r="2317" spans="1:4" x14ac:dyDescent="0.25">
      <c r="A2317" s="356">
        <v>41075</v>
      </c>
      <c r="B2317" s="356" t="s">
        <v>5299</v>
      </c>
      <c r="C2317" s="356" t="s">
        <v>3655</v>
      </c>
      <c r="D2317" s="353">
        <v>2690.62</v>
      </c>
    </row>
    <row r="2318" spans="1:4" x14ac:dyDescent="0.25">
      <c r="A2318" s="356">
        <v>44324</v>
      </c>
      <c r="B2318" s="356" t="s">
        <v>12593</v>
      </c>
      <c r="C2318" s="356" t="s">
        <v>3575</v>
      </c>
      <c r="D2318" s="352">
        <v>2.94</v>
      </c>
    </row>
    <row r="2319" spans="1:4" x14ac:dyDescent="0.25">
      <c r="A2319" s="356">
        <v>3315</v>
      </c>
      <c r="B2319" s="356" t="s">
        <v>10280</v>
      </c>
      <c r="C2319" s="356" t="s">
        <v>3575</v>
      </c>
      <c r="D2319" s="352">
        <v>0.85</v>
      </c>
    </row>
    <row r="2320" spans="1:4" x14ac:dyDescent="0.25">
      <c r="A2320" s="356">
        <v>36870</v>
      </c>
      <c r="B2320" s="356" t="s">
        <v>5300</v>
      </c>
      <c r="C2320" s="356" t="s">
        <v>3575</v>
      </c>
      <c r="D2320" s="352">
        <v>0.66</v>
      </c>
    </row>
    <row r="2321" spans="1:4" x14ac:dyDescent="0.25">
      <c r="A2321" s="356">
        <v>5092</v>
      </c>
      <c r="B2321" s="356" t="s">
        <v>12594</v>
      </c>
      <c r="C2321" s="356" t="s">
        <v>3812</v>
      </c>
      <c r="D2321" s="352">
        <v>18.850000000000001</v>
      </c>
    </row>
    <row r="2322" spans="1:4" x14ac:dyDescent="0.25">
      <c r="A2322" s="356">
        <v>11462</v>
      </c>
      <c r="B2322" s="356" t="s">
        <v>5301</v>
      </c>
      <c r="C2322" s="356" t="s">
        <v>3812</v>
      </c>
      <c r="D2322" s="352">
        <v>19.28</v>
      </c>
    </row>
    <row r="2323" spans="1:4" x14ac:dyDescent="0.25">
      <c r="A2323" s="356">
        <v>36529</v>
      </c>
      <c r="B2323" s="356" t="s">
        <v>5302</v>
      </c>
      <c r="C2323" s="356" t="s">
        <v>3517</v>
      </c>
      <c r="D2323" s="353">
        <v>78443.87</v>
      </c>
    </row>
    <row r="2324" spans="1:4" x14ac:dyDescent="0.25">
      <c r="A2324" s="356">
        <v>3318</v>
      </c>
      <c r="B2324" s="356" t="s">
        <v>5303</v>
      </c>
      <c r="C2324" s="356" t="s">
        <v>3517</v>
      </c>
      <c r="D2324" s="353">
        <v>61500</v>
      </c>
    </row>
    <row r="2325" spans="1:4" x14ac:dyDescent="0.25">
      <c r="A2325" s="356">
        <v>3324</v>
      </c>
      <c r="B2325" s="356" t="s">
        <v>5304</v>
      </c>
      <c r="C2325" s="356" t="s">
        <v>3518</v>
      </c>
      <c r="D2325" s="352">
        <v>10.71</v>
      </c>
    </row>
    <row r="2326" spans="1:4" x14ac:dyDescent="0.25">
      <c r="A2326" s="356">
        <v>3322</v>
      </c>
      <c r="B2326" s="356" t="s">
        <v>5305</v>
      </c>
      <c r="C2326" s="356" t="s">
        <v>3518</v>
      </c>
      <c r="D2326" s="352">
        <v>15</v>
      </c>
    </row>
    <row r="2327" spans="1:4" x14ac:dyDescent="0.25">
      <c r="A2327" s="356">
        <v>5076</v>
      </c>
      <c r="B2327" s="356" t="s">
        <v>5306</v>
      </c>
      <c r="C2327" s="356" t="s">
        <v>3575</v>
      </c>
      <c r="D2327" s="352">
        <v>24</v>
      </c>
    </row>
    <row r="2328" spans="1:4" x14ac:dyDescent="0.25">
      <c r="A2328" s="356">
        <v>5077</v>
      </c>
      <c r="B2328" s="356" t="s">
        <v>5307</v>
      </c>
      <c r="C2328" s="356" t="s">
        <v>3575</v>
      </c>
      <c r="D2328" s="352">
        <v>26.53</v>
      </c>
    </row>
    <row r="2329" spans="1:4" x14ac:dyDescent="0.25">
      <c r="A2329" s="356">
        <v>11837</v>
      </c>
      <c r="B2329" s="356" t="s">
        <v>5308</v>
      </c>
      <c r="C2329" s="356" t="s">
        <v>3517</v>
      </c>
      <c r="D2329" s="352">
        <v>52.61</v>
      </c>
    </row>
    <row r="2330" spans="1:4" x14ac:dyDescent="0.25">
      <c r="A2330" s="356">
        <v>38055</v>
      </c>
      <c r="B2330" s="356" t="s">
        <v>5309</v>
      </c>
      <c r="C2330" s="356" t="s">
        <v>3517</v>
      </c>
      <c r="D2330" s="352">
        <v>4.7699999999999996</v>
      </c>
    </row>
    <row r="2331" spans="1:4" x14ac:dyDescent="0.25">
      <c r="A2331" s="356">
        <v>415</v>
      </c>
      <c r="B2331" s="356" t="s">
        <v>5310</v>
      </c>
      <c r="C2331" s="356" t="s">
        <v>3517</v>
      </c>
      <c r="D2331" s="352">
        <v>21.57</v>
      </c>
    </row>
    <row r="2332" spans="1:4" x14ac:dyDescent="0.25">
      <c r="A2332" s="356">
        <v>416</v>
      </c>
      <c r="B2332" s="356" t="s">
        <v>5311</v>
      </c>
      <c r="C2332" s="356" t="s">
        <v>3517</v>
      </c>
      <c r="D2332" s="352">
        <v>7.9</v>
      </c>
    </row>
    <row r="2333" spans="1:4" x14ac:dyDescent="0.25">
      <c r="A2333" s="356">
        <v>425</v>
      </c>
      <c r="B2333" s="356" t="s">
        <v>5312</v>
      </c>
      <c r="C2333" s="356" t="s">
        <v>3517</v>
      </c>
      <c r="D2333" s="352">
        <v>4.8899999999999997</v>
      </c>
    </row>
    <row r="2334" spans="1:4" x14ac:dyDescent="0.25">
      <c r="A2334" s="356">
        <v>426</v>
      </c>
      <c r="B2334" s="356" t="s">
        <v>5313</v>
      </c>
      <c r="C2334" s="356" t="s">
        <v>3517</v>
      </c>
      <c r="D2334" s="352">
        <v>26.96</v>
      </c>
    </row>
    <row r="2335" spans="1:4" x14ac:dyDescent="0.25">
      <c r="A2335" s="356">
        <v>38056</v>
      </c>
      <c r="B2335" s="356" t="s">
        <v>5314</v>
      </c>
      <c r="C2335" s="356" t="s">
        <v>3517</v>
      </c>
      <c r="D2335" s="352">
        <v>26.33</v>
      </c>
    </row>
    <row r="2336" spans="1:4" x14ac:dyDescent="0.25">
      <c r="A2336" s="356">
        <v>1564</v>
      </c>
      <c r="B2336" s="356" t="s">
        <v>5315</v>
      </c>
      <c r="C2336" s="356" t="s">
        <v>3517</v>
      </c>
      <c r="D2336" s="352">
        <v>10.050000000000001</v>
      </c>
    </row>
    <row r="2337" spans="1:4" x14ac:dyDescent="0.25">
      <c r="A2337" s="356">
        <v>11032</v>
      </c>
      <c r="B2337" s="356" t="s">
        <v>5316</v>
      </c>
      <c r="C2337" s="356" t="s">
        <v>3517</v>
      </c>
      <c r="D2337" s="352">
        <v>12.33</v>
      </c>
    </row>
    <row r="2338" spans="1:4" x14ac:dyDescent="0.25">
      <c r="A2338" s="356">
        <v>36786</v>
      </c>
      <c r="B2338" s="356" t="s">
        <v>5317</v>
      </c>
      <c r="C2338" s="356" t="s">
        <v>5318</v>
      </c>
      <c r="D2338" s="352">
        <v>150.85</v>
      </c>
    </row>
    <row r="2339" spans="1:4" x14ac:dyDescent="0.25">
      <c r="A2339" s="356">
        <v>36785</v>
      </c>
      <c r="B2339" s="356" t="s">
        <v>5319</v>
      </c>
      <c r="C2339" s="356" t="s">
        <v>5318</v>
      </c>
      <c r="D2339" s="352">
        <v>131.08000000000001</v>
      </c>
    </row>
    <row r="2340" spans="1:4" x14ac:dyDescent="0.25">
      <c r="A2340" s="356">
        <v>36782</v>
      </c>
      <c r="B2340" s="356" t="s">
        <v>5320</v>
      </c>
      <c r="C2340" s="356" t="s">
        <v>5318</v>
      </c>
      <c r="D2340" s="352">
        <v>156.47</v>
      </c>
    </row>
    <row r="2341" spans="1:4" x14ac:dyDescent="0.25">
      <c r="A2341" s="356">
        <v>44481</v>
      </c>
      <c r="B2341" s="356" t="s">
        <v>12595</v>
      </c>
      <c r="C2341" s="356" t="s">
        <v>5318</v>
      </c>
      <c r="D2341" s="352">
        <v>176.25</v>
      </c>
    </row>
    <row r="2342" spans="1:4" x14ac:dyDescent="0.25">
      <c r="A2342" s="356">
        <v>4824</v>
      </c>
      <c r="B2342" s="356" t="s">
        <v>5321</v>
      </c>
      <c r="C2342" s="356" t="s">
        <v>3575</v>
      </c>
      <c r="D2342" s="352">
        <v>0.54</v>
      </c>
    </row>
    <row r="2343" spans="1:4" x14ac:dyDescent="0.25">
      <c r="A2343" s="356">
        <v>11795</v>
      </c>
      <c r="B2343" s="356" t="s">
        <v>5322</v>
      </c>
      <c r="C2343" s="356" t="s">
        <v>3518</v>
      </c>
      <c r="D2343" s="352">
        <v>562.26</v>
      </c>
    </row>
    <row r="2344" spans="1:4" x14ac:dyDescent="0.25">
      <c r="A2344" s="356">
        <v>134</v>
      </c>
      <c r="B2344" s="356" t="s">
        <v>5323</v>
      </c>
      <c r="C2344" s="356" t="s">
        <v>3575</v>
      </c>
      <c r="D2344" s="352">
        <v>1.28</v>
      </c>
    </row>
    <row r="2345" spans="1:4" x14ac:dyDescent="0.25">
      <c r="A2345" s="356">
        <v>4229</v>
      </c>
      <c r="B2345" s="356" t="s">
        <v>5324</v>
      </c>
      <c r="C2345" s="356" t="s">
        <v>3575</v>
      </c>
      <c r="D2345" s="352">
        <v>35.89</v>
      </c>
    </row>
    <row r="2346" spans="1:4" x14ac:dyDescent="0.25">
      <c r="A2346" s="356">
        <v>11731</v>
      </c>
      <c r="B2346" s="356" t="s">
        <v>12596</v>
      </c>
      <c r="C2346" s="356" t="s">
        <v>3517</v>
      </c>
      <c r="D2346" s="352">
        <v>10.25</v>
      </c>
    </row>
    <row r="2347" spans="1:4" x14ac:dyDescent="0.25">
      <c r="A2347" s="356">
        <v>11732</v>
      </c>
      <c r="B2347" s="356" t="s">
        <v>12597</v>
      </c>
      <c r="C2347" s="356" t="s">
        <v>3517</v>
      </c>
      <c r="D2347" s="352">
        <v>26.87</v>
      </c>
    </row>
    <row r="2348" spans="1:4" x14ac:dyDescent="0.25">
      <c r="A2348" s="356">
        <v>11244</v>
      </c>
      <c r="B2348" s="356" t="s">
        <v>5325</v>
      </c>
      <c r="C2348" s="356" t="s">
        <v>3517</v>
      </c>
      <c r="D2348" s="352">
        <v>292.55</v>
      </c>
    </row>
    <row r="2349" spans="1:4" x14ac:dyDescent="0.25">
      <c r="A2349" s="356">
        <v>11245</v>
      </c>
      <c r="B2349" s="356" t="s">
        <v>5326</v>
      </c>
      <c r="C2349" s="356" t="s">
        <v>3517</v>
      </c>
      <c r="D2349" s="352">
        <v>404.65</v>
      </c>
    </row>
    <row r="2350" spans="1:4" x14ac:dyDescent="0.25">
      <c r="A2350" s="356">
        <v>11235</v>
      </c>
      <c r="B2350" s="356" t="s">
        <v>5327</v>
      </c>
      <c r="C2350" s="356" t="s">
        <v>3517</v>
      </c>
      <c r="D2350" s="352">
        <v>223.25</v>
      </c>
    </row>
    <row r="2351" spans="1:4" x14ac:dyDescent="0.25">
      <c r="A2351" s="356">
        <v>11236</v>
      </c>
      <c r="B2351" s="356" t="s">
        <v>5328</v>
      </c>
      <c r="C2351" s="356" t="s">
        <v>3517</v>
      </c>
      <c r="D2351" s="352">
        <v>283.72000000000003</v>
      </c>
    </row>
    <row r="2352" spans="1:4" x14ac:dyDescent="0.25">
      <c r="A2352" s="356">
        <v>36494</v>
      </c>
      <c r="B2352" s="356" t="s">
        <v>5329</v>
      </c>
      <c r="C2352" s="356" t="s">
        <v>3517</v>
      </c>
      <c r="D2352" s="353">
        <v>651870.31000000006</v>
      </c>
    </row>
    <row r="2353" spans="1:4" x14ac:dyDescent="0.25">
      <c r="A2353" s="356">
        <v>36493</v>
      </c>
      <c r="B2353" s="356" t="s">
        <v>5330</v>
      </c>
      <c r="C2353" s="356" t="s">
        <v>3517</v>
      </c>
      <c r="D2353" s="353">
        <v>738542.58</v>
      </c>
    </row>
    <row r="2354" spans="1:4" x14ac:dyDescent="0.25">
      <c r="A2354" s="356">
        <v>36492</v>
      </c>
      <c r="B2354" s="356" t="s">
        <v>5331</v>
      </c>
      <c r="C2354" s="356" t="s">
        <v>3517</v>
      </c>
      <c r="D2354" s="353">
        <v>1371932.03</v>
      </c>
    </row>
    <row r="2355" spans="1:4" x14ac:dyDescent="0.25">
      <c r="A2355" s="356">
        <v>13333</v>
      </c>
      <c r="B2355" s="356" t="s">
        <v>5332</v>
      </c>
      <c r="C2355" s="356" t="s">
        <v>3517</v>
      </c>
      <c r="D2355" s="353">
        <v>184889.11</v>
      </c>
    </row>
    <row r="2356" spans="1:4" x14ac:dyDescent="0.25">
      <c r="A2356" s="356">
        <v>13533</v>
      </c>
      <c r="B2356" s="356" t="s">
        <v>5333</v>
      </c>
      <c r="C2356" s="356" t="s">
        <v>3517</v>
      </c>
      <c r="D2356" s="353">
        <v>165270.32</v>
      </c>
    </row>
    <row r="2357" spans="1:4" x14ac:dyDescent="0.25">
      <c r="A2357" s="356">
        <v>36499</v>
      </c>
      <c r="B2357" s="356" t="s">
        <v>5334</v>
      </c>
      <c r="C2357" s="356" t="s">
        <v>3517</v>
      </c>
      <c r="D2357" s="353">
        <v>3605.34</v>
      </c>
    </row>
    <row r="2358" spans="1:4" x14ac:dyDescent="0.25">
      <c r="A2358" s="356">
        <v>39585</v>
      </c>
      <c r="B2358" s="356" t="s">
        <v>5335</v>
      </c>
      <c r="C2358" s="356" t="s">
        <v>3517</v>
      </c>
      <c r="D2358" s="353">
        <v>119382.89</v>
      </c>
    </row>
    <row r="2359" spans="1:4" x14ac:dyDescent="0.25">
      <c r="A2359" s="356">
        <v>39586</v>
      </c>
      <c r="B2359" s="356" t="s">
        <v>5336</v>
      </c>
      <c r="C2359" s="356" t="s">
        <v>3517</v>
      </c>
      <c r="D2359" s="353">
        <v>140028.04999999999</v>
      </c>
    </row>
    <row r="2360" spans="1:4" x14ac:dyDescent="0.25">
      <c r="A2360" s="356">
        <v>39587</v>
      </c>
      <c r="B2360" s="356" t="s">
        <v>5337</v>
      </c>
      <c r="C2360" s="356" t="s">
        <v>3517</v>
      </c>
      <c r="D2360" s="353">
        <v>170546.99</v>
      </c>
    </row>
    <row r="2361" spans="1:4" x14ac:dyDescent="0.25">
      <c r="A2361" s="356">
        <v>39588</v>
      </c>
      <c r="B2361" s="356" t="s">
        <v>5338</v>
      </c>
      <c r="C2361" s="356" t="s">
        <v>3517</v>
      </c>
      <c r="D2361" s="353">
        <v>197475.45</v>
      </c>
    </row>
    <row r="2362" spans="1:4" x14ac:dyDescent="0.25">
      <c r="A2362" s="356">
        <v>39584</v>
      </c>
      <c r="B2362" s="356" t="s">
        <v>5339</v>
      </c>
      <c r="C2362" s="356" t="s">
        <v>3517</v>
      </c>
      <c r="D2362" s="353">
        <v>106313.61</v>
      </c>
    </row>
    <row r="2363" spans="1:4" x14ac:dyDescent="0.25">
      <c r="A2363" s="356">
        <v>39590</v>
      </c>
      <c r="B2363" s="356" t="s">
        <v>5340</v>
      </c>
      <c r="C2363" s="356" t="s">
        <v>3517</v>
      </c>
      <c r="D2363" s="353">
        <v>103764.38</v>
      </c>
    </row>
    <row r="2364" spans="1:4" x14ac:dyDescent="0.25">
      <c r="A2364" s="356">
        <v>39592</v>
      </c>
      <c r="B2364" s="356" t="s">
        <v>5341</v>
      </c>
      <c r="C2364" s="356" t="s">
        <v>3517</v>
      </c>
      <c r="D2364" s="353">
        <v>149111.92000000001</v>
      </c>
    </row>
    <row r="2365" spans="1:4" x14ac:dyDescent="0.25">
      <c r="A2365" s="356">
        <v>39593</v>
      </c>
      <c r="B2365" s="356" t="s">
        <v>5342</v>
      </c>
      <c r="C2365" s="356" t="s">
        <v>3517</v>
      </c>
      <c r="D2365" s="353">
        <v>170546.99</v>
      </c>
    </row>
    <row r="2366" spans="1:4" x14ac:dyDescent="0.25">
      <c r="A2366" s="356">
        <v>14254</v>
      </c>
      <c r="B2366" s="356" t="s">
        <v>5343</v>
      </c>
      <c r="C2366" s="356" t="s">
        <v>3517</v>
      </c>
      <c r="D2366" s="353">
        <v>96942.5</v>
      </c>
    </row>
    <row r="2367" spans="1:4" x14ac:dyDescent="0.25">
      <c r="A2367" s="356">
        <v>44494</v>
      </c>
      <c r="B2367" s="356" t="s">
        <v>12598</v>
      </c>
      <c r="C2367" s="356" t="s">
        <v>3517</v>
      </c>
      <c r="D2367" s="353">
        <v>80954.720000000001</v>
      </c>
    </row>
    <row r="2368" spans="1:4" x14ac:dyDescent="0.25">
      <c r="A2368" s="356">
        <v>25019</v>
      </c>
      <c r="B2368" s="356" t="s">
        <v>5344</v>
      </c>
      <c r="C2368" s="356" t="s">
        <v>3517</v>
      </c>
      <c r="D2368" s="353">
        <v>138765.44</v>
      </c>
    </row>
    <row r="2369" spans="1:4" x14ac:dyDescent="0.25">
      <c r="A2369" s="356">
        <v>36501</v>
      </c>
      <c r="B2369" s="356" t="s">
        <v>5345</v>
      </c>
      <c r="C2369" s="356" t="s">
        <v>3517</v>
      </c>
      <c r="D2369" s="353">
        <v>123549.06</v>
      </c>
    </row>
    <row r="2370" spans="1:4" x14ac:dyDescent="0.25">
      <c r="A2370" s="356">
        <v>44493</v>
      </c>
      <c r="B2370" s="356" t="s">
        <v>12599</v>
      </c>
      <c r="C2370" s="356" t="s">
        <v>3517</v>
      </c>
      <c r="D2370" s="353">
        <v>148529.64000000001</v>
      </c>
    </row>
    <row r="2371" spans="1:4" x14ac:dyDescent="0.25">
      <c r="A2371" s="356">
        <v>36500</v>
      </c>
      <c r="B2371" s="356" t="s">
        <v>5346</v>
      </c>
      <c r="C2371" s="356" t="s">
        <v>3517</v>
      </c>
      <c r="D2371" s="353">
        <v>87308.75</v>
      </c>
    </row>
    <row r="2372" spans="1:4" x14ac:dyDescent="0.25">
      <c r="A2372" s="356">
        <v>20017</v>
      </c>
      <c r="B2372" s="356" t="s">
        <v>12600</v>
      </c>
      <c r="C2372" s="356" t="s">
        <v>3526</v>
      </c>
      <c r="D2372" s="352">
        <v>4.45</v>
      </c>
    </row>
    <row r="2373" spans="1:4" x14ac:dyDescent="0.25">
      <c r="A2373" s="356">
        <v>20007</v>
      </c>
      <c r="B2373" s="356" t="s">
        <v>12601</v>
      </c>
      <c r="C2373" s="356" t="s">
        <v>3526</v>
      </c>
      <c r="D2373" s="352">
        <v>2.65</v>
      </c>
    </row>
    <row r="2374" spans="1:4" x14ac:dyDescent="0.25">
      <c r="A2374" s="356">
        <v>39831</v>
      </c>
      <c r="B2374" s="356" t="s">
        <v>12602</v>
      </c>
      <c r="C2374" s="356" t="s">
        <v>3831</v>
      </c>
      <c r="D2374" s="352">
        <v>284.20999999999998</v>
      </c>
    </row>
    <row r="2375" spans="1:4" x14ac:dyDescent="0.25">
      <c r="A2375" s="356">
        <v>36888</v>
      </c>
      <c r="B2375" s="356" t="s">
        <v>12603</v>
      </c>
      <c r="C2375" s="356" t="s">
        <v>3526</v>
      </c>
      <c r="D2375" s="352">
        <v>43.85</v>
      </c>
    </row>
    <row r="2376" spans="1:4" x14ac:dyDescent="0.25">
      <c r="A2376" s="356">
        <v>39836</v>
      </c>
      <c r="B2376" s="356" t="s">
        <v>12604</v>
      </c>
      <c r="C2376" s="356" t="s">
        <v>3831</v>
      </c>
      <c r="D2376" s="352">
        <v>249.73</v>
      </c>
    </row>
    <row r="2377" spans="1:4" x14ac:dyDescent="0.25">
      <c r="A2377" s="356">
        <v>39830</v>
      </c>
      <c r="B2377" s="356" t="s">
        <v>12605</v>
      </c>
      <c r="C2377" s="356" t="s">
        <v>3831</v>
      </c>
      <c r="D2377" s="352">
        <v>284.82</v>
      </c>
    </row>
    <row r="2378" spans="1:4" x14ac:dyDescent="0.25">
      <c r="A2378" s="356">
        <v>40527</v>
      </c>
      <c r="B2378" s="356" t="s">
        <v>5347</v>
      </c>
      <c r="C2378" s="356" t="s">
        <v>3517</v>
      </c>
      <c r="D2378" s="353">
        <v>2638.34</v>
      </c>
    </row>
    <row r="2379" spans="1:4" x14ac:dyDescent="0.25">
      <c r="A2379" s="356">
        <v>36497</v>
      </c>
      <c r="B2379" s="356" t="s">
        <v>5348</v>
      </c>
      <c r="C2379" s="356" t="s">
        <v>3517</v>
      </c>
      <c r="D2379" s="353">
        <v>3011.95</v>
      </c>
    </row>
    <row r="2380" spans="1:4" x14ac:dyDescent="0.25">
      <c r="A2380" s="356">
        <v>36487</v>
      </c>
      <c r="B2380" s="356" t="s">
        <v>5349</v>
      </c>
      <c r="C2380" s="356" t="s">
        <v>3517</v>
      </c>
      <c r="D2380" s="353">
        <v>5244.27</v>
      </c>
    </row>
    <row r="2381" spans="1:4" x14ac:dyDescent="0.25">
      <c r="A2381" s="356">
        <v>44475</v>
      </c>
      <c r="B2381" s="356" t="s">
        <v>12606</v>
      </c>
      <c r="C2381" s="356" t="s">
        <v>3517</v>
      </c>
      <c r="D2381" s="353">
        <v>1139895.45</v>
      </c>
    </row>
    <row r="2382" spans="1:4" x14ac:dyDescent="0.25">
      <c r="A2382" s="356">
        <v>44474</v>
      </c>
      <c r="B2382" s="356" t="s">
        <v>12607</v>
      </c>
      <c r="C2382" s="356" t="s">
        <v>3517</v>
      </c>
      <c r="D2382" s="353">
        <v>2192106.64</v>
      </c>
    </row>
    <row r="2383" spans="1:4" x14ac:dyDescent="0.25">
      <c r="A2383" s="356">
        <v>44490</v>
      </c>
      <c r="B2383" s="356" t="s">
        <v>12608</v>
      </c>
      <c r="C2383" s="356" t="s">
        <v>3517</v>
      </c>
      <c r="D2383" s="353">
        <v>3726581.28</v>
      </c>
    </row>
    <row r="2384" spans="1:4" x14ac:dyDescent="0.25">
      <c r="A2384" s="356">
        <v>37776</v>
      </c>
      <c r="B2384" s="356" t="s">
        <v>5350</v>
      </c>
      <c r="C2384" s="356" t="s">
        <v>3517</v>
      </c>
      <c r="D2384" s="353">
        <v>228391.8</v>
      </c>
    </row>
    <row r="2385" spans="1:4" x14ac:dyDescent="0.25">
      <c r="A2385" s="356">
        <v>37775</v>
      </c>
      <c r="B2385" s="356" t="s">
        <v>5351</v>
      </c>
      <c r="C2385" s="356" t="s">
        <v>3517</v>
      </c>
      <c r="D2385" s="353">
        <v>359734.37</v>
      </c>
    </row>
    <row r="2386" spans="1:4" x14ac:dyDescent="0.25">
      <c r="A2386" s="356">
        <v>36491</v>
      </c>
      <c r="B2386" s="356" t="s">
        <v>5352</v>
      </c>
      <c r="C2386" s="356" t="s">
        <v>3517</v>
      </c>
      <c r="D2386" s="353">
        <v>1332203.1200000001</v>
      </c>
    </row>
    <row r="2387" spans="1:4" x14ac:dyDescent="0.25">
      <c r="A2387" s="356">
        <v>10712</v>
      </c>
      <c r="B2387" s="356" t="s">
        <v>5353</v>
      </c>
      <c r="C2387" s="356" t="s">
        <v>3517</v>
      </c>
      <c r="D2387" s="353">
        <v>89933.59</v>
      </c>
    </row>
    <row r="2388" spans="1:4" x14ac:dyDescent="0.25">
      <c r="A2388" s="356">
        <v>3363</v>
      </c>
      <c r="B2388" s="356" t="s">
        <v>5354</v>
      </c>
      <c r="C2388" s="356" t="s">
        <v>3517</v>
      </c>
      <c r="D2388" s="353">
        <v>126500</v>
      </c>
    </row>
    <row r="2389" spans="1:4" x14ac:dyDescent="0.25">
      <c r="A2389" s="356">
        <v>3365</v>
      </c>
      <c r="B2389" s="356" t="s">
        <v>5355</v>
      </c>
      <c r="C2389" s="356" t="s">
        <v>3517</v>
      </c>
      <c r="D2389" s="353">
        <v>295693.75</v>
      </c>
    </row>
    <row r="2390" spans="1:4" x14ac:dyDescent="0.25">
      <c r="A2390" s="356">
        <v>7569</v>
      </c>
      <c r="B2390" s="356" t="s">
        <v>5356</v>
      </c>
      <c r="C2390" s="356" t="s">
        <v>3517</v>
      </c>
      <c r="D2390" s="352">
        <v>75.44</v>
      </c>
    </row>
    <row r="2391" spans="1:4" x14ac:dyDescent="0.25">
      <c r="A2391" s="356">
        <v>34349</v>
      </c>
      <c r="B2391" s="356" t="s">
        <v>5357</v>
      </c>
      <c r="C2391" s="356" t="s">
        <v>3517</v>
      </c>
      <c r="D2391" s="352">
        <v>25.64</v>
      </c>
    </row>
    <row r="2392" spans="1:4" x14ac:dyDescent="0.25">
      <c r="A2392" s="356">
        <v>11991</v>
      </c>
      <c r="B2392" s="356" t="s">
        <v>5358</v>
      </c>
      <c r="C2392" s="356" t="s">
        <v>3517</v>
      </c>
      <c r="D2392" s="352">
        <v>59.92</v>
      </c>
    </row>
    <row r="2393" spans="1:4" x14ac:dyDescent="0.25">
      <c r="A2393" s="356">
        <v>20062</v>
      </c>
      <c r="B2393" s="356" t="s">
        <v>5359</v>
      </c>
      <c r="C2393" s="356" t="s">
        <v>3517</v>
      </c>
      <c r="D2393" s="352">
        <v>15.38</v>
      </c>
    </row>
    <row r="2394" spans="1:4" x14ac:dyDescent="0.25">
      <c r="A2394" s="356">
        <v>11029</v>
      </c>
      <c r="B2394" s="356" t="s">
        <v>5360</v>
      </c>
      <c r="C2394" s="356" t="s">
        <v>4599</v>
      </c>
      <c r="D2394" s="352">
        <v>1.89</v>
      </c>
    </row>
    <row r="2395" spans="1:4" x14ac:dyDescent="0.25">
      <c r="A2395" s="356">
        <v>4316</v>
      </c>
      <c r="B2395" s="356" t="s">
        <v>5361</v>
      </c>
      <c r="C2395" s="356" t="s">
        <v>3517</v>
      </c>
      <c r="D2395" s="352">
        <v>1.91</v>
      </c>
    </row>
    <row r="2396" spans="1:4" x14ac:dyDescent="0.25">
      <c r="A2396" s="356">
        <v>4313</v>
      </c>
      <c r="B2396" s="356" t="s">
        <v>5362</v>
      </c>
      <c r="C2396" s="356" t="s">
        <v>4599</v>
      </c>
      <c r="D2396" s="352">
        <v>2.74</v>
      </c>
    </row>
    <row r="2397" spans="1:4" x14ac:dyDescent="0.25">
      <c r="A2397" s="356">
        <v>4317</v>
      </c>
      <c r="B2397" s="356" t="s">
        <v>5363</v>
      </c>
      <c r="C2397" s="356" t="s">
        <v>3517</v>
      </c>
      <c r="D2397" s="352">
        <v>3.12</v>
      </c>
    </row>
    <row r="2398" spans="1:4" x14ac:dyDescent="0.25">
      <c r="A2398" s="356">
        <v>4314</v>
      </c>
      <c r="B2398" s="356" t="s">
        <v>5364</v>
      </c>
      <c r="C2398" s="356" t="s">
        <v>4599</v>
      </c>
      <c r="D2398" s="352">
        <v>3.65</v>
      </c>
    </row>
    <row r="2399" spans="1:4" x14ac:dyDescent="0.25">
      <c r="A2399" s="356">
        <v>10921</v>
      </c>
      <c r="B2399" s="356" t="s">
        <v>5365</v>
      </c>
      <c r="C2399" s="356" t="s">
        <v>3517</v>
      </c>
      <c r="D2399" s="353">
        <v>5284.33</v>
      </c>
    </row>
    <row r="2400" spans="1:4" x14ac:dyDescent="0.25">
      <c r="A2400" s="356">
        <v>10922</v>
      </c>
      <c r="B2400" s="356" t="s">
        <v>5366</v>
      </c>
      <c r="C2400" s="356" t="s">
        <v>3517</v>
      </c>
      <c r="D2400" s="353">
        <v>4786.41</v>
      </c>
    </row>
    <row r="2401" spans="1:4" x14ac:dyDescent="0.25">
      <c r="A2401" s="356">
        <v>10923</v>
      </c>
      <c r="B2401" s="356" t="s">
        <v>5367</v>
      </c>
      <c r="C2401" s="356" t="s">
        <v>3517</v>
      </c>
      <c r="D2401" s="353">
        <v>2828.97</v>
      </c>
    </row>
    <row r="2402" spans="1:4" x14ac:dyDescent="0.25">
      <c r="A2402" s="356">
        <v>10924</v>
      </c>
      <c r="B2402" s="356" t="s">
        <v>5368</v>
      </c>
      <c r="C2402" s="356" t="s">
        <v>3517</v>
      </c>
      <c r="D2402" s="353">
        <v>2979.46</v>
      </c>
    </row>
    <row r="2403" spans="1:4" x14ac:dyDescent="0.25">
      <c r="A2403" s="356">
        <v>37772</v>
      </c>
      <c r="B2403" s="356" t="s">
        <v>5369</v>
      </c>
      <c r="C2403" s="356" t="s">
        <v>3517</v>
      </c>
      <c r="D2403" s="353">
        <v>257539.77</v>
      </c>
    </row>
    <row r="2404" spans="1:4" x14ac:dyDescent="0.25">
      <c r="A2404" s="356">
        <v>37771</v>
      </c>
      <c r="B2404" s="356" t="s">
        <v>5370</v>
      </c>
      <c r="C2404" s="356" t="s">
        <v>3517</v>
      </c>
      <c r="D2404" s="353">
        <v>273981.3</v>
      </c>
    </row>
    <row r="2405" spans="1:4" x14ac:dyDescent="0.25">
      <c r="A2405" s="356">
        <v>12772</v>
      </c>
      <c r="B2405" s="356" t="s">
        <v>12609</v>
      </c>
      <c r="C2405" s="356" t="s">
        <v>3517</v>
      </c>
      <c r="D2405" s="352">
        <v>866.77</v>
      </c>
    </row>
    <row r="2406" spans="1:4" x14ac:dyDescent="0.25">
      <c r="A2406" s="356">
        <v>12770</v>
      </c>
      <c r="B2406" s="356" t="s">
        <v>12610</v>
      </c>
      <c r="C2406" s="356" t="s">
        <v>3517</v>
      </c>
      <c r="D2406" s="352">
        <v>521.53</v>
      </c>
    </row>
    <row r="2407" spans="1:4" x14ac:dyDescent="0.25">
      <c r="A2407" s="356">
        <v>12775</v>
      </c>
      <c r="B2407" s="356" t="s">
        <v>12611</v>
      </c>
      <c r="C2407" s="356" t="s">
        <v>3517</v>
      </c>
      <c r="D2407" s="352">
        <v>381.97</v>
      </c>
    </row>
    <row r="2408" spans="1:4" x14ac:dyDescent="0.25">
      <c r="A2408" s="356">
        <v>12768</v>
      </c>
      <c r="B2408" s="356" t="s">
        <v>12612</v>
      </c>
      <c r="C2408" s="356" t="s">
        <v>3517</v>
      </c>
      <c r="D2408" s="353">
        <v>1219.3599999999999</v>
      </c>
    </row>
    <row r="2409" spans="1:4" x14ac:dyDescent="0.25">
      <c r="A2409" s="356">
        <v>12769</v>
      </c>
      <c r="B2409" s="356" t="s">
        <v>12613</v>
      </c>
      <c r="C2409" s="356" t="s">
        <v>3517</v>
      </c>
      <c r="D2409" s="352">
        <v>99.9</v>
      </c>
    </row>
    <row r="2410" spans="1:4" x14ac:dyDescent="0.25">
      <c r="A2410" s="356">
        <v>12773</v>
      </c>
      <c r="B2410" s="356" t="s">
        <v>12614</v>
      </c>
      <c r="C2410" s="356" t="s">
        <v>3517</v>
      </c>
      <c r="D2410" s="352">
        <v>107.24</v>
      </c>
    </row>
    <row r="2411" spans="1:4" x14ac:dyDescent="0.25">
      <c r="A2411" s="356">
        <v>12774</v>
      </c>
      <c r="B2411" s="356" t="s">
        <v>12615</v>
      </c>
      <c r="C2411" s="356" t="s">
        <v>3517</v>
      </c>
      <c r="D2411" s="352">
        <v>132.22</v>
      </c>
    </row>
    <row r="2412" spans="1:4" x14ac:dyDescent="0.25">
      <c r="A2412" s="356">
        <v>12776</v>
      </c>
      <c r="B2412" s="356" t="s">
        <v>12616</v>
      </c>
      <c r="C2412" s="356" t="s">
        <v>3517</v>
      </c>
      <c r="D2412" s="353">
        <v>1968.61</v>
      </c>
    </row>
    <row r="2413" spans="1:4" x14ac:dyDescent="0.25">
      <c r="A2413" s="356">
        <v>12777</v>
      </c>
      <c r="B2413" s="356" t="s">
        <v>12617</v>
      </c>
      <c r="C2413" s="356" t="s">
        <v>3517</v>
      </c>
      <c r="D2413" s="353">
        <v>2570.9499999999998</v>
      </c>
    </row>
    <row r="2414" spans="1:4" x14ac:dyDescent="0.25">
      <c r="A2414" s="356">
        <v>3391</v>
      </c>
      <c r="B2414" s="356" t="s">
        <v>5371</v>
      </c>
      <c r="C2414" s="356" t="s">
        <v>3517</v>
      </c>
      <c r="D2414" s="352">
        <v>35.700000000000003</v>
      </c>
    </row>
    <row r="2415" spans="1:4" x14ac:dyDescent="0.25">
      <c r="A2415" s="356">
        <v>3389</v>
      </c>
      <c r="B2415" s="356" t="s">
        <v>5372</v>
      </c>
      <c r="C2415" s="356" t="s">
        <v>3517</v>
      </c>
      <c r="D2415" s="352">
        <v>18.52</v>
      </c>
    </row>
    <row r="2416" spans="1:4" x14ac:dyDescent="0.25">
      <c r="A2416" s="356">
        <v>3390</v>
      </c>
      <c r="B2416" s="356" t="s">
        <v>5373</v>
      </c>
      <c r="C2416" s="356" t="s">
        <v>3517</v>
      </c>
      <c r="D2416" s="352">
        <v>20.84</v>
      </c>
    </row>
    <row r="2417" spans="1:4" x14ac:dyDescent="0.25">
      <c r="A2417" s="356">
        <v>12873</v>
      </c>
      <c r="B2417" s="356" t="s">
        <v>12618</v>
      </c>
      <c r="C2417" s="356" t="s">
        <v>3519</v>
      </c>
      <c r="D2417" s="352">
        <v>13.98</v>
      </c>
    </row>
    <row r="2418" spans="1:4" x14ac:dyDescent="0.25">
      <c r="A2418" s="356">
        <v>41076</v>
      </c>
      <c r="B2418" s="356" t="s">
        <v>5374</v>
      </c>
      <c r="C2418" s="356" t="s">
        <v>3655</v>
      </c>
      <c r="D2418" s="353">
        <v>2471.64</v>
      </c>
    </row>
    <row r="2419" spans="1:4" x14ac:dyDescent="0.25">
      <c r="A2419" s="356">
        <v>140</v>
      </c>
      <c r="B2419" s="356" t="s">
        <v>5375</v>
      </c>
      <c r="C2419" s="356" t="s">
        <v>3575</v>
      </c>
      <c r="D2419" s="352">
        <v>14.35</v>
      </c>
    </row>
    <row r="2420" spans="1:4" x14ac:dyDescent="0.25">
      <c r="A2420" s="356">
        <v>151</v>
      </c>
      <c r="B2420" s="356" t="s">
        <v>12619</v>
      </c>
      <c r="C2420" s="356" t="s">
        <v>3576</v>
      </c>
      <c r="D2420" s="352">
        <v>21.18</v>
      </c>
    </row>
    <row r="2421" spans="1:4" x14ac:dyDescent="0.25">
      <c r="A2421" s="356">
        <v>7340</v>
      </c>
      <c r="B2421" s="356" t="s">
        <v>5376</v>
      </c>
      <c r="C2421" s="356" t="s">
        <v>3576</v>
      </c>
      <c r="D2421" s="352">
        <v>49.65</v>
      </c>
    </row>
    <row r="2422" spans="1:4" x14ac:dyDescent="0.25">
      <c r="A2422" s="356">
        <v>2701</v>
      </c>
      <c r="B2422" s="356" t="s">
        <v>5377</v>
      </c>
      <c r="C2422" s="356" t="s">
        <v>3519</v>
      </c>
      <c r="D2422" s="352">
        <v>12.22</v>
      </c>
    </row>
    <row r="2423" spans="1:4" x14ac:dyDescent="0.25">
      <c r="A2423" s="356">
        <v>40929</v>
      </c>
      <c r="B2423" s="356" t="s">
        <v>5378</v>
      </c>
      <c r="C2423" s="356" t="s">
        <v>3655</v>
      </c>
      <c r="D2423" s="353">
        <v>2162.71</v>
      </c>
    </row>
    <row r="2424" spans="1:4" x14ac:dyDescent="0.25">
      <c r="A2424" s="356">
        <v>38114</v>
      </c>
      <c r="B2424" s="356" t="s">
        <v>5379</v>
      </c>
      <c r="C2424" s="356" t="s">
        <v>3517</v>
      </c>
      <c r="D2424" s="352">
        <v>15.29</v>
      </c>
    </row>
    <row r="2425" spans="1:4" x14ac:dyDescent="0.25">
      <c r="A2425" s="356">
        <v>38064</v>
      </c>
      <c r="B2425" s="356" t="s">
        <v>5380</v>
      </c>
      <c r="C2425" s="356" t="s">
        <v>3517</v>
      </c>
      <c r="D2425" s="352">
        <v>17.09</v>
      </c>
    </row>
    <row r="2426" spans="1:4" x14ac:dyDescent="0.25">
      <c r="A2426" s="356">
        <v>38115</v>
      </c>
      <c r="B2426" s="356" t="s">
        <v>5381</v>
      </c>
      <c r="C2426" s="356" t="s">
        <v>3517</v>
      </c>
      <c r="D2426" s="352">
        <v>16.32</v>
      </c>
    </row>
    <row r="2427" spans="1:4" x14ac:dyDescent="0.25">
      <c r="A2427" s="356">
        <v>38065</v>
      </c>
      <c r="B2427" s="356" t="s">
        <v>5382</v>
      </c>
      <c r="C2427" s="356" t="s">
        <v>3517</v>
      </c>
      <c r="D2427" s="352">
        <v>24.25</v>
      </c>
    </row>
    <row r="2428" spans="1:4" x14ac:dyDescent="0.25">
      <c r="A2428" s="356">
        <v>38078</v>
      </c>
      <c r="B2428" s="356" t="s">
        <v>5383</v>
      </c>
      <c r="C2428" s="356" t="s">
        <v>3517</v>
      </c>
      <c r="D2428" s="352">
        <v>14.15</v>
      </c>
    </row>
    <row r="2429" spans="1:4" x14ac:dyDescent="0.25">
      <c r="A2429" s="356">
        <v>38113</v>
      </c>
      <c r="B2429" s="356" t="s">
        <v>5384</v>
      </c>
      <c r="C2429" s="356" t="s">
        <v>3517</v>
      </c>
      <c r="D2429" s="352">
        <v>7.68</v>
      </c>
    </row>
    <row r="2430" spans="1:4" x14ac:dyDescent="0.25">
      <c r="A2430" s="356">
        <v>38063</v>
      </c>
      <c r="B2430" s="356" t="s">
        <v>5385</v>
      </c>
      <c r="C2430" s="356" t="s">
        <v>3517</v>
      </c>
      <c r="D2430" s="352">
        <v>8.24</v>
      </c>
    </row>
    <row r="2431" spans="1:4" x14ac:dyDescent="0.25">
      <c r="A2431" s="356">
        <v>38080</v>
      </c>
      <c r="B2431" s="356" t="s">
        <v>5386</v>
      </c>
      <c r="C2431" s="356" t="s">
        <v>3517</v>
      </c>
      <c r="D2431" s="352">
        <v>24.57</v>
      </c>
    </row>
    <row r="2432" spans="1:4" x14ac:dyDescent="0.25">
      <c r="A2432" s="356">
        <v>38069</v>
      </c>
      <c r="B2432" s="356" t="s">
        <v>5387</v>
      </c>
      <c r="C2432" s="356" t="s">
        <v>3517</v>
      </c>
      <c r="D2432" s="352">
        <v>13.44</v>
      </c>
    </row>
    <row r="2433" spans="1:4" x14ac:dyDescent="0.25">
      <c r="A2433" s="356">
        <v>38077</v>
      </c>
      <c r="B2433" s="356" t="s">
        <v>5388</v>
      </c>
      <c r="C2433" s="356" t="s">
        <v>3517</v>
      </c>
      <c r="D2433" s="352">
        <v>13.13</v>
      </c>
    </row>
    <row r="2434" spans="1:4" x14ac:dyDescent="0.25">
      <c r="A2434" s="356">
        <v>38073</v>
      </c>
      <c r="B2434" s="356" t="s">
        <v>5389</v>
      </c>
      <c r="C2434" s="356" t="s">
        <v>3517</v>
      </c>
      <c r="D2434" s="352">
        <v>20</v>
      </c>
    </row>
    <row r="2435" spans="1:4" x14ac:dyDescent="0.25">
      <c r="A2435" s="356">
        <v>38112</v>
      </c>
      <c r="B2435" s="356" t="s">
        <v>5390</v>
      </c>
      <c r="C2435" s="356" t="s">
        <v>3517</v>
      </c>
      <c r="D2435" s="352">
        <v>5.9</v>
      </c>
    </row>
    <row r="2436" spans="1:4" x14ac:dyDescent="0.25">
      <c r="A2436" s="356">
        <v>38062</v>
      </c>
      <c r="B2436" s="356" t="s">
        <v>5391</v>
      </c>
      <c r="C2436" s="356" t="s">
        <v>3517</v>
      </c>
      <c r="D2436" s="352">
        <v>6.05</v>
      </c>
    </row>
    <row r="2437" spans="1:4" x14ac:dyDescent="0.25">
      <c r="A2437" s="356">
        <v>12128</v>
      </c>
      <c r="B2437" s="356" t="s">
        <v>5392</v>
      </c>
      <c r="C2437" s="356" t="s">
        <v>3517</v>
      </c>
      <c r="D2437" s="352">
        <v>8.09</v>
      </c>
    </row>
    <row r="2438" spans="1:4" x14ac:dyDescent="0.25">
      <c r="A2438" s="356">
        <v>12129</v>
      </c>
      <c r="B2438" s="356" t="s">
        <v>5393</v>
      </c>
      <c r="C2438" s="356" t="s">
        <v>3517</v>
      </c>
      <c r="D2438" s="352">
        <v>10.7</v>
      </c>
    </row>
    <row r="2439" spans="1:4" x14ac:dyDescent="0.25">
      <c r="A2439" s="356">
        <v>38081</v>
      </c>
      <c r="B2439" s="356" t="s">
        <v>5394</v>
      </c>
      <c r="C2439" s="356" t="s">
        <v>3517</v>
      </c>
      <c r="D2439" s="352">
        <v>20.84</v>
      </c>
    </row>
    <row r="2440" spans="1:4" x14ac:dyDescent="0.25">
      <c r="A2440" s="356">
        <v>38070</v>
      </c>
      <c r="B2440" s="356" t="s">
        <v>5395</v>
      </c>
      <c r="C2440" s="356" t="s">
        <v>3517</v>
      </c>
      <c r="D2440" s="352">
        <v>14.36</v>
      </c>
    </row>
    <row r="2441" spans="1:4" x14ac:dyDescent="0.25">
      <c r="A2441" s="356">
        <v>38074</v>
      </c>
      <c r="B2441" s="356" t="s">
        <v>5396</v>
      </c>
      <c r="C2441" s="356" t="s">
        <v>3517</v>
      </c>
      <c r="D2441" s="352">
        <v>21.83</v>
      </c>
    </row>
    <row r="2442" spans="1:4" x14ac:dyDescent="0.25">
      <c r="A2442" s="356">
        <v>38079</v>
      </c>
      <c r="B2442" s="356" t="s">
        <v>5397</v>
      </c>
      <c r="C2442" s="356" t="s">
        <v>3517</v>
      </c>
      <c r="D2442" s="352">
        <v>18.739999999999998</v>
      </c>
    </row>
    <row r="2443" spans="1:4" x14ac:dyDescent="0.25">
      <c r="A2443" s="356">
        <v>38072</v>
      </c>
      <c r="B2443" s="356" t="s">
        <v>5398</v>
      </c>
      <c r="C2443" s="356" t="s">
        <v>3517</v>
      </c>
      <c r="D2443" s="352">
        <v>18.010000000000002</v>
      </c>
    </row>
    <row r="2444" spans="1:4" x14ac:dyDescent="0.25">
      <c r="A2444" s="356">
        <v>38068</v>
      </c>
      <c r="B2444" s="356" t="s">
        <v>5399</v>
      </c>
      <c r="C2444" s="356" t="s">
        <v>3517</v>
      </c>
      <c r="D2444" s="352">
        <v>12.43</v>
      </c>
    </row>
    <row r="2445" spans="1:4" x14ac:dyDescent="0.25">
      <c r="A2445" s="356">
        <v>38071</v>
      </c>
      <c r="B2445" s="356" t="s">
        <v>5400</v>
      </c>
      <c r="C2445" s="356" t="s">
        <v>3517</v>
      </c>
      <c r="D2445" s="352">
        <v>14.86</v>
      </c>
    </row>
    <row r="2446" spans="1:4" x14ac:dyDescent="0.25">
      <c r="A2446" s="356">
        <v>38412</v>
      </c>
      <c r="B2446" s="356" t="s">
        <v>5401</v>
      </c>
      <c r="C2446" s="356" t="s">
        <v>3517</v>
      </c>
      <c r="D2446" s="353">
        <v>1589.95</v>
      </c>
    </row>
    <row r="2447" spans="1:4" x14ac:dyDescent="0.25">
      <c r="A2447" s="356">
        <v>3405</v>
      </c>
      <c r="B2447" s="356" t="s">
        <v>5402</v>
      </c>
      <c r="C2447" s="356" t="s">
        <v>3517</v>
      </c>
      <c r="D2447" s="352">
        <v>91.9</v>
      </c>
    </row>
    <row r="2448" spans="1:4" x14ac:dyDescent="0.25">
      <c r="A2448" s="356">
        <v>3394</v>
      </c>
      <c r="B2448" s="356" t="s">
        <v>5403</v>
      </c>
      <c r="C2448" s="356" t="s">
        <v>3517</v>
      </c>
      <c r="D2448" s="352">
        <v>485.11</v>
      </c>
    </row>
    <row r="2449" spans="1:4" x14ac:dyDescent="0.25">
      <c r="A2449" s="356">
        <v>3393</v>
      </c>
      <c r="B2449" s="356" t="s">
        <v>5404</v>
      </c>
      <c r="C2449" s="356" t="s">
        <v>3517</v>
      </c>
      <c r="D2449" s="352">
        <v>825.96</v>
      </c>
    </row>
    <row r="2450" spans="1:4" x14ac:dyDescent="0.25">
      <c r="A2450" s="356">
        <v>3406</v>
      </c>
      <c r="B2450" s="356" t="s">
        <v>5405</v>
      </c>
      <c r="C2450" s="356" t="s">
        <v>3517</v>
      </c>
      <c r="D2450" s="352">
        <v>28.13</v>
      </c>
    </row>
    <row r="2451" spans="1:4" x14ac:dyDescent="0.25">
      <c r="A2451" s="356">
        <v>3395</v>
      </c>
      <c r="B2451" s="356" t="s">
        <v>5406</v>
      </c>
      <c r="C2451" s="356" t="s">
        <v>3517</v>
      </c>
      <c r="D2451" s="352">
        <v>118.66</v>
      </c>
    </row>
    <row r="2452" spans="1:4" x14ac:dyDescent="0.25">
      <c r="A2452" s="356">
        <v>3398</v>
      </c>
      <c r="B2452" s="356" t="s">
        <v>5407</v>
      </c>
      <c r="C2452" s="356" t="s">
        <v>3517</v>
      </c>
      <c r="D2452" s="352">
        <v>5.64</v>
      </c>
    </row>
    <row r="2453" spans="1:4" x14ac:dyDescent="0.25">
      <c r="A2453" s="356">
        <v>40662</v>
      </c>
      <c r="B2453" s="356" t="s">
        <v>5408</v>
      </c>
      <c r="C2453" s="356" t="s">
        <v>3517</v>
      </c>
      <c r="D2453" s="352">
        <v>285.67</v>
      </c>
    </row>
    <row r="2454" spans="1:4" x14ac:dyDescent="0.25">
      <c r="A2454" s="356">
        <v>3437</v>
      </c>
      <c r="B2454" s="356" t="s">
        <v>5409</v>
      </c>
      <c r="C2454" s="356" t="s">
        <v>3518</v>
      </c>
      <c r="D2454" s="352">
        <v>793.54</v>
      </c>
    </row>
    <row r="2455" spans="1:4" x14ac:dyDescent="0.25">
      <c r="A2455" s="356">
        <v>11190</v>
      </c>
      <c r="B2455" s="356" t="s">
        <v>5410</v>
      </c>
      <c r="C2455" s="356" t="s">
        <v>3517</v>
      </c>
      <c r="D2455" s="352">
        <v>229</v>
      </c>
    </row>
    <row r="2456" spans="1:4" x14ac:dyDescent="0.25">
      <c r="A2456" s="356">
        <v>34377</v>
      </c>
      <c r="B2456" s="356" t="s">
        <v>12620</v>
      </c>
      <c r="C2456" s="356" t="s">
        <v>3517</v>
      </c>
      <c r="D2456" s="352">
        <v>308.76</v>
      </c>
    </row>
    <row r="2457" spans="1:4" x14ac:dyDescent="0.25">
      <c r="A2457" s="356">
        <v>3428</v>
      </c>
      <c r="B2457" s="356" t="s">
        <v>5411</v>
      </c>
      <c r="C2457" s="356" t="s">
        <v>3518</v>
      </c>
      <c r="D2457" s="353">
        <v>1177.08</v>
      </c>
    </row>
    <row r="2458" spans="1:4" x14ac:dyDescent="0.25">
      <c r="A2458" s="356">
        <v>3429</v>
      </c>
      <c r="B2458" s="356" t="s">
        <v>5412</v>
      </c>
      <c r="C2458" s="356" t="s">
        <v>3518</v>
      </c>
      <c r="D2458" s="352">
        <v>672.52</v>
      </c>
    </row>
    <row r="2459" spans="1:4" x14ac:dyDescent="0.25">
      <c r="A2459" s="356">
        <v>34364</v>
      </c>
      <c r="B2459" s="356" t="s">
        <v>12621</v>
      </c>
      <c r="C2459" s="356" t="s">
        <v>3517</v>
      </c>
      <c r="D2459" s="353">
        <v>1013.1</v>
      </c>
    </row>
    <row r="2460" spans="1:4" x14ac:dyDescent="0.25">
      <c r="A2460" s="356">
        <v>34369</v>
      </c>
      <c r="B2460" s="356" t="s">
        <v>12622</v>
      </c>
      <c r="C2460" s="356" t="s">
        <v>3517</v>
      </c>
      <c r="D2460" s="353">
        <v>1073.9000000000001</v>
      </c>
    </row>
    <row r="2461" spans="1:4" x14ac:dyDescent="0.25">
      <c r="A2461" s="356">
        <v>36896</v>
      </c>
      <c r="B2461" s="356" t="s">
        <v>12623</v>
      </c>
      <c r="C2461" s="356" t="s">
        <v>3517</v>
      </c>
      <c r="D2461" s="352">
        <v>598</v>
      </c>
    </row>
    <row r="2462" spans="1:4" x14ac:dyDescent="0.25">
      <c r="A2462" s="356">
        <v>34367</v>
      </c>
      <c r="B2462" s="356" t="s">
        <v>12624</v>
      </c>
      <c r="C2462" s="356" t="s">
        <v>3517</v>
      </c>
      <c r="D2462" s="352">
        <v>770.73</v>
      </c>
    </row>
    <row r="2463" spans="1:4" x14ac:dyDescent="0.25">
      <c r="A2463" s="356">
        <v>36897</v>
      </c>
      <c r="B2463" s="356" t="s">
        <v>12625</v>
      </c>
      <c r="C2463" s="356" t="s">
        <v>3517</v>
      </c>
      <c r="D2463" s="352">
        <v>933.17</v>
      </c>
    </row>
    <row r="2464" spans="1:4" x14ac:dyDescent="0.25">
      <c r="A2464" s="356">
        <v>40659</v>
      </c>
      <c r="B2464" s="356" t="s">
        <v>5413</v>
      </c>
      <c r="C2464" s="356" t="s">
        <v>3518</v>
      </c>
      <c r="D2464" s="353">
        <v>1122.74</v>
      </c>
    </row>
    <row r="2465" spans="1:4" x14ac:dyDescent="0.25">
      <c r="A2465" s="356">
        <v>40660</v>
      </c>
      <c r="B2465" s="356" t="s">
        <v>5414</v>
      </c>
      <c r="C2465" s="356" t="s">
        <v>3518</v>
      </c>
      <c r="D2465" s="353">
        <v>1422.94</v>
      </c>
    </row>
    <row r="2466" spans="1:4" x14ac:dyDescent="0.25">
      <c r="A2466" s="356">
        <v>40661</v>
      </c>
      <c r="B2466" s="356" t="s">
        <v>5415</v>
      </c>
      <c r="C2466" s="356" t="s">
        <v>3518</v>
      </c>
      <c r="D2466" s="352">
        <v>874.86</v>
      </c>
    </row>
    <row r="2467" spans="1:4" x14ac:dyDescent="0.25">
      <c r="A2467" s="356">
        <v>3421</v>
      </c>
      <c r="B2467" s="356" t="s">
        <v>5416</v>
      </c>
      <c r="C2467" s="356" t="s">
        <v>3518</v>
      </c>
      <c r="D2467" s="352">
        <v>881.56</v>
      </c>
    </row>
    <row r="2468" spans="1:4" x14ac:dyDescent="0.25">
      <c r="A2468" s="356">
        <v>599</v>
      </c>
      <c r="B2468" s="356" t="s">
        <v>12626</v>
      </c>
      <c r="C2468" s="356" t="s">
        <v>3518</v>
      </c>
      <c r="D2468" s="353">
        <v>1090.6199999999999</v>
      </c>
    </row>
    <row r="2469" spans="1:4" x14ac:dyDescent="0.25">
      <c r="A2469" s="356">
        <v>44053</v>
      </c>
      <c r="B2469" s="356" t="s">
        <v>12627</v>
      </c>
      <c r="C2469" s="356" t="s">
        <v>3517</v>
      </c>
      <c r="D2469" s="353">
        <v>2420.67</v>
      </c>
    </row>
    <row r="2470" spans="1:4" x14ac:dyDescent="0.25">
      <c r="A2470" s="356">
        <v>3423</v>
      </c>
      <c r="B2470" s="356" t="s">
        <v>5417</v>
      </c>
      <c r="C2470" s="356" t="s">
        <v>3518</v>
      </c>
      <c r="D2470" s="353">
        <v>1243.21</v>
      </c>
    </row>
    <row r="2471" spans="1:4" x14ac:dyDescent="0.25">
      <c r="A2471" s="356">
        <v>34381</v>
      </c>
      <c r="B2471" s="356" t="s">
        <v>12628</v>
      </c>
      <c r="C2471" s="356" t="s">
        <v>3517</v>
      </c>
      <c r="D2471" s="352">
        <v>440.37</v>
      </c>
    </row>
    <row r="2472" spans="1:4" x14ac:dyDescent="0.25">
      <c r="A2472" s="356">
        <v>34797</v>
      </c>
      <c r="B2472" s="356" t="s">
        <v>5418</v>
      </c>
      <c r="C2472" s="356" t="s">
        <v>3517</v>
      </c>
      <c r="D2472" s="352">
        <v>498.8</v>
      </c>
    </row>
    <row r="2473" spans="1:4" x14ac:dyDescent="0.25">
      <c r="A2473" s="356">
        <v>44054</v>
      </c>
      <c r="B2473" s="356" t="s">
        <v>12629</v>
      </c>
      <c r="C2473" s="356" t="s">
        <v>3517</v>
      </c>
      <c r="D2473" s="352">
        <v>868.39</v>
      </c>
    </row>
    <row r="2474" spans="1:4" x14ac:dyDescent="0.25">
      <c r="A2474" s="356">
        <v>44399</v>
      </c>
      <c r="B2474" s="356" t="s">
        <v>12630</v>
      </c>
      <c r="C2474" s="356" t="s">
        <v>3517</v>
      </c>
      <c r="D2474" s="353">
        <v>1186.5</v>
      </c>
    </row>
    <row r="2475" spans="1:4" x14ac:dyDescent="0.25">
      <c r="A2475" s="356">
        <v>44503</v>
      </c>
      <c r="B2475" s="356" t="s">
        <v>12631</v>
      </c>
      <c r="C2475" s="356" t="s">
        <v>3519</v>
      </c>
      <c r="D2475" s="352">
        <v>13.31</v>
      </c>
    </row>
    <row r="2476" spans="1:4" x14ac:dyDescent="0.25">
      <c r="A2476" s="356">
        <v>41077</v>
      </c>
      <c r="B2476" s="356" t="s">
        <v>5419</v>
      </c>
      <c r="C2476" s="356" t="s">
        <v>3655</v>
      </c>
      <c r="D2476" s="353">
        <v>2356.09</v>
      </c>
    </row>
    <row r="2477" spans="1:4" x14ac:dyDescent="0.25">
      <c r="A2477" s="356">
        <v>20159</v>
      </c>
      <c r="B2477" s="356" t="s">
        <v>10753</v>
      </c>
      <c r="C2477" s="356" t="s">
        <v>3517</v>
      </c>
      <c r="D2477" s="352">
        <v>67.87</v>
      </c>
    </row>
    <row r="2478" spans="1:4" x14ac:dyDescent="0.25">
      <c r="A2478" s="356">
        <v>37963</v>
      </c>
      <c r="B2478" s="356" t="s">
        <v>5420</v>
      </c>
      <c r="C2478" s="356" t="s">
        <v>3517</v>
      </c>
      <c r="D2478" s="352">
        <v>5.28</v>
      </c>
    </row>
    <row r="2479" spans="1:4" x14ac:dyDescent="0.25">
      <c r="A2479" s="356">
        <v>37964</v>
      </c>
      <c r="B2479" s="356" t="s">
        <v>5421</v>
      </c>
      <c r="C2479" s="356" t="s">
        <v>3517</v>
      </c>
      <c r="D2479" s="352">
        <v>8.8000000000000007</v>
      </c>
    </row>
    <row r="2480" spans="1:4" x14ac:dyDescent="0.25">
      <c r="A2480" s="356">
        <v>37965</v>
      </c>
      <c r="B2480" s="356" t="s">
        <v>5422</v>
      </c>
      <c r="C2480" s="356" t="s">
        <v>3517</v>
      </c>
      <c r="D2480" s="352">
        <v>12.76</v>
      </c>
    </row>
    <row r="2481" spans="1:4" x14ac:dyDescent="0.25">
      <c r="A2481" s="356">
        <v>37966</v>
      </c>
      <c r="B2481" s="356" t="s">
        <v>5423</v>
      </c>
      <c r="C2481" s="356" t="s">
        <v>3517</v>
      </c>
      <c r="D2481" s="352">
        <v>23.11</v>
      </c>
    </row>
    <row r="2482" spans="1:4" x14ac:dyDescent="0.25">
      <c r="A2482" s="356">
        <v>37967</v>
      </c>
      <c r="B2482" s="356" t="s">
        <v>5424</v>
      </c>
      <c r="C2482" s="356" t="s">
        <v>3517</v>
      </c>
      <c r="D2482" s="352">
        <v>37.06</v>
      </c>
    </row>
    <row r="2483" spans="1:4" x14ac:dyDescent="0.25">
      <c r="A2483" s="356">
        <v>37968</v>
      </c>
      <c r="B2483" s="356" t="s">
        <v>5425</v>
      </c>
      <c r="C2483" s="356" t="s">
        <v>3517</v>
      </c>
      <c r="D2483" s="352">
        <v>81.27</v>
      </c>
    </row>
    <row r="2484" spans="1:4" x14ac:dyDescent="0.25">
      <c r="A2484" s="356">
        <v>37969</v>
      </c>
      <c r="B2484" s="356" t="s">
        <v>5426</v>
      </c>
      <c r="C2484" s="356" t="s">
        <v>3517</v>
      </c>
      <c r="D2484" s="352">
        <v>217.11</v>
      </c>
    </row>
    <row r="2485" spans="1:4" x14ac:dyDescent="0.25">
      <c r="A2485" s="356">
        <v>37970</v>
      </c>
      <c r="B2485" s="356" t="s">
        <v>5427</v>
      </c>
      <c r="C2485" s="356" t="s">
        <v>3517</v>
      </c>
      <c r="D2485" s="352">
        <v>253.27</v>
      </c>
    </row>
    <row r="2486" spans="1:4" x14ac:dyDescent="0.25">
      <c r="A2486" s="356">
        <v>21118</v>
      </c>
      <c r="B2486" s="356" t="s">
        <v>5428</v>
      </c>
      <c r="C2486" s="356" t="s">
        <v>3517</v>
      </c>
      <c r="D2486" s="352">
        <v>3.99</v>
      </c>
    </row>
    <row r="2487" spans="1:4" x14ac:dyDescent="0.25">
      <c r="A2487" s="356">
        <v>37956</v>
      </c>
      <c r="B2487" s="356" t="s">
        <v>5429</v>
      </c>
      <c r="C2487" s="356" t="s">
        <v>3517</v>
      </c>
      <c r="D2487" s="352">
        <v>6.32</v>
      </c>
    </row>
    <row r="2488" spans="1:4" x14ac:dyDescent="0.25">
      <c r="A2488" s="356">
        <v>37957</v>
      </c>
      <c r="B2488" s="356" t="s">
        <v>5430</v>
      </c>
      <c r="C2488" s="356" t="s">
        <v>3517</v>
      </c>
      <c r="D2488" s="352">
        <v>13.33</v>
      </c>
    </row>
    <row r="2489" spans="1:4" x14ac:dyDescent="0.25">
      <c r="A2489" s="356">
        <v>37958</v>
      </c>
      <c r="B2489" s="356" t="s">
        <v>5431</v>
      </c>
      <c r="C2489" s="356" t="s">
        <v>3517</v>
      </c>
      <c r="D2489" s="352">
        <v>23.11</v>
      </c>
    </row>
    <row r="2490" spans="1:4" x14ac:dyDescent="0.25">
      <c r="A2490" s="356">
        <v>37959</v>
      </c>
      <c r="B2490" s="356" t="s">
        <v>5432</v>
      </c>
      <c r="C2490" s="356" t="s">
        <v>3517</v>
      </c>
      <c r="D2490" s="352">
        <v>37.06</v>
      </c>
    </row>
    <row r="2491" spans="1:4" x14ac:dyDescent="0.25">
      <c r="A2491" s="356">
        <v>37960</v>
      </c>
      <c r="B2491" s="356" t="s">
        <v>5433</v>
      </c>
      <c r="C2491" s="356" t="s">
        <v>3517</v>
      </c>
      <c r="D2491" s="352">
        <v>79.8</v>
      </c>
    </row>
    <row r="2492" spans="1:4" x14ac:dyDescent="0.25">
      <c r="A2492" s="356">
        <v>37961</v>
      </c>
      <c r="B2492" s="356" t="s">
        <v>5434</v>
      </c>
      <c r="C2492" s="356" t="s">
        <v>3517</v>
      </c>
      <c r="D2492" s="352">
        <v>211.72</v>
      </c>
    </row>
    <row r="2493" spans="1:4" x14ac:dyDescent="0.25">
      <c r="A2493" s="356">
        <v>37962</v>
      </c>
      <c r="B2493" s="356" t="s">
        <v>5435</v>
      </c>
      <c r="C2493" s="356" t="s">
        <v>3517</v>
      </c>
      <c r="D2493" s="352">
        <v>246.01</v>
      </c>
    </row>
    <row r="2494" spans="1:4" x14ac:dyDescent="0.25">
      <c r="A2494" s="356">
        <v>3533</v>
      </c>
      <c r="B2494" s="356" t="s">
        <v>5436</v>
      </c>
      <c r="C2494" s="356" t="s">
        <v>3517</v>
      </c>
      <c r="D2494" s="352">
        <v>2.4500000000000002</v>
      </c>
    </row>
    <row r="2495" spans="1:4" x14ac:dyDescent="0.25">
      <c r="A2495" s="356">
        <v>3538</v>
      </c>
      <c r="B2495" s="356" t="s">
        <v>5437</v>
      </c>
      <c r="C2495" s="356" t="s">
        <v>3517</v>
      </c>
      <c r="D2495" s="352">
        <v>4.2300000000000004</v>
      </c>
    </row>
    <row r="2496" spans="1:4" x14ac:dyDescent="0.25">
      <c r="A2496" s="356">
        <v>3497</v>
      </c>
      <c r="B2496" s="356" t="s">
        <v>5438</v>
      </c>
      <c r="C2496" s="356" t="s">
        <v>3517</v>
      </c>
      <c r="D2496" s="352">
        <v>15.81</v>
      </c>
    </row>
    <row r="2497" spans="1:4" x14ac:dyDescent="0.25">
      <c r="A2497" s="356">
        <v>3498</v>
      </c>
      <c r="B2497" s="356" t="s">
        <v>5439</v>
      </c>
      <c r="C2497" s="356" t="s">
        <v>3517</v>
      </c>
      <c r="D2497" s="352">
        <v>5.0199999999999996</v>
      </c>
    </row>
    <row r="2498" spans="1:4" x14ac:dyDescent="0.25">
      <c r="A2498" s="356">
        <v>3496</v>
      </c>
      <c r="B2498" s="356" t="s">
        <v>5440</v>
      </c>
      <c r="C2498" s="356" t="s">
        <v>3517</v>
      </c>
      <c r="D2498" s="352">
        <v>4.05</v>
      </c>
    </row>
    <row r="2499" spans="1:4" x14ac:dyDescent="0.25">
      <c r="A2499" s="356">
        <v>38429</v>
      </c>
      <c r="B2499" s="356" t="s">
        <v>5441</v>
      </c>
      <c r="C2499" s="356" t="s">
        <v>3517</v>
      </c>
      <c r="D2499" s="352">
        <v>13.47</v>
      </c>
    </row>
    <row r="2500" spans="1:4" x14ac:dyDescent="0.25">
      <c r="A2500" s="356">
        <v>38431</v>
      </c>
      <c r="B2500" s="356" t="s">
        <v>5442</v>
      </c>
      <c r="C2500" s="356" t="s">
        <v>3517</v>
      </c>
      <c r="D2500" s="352">
        <v>21.35</v>
      </c>
    </row>
    <row r="2501" spans="1:4" x14ac:dyDescent="0.25">
      <c r="A2501" s="356">
        <v>38430</v>
      </c>
      <c r="B2501" s="356" t="s">
        <v>5443</v>
      </c>
      <c r="C2501" s="356" t="s">
        <v>3517</v>
      </c>
      <c r="D2501" s="352">
        <v>27.28</v>
      </c>
    </row>
    <row r="2502" spans="1:4" x14ac:dyDescent="0.25">
      <c r="A2502" s="356">
        <v>36348</v>
      </c>
      <c r="B2502" s="356" t="s">
        <v>5444</v>
      </c>
      <c r="C2502" s="356" t="s">
        <v>3517</v>
      </c>
      <c r="D2502" s="352">
        <v>1.94</v>
      </c>
    </row>
    <row r="2503" spans="1:4" x14ac:dyDescent="0.25">
      <c r="A2503" s="356">
        <v>36349</v>
      </c>
      <c r="B2503" s="356" t="s">
        <v>5445</v>
      </c>
      <c r="C2503" s="356" t="s">
        <v>3517</v>
      </c>
      <c r="D2503" s="352">
        <v>2.91</v>
      </c>
    </row>
    <row r="2504" spans="1:4" x14ac:dyDescent="0.25">
      <c r="A2504" s="356">
        <v>38433</v>
      </c>
      <c r="B2504" s="356" t="s">
        <v>5446</v>
      </c>
      <c r="C2504" s="356" t="s">
        <v>3517</v>
      </c>
      <c r="D2504" s="352">
        <v>5.39</v>
      </c>
    </row>
    <row r="2505" spans="1:4" x14ac:dyDescent="0.25">
      <c r="A2505" s="356">
        <v>38440</v>
      </c>
      <c r="B2505" s="356" t="s">
        <v>5447</v>
      </c>
      <c r="C2505" s="356" t="s">
        <v>3517</v>
      </c>
      <c r="D2505" s="352">
        <v>186.04</v>
      </c>
    </row>
    <row r="2506" spans="1:4" x14ac:dyDescent="0.25">
      <c r="A2506" s="356">
        <v>36359</v>
      </c>
      <c r="B2506" s="356" t="s">
        <v>5448</v>
      </c>
      <c r="C2506" s="356" t="s">
        <v>3517</v>
      </c>
      <c r="D2506" s="352">
        <v>2.31</v>
      </c>
    </row>
    <row r="2507" spans="1:4" x14ac:dyDescent="0.25">
      <c r="A2507" s="356">
        <v>36360</v>
      </c>
      <c r="B2507" s="356" t="s">
        <v>5449</v>
      </c>
      <c r="C2507" s="356" t="s">
        <v>3517</v>
      </c>
      <c r="D2507" s="352">
        <v>3.57</v>
      </c>
    </row>
    <row r="2508" spans="1:4" x14ac:dyDescent="0.25">
      <c r="A2508" s="356">
        <v>38434</v>
      </c>
      <c r="B2508" s="356" t="s">
        <v>5450</v>
      </c>
      <c r="C2508" s="356" t="s">
        <v>3517</v>
      </c>
      <c r="D2508" s="352">
        <v>5.46</v>
      </c>
    </row>
    <row r="2509" spans="1:4" x14ac:dyDescent="0.25">
      <c r="A2509" s="356">
        <v>38435</v>
      </c>
      <c r="B2509" s="356" t="s">
        <v>5451</v>
      </c>
      <c r="C2509" s="356" t="s">
        <v>3517</v>
      </c>
      <c r="D2509" s="352">
        <v>10.37</v>
      </c>
    </row>
    <row r="2510" spans="1:4" x14ac:dyDescent="0.25">
      <c r="A2510" s="356">
        <v>38436</v>
      </c>
      <c r="B2510" s="356" t="s">
        <v>5452</v>
      </c>
      <c r="C2510" s="356" t="s">
        <v>3517</v>
      </c>
      <c r="D2510" s="352">
        <v>21.45</v>
      </c>
    </row>
    <row r="2511" spans="1:4" x14ac:dyDescent="0.25">
      <c r="A2511" s="356">
        <v>38437</v>
      </c>
      <c r="B2511" s="356" t="s">
        <v>5453</v>
      </c>
      <c r="C2511" s="356" t="s">
        <v>3517</v>
      </c>
      <c r="D2511" s="352">
        <v>32.21</v>
      </c>
    </row>
    <row r="2512" spans="1:4" x14ac:dyDescent="0.25">
      <c r="A2512" s="356">
        <v>38438</v>
      </c>
      <c r="B2512" s="356" t="s">
        <v>5454</v>
      </c>
      <c r="C2512" s="356" t="s">
        <v>3517</v>
      </c>
      <c r="D2512" s="352">
        <v>81.39</v>
      </c>
    </row>
    <row r="2513" spans="1:4" x14ac:dyDescent="0.25">
      <c r="A2513" s="356">
        <v>38439</v>
      </c>
      <c r="B2513" s="356" t="s">
        <v>5455</v>
      </c>
      <c r="C2513" s="356" t="s">
        <v>3517</v>
      </c>
      <c r="D2513" s="352">
        <v>124.05</v>
      </c>
    </row>
    <row r="2514" spans="1:4" x14ac:dyDescent="0.25">
      <c r="A2514" s="356">
        <v>10836</v>
      </c>
      <c r="B2514" s="356" t="s">
        <v>5456</v>
      </c>
      <c r="C2514" s="356" t="s">
        <v>3517</v>
      </c>
      <c r="D2514" s="352">
        <v>23.79</v>
      </c>
    </row>
    <row r="2515" spans="1:4" x14ac:dyDescent="0.25">
      <c r="A2515" s="356">
        <v>20128</v>
      </c>
      <c r="B2515" s="356" t="s">
        <v>5457</v>
      </c>
      <c r="C2515" s="356" t="s">
        <v>3517</v>
      </c>
      <c r="D2515" s="352">
        <v>69.73</v>
      </c>
    </row>
    <row r="2516" spans="1:4" x14ac:dyDescent="0.25">
      <c r="A2516" s="356">
        <v>20131</v>
      </c>
      <c r="B2516" s="356" t="s">
        <v>5458</v>
      </c>
      <c r="C2516" s="356" t="s">
        <v>3517</v>
      </c>
      <c r="D2516" s="352">
        <v>63.64</v>
      </c>
    </row>
    <row r="2517" spans="1:4" x14ac:dyDescent="0.25">
      <c r="A2517" s="356">
        <v>3521</v>
      </c>
      <c r="B2517" s="356" t="s">
        <v>5459</v>
      </c>
      <c r="C2517" s="356" t="s">
        <v>3517</v>
      </c>
      <c r="D2517" s="352">
        <v>2.13</v>
      </c>
    </row>
    <row r="2518" spans="1:4" x14ac:dyDescent="0.25">
      <c r="A2518" s="356">
        <v>3531</v>
      </c>
      <c r="B2518" s="356" t="s">
        <v>5460</v>
      </c>
      <c r="C2518" s="356" t="s">
        <v>3517</v>
      </c>
      <c r="D2518" s="352">
        <v>2.41</v>
      </c>
    </row>
    <row r="2519" spans="1:4" x14ac:dyDescent="0.25">
      <c r="A2519" s="356">
        <v>3522</v>
      </c>
      <c r="B2519" s="356" t="s">
        <v>5461</v>
      </c>
      <c r="C2519" s="356" t="s">
        <v>3517</v>
      </c>
      <c r="D2519" s="352">
        <v>3.59</v>
      </c>
    </row>
    <row r="2520" spans="1:4" x14ac:dyDescent="0.25">
      <c r="A2520" s="356">
        <v>3527</v>
      </c>
      <c r="B2520" s="356" t="s">
        <v>5462</v>
      </c>
      <c r="C2520" s="356" t="s">
        <v>3517</v>
      </c>
      <c r="D2520" s="352">
        <v>12.34</v>
      </c>
    </row>
    <row r="2521" spans="1:4" x14ac:dyDescent="0.25">
      <c r="A2521" s="356">
        <v>10835</v>
      </c>
      <c r="B2521" s="356" t="s">
        <v>5463</v>
      </c>
      <c r="C2521" s="356" t="s">
        <v>3517</v>
      </c>
      <c r="D2521" s="352">
        <v>4.9800000000000004</v>
      </c>
    </row>
    <row r="2522" spans="1:4" x14ac:dyDescent="0.25">
      <c r="A2522" s="356">
        <v>3475</v>
      </c>
      <c r="B2522" s="356" t="s">
        <v>5464</v>
      </c>
      <c r="C2522" s="356" t="s">
        <v>3517</v>
      </c>
      <c r="D2522" s="352">
        <v>4.1500000000000004</v>
      </c>
    </row>
    <row r="2523" spans="1:4" x14ac:dyDescent="0.25">
      <c r="A2523" s="356">
        <v>3485</v>
      </c>
      <c r="B2523" s="356" t="s">
        <v>5465</v>
      </c>
      <c r="C2523" s="356" t="s">
        <v>3517</v>
      </c>
      <c r="D2523" s="352">
        <v>13.25</v>
      </c>
    </row>
    <row r="2524" spans="1:4" x14ac:dyDescent="0.25">
      <c r="A2524" s="356">
        <v>3534</v>
      </c>
      <c r="B2524" s="356" t="s">
        <v>5466</v>
      </c>
      <c r="C2524" s="356" t="s">
        <v>3517</v>
      </c>
      <c r="D2524" s="352">
        <v>5.24</v>
      </c>
    </row>
    <row r="2525" spans="1:4" x14ac:dyDescent="0.25">
      <c r="A2525" s="356">
        <v>3543</v>
      </c>
      <c r="B2525" s="356" t="s">
        <v>5467</v>
      </c>
      <c r="C2525" s="356" t="s">
        <v>3517</v>
      </c>
      <c r="D2525" s="352">
        <v>2.63</v>
      </c>
    </row>
    <row r="2526" spans="1:4" x14ac:dyDescent="0.25">
      <c r="A2526" s="356">
        <v>3482</v>
      </c>
      <c r="B2526" s="356" t="s">
        <v>5468</v>
      </c>
      <c r="C2526" s="356" t="s">
        <v>3517</v>
      </c>
      <c r="D2526" s="352">
        <v>6.66</v>
      </c>
    </row>
    <row r="2527" spans="1:4" x14ac:dyDescent="0.25">
      <c r="A2527" s="356">
        <v>3505</v>
      </c>
      <c r="B2527" s="356" t="s">
        <v>5469</v>
      </c>
      <c r="C2527" s="356" t="s">
        <v>3517</v>
      </c>
      <c r="D2527" s="352">
        <v>3.78</v>
      </c>
    </row>
    <row r="2528" spans="1:4" x14ac:dyDescent="0.25">
      <c r="A2528" s="356">
        <v>3516</v>
      </c>
      <c r="B2528" s="356" t="s">
        <v>5470</v>
      </c>
      <c r="C2528" s="356" t="s">
        <v>3517</v>
      </c>
      <c r="D2528" s="352">
        <v>1.3</v>
      </c>
    </row>
    <row r="2529" spans="1:4" x14ac:dyDescent="0.25">
      <c r="A2529" s="356">
        <v>3517</v>
      </c>
      <c r="B2529" s="356" t="s">
        <v>5471</v>
      </c>
      <c r="C2529" s="356" t="s">
        <v>3517</v>
      </c>
      <c r="D2529" s="352">
        <v>4.54</v>
      </c>
    </row>
    <row r="2530" spans="1:4" x14ac:dyDescent="0.25">
      <c r="A2530" s="356">
        <v>3515</v>
      </c>
      <c r="B2530" s="356" t="s">
        <v>5472</v>
      </c>
      <c r="C2530" s="356" t="s">
        <v>3517</v>
      </c>
      <c r="D2530" s="352">
        <v>6.12</v>
      </c>
    </row>
    <row r="2531" spans="1:4" x14ac:dyDescent="0.25">
      <c r="A2531" s="356">
        <v>20147</v>
      </c>
      <c r="B2531" s="356" t="s">
        <v>5473</v>
      </c>
      <c r="C2531" s="356" t="s">
        <v>3517</v>
      </c>
      <c r="D2531" s="352">
        <v>6.58</v>
      </c>
    </row>
    <row r="2532" spans="1:4" x14ac:dyDescent="0.25">
      <c r="A2532" s="356">
        <v>3524</v>
      </c>
      <c r="B2532" s="356" t="s">
        <v>5474</v>
      </c>
      <c r="C2532" s="356" t="s">
        <v>3517</v>
      </c>
      <c r="D2532" s="352">
        <v>7.81</v>
      </c>
    </row>
    <row r="2533" spans="1:4" x14ac:dyDescent="0.25">
      <c r="A2533" s="356">
        <v>3532</v>
      </c>
      <c r="B2533" s="356" t="s">
        <v>5475</v>
      </c>
      <c r="C2533" s="356" t="s">
        <v>3517</v>
      </c>
      <c r="D2533" s="352">
        <v>14.29</v>
      </c>
    </row>
    <row r="2534" spans="1:4" x14ac:dyDescent="0.25">
      <c r="A2534" s="356">
        <v>3528</v>
      </c>
      <c r="B2534" s="356" t="s">
        <v>5476</v>
      </c>
      <c r="C2534" s="356" t="s">
        <v>3517</v>
      </c>
      <c r="D2534" s="352">
        <v>10.26</v>
      </c>
    </row>
    <row r="2535" spans="1:4" x14ac:dyDescent="0.25">
      <c r="A2535" s="356">
        <v>37952</v>
      </c>
      <c r="B2535" s="356" t="s">
        <v>5477</v>
      </c>
      <c r="C2535" s="356" t="s">
        <v>3517</v>
      </c>
      <c r="D2535" s="352">
        <v>73.099999999999994</v>
      </c>
    </row>
    <row r="2536" spans="1:4" x14ac:dyDescent="0.25">
      <c r="A2536" s="356">
        <v>37951</v>
      </c>
      <c r="B2536" s="356" t="s">
        <v>5478</v>
      </c>
      <c r="C2536" s="356" t="s">
        <v>3517</v>
      </c>
      <c r="D2536" s="352">
        <v>2.66</v>
      </c>
    </row>
    <row r="2537" spans="1:4" x14ac:dyDescent="0.25">
      <c r="A2537" s="356">
        <v>3518</v>
      </c>
      <c r="B2537" s="356" t="s">
        <v>5479</v>
      </c>
      <c r="C2537" s="356" t="s">
        <v>3517</v>
      </c>
      <c r="D2537" s="352">
        <v>3.89</v>
      </c>
    </row>
    <row r="2538" spans="1:4" x14ac:dyDescent="0.25">
      <c r="A2538" s="356">
        <v>3519</v>
      </c>
      <c r="B2538" s="356" t="s">
        <v>5480</v>
      </c>
      <c r="C2538" s="356" t="s">
        <v>3517</v>
      </c>
      <c r="D2538" s="352">
        <v>9.2200000000000006</v>
      </c>
    </row>
    <row r="2539" spans="1:4" x14ac:dyDescent="0.25">
      <c r="A2539" s="356">
        <v>3520</v>
      </c>
      <c r="B2539" s="356" t="s">
        <v>5481</v>
      </c>
      <c r="C2539" s="356" t="s">
        <v>3517</v>
      </c>
      <c r="D2539" s="352">
        <v>10.33</v>
      </c>
    </row>
    <row r="2540" spans="1:4" x14ac:dyDescent="0.25">
      <c r="A2540" s="356">
        <v>37950</v>
      </c>
      <c r="B2540" s="356" t="s">
        <v>5482</v>
      </c>
      <c r="C2540" s="356" t="s">
        <v>3517</v>
      </c>
      <c r="D2540" s="352">
        <v>63.64</v>
      </c>
    </row>
    <row r="2541" spans="1:4" x14ac:dyDescent="0.25">
      <c r="A2541" s="356">
        <v>37949</v>
      </c>
      <c r="B2541" s="356" t="s">
        <v>5483</v>
      </c>
      <c r="C2541" s="356" t="s">
        <v>3517</v>
      </c>
      <c r="D2541" s="352">
        <v>2.33</v>
      </c>
    </row>
    <row r="2542" spans="1:4" x14ac:dyDescent="0.25">
      <c r="A2542" s="356">
        <v>3526</v>
      </c>
      <c r="B2542" s="356" t="s">
        <v>5484</v>
      </c>
      <c r="C2542" s="356" t="s">
        <v>3517</v>
      </c>
      <c r="D2542" s="352">
        <v>3.12</v>
      </c>
    </row>
    <row r="2543" spans="1:4" x14ac:dyDescent="0.25">
      <c r="A2543" s="356">
        <v>3509</v>
      </c>
      <c r="B2543" s="356" t="s">
        <v>5485</v>
      </c>
      <c r="C2543" s="356" t="s">
        <v>3517</v>
      </c>
      <c r="D2543" s="352">
        <v>8.1199999999999992</v>
      </c>
    </row>
    <row r="2544" spans="1:4" x14ac:dyDescent="0.25">
      <c r="A2544" s="356">
        <v>3530</v>
      </c>
      <c r="B2544" s="356" t="s">
        <v>5486</v>
      </c>
      <c r="C2544" s="356" t="s">
        <v>3517</v>
      </c>
      <c r="D2544" s="352">
        <v>245.95</v>
      </c>
    </row>
    <row r="2545" spans="1:4" x14ac:dyDescent="0.25">
      <c r="A2545" s="356">
        <v>3542</v>
      </c>
      <c r="B2545" s="356" t="s">
        <v>5487</v>
      </c>
      <c r="C2545" s="356" t="s">
        <v>3517</v>
      </c>
      <c r="D2545" s="352">
        <v>0.56999999999999995</v>
      </c>
    </row>
    <row r="2546" spans="1:4" x14ac:dyDescent="0.25">
      <c r="A2546" s="356">
        <v>3529</v>
      </c>
      <c r="B2546" s="356" t="s">
        <v>5488</v>
      </c>
      <c r="C2546" s="356" t="s">
        <v>3517</v>
      </c>
      <c r="D2546" s="352">
        <v>0.79</v>
      </c>
    </row>
    <row r="2547" spans="1:4" x14ac:dyDescent="0.25">
      <c r="A2547" s="356">
        <v>3536</v>
      </c>
      <c r="B2547" s="356" t="s">
        <v>5489</v>
      </c>
      <c r="C2547" s="356" t="s">
        <v>3517</v>
      </c>
      <c r="D2547" s="352">
        <v>2.35</v>
      </c>
    </row>
    <row r="2548" spans="1:4" x14ac:dyDescent="0.25">
      <c r="A2548" s="356">
        <v>3535</v>
      </c>
      <c r="B2548" s="356" t="s">
        <v>5490</v>
      </c>
      <c r="C2548" s="356" t="s">
        <v>3517</v>
      </c>
      <c r="D2548" s="352">
        <v>5.58</v>
      </c>
    </row>
    <row r="2549" spans="1:4" x14ac:dyDescent="0.25">
      <c r="A2549" s="356">
        <v>3540</v>
      </c>
      <c r="B2549" s="356" t="s">
        <v>5491</v>
      </c>
      <c r="C2549" s="356" t="s">
        <v>3517</v>
      </c>
      <c r="D2549" s="352">
        <v>6.04</v>
      </c>
    </row>
    <row r="2550" spans="1:4" x14ac:dyDescent="0.25">
      <c r="A2550" s="356">
        <v>3539</v>
      </c>
      <c r="B2550" s="356" t="s">
        <v>5492</v>
      </c>
      <c r="C2550" s="356" t="s">
        <v>3517</v>
      </c>
      <c r="D2550" s="352">
        <v>26.23</v>
      </c>
    </row>
    <row r="2551" spans="1:4" x14ac:dyDescent="0.25">
      <c r="A2551" s="356">
        <v>3513</v>
      </c>
      <c r="B2551" s="356" t="s">
        <v>5493</v>
      </c>
      <c r="C2551" s="356" t="s">
        <v>3517</v>
      </c>
      <c r="D2551" s="352">
        <v>116.59</v>
      </c>
    </row>
    <row r="2552" spans="1:4" x14ac:dyDescent="0.25">
      <c r="A2552" s="356">
        <v>3492</v>
      </c>
      <c r="B2552" s="356" t="s">
        <v>5494</v>
      </c>
      <c r="C2552" s="356" t="s">
        <v>3517</v>
      </c>
      <c r="D2552" s="352">
        <v>22.44</v>
      </c>
    </row>
    <row r="2553" spans="1:4" x14ac:dyDescent="0.25">
      <c r="A2553" s="356">
        <v>3491</v>
      </c>
      <c r="B2553" s="356" t="s">
        <v>5495</v>
      </c>
      <c r="C2553" s="356" t="s">
        <v>3517</v>
      </c>
      <c r="D2553" s="352">
        <v>12.8</v>
      </c>
    </row>
    <row r="2554" spans="1:4" x14ac:dyDescent="0.25">
      <c r="A2554" s="356">
        <v>3493</v>
      </c>
      <c r="B2554" s="356" t="s">
        <v>5496</v>
      </c>
      <c r="C2554" s="356" t="s">
        <v>3517</v>
      </c>
      <c r="D2554" s="352">
        <v>30.68</v>
      </c>
    </row>
    <row r="2555" spans="1:4" x14ac:dyDescent="0.25">
      <c r="A2555" s="356">
        <v>12628</v>
      </c>
      <c r="B2555" s="356" t="s">
        <v>5497</v>
      </c>
      <c r="C2555" s="356" t="s">
        <v>3517</v>
      </c>
      <c r="D2555" s="352">
        <v>7.79</v>
      </c>
    </row>
    <row r="2556" spans="1:4" x14ac:dyDescent="0.25">
      <c r="A2556" s="356">
        <v>12629</v>
      </c>
      <c r="B2556" s="356" t="s">
        <v>5498</v>
      </c>
      <c r="C2556" s="356" t="s">
        <v>3517</v>
      </c>
      <c r="D2556" s="352">
        <v>8.4600000000000009</v>
      </c>
    </row>
    <row r="2557" spans="1:4" x14ac:dyDescent="0.25">
      <c r="A2557" s="356">
        <v>3481</v>
      </c>
      <c r="B2557" s="356" t="s">
        <v>5499</v>
      </c>
      <c r="C2557" s="356" t="s">
        <v>3517</v>
      </c>
      <c r="D2557" s="352">
        <v>15.54</v>
      </c>
    </row>
    <row r="2558" spans="1:4" x14ac:dyDescent="0.25">
      <c r="A2558" s="356">
        <v>3510</v>
      </c>
      <c r="B2558" s="356" t="s">
        <v>5500</v>
      </c>
      <c r="C2558" s="356" t="s">
        <v>3517</v>
      </c>
      <c r="D2558" s="352">
        <v>14.52</v>
      </c>
    </row>
    <row r="2559" spans="1:4" x14ac:dyDescent="0.25">
      <c r="A2559" s="356">
        <v>3508</v>
      </c>
      <c r="B2559" s="356" t="s">
        <v>5501</v>
      </c>
      <c r="C2559" s="356" t="s">
        <v>3517</v>
      </c>
      <c r="D2559" s="352">
        <v>37.97</v>
      </c>
    </row>
    <row r="2560" spans="1:4" x14ac:dyDescent="0.25">
      <c r="A2560" s="356">
        <v>38939</v>
      </c>
      <c r="B2560" s="356" t="s">
        <v>5502</v>
      </c>
      <c r="C2560" s="356" t="s">
        <v>3517</v>
      </c>
      <c r="D2560" s="352">
        <v>18.97</v>
      </c>
    </row>
    <row r="2561" spans="1:4" x14ac:dyDescent="0.25">
      <c r="A2561" s="356">
        <v>38940</v>
      </c>
      <c r="B2561" s="356" t="s">
        <v>5503</v>
      </c>
      <c r="C2561" s="356" t="s">
        <v>3517</v>
      </c>
      <c r="D2561" s="352">
        <v>28.96</v>
      </c>
    </row>
    <row r="2562" spans="1:4" x14ac:dyDescent="0.25">
      <c r="A2562" s="356">
        <v>38941</v>
      </c>
      <c r="B2562" s="356" t="s">
        <v>5504</v>
      </c>
      <c r="C2562" s="356" t="s">
        <v>3517</v>
      </c>
      <c r="D2562" s="352">
        <v>34.22</v>
      </c>
    </row>
    <row r="2563" spans="1:4" x14ac:dyDescent="0.25">
      <c r="A2563" s="356">
        <v>38942</v>
      </c>
      <c r="B2563" s="356" t="s">
        <v>5505</v>
      </c>
      <c r="C2563" s="356" t="s">
        <v>3517</v>
      </c>
      <c r="D2563" s="352">
        <v>38.33</v>
      </c>
    </row>
    <row r="2564" spans="1:4" x14ac:dyDescent="0.25">
      <c r="A2564" s="356">
        <v>38987</v>
      </c>
      <c r="B2564" s="356" t="s">
        <v>5506</v>
      </c>
      <c r="C2564" s="356" t="s">
        <v>3517</v>
      </c>
      <c r="D2564" s="352">
        <v>9.66</v>
      </c>
    </row>
    <row r="2565" spans="1:4" x14ac:dyDescent="0.25">
      <c r="A2565" s="356">
        <v>38988</v>
      </c>
      <c r="B2565" s="356" t="s">
        <v>5507</v>
      </c>
      <c r="C2565" s="356" t="s">
        <v>3517</v>
      </c>
      <c r="D2565" s="352">
        <v>22.43</v>
      </c>
    </row>
    <row r="2566" spans="1:4" x14ac:dyDescent="0.25">
      <c r="A2566" s="356">
        <v>38989</v>
      </c>
      <c r="B2566" s="356" t="s">
        <v>5508</v>
      </c>
      <c r="C2566" s="356" t="s">
        <v>3517</v>
      </c>
      <c r="D2566" s="352">
        <v>29.8</v>
      </c>
    </row>
    <row r="2567" spans="1:4" x14ac:dyDescent="0.25">
      <c r="A2567" s="356">
        <v>38990</v>
      </c>
      <c r="B2567" s="356" t="s">
        <v>5509</v>
      </c>
      <c r="C2567" s="356" t="s">
        <v>3517</v>
      </c>
      <c r="D2567" s="352">
        <v>78.56</v>
      </c>
    </row>
    <row r="2568" spans="1:4" x14ac:dyDescent="0.25">
      <c r="A2568" s="356">
        <v>38991</v>
      </c>
      <c r="B2568" s="356" t="s">
        <v>5510</v>
      </c>
      <c r="C2568" s="356" t="s">
        <v>3517</v>
      </c>
      <c r="D2568" s="352">
        <v>158.72999999999999</v>
      </c>
    </row>
    <row r="2569" spans="1:4" x14ac:dyDescent="0.25">
      <c r="A2569" s="356">
        <v>38913</v>
      </c>
      <c r="B2569" s="356" t="s">
        <v>5511</v>
      </c>
      <c r="C2569" s="356" t="s">
        <v>3517</v>
      </c>
      <c r="D2569" s="352">
        <v>17.600000000000001</v>
      </c>
    </row>
    <row r="2570" spans="1:4" x14ac:dyDescent="0.25">
      <c r="A2570" s="356">
        <v>38914</v>
      </c>
      <c r="B2570" s="356" t="s">
        <v>5512</v>
      </c>
      <c r="C2570" s="356" t="s">
        <v>3517</v>
      </c>
      <c r="D2570" s="352">
        <v>20.420000000000002</v>
      </c>
    </row>
    <row r="2571" spans="1:4" x14ac:dyDescent="0.25">
      <c r="A2571" s="356">
        <v>38915</v>
      </c>
      <c r="B2571" s="356" t="s">
        <v>5513</v>
      </c>
      <c r="C2571" s="356" t="s">
        <v>3517</v>
      </c>
      <c r="D2571" s="352">
        <v>35.450000000000003</v>
      </c>
    </row>
    <row r="2572" spans="1:4" x14ac:dyDescent="0.25">
      <c r="A2572" s="356">
        <v>38916</v>
      </c>
      <c r="B2572" s="356" t="s">
        <v>5514</v>
      </c>
      <c r="C2572" s="356" t="s">
        <v>3517</v>
      </c>
      <c r="D2572" s="352">
        <v>46.77</v>
      </c>
    </row>
    <row r="2573" spans="1:4" x14ac:dyDescent="0.25">
      <c r="A2573" s="356">
        <v>39300</v>
      </c>
      <c r="B2573" s="356" t="s">
        <v>5515</v>
      </c>
      <c r="C2573" s="356" t="s">
        <v>3517</v>
      </c>
      <c r="D2573" s="352">
        <v>15.91</v>
      </c>
    </row>
    <row r="2574" spans="1:4" x14ac:dyDescent="0.25">
      <c r="A2574" s="356">
        <v>39301</v>
      </c>
      <c r="B2574" s="356" t="s">
        <v>5516</v>
      </c>
      <c r="C2574" s="356" t="s">
        <v>3517</v>
      </c>
      <c r="D2574" s="352">
        <v>22.07</v>
      </c>
    </row>
    <row r="2575" spans="1:4" x14ac:dyDescent="0.25">
      <c r="A2575" s="356">
        <v>39302</v>
      </c>
      <c r="B2575" s="356" t="s">
        <v>5517</v>
      </c>
      <c r="C2575" s="356" t="s">
        <v>3517</v>
      </c>
      <c r="D2575" s="352">
        <v>27.73</v>
      </c>
    </row>
    <row r="2576" spans="1:4" x14ac:dyDescent="0.25">
      <c r="A2576" s="356">
        <v>39303</v>
      </c>
      <c r="B2576" s="356" t="s">
        <v>5518</v>
      </c>
      <c r="C2576" s="356" t="s">
        <v>3517</v>
      </c>
      <c r="D2576" s="352">
        <v>48.75</v>
      </c>
    </row>
    <row r="2577" spans="1:4" x14ac:dyDescent="0.25">
      <c r="A2577" s="356">
        <v>38923</v>
      </c>
      <c r="B2577" s="356" t="s">
        <v>5519</v>
      </c>
      <c r="C2577" s="356" t="s">
        <v>3517</v>
      </c>
      <c r="D2577" s="352">
        <v>15.53</v>
      </c>
    </row>
    <row r="2578" spans="1:4" x14ac:dyDescent="0.25">
      <c r="A2578" s="356">
        <v>38925</v>
      </c>
      <c r="B2578" s="356" t="s">
        <v>5520</v>
      </c>
      <c r="C2578" s="356" t="s">
        <v>3517</v>
      </c>
      <c r="D2578" s="352">
        <v>16.690000000000001</v>
      </c>
    </row>
    <row r="2579" spans="1:4" x14ac:dyDescent="0.25">
      <c r="A2579" s="356">
        <v>38926</v>
      </c>
      <c r="B2579" s="356" t="s">
        <v>5521</v>
      </c>
      <c r="C2579" s="356" t="s">
        <v>3517</v>
      </c>
      <c r="D2579" s="352">
        <v>23.83</v>
      </c>
    </row>
    <row r="2580" spans="1:4" x14ac:dyDescent="0.25">
      <c r="A2580" s="356">
        <v>38927</v>
      </c>
      <c r="B2580" s="356" t="s">
        <v>5522</v>
      </c>
      <c r="C2580" s="356" t="s">
        <v>3517</v>
      </c>
      <c r="D2580" s="352">
        <v>25.49</v>
      </c>
    </row>
    <row r="2581" spans="1:4" x14ac:dyDescent="0.25">
      <c r="A2581" s="356">
        <v>39304</v>
      </c>
      <c r="B2581" s="356" t="s">
        <v>5523</v>
      </c>
      <c r="C2581" s="356" t="s">
        <v>3517</v>
      </c>
      <c r="D2581" s="352">
        <v>19.64</v>
      </c>
    </row>
    <row r="2582" spans="1:4" x14ac:dyDescent="0.25">
      <c r="A2582" s="356">
        <v>38924</v>
      </c>
      <c r="B2582" s="356" t="s">
        <v>5524</v>
      </c>
      <c r="C2582" s="356" t="s">
        <v>3517</v>
      </c>
      <c r="D2582" s="352">
        <v>27.99</v>
      </c>
    </row>
    <row r="2583" spans="1:4" x14ac:dyDescent="0.25">
      <c r="A2583" s="356">
        <v>39305</v>
      </c>
      <c r="B2583" s="356" t="s">
        <v>5525</v>
      </c>
      <c r="C2583" s="356" t="s">
        <v>3517</v>
      </c>
      <c r="D2583" s="352">
        <v>25.71</v>
      </c>
    </row>
    <row r="2584" spans="1:4" x14ac:dyDescent="0.25">
      <c r="A2584" s="356">
        <v>39306</v>
      </c>
      <c r="B2584" s="356" t="s">
        <v>5526</v>
      </c>
      <c r="C2584" s="356" t="s">
        <v>3517</v>
      </c>
      <c r="D2584" s="352">
        <v>32.17</v>
      </c>
    </row>
    <row r="2585" spans="1:4" x14ac:dyDescent="0.25">
      <c r="A2585" s="356">
        <v>38928</v>
      </c>
      <c r="B2585" s="356" t="s">
        <v>5527</v>
      </c>
      <c r="C2585" s="356" t="s">
        <v>3517</v>
      </c>
      <c r="D2585" s="352">
        <v>28.26</v>
      </c>
    </row>
    <row r="2586" spans="1:4" x14ac:dyDescent="0.25">
      <c r="A2586" s="356">
        <v>38929</v>
      </c>
      <c r="B2586" s="356" t="s">
        <v>5528</v>
      </c>
      <c r="C2586" s="356" t="s">
        <v>3517</v>
      </c>
      <c r="D2586" s="352">
        <v>50.1</v>
      </c>
    </row>
    <row r="2587" spans="1:4" x14ac:dyDescent="0.25">
      <c r="A2587" s="356">
        <v>39307</v>
      </c>
      <c r="B2587" s="356" t="s">
        <v>5529</v>
      </c>
      <c r="C2587" s="356" t="s">
        <v>3517</v>
      </c>
      <c r="D2587" s="352">
        <v>37.020000000000003</v>
      </c>
    </row>
    <row r="2588" spans="1:4" x14ac:dyDescent="0.25">
      <c r="A2588" s="356">
        <v>38930</v>
      </c>
      <c r="B2588" s="356" t="s">
        <v>5530</v>
      </c>
      <c r="C2588" s="356" t="s">
        <v>3517</v>
      </c>
      <c r="D2588" s="352">
        <v>62.94</v>
      </c>
    </row>
    <row r="2589" spans="1:4" x14ac:dyDescent="0.25">
      <c r="A2589" s="356">
        <v>38931</v>
      </c>
      <c r="B2589" s="356" t="s">
        <v>5531</v>
      </c>
      <c r="C2589" s="356" t="s">
        <v>3517</v>
      </c>
      <c r="D2589" s="352">
        <v>15.85</v>
      </c>
    </row>
    <row r="2590" spans="1:4" x14ac:dyDescent="0.25">
      <c r="A2590" s="356">
        <v>38932</v>
      </c>
      <c r="B2590" s="356" t="s">
        <v>5532</v>
      </c>
      <c r="C2590" s="356" t="s">
        <v>3517</v>
      </c>
      <c r="D2590" s="352">
        <v>16.010000000000002</v>
      </c>
    </row>
    <row r="2591" spans="1:4" x14ac:dyDescent="0.25">
      <c r="A2591" s="356">
        <v>38934</v>
      </c>
      <c r="B2591" s="356" t="s">
        <v>5533</v>
      </c>
      <c r="C2591" s="356" t="s">
        <v>3517</v>
      </c>
      <c r="D2591" s="352">
        <v>23.65</v>
      </c>
    </row>
    <row r="2592" spans="1:4" x14ac:dyDescent="0.25">
      <c r="A2592" s="356">
        <v>38935</v>
      </c>
      <c r="B2592" s="356" t="s">
        <v>5534</v>
      </c>
      <c r="C2592" s="356" t="s">
        <v>3517</v>
      </c>
      <c r="D2592" s="352">
        <v>25.31</v>
      </c>
    </row>
    <row r="2593" spans="1:4" x14ac:dyDescent="0.25">
      <c r="A2593" s="356">
        <v>38936</v>
      </c>
      <c r="B2593" s="356" t="s">
        <v>5535</v>
      </c>
      <c r="C2593" s="356" t="s">
        <v>3517</v>
      </c>
      <c r="D2593" s="352">
        <v>27.11</v>
      </c>
    </row>
    <row r="2594" spans="1:4" x14ac:dyDescent="0.25">
      <c r="A2594" s="356">
        <v>38937</v>
      </c>
      <c r="B2594" s="356" t="s">
        <v>5536</v>
      </c>
      <c r="C2594" s="356" t="s">
        <v>3517</v>
      </c>
      <c r="D2594" s="352">
        <v>33.04</v>
      </c>
    </row>
    <row r="2595" spans="1:4" x14ac:dyDescent="0.25">
      <c r="A2595" s="356">
        <v>38938</v>
      </c>
      <c r="B2595" s="356" t="s">
        <v>5537</v>
      </c>
      <c r="C2595" s="356" t="s">
        <v>3517</v>
      </c>
      <c r="D2595" s="352">
        <v>49.12</v>
      </c>
    </row>
    <row r="2596" spans="1:4" x14ac:dyDescent="0.25">
      <c r="A2596" s="356">
        <v>3489</v>
      </c>
      <c r="B2596" s="356" t="s">
        <v>5538</v>
      </c>
      <c r="C2596" s="356" t="s">
        <v>3517</v>
      </c>
      <c r="D2596" s="352">
        <v>14.35</v>
      </c>
    </row>
    <row r="2597" spans="1:4" x14ac:dyDescent="0.25">
      <c r="A2597" s="356">
        <v>20151</v>
      </c>
      <c r="B2597" s="356" t="s">
        <v>10754</v>
      </c>
      <c r="C2597" s="356" t="s">
        <v>3517</v>
      </c>
      <c r="D2597" s="352">
        <v>28.66</v>
      </c>
    </row>
    <row r="2598" spans="1:4" x14ac:dyDescent="0.25">
      <c r="A2598" s="356">
        <v>20152</v>
      </c>
      <c r="B2598" s="356" t="s">
        <v>10755</v>
      </c>
      <c r="C2598" s="356" t="s">
        <v>3517</v>
      </c>
      <c r="D2598" s="352">
        <v>99.73</v>
      </c>
    </row>
    <row r="2599" spans="1:4" x14ac:dyDescent="0.25">
      <c r="A2599" s="356">
        <v>20148</v>
      </c>
      <c r="B2599" s="356" t="s">
        <v>10756</v>
      </c>
      <c r="C2599" s="356" t="s">
        <v>3517</v>
      </c>
      <c r="D2599" s="352">
        <v>5.7</v>
      </c>
    </row>
    <row r="2600" spans="1:4" x14ac:dyDescent="0.25">
      <c r="A2600" s="356">
        <v>20149</v>
      </c>
      <c r="B2600" s="356" t="s">
        <v>10757</v>
      </c>
      <c r="C2600" s="356" t="s">
        <v>3517</v>
      </c>
      <c r="D2600" s="352">
        <v>8.82</v>
      </c>
    </row>
    <row r="2601" spans="1:4" x14ac:dyDescent="0.25">
      <c r="A2601" s="356">
        <v>20150</v>
      </c>
      <c r="B2601" s="356" t="s">
        <v>10758</v>
      </c>
      <c r="C2601" s="356" t="s">
        <v>3517</v>
      </c>
      <c r="D2601" s="352">
        <v>20.58</v>
      </c>
    </row>
    <row r="2602" spans="1:4" x14ac:dyDescent="0.25">
      <c r="A2602" s="356">
        <v>20157</v>
      </c>
      <c r="B2602" s="356" t="s">
        <v>10759</v>
      </c>
      <c r="C2602" s="356" t="s">
        <v>3517</v>
      </c>
      <c r="D2602" s="352">
        <v>38.67</v>
      </c>
    </row>
    <row r="2603" spans="1:4" x14ac:dyDescent="0.25">
      <c r="A2603" s="356">
        <v>20158</v>
      </c>
      <c r="B2603" s="356" t="s">
        <v>10760</v>
      </c>
      <c r="C2603" s="356" t="s">
        <v>3517</v>
      </c>
      <c r="D2603" s="352">
        <v>128.47</v>
      </c>
    </row>
    <row r="2604" spans="1:4" x14ac:dyDescent="0.25">
      <c r="A2604" s="356">
        <v>20154</v>
      </c>
      <c r="B2604" s="356" t="s">
        <v>10761</v>
      </c>
      <c r="C2604" s="356" t="s">
        <v>3517</v>
      </c>
      <c r="D2604" s="352">
        <v>7.33</v>
      </c>
    </row>
    <row r="2605" spans="1:4" x14ac:dyDescent="0.25">
      <c r="A2605" s="356">
        <v>20155</v>
      </c>
      <c r="B2605" s="356" t="s">
        <v>10762</v>
      </c>
      <c r="C2605" s="356" t="s">
        <v>3517</v>
      </c>
      <c r="D2605" s="352">
        <v>10.97</v>
      </c>
    </row>
    <row r="2606" spans="1:4" x14ac:dyDescent="0.25">
      <c r="A2606" s="356">
        <v>20156</v>
      </c>
      <c r="B2606" s="356" t="s">
        <v>10763</v>
      </c>
      <c r="C2606" s="356" t="s">
        <v>3517</v>
      </c>
      <c r="D2606" s="352">
        <v>24.69</v>
      </c>
    </row>
    <row r="2607" spans="1:4" x14ac:dyDescent="0.25">
      <c r="A2607" s="356">
        <v>3512</v>
      </c>
      <c r="B2607" s="356" t="s">
        <v>5539</v>
      </c>
      <c r="C2607" s="356" t="s">
        <v>3517</v>
      </c>
      <c r="D2607" s="352">
        <v>224.92</v>
      </c>
    </row>
    <row r="2608" spans="1:4" x14ac:dyDescent="0.25">
      <c r="A2608" s="356">
        <v>3499</v>
      </c>
      <c r="B2608" s="356" t="s">
        <v>5540</v>
      </c>
      <c r="C2608" s="356" t="s">
        <v>3517</v>
      </c>
      <c r="D2608" s="352">
        <v>0.95</v>
      </c>
    </row>
    <row r="2609" spans="1:4" x14ac:dyDescent="0.25">
      <c r="A2609" s="356">
        <v>3500</v>
      </c>
      <c r="B2609" s="356" t="s">
        <v>5541</v>
      </c>
      <c r="C2609" s="356" t="s">
        <v>3517</v>
      </c>
      <c r="D2609" s="352">
        <v>1.61</v>
      </c>
    </row>
    <row r="2610" spans="1:4" x14ac:dyDescent="0.25">
      <c r="A2610" s="356">
        <v>3501</v>
      </c>
      <c r="B2610" s="356" t="s">
        <v>5542</v>
      </c>
      <c r="C2610" s="356" t="s">
        <v>3517</v>
      </c>
      <c r="D2610" s="352">
        <v>4.66</v>
      </c>
    </row>
    <row r="2611" spans="1:4" x14ac:dyDescent="0.25">
      <c r="A2611" s="356">
        <v>3502</v>
      </c>
      <c r="B2611" s="356" t="s">
        <v>5543</v>
      </c>
      <c r="C2611" s="356" t="s">
        <v>3517</v>
      </c>
      <c r="D2611" s="352">
        <v>6.64</v>
      </c>
    </row>
    <row r="2612" spans="1:4" x14ac:dyDescent="0.25">
      <c r="A2612" s="356">
        <v>3503</v>
      </c>
      <c r="B2612" s="356" t="s">
        <v>5544</v>
      </c>
      <c r="C2612" s="356" t="s">
        <v>3517</v>
      </c>
      <c r="D2612" s="352">
        <v>7.95</v>
      </c>
    </row>
    <row r="2613" spans="1:4" x14ac:dyDescent="0.25">
      <c r="A2613" s="356">
        <v>3477</v>
      </c>
      <c r="B2613" s="356" t="s">
        <v>5545</v>
      </c>
      <c r="C2613" s="356" t="s">
        <v>3517</v>
      </c>
      <c r="D2613" s="352">
        <v>30.79</v>
      </c>
    </row>
    <row r="2614" spans="1:4" x14ac:dyDescent="0.25">
      <c r="A2614" s="356">
        <v>3478</v>
      </c>
      <c r="B2614" s="356" t="s">
        <v>5546</v>
      </c>
      <c r="C2614" s="356" t="s">
        <v>3517</v>
      </c>
      <c r="D2614" s="352">
        <v>70.739999999999995</v>
      </c>
    </row>
    <row r="2615" spans="1:4" x14ac:dyDescent="0.25">
      <c r="A2615" s="356">
        <v>3525</v>
      </c>
      <c r="B2615" s="356" t="s">
        <v>5547</v>
      </c>
      <c r="C2615" s="356" t="s">
        <v>3517</v>
      </c>
      <c r="D2615" s="352">
        <v>83.93</v>
      </c>
    </row>
    <row r="2616" spans="1:4" x14ac:dyDescent="0.25">
      <c r="A2616" s="356">
        <v>3511</v>
      </c>
      <c r="B2616" s="356" t="s">
        <v>5548</v>
      </c>
      <c r="C2616" s="356" t="s">
        <v>3517</v>
      </c>
      <c r="D2616" s="352">
        <v>98.48</v>
      </c>
    </row>
    <row r="2617" spans="1:4" x14ac:dyDescent="0.25">
      <c r="A2617" s="356">
        <v>38917</v>
      </c>
      <c r="B2617" s="356" t="s">
        <v>5549</v>
      </c>
      <c r="C2617" s="356" t="s">
        <v>3517</v>
      </c>
      <c r="D2617" s="352">
        <v>15.16</v>
      </c>
    </row>
    <row r="2618" spans="1:4" x14ac:dyDescent="0.25">
      <c r="A2618" s="356">
        <v>38919</v>
      </c>
      <c r="B2618" s="356" t="s">
        <v>5550</v>
      </c>
      <c r="C2618" s="356" t="s">
        <v>3517</v>
      </c>
      <c r="D2618" s="352">
        <v>22.56</v>
      </c>
    </row>
    <row r="2619" spans="1:4" x14ac:dyDescent="0.25">
      <c r="A2619" s="356">
        <v>38922</v>
      </c>
      <c r="B2619" s="356" t="s">
        <v>5551</v>
      </c>
      <c r="C2619" s="356" t="s">
        <v>3517</v>
      </c>
      <c r="D2619" s="352">
        <v>29.14</v>
      </c>
    </row>
    <row r="2620" spans="1:4" x14ac:dyDescent="0.25">
      <c r="A2620" s="356">
        <v>38921</v>
      </c>
      <c r="B2620" s="356" t="s">
        <v>5552</v>
      </c>
      <c r="C2620" s="356" t="s">
        <v>3517</v>
      </c>
      <c r="D2620" s="352">
        <v>36.03</v>
      </c>
    </row>
    <row r="2621" spans="1:4" x14ac:dyDescent="0.25">
      <c r="A2621" s="356">
        <v>38918</v>
      </c>
      <c r="B2621" s="356" t="s">
        <v>5553</v>
      </c>
      <c r="C2621" s="356" t="s">
        <v>3517</v>
      </c>
      <c r="D2621" s="352">
        <v>34.25</v>
      </c>
    </row>
    <row r="2622" spans="1:4" x14ac:dyDescent="0.25">
      <c r="A2622" s="356">
        <v>38920</v>
      </c>
      <c r="B2622" s="356" t="s">
        <v>5554</v>
      </c>
      <c r="C2622" s="356" t="s">
        <v>3517</v>
      </c>
      <c r="D2622" s="352">
        <v>42.81</v>
      </c>
    </row>
    <row r="2623" spans="1:4" x14ac:dyDescent="0.25">
      <c r="A2623" s="356">
        <v>12032</v>
      </c>
      <c r="B2623" s="356" t="s">
        <v>5555</v>
      </c>
      <c r="C2623" s="356" t="s">
        <v>3831</v>
      </c>
      <c r="D2623" s="352">
        <v>58.68</v>
      </c>
    </row>
    <row r="2624" spans="1:4" x14ac:dyDescent="0.25">
      <c r="A2624" s="356">
        <v>12030</v>
      </c>
      <c r="B2624" s="356" t="s">
        <v>5556</v>
      </c>
      <c r="C2624" s="356" t="s">
        <v>3831</v>
      </c>
      <c r="D2624" s="352">
        <v>55.14</v>
      </c>
    </row>
    <row r="2625" spans="1:4" x14ac:dyDescent="0.25">
      <c r="A2625" s="356">
        <v>10908</v>
      </c>
      <c r="B2625" s="356" t="s">
        <v>5557</v>
      </c>
      <c r="C2625" s="356" t="s">
        <v>3517</v>
      </c>
      <c r="D2625" s="352">
        <v>21.65</v>
      </c>
    </row>
    <row r="2626" spans="1:4" x14ac:dyDescent="0.25">
      <c r="A2626" s="356">
        <v>10909</v>
      </c>
      <c r="B2626" s="356" t="s">
        <v>5558</v>
      </c>
      <c r="C2626" s="356" t="s">
        <v>3517</v>
      </c>
      <c r="D2626" s="352">
        <v>34.53</v>
      </c>
    </row>
    <row r="2627" spans="1:4" x14ac:dyDescent="0.25">
      <c r="A2627" s="356">
        <v>3669</v>
      </c>
      <c r="B2627" s="356" t="s">
        <v>5559</v>
      </c>
      <c r="C2627" s="356" t="s">
        <v>3517</v>
      </c>
      <c r="D2627" s="352">
        <v>14.79</v>
      </c>
    </row>
    <row r="2628" spans="1:4" x14ac:dyDescent="0.25">
      <c r="A2628" s="356">
        <v>20138</v>
      </c>
      <c r="B2628" s="356" t="s">
        <v>5560</v>
      </c>
      <c r="C2628" s="356" t="s">
        <v>3517</v>
      </c>
      <c r="D2628" s="352">
        <v>73.510000000000005</v>
      </c>
    </row>
    <row r="2629" spans="1:4" x14ac:dyDescent="0.25">
      <c r="A2629" s="356">
        <v>20139</v>
      </c>
      <c r="B2629" s="356" t="s">
        <v>10764</v>
      </c>
      <c r="C2629" s="356" t="s">
        <v>3517</v>
      </c>
      <c r="D2629" s="352">
        <v>123.49</v>
      </c>
    </row>
    <row r="2630" spans="1:4" x14ac:dyDescent="0.25">
      <c r="A2630" s="356">
        <v>3668</v>
      </c>
      <c r="B2630" s="356" t="s">
        <v>5561</v>
      </c>
      <c r="C2630" s="356" t="s">
        <v>3517</v>
      </c>
      <c r="D2630" s="352">
        <v>48.96</v>
      </c>
    </row>
    <row r="2631" spans="1:4" x14ac:dyDescent="0.25">
      <c r="A2631" s="356">
        <v>3656</v>
      </c>
      <c r="B2631" s="356" t="s">
        <v>5562</v>
      </c>
      <c r="C2631" s="356" t="s">
        <v>3517</v>
      </c>
      <c r="D2631" s="352">
        <v>24.27</v>
      </c>
    </row>
    <row r="2632" spans="1:4" x14ac:dyDescent="0.25">
      <c r="A2632" s="356">
        <v>10911</v>
      </c>
      <c r="B2632" s="356" t="s">
        <v>5563</v>
      </c>
      <c r="C2632" s="356" t="s">
        <v>3517</v>
      </c>
      <c r="D2632" s="352">
        <v>26.93</v>
      </c>
    </row>
    <row r="2633" spans="1:4" x14ac:dyDescent="0.25">
      <c r="A2633" s="356">
        <v>3654</v>
      </c>
      <c r="B2633" s="356" t="s">
        <v>5564</v>
      </c>
      <c r="C2633" s="356" t="s">
        <v>3517</v>
      </c>
      <c r="D2633" s="352">
        <v>4.99</v>
      </c>
    </row>
    <row r="2634" spans="1:4" x14ac:dyDescent="0.25">
      <c r="A2634" s="356">
        <v>3664</v>
      </c>
      <c r="B2634" s="356" t="s">
        <v>5565</v>
      </c>
      <c r="C2634" s="356" t="s">
        <v>3517</v>
      </c>
      <c r="D2634" s="352">
        <v>6.2</v>
      </c>
    </row>
    <row r="2635" spans="1:4" x14ac:dyDescent="0.25">
      <c r="A2635" s="356">
        <v>3657</v>
      </c>
      <c r="B2635" s="356" t="s">
        <v>5566</v>
      </c>
      <c r="C2635" s="356" t="s">
        <v>3517</v>
      </c>
      <c r="D2635" s="352">
        <v>6.68</v>
      </c>
    </row>
    <row r="2636" spans="1:4" x14ac:dyDescent="0.25">
      <c r="A2636" s="356">
        <v>12625</v>
      </c>
      <c r="B2636" s="356" t="s">
        <v>5567</v>
      </c>
      <c r="C2636" s="356" t="s">
        <v>3517</v>
      </c>
      <c r="D2636" s="352">
        <v>10.69</v>
      </c>
    </row>
    <row r="2637" spans="1:4" x14ac:dyDescent="0.25">
      <c r="A2637" s="356">
        <v>20136</v>
      </c>
      <c r="B2637" s="356" t="s">
        <v>5568</v>
      </c>
      <c r="C2637" s="356" t="s">
        <v>3517</v>
      </c>
      <c r="D2637" s="352">
        <v>165.88</v>
      </c>
    </row>
    <row r="2638" spans="1:4" x14ac:dyDescent="0.25">
      <c r="A2638" s="356">
        <v>20144</v>
      </c>
      <c r="B2638" s="356" t="s">
        <v>10765</v>
      </c>
      <c r="C2638" s="356" t="s">
        <v>3517</v>
      </c>
      <c r="D2638" s="352">
        <v>72.86</v>
      </c>
    </row>
    <row r="2639" spans="1:4" x14ac:dyDescent="0.25">
      <c r="A2639" s="356">
        <v>20143</v>
      </c>
      <c r="B2639" s="356" t="s">
        <v>10766</v>
      </c>
      <c r="C2639" s="356" t="s">
        <v>3517</v>
      </c>
      <c r="D2639" s="352">
        <v>68.05</v>
      </c>
    </row>
    <row r="2640" spans="1:4" x14ac:dyDescent="0.25">
      <c r="A2640" s="356">
        <v>20145</v>
      </c>
      <c r="B2640" s="356" t="s">
        <v>10767</v>
      </c>
      <c r="C2640" s="356" t="s">
        <v>3517</v>
      </c>
      <c r="D2640" s="352">
        <v>193.11</v>
      </c>
    </row>
    <row r="2641" spans="1:4" x14ac:dyDescent="0.25">
      <c r="A2641" s="356">
        <v>20146</v>
      </c>
      <c r="B2641" s="356" t="s">
        <v>10768</v>
      </c>
      <c r="C2641" s="356" t="s">
        <v>3517</v>
      </c>
      <c r="D2641" s="352">
        <v>217.76</v>
      </c>
    </row>
    <row r="2642" spans="1:4" x14ac:dyDescent="0.25">
      <c r="A2642" s="356">
        <v>20140</v>
      </c>
      <c r="B2642" s="356" t="s">
        <v>10769</v>
      </c>
      <c r="C2642" s="356" t="s">
        <v>3517</v>
      </c>
      <c r="D2642" s="352">
        <v>8.67</v>
      </c>
    </row>
    <row r="2643" spans="1:4" x14ac:dyDescent="0.25">
      <c r="A2643" s="356">
        <v>20141</v>
      </c>
      <c r="B2643" s="356" t="s">
        <v>10770</v>
      </c>
      <c r="C2643" s="356" t="s">
        <v>3517</v>
      </c>
      <c r="D2643" s="352">
        <v>15.22</v>
      </c>
    </row>
    <row r="2644" spans="1:4" x14ac:dyDescent="0.25">
      <c r="A2644" s="356">
        <v>20142</v>
      </c>
      <c r="B2644" s="356" t="s">
        <v>10771</v>
      </c>
      <c r="C2644" s="356" t="s">
        <v>3517</v>
      </c>
      <c r="D2644" s="352">
        <v>46.57</v>
      </c>
    </row>
    <row r="2645" spans="1:4" x14ac:dyDescent="0.25">
      <c r="A2645" s="356">
        <v>3659</v>
      </c>
      <c r="B2645" s="356" t="s">
        <v>5569</v>
      </c>
      <c r="C2645" s="356" t="s">
        <v>3517</v>
      </c>
      <c r="D2645" s="352">
        <v>20.2</v>
      </c>
    </row>
    <row r="2646" spans="1:4" x14ac:dyDescent="0.25">
      <c r="A2646" s="356">
        <v>3660</v>
      </c>
      <c r="B2646" s="356" t="s">
        <v>5570</v>
      </c>
      <c r="C2646" s="356" t="s">
        <v>3517</v>
      </c>
      <c r="D2646" s="352">
        <v>29.11</v>
      </c>
    </row>
    <row r="2647" spans="1:4" x14ac:dyDescent="0.25">
      <c r="A2647" s="356">
        <v>3662</v>
      </c>
      <c r="B2647" s="356" t="s">
        <v>5571</v>
      </c>
      <c r="C2647" s="356" t="s">
        <v>3517</v>
      </c>
      <c r="D2647" s="352">
        <v>11</v>
      </c>
    </row>
    <row r="2648" spans="1:4" x14ac:dyDescent="0.25">
      <c r="A2648" s="356">
        <v>3661</v>
      </c>
      <c r="B2648" s="356" t="s">
        <v>5572</v>
      </c>
      <c r="C2648" s="356" t="s">
        <v>3517</v>
      </c>
      <c r="D2648" s="352">
        <v>16.18</v>
      </c>
    </row>
    <row r="2649" spans="1:4" x14ac:dyDescent="0.25">
      <c r="A2649" s="356">
        <v>3658</v>
      </c>
      <c r="B2649" s="356" t="s">
        <v>5573</v>
      </c>
      <c r="C2649" s="356" t="s">
        <v>3517</v>
      </c>
      <c r="D2649" s="352">
        <v>20.6</v>
      </c>
    </row>
    <row r="2650" spans="1:4" x14ac:dyDescent="0.25">
      <c r="A2650" s="356">
        <v>3670</v>
      </c>
      <c r="B2650" s="356" t="s">
        <v>5574</v>
      </c>
      <c r="C2650" s="356" t="s">
        <v>3517</v>
      </c>
      <c r="D2650" s="352">
        <v>26.88</v>
      </c>
    </row>
    <row r="2651" spans="1:4" x14ac:dyDescent="0.25">
      <c r="A2651" s="356">
        <v>3666</v>
      </c>
      <c r="B2651" s="356" t="s">
        <v>5575</v>
      </c>
      <c r="C2651" s="356" t="s">
        <v>3517</v>
      </c>
      <c r="D2651" s="352">
        <v>4.55</v>
      </c>
    </row>
    <row r="2652" spans="1:4" x14ac:dyDescent="0.25">
      <c r="A2652" s="356">
        <v>14157</v>
      </c>
      <c r="B2652" s="356" t="s">
        <v>5576</v>
      </c>
      <c r="C2652" s="356" t="s">
        <v>3517</v>
      </c>
      <c r="D2652" s="352">
        <v>1.28</v>
      </c>
    </row>
    <row r="2653" spans="1:4" x14ac:dyDescent="0.25">
      <c r="A2653" s="356">
        <v>3653</v>
      </c>
      <c r="B2653" s="356" t="s">
        <v>5577</v>
      </c>
      <c r="C2653" s="356" t="s">
        <v>3517</v>
      </c>
      <c r="D2653" s="352">
        <v>130.91</v>
      </c>
    </row>
    <row r="2654" spans="1:4" x14ac:dyDescent="0.25">
      <c r="A2654" s="356">
        <v>3649</v>
      </c>
      <c r="B2654" s="356" t="s">
        <v>5578</v>
      </c>
      <c r="C2654" s="356" t="s">
        <v>3517</v>
      </c>
      <c r="D2654" s="352">
        <v>271.14</v>
      </c>
    </row>
    <row r="2655" spans="1:4" x14ac:dyDescent="0.25">
      <c r="A2655" s="356">
        <v>42696</v>
      </c>
      <c r="B2655" s="356" t="s">
        <v>8162</v>
      </c>
      <c r="C2655" s="356" t="s">
        <v>3517</v>
      </c>
      <c r="D2655" s="352">
        <v>758.62</v>
      </c>
    </row>
    <row r="2656" spans="1:4" x14ac:dyDescent="0.25">
      <c r="A2656" s="356">
        <v>42697</v>
      </c>
      <c r="B2656" s="356" t="s">
        <v>8163</v>
      </c>
      <c r="C2656" s="356" t="s">
        <v>3517</v>
      </c>
      <c r="D2656" s="353">
        <v>1142.5</v>
      </c>
    </row>
    <row r="2657" spans="1:4" x14ac:dyDescent="0.25">
      <c r="A2657" s="356">
        <v>42698</v>
      </c>
      <c r="B2657" s="356" t="s">
        <v>8164</v>
      </c>
      <c r="C2657" s="356" t="s">
        <v>3517</v>
      </c>
      <c r="D2657" s="353">
        <v>1591.47</v>
      </c>
    </row>
    <row r="2658" spans="1:4" x14ac:dyDescent="0.25">
      <c r="A2658" s="356">
        <v>39875</v>
      </c>
      <c r="B2658" s="356" t="s">
        <v>5579</v>
      </c>
      <c r="C2658" s="356" t="s">
        <v>3517</v>
      </c>
      <c r="D2658" s="352">
        <v>745.93</v>
      </c>
    </row>
    <row r="2659" spans="1:4" x14ac:dyDescent="0.25">
      <c r="A2659" s="356">
        <v>39876</v>
      </c>
      <c r="B2659" s="356" t="s">
        <v>5580</v>
      </c>
      <c r="C2659" s="356" t="s">
        <v>3517</v>
      </c>
      <c r="D2659" s="352">
        <v>933.9</v>
      </c>
    </row>
    <row r="2660" spans="1:4" x14ac:dyDescent="0.25">
      <c r="A2660" s="356">
        <v>39877</v>
      </c>
      <c r="B2660" s="356" t="s">
        <v>5581</v>
      </c>
      <c r="C2660" s="356" t="s">
        <v>3517</v>
      </c>
      <c r="D2660" s="353">
        <v>1295.28</v>
      </c>
    </row>
    <row r="2661" spans="1:4" x14ac:dyDescent="0.25">
      <c r="A2661" s="356">
        <v>39878</v>
      </c>
      <c r="B2661" s="356" t="s">
        <v>5582</v>
      </c>
      <c r="C2661" s="356" t="s">
        <v>3517</v>
      </c>
      <c r="D2661" s="353">
        <v>1710.86</v>
      </c>
    </row>
    <row r="2662" spans="1:4" x14ac:dyDescent="0.25">
      <c r="A2662" s="356">
        <v>39872</v>
      </c>
      <c r="B2662" s="356" t="s">
        <v>5583</v>
      </c>
      <c r="C2662" s="356" t="s">
        <v>3517</v>
      </c>
      <c r="D2662" s="352">
        <v>511.54</v>
      </c>
    </row>
    <row r="2663" spans="1:4" x14ac:dyDescent="0.25">
      <c r="A2663" s="356">
        <v>39873</v>
      </c>
      <c r="B2663" s="356" t="s">
        <v>5584</v>
      </c>
      <c r="C2663" s="356" t="s">
        <v>3517</v>
      </c>
      <c r="D2663" s="352">
        <v>593.36</v>
      </c>
    </row>
    <row r="2664" spans="1:4" x14ac:dyDescent="0.25">
      <c r="A2664" s="356">
        <v>39874</v>
      </c>
      <c r="B2664" s="356" t="s">
        <v>5585</v>
      </c>
      <c r="C2664" s="356" t="s">
        <v>3517</v>
      </c>
      <c r="D2664" s="352">
        <v>651.72</v>
      </c>
    </row>
    <row r="2665" spans="1:4" x14ac:dyDescent="0.25">
      <c r="A2665" s="356">
        <v>3674</v>
      </c>
      <c r="B2665" s="356" t="s">
        <v>5586</v>
      </c>
      <c r="C2665" s="356" t="s">
        <v>3526</v>
      </c>
      <c r="D2665" s="352">
        <v>73.81</v>
      </c>
    </row>
    <row r="2666" spans="1:4" x14ac:dyDescent="0.25">
      <c r="A2666" s="356">
        <v>3681</v>
      </c>
      <c r="B2666" s="356" t="s">
        <v>5587</v>
      </c>
      <c r="C2666" s="356" t="s">
        <v>3526</v>
      </c>
      <c r="D2666" s="352">
        <v>109.82</v>
      </c>
    </row>
    <row r="2667" spans="1:4" x14ac:dyDescent="0.25">
      <c r="A2667" s="356">
        <v>3676</v>
      </c>
      <c r="B2667" s="356" t="s">
        <v>5588</v>
      </c>
      <c r="C2667" s="356" t="s">
        <v>3526</v>
      </c>
      <c r="D2667" s="352">
        <v>413.28</v>
      </c>
    </row>
    <row r="2668" spans="1:4" x14ac:dyDescent="0.25">
      <c r="A2668" s="356">
        <v>3679</v>
      </c>
      <c r="B2668" s="356" t="s">
        <v>5589</v>
      </c>
      <c r="C2668" s="356" t="s">
        <v>3526</v>
      </c>
      <c r="D2668" s="352">
        <v>341.92</v>
      </c>
    </row>
    <row r="2669" spans="1:4" x14ac:dyDescent="0.25">
      <c r="A2669" s="356">
        <v>3672</v>
      </c>
      <c r="B2669" s="356" t="s">
        <v>5590</v>
      </c>
      <c r="C2669" s="356" t="s">
        <v>3526</v>
      </c>
      <c r="D2669" s="352">
        <v>1.1599999999999999</v>
      </c>
    </row>
    <row r="2670" spans="1:4" x14ac:dyDescent="0.25">
      <c r="A2670" s="356">
        <v>3671</v>
      </c>
      <c r="B2670" s="356" t="s">
        <v>5591</v>
      </c>
      <c r="C2670" s="356" t="s">
        <v>3526</v>
      </c>
      <c r="D2670" s="352">
        <v>1.1000000000000001</v>
      </c>
    </row>
    <row r="2671" spans="1:4" x14ac:dyDescent="0.25">
      <c r="A2671" s="356">
        <v>3673</v>
      </c>
      <c r="B2671" s="356" t="s">
        <v>5592</v>
      </c>
      <c r="C2671" s="356" t="s">
        <v>3526</v>
      </c>
      <c r="D2671" s="352">
        <v>1.72</v>
      </c>
    </row>
    <row r="2672" spans="1:4" x14ac:dyDescent="0.25">
      <c r="A2672" s="356">
        <v>38394</v>
      </c>
      <c r="B2672" s="356" t="s">
        <v>5593</v>
      </c>
      <c r="C2672" s="356" t="s">
        <v>3517</v>
      </c>
      <c r="D2672" s="352">
        <v>323.39</v>
      </c>
    </row>
    <row r="2673" spans="1:4" x14ac:dyDescent="0.25">
      <c r="A2673" s="356">
        <v>3729</v>
      </c>
      <c r="B2673" s="356" t="s">
        <v>8165</v>
      </c>
      <c r="C2673" s="356" t="s">
        <v>3517</v>
      </c>
      <c r="D2673" s="352">
        <v>83.51</v>
      </c>
    </row>
    <row r="2674" spans="1:4" x14ac:dyDescent="0.25">
      <c r="A2674" s="356">
        <v>39357</v>
      </c>
      <c r="B2674" s="356" t="s">
        <v>5594</v>
      </c>
      <c r="C2674" s="356" t="s">
        <v>3517</v>
      </c>
      <c r="D2674" s="352">
        <v>137.72999999999999</v>
      </c>
    </row>
    <row r="2675" spans="1:4" x14ac:dyDescent="0.25">
      <c r="A2675" s="356">
        <v>39358</v>
      </c>
      <c r="B2675" s="356" t="s">
        <v>5595</v>
      </c>
      <c r="C2675" s="356" t="s">
        <v>3517</v>
      </c>
      <c r="D2675" s="352">
        <v>151.03</v>
      </c>
    </row>
    <row r="2676" spans="1:4" x14ac:dyDescent="0.25">
      <c r="A2676" s="356">
        <v>39356</v>
      </c>
      <c r="B2676" s="356" t="s">
        <v>5596</v>
      </c>
      <c r="C2676" s="356" t="s">
        <v>3517</v>
      </c>
      <c r="D2676" s="352">
        <v>257.66000000000003</v>
      </c>
    </row>
    <row r="2677" spans="1:4" x14ac:dyDescent="0.25">
      <c r="A2677" s="356">
        <v>39355</v>
      </c>
      <c r="B2677" s="356" t="s">
        <v>5597</v>
      </c>
      <c r="C2677" s="356" t="s">
        <v>3517</v>
      </c>
      <c r="D2677" s="352">
        <v>221.73</v>
      </c>
    </row>
    <row r="2678" spans="1:4" x14ac:dyDescent="0.25">
      <c r="A2678" s="356">
        <v>39353</v>
      </c>
      <c r="B2678" s="356" t="s">
        <v>5598</v>
      </c>
      <c r="C2678" s="356" t="s">
        <v>3517</v>
      </c>
      <c r="D2678" s="352">
        <v>304.06</v>
      </c>
    </row>
    <row r="2679" spans="1:4" x14ac:dyDescent="0.25">
      <c r="A2679" s="356">
        <v>39354</v>
      </c>
      <c r="B2679" s="356" t="s">
        <v>5599</v>
      </c>
      <c r="C2679" s="356" t="s">
        <v>3517</v>
      </c>
      <c r="D2679" s="352">
        <v>303.05</v>
      </c>
    </row>
    <row r="2680" spans="1:4" x14ac:dyDescent="0.25">
      <c r="A2680" s="356">
        <v>39398</v>
      </c>
      <c r="B2680" s="356" t="s">
        <v>5600</v>
      </c>
      <c r="C2680" s="356" t="s">
        <v>3517</v>
      </c>
      <c r="D2680" s="352">
        <v>81.96</v>
      </c>
    </row>
    <row r="2681" spans="1:4" x14ac:dyDescent="0.25">
      <c r="A2681" s="356">
        <v>13343</v>
      </c>
      <c r="B2681" s="356" t="s">
        <v>5601</v>
      </c>
      <c r="C2681" s="356" t="s">
        <v>3517</v>
      </c>
      <c r="D2681" s="352">
        <v>50.9</v>
      </c>
    </row>
    <row r="2682" spans="1:4" x14ac:dyDescent="0.25">
      <c r="A2682" s="356">
        <v>12118</v>
      </c>
      <c r="B2682" s="356" t="s">
        <v>5602</v>
      </c>
      <c r="C2682" s="356" t="s">
        <v>3517</v>
      </c>
      <c r="D2682" s="352">
        <v>19.420000000000002</v>
      </c>
    </row>
    <row r="2683" spans="1:4" x14ac:dyDescent="0.25">
      <c r="A2683" s="356">
        <v>39482</v>
      </c>
      <c r="B2683" s="356" t="s">
        <v>10281</v>
      </c>
      <c r="C2683" s="356" t="s">
        <v>3517</v>
      </c>
      <c r="D2683" s="352">
        <v>577.54</v>
      </c>
    </row>
    <row r="2684" spans="1:4" x14ac:dyDescent="0.25">
      <c r="A2684" s="356">
        <v>39486</v>
      </c>
      <c r="B2684" s="356" t="s">
        <v>10282</v>
      </c>
      <c r="C2684" s="356" t="s">
        <v>3517</v>
      </c>
      <c r="D2684" s="352">
        <v>471.35</v>
      </c>
    </row>
    <row r="2685" spans="1:4" x14ac:dyDescent="0.25">
      <c r="A2685" s="356">
        <v>39484</v>
      </c>
      <c r="B2685" s="356" t="s">
        <v>10283</v>
      </c>
      <c r="C2685" s="356" t="s">
        <v>3517</v>
      </c>
      <c r="D2685" s="352">
        <v>577.54</v>
      </c>
    </row>
    <row r="2686" spans="1:4" x14ac:dyDescent="0.25">
      <c r="A2686" s="356">
        <v>39488</v>
      </c>
      <c r="B2686" s="356" t="s">
        <v>10284</v>
      </c>
      <c r="C2686" s="356" t="s">
        <v>3517</v>
      </c>
      <c r="D2686" s="352">
        <v>479.07</v>
      </c>
    </row>
    <row r="2687" spans="1:4" x14ac:dyDescent="0.25">
      <c r="A2687" s="356">
        <v>39485</v>
      </c>
      <c r="B2687" s="356" t="s">
        <v>10285</v>
      </c>
      <c r="C2687" s="356" t="s">
        <v>3517</v>
      </c>
      <c r="D2687" s="352">
        <v>577.54</v>
      </c>
    </row>
    <row r="2688" spans="1:4" x14ac:dyDescent="0.25">
      <c r="A2688" s="356">
        <v>39489</v>
      </c>
      <c r="B2688" s="356" t="s">
        <v>10286</v>
      </c>
      <c r="C2688" s="356" t="s">
        <v>3517</v>
      </c>
      <c r="D2688" s="352">
        <v>487.19</v>
      </c>
    </row>
    <row r="2689" spans="1:4" x14ac:dyDescent="0.25">
      <c r="A2689" s="356">
        <v>39490</v>
      </c>
      <c r="B2689" s="356" t="s">
        <v>10287</v>
      </c>
      <c r="C2689" s="356" t="s">
        <v>3517</v>
      </c>
      <c r="D2689" s="352">
        <v>725.98</v>
      </c>
    </row>
    <row r="2690" spans="1:4" x14ac:dyDescent="0.25">
      <c r="A2690" s="356">
        <v>39494</v>
      </c>
      <c r="B2690" s="356" t="s">
        <v>10288</v>
      </c>
      <c r="C2690" s="356" t="s">
        <v>3517</v>
      </c>
      <c r="D2690" s="352">
        <v>521.30999999999995</v>
      </c>
    </row>
    <row r="2691" spans="1:4" x14ac:dyDescent="0.25">
      <c r="A2691" s="356">
        <v>39495</v>
      </c>
      <c r="B2691" s="356" t="s">
        <v>10289</v>
      </c>
      <c r="C2691" s="356" t="s">
        <v>3517</v>
      </c>
      <c r="D2691" s="352">
        <v>587.45000000000005</v>
      </c>
    </row>
    <row r="2692" spans="1:4" x14ac:dyDescent="0.25">
      <c r="A2692" s="356">
        <v>39496</v>
      </c>
      <c r="B2692" s="356" t="s">
        <v>10290</v>
      </c>
      <c r="C2692" s="356" t="s">
        <v>3517</v>
      </c>
      <c r="D2692" s="352">
        <v>646.19000000000005</v>
      </c>
    </row>
    <row r="2693" spans="1:4" x14ac:dyDescent="0.25">
      <c r="A2693" s="356">
        <v>39492</v>
      </c>
      <c r="B2693" s="356" t="s">
        <v>10291</v>
      </c>
      <c r="C2693" s="356" t="s">
        <v>3517</v>
      </c>
      <c r="D2693" s="352">
        <v>748.12</v>
      </c>
    </row>
    <row r="2694" spans="1:4" x14ac:dyDescent="0.25">
      <c r="A2694" s="356">
        <v>39497</v>
      </c>
      <c r="B2694" s="356" t="s">
        <v>10292</v>
      </c>
      <c r="C2694" s="356" t="s">
        <v>3517</v>
      </c>
      <c r="D2694" s="352">
        <v>675.75</v>
      </c>
    </row>
    <row r="2695" spans="1:4" x14ac:dyDescent="0.25">
      <c r="A2695" s="356">
        <v>39493</v>
      </c>
      <c r="B2695" s="356" t="s">
        <v>10293</v>
      </c>
      <c r="C2695" s="356" t="s">
        <v>3517</v>
      </c>
      <c r="D2695" s="352">
        <v>802.42</v>
      </c>
    </row>
    <row r="2696" spans="1:4" x14ac:dyDescent="0.25">
      <c r="A2696" s="356">
        <v>39500</v>
      </c>
      <c r="B2696" s="356" t="s">
        <v>10294</v>
      </c>
      <c r="C2696" s="356" t="s">
        <v>3517</v>
      </c>
      <c r="D2696" s="352">
        <v>875.51</v>
      </c>
    </row>
    <row r="2697" spans="1:4" x14ac:dyDescent="0.25">
      <c r="A2697" s="356">
        <v>39498</v>
      </c>
      <c r="B2697" s="356" t="s">
        <v>10295</v>
      </c>
      <c r="C2697" s="356" t="s">
        <v>3517</v>
      </c>
      <c r="D2697" s="353">
        <v>1079.8</v>
      </c>
    </row>
    <row r="2698" spans="1:4" x14ac:dyDescent="0.25">
      <c r="A2698" s="356">
        <v>43628</v>
      </c>
      <c r="B2698" s="356" t="s">
        <v>10296</v>
      </c>
      <c r="C2698" s="356" t="s">
        <v>3517</v>
      </c>
      <c r="D2698" s="352">
        <v>851.11</v>
      </c>
    </row>
    <row r="2699" spans="1:4" x14ac:dyDescent="0.25">
      <c r="A2699" s="356">
        <v>39501</v>
      </c>
      <c r="B2699" s="356" t="s">
        <v>10297</v>
      </c>
      <c r="C2699" s="356" t="s">
        <v>3517</v>
      </c>
      <c r="D2699" s="352">
        <v>899.22</v>
      </c>
    </row>
    <row r="2700" spans="1:4" x14ac:dyDescent="0.25">
      <c r="A2700" s="356">
        <v>39499</v>
      </c>
      <c r="B2700" s="356" t="s">
        <v>10298</v>
      </c>
      <c r="C2700" s="356" t="s">
        <v>3517</v>
      </c>
      <c r="D2700" s="353">
        <v>1095.1300000000001</v>
      </c>
    </row>
    <row r="2701" spans="1:4" x14ac:dyDescent="0.25">
      <c r="A2701" s="356">
        <v>43621</v>
      </c>
      <c r="B2701" s="356" t="s">
        <v>10299</v>
      </c>
      <c r="C2701" s="356" t="s">
        <v>3517</v>
      </c>
      <c r="D2701" s="352">
        <v>904.31</v>
      </c>
    </row>
    <row r="2702" spans="1:4" x14ac:dyDescent="0.25">
      <c r="A2702" s="356">
        <v>3733</v>
      </c>
      <c r="B2702" s="356" t="s">
        <v>5603</v>
      </c>
      <c r="C2702" s="356" t="s">
        <v>3518</v>
      </c>
      <c r="D2702" s="352">
        <v>63.51</v>
      </c>
    </row>
    <row r="2703" spans="1:4" x14ac:dyDescent="0.25">
      <c r="A2703" s="356">
        <v>3731</v>
      </c>
      <c r="B2703" s="356" t="s">
        <v>5604</v>
      </c>
      <c r="C2703" s="356" t="s">
        <v>3518</v>
      </c>
      <c r="D2703" s="352">
        <v>58.95</v>
      </c>
    </row>
    <row r="2704" spans="1:4" x14ac:dyDescent="0.25">
      <c r="A2704" s="356">
        <v>38137</v>
      </c>
      <c r="B2704" s="356" t="s">
        <v>5605</v>
      </c>
      <c r="C2704" s="356" t="s">
        <v>3518</v>
      </c>
      <c r="D2704" s="352">
        <v>59.3</v>
      </c>
    </row>
    <row r="2705" spans="1:4" x14ac:dyDescent="0.25">
      <c r="A2705" s="356">
        <v>38135</v>
      </c>
      <c r="B2705" s="356" t="s">
        <v>5606</v>
      </c>
      <c r="C2705" s="356" t="s">
        <v>3518</v>
      </c>
      <c r="D2705" s="352">
        <v>75.17</v>
      </c>
    </row>
    <row r="2706" spans="1:4" x14ac:dyDescent="0.25">
      <c r="A2706" s="356">
        <v>38138</v>
      </c>
      <c r="B2706" s="356" t="s">
        <v>5607</v>
      </c>
      <c r="C2706" s="356" t="s">
        <v>3518</v>
      </c>
      <c r="D2706" s="352">
        <v>58.23</v>
      </c>
    </row>
    <row r="2707" spans="1:4" x14ac:dyDescent="0.25">
      <c r="A2707" s="356">
        <v>3736</v>
      </c>
      <c r="B2707" s="356" t="s">
        <v>5608</v>
      </c>
      <c r="C2707" s="356" t="s">
        <v>3518</v>
      </c>
      <c r="D2707" s="352">
        <v>69.3</v>
      </c>
    </row>
    <row r="2708" spans="1:4" x14ac:dyDescent="0.25">
      <c r="A2708" s="356">
        <v>3741</v>
      </c>
      <c r="B2708" s="356" t="s">
        <v>5609</v>
      </c>
      <c r="C2708" s="356" t="s">
        <v>3518</v>
      </c>
      <c r="D2708" s="352">
        <v>72.239999999999995</v>
      </c>
    </row>
    <row r="2709" spans="1:4" x14ac:dyDescent="0.25">
      <c r="A2709" s="356">
        <v>3745</v>
      </c>
      <c r="B2709" s="356" t="s">
        <v>5610</v>
      </c>
      <c r="C2709" s="356" t="s">
        <v>3518</v>
      </c>
      <c r="D2709" s="352">
        <v>77.89</v>
      </c>
    </row>
    <row r="2710" spans="1:4" x14ac:dyDescent="0.25">
      <c r="A2710" s="356">
        <v>3743</v>
      </c>
      <c r="B2710" s="356" t="s">
        <v>5611</v>
      </c>
      <c r="C2710" s="356" t="s">
        <v>3518</v>
      </c>
      <c r="D2710" s="352">
        <v>71.98</v>
      </c>
    </row>
    <row r="2711" spans="1:4" x14ac:dyDescent="0.25">
      <c r="A2711" s="356">
        <v>3744</v>
      </c>
      <c r="B2711" s="356" t="s">
        <v>5612</v>
      </c>
      <c r="C2711" s="356" t="s">
        <v>3518</v>
      </c>
      <c r="D2711" s="352">
        <v>79.23</v>
      </c>
    </row>
    <row r="2712" spans="1:4" x14ac:dyDescent="0.25">
      <c r="A2712" s="356">
        <v>3739</v>
      </c>
      <c r="B2712" s="356" t="s">
        <v>5613</v>
      </c>
      <c r="C2712" s="356" t="s">
        <v>3518</v>
      </c>
      <c r="D2712" s="352">
        <v>83.26</v>
      </c>
    </row>
    <row r="2713" spans="1:4" x14ac:dyDescent="0.25">
      <c r="A2713" s="356">
        <v>3737</v>
      </c>
      <c r="B2713" s="356" t="s">
        <v>5614</v>
      </c>
      <c r="C2713" s="356" t="s">
        <v>3518</v>
      </c>
      <c r="D2713" s="352">
        <v>87.29</v>
      </c>
    </row>
    <row r="2714" spans="1:4" x14ac:dyDescent="0.25">
      <c r="A2714" s="356">
        <v>3738</v>
      </c>
      <c r="B2714" s="356" t="s">
        <v>5615</v>
      </c>
      <c r="C2714" s="356" t="s">
        <v>3518</v>
      </c>
      <c r="D2714" s="352">
        <v>100.72</v>
      </c>
    </row>
    <row r="2715" spans="1:4" x14ac:dyDescent="0.25">
      <c r="A2715" s="356">
        <v>3747</v>
      </c>
      <c r="B2715" s="356" t="s">
        <v>5616</v>
      </c>
      <c r="C2715" s="356" t="s">
        <v>3518</v>
      </c>
      <c r="D2715" s="352">
        <v>79.23</v>
      </c>
    </row>
    <row r="2716" spans="1:4" x14ac:dyDescent="0.25">
      <c r="A2716" s="356">
        <v>11649</v>
      </c>
      <c r="B2716" s="356" t="s">
        <v>5617</v>
      </c>
      <c r="C2716" s="356" t="s">
        <v>3517</v>
      </c>
      <c r="D2716" s="352">
        <v>574.80999999999995</v>
      </c>
    </row>
    <row r="2717" spans="1:4" x14ac:dyDescent="0.25">
      <c r="A2717" s="356">
        <v>11650</v>
      </c>
      <c r="B2717" s="356" t="s">
        <v>5618</v>
      </c>
      <c r="C2717" s="356" t="s">
        <v>3517</v>
      </c>
      <c r="D2717" s="352">
        <v>979.73</v>
      </c>
    </row>
    <row r="2718" spans="1:4" x14ac:dyDescent="0.25">
      <c r="A2718" s="356">
        <v>3742</v>
      </c>
      <c r="B2718" s="356" t="s">
        <v>5619</v>
      </c>
      <c r="C2718" s="356" t="s">
        <v>3518</v>
      </c>
      <c r="D2718" s="352">
        <v>104.48</v>
      </c>
    </row>
    <row r="2719" spans="1:4" x14ac:dyDescent="0.25">
      <c r="A2719" s="356">
        <v>3746</v>
      </c>
      <c r="B2719" s="356" t="s">
        <v>5620</v>
      </c>
      <c r="C2719" s="356" t="s">
        <v>3518</v>
      </c>
      <c r="D2719" s="352">
        <v>122</v>
      </c>
    </row>
    <row r="2720" spans="1:4" x14ac:dyDescent="0.25">
      <c r="A2720" s="356">
        <v>21106</v>
      </c>
      <c r="B2720" s="356" t="s">
        <v>8166</v>
      </c>
      <c r="C2720" s="356" t="s">
        <v>3575</v>
      </c>
      <c r="D2720" s="352">
        <v>47.28</v>
      </c>
    </row>
    <row r="2721" spans="1:4" x14ac:dyDescent="0.25">
      <c r="A2721" s="356">
        <v>3755</v>
      </c>
      <c r="B2721" s="356" t="s">
        <v>5621</v>
      </c>
      <c r="C2721" s="356" t="s">
        <v>3517</v>
      </c>
      <c r="D2721" s="352">
        <v>17.55</v>
      </c>
    </row>
    <row r="2722" spans="1:4" x14ac:dyDescent="0.25">
      <c r="A2722" s="356">
        <v>3750</v>
      </c>
      <c r="B2722" s="356" t="s">
        <v>5622</v>
      </c>
      <c r="C2722" s="356" t="s">
        <v>3517</v>
      </c>
      <c r="D2722" s="352">
        <v>23.6</v>
      </c>
    </row>
    <row r="2723" spans="1:4" x14ac:dyDescent="0.25">
      <c r="A2723" s="356">
        <v>3756</v>
      </c>
      <c r="B2723" s="356" t="s">
        <v>5623</v>
      </c>
      <c r="C2723" s="356" t="s">
        <v>3517</v>
      </c>
      <c r="D2723" s="352">
        <v>44.1</v>
      </c>
    </row>
    <row r="2724" spans="1:4" x14ac:dyDescent="0.25">
      <c r="A2724" s="356">
        <v>39377</v>
      </c>
      <c r="B2724" s="356" t="s">
        <v>5624</v>
      </c>
      <c r="C2724" s="356" t="s">
        <v>3517</v>
      </c>
      <c r="D2724" s="352">
        <v>130.63999999999999</v>
      </c>
    </row>
    <row r="2725" spans="1:4" x14ac:dyDescent="0.25">
      <c r="A2725" s="356">
        <v>38191</v>
      </c>
      <c r="B2725" s="356" t="s">
        <v>5625</v>
      </c>
      <c r="C2725" s="356" t="s">
        <v>3517</v>
      </c>
      <c r="D2725" s="352">
        <v>9.7200000000000006</v>
      </c>
    </row>
    <row r="2726" spans="1:4" x14ac:dyDescent="0.25">
      <c r="A2726" s="356">
        <v>39381</v>
      </c>
      <c r="B2726" s="356" t="s">
        <v>5626</v>
      </c>
      <c r="C2726" s="356" t="s">
        <v>3517</v>
      </c>
      <c r="D2726" s="352">
        <v>9.07</v>
      </c>
    </row>
    <row r="2727" spans="1:4" x14ac:dyDescent="0.25">
      <c r="A2727" s="356">
        <v>38780</v>
      </c>
      <c r="B2727" s="356" t="s">
        <v>5627</v>
      </c>
      <c r="C2727" s="356" t="s">
        <v>3517</v>
      </c>
      <c r="D2727" s="352">
        <v>11.1</v>
      </c>
    </row>
    <row r="2728" spans="1:4" x14ac:dyDescent="0.25">
      <c r="A2728" s="356">
        <v>38781</v>
      </c>
      <c r="B2728" s="356" t="s">
        <v>5628</v>
      </c>
      <c r="C2728" s="356" t="s">
        <v>3517</v>
      </c>
      <c r="D2728" s="352">
        <v>37.47</v>
      </c>
    </row>
    <row r="2729" spans="1:4" x14ac:dyDescent="0.25">
      <c r="A2729" s="356">
        <v>38192</v>
      </c>
      <c r="B2729" s="356" t="s">
        <v>5629</v>
      </c>
      <c r="C2729" s="356" t="s">
        <v>3517</v>
      </c>
      <c r="D2729" s="352">
        <v>67.8</v>
      </c>
    </row>
    <row r="2730" spans="1:4" x14ac:dyDescent="0.25">
      <c r="A2730" s="356">
        <v>3753</v>
      </c>
      <c r="B2730" s="356" t="s">
        <v>5630</v>
      </c>
      <c r="C2730" s="356" t="s">
        <v>3517</v>
      </c>
      <c r="D2730" s="352">
        <v>5.93</v>
      </c>
    </row>
    <row r="2731" spans="1:4" x14ac:dyDescent="0.25">
      <c r="A2731" s="356">
        <v>38782</v>
      </c>
      <c r="B2731" s="356" t="s">
        <v>5631</v>
      </c>
      <c r="C2731" s="356" t="s">
        <v>3517</v>
      </c>
      <c r="D2731" s="352">
        <v>7.72</v>
      </c>
    </row>
    <row r="2732" spans="1:4" x14ac:dyDescent="0.25">
      <c r="A2732" s="356">
        <v>38778</v>
      </c>
      <c r="B2732" s="356" t="s">
        <v>5632</v>
      </c>
      <c r="C2732" s="356" t="s">
        <v>3517</v>
      </c>
      <c r="D2732" s="352">
        <v>5.8</v>
      </c>
    </row>
    <row r="2733" spans="1:4" x14ac:dyDescent="0.25">
      <c r="A2733" s="356">
        <v>38779</v>
      </c>
      <c r="B2733" s="356" t="s">
        <v>5633</v>
      </c>
      <c r="C2733" s="356" t="s">
        <v>3517</v>
      </c>
      <c r="D2733" s="352">
        <v>6.15</v>
      </c>
    </row>
    <row r="2734" spans="1:4" x14ac:dyDescent="0.25">
      <c r="A2734" s="356">
        <v>39388</v>
      </c>
      <c r="B2734" s="356" t="s">
        <v>5634</v>
      </c>
      <c r="C2734" s="356" t="s">
        <v>3517</v>
      </c>
      <c r="D2734" s="352">
        <v>9.15</v>
      </c>
    </row>
    <row r="2735" spans="1:4" x14ac:dyDescent="0.25">
      <c r="A2735" s="356">
        <v>39387</v>
      </c>
      <c r="B2735" s="356" t="s">
        <v>5635</v>
      </c>
      <c r="C2735" s="356" t="s">
        <v>3517</v>
      </c>
      <c r="D2735" s="352">
        <v>14.26</v>
      </c>
    </row>
    <row r="2736" spans="1:4" x14ac:dyDescent="0.25">
      <c r="A2736" s="356">
        <v>39386</v>
      </c>
      <c r="B2736" s="356" t="s">
        <v>5636</v>
      </c>
      <c r="C2736" s="356" t="s">
        <v>3517</v>
      </c>
      <c r="D2736" s="352">
        <v>9.94</v>
      </c>
    </row>
    <row r="2737" spans="1:4" x14ac:dyDescent="0.25">
      <c r="A2737" s="356">
        <v>38194</v>
      </c>
      <c r="B2737" s="356" t="s">
        <v>5637</v>
      </c>
      <c r="C2737" s="356" t="s">
        <v>3517</v>
      </c>
      <c r="D2737" s="352">
        <v>7.44</v>
      </c>
    </row>
    <row r="2738" spans="1:4" x14ac:dyDescent="0.25">
      <c r="A2738" s="356">
        <v>38193</v>
      </c>
      <c r="B2738" s="356" t="s">
        <v>5638</v>
      </c>
      <c r="C2738" s="356" t="s">
        <v>3517</v>
      </c>
      <c r="D2738" s="352">
        <v>6.46</v>
      </c>
    </row>
    <row r="2739" spans="1:4" x14ac:dyDescent="0.25">
      <c r="A2739" s="356">
        <v>12216</v>
      </c>
      <c r="B2739" s="356" t="s">
        <v>5639</v>
      </c>
      <c r="C2739" s="356" t="s">
        <v>3517</v>
      </c>
      <c r="D2739" s="352">
        <v>33.909999999999997</v>
      </c>
    </row>
    <row r="2740" spans="1:4" x14ac:dyDescent="0.25">
      <c r="A2740" s="356">
        <v>3757</v>
      </c>
      <c r="B2740" s="356" t="s">
        <v>5640</v>
      </c>
      <c r="C2740" s="356" t="s">
        <v>3517</v>
      </c>
      <c r="D2740" s="352">
        <v>39.200000000000003</v>
      </c>
    </row>
    <row r="2741" spans="1:4" x14ac:dyDescent="0.25">
      <c r="A2741" s="356">
        <v>3758</v>
      </c>
      <c r="B2741" s="356" t="s">
        <v>5641</v>
      </c>
      <c r="C2741" s="356" t="s">
        <v>3517</v>
      </c>
      <c r="D2741" s="352">
        <v>45.71</v>
      </c>
    </row>
    <row r="2742" spans="1:4" x14ac:dyDescent="0.25">
      <c r="A2742" s="356">
        <v>12214</v>
      </c>
      <c r="B2742" s="356" t="s">
        <v>5642</v>
      </c>
      <c r="C2742" s="356" t="s">
        <v>3517</v>
      </c>
      <c r="D2742" s="352">
        <v>15.65</v>
      </c>
    </row>
    <row r="2743" spans="1:4" x14ac:dyDescent="0.25">
      <c r="A2743" s="356">
        <v>3749</v>
      </c>
      <c r="B2743" s="356" t="s">
        <v>5643</v>
      </c>
      <c r="C2743" s="356" t="s">
        <v>3517</v>
      </c>
      <c r="D2743" s="352">
        <v>27.9</v>
      </c>
    </row>
    <row r="2744" spans="1:4" x14ac:dyDescent="0.25">
      <c r="A2744" s="356">
        <v>3751</v>
      </c>
      <c r="B2744" s="356" t="s">
        <v>5644</v>
      </c>
      <c r="C2744" s="356" t="s">
        <v>3517</v>
      </c>
      <c r="D2744" s="352">
        <v>38.07</v>
      </c>
    </row>
    <row r="2745" spans="1:4" x14ac:dyDescent="0.25">
      <c r="A2745" s="356">
        <v>39376</v>
      </c>
      <c r="B2745" s="356" t="s">
        <v>5645</v>
      </c>
      <c r="C2745" s="356" t="s">
        <v>3517</v>
      </c>
      <c r="D2745" s="352">
        <v>32.1</v>
      </c>
    </row>
    <row r="2746" spans="1:4" x14ac:dyDescent="0.25">
      <c r="A2746" s="356">
        <v>3752</v>
      </c>
      <c r="B2746" s="356" t="s">
        <v>5646</v>
      </c>
      <c r="C2746" s="356" t="s">
        <v>3517</v>
      </c>
      <c r="D2746" s="352">
        <v>62.81</v>
      </c>
    </row>
    <row r="2747" spans="1:4" x14ac:dyDescent="0.25">
      <c r="A2747" s="356">
        <v>746</v>
      </c>
      <c r="B2747" s="356" t="s">
        <v>12632</v>
      </c>
      <c r="C2747" s="356" t="s">
        <v>3517</v>
      </c>
      <c r="D2747" s="353">
        <v>3300</v>
      </c>
    </row>
    <row r="2748" spans="1:4" x14ac:dyDescent="0.25">
      <c r="A2748" s="356">
        <v>20269</v>
      </c>
      <c r="B2748" s="356" t="s">
        <v>12633</v>
      </c>
      <c r="C2748" s="356" t="s">
        <v>3517</v>
      </c>
      <c r="D2748" s="352">
        <v>88.63</v>
      </c>
    </row>
    <row r="2749" spans="1:4" x14ac:dyDescent="0.25">
      <c r="A2749" s="356">
        <v>20270</v>
      </c>
      <c r="B2749" s="356" t="s">
        <v>12634</v>
      </c>
      <c r="C2749" s="356" t="s">
        <v>3517</v>
      </c>
      <c r="D2749" s="352">
        <v>97.94</v>
      </c>
    </row>
    <row r="2750" spans="1:4" x14ac:dyDescent="0.25">
      <c r="A2750" s="356">
        <v>11696</v>
      </c>
      <c r="B2750" s="356" t="s">
        <v>12635</v>
      </c>
      <c r="C2750" s="356" t="s">
        <v>3517</v>
      </c>
      <c r="D2750" s="352">
        <v>156.77000000000001</v>
      </c>
    </row>
    <row r="2751" spans="1:4" x14ac:dyDescent="0.25">
      <c r="A2751" s="356">
        <v>10427</v>
      </c>
      <c r="B2751" s="356" t="s">
        <v>12636</v>
      </c>
      <c r="C2751" s="356" t="s">
        <v>3517</v>
      </c>
      <c r="D2751" s="352">
        <v>438.72</v>
      </c>
    </row>
    <row r="2752" spans="1:4" x14ac:dyDescent="0.25">
      <c r="A2752" s="356">
        <v>10428</v>
      </c>
      <c r="B2752" s="356" t="s">
        <v>12637</v>
      </c>
      <c r="C2752" s="356" t="s">
        <v>3517</v>
      </c>
      <c r="D2752" s="352">
        <v>452.02</v>
      </c>
    </row>
    <row r="2753" spans="1:4" x14ac:dyDescent="0.25">
      <c r="A2753" s="356">
        <v>36521</v>
      </c>
      <c r="B2753" s="356" t="s">
        <v>12638</v>
      </c>
      <c r="C2753" s="356" t="s">
        <v>3517</v>
      </c>
      <c r="D2753" s="352">
        <v>141.04</v>
      </c>
    </row>
    <row r="2754" spans="1:4" x14ac:dyDescent="0.25">
      <c r="A2754" s="356">
        <v>36794</v>
      </c>
      <c r="B2754" s="356" t="s">
        <v>12639</v>
      </c>
      <c r="C2754" s="356" t="s">
        <v>3517</v>
      </c>
      <c r="D2754" s="352">
        <v>150.13999999999999</v>
      </c>
    </row>
    <row r="2755" spans="1:4" x14ac:dyDescent="0.25">
      <c r="A2755" s="356">
        <v>10426</v>
      </c>
      <c r="B2755" s="356" t="s">
        <v>12640</v>
      </c>
      <c r="C2755" s="356" t="s">
        <v>3517</v>
      </c>
      <c r="D2755" s="352">
        <v>168.13</v>
      </c>
    </row>
    <row r="2756" spans="1:4" x14ac:dyDescent="0.25">
      <c r="A2756" s="356">
        <v>10425</v>
      </c>
      <c r="B2756" s="356" t="s">
        <v>12641</v>
      </c>
      <c r="C2756" s="356" t="s">
        <v>3517</v>
      </c>
      <c r="D2756" s="352">
        <v>85.29</v>
      </c>
    </row>
    <row r="2757" spans="1:4" x14ac:dyDescent="0.25">
      <c r="A2757" s="356">
        <v>10431</v>
      </c>
      <c r="B2757" s="356" t="s">
        <v>12642</v>
      </c>
      <c r="C2757" s="356" t="s">
        <v>3517</v>
      </c>
      <c r="D2757" s="352">
        <v>292.02</v>
      </c>
    </row>
    <row r="2758" spans="1:4" x14ac:dyDescent="0.25">
      <c r="A2758" s="356">
        <v>10429</v>
      </c>
      <c r="B2758" s="356" t="s">
        <v>12643</v>
      </c>
      <c r="C2758" s="356" t="s">
        <v>3517</v>
      </c>
      <c r="D2758" s="352">
        <v>144.06</v>
      </c>
    </row>
    <row r="2759" spans="1:4" x14ac:dyDescent="0.25">
      <c r="A2759" s="356">
        <v>2354</v>
      </c>
      <c r="B2759" s="356" t="s">
        <v>5647</v>
      </c>
      <c r="C2759" s="356" t="s">
        <v>3519</v>
      </c>
      <c r="D2759" s="352">
        <v>10.55</v>
      </c>
    </row>
    <row r="2760" spans="1:4" x14ac:dyDescent="0.25">
      <c r="A2760" s="356">
        <v>40932</v>
      </c>
      <c r="B2760" s="356" t="s">
        <v>5648</v>
      </c>
      <c r="C2760" s="356" t="s">
        <v>3655</v>
      </c>
      <c r="D2760" s="353">
        <v>1864.99</v>
      </c>
    </row>
    <row r="2761" spans="1:4" x14ac:dyDescent="0.25">
      <c r="A2761" s="356">
        <v>10853</v>
      </c>
      <c r="B2761" s="356" t="s">
        <v>5649</v>
      </c>
      <c r="C2761" s="356" t="s">
        <v>3517</v>
      </c>
      <c r="D2761" s="352">
        <v>116.49</v>
      </c>
    </row>
    <row r="2762" spans="1:4" x14ac:dyDescent="0.25">
      <c r="A2762" s="356">
        <v>5093</v>
      </c>
      <c r="B2762" s="356" t="s">
        <v>5650</v>
      </c>
      <c r="C2762" s="356" t="s">
        <v>3812</v>
      </c>
      <c r="D2762" s="352">
        <v>18.649999999999999</v>
      </c>
    </row>
    <row r="2763" spans="1:4" x14ac:dyDescent="0.25">
      <c r="A2763" s="356">
        <v>44331</v>
      </c>
      <c r="B2763" s="356" t="s">
        <v>12644</v>
      </c>
      <c r="C2763" s="356" t="s">
        <v>3576</v>
      </c>
      <c r="D2763" s="352">
        <v>34.44</v>
      </c>
    </row>
    <row r="2764" spans="1:4" x14ac:dyDescent="0.25">
      <c r="A2764" s="356">
        <v>37768</v>
      </c>
      <c r="B2764" s="356" t="s">
        <v>5651</v>
      </c>
      <c r="C2764" s="356" t="s">
        <v>3517</v>
      </c>
      <c r="D2764" s="353">
        <v>221500</v>
      </c>
    </row>
    <row r="2765" spans="1:4" x14ac:dyDescent="0.25">
      <c r="A2765" s="356">
        <v>37773</v>
      </c>
      <c r="B2765" s="356" t="s">
        <v>5652</v>
      </c>
      <c r="C2765" s="356" t="s">
        <v>3517</v>
      </c>
      <c r="D2765" s="353">
        <v>188090.84</v>
      </c>
    </row>
    <row r="2766" spans="1:4" x14ac:dyDescent="0.25">
      <c r="A2766" s="356">
        <v>37769</v>
      </c>
      <c r="B2766" s="356" t="s">
        <v>5653</v>
      </c>
      <c r="C2766" s="356" t="s">
        <v>3517</v>
      </c>
      <c r="D2766" s="353">
        <v>314887.76</v>
      </c>
    </row>
    <row r="2767" spans="1:4" x14ac:dyDescent="0.25">
      <c r="A2767" s="356">
        <v>37770</v>
      </c>
      <c r="B2767" s="356" t="s">
        <v>5654</v>
      </c>
      <c r="C2767" s="356" t="s">
        <v>3517</v>
      </c>
      <c r="D2767" s="353">
        <v>534414.77</v>
      </c>
    </row>
    <row r="2768" spans="1:4" x14ac:dyDescent="0.25">
      <c r="A2768" s="356">
        <v>38382</v>
      </c>
      <c r="B2768" s="356" t="s">
        <v>5655</v>
      </c>
      <c r="C2768" s="356" t="s">
        <v>3517</v>
      </c>
      <c r="D2768" s="352">
        <v>11.77</v>
      </c>
    </row>
    <row r="2769" spans="1:4" x14ac:dyDescent="0.25">
      <c r="A2769" s="356">
        <v>38383</v>
      </c>
      <c r="B2769" s="356" t="s">
        <v>5656</v>
      </c>
      <c r="C2769" s="356" t="s">
        <v>3517</v>
      </c>
      <c r="D2769" s="352">
        <v>2.2000000000000002</v>
      </c>
    </row>
    <row r="2770" spans="1:4" x14ac:dyDescent="0.25">
      <c r="A2770" s="356">
        <v>3768</v>
      </c>
      <c r="B2770" s="356" t="s">
        <v>5657</v>
      </c>
      <c r="C2770" s="356" t="s">
        <v>3517</v>
      </c>
      <c r="D2770" s="352">
        <v>3.36</v>
      </c>
    </row>
    <row r="2771" spans="1:4" x14ac:dyDescent="0.25">
      <c r="A2771" s="356">
        <v>3767</v>
      </c>
      <c r="B2771" s="356" t="s">
        <v>12645</v>
      </c>
      <c r="C2771" s="356" t="s">
        <v>3517</v>
      </c>
      <c r="D2771" s="352">
        <v>1.1200000000000001</v>
      </c>
    </row>
    <row r="2772" spans="1:4" x14ac:dyDescent="0.25">
      <c r="A2772" s="356">
        <v>13192</v>
      </c>
      <c r="B2772" s="356" t="s">
        <v>5658</v>
      </c>
      <c r="C2772" s="356" t="s">
        <v>3517</v>
      </c>
      <c r="D2772" s="353">
        <v>7324.8</v>
      </c>
    </row>
    <row r="2773" spans="1:4" x14ac:dyDescent="0.25">
      <c r="A2773" s="356">
        <v>38413</v>
      </c>
      <c r="B2773" s="356" t="s">
        <v>5659</v>
      </c>
      <c r="C2773" s="356" t="s">
        <v>3517</v>
      </c>
      <c r="D2773" s="353">
        <v>1211.4100000000001</v>
      </c>
    </row>
    <row r="2774" spans="1:4" x14ac:dyDescent="0.25">
      <c r="A2774" s="356">
        <v>42440</v>
      </c>
      <c r="B2774" s="356" t="s">
        <v>8167</v>
      </c>
      <c r="C2774" s="356" t="s">
        <v>3517</v>
      </c>
      <c r="D2774" s="353">
        <v>1213.5999999999999</v>
      </c>
    </row>
    <row r="2775" spans="1:4" x14ac:dyDescent="0.25">
      <c r="A2775" s="356">
        <v>20193</v>
      </c>
      <c r="B2775" s="356" t="s">
        <v>5660</v>
      </c>
      <c r="C2775" s="356" t="s">
        <v>8168</v>
      </c>
      <c r="D2775" s="352">
        <v>7.49</v>
      </c>
    </row>
    <row r="2776" spans="1:4" x14ac:dyDescent="0.25">
      <c r="A2776" s="356">
        <v>10527</v>
      </c>
      <c r="B2776" s="356" t="s">
        <v>10300</v>
      </c>
      <c r="C2776" s="356" t="s">
        <v>8169</v>
      </c>
      <c r="D2776" s="352">
        <v>22.5</v>
      </c>
    </row>
    <row r="2777" spans="1:4" x14ac:dyDescent="0.25">
      <c r="A2777" s="356">
        <v>41805</v>
      </c>
      <c r="B2777" s="356" t="s">
        <v>5661</v>
      </c>
      <c r="C2777" s="356" t="s">
        <v>3655</v>
      </c>
      <c r="D2777" s="352">
        <v>502.55</v>
      </c>
    </row>
    <row r="2778" spans="1:4" x14ac:dyDescent="0.25">
      <c r="A2778" s="356">
        <v>40271</v>
      </c>
      <c r="B2778" s="356" t="s">
        <v>5662</v>
      </c>
      <c r="C2778" s="356" t="s">
        <v>3655</v>
      </c>
      <c r="D2778" s="352">
        <v>14.62</v>
      </c>
    </row>
    <row r="2779" spans="1:4" x14ac:dyDescent="0.25">
      <c r="A2779" s="356">
        <v>40287</v>
      </c>
      <c r="B2779" s="356" t="s">
        <v>5663</v>
      </c>
      <c r="C2779" s="356" t="s">
        <v>3655</v>
      </c>
      <c r="D2779" s="352">
        <v>5.62</v>
      </c>
    </row>
    <row r="2780" spans="1:4" x14ac:dyDescent="0.25">
      <c r="A2780" s="356">
        <v>4084</v>
      </c>
      <c r="B2780" s="356" t="s">
        <v>12646</v>
      </c>
      <c r="C2780" s="356" t="s">
        <v>3519</v>
      </c>
      <c r="D2780" s="352">
        <v>2.14</v>
      </c>
    </row>
    <row r="2781" spans="1:4" x14ac:dyDescent="0.25">
      <c r="A2781" s="356">
        <v>743</v>
      </c>
      <c r="B2781" s="356" t="s">
        <v>12647</v>
      </c>
      <c r="C2781" s="356" t="s">
        <v>3519</v>
      </c>
      <c r="D2781" s="352">
        <v>2.14</v>
      </c>
    </row>
    <row r="2782" spans="1:4" x14ac:dyDescent="0.25">
      <c r="A2782" s="356">
        <v>40293</v>
      </c>
      <c r="B2782" s="356" t="s">
        <v>12648</v>
      </c>
      <c r="C2782" s="356" t="s">
        <v>3519</v>
      </c>
      <c r="D2782" s="352">
        <v>2.56</v>
      </c>
    </row>
    <row r="2783" spans="1:4" x14ac:dyDescent="0.25">
      <c r="A2783" s="356">
        <v>40294</v>
      </c>
      <c r="B2783" s="356" t="s">
        <v>12649</v>
      </c>
      <c r="C2783" s="356" t="s">
        <v>3519</v>
      </c>
      <c r="D2783" s="352">
        <v>2.14</v>
      </c>
    </row>
    <row r="2784" spans="1:4" x14ac:dyDescent="0.25">
      <c r="A2784" s="356">
        <v>4085</v>
      </c>
      <c r="B2784" s="356" t="s">
        <v>12650</v>
      </c>
      <c r="C2784" s="356" t="s">
        <v>3519</v>
      </c>
      <c r="D2784" s="352">
        <v>2.99</v>
      </c>
    </row>
    <row r="2785" spans="1:4" x14ac:dyDescent="0.25">
      <c r="A2785" s="356">
        <v>10779</v>
      </c>
      <c r="B2785" s="356" t="s">
        <v>12651</v>
      </c>
      <c r="C2785" s="356" t="s">
        <v>3655</v>
      </c>
      <c r="D2785" s="352">
        <v>945</v>
      </c>
    </row>
    <row r="2786" spans="1:4" x14ac:dyDescent="0.25">
      <c r="A2786" s="356">
        <v>10777</v>
      </c>
      <c r="B2786" s="356" t="s">
        <v>12652</v>
      </c>
      <c r="C2786" s="356" t="s">
        <v>3655</v>
      </c>
      <c r="D2786" s="352">
        <v>858.37</v>
      </c>
    </row>
    <row r="2787" spans="1:4" x14ac:dyDescent="0.25">
      <c r="A2787" s="356">
        <v>10775</v>
      </c>
      <c r="B2787" s="356" t="s">
        <v>12653</v>
      </c>
      <c r="C2787" s="356" t="s">
        <v>3655</v>
      </c>
      <c r="D2787" s="352">
        <v>756</v>
      </c>
    </row>
    <row r="2788" spans="1:4" x14ac:dyDescent="0.25">
      <c r="A2788" s="356">
        <v>10776</v>
      </c>
      <c r="B2788" s="356" t="s">
        <v>12654</v>
      </c>
      <c r="C2788" s="356" t="s">
        <v>3655</v>
      </c>
      <c r="D2788" s="352">
        <v>590.62</v>
      </c>
    </row>
    <row r="2789" spans="1:4" x14ac:dyDescent="0.25">
      <c r="A2789" s="356">
        <v>10778</v>
      </c>
      <c r="B2789" s="356" t="s">
        <v>12655</v>
      </c>
      <c r="C2789" s="356" t="s">
        <v>3655</v>
      </c>
      <c r="D2789" s="352">
        <v>945</v>
      </c>
    </row>
    <row r="2790" spans="1:4" x14ac:dyDescent="0.25">
      <c r="A2790" s="356">
        <v>40339</v>
      </c>
      <c r="B2790" s="356" t="s">
        <v>5664</v>
      </c>
      <c r="C2790" s="356" t="s">
        <v>3655</v>
      </c>
      <c r="D2790" s="352">
        <v>5.62</v>
      </c>
    </row>
    <row r="2791" spans="1:4" x14ac:dyDescent="0.25">
      <c r="A2791" s="356">
        <v>10749</v>
      </c>
      <c r="B2791" s="356" t="s">
        <v>5665</v>
      </c>
      <c r="C2791" s="356" t="s">
        <v>3655</v>
      </c>
      <c r="D2791" s="352">
        <v>10.31</v>
      </c>
    </row>
    <row r="2792" spans="1:4" x14ac:dyDescent="0.25">
      <c r="A2792" s="356">
        <v>40290</v>
      </c>
      <c r="B2792" s="356" t="s">
        <v>5666</v>
      </c>
      <c r="C2792" s="356" t="s">
        <v>3655</v>
      </c>
      <c r="D2792" s="352">
        <v>14.85</v>
      </c>
    </row>
    <row r="2793" spans="1:4" x14ac:dyDescent="0.25">
      <c r="A2793" s="356">
        <v>3346</v>
      </c>
      <c r="B2793" s="356" t="s">
        <v>10772</v>
      </c>
      <c r="C2793" s="356" t="s">
        <v>3519</v>
      </c>
      <c r="D2793" s="352">
        <v>15.75</v>
      </c>
    </row>
    <row r="2794" spans="1:4" x14ac:dyDescent="0.25">
      <c r="A2794" s="356">
        <v>3348</v>
      </c>
      <c r="B2794" s="356" t="s">
        <v>10773</v>
      </c>
      <c r="C2794" s="356" t="s">
        <v>3519</v>
      </c>
      <c r="D2794" s="352">
        <v>18.84</v>
      </c>
    </row>
    <row r="2795" spans="1:4" x14ac:dyDescent="0.25">
      <c r="A2795" s="356">
        <v>39833</v>
      </c>
      <c r="B2795" s="356" t="s">
        <v>10774</v>
      </c>
      <c r="C2795" s="356" t="s">
        <v>3519</v>
      </c>
      <c r="D2795" s="352">
        <v>25.81</v>
      </c>
    </row>
    <row r="2796" spans="1:4" x14ac:dyDescent="0.25">
      <c r="A2796" s="356">
        <v>7252</v>
      </c>
      <c r="B2796" s="356" t="s">
        <v>5667</v>
      </c>
      <c r="C2796" s="356" t="s">
        <v>3519</v>
      </c>
      <c r="D2796" s="352">
        <v>2.25</v>
      </c>
    </row>
    <row r="2797" spans="1:4" x14ac:dyDescent="0.25">
      <c r="A2797" s="356">
        <v>7247</v>
      </c>
      <c r="B2797" s="356" t="s">
        <v>5668</v>
      </c>
      <c r="C2797" s="356" t="s">
        <v>3519</v>
      </c>
      <c r="D2797" s="352">
        <v>2.25</v>
      </c>
    </row>
    <row r="2798" spans="1:4" x14ac:dyDescent="0.25">
      <c r="A2798" s="356">
        <v>40291</v>
      </c>
      <c r="B2798" s="356" t="s">
        <v>5669</v>
      </c>
      <c r="C2798" s="356" t="s">
        <v>3655</v>
      </c>
      <c r="D2798" s="352">
        <v>784.9</v>
      </c>
    </row>
    <row r="2799" spans="1:4" x14ac:dyDescent="0.25">
      <c r="A2799" s="356">
        <v>40275</v>
      </c>
      <c r="B2799" s="356" t="s">
        <v>5670</v>
      </c>
      <c r="C2799" s="356" t="s">
        <v>3655</v>
      </c>
      <c r="D2799" s="352">
        <v>22.5</v>
      </c>
    </row>
    <row r="2800" spans="1:4" x14ac:dyDescent="0.25">
      <c r="A2800" s="356">
        <v>42408</v>
      </c>
      <c r="B2800" s="356" t="s">
        <v>10301</v>
      </c>
      <c r="C2800" s="356" t="s">
        <v>3518</v>
      </c>
      <c r="D2800" s="352">
        <v>1.44</v>
      </c>
    </row>
    <row r="2801" spans="1:4" x14ac:dyDescent="0.25">
      <c r="A2801" s="356">
        <v>3777</v>
      </c>
      <c r="B2801" s="356" t="s">
        <v>10302</v>
      </c>
      <c r="C2801" s="356" t="s">
        <v>3518</v>
      </c>
      <c r="D2801" s="352">
        <v>1.04</v>
      </c>
    </row>
    <row r="2802" spans="1:4" x14ac:dyDescent="0.25">
      <c r="A2802" s="356">
        <v>3798</v>
      </c>
      <c r="B2802" s="356" t="s">
        <v>5671</v>
      </c>
      <c r="C2802" s="356" t="s">
        <v>3517</v>
      </c>
      <c r="D2802" s="352">
        <v>125.85</v>
      </c>
    </row>
    <row r="2803" spans="1:4" x14ac:dyDescent="0.25">
      <c r="A2803" s="356">
        <v>38769</v>
      </c>
      <c r="B2803" s="356" t="s">
        <v>5672</v>
      </c>
      <c r="C2803" s="356" t="s">
        <v>3517</v>
      </c>
      <c r="D2803" s="352">
        <v>98.28</v>
      </c>
    </row>
    <row r="2804" spans="1:4" x14ac:dyDescent="0.25">
      <c r="A2804" s="356">
        <v>39510</v>
      </c>
      <c r="B2804" s="356" t="s">
        <v>5673</v>
      </c>
      <c r="C2804" s="356" t="s">
        <v>3517</v>
      </c>
      <c r="D2804" s="352">
        <v>397.76</v>
      </c>
    </row>
    <row r="2805" spans="1:4" x14ac:dyDescent="0.25">
      <c r="A2805" s="356">
        <v>38776</v>
      </c>
      <c r="B2805" s="356" t="s">
        <v>5674</v>
      </c>
      <c r="C2805" s="356" t="s">
        <v>3517</v>
      </c>
      <c r="D2805" s="352">
        <v>422.14</v>
      </c>
    </row>
    <row r="2806" spans="1:4" x14ac:dyDescent="0.25">
      <c r="A2806" s="356">
        <v>38774</v>
      </c>
      <c r="B2806" s="356" t="s">
        <v>5675</v>
      </c>
      <c r="C2806" s="356" t="s">
        <v>3517</v>
      </c>
      <c r="D2806" s="352">
        <v>18.690000000000001</v>
      </c>
    </row>
    <row r="2807" spans="1:4" x14ac:dyDescent="0.25">
      <c r="A2807" s="356">
        <v>42247</v>
      </c>
      <c r="B2807" s="356" t="s">
        <v>8823</v>
      </c>
      <c r="C2807" s="356" t="s">
        <v>3517</v>
      </c>
      <c r="D2807" s="352">
        <v>637.97</v>
      </c>
    </row>
    <row r="2808" spans="1:4" x14ac:dyDescent="0.25">
      <c r="A2808" s="356">
        <v>42248</v>
      </c>
      <c r="B2808" s="356" t="s">
        <v>8824</v>
      </c>
      <c r="C2808" s="356" t="s">
        <v>3517</v>
      </c>
      <c r="D2808" s="352">
        <v>741.05</v>
      </c>
    </row>
    <row r="2809" spans="1:4" x14ac:dyDescent="0.25">
      <c r="A2809" s="356">
        <v>42249</v>
      </c>
      <c r="B2809" s="356" t="s">
        <v>8825</v>
      </c>
      <c r="C2809" s="356" t="s">
        <v>3517</v>
      </c>
      <c r="D2809" s="353">
        <v>1227.6600000000001</v>
      </c>
    </row>
    <row r="2810" spans="1:4" x14ac:dyDescent="0.25">
      <c r="A2810" s="356">
        <v>42244</v>
      </c>
      <c r="B2810" s="356" t="s">
        <v>8826</v>
      </c>
      <c r="C2810" s="356" t="s">
        <v>3517</v>
      </c>
      <c r="D2810" s="352">
        <v>191.72</v>
      </c>
    </row>
    <row r="2811" spans="1:4" x14ac:dyDescent="0.25">
      <c r="A2811" s="356">
        <v>42245</v>
      </c>
      <c r="B2811" s="356" t="s">
        <v>8827</v>
      </c>
      <c r="C2811" s="356" t="s">
        <v>3517</v>
      </c>
      <c r="D2811" s="352">
        <v>353.79</v>
      </c>
    </row>
    <row r="2812" spans="1:4" x14ac:dyDescent="0.25">
      <c r="A2812" s="356">
        <v>42246</v>
      </c>
      <c r="B2812" s="356" t="s">
        <v>8828</v>
      </c>
      <c r="C2812" s="356" t="s">
        <v>3517</v>
      </c>
      <c r="D2812" s="352">
        <v>391.63</v>
      </c>
    </row>
    <row r="2813" spans="1:4" x14ac:dyDescent="0.25">
      <c r="A2813" s="356">
        <v>42243</v>
      </c>
      <c r="B2813" s="356" t="s">
        <v>8829</v>
      </c>
      <c r="C2813" s="356" t="s">
        <v>3517</v>
      </c>
      <c r="D2813" s="352">
        <v>472.23</v>
      </c>
    </row>
    <row r="2814" spans="1:4" x14ac:dyDescent="0.25">
      <c r="A2814" s="356">
        <v>38889</v>
      </c>
      <c r="B2814" s="356" t="s">
        <v>5676</v>
      </c>
      <c r="C2814" s="356" t="s">
        <v>3517</v>
      </c>
      <c r="D2814" s="352">
        <v>75.33</v>
      </c>
    </row>
    <row r="2815" spans="1:4" x14ac:dyDescent="0.25">
      <c r="A2815" s="356">
        <v>38784</v>
      </c>
      <c r="B2815" s="356" t="s">
        <v>5677</v>
      </c>
      <c r="C2815" s="356" t="s">
        <v>3517</v>
      </c>
      <c r="D2815" s="352">
        <v>100.78</v>
      </c>
    </row>
    <row r="2816" spans="1:4" x14ac:dyDescent="0.25">
      <c r="A2816" s="356">
        <v>3788</v>
      </c>
      <c r="B2816" s="356" t="s">
        <v>5678</v>
      </c>
      <c r="C2816" s="356" t="s">
        <v>3517</v>
      </c>
      <c r="D2816" s="352">
        <v>105.02</v>
      </c>
    </row>
    <row r="2817" spans="1:4" x14ac:dyDescent="0.25">
      <c r="A2817" s="356">
        <v>12230</v>
      </c>
      <c r="B2817" s="356" t="s">
        <v>5679</v>
      </c>
      <c r="C2817" s="356" t="s">
        <v>3517</v>
      </c>
      <c r="D2817" s="352">
        <v>27.01</v>
      </c>
    </row>
    <row r="2818" spans="1:4" x14ac:dyDescent="0.25">
      <c r="A2818" s="356">
        <v>3780</v>
      </c>
      <c r="B2818" s="356" t="s">
        <v>5680</v>
      </c>
      <c r="C2818" s="356" t="s">
        <v>3517</v>
      </c>
      <c r="D2818" s="352">
        <v>154.94999999999999</v>
      </c>
    </row>
    <row r="2819" spans="1:4" x14ac:dyDescent="0.25">
      <c r="A2819" s="356">
        <v>12231</v>
      </c>
      <c r="B2819" s="356" t="s">
        <v>5681</v>
      </c>
      <c r="C2819" s="356" t="s">
        <v>3517</v>
      </c>
      <c r="D2819" s="352">
        <v>44.92</v>
      </c>
    </row>
    <row r="2820" spans="1:4" x14ac:dyDescent="0.25">
      <c r="A2820" s="356">
        <v>3811</v>
      </c>
      <c r="B2820" s="356" t="s">
        <v>5682</v>
      </c>
      <c r="C2820" s="356" t="s">
        <v>3517</v>
      </c>
      <c r="D2820" s="352">
        <v>145.54</v>
      </c>
    </row>
    <row r="2821" spans="1:4" x14ac:dyDescent="0.25">
      <c r="A2821" s="356">
        <v>12232</v>
      </c>
      <c r="B2821" s="356" t="s">
        <v>5683</v>
      </c>
      <c r="C2821" s="356" t="s">
        <v>3517</v>
      </c>
      <c r="D2821" s="352">
        <v>47.06</v>
      </c>
    </row>
    <row r="2822" spans="1:4" x14ac:dyDescent="0.25">
      <c r="A2822" s="356">
        <v>3799</v>
      </c>
      <c r="B2822" s="356" t="s">
        <v>5684</v>
      </c>
      <c r="C2822" s="356" t="s">
        <v>3517</v>
      </c>
      <c r="D2822" s="352">
        <v>205.84</v>
      </c>
    </row>
    <row r="2823" spans="1:4" x14ac:dyDescent="0.25">
      <c r="A2823" s="356">
        <v>12239</v>
      </c>
      <c r="B2823" s="356" t="s">
        <v>5685</v>
      </c>
      <c r="C2823" s="356" t="s">
        <v>3517</v>
      </c>
      <c r="D2823" s="352">
        <v>61.62</v>
      </c>
    </row>
    <row r="2824" spans="1:4" x14ac:dyDescent="0.25">
      <c r="A2824" s="356">
        <v>38773</v>
      </c>
      <c r="B2824" s="356" t="s">
        <v>5686</v>
      </c>
      <c r="C2824" s="356" t="s">
        <v>3517</v>
      </c>
      <c r="D2824" s="352">
        <v>9.8800000000000008</v>
      </c>
    </row>
    <row r="2825" spans="1:4" x14ac:dyDescent="0.25">
      <c r="A2825" s="356">
        <v>12271</v>
      </c>
      <c r="B2825" s="356" t="s">
        <v>5687</v>
      </c>
      <c r="C2825" s="356" t="s">
        <v>3517</v>
      </c>
      <c r="D2825" s="352">
        <v>551.13</v>
      </c>
    </row>
    <row r="2826" spans="1:4" x14ac:dyDescent="0.25">
      <c r="A2826" s="356">
        <v>38785</v>
      </c>
      <c r="B2826" s="356" t="s">
        <v>5688</v>
      </c>
      <c r="C2826" s="356" t="s">
        <v>3517</v>
      </c>
      <c r="D2826" s="352">
        <v>260.93</v>
      </c>
    </row>
    <row r="2827" spans="1:4" x14ac:dyDescent="0.25">
      <c r="A2827" s="356">
        <v>38786</v>
      </c>
      <c r="B2827" s="356" t="s">
        <v>5689</v>
      </c>
      <c r="C2827" s="356" t="s">
        <v>3517</v>
      </c>
      <c r="D2827" s="352">
        <v>321.39999999999998</v>
      </c>
    </row>
    <row r="2828" spans="1:4" x14ac:dyDescent="0.25">
      <c r="A2828" s="356">
        <v>39385</v>
      </c>
      <c r="B2828" s="356" t="s">
        <v>5690</v>
      </c>
      <c r="C2828" s="356" t="s">
        <v>3517</v>
      </c>
      <c r="D2828" s="352">
        <v>17.09</v>
      </c>
    </row>
    <row r="2829" spans="1:4" x14ac:dyDescent="0.25">
      <c r="A2829" s="356">
        <v>39389</v>
      </c>
      <c r="B2829" s="356" t="s">
        <v>5691</v>
      </c>
      <c r="C2829" s="356" t="s">
        <v>3517</v>
      </c>
      <c r="D2829" s="352">
        <v>18.55</v>
      </c>
    </row>
    <row r="2830" spans="1:4" x14ac:dyDescent="0.25">
      <c r="A2830" s="356">
        <v>39390</v>
      </c>
      <c r="B2830" s="356" t="s">
        <v>5692</v>
      </c>
      <c r="C2830" s="356" t="s">
        <v>3517</v>
      </c>
      <c r="D2830" s="352">
        <v>38.880000000000003</v>
      </c>
    </row>
    <row r="2831" spans="1:4" x14ac:dyDescent="0.25">
      <c r="A2831" s="356">
        <v>39391</v>
      </c>
      <c r="B2831" s="356" t="s">
        <v>5693</v>
      </c>
      <c r="C2831" s="356" t="s">
        <v>3517</v>
      </c>
      <c r="D2831" s="352">
        <v>43.65</v>
      </c>
    </row>
    <row r="2832" spans="1:4" x14ac:dyDescent="0.25">
      <c r="A2832" s="356">
        <v>3803</v>
      </c>
      <c r="B2832" s="356" t="s">
        <v>5694</v>
      </c>
      <c r="C2832" s="356" t="s">
        <v>3517</v>
      </c>
      <c r="D2832" s="352">
        <v>93.19</v>
      </c>
    </row>
    <row r="2833" spans="1:4" x14ac:dyDescent="0.25">
      <c r="A2833" s="356">
        <v>38770</v>
      </c>
      <c r="B2833" s="356" t="s">
        <v>5695</v>
      </c>
      <c r="C2833" s="356" t="s">
        <v>3517</v>
      </c>
      <c r="D2833" s="352">
        <v>107.91</v>
      </c>
    </row>
    <row r="2834" spans="1:4" x14ac:dyDescent="0.25">
      <c r="A2834" s="356">
        <v>12267</v>
      </c>
      <c r="B2834" s="356" t="s">
        <v>5696</v>
      </c>
      <c r="C2834" s="356" t="s">
        <v>3517</v>
      </c>
      <c r="D2834" s="352">
        <v>316.22000000000003</v>
      </c>
    </row>
    <row r="2835" spans="1:4" x14ac:dyDescent="0.25">
      <c r="A2835" s="356">
        <v>43265</v>
      </c>
      <c r="B2835" s="356" t="s">
        <v>8830</v>
      </c>
      <c r="C2835" s="356" t="s">
        <v>3517</v>
      </c>
      <c r="D2835" s="352">
        <v>53.46</v>
      </c>
    </row>
    <row r="2836" spans="1:4" x14ac:dyDescent="0.25">
      <c r="A2836" s="356">
        <v>12266</v>
      </c>
      <c r="B2836" s="356" t="s">
        <v>5697</v>
      </c>
      <c r="C2836" s="356" t="s">
        <v>3517</v>
      </c>
      <c r="D2836" s="352">
        <v>161.85</v>
      </c>
    </row>
    <row r="2837" spans="1:4" x14ac:dyDescent="0.25">
      <c r="A2837" s="356">
        <v>39378</v>
      </c>
      <c r="B2837" s="356" t="s">
        <v>5698</v>
      </c>
      <c r="C2837" s="356" t="s">
        <v>3517</v>
      </c>
      <c r="D2837" s="352">
        <v>114.75</v>
      </c>
    </row>
    <row r="2838" spans="1:4" x14ac:dyDescent="0.25">
      <c r="A2838" s="356">
        <v>43543</v>
      </c>
      <c r="B2838" s="356" t="s">
        <v>8170</v>
      </c>
      <c r="C2838" s="356" t="s">
        <v>3517</v>
      </c>
      <c r="D2838" s="352">
        <v>239.06</v>
      </c>
    </row>
    <row r="2839" spans="1:4" x14ac:dyDescent="0.25">
      <c r="A2839" s="356">
        <v>38775</v>
      </c>
      <c r="B2839" s="356" t="s">
        <v>5699</v>
      </c>
      <c r="C2839" s="356" t="s">
        <v>3517</v>
      </c>
      <c r="D2839" s="352">
        <v>121.65</v>
      </c>
    </row>
    <row r="2840" spans="1:4" x14ac:dyDescent="0.25">
      <c r="A2840" s="356">
        <v>21119</v>
      </c>
      <c r="B2840" s="356" t="s">
        <v>5700</v>
      </c>
      <c r="C2840" s="356" t="s">
        <v>3517</v>
      </c>
      <c r="D2840" s="352">
        <v>2.37</v>
      </c>
    </row>
    <row r="2841" spans="1:4" x14ac:dyDescent="0.25">
      <c r="A2841" s="356">
        <v>37974</v>
      </c>
      <c r="B2841" s="356" t="s">
        <v>5701</v>
      </c>
      <c r="C2841" s="356" t="s">
        <v>3517</v>
      </c>
      <c r="D2841" s="352">
        <v>3.52</v>
      </c>
    </row>
    <row r="2842" spans="1:4" x14ac:dyDescent="0.25">
      <c r="A2842" s="356">
        <v>37975</v>
      </c>
      <c r="B2842" s="356" t="s">
        <v>5702</v>
      </c>
      <c r="C2842" s="356" t="s">
        <v>3517</v>
      </c>
      <c r="D2842" s="352">
        <v>7.15</v>
      </c>
    </row>
    <row r="2843" spans="1:4" x14ac:dyDescent="0.25">
      <c r="A2843" s="356">
        <v>37976</v>
      </c>
      <c r="B2843" s="356" t="s">
        <v>5703</v>
      </c>
      <c r="C2843" s="356" t="s">
        <v>3517</v>
      </c>
      <c r="D2843" s="352">
        <v>14.66</v>
      </c>
    </row>
    <row r="2844" spans="1:4" x14ac:dyDescent="0.25">
      <c r="A2844" s="356">
        <v>37977</v>
      </c>
      <c r="B2844" s="356" t="s">
        <v>5704</v>
      </c>
      <c r="C2844" s="356" t="s">
        <v>3517</v>
      </c>
      <c r="D2844" s="352">
        <v>20.16</v>
      </c>
    </row>
    <row r="2845" spans="1:4" x14ac:dyDescent="0.25">
      <c r="A2845" s="356">
        <v>37978</v>
      </c>
      <c r="B2845" s="356" t="s">
        <v>5705</v>
      </c>
      <c r="C2845" s="356" t="s">
        <v>3517</v>
      </c>
      <c r="D2845" s="352">
        <v>40.869999999999997</v>
      </c>
    </row>
    <row r="2846" spans="1:4" x14ac:dyDescent="0.25">
      <c r="A2846" s="356">
        <v>37979</v>
      </c>
      <c r="B2846" s="356" t="s">
        <v>5706</v>
      </c>
      <c r="C2846" s="356" t="s">
        <v>3517</v>
      </c>
      <c r="D2846" s="352">
        <v>175.56</v>
      </c>
    </row>
    <row r="2847" spans="1:4" x14ac:dyDescent="0.25">
      <c r="A2847" s="356">
        <v>37980</v>
      </c>
      <c r="B2847" s="356" t="s">
        <v>5707</v>
      </c>
      <c r="C2847" s="356" t="s">
        <v>3517</v>
      </c>
      <c r="D2847" s="352">
        <v>197.3</v>
      </c>
    </row>
    <row r="2848" spans="1:4" x14ac:dyDescent="0.25">
      <c r="A2848" s="356">
        <v>36147</v>
      </c>
      <c r="B2848" s="356" t="s">
        <v>5708</v>
      </c>
      <c r="C2848" s="356" t="s">
        <v>3812</v>
      </c>
      <c r="D2848" s="352">
        <v>517.53</v>
      </c>
    </row>
    <row r="2849" spans="1:4" x14ac:dyDescent="0.25">
      <c r="A2849" s="356">
        <v>12731</v>
      </c>
      <c r="B2849" s="356" t="s">
        <v>5709</v>
      </c>
      <c r="C2849" s="356" t="s">
        <v>3517</v>
      </c>
      <c r="D2849" s="352">
        <v>425.7</v>
      </c>
    </row>
    <row r="2850" spans="1:4" x14ac:dyDescent="0.25">
      <c r="A2850" s="356">
        <v>12723</v>
      </c>
      <c r="B2850" s="356" t="s">
        <v>5710</v>
      </c>
      <c r="C2850" s="356" t="s">
        <v>3517</v>
      </c>
      <c r="D2850" s="352">
        <v>3.3</v>
      </c>
    </row>
    <row r="2851" spans="1:4" x14ac:dyDescent="0.25">
      <c r="A2851" s="356">
        <v>12724</v>
      </c>
      <c r="B2851" s="356" t="s">
        <v>5711</v>
      </c>
      <c r="C2851" s="356" t="s">
        <v>3517</v>
      </c>
      <c r="D2851" s="352">
        <v>6.34</v>
      </c>
    </row>
    <row r="2852" spans="1:4" x14ac:dyDescent="0.25">
      <c r="A2852" s="356">
        <v>12725</v>
      </c>
      <c r="B2852" s="356" t="s">
        <v>5712</v>
      </c>
      <c r="C2852" s="356" t="s">
        <v>3517</v>
      </c>
      <c r="D2852" s="352">
        <v>12.72</v>
      </c>
    </row>
    <row r="2853" spans="1:4" x14ac:dyDescent="0.25">
      <c r="A2853" s="356">
        <v>12726</v>
      </c>
      <c r="B2853" s="356" t="s">
        <v>5713</v>
      </c>
      <c r="C2853" s="356" t="s">
        <v>3517</v>
      </c>
      <c r="D2853" s="352">
        <v>28.08</v>
      </c>
    </row>
    <row r="2854" spans="1:4" x14ac:dyDescent="0.25">
      <c r="A2854" s="356">
        <v>12727</v>
      </c>
      <c r="B2854" s="356" t="s">
        <v>5714</v>
      </c>
      <c r="C2854" s="356" t="s">
        <v>3517</v>
      </c>
      <c r="D2854" s="352">
        <v>35.619999999999997</v>
      </c>
    </row>
    <row r="2855" spans="1:4" x14ac:dyDescent="0.25">
      <c r="A2855" s="356">
        <v>12728</v>
      </c>
      <c r="B2855" s="356" t="s">
        <v>5715</v>
      </c>
      <c r="C2855" s="356" t="s">
        <v>3517</v>
      </c>
      <c r="D2855" s="352">
        <v>58.18</v>
      </c>
    </row>
    <row r="2856" spans="1:4" x14ac:dyDescent="0.25">
      <c r="A2856" s="356">
        <v>12729</v>
      </c>
      <c r="B2856" s="356" t="s">
        <v>5716</v>
      </c>
      <c r="C2856" s="356" t="s">
        <v>3517</v>
      </c>
      <c r="D2856" s="352">
        <v>190.68</v>
      </c>
    </row>
    <row r="2857" spans="1:4" x14ac:dyDescent="0.25">
      <c r="A2857" s="356">
        <v>12730</v>
      </c>
      <c r="B2857" s="356" t="s">
        <v>5717</v>
      </c>
      <c r="C2857" s="356" t="s">
        <v>3517</v>
      </c>
      <c r="D2857" s="352">
        <v>291.94</v>
      </c>
    </row>
    <row r="2858" spans="1:4" x14ac:dyDescent="0.25">
      <c r="A2858" s="356">
        <v>3840</v>
      </c>
      <c r="B2858" s="356" t="s">
        <v>5718</v>
      </c>
      <c r="C2858" s="356" t="s">
        <v>3517</v>
      </c>
      <c r="D2858" s="352">
        <v>66.069999999999993</v>
      </c>
    </row>
    <row r="2859" spans="1:4" x14ac:dyDescent="0.25">
      <c r="A2859" s="356">
        <v>3838</v>
      </c>
      <c r="B2859" s="356" t="s">
        <v>5719</v>
      </c>
      <c r="C2859" s="356" t="s">
        <v>3517</v>
      </c>
      <c r="D2859" s="352">
        <v>145.81</v>
      </c>
    </row>
    <row r="2860" spans="1:4" x14ac:dyDescent="0.25">
      <c r="A2860" s="356">
        <v>3844</v>
      </c>
      <c r="B2860" s="356" t="s">
        <v>5720</v>
      </c>
      <c r="C2860" s="356" t="s">
        <v>3517</v>
      </c>
      <c r="D2860" s="352">
        <v>260.08999999999997</v>
      </c>
    </row>
    <row r="2861" spans="1:4" x14ac:dyDescent="0.25">
      <c r="A2861" s="356">
        <v>3839</v>
      </c>
      <c r="B2861" s="356" t="s">
        <v>5721</v>
      </c>
      <c r="C2861" s="356" t="s">
        <v>3517</v>
      </c>
      <c r="D2861" s="352">
        <v>473.75</v>
      </c>
    </row>
    <row r="2862" spans="1:4" x14ac:dyDescent="0.25">
      <c r="A2862" s="356">
        <v>3843</v>
      </c>
      <c r="B2862" s="356" t="s">
        <v>5722</v>
      </c>
      <c r="C2862" s="356" t="s">
        <v>3517</v>
      </c>
      <c r="D2862" s="352">
        <v>650.23</v>
      </c>
    </row>
    <row r="2863" spans="1:4" x14ac:dyDescent="0.25">
      <c r="A2863" s="356">
        <v>3900</v>
      </c>
      <c r="B2863" s="356" t="s">
        <v>5723</v>
      </c>
      <c r="C2863" s="356" t="s">
        <v>3517</v>
      </c>
      <c r="D2863" s="352">
        <v>45.05</v>
      </c>
    </row>
    <row r="2864" spans="1:4" x14ac:dyDescent="0.25">
      <c r="A2864" s="356">
        <v>3846</v>
      </c>
      <c r="B2864" s="356" t="s">
        <v>5724</v>
      </c>
      <c r="C2864" s="356" t="s">
        <v>3517</v>
      </c>
      <c r="D2864" s="352">
        <v>14.2</v>
      </c>
    </row>
    <row r="2865" spans="1:4" x14ac:dyDescent="0.25">
      <c r="A2865" s="356">
        <v>3886</v>
      </c>
      <c r="B2865" s="356" t="s">
        <v>5725</v>
      </c>
      <c r="C2865" s="356" t="s">
        <v>3517</v>
      </c>
      <c r="D2865" s="352">
        <v>14.95</v>
      </c>
    </row>
    <row r="2866" spans="1:4" x14ac:dyDescent="0.25">
      <c r="A2866" s="356">
        <v>3854</v>
      </c>
      <c r="B2866" s="356" t="s">
        <v>5726</v>
      </c>
      <c r="C2866" s="356" t="s">
        <v>3517</v>
      </c>
      <c r="D2866" s="352">
        <v>8.31</v>
      </c>
    </row>
    <row r="2867" spans="1:4" x14ac:dyDescent="0.25">
      <c r="A2867" s="356">
        <v>3873</v>
      </c>
      <c r="B2867" s="356" t="s">
        <v>5727</v>
      </c>
      <c r="C2867" s="356" t="s">
        <v>3517</v>
      </c>
      <c r="D2867" s="352">
        <v>11</v>
      </c>
    </row>
    <row r="2868" spans="1:4" x14ac:dyDescent="0.25">
      <c r="A2868" s="356">
        <v>38021</v>
      </c>
      <c r="B2868" s="356" t="s">
        <v>5728</v>
      </c>
      <c r="C2868" s="356" t="s">
        <v>3517</v>
      </c>
      <c r="D2868" s="352">
        <v>26.31</v>
      </c>
    </row>
    <row r="2869" spans="1:4" x14ac:dyDescent="0.25">
      <c r="A2869" s="356">
        <v>3847</v>
      </c>
      <c r="B2869" s="356" t="s">
        <v>5729</v>
      </c>
      <c r="C2869" s="356" t="s">
        <v>3517</v>
      </c>
      <c r="D2869" s="352">
        <v>29.86</v>
      </c>
    </row>
    <row r="2870" spans="1:4" x14ac:dyDescent="0.25">
      <c r="A2870" s="356">
        <v>38022</v>
      </c>
      <c r="B2870" s="356" t="s">
        <v>5730</v>
      </c>
      <c r="C2870" s="356" t="s">
        <v>3517</v>
      </c>
      <c r="D2870" s="352">
        <v>46.64</v>
      </c>
    </row>
    <row r="2871" spans="1:4" x14ac:dyDescent="0.25">
      <c r="A2871" s="356">
        <v>3833</v>
      </c>
      <c r="B2871" s="356" t="s">
        <v>5731</v>
      </c>
      <c r="C2871" s="356" t="s">
        <v>3517</v>
      </c>
      <c r="D2871" s="352">
        <v>27.47</v>
      </c>
    </row>
    <row r="2872" spans="1:4" x14ac:dyDescent="0.25">
      <c r="A2872" s="356">
        <v>3835</v>
      </c>
      <c r="B2872" s="356" t="s">
        <v>5732</v>
      </c>
      <c r="C2872" s="356" t="s">
        <v>3517</v>
      </c>
      <c r="D2872" s="352">
        <v>89.44</v>
      </c>
    </row>
    <row r="2873" spans="1:4" x14ac:dyDescent="0.25">
      <c r="A2873" s="356">
        <v>3836</v>
      </c>
      <c r="B2873" s="356" t="s">
        <v>5733</v>
      </c>
      <c r="C2873" s="356" t="s">
        <v>3517</v>
      </c>
      <c r="D2873" s="352">
        <v>192.5</v>
      </c>
    </row>
    <row r="2874" spans="1:4" x14ac:dyDescent="0.25">
      <c r="A2874" s="356">
        <v>3830</v>
      </c>
      <c r="B2874" s="356" t="s">
        <v>5734</v>
      </c>
      <c r="C2874" s="356" t="s">
        <v>3517</v>
      </c>
      <c r="D2874" s="352">
        <v>314.74</v>
      </c>
    </row>
    <row r="2875" spans="1:4" x14ac:dyDescent="0.25">
      <c r="A2875" s="356">
        <v>3831</v>
      </c>
      <c r="B2875" s="356" t="s">
        <v>5735</v>
      </c>
      <c r="C2875" s="356" t="s">
        <v>3517</v>
      </c>
      <c r="D2875" s="352">
        <v>526.14</v>
      </c>
    </row>
    <row r="2876" spans="1:4" x14ac:dyDescent="0.25">
      <c r="A2876" s="356">
        <v>37981</v>
      </c>
      <c r="B2876" s="356" t="s">
        <v>5736</v>
      </c>
      <c r="C2876" s="356" t="s">
        <v>3517</v>
      </c>
      <c r="D2876" s="352">
        <v>8.0500000000000007</v>
      </c>
    </row>
    <row r="2877" spans="1:4" x14ac:dyDescent="0.25">
      <c r="A2877" s="356">
        <v>37982</v>
      </c>
      <c r="B2877" s="356" t="s">
        <v>5737</v>
      </c>
      <c r="C2877" s="356" t="s">
        <v>3517</v>
      </c>
      <c r="D2877" s="352">
        <v>12.22</v>
      </c>
    </row>
    <row r="2878" spans="1:4" x14ac:dyDescent="0.25">
      <c r="A2878" s="356">
        <v>37983</v>
      </c>
      <c r="B2878" s="356" t="s">
        <v>5738</v>
      </c>
      <c r="C2878" s="356" t="s">
        <v>3517</v>
      </c>
      <c r="D2878" s="352">
        <v>17.11</v>
      </c>
    </row>
    <row r="2879" spans="1:4" x14ac:dyDescent="0.25">
      <c r="A2879" s="356">
        <v>37984</v>
      </c>
      <c r="B2879" s="356" t="s">
        <v>5739</v>
      </c>
      <c r="C2879" s="356" t="s">
        <v>3517</v>
      </c>
      <c r="D2879" s="352">
        <v>29.54</v>
      </c>
    </row>
    <row r="2880" spans="1:4" x14ac:dyDescent="0.25">
      <c r="A2880" s="356">
        <v>37985</v>
      </c>
      <c r="B2880" s="356" t="s">
        <v>5740</v>
      </c>
      <c r="C2880" s="356" t="s">
        <v>3517</v>
      </c>
      <c r="D2880" s="352">
        <v>41.37</v>
      </c>
    </row>
    <row r="2881" spans="1:4" x14ac:dyDescent="0.25">
      <c r="A2881" s="356">
        <v>3826</v>
      </c>
      <c r="B2881" s="356" t="s">
        <v>5741</v>
      </c>
      <c r="C2881" s="356" t="s">
        <v>3517</v>
      </c>
      <c r="D2881" s="352">
        <v>65.56</v>
      </c>
    </row>
    <row r="2882" spans="1:4" x14ac:dyDescent="0.25">
      <c r="A2882" s="356">
        <v>3825</v>
      </c>
      <c r="B2882" s="356" t="s">
        <v>5742</v>
      </c>
      <c r="C2882" s="356" t="s">
        <v>3517</v>
      </c>
      <c r="D2882" s="352">
        <v>18.850000000000001</v>
      </c>
    </row>
    <row r="2883" spans="1:4" x14ac:dyDescent="0.25">
      <c r="A2883" s="356">
        <v>3827</v>
      </c>
      <c r="B2883" s="356" t="s">
        <v>5743</v>
      </c>
      <c r="C2883" s="356" t="s">
        <v>3517</v>
      </c>
      <c r="D2883" s="352">
        <v>41.19</v>
      </c>
    </row>
    <row r="2884" spans="1:4" x14ac:dyDescent="0.25">
      <c r="A2884" s="356">
        <v>20165</v>
      </c>
      <c r="B2884" s="356" t="s">
        <v>10775</v>
      </c>
      <c r="C2884" s="356" t="s">
        <v>3517</v>
      </c>
      <c r="D2884" s="352">
        <v>32.04</v>
      </c>
    </row>
    <row r="2885" spans="1:4" x14ac:dyDescent="0.25">
      <c r="A2885" s="356">
        <v>20166</v>
      </c>
      <c r="B2885" s="356" t="s">
        <v>10776</v>
      </c>
      <c r="C2885" s="356" t="s">
        <v>3517</v>
      </c>
      <c r="D2885" s="352">
        <v>103.54</v>
      </c>
    </row>
    <row r="2886" spans="1:4" x14ac:dyDescent="0.25">
      <c r="A2886" s="356">
        <v>20164</v>
      </c>
      <c r="B2886" s="356" t="s">
        <v>10777</v>
      </c>
      <c r="C2886" s="356" t="s">
        <v>3517</v>
      </c>
      <c r="D2886" s="352">
        <v>16.920000000000002</v>
      </c>
    </row>
    <row r="2887" spans="1:4" x14ac:dyDescent="0.25">
      <c r="A2887" s="356">
        <v>3893</v>
      </c>
      <c r="B2887" s="356" t="s">
        <v>5744</v>
      </c>
      <c r="C2887" s="356" t="s">
        <v>3517</v>
      </c>
      <c r="D2887" s="352">
        <v>21</v>
      </c>
    </row>
    <row r="2888" spans="1:4" x14ac:dyDescent="0.25">
      <c r="A2888" s="356">
        <v>3848</v>
      </c>
      <c r="B2888" s="356" t="s">
        <v>5745</v>
      </c>
      <c r="C2888" s="356" t="s">
        <v>3517</v>
      </c>
      <c r="D2888" s="352">
        <v>12.76</v>
      </c>
    </row>
    <row r="2889" spans="1:4" x14ac:dyDescent="0.25">
      <c r="A2889" s="356">
        <v>3895</v>
      </c>
      <c r="B2889" s="356" t="s">
        <v>5746</v>
      </c>
      <c r="C2889" s="356" t="s">
        <v>3517</v>
      </c>
      <c r="D2889" s="352">
        <v>13.88</v>
      </c>
    </row>
    <row r="2890" spans="1:4" x14ac:dyDescent="0.25">
      <c r="A2890" s="356">
        <v>12404</v>
      </c>
      <c r="B2890" s="356" t="s">
        <v>5747</v>
      </c>
      <c r="C2890" s="356" t="s">
        <v>3517</v>
      </c>
      <c r="D2890" s="352">
        <v>8.7799999999999994</v>
      </c>
    </row>
    <row r="2891" spans="1:4" x14ac:dyDescent="0.25">
      <c r="A2891" s="356">
        <v>3939</v>
      </c>
      <c r="B2891" s="356" t="s">
        <v>5748</v>
      </c>
      <c r="C2891" s="356" t="s">
        <v>3517</v>
      </c>
      <c r="D2891" s="352">
        <v>18.079999999999998</v>
      </c>
    </row>
    <row r="2892" spans="1:4" x14ac:dyDescent="0.25">
      <c r="A2892" s="356">
        <v>3911</v>
      </c>
      <c r="B2892" s="356" t="s">
        <v>5749</v>
      </c>
      <c r="C2892" s="356" t="s">
        <v>3517</v>
      </c>
      <c r="D2892" s="352">
        <v>14.77</v>
      </c>
    </row>
    <row r="2893" spans="1:4" x14ac:dyDescent="0.25">
      <c r="A2893" s="356">
        <v>3908</v>
      </c>
      <c r="B2893" s="356" t="s">
        <v>5750</v>
      </c>
      <c r="C2893" s="356" t="s">
        <v>3517</v>
      </c>
      <c r="D2893" s="352">
        <v>4.78</v>
      </c>
    </row>
    <row r="2894" spans="1:4" x14ac:dyDescent="0.25">
      <c r="A2894" s="356">
        <v>3910</v>
      </c>
      <c r="B2894" s="356" t="s">
        <v>5751</v>
      </c>
      <c r="C2894" s="356" t="s">
        <v>3517</v>
      </c>
      <c r="D2894" s="352">
        <v>10.57</v>
      </c>
    </row>
    <row r="2895" spans="1:4" x14ac:dyDescent="0.25">
      <c r="A2895" s="356">
        <v>3913</v>
      </c>
      <c r="B2895" s="356" t="s">
        <v>5752</v>
      </c>
      <c r="C2895" s="356" t="s">
        <v>3517</v>
      </c>
      <c r="D2895" s="352">
        <v>50.53</v>
      </c>
    </row>
    <row r="2896" spans="1:4" x14ac:dyDescent="0.25">
      <c r="A2896" s="356">
        <v>3912</v>
      </c>
      <c r="B2896" s="356" t="s">
        <v>5753</v>
      </c>
      <c r="C2896" s="356" t="s">
        <v>3517</v>
      </c>
      <c r="D2896" s="352">
        <v>27.7</v>
      </c>
    </row>
    <row r="2897" spans="1:4" x14ac:dyDescent="0.25">
      <c r="A2897" s="356">
        <v>3909</v>
      </c>
      <c r="B2897" s="356" t="s">
        <v>5754</v>
      </c>
      <c r="C2897" s="356" t="s">
        <v>3517</v>
      </c>
      <c r="D2897" s="352">
        <v>6.5</v>
      </c>
    </row>
    <row r="2898" spans="1:4" x14ac:dyDescent="0.25">
      <c r="A2898" s="356">
        <v>3914</v>
      </c>
      <c r="B2898" s="356" t="s">
        <v>5755</v>
      </c>
      <c r="C2898" s="356" t="s">
        <v>3517</v>
      </c>
      <c r="D2898" s="352">
        <v>76.22</v>
      </c>
    </row>
    <row r="2899" spans="1:4" x14ac:dyDescent="0.25">
      <c r="A2899" s="356">
        <v>3915</v>
      </c>
      <c r="B2899" s="356" t="s">
        <v>5756</v>
      </c>
      <c r="C2899" s="356" t="s">
        <v>3517</v>
      </c>
      <c r="D2899" s="352">
        <v>120.2</v>
      </c>
    </row>
    <row r="2900" spans="1:4" x14ac:dyDescent="0.25">
      <c r="A2900" s="356">
        <v>3916</v>
      </c>
      <c r="B2900" s="356" t="s">
        <v>5757</v>
      </c>
      <c r="C2900" s="356" t="s">
        <v>3517</v>
      </c>
      <c r="D2900" s="352">
        <v>218.98</v>
      </c>
    </row>
    <row r="2901" spans="1:4" x14ac:dyDescent="0.25">
      <c r="A2901" s="356">
        <v>3917</v>
      </c>
      <c r="B2901" s="356" t="s">
        <v>5758</v>
      </c>
      <c r="C2901" s="356" t="s">
        <v>3517</v>
      </c>
      <c r="D2901" s="352">
        <v>361.18</v>
      </c>
    </row>
    <row r="2902" spans="1:4" x14ac:dyDescent="0.25">
      <c r="A2902" s="356">
        <v>1904</v>
      </c>
      <c r="B2902" s="356" t="s">
        <v>5759</v>
      </c>
      <c r="C2902" s="356" t="s">
        <v>3517</v>
      </c>
      <c r="D2902" s="352">
        <v>0.88</v>
      </c>
    </row>
    <row r="2903" spans="1:4" x14ac:dyDescent="0.25">
      <c r="A2903" s="356">
        <v>1899</v>
      </c>
      <c r="B2903" s="356" t="s">
        <v>5760</v>
      </c>
      <c r="C2903" s="356" t="s">
        <v>3517</v>
      </c>
      <c r="D2903" s="352">
        <v>1</v>
      </c>
    </row>
    <row r="2904" spans="1:4" x14ac:dyDescent="0.25">
      <c r="A2904" s="356">
        <v>1900</v>
      </c>
      <c r="B2904" s="356" t="s">
        <v>5761</v>
      </c>
      <c r="C2904" s="356" t="s">
        <v>3517</v>
      </c>
      <c r="D2904" s="352">
        <v>1.62</v>
      </c>
    </row>
    <row r="2905" spans="1:4" x14ac:dyDescent="0.25">
      <c r="A2905" s="356">
        <v>12407</v>
      </c>
      <c r="B2905" s="356" t="s">
        <v>5762</v>
      </c>
      <c r="C2905" s="356" t="s">
        <v>3517</v>
      </c>
      <c r="D2905" s="352">
        <v>27.34</v>
      </c>
    </row>
    <row r="2906" spans="1:4" x14ac:dyDescent="0.25">
      <c r="A2906" s="356">
        <v>12408</v>
      </c>
      <c r="B2906" s="356" t="s">
        <v>5763</v>
      </c>
      <c r="C2906" s="356" t="s">
        <v>3517</v>
      </c>
      <c r="D2906" s="352">
        <v>15.43</v>
      </c>
    </row>
    <row r="2907" spans="1:4" x14ac:dyDescent="0.25">
      <c r="A2907" s="356">
        <v>12409</v>
      </c>
      <c r="B2907" s="356" t="s">
        <v>5764</v>
      </c>
      <c r="C2907" s="356" t="s">
        <v>3517</v>
      </c>
      <c r="D2907" s="352">
        <v>15.43</v>
      </c>
    </row>
    <row r="2908" spans="1:4" x14ac:dyDescent="0.25">
      <c r="A2908" s="356">
        <v>12410</v>
      </c>
      <c r="B2908" s="356" t="s">
        <v>5765</v>
      </c>
      <c r="C2908" s="356" t="s">
        <v>3517</v>
      </c>
      <c r="D2908" s="352">
        <v>10.63</v>
      </c>
    </row>
    <row r="2909" spans="1:4" x14ac:dyDescent="0.25">
      <c r="A2909" s="356">
        <v>3936</v>
      </c>
      <c r="B2909" s="356" t="s">
        <v>5766</v>
      </c>
      <c r="C2909" s="356" t="s">
        <v>3517</v>
      </c>
      <c r="D2909" s="352">
        <v>19.21</v>
      </c>
    </row>
    <row r="2910" spans="1:4" x14ac:dyDescent="0.25">
      <c r="A2910" s="356">
        <v>3922</v>
      </c>
      <c r="B2910" s="356" t="s">
        <v>5767</v>
      </c>
      <c r="C2910" s="356" t="s">
        <v>3517</v>
      </c>
      <c r="D2910" s="352">
        <v>17.670000000000002</v>
      </c>
    </row>
    <row r="2911" spans="1:4" x14ac:dyDescent="0.25">
      <c r="A2911" s="356">
        <v>3924</v>
      </c>
      <c r="B2911" s="356" t="s">
        <v>5768</v>
      </c>
      <c r="C2911" s="356" t="s">
        <v>3517</v>
      </c>
      <c r="D2911" s="352">
        <v>19.21</v>
      </c>
    </row>
    <row r="2912" spans="1:4" x14ac:dyDescent="0.25">
      <c r="A2912" s="356">
        <v>3923</v>
      </c>
      <c r="B2912" s="356" t="s">
        <v>5769</v>
      </c>
      <c r="C2912" s="356" t="s">
        <v>3517</v>
      </c>
      <c r="D2912" s="352">
        <v>19.21</v>
      </c>
    </row>
    <row r="2913" spans="1:4" x14ac:dyDescent="0.25">
      <c r="A2913" s="356">
        <v>3937</v>
      </c>
      <c r="B2913" s="356" t="s">
        <v>5770</v>
      </c>
      <c r="C2913" s="356" t="s">
        <v>3517</v>
      </c>
      <c r="D2913" s="352">
        <v>15.85</v>
      </c>
    </row>
    <row r="2914" spans="1:4" x14ac:dyDescent="0.25">
      <c r="A2914" s="356">
        <v>3921</v>
      </c>
      <c r="B2914" s="356" t="s">
        <v>5771</v>
      </c>
      <c r="C2914" s="356" t="s">
        <v>3517</v>
      </c>
      <c r="D2914" s="352">
        <v>15.86</v>
      </c>
    </row>
    <row r="2915" spans="1:4" x14ac:dyDescent="0.25">
      <c r="A2915" s="356">
        <v>3920</v>
      </c>
      <c r="B2915" s="356" t="s">
        <v>5772</v>
      </c>
      <c r="C2915" s="356" t="s">
        <v>3517</v>
      </c>
      <c r="D2915" s="352">
        <v>15.85</v>
      </c>
    </row>
    <row r="2916" spans="1:4" x14ac:dyDescent="0.25">
      <c r="A2916" s="356">
        <v>3938</v>
      </c>
      <c r="B2916" s="356" t="s">
        <v>5773</v>
      </c>
      <c r="C2916" s="356" t="s">
        <v>3517</v>
      </c>
      <c r="D2916" s="352">
        <v>10.45</v>
      </c>
    </row>
    <row r="2917" spans="1:4" x14ac:dyDescent="0.25">
      <c r="A2917" s="356">
        <v>3919</v>
      </c>
      <c r="B2917" s="356" t="s">
        <v>5774</v>
      </c>
      <c r="C2917" s="356" t="s">
        <v>3517</v>
      </c>
      <c r="D2917" s="352">
        <v>10.65</v>
      </c>
    </row>
    <row r="2918" spans="1:4" x14ac:dyDescent="0.25">
      <c r="A2918" s="356">
        <v>3927</v>
      </c>
      <c r="B2918" s="356" t="s">
        <v>5775</v>
      </c>
      <c r="C2918" s="356" t="s">
        <v>3517</v>
      </c>
      <c r="D2918" s="352">
        <v>53.95</v>
      </c>
    </row>
    <row r="2919" spans="1:4" x14ac:dyDescent="0.25">
      <c r="A2919" s="356">
        <v>3928</v>
      </c>
      <c r="B2919" s="356" t="s">
        <v>5776</v>
      </c>
      <c r="C2919" s="356" t="s">
        <v>3517</v>
      </c>
      <c r="D2919" s="352">
        <v>53.95</v>
      </c>
    </row>
    <row r="2920" spans="1:4" x14ac:dyDescent="0.25">
      <c r="A2920" s="356">
        <v>3926</v>
      </c>
      <c r="B2920" s="356" t="s">
        <v>5777</v>
      </c>
      <c r="C2920" s="356" t="s">
        <v>3517</v>
      </c>
      <c r="D2920" s="352">
        <v>30.75</v>
      </c>
    </row>
    <row r="2921" spans="1:4" x14ac:dyDescent="0.25">
      <c r="A2921" s="356">
        <v>3935</v>
      </c>
      <c r="B2921" s="356" t="s">
        <v>5778</v>
      </c>
      <c r="C2921" s="356" t="s">
        <v>3517</v>
      </c>
      <c r="D2921" s="352">
        <v>30.75</v>
      </c>
    </row>
    <row r="2922" spans="1:4" x14ac:dyDescent="0.25">
      <c r="A2922" s="356">
        <v>3925</v>
      </c>
      <c r="B2922" s="356" t="s">
        <v>5779</v>
      </c>
      <c r="C2922" s="356" t="s">
        <v>3517</v>
      </c>
      <c r="D2922" s="352">
        <v>30.75</v>
      </c>
    </row>
    <row r="2923" spans="1:4" x14ac:dyDescent="0.25">
      <c r="A2923" s="356">
        <v>12406</v>
      </c>
      <c r="B2923" s="356" t="s">
        <v>5780</v>
      </c>
      <c r="C2923" s="356" t="s">
        <v>3517</v>
      </c>
      <c r="D2923" s="352">
        <v>7.55</v>
      </c>
    </row>
    <row r="2924" spans="1:4" x14ac:dyDescent="0.25">
      <c r="A2924" s="356">
        <v>3929</v>
      </c>
      <c r="B2924" s="356" t="s">
        <v>5781</v>
      </c>
      <c r="C2924" s="356" t="s">
        <v>3517</v>
      </c>
      <c r="D2924" s="352">
        <v>82.2</v>
      </c>
    </row>
    <row r="2925" spans="1:4" x14ac:dyDescent="0.25">
      <c r="A2925" s="356">
        <v>3931</v>
      </c>
      <c r="B2925" s="356" t="s">
        <v>5782</v>
      </c>
      <c r="C2925" s="356" t="s">
        <v>3517</v>
      </c>
      <c r="D2925" s="352">
        <v>82.2</v>
      </c>
    </row>
    <row r="2926" spans="1:4" x14ac:dyDescent="0.25">
      <c r="A2926" s="356">
        <v>3930</v>
      </c>
      <c r="B2926" s="356" t="s">
        <v>5783</v>
      </c>
      <c r="C2926" s="356" t="s">
        <v>3517</v>
      </c>
      <c r="D2926" s="352">
        <v>82.2</v>
      </c>
    </row>
    <row r="2927" spans="1:4" x14ac:dyDescent="0.25">
      <c r="A2927" s="356">
        <v>3932</v>
      </c>
      <c r="B2927" s="356" t="s">
        <v>5784</v>
      </c>
      <c r="C2927" s="356" t="s">
        <v>3517</v>
      </c>
      <c r="D2927" s="352">
        <v>141.93</v>
      </c>
    </row>
    <row r="2928" spans="1:4" x14ac:dyDescent="0.25">
      <c r="A2928" s="356">
        <v>3933</v>
      </c>
      <c r="B2928" s="356" t="s">
        <v>5785</v>
      </c>
      <c r="C2928" s="356" t="s">
        <v>3517</v>
      </c>
      <c r="D2928" s="352">
        <v>141.93</v>
      </c>
    </row>
    <row r="2929" spans="1:4" x14ac:dyDescent="0.25">
      <c r="A2929" s="356">
        <v>3934</v>
      </c>
      <c r="B2929" s="356" t="s">
        <v>5786</v>
      </c>
      <c r="C2929" s="356" t="s">
        <v>3517</v>
      </c>
      <c r="D2929" s="352">
        <v>141.93</v>
      </c>
    </row>
    <row r="2930" spans="1:4" x14ac:dyDescent="0.25">
      <c r="A2930" s="356">
        <v>40355</v>
      </c>
      <c r="B2930" s="356" t="s">
        <v>5787</v>
      </c>
      <c r="C2930" s="356" t="s">
        <v>3517</v>
      </c>
      <c r="D2930" s="352">
        <v>12.83</v>
      </c>
    </row>
    <row r="2931" spans="1:4" x14ac:dyDescent="0.25">
      <c r="A2931" s="356">
        <v>40364</v>
      </c>
      <c r="B2931" s="356" t="s">
        <v>5788</v>
      </c>
      <c r="C2931" s="356" t="s">
        <v>3517</v>
      </c>
      <c r="D2931" s="352">
        <v>60.12</v>
      </c>
    </row>
    <row r="2932" spans="1:4" x14ac:dyDescent="0.25">
      <c r="A2932" s="356">
        <v>40361</v>
      </c>
      <c r="B2932" s="356" t="s">
        <v>5789</v>
      </c>
      <c r="C2932" s="356" t="s">
        <v>3517</v>
      </c>
      <c r="D2932" s="352">
        <v>47.01</v>
      </c>
    </row>
    <row r="2933" spans="1:4" x14ac:dyDescent="0.25">
      <c r="A2933" s="356">
        <v>40358</v>
      </c>
      <c r="B2933" s="356" t="s">
        <v>5790</v>
      </c>
      <c r="C2933" s="356" t="s">
        <v>3517</v>
      </c>
      <c r="D2933" s="352">
        <v>17.920000000000002</v>
      </c>
    </row>
    <row r="2934" spans="1:4" x14ac:dyDescent="0.25">
      <c r="A2934" s="356">
        <v>40370</v>
      </c>
      <c r="B2934" s="356" t="s">
        <v>5791</v>
      </c>
      <c r="C2934" s="356" t="s">
        <v>3517</v>
      </c>
      <c r="D2934" s="352">
        <v>190.78</v>
      </c>
    </row>
    <row r="2935" spans="1:4" x14ac:dyDescent="0.25">
      <c r="A2935" s="356">
        <v>40367</v>
      </c>
      <c r="B2935" s="356" t="s">
        <v>5792</v>
      </c>
      <c r="C2935" s="356" t="s">
        <v>3517</v>
      </c>
      <c r="D2935" s="352">
        <v>94.82</v>
      </c>
    </row>
    <row r="2936" spans="1:4" x14ac:dyDescent="0.25">
      <c r="A2936" s="356">
        <v>40373</v>
      </c>
      <c r="B2936" s="356" t="s">
        <v>5793</v>
      </c>
      <c r="C2936" s="356" t="s">
        <v>3517</v>
      </c>
      <c r="D2936" s="352">
        <v>257.98</v>
      </c>
    </row>
    <row r="2937" spans="1:4" x14ac:dyDescent="0.25">
      <c r="A2937" s="356">
        <v>38947</v>
      </c>
      <c r="B2937" s="356" t="s">
        <v>5794</v>
      </c>
      <c r="C2937" s="356" t="s">
        <v>3517</v>
      </c>
      <c r="D2937" s="352">
        <v>8.92</v>
      </c>
    </row>
    <row r="2938" spans="1:4" x14ac:dyDescent="0.25">
      <c r="A2938" s="356">
        <v>38948</v>
      </c>
      <c r="B2938" s="356" t="s">
        <v>5795</v>
      </c>
      <c r="C2938" s="356" t="s">
        <v>3517</v>
      </c>
      <c r="D2938" s="352">
        <v>14.23</v>
      </c>
    </row>
    <row r="2939" spans="1:4" x14ac:dyDescent="0.25">
      <c r="A2939" s="356">
        <v>38949</v>
      </c>
      <c r="B2939" s="356" t="s">
        <v>5796</v>
      </c>
      <c r="C2939" s="356" t="s">
        <v>3517</v>
      </c>
      <c r="D2939" s="352">
        <v>15.79</v>
      </c>
    </row>
    <row r="2940" spans="1:4" x14ac:dyDescent="0.25">
      <c r="A2940" s="356">
        <v>38951</v>
      </c>
      <c r="B2940" s="356" t="s">
        <v>5797</v>
      </c>
      <c r="C2940" s="356" t="s">
        <v>3517</v>
      </c>
      <c r="D2940" s="352">
        <v>24.97</v>
      </c>
    </row>
    <row r="2941" spans="1:4" x14ac:dyDescent="0.25">
      <c r="A2941" s="356">
        <v>39312</v>
      </c>
      <c r="B2941" s="356" t="s">
        <v>5798</v>
      </c>
      <c r="C2941" s="356" t="s">
        <v>3517</v>
      </c>
      <c r="D2941" s="352">
        <v>19.37</v>
      </c>
    </row>
    <row r="2942" spans="1:4" x14ac:dyDescent="0.25">
      <c r="A2942" s="356">
        <v>39313</v>
      </c>
      <c r="B2942" s="356" t="s">
        <v>5799</v>
      </c>
      <c r="C2942" s="356" t="s">
        <v>3517</v>
      </c>
      <c r="D2942" s="352">
        <v>25.28</v>
      </c>
    </row>
    <row r="2943" spans="1:4" x14ac:dyDescent="0.25">
      <c r="A2943" s="356">
        <v>38950</v>
      </c>
      <c r="B2943" s="356" t="s">
        <v>5800</v>
      </c>
      <c r="C2943" s="356" t="s">
        <v>3517</v>
      </c>
      <c r="D2943" s="352">
        <v>38.049999999999997</v>
      </c>
    </row>
    <row r="2944" spans="1:4" x14ac:dyDescent="0.25">
      <c r="A2944" s="356">
        <v>39314</v>
      </c>
      <c r="B2944" s="356" t="s">
        <v>5801</v>
      </c>
      <c r="C2944" s="356" t="s">
        <v>3517</v>
      </c>
      <c r="D2944" s="352">
        <v>40.14</v>
      </c>
    </row>
    <row r="2945" spans="1:4" x14ac:dyDescent="0.25">
      <c r="A2945" s="356">
        <v>3907</v>
      </c>
      <c r="B2945" s="356" t="s">
        <v>5802</v>
      </c>
      <c r="C2945" s="356" t="s">
        <v>3517</v>
      </c>
      <c r="D2945" s="352">
        <v>4.66</v>
      </c>
    </row>
    <row r="2946" spans="1:4" x14ac:dyDescent="0.25">
      <c r="A2946" s="356">
        <v>3889</v>
      </c>
      <c r="B2946" s="356" t="s">
        <v>5803</v>
      </c>
      <c r="C2946" s="356" t="s">
        <v>3517</v>
      </c>
      <c r="D2946" s="352">
        <v>3.56</v>
      </c>
    </row>
    <row r="2947" spans="1:4" x14ac:dyDescent="0.25">
      <c r="A2947" s="356">
        <v>3868</v>
      </c>
      <c r="B2947" s="356" t="s">
        <v>5804</v>
      </c>
      <c r="C2947" s="356" t="s">
        <v>3517</v>
      </c>
      <c r="D2947" s="352">
        <v>1.38</v>
      </c>
    </row>
    <row r="2948" spans="1:4" x14ac:dyDescent="0.25">
      <c r="A2948" s="356">
        <v>3869</v>
      </c>
      <c r="B2948" s="356" t="s">
        <v>5805</v>
      </c>
      <c r="C2948" s="356" t="s">
        <v>3517</v>
      </c>
      <c r="D2948" s="352">
        <v>3.96</v>
      </c>
    </row>
    <row r="2949" spans="1:4" x14ac:dyDescent="0.25">
      <c r="A2949" s="356">
        <v>3872</v>
      </c>
      <c r="B2949" s="356" t="s">
        <v>5806</v>
      </c>
      <c r="C2949" s="356" t="s">
        <v>3517</v>
      </c>
      <c r="D2949" s="352">
        <v>4.8099999999999996</v>
      </c>
    </row>
    <row r="2950" spans="1:4" x14ac:dyDescent="0.25">
      <c r="A2950" s="356">
        <v>3850</v>
      </c>
      <c r="B2950" s="356" t="s">
        <v>5807</v>
      </c>
      <c r="C2950" s="356" t="s">
        <v>3517</v>
      </c>
      <c r="D2950" s="352">
        <v>12.4</v>
      </c>
    </row>
    <row r="2951" spans="1:4" x14ac:dyDescent="0.25">
      <c r="A2951" s="356">
        <v>38023</v>
      </c>
      <c r="B2951" s="356" t="s">
        <v>5808</v>
      </c>
      <c r="C2951" s="356" t="s">
        <v>3517</v>
      </c>
      <c r="D2951" s="352">
        <v>5.23</v>
      </c>
    </row>
    <row r="2952" spans="1:4" x14ac:dyDescent="0.25">
      <c r="A2952" s="356">
        <v>37986</v>
      </c>
      <c r="B2952" s="356" t="s">
        <v>5809</v>
      </c>
      <c r="C2952" s="356" t="s">
        <v>3517</v>
      </c>
      <c r="D2952" s="352">
        <v>2.76</v>
      </c>
    </row>
    <row r="2953" spans="1:4" x14ac:dyDescent="0.25">
      <c r="A2953" s="356">
        <v>37987</v>
      </c>
      <c r="B2953" s="356" t="s">
        <v>5810</v>
      </c>
      <c r="C2953" s="356" t="s">
        <v>3517</v>
      </c>
      <c r="D2953" s="352">
        <v>206.47</v>
      </c>
    </row>
    <row r="2954" spans="1:4" x14ac:dyDescent="0.25">
      <c r="A2954" s="356">
        <v>37988</v>
      </c>
      <c r="B2954" s="356" t="s">
        <v>5811</v>
      </c>
      <c r="C2954" s="356" t="s">
        <v>3517</v>
      </c>
      <c r="D2954" s="352">
        <v>336.77</v>
      </c>
    </row>
    <row r="2955" spans="1:4" x14ac:dyDescent="0.25">
      <c r="A2955" s="356">
        <v>21120</v>
      </c>
      <c r="B2955" s="356" t="s">
        <v>5812</v>
      </c>
      <c r="C2955" s="356" t="s">
        <v>3517</v>
      </c>
      <c r="D2955" s="352">
        <v>16.78</v>
      </c>
    </row>
    <row r="2956" spans="1:4" x14ac:dyDescent="0.25">
      <c r="A2956" s="356">
        <v>39318</v>
      </c>
      <c r="B2956" s="356" t="s">
        <v>5813</v>
      </c>
      <c r="C2956" s="356" t="s">
        <v>3517</v>
      </c>
      <c r="D2956" s="352">
        <v>13.84</v>
      </c>
    </row>
    <row r="2957" spans="1:4" x14ac:dyDescent="0.25">
      <c r="A2957" s="356">
        <v>20162</v>
      </c>
      <c r="B2957" s="356" t="s">
        <v>5814</v>
      </c>
      <c r="C2957" s="356" t="s">
        <v>3517</v>
      </c>
      <c r="D2957" s="352">
        <v>22.25</v>
      </c>
    </row>
    <row r="2958" spans="1:4" x14ac:dyDescent="0.25">
      <c r="A2958" s="356">
        <v>40366</v>
      </c>
      <c r="B2958" s="356" t="s">
        <v>5815</v>
      </c>
      <c r="C2958" s="356" t="s">
        <v>3517</v>
      </c>
      <c r="D2958" s="352">
        <v>46.9</v>
      </c>
    </row>
    <row r="2959" spans="1:4" x14ac:dyDescent="0.25">
      <c r="A2959" s="356">
        <v>40363</v>
      </c>
      <c r="B2959" s="356" t="s">
        <v>5816</v>
      </c>
      <c r="C2959" s="356" t="s">
        <v>3517</v>
      </c>
      <c r="D2959" s="352">
        <v>36.68</v>
      </c>
    </row>
    <row r="2960" spans="1:4" x14ac:dyDescent="0.25">
      <c r="A2960" s="356">
        <v>40354</v>
      </c>
      <c r="B2960" s="356" t="s">
        <v>5817</v>
      </c>
      <c r="C2960" s="356" t="s">
        <v>3517</v>
      </c>
      <c r="D2960" s="352">
        <v>15.97</v>
      </c>
    </row>
    <row r="2961" spans="1:4" x14ac:dyDescent="0.25">
      <c r="A2961" s="356">
        <v>40360</v>
      </c>
      <c r="B2961" s="356" t="s">
        <v>5818</v>
      </c>
      <c r="C2961" s="356" t="s">
        <v>3517</v>
      </c>
      <c r="D2961" s="352">
        <v>24.05</v>
      </c>
    </row>
    <row r="2962" spans="1:4" x14ac:dyDescent="0.25">
      <c r="A2962" s="356">
        <v>40372</v>
      </c>
      <c r="B2962" s="356" t="s">
        <v>5819</v>
      </c>
      <c r="C2962" s="356" t="s">
        <v>3517</v>
      </c>
      <c r="D2962" s="352">
        <v>148.51</v>
      </c>
    </row>
    <row r="2963" spans="1:4" x14ac:dyDescent="0.25">
      <c r="A2963" s="356">
        <v>40369</v>
      </c>
      <c r="B2963" s="356" t="s">
        <v>5820</v>
      </c>
      <c r="C2963" s="356" t="s">
        <v>3517</v>
      </c>
      <c r="D2963" s="352">
        <v>73.91</v>
      </c>
    </row>
    <row r="2964" spans="1:4" x14ac:dyDescent="0.25">
      <c r="A2964" s="356">
        <v>40357</v>
      </c>
      <c r="B2964" s="356" t="s">
        <v>5821</v>
      </c>
      <c r="C2964" s="356" t="s">
        <v>3517</v>
      </c>
      <c r="D2964" s="352">
        <v>17.920000000000002</v>
      </c>
    </row>
    <row r="2965" spans="1:4" x14ac:dyDescent="0.25">
      <c r="A2965" s="356">
        <v>40375</v>
      </c>
      <c r="B2965" s="356" t="s">
        <v>5822</v>
      </c>
      <c r="C2965" s="356" t="s">
        <v>3517</v>
      </c>
      <c r="D2965" s="352">
        <v>201.04</v>
      </c>
    </row>
    <row r="2966" spans="1:4" x14ac:dyDescent="0.25">
      <c r="A2966" s="356">
        <v>1893</v>
      </c>
      <c r="B2966" s="356" t="s">
        <v>5823</v>
      </c>
      <c r="C2966" s="356" t="s">
        <v>3517</v>
      </c>
      <c r="D2966" s="352">
        <v>3.34</v>
      </c>
    </row>
    <row r="2967" spans="1:4" x14ac:dyDescent="0.25">
      <c r="A2967" s="356">
        <v>1902</v>
      </c>
      <c r="B2967" s="356" t="s">
        <v>5824</v>
      </c>
      <c r="C2967" s="356" t="s">
        <v>3517</v>
      </c>
      <c r="D2967" s="352">
        <v>2.4300000000000002</v>
      </c>
    </row>
    <row r="2968" spans="1:4" x14ac:dyDescent="0.25">
      <c r="A2968" s="356">
        <v>1901</v>
      </c>
      <c r="B2968" s="356" t="s">
        <v>5825</v>
      </c>
      <c r="C2968" s="356" t="s">
        <v>3517</v>
      </c>
      <c r="D2968" s="352">
        <v>0.76</v>
      </c>
    </row>
    <row r="2969" spans="1:4" x14ac:dyDescent="0.25">
      <c r="A2969" s="356">
        <v>1892</v>
      </c>
      <c r="B2969" s="356" t="s">
        <v>5826</v>
      </c>
      <c r="C2969" s="356" t="s">
        <v>3517</v>
      </c>
      <c r="D2969" s="352">
        <v>1.56</v>
      </c>
    </row>
    <row r="2970" spans="1:4" x14ac:dyDescent="0.25">
      <c r="A2970" s="356">
        <v>1907</v>
      </c>
      <c r="B2970" s="356" t="s">
        <v>5827</v>
      </c>
      <c r="C2970" s="356" t="s">
        <v>3517</v>
      </c>
      <c r="D2970" s="352">
        <v>10.74</v>
      </c>
    </row>
    <row r="2971" spans="1:4" x14ac:dyDescent="0.25">
      <c r="A2971" s="356">
        <v>1894</v>
      </c>
      <c r="B2971" s="356" t="s">
        <v>5828</v>
      </c>
      <c r="C2971" s="356" t="s">
        <v>3517</v>
      </c>
      <c r="D2971" s="352">
        <v>4.83</v>
      </c>
    </row>
    <row r="2972" spans="1:4" x14ac:dyDescent="0.25">
      <c r="A2972" s="356">
        <v>1891</v>
      </c>
      <c r="B2972" s="356" t="s">
        <v>5829</v>
      </c>
      <c r="C2972" s="356" t="s">
        <v>3517</v>
      </c>
      <c r="D2972" s="352">
        <v>1.1200000000000001</v>
      </c>
    </row>
    <row r="2973" spans="1:4" x14ac:dyDescent="0.25">
      <c r="A2973" s="356">
        <v>1896</v>
      </c>
      <c r="B2973" s="356" t="s">
        <v>5830</v>
      </c>
      <c r="C2973" s="356" t="s">
        <v>3517</v>
      </c>
      <c r="D2973" s="352">
        <v>14.42</v>
      </c>
    </row>
    <row r="2974" spans="1:4" x14ac:dyDescent="0.25">
      <c r="A2974" s="356">
        <v>1895</v>
      </c>
      <c r="B2974" s="356" t="s">
        <v>5831</v>
      </c>
      <c r="C2974" s="356" t="s">
        <v>3517</v>
      </c>
      <c r="D2974" s="352">
        <v>25.35</v>
      </c>
    </row>
    <row r="2975" spans="1:4" x14ac:dyDescent="0.25">
      <c r="A2975" s="356">
        <v>2641</v>
      </c>
      <c r="B2975" s="356" t="s">
        <v>5832</v>
      </c>
      <c r="C2975" s="356" t="s">
        <v>3517</v>
      </c>
      <c r="D2975" s="352">
        <v>29.02</v>
      </c>
    </row>
    <row r="2976" spans="1:4" x14ac:dyDescent="0.25">
      <c r="A2976" s="356">
        <v>2636</v>
      </c>
      <c r="B2976" s="356" t="s">
        <v>5833</v>
      </c>
      <c r="C2976" s="356" t="s">
        <v>3517</v>
      </c>
      <c r="D2976" s="352">
        <v>1.87</v>
      </c>
    </row>
    <row r="2977" spans="1:4" x14ac:dyDescent="0.25">
      <c r="A2977" s="356">
        <v>2637</v>
      </c>
      <c r="B2977" s="356" t="s">
        <v>5834</v>
      </c>
      <c r="C2977" s="356" t="s">
        <v>3517</v>
      </c>
      <c r="D2977" s="352">
        <v>1.99</v>
      </c>
    </row>
    <row r="2978" spans="1:4" x14ac:dyDescent="0.25">
      <c r="A2978" s="356">
        <v>2638</v>
      </c>
      <c r="B2978" s="356" t="s">
        <v>5835</v>
      </c>
      <c r="C2978" s="356" t="s">
        <v>3517</v>
      </c>
      <c r="D2978" s="352">
        <v>2.31</v>
      </c>
    </row>
    <row r="2979" spans="1:4" x14ac:dyDescent="0.25">
      <c r="A2979" s="356">
        <v>2639</v>
      </c>
      <c r="B2979" s="356" t="s">
        <v>5836</v>
      </c>
      <c r="C2979" s="356" t="s">
        <v>3517</v>
      </c>
      <c r="D2979" s="352">
        <v>4.0999999999999996</v>
      </c>
    </row>
    <row r="2980" spans="1:4" x14ac:dyDescent="0.25">
      <c r="A2980" s="356">
        <v>2644</v>
      </c>
      <c r="B2980" s="356" t="s">
        <v>5837</v>
      </c>
      <c r="C2980" s="356" t="s">
        <v>3517</v>
      </c>
      <c r="D2980" s="352">
        <v>5.94</v>
      </c>
    </row>
    <row r="2981" spans="1:4" x14ac:dyDescent="0.25">
      <c r="A2981" s="356">
        <v>2643</v>
      </c>
      <c r="B2981" s="356" t="s">
        <v>5838</v>
      </c>
      <c r="C2981" s="356" t="s">
        <v>3517</v>
      </c>
      <c r="D2981" s="352">
        <v>8.2799999999999994</v>
      </c>
    </row>
    <row r="2982" spans="1:4" x14ac:dyDescent="0.25">
      <c r="A2982" s="356">
        <v>2640</v>
      </c>
      <c r="B2982" s="356" t="s">
        <v>5839</v>
      </c>
      <c r="C2982" s="356" t="s">
        <v>3517</v>
      </c>
      <c r="D2982" s="352">
        <v>12.08</v>
      </c>
    </row>
    <row r="2983" spans="1:4" x14ac:dyDescent="0.25">
      <c r="A2983" s="356">
        <v>2642</v>
      </c>
      <c r="B2983" s="356" t="s">
        <v>5840</v>
      </c>
      <c r="C2983" s="356" t="s">
        <v>3517</v>
      </c>
      <c r="D2983" s="352">
        <v>18.39</v>
      </c>
    </row>
    <row r="2984" spans="1:4" x14ac:dyDescent="0.25">
      <c r="A2984" s="356">
        <v>38943</v>
      </c>
      <c r="B2984" s="356" t="s">
        <v>5841</v>
      </c>
      <c r="C2984" s="356" t="s">
        <v>3517</v>
      </c>
      <c r="D2984" s="352">
        <v>6.58</v>
      </c>
    </row>
    <row r="2985" spans="1:4" x14ac:dyDescent="0.25">
      <c r="A2985" s="356">
        <v>38944</v>
      </c>
      <c r="B2985" s="356" t="s">
        <v>5842</v>
      </c>
      <c r="C2985" s="356" t="s">
        <v>3517</v>
      </c>
      <c r="D2985" s="352">
        <v>10.18</v>
      </c>
    </row>
    <row r="2986" spans="1:4" x14ac:dyDescent="0.25">
      <c r="A2986" s="356">
        <v>38945</v>
      </c>
      <c r="B2986" s="356" t="s">
        <v>5843</v>
      </c>
      <c r="C2986" s="356" t="s">
        <v>3517</v>
      </c>
      <c r="D2986" s="352">
        <v>20.64</v>
      </c>
    </row>
    <row r="2987" spans="1:4" x14ac:dyDescent="0.25">
      <c r="A2987" s="356">
        <v>38946</v>
      </c>
      <c r="B2987" s="356" t="s">
        <v>5844</v>
      </c>
      <c r="C2987" s="356" t="s">
        <v>3517</v>
      </c>
      <c r="D2987" s="352">
        <v>30.78</v>
      </c>
    </row>
    <row r="2988" spans="1:4" x14ac:dyDescent="0.25">
      <c r="A2988" s="356">
        <v>39308</v>
      </c>
      <c r="B2988" s="356" t="s">
        <v>5845</v>
      </c>
      <c r="C2988" s="356" t="s">
        <v>3517</v>
      </c>
      <c r="D2988" s="352">
        <v>13.42</v>
      </c>
    </row>
    <row r="2989" spans="1:4" x14ac:dyDescent="0.25">
      <c r="A2989" s="356">
        <v>39309</v>
      </c>
      <c r="B2989" s="356" t="s">
        <v>5846</v>
      </c>
      <c r="C2989" s="356" t="s">
        <v>3517</v>
      </c>
      <c r="D2989" s="352">
        <v>19.41</v>
      </c>
    </row>
    <row r="2990" spans="1:4" x14ac:dyDescent="0.25">
      <c r="A2990" s="356">
        <v>39310</v>
      </c>
      <c r="B2990" s="356" t="s">
        <v>5847</v>
      </c>
      <c r="C2990" s="356" t="s">
        <v>3517</v>
      </c>
      <c r="D2990" s="352">
        <v>29.41</v>
      </c>
    </row>
    <row r="2991" spans="1:4" x14ac:dyDescent="0.25">
      <c r="A2991" s="356">
        <v>39311</v>
      </c>
      <c r="B2991" s="356" t="s">
        <v>5848</v>
      </c>
      <c r="C2991" s="356" t="s">
        <v>3517</v>
      </c>
      <c r="D2991" s="352">
        <v>44.21</v>
      </c>
    </row>
    <row r="2992" spans="1:4" x14ac:dyDescent="0.25">
      <c r="A2992" s="356">
        <v>39855</v>
      </c>
      <c r="B2992" s="356" t="s">
        <v>5849</v>
      </c>
      <c r="C2992" s="356" t="s">
        <v>3517</v>
      </c>
      <c r="D2992" s="352">
        <v>3.33</v>
      </c>
    </row>
    <row r="2993" spans="1:4" x14ac:dyDescent="0.25">
      <c r="A2993" s="356">
        <v>39856</v>
      </c>
      <c r="B2993" s="356" t="s">
        <v>5850</v>
      </c>
      <c r="C2993" s="356" t="s">
        <v>3517</v>
      </c>
      <c r="D2993" s="352">
        <v>7.86</v>
      </c>
    </row>
    <row r="2994" spans="1:4" x14ac:dyDescent="0.25">
      <c r="A2994" s="356">
        <v>39857</v>
      </c>
      <c r="B2994" s="356" t="s">
        <v>5851</v>
      </c>
      <c r="C2994" s="356" t="s">
        <v>3517</v>
      </c>
      <c r="D2994" s="352">
        <v>12.72</v>
      </c>
    </row>
    <row r="2995" spans="1:4" x14ac:dyDescent="0.25">
      <c r="A2995" s="356">
        <v>39858</v>
      </c>
      <c r="B2995" s="356" t="s">
        <v>5852</v>
      </c>
      <c r="C2995" s="356" t="s">
        <v>3517</v>
      </c>
      <c r="D2995" s="352">
        <v>28.23</v>
      </c>
    </row>
    <row r="2996" spans="1:4" x14ac:dyDescent="0.25">
      <c r="A2996" s="356">
        <v>39859</v>
      </c>
      <c r="B2996" s="356" t="s">
        <v>5853</v>
      </c>
      <c r="C2996" s="356" t="s">
        <v>3517</v>
      </c>
      <c r="D2996" s="352">
        <v>43.52</v>
      </c>
    </row>
    <row r="2997" spans="1:4" x14ac:dyDescent="0.25">
      <c r="A2997" s="356">
        <v>39860</v>
      </c>
      <c r="B2997" s="356" t="s">
        <v>5854</v>
      </c>
      <c r="C2997" s="356" t="s">
        <v>3517</v>
      </c>
      <c r="D2997" s="352">
        <v>66.78</v>
      </c>
    </row>
    <row r="2998" spans="1:4" x14ac:dyDescent="0.25">
      <c r="A2998" s="356">
        <v>39861</v>
      </c>
      <c r="B2998" s="356" t="s">
        <v>5855</v>
      </c>
      <c r="C2998" s="356" t="s">
        <v>3517</v>
      </c>
      <c r="D2998" s="352">
        <v>190.68</v>
      </c>
    </row>
    <row r="2999" spans="1:4" x14ac:dyDescent="0.25">
      <c r="A2999" s="356">
        <v>38447</v>
      </c>
      <c r="B2999" s="356" t="s">
        <v>5856</v>
      </c>
      <c r="C2999" s="356" t="s">
        <v>3517</v>
      </c>
      <c r="D2999" s="352">
        <v>133.9</v>
      </c>
    </row>
    <row r="3000" spans="1:4" x14ac:dyDescent="0.25">
      <c r="A3000" s="356">
        <v>36320</v>
      </c>
      <c r="B3000" s="356" t="s">
        <v>5857</v>
      </c>
      <c r="C3000" s="356" t="s">
        <v>3517</v>
      </c>
      <c r="D3000" s="352">
        <v>1.94</v>
      </c>
    </row>
    <row r="3001" spans="1:4" x14ac:dyDescent="0.25">
      <c r="A3001" s="356">
        <v>36324</v>
      </c>
      <c r="B3001" s="356" t="s">
        <v>5858</v>
      </c>
      <c r="C3001" s="356" t="s">
        <v>3517</v>
      </c>
      <c r="D3001" s="352">
        <v>2.94</v>
      </c>
    </row>
    <row r="3002" spans="1:4" x14ac:dyDescent="0.25">
      <c r="A3002" s="356">
        <v>38441</v>
      </c>
      <c r="B3002" s="356" t="s">
        <v>5859</v>
      </c>
      <c r="C3002" s="356" t="s">
        <v>3517</v>
      </c>
      <c r="D3002" s="352">
        <v>3.86</v>
      </c>
    </row>
    <row r="3003" spans="1:4" x14ac:dyDescent="0.25">
      <c r="A3003" s="356">
        <v>38442</v>
      </c>
      <c r="B3003" s="356" t="s">
        <v>5860</v>
      </c>
      <c r="C3003" s="356" t="s">
        <v>3517</v>
      </c>
      <c r="D3003" s="352">
        <v>9.82</v>
      </c>
    </row>
    <row r="3004" spans="1:4" x14ac:dyDescent="0.25">
      <c r="A3004" s="356">
        <v>38443</v>
      </c>
      <c r="B3004" s="356" t="s">
        <v>5861</v>
      </c>
      <c r="C3004" s="356" t="s">
        <v>3517</v>
      </c>
      <c r="D3004" s="352">
        <v>14.83</v>
      </c>
    </row>
    <row r="3005" spans="1:4" x14ac:dyDescent="0.25">
      <c r="A3005" s="356">
        <v>38444</v>
      </c>
      <c r="B3005" s="356" t="s">
        <v>5862</v>
      </c>
      <c r="C3005" s="356" t="s">
        <v>3517</v>
      </c>
      <c r="D3005" s="352">
        <v>22.08</v>
      </c>
    </row>
    <row r="3006" spans="1:4" x14ac:dyDescent="0.25">
      <c r="A3006" s="356">
        <v>38445</v>
      </c>
      <c r="B3006" s="356" t="s">
        <v>5863</v>
      </c>
      <c r="C3006" s="356" t="s">
        <v>3517</v>
      </c>
      <c r="D3006" s="352">
        <v>51.85</v>
      </c>
    </row>
    <row r="3007" spans="1:4" x14ac:dyDescent="0.25">
      <c r="A3007" s="356">
        <v>38446</v>
      </c>
      <c r="B3007" s="356" t="s">
        <v>5864</v>
      </c>
      <c r="C3007" s="356" t="s">
        <v>3517</v>
      </c>
      <c r="D3007" s="352">
        <v>83.68</v>
      </c>
    </row>
    <row r="3008" spans="1:4" x14ac:dyDescent="0.25">
      <c r="A3008" s="356">
        <v>3867</v>
      </c>
      <c r="B3008" s="356" t="s">
        <v>5865</v>
      </c>
      <c r="C3008" s="356" t="s">
        <v>3517</v>
      </c>
      <c r="D3008" s="352">
        <v>83.32</v>
      </c>
    </row>
    <row r="3009" spans="1:4" x14ac:dyDescent="0.25">
      <c r="A3009" s="356">
        <v>3861</v>
      </c>
      <c r="B3009" s="356" t="s">
        <v>5866</v>
      </c>
      <c r="C3009" s="356" t="s">
        <v>3517</v>
      </c>
      <c r="D3009" s="352">
        <v>0.69</v>
      </c>
    </row>
    <row r="3010" spans="1:4" x14ac:dyDescent="0.25">
      <c r="A3010" s="356">
        <v>3904</v>
      </c>
      <c r="B3010" s="356" t="s">
        <v>5867</v>
      </c>
      <c r="C3010" s="356" t="s">
        <v>3517</v>
      </c>
      <c r="D3010" s="352">
        <v>0.84</v>
      </c>
    </row>
    <row r="3011" spans="1:4" x14ac:dyDescent="0.25">
      <c r="A3011" s="356">
        <v>3903</v>
      </c>
      <c r="B3011" s="356" t="s">
        <v>5868</v>
      </c>
      <c r="C3011" s="356" t="s">
        <v>3517</v>
      </c>
      <c r="D3011" s="352">
        <v>2.0699999999999998</v>
      </c>
    </row>
    <row r="3012" spans="1:4" x14ac:dyDescent="0.25">
      <c r="A3012" s="356">
        <v>3862</v>
      </c>
      <c r="B3012" s="356" t="s">
        <v>5869</v>
      </c>
      <c r="C3012" s="356" t="s">
        <v>3517</v>
      </c>
      <c r="D3012" s="352">
        <v>4.22</v>
      </c>
    </row>
    <row r="3013" spans="1:4" x14ac:dyDescent="0.25">
      <c r="A3013" s="356">
        <v>3863</v>
      </c>
      <c r="B3013" s="356" t="s">
        <v>5870</v>
      </c>
      <c r="C3013" s="356" t="s">
        <v>3517</v>
      </c>
      <c r="D3013" s="352">
        <v>4.95</v>
      </c>
    </row>
    <row r="3014" spans="1:4" x14ac:dyDescent="0.25">
      <c r="A3014" s="356">
        <v>3864</v>
      </c>
      <c r="B3014" s="356" t="s">
        <v>5871</v>
      </c>
      <c r="C3014" s="356" t="s">
        <v>3517</v>
      </c>
      <c r="D3014" s="352">
        <v>12.9</v>
      </c>
    </row>
    <row r="3015" spans="1:4" x14ac:dyDescent="0.25">
      <c r="A3015" s="356">
        <v>3865</v>
      </c>
      <c r="B3015" s="356" t="s">
        <v>5872</v>
      </c>
      <c r="C3015" s="356" t="s">
        <v>3517</v>
      </c>
      <c r="D3015" s="352">
        <v>22.44</v>
      </c>
    </row>
    <row r="3016" spans="1:4" x14ac:dyDescent="0.25">
      <c r="A3016" s="356">
        <v>3866</v>
      </c>
      <c r="B3016" s="356" t="s">
        <v>5873</v>
      </c>
      <c r="C3016" s="356" t="s">
        <v>3517</v>
      </c>
      <c r="D3016" s="352">
        <v>51.36</v>
      </c>
    </row>
    <row r="3017" spans="1:4" x14ac:dyDescent="0.25">
      <c r="A3017" s="356">
        <v>3902</v>
      </c>
      <c r="B3017" s="356" t="s">
        <v>5874</v>
      </c>
      <c r="C3017" s="356" t="s">
        <v>3517</v>
      </c>
      <c r="D3017" s="352">
        <v>24.98</v>
      </c>
    </row>
    <row r="3018" spans="1:4" x14ac:dyDescent="0.25">
      <c r="A3018" s="356">
        <v>3878</v>
      </c>
      <c r="B3018" s="356" t="s">
        <v>5875</v>
      </c>
      <c r="C3018" s="356" t="s">
        <v>3517</v>
      </c>
      <c r="D3018" s="352">
        <v>7.89</v>
      </c>
    </row>
    <row r="3019" spans="1:4" x14ac:dyDescent="0.25">
      <c r="A3019" s="356">
        <v>3877</v>
      </c>
      <c r="B3019" s="356" t="s">
        <v>5876</v>
      </c>
      <c r="C3019" s="356" t="s">
        <v>3517</v>
      </c>
      <c r="D3019" s="352">
        <v>7.21</v>
      </c>
    </row>
    <row r="3020" spans="1:4" x14ac:dyDescent="0.25">
      <c r="A3020" s="356">
        <v>3879</v>
      </c>
      <c r="B3020" s="356" t="s">
        <v>5877</v>
      </c>
      <c r="C3020" s="356" t="s">
        <v>3517</v>
      </c>
      <c r="D3020" s="352">
        <v>15.92</v>
      </c>
    </row>
    <row r="3021" spans="1:4" x14ac:dyDescent="0.25">
      <c r="A3021" s="356">
        <v>3880</v>
      </c>
      <c r="B3021" s="356" t="s">
        <v>5878</v>
      </c>
      <c r="C3021" s="356" t="s">
        <v>3517</v>
      </c>
      <c r="D3021" s="352">
        <v>35.92</v>
      </c>
    </row>
    <row r="3022" spans="1:4" x14ac:dyDescent="0.25">
      <c r="A3022" s="356">
        <v>12892</v>
      </c>
      <c r="B3022" s="356" t="s">
        <v>5879</v>
      </c>
      <c r="C3022" s="356" t="s">
        <v>3812</v>
      </c>
      <c r="D3022" s="352">
        <v>18</v>
      </c>
    </row>
    <row r="3023" spans="1:4" x14ac:dyDescent="0.25">
      <c r="A3023" s="356">
        <v>3883</v>
      </c>
      <c r="B3023" s="356" t="s">
        <v>5880</v>
      </c>
      <c r="C3023" s="356" t="s">
        <v>3517</v>
      </c>
      <c r="D3023" s="352">
        <v>1.66</v>
      </c>
    </row>
    <row r="3024" spans="1:4" x14ac:dyDescent="0.25">
      <c r="A3024" s="356">
        <v>3876</v>
      </c>
      <c r="B3024" s="356" t="s">
        <v>5881</v>
      </c>
      <c r="C3024" s="356" t="s">
        <v>3517</v>
      </c>
      <c r="D3024" s="352">
        <v>4.1500000000000004</v>
      </c>
    </row>
    <row r="3025" spans="1:4" x14ac:dyDescent="0.25">
      <c r="A3025" s="356">
        <v>3884</v>
      </c>
      <c r="B3025" s="356" t="s">
        <v>5882</v>
      </c>
      <c r="C3025" s="356" t="s">
        <v>3517</v>
      </c>
      <c r="D3025" s="352">
        <v>2.48</v>
      </c>
    </row>
    <row r="3026" spans="1:4" x14ac:dyDescent="0.25">
      <c r="A3026" s="356">
        <v>3837</v>
      </c>
      <c r="B3026" s="356" t="s">
        <v>5883</v>
      </c>
      <c r="C3026" s="356" t="s">
        <v>3517</v>
      </c>
      <c r="D3026" s="352">
        <v>56.91</v>
      </c>
    </row>
    <row r="3027" spans="1:4" x14ac:dyDescent="0.25">
      <c r="A3027" s="356">
        <v>3845</v>
      </c>
      <c r="B3027" s="356" t="s">
        <v>5884</v>
      </c>
      <c r="C3027" s="356" t="s">
        <v>3517</v>
      </c>
      <c r="D3027" s="352">
        <v>20.79</v>
      </c>
    </row>
    <row r="3028" spans="1:4" x14ac:dyDescent="0.25">
      <c r="A3028" s="356">
        <v>11045</v>
      </c>
      <c r="B3028" s="356" t="s">
        <v>5885</v>
      </c>
      <c r="C3028" s="356" t="s">
        <v>3517</v>
      </c>
      <c r="D3028" s="352">
        <v>40.1</v>
      </c>
    </row>
    <row r="3029" spans="1:4" x14ac:dyDescent="0.25">
      <c r="A3029" s="356">
        <v>20170</v>
      </c>
      <c r="B3029" s="356" t="s">
        <v>10778</v>
      </c>
      <c r="C3029" s="356" t="s">
        <v>3517</v>
      </c>
      <c r="D3029" s="352">
        <v>18.03</v>
      </c>
    </row>
    <row r="3030" spans="1:4" x14ac:dyDescent="0.25">
      <c r="A3030" s="356">
        <v>20171</v>
      </c>
      <c r="B3030" s="356" t="s">
        <v>10779</v>
      </c>
      <c r="C3030" s="356" t="s">
        <v>3517</v>
      </c>
      <c r="D3030" s="352">
        <v>53.57</v>
      </c>
    </row>
    <row r="3031" spans="1:4" x14ac:dyDescent="0.25">
      <c r="A3031" s="356">
        <v>20167</v>
      </c>
      <c r="B3031" s="356" t="s">
        <v>10780</v>
      </c>
      <c r="C3031" s="356" t="s">
        <v>3517</v>
      </c>
      <c r="D3031" s="352">
        <v>6.7</v>
      </c>
    </row>
    <row r="3032" spans="1:4" x14ac:dyDescent="0.25">
      <c r="A3032" s="356">
        <v>20168</v>
      </c>
      <c r="B3032" s="356" t="s">
        <v>10781</v>
      </c>
      <c r="C3032" s="356" t="s">
        <v>3517</v>
      </c>
      <c r="D3032" s="352">
        <v>10.5</v>
      </c>
    </row>
    <row r="3033" spans="1:4" x14ac:dyDescent="0.25">
      <c r="A3033" s="356">
        <v>20169</v>
      </c>
      <c r="B3033" s="356" t="s">
        <v>10782</v>
      </c>
      <c r="C3033" s="356" t="s">
        <v>3517</v>
      </c>
      <c r="D3033" s="352">
        <v>14.87</v>
      </c>
    </row>
    <row r="3034" spans="1:4" x14ac:dyDescent="0.25">
      <c r="A3034" s="356">
        <v>3899</v>
      </c>
      <c r="B3034" s="356" t="s">
        <v>5886</v>
      </c>
      <c r="C3034" s="356" t="s">
        <v>3517</v>
      </c>
      <c r="D3034" s="352">
        <v>7.87</v>
      </c>
    </row>
    <row r="3035" spans="1:4" x14ac:dyDescent="0.25">
      <c r="A3035" s="356">
        <v>38676</v>
      </c>
      <c r="B3035" s="356" t="s">
        <v>5887</v>
      </c>
      <c r="C3035" s="356" t="s">
        <v>3517</v>
      </c>
      <c r="D3035" s="352">
        <v>38.119999999999997</v>
      </c>
    </row>
    <row r="3036" spans="1:4" x14ac:dyDescent="0.25">
      <c r="A3036" s="356">
        <v>3897</v>
      </c>
      <c r="B3036" s="356" t="s">
        <v>5888</v>
      </c>
      <c r="C3036" s="356" t="s">
        <v>3517</v>
      </c>
      <c r="D3036" s="352">
        <v>1.66</v>
      </c>
    </row>
    <row r="3037" spans="1:4" x14ac:dyDescent="0.25">
      <c r="A3037" s="356">
        <v>3875</v>
      </c>
      <c r="B3037" s="356" t="s">
        <v>5889</v>
      </c>
      <c r="C3037" s="356" t="s">
        <v>3517</v>
      </c>
      <c r="D3037" s="352">
        <v>3.59</v>
      </c>
    </row>
    <row r="3038" spans="1:4" x14ac:dyDescent="0.25">
      <c r="A3038" s="356">
        <v>3898</v>
      </c>
      <c r="B3038" s="356" t="s">
        <v>5890</v>
      </c>
      <c r="C3038" s="356" t="s">
        <v>3517</v>
      </c>
      <c r="D3038" s="352">
        <v>6.79</v>
      </c>
    </row>
    <row r="3039" spans="1:4" x14ac:dyDescent="0.25">
      <c r="A3039" s="356">
        <v>3855</v>
      </c>
      <c r="B3039" s="356" t="s">
        <v>5891</v>
      </c>
      <c r="C3039" s="356" t="s">
        <v>3517</v>
      </c>
      <c r="D3039" s="352">
        <v>5.51</v>
      </c>
    </row>
    <row r="3040" spans="1:4" x14ac:dyDescent="0.25">
      <c r="A3040" s="356">
        <v>3874</v>
      </c>
      <c r="B3040" s="356" t="s">
        <v>5892</v>
      </c>
      <c r="C3040" s="356" t="s">
        <v>3517</v>
      </c>
      <c r="D3040" s="352">
        <v>5.85</v>
      </c>
    </row>
    <row r="3041" spans="1:4" x14ac:dyDescent="0.25">
      <c r="A3041" s="356">
        <v>3870</v>
      </c>
      <c r="B3041" s="356" t="s">
        <v>5893</v>
      </c>
      <c r="C3041" s="356" t="s">
        <v>3517</v>
      </c>
      <c r="D3041" s="352">
        <v>7.27</v>
      </c>
    </row>
    <row r="3042" spans="1:4" x14ac:dyDescent="0.25">
      <c r="A3042" s="356">
        <v>38678</v>
      </c>
      <c r="B3042" s="356" t="s">
        <v>5894</v>
      </c>
      <c r="C3042" s="356" t="s">
        <v>3517</v>
      </c>
      <c r="D3042" s="352">
        <v>19.78</v>
      </c>
    </row>
    <row r="3043" spans="1:4" x14ac:dyDescent="0.25">
      <c r="A3043" s="356">
        <v>3859</v>
      </c>
      <c r="B3043" s="356" t="s">
        <v>5895</v>
      </c>
      <c r="C3043" s="356" t="s">
        <v>3517</v>
      </c>
      <c r="D3043" s="352">
        <v>1.46</v>
      </c>
    </row>
    <row r="3044" spans="1:4" x14ac:dyDescent="0.25">
      <c r="A3044" s="356">
        <v>3856</v>
      </c>
      <c r="B3044" s="356" t="s">
        <v>5896</v>
      </c>
      <c r="C3044" s="356" t="s">
        <v>3517</v>
      </c>
      <c r="D3044" s="352">
        <v>1.86</v>
      </c>
    </row>
    <row r="3045" spans="1:4" x14ac:dyDescent="0.25">
      <c r="A3045" s="356">
        <v>3906</v>
      </c>
      <c r="B3045" s="356" t="s">
        <v>5897</v>
      </c>
      <c r="C3045" s="356" t="s">
        <v>3517</v>
      </c>
      <c r="D3045" s="352">
        <v>1.75</v>
      </c>
    </row>
    <row r="3046" spans="1:4" x14ac:dyDescent="0.25">
      <c r="A3046" s="356">
        <v>3860</v>
      </c>
      <c r="B3046" s="356" t="s">
        <v>5898</v>
      </c>
      <c r="C3046" s="356" t="s">
        <v>3517</v>
      </c>
      <c r="D3046" s="352">
        <v>5.75</v>
      </c>
    </row>
    <row r="3047" spans="1:4" x14ac:dyDescent="0.25">
      <c r="A3047" s="356">
        <v>3905</v>
      </c>
      <c r="B3047" s="356" t="s">
        <v>5899</v>
      </c>
      <c r="C3047" s="356" t="s">
        <v>3517</v>
      </c>
      <c r="D3047" s="352">
        <v>12.73</v>
      </c>
    </row>
    <row r="3048" spans="1:4" x14ac:dyDescent="0.25">
      <c r="A3048" s="356">
        <v>3871</v>
      </c>
      <c r="B3048" s="356" t="s">
        <v>5900</v>
      </c>
      <c r="C3048" s="356" t="s">
        <v>3517</v>
      </c>
      <c r="D3048" s="352">
        <v>26.42</v>
      </c>
    </row>
    <row r="3049" spans="1:4" x14ac:dyDescent="0.25">
      <c r="A3049" s="356">
        <v>37429</v>
      </c>
      <c r="B3049" s="356" t="s">
        <v>5901</v>
      </c>
      <c r="C3049" s="356" t="s">
        <v>3517</v>
      </c>
      <c r="D3049" s="353">
        <v>2927.43</v>
      </c>
    </row>
    <row r="3050" spans="1:4" x14ac:dyDescent="0.25">
      <c r="A3050" s="356">
        <v>37426</v>
      </c>
      <c r="B3050" s="356" t="s">
        <v>5902</v>
      </c>
      <c r="C3050" s="356" t="s">
        <v>3517</v>
      </c>
      <c r="D3050" s="352">
        <v>28.16</v>
      </c>
    </row>
    <row r="3051" spans="1:4" x14ac:dyDescent="0.25">
      <c r="A3051" s="356">
        <v>37427</v>
      </c>
      <c r="B3051" s="356" t="s">
        <v>5903</v>
      </c>
      <c r="C3051" s="356" t="s">
        <v>3517</v>
      </c>
      <c r="D3051" s="352">
        <v>67.17</v>
      </c>
    </row>
    <row r="3052" spans="1:4" x14ac:dyDescent="0.25">
      <c r="A3052" s="356">
        <v>37424</v>
      </c>
      <c r="B3052" s="356" t="s">
        <v>5904</v>
      </c>
      <c r="C3052" s="356" t="s">
        <v>3517</v>
      </c>
      <c r="D3052" s="352">
        <v>12.94</v>
      </c>
    </row>
    <row r="3053" spans="1:4" x14ac:dyDescent="0.25">
      <c r="A3053" s="356">
        <v>37428</v>
      </c>
      <c r="B3053" s="356" t="s">
        <v>5905</v>
      </c>
      <c r="C3053" s="356" t="s">
        <v>3517</v>
      </c>
      <c r="D3053" s="352">
        <v>231.5</v>
      </c>
    </row>
    <row r="3054" spans="1:4" x14ac:dyDescent="0.25">
      <c r="A3054" s="356">
        <v>37425</v>
      </c>
      <c r="B3054" s="356" t="s">
        <v>5906</v>
      </c>
      <c r="C3054" s="356" t="s">
        <v>3517</v>
      </c>
      <c r="D3054" s="352">
        <v>13.95</v>
      </c>
    </row>
    <row r="3055" spans="1:4" x14ac:dyDescent="0.25">
      <c r="A3055" s="356">
        <v>11519</v>
      </c>
      <c r="B3055" s="356" t="s">
        <v>10303</v>
      </c>
      <c r="C3055" s="356" t="s">
        <v>3812</v>
      </c>
      <c r="D3055" s="352">
        <v>46.4</v>
      </c>
    </row>
    <row r="3056" spans="1:4" x14ac:dyDescent="0.25">
      <c r="A3056" s="356">
        <v>11520</v>
      </c>
      <c r="B3056" s="356" t="s">
        <v>5907</v>
      </c>
      <c r="C3056" s="356" t="s">
        <v>3812</v>
      </c>
      <c r="D3056" s="352">
        <v>21.45</v>
      </c>
    </row>
    <row r="3057" spans="1:4" x14ac:dyDescent="0.25">
      <c r="A3057" s="356">
        <v>11518</v>
      </c>
      <c r="B3057" s="356" t="s">
        <v>10304</v>
      </c>
      <c r="C3057" s="356" t="s">
        <v>3812</v>
      </c>
      <c r="D3057" s="352">
        <v>78</v>
      </c>
    </row>
    <row r="3058" spans="1:4" x14ac:dyDescent="0.25">
      <c r="A3058" s="356">
        <v>38473</v>
      </c>
      <c r="B3058" s="356" t="s">
        <v>5908</v>
      </c>
      <c r="C3058" s="356" t="s">
        <v>3517</v>
      </c>
      <c r="D3058" s="352">
        <v>130.5</v>
      </c>
    </row>
    <row r="3059" spans="1:4" x14ac:dyDescent="0.25">
      <c r="A3059" s="356">
        <v>4244</v>
      </c>
      <c r="B3059" s="356" t="s">
        <v>5909</v>
      </c>
      <c r="C3059" s="356" t="s">
        <v>3519</v>
      </c>
      <c r="D3059" s="352">
        <v>16.100000000000001</v>
      </c>
    </row>
    <row r="3060" spans="1:4" x14ac:dyDescent="0.25">
      <c r="A3060" s="356">
        <v>40977</v>
      </c>
      <c r="B3060" s="356" t="s">
        <v>5910</v>
      </c>
      <c r="C3060" s="356" t="s">
        <v>3655</v>
      </c>
      <c r="D3060" s="353">
        <v>2848.71</v>
      </c>
    </row>
    <row r="3061" spans="1:4" x14ac:dyDescent="0.25">
      <c r="A3061" s="356">
        <v>4115</v>
      </c>
      <c r="B3061" s="356" t="s">
        <v>10305</v>
      </c>
      <c r="C3061" s="356" t="s">
        <v>3526</v>
      </c>
      <c r="D3061" s="352">
        <v>29.39</v>
      </c>
    </row>
    <row r="3062" spans="1:4" x14ac:dyDescent="0.25">
      <c r="A3062" s="356">
        <v>4119</v>
      </c>
      <c r="B3062" s="356" t="s">
        <v>10306</v>
      </c>
      <c r="C3062" s="356" t="s">
        <v>3526</v>
      </c>
      <c r="D3062" s="352">
        <v>59.36</v>
      </c>
    </row>
    <row r="3063" spans="1:4" x14ac:dyDescent="0.25">
      <c r="A3063" s="356">
        <v>2794</v>
      </c>
      <c r="B3063" s="356" t="s">
        <v>10307</v>
      </c>
      <c r="C3063" s="356" t="s">
        <v>3526</v>
      </c>
      <c r="D3063" s="352">
        <v>157.47</v>
      </c>
    </row>
    <row r="3064" spans="1:4" x14ac:dyDescent="0.25">
      <c r="A3064" s="356">
        <v>2788</v>
      </c>
      <c r="B3064" s="356" t="s">
        <v>10308</v>
      </c>
      <c r="C3064" s="356" t="s">
        <v>3526</v>
      </c>
      <c r="D3064" s="352">
        <v>229.4</v>
      </c>
    </row>
    <row r="3065" spans="1:4" x14ac:dyDescent="0.25">
      <c r="A3065" s="356">
        <v>4006</v>
      </c>
      <c r="B3065" s="356" t="s">
        <v>10309</v>
      </c>
      <c r="C3065" s="356" t="s">
        <v>3524</v>
      </c>
      <c r="D3065" s="353">
        <v>2021.19</v>
      </c>
    </row>
    <row r="3066" spans="1:4" x14ac:dyDescent="0.25">
      <c r="A3066" s="356">
        <v>36151</v>
      </c>
      <c r="B3066" s="356" t="s">
        <v>5911</v>
      </c>
      <c r="C3066" s="356" t="s">
        <v>3517</v>
      </c>
      <c r="D3066" s="352">
        <v>40</v>
      </c>
    </row>
    <row r="3067" spans="1:4" x14ac:dyDescent="0.25">
      <c r="A3067" s="356">
        <v>37457</v>
      </c>
      <c r="B3067" s="356" t="s">
        <v>5912</v>
      </c>
      <c r="C3067" s="356" t="s">
        <v>3526</v>
      </c>
      <c r="D3067" s="352">
        <v>3.94</v>
      </c>
    </row>
    <row r="3068" spans="1:4" x14ac:dyDescent="0.25">
      <c r="A3068" s="356">
        <v>37456</v>
      </c>
      <c r="B3068" s="356" t="s">
        <v>5913</v>
      </c>
      <c r="C3068" s="356" t="s">
        <v>3526</v>
      </c>
      <c r="D3068" s="352">
        <v>2.08</v>
      </c>
    </row>
    <row r="3069" spans="1:4" x14ac:dyDescent="0.25">
      <c r="A3069" s="356">
        <v>37461</v>
      </c>
      <c r="B3069" s="356" t="s">
        <v>5914</v>
      </c>
      <c r="C3069" s="356" t="s">
        <v>3526</v>
      </c>
      <c r="D3069" s="352">
        <v>14.64</v>
      </c>
    </row>
    <row r="3070" spans="1:4" x14ac:dyDescent="0.25">
      <c r="A3070" s="356">
        <v>37460</v>
      </c>
      <c r="B3070" s="356" t="s">
        <v>5915</v>
      </c>
      <c r="C3070" s="356" t="s">
        <v>3526</v>
      </c>
      <c r="D3070" s="352">
        <v>19.989999999999998</v>
      </c>
    </row>
    <row r="3071" spans="1:4" x14ac:dyDescent="0.25">
      <c r="A3071" s="356">
        <v>37458</v>
      </c>
      <c r="B3071" s="356" t="s">
        <v>5916</v>
      </c>
      <c r="C3071" s="356" t="s">
        <v>3526</v>
      </c>
      <c r="D3071" s="352">
        <v>5.86</v>
      </c>
    </row>
    <row r="3072" spans="1:4" x14ac:dyDescent="0.25">
      <c r="A3072" s="356">
        <v>37454</v>
      </c>
      <c r="B3072" s="356" t="s">
        <v>5917</v>
      </c>
      <c r="C3072" s="356" t="s">
        <v>3526</v>
      </c>
      <c r="D3072" s="352">
        <v>1.54</v>
      </c>
    </row>
    <row r="3073" spans="1:4" x14ac:dyDescent="0.25">
      <c r="A3073" s="356">
        <v>37455</v>
      </c>
      <c r="B3073" s="356" t="s">
        <v>5918</v>
      </c>
      <c r="C3073" s="356" t="s">
        <v>3526</v>
      </c>
      <c r="D3073" s="352">
        <v>2.58</v>
      </c>
    </row>
    <row r="3074" spans="1:4" x14ac:dyDescent="0.25">
      <c r="A3074" s="356">
        <v>37459</v>
      </c>
      <c r="B3074" s="356" t="s">
        <v>5919</v>
      </c>
      <c r="C3074" s="356" t="s">
        <v>3526</v>
      </c>
      <c r="D3074" s="352">
        <v>8.23</v>
      </c>
    </row>
    <row r="3075" spans="1:4" x14ac:dyDescent="0.25">
      <c r="A3075" s="356">
        <v>21029</v>
      </c>
      <c r="B3075" s="356" t="s">
        <v>5920</v>
      </c>
      <c r="C3075" s="356" t="s">
        <v>3517</v>
      </c>
      <c r="D3075" s="352">
        <v>372.85</v>
      </c>
    </row>
    <row r="3076" spans="1:4" x14ac:dyDescent="0.25">
      <c r="A3076" s="356">
        <v>21030</v>
      </c>
      <c r="B3076" s="356" t="s">
        <v>5921</v>
      </c>
      <c r="C3076" s="356" t="s">
        <v>3517</v>
      </c>
      <c r="D3076" s="352">
        <v>459.6</v>
      </c>
    </row>
    <row r="3077" spans="1:4" x14ac:dyDescent="0.25">
      <c r="A3077" s="356">
        <v>21031</v>
      </c>
      <c r="B3077" s="356" t="s">
        <v>5922</v>
      </c>
      <c r="C3077" s="356" t="s">
        <v>3517</v>
      </c>
      <c r="D3077" s="352">
        <v>572.19000000000005</v>
      </c>
    </row>
    <row r="3078" spans="1:4" x14ac:dyDescent="0.25">
      <c r="A3078" s="356">
        <v>21032</v>
      </c>
      <c r="B3078" s="356" t="s">
        <v>5923</v>
      </c>
      <c r="C3078" s="356" t="s">
        <v>3517</v>
      </c>
      <c r="D3078" s="352">
        <v>610.95000000000005</v>
      </c>
    </row>
    <row r="3079" spans="1:4" x14ac:dyDescent="0.25">
      <c r="A3079" s="356">
        <v>37527</v>
      </c>
      <c r="B3079" s="356" t="s">
        <v>5924</v>
      </c>
      <c r="C3079" s="356" t="s">
        <v>3517</v>
      </c>
      <c r="D3079" s="352">
        <v>551.89</v>
      </c>
    </row>
    <row r="3080" spans="1:4" x14ac:dyDescent="0.25">
      <c r="A3080" s="356">
        <v>37528</v>
      </c>
      <c r="B3080" s="356" t="s">
        <v>5925</v>
      </c>
      <c r="C3080" s="356" t="s">
        <v>3517</v>
      </c>
      <c r="D3080" s="352">
        <v>658.02</v>
      </c>
    </row>
    <row r="3081" spans="1:4" x14ac:dyDescent="0.25">
      <c r="A3081" s="356">
        <v>37529</v>
      </c>
      <c r="B3081" s="356" t="s">
        <v>5926</v>
      </c>
      <c r="C3081" s="356" t="s">
        <v>3517</v>
      </c>
      <c r="D3081" s="352">
        <v>664.48</v>
      </c>
    </row>
    <row r="3082" spans="1:4" x14ac:dyDescent="0.25">
      <c r="A3082" s="356">
        <v>37530</v>
      </c>
      <c r="B3082" s="356" t="s">
        <v>5927</v>
      </c>
      <c r="C3082" s="356" t="s">
        <v>3517</v>
      </c>
      <c r="D3082" s="352">
        <v>867.52</v>
      </c>
    </row>
    <row r="3083" spans="1:4" x14ac:dyDescent="0.25">
      <c r="A3083" s="356">
        <v>21034</v>
      </c>
      <c r="B3083" s="356" t="s">
        <v>5928</v>
      </c>
      <c r="C3083" s="356" t="s">
        <v>3517</v>
      </c>
      <c r="D3083" s="352">
        <v>740.16</v>
      </c>
    </row>
    <row r="3084" spans="1:4" x14ac:dyDescent="0.25">
      <c r="A3084" s="356">
        <v>37531</v>
      </c>
      <c r="B3084" s="356" t="s">
        <v>5929</v>
      </c>
      <c r="C3084" s="356" t="s">
        <v>3517</v>
      </c>
      <c r="D3084" s="352">
        <v>932.12</v>
      </c>
    </row>
    <row r="3085" spans="1:4" x14ac:dyDescent="0.25">
      <c r="A3085" s="356">
        <v>21036</v>
      </c>
      <c r="B3085" s="356" t="s">
        <v>5930</v>
      </c>
      <c r="C3085" s="356" t="s">
        <v>3517</v>
      </c>
      <c r="D3085" s="353">
        <v>1133.31</v>
      </c>
    </row>
    <row r="3086" spans="1:4" x14ac:dyDescent="0.25">
      <c r="A3086" s="356">
        <v>21037</v>
      </c>
      <c r="B3086" s="356" t="s">
        <v>5931</v>
      </c>
      <c r="C3086" s="356" t="s">
        <v>3517</v>
      </c>
      <c r="D3086" s="353">
        <v>1292.05</v>
      </c>
    </row>
    <row r="3087" spans="1:4" x14ac:dyDescent="0.25">
      <c r="A3087" s="356">
        <v>20185</v>
      </c>
      <c r="B3087" s="356" t="s">
        <v>5932</v>
      </c>
      <c r="C3087" s="356" t="s">
        <v>3526</v>
      </c>
      <c r="D3087" s="352">
        <v>23.8</v>
      </c>
    </row>
    <row r="3088" spans="1:4" x14ac:dyDescent="0.25">
      <c r="A3088" s="356">
        <v>20260</v>
      </c>
      <c r="B3088" s="356" t="s">
        <v>8171</v>
      </c>
      <c r="C3088" s="356" t="s">
        <v>3517</v>
      </c>
      <c r="D3088" s="352">
        <v>19.14</v>
      </c>
    </row>
    <row r="3089" spans="1:4" x14ac:dyDescent="0.25">
      <c r="A3089" s="356">
        <v>37523</v>
      </c>
      <c r="B3089" s="356" t="s">
        <v>5933</v>
      </c>
      <c r="C3089" s="356" t="s">
        <v>3517</v>
      </c>
      <c r="D3089" s="353">
        <v>519087.13</v>
      </c>
    </row>
    <row r="3090" spans="1:4" x14ac:dyDescent="0.25">
      <c r="A3090" s="356">
        <v>37515</v>
      </c>
      <c r="B3090" s="356" t="s">
        <v>5934</v>
      </c>
      <c r="C3090" s="356" t="s">
        <v>3517</v>
      </c>
      <c r="D3090" s="353">
        <v>461495</v>
      </c>
    </row>
    <row r="3091" spans="1:4" x14ac:dyDescent="0.25">
      <c r="A3091" s="356">
        <v>12899</v>
      </c>
      <c r="B3091" s="356" t="s">
        <v>5935</v>
      </c>
      <c r="C3091" s="356" t="s">
        <v>3517</v>
      </c>
      <c r="D3091" s="352">
        <v>93.17</v>
      </c>
    </row>
    <row r="3092" spans="1:4" x14ac:dyDescent="0.25">
      <c r="A3092" s="356">
        <v>12898</v>
      </c>
      <c r="B3092" s="356" t="s">
        <v>5936</v>
      </c>
      <c r="C3092" s="356" t="s">
        <v>3517</v>
      </c>
      <c r="D3092" s="352">
        <v>147.80000000000001</v>
      </c>
    </row>
    <row r="3093" spans="1:4" x14ac:dyDescent="0.25">
      <c r="A3093" s="356">
        <v>42528</v>
      </c>
      <c r="B3093" s="356" t="s">
        <v>5937</v>
      </c>
      <c r="C3093" s="356" t="s">
        <v>3518</v>
      </c>
      <c r="D3093" s="352">
        <v>8.99</v>
      </c>
    </row>
    <row r="3094" spans="1:4" x14ac:dyDescent="0.25">
      <c r="A3094" s="356">
        <v>39696</v>
      </c>
      <c r="B3094" s="356" t="s">
        <v>5938</v>
      </c>
      <c r="C3094" s="356" t="s">
        <v>3518</v>
      </c>
      <c r="D3094" s="352">
        <v>6.32</v>
      </c>
    </row>
    <row r="3095" spans="1:4" x14ac:dyDescent="0.25">
      <c r="A3095" s="356">
        <v>39700</v>
      </c>
      <c r="B3095" s="356" t="s">
        <v>5939</v>
      </c>
      <c r="C3095" s="356" t="s">
        <v>3518</v>
      </c>
      <c r="D3095" s="352">
        <v>24.98</v>
      </c>
    </row>
    <row r="3096" spans="1:4" x14ac:dyDescent="0.25">
      <c r="A3096" s="356">
        <v>11621</v>
      </c>
      <c r="B3096" s="356" t="s">
        <v>5940</v>
      </c>
      <c r="C3096" s="356" t="s">
        <v>3518</v>
      </c>
      <c r="D3096" s="352">
        <v>49.71</v>
      </c>
    </row>
    <row r="3097" spans="1:4" x14ac:dyDescent="0.25">
      <c r="A3097" s="356">
        <v>4014</v>
      </c>
      <c r="B3097" s="356" t="s">
        <v>5941</v>
      </c>
      <c r="C3097" s="356" t="s">
        <v>3518</v>
      </c>
      <c r="D3097" s="352">
        <v>51.43</v>
      </c>
    </row>
    <row r="3098" spans="1:4" x14ac:dyDescent="0.25">
      <c r="A3098" s="356">
        <v>4015</v>
      </c>
      <c r="B3098" s="356" t="s">
        <v>5942</v>
      </c>
      <c r="C3098" s="356" t="s">
        <v>3518</v>
      </c>
      <c r="D3098" s="352">
        <v>63.16</v>
      </c>
    </row>
    <row r="3099" spans="1:4" x14ac:dyDescent="0.25">
      <c r="A3099" s="356">
        <v>4017</v>
      </c>
      <c r="B3099" s="356" t="s">
        <v>5943</v>
      </c>
      <c r="C3099" s="356" t="s">
        <v>3518</v>
      </c>
      <c r="D3099" s="352">
        <v>91.9</v>
      </c>
    </row>
    <row r="3100" spans="1:4" x14ac:dyDescent="0.25">
      <c r="A3100" s="356">
        <v>4016</v>
      </c>
      <c r="B3100" s="356" t="s">
        <v>5944</v>
      </c>
      <c r="C3100" s="356" t="s">
        <v>3518</v>
      </c>
      <c r="D3100" s="352">
        <v>36.299999999999997</v>
      </c>
    </row>
    <row r="3101" spans="1:4" x14ac:dyDescent="0.25">
      <c r="A3101" s="356">
        <v>39699</v>
      </c>
      <c r="B3101" s="356" t="s">
        <v>5945</v>
      </c>
      <c r="C3101" s="356" t="s">
        <v>3518</v>
      </c>
      <c r="D3101" s="352">
        <v>13.55</v>
      </c>
    </row>
    <row r="3102" spans="1:4" x14ac:dyDescent="0.25">
      <c r="A3102" s="356">
        <v>38544</v>
      </c>
      <c r="B3102" s="356" t="s">
        <v>5946</v>
      </c>
      <c r="C3102" s="356" t="s">
        <v>3518</v>
      </c>
      <c r="D3102" s="352">
        <v>9.31</v>
      </c>
    </row>
    <row r="3103" spans="1:4" x14ac:dyDescent="0.25">
      <c r="A3103" s="356">
        <v>38545</v>
      </c>
      <c r="B3103" s="356" t="s">
        <v>5947</v>
      </c>
      <c r="C3103" s="356" t="s">
        <v>3518</v>
      </c>
      <c r="D3103" s="352">
        <v>5.98</v>
      </c>
    </row>
    <row r="3104" spans="1:4" x14ac:dyDescent="0.25">
      <c r="A3104" s="356">
        <v>42527</v>
      </c>
      <c r="B3104" s="356" t="s">
        <v>5948</v>
      </c>
      <c r="C3104" s="356" t="s">
        <v>3518</v>
      </c>
      <c r="D3104" s="352">
        <v>23.75</v>
      </c>
    </row>
    <row r="3105" spans="1:4" x14ac:dyDescent="0.25">
      <c r="A3105" s="356">
        <v>39323</v>
      </c>
      <c r="B3105" s="356" t="s">
        <v>5949</v>
      </c>
      <c r="C3105" s="356" t="s">
        <v>3518</v>
      </c>
      <c r="D3105" s="352">
        <v>22.83</v>
      </c>
    </row>
    <row r="3106" spans="1:4" x14ac:dyDescent="0.25">
      <c r="A3106" s="356">
        <v>626</v>
      </c>
      <c r="B3106" s="356" t="s">
        <v>5950</v>
      </c>
      <c r="C3106" s="356" t="s">
        <v>3575</v>
      </c>
      <c r="D3106" s="352">
        <v>32.840000000000003</v>
      </c>
    </row>
    <row r="3107" spans="1:4" x14ac:dyDescent="0.25">
      <c r="A3107" s="356">
        <v>44504</v>
      </c>
      <c r="B3107" s="356" t="s">
        <v>12656</v>
      </c>
      <c r="C3107" s="356" t="s">
        <v>3518</v>
      </c>
      <c r="D3107" s="352">
        <v>14.77</v>
      </c>
    </row>
    <row r="3108" spans="1:4" x14ac:dyDescent="0.25">
      <c r="A3108" s="356">
        <v>44505</v>
      </c>
      <c r="B3108" s="356" t="s">
        <v>12657</v>
      </c>
      <c r="C3108" s="356" t="s">
        <v>3518</v>
      </c>
      <c r="D3108" s="352">
        <v>22.29</v>
      </c>
    </row>
    <row r="3109" spans="1:4" x14ac:dyDescent="0.25">
      <c r="A3109" s="356">
        <v>44506</v>
      </c>
      <c r="B3109" s="356" t="s">
        <v>12658</v>
      </c>
      <c r="C3109" s="356" t="s">
        <v>3518</v>
      </c>
      <c r="D3109" s="352">
        <v>23.66</v>
      </c>
    </row>
    <row r="3110" spans="1:4" x14ac:dyDescent="0.25">
      <c r="A3110" s="356">
        <v>44507</v>
      </c>
      <c r="B3110" s="356" t="s">
        <v>12659</v>
      </c>
      <c r="C3110" s="356" t="s">
        <v>3518</v>
      </c>
      <c r="D3110" s="352">
        <v>29.58</v>
      </c>
    </row>
    <row r="3111" spans="1:4" x14ac:dyDescent="0.25">
      <c r="A3111" s="356">
        <v>44508</v>
      </c>
      <c r="B3111" s="356" t="s">
        <v>12660</v>
      </c>
      <c r="C3111" s="356" t="s">
        <v>3518</v>
      </c>
      <c r="D3111" s="352">
        <v>44.36</v>
      </c>
    </row>
    <row r="3112" spans="1:4" x14ac:dyDescent="0.25">
      <c r="A3112" s="356">
        <v>44509</v>
      </c>
      <c r="B3112" s="356" t="s">
        <v>12661</v>
      </c>
      <c r="C3112" s="356" t="s">
        <v>3518</v>
      </c>
      <c r="D3112" s="352">
        <v>59.42</v>
      </c>
    </row>
    <row r="3113" spans="1:4" x14ac:dyDescent="0.25">
      <c r="A3113" s="356">
        <v>44510</v>
      </c>
      <c r="B3113" s="356" t="s">
        <v>12662</v>
      </c>
      <c r="C3113" s="356" t="s">
        <v>3518</v>
      </c>
      <c r="D3113" s="352">
        <v>73.790000000000006</v>
      </c>
    </row>
    <row r="3114" spans="1:4" x14ac:dyDescent="0.25">
      <c r="A3114" s="356">
        <v>44512</v>
      </c>
      <c r="B3114" s="356" t="s">
        <v>12663</v>
      </c>
      <c r="C3114" s="356" t="s">
        <v>3518</v>
      </c>
      <c r="D3114" s="352">
        <v>16.47</v>
      </c>
    </row>
    <row r="3115" spans="1:4" x14ac:dyDescent="0.25">
      <c r="A3115" s="356">
        <v>44513</v>
      </c>
      <c r="B3115" s="356" t="s">
        <v>12664</v>
      </c>
      <c r="C3115" s="356" t="s">
        <v>3518</v>
      </c>
      <c r="D3115" s="352">
        <v>23.25</v>
      </c>
    </row>
    <row r="3116" spans="1:4" x14ac:dyDescent="0.25">
      <c r="A3116" s="356">
        <v>44514</v>
      </c>
      <c r="B3116" s="356" t="s">
        <v>12665</v>
      </c>
      <c r="C3116" s="356" t="s">
        <v>3518</v>
      </c>
      <c r="D3116" s="352">
        <v>26.35</v>
      </c>
    </row>
    <row r="3117" spans="1:4" x14ac:dyDescent="0.25">
      <c r="A3117" s="356">
        <v>44515</v>
      </c>
      <c r="B3117" s="356" t="s">
        <v>12666</v>
      </c>
      <c r="C3117" s="356" t="s">
        <v>3518</v>
      </c>
      <c r="D3117" s="352">
        <v>32.36</v>
      </c>
    </row>
    <row r="3118" spans="1:4" x14ac:dyDescent="0.25">
      <c r="A3118" s="356">
        <v>44511</v>
      </c>
      <c r="B3118" s="356" t="s">
        <v>12667</v>
      </c>
      <c r="C3118" s="356" t="s">
        <v>3518</v>
      </c>
      <c r="D3118" s="352">
        <v>47.9</v>
      </c>
    </row>
    <row r="3119" spans="1:4" x14ac:dyDescent="0.25">
      <c r="A3119" s="356">
        <v>44516</v>
      </c>
      <c r="B3119" s="356" t="s">
        <v>12668</v>
      </c>
      <c r="C3119" s="356" t="s">
        <v>3518</v>
      </c>
      <c r="D3119" s="352">
        <v>64.73</v>
      </c>
    </row>
    <row r="3120" spans="1:4" x14ac:dyDescent="0.25">
      <c r="A3120" s="356">
        <v>44517</v>
      </c>
      <c r="B3120" s="356" t="s">
        <v>12669</v>
      </c>
      <c r="C3120" s="356" t="s">
        <v>3518</v>
      </c>
      <c r="D3120" s="352">
        <v>80.739999999999995</v>
      </c>
    </row>
    <row r="3121" spans="1:4" x14ac:dyDescent="0.25">
      <c r="A3121" s="356">
        <v>11479</v>
      </c>
      <c r="B3121" s="356" t="s">
        <v>10310</v>
      </c>
      <c r="C3121" s="356" t="s">
        <v>3517</v>
      </c>
      <c r="D3121" s="352">
        <v>32.58</v>
      </c>
    </row>
    <row r="3122" spans="1:4" x14ac:dyDescent="0.25">
      <c r="A3122" s="356">
        <v>11481</v>
      </c>
      <c r="B3122" s="356" t="s">
        <v>10311</v>
      </c>
      <c r="C3122" s="356" t="s">
        <v>3517</v>
      </c>
      <c r="D3122" s="352">
        <v>29.47</v>
      </c>
    </row>
    <row r="3123" spans="1:4" x14ac:dyDescent="0.25">
      <c r="A3123" s="356">
        <v>43609</v>
      </c>
      <c r="B3123" s="356" t="s">
        <v>10312</v>
      </c>
      <c r="C3123" s="356" t="s">
        <v>3517</v>
      </c>
      <c r="D3123" s="352">
        <v>29.47</v>
      </c>
    </row>
    <row r="3124" spans="1:4" x14ac:dyDescent="0.25">
      <c r="A3124" s="356">
        <v>11478</v>
      </c>
      <c r="B3124" s="356" t="s">
        <v>10313</v>
      </c>
      <c r="C3124" s="356" t="s">
        <v>3517</v>
      </c>
      <c r="D3124" s="352">
        <v>55.9</v>
      </c>
    </row>
    <row r="3125" spans="1:4" x14ac:dyDescent="0.25">
      <c r="A3125" s="356">
        <v>43608</v>
      </c>
      <c r="B3125" s="356" t="s">
        <v>10314</v>
      </c>
      <c r="C3125" s="356" t="s">
        <v>3517</v>
      </c>
      <c r="D3125" s="352">
        <v>42.66</v>
      </c>
    </row>
    <row r="3126" spans="1:4" x14ac:dyDescent="0.25">
      <c r="A3126" s="356">
        <v>11476</v>
      </c>
      <c r="B3126" s="356" t="s">
        <v>10315</v>
      </c>
      <c r="C3126" s="356" t="s">
        <v>3517</v>
      </c>
      <c r="D3126" s="352">
        <v>42.66</v>
      </c>
    </row>
    <row r="3127" spans="1:4" x14ac:dyDescent="0.25">
      <c r="A3127" s="356">
        <v>40637</v>
      </c>
      <c r="B3127" s="356" t="s">
        <v>5951</v>
      </c>
      <c r="C3127" s="356" t="s">
        <v>3517</v>
      </c>
      <c r="D3127" s="353">
        <v>723336.37</v>
      </c>
    </row>
    <row r="3128" spans="1:4" x14ac:dyDescent="0.25">
      <c r="A3128" s="356">
        <v>13836</v>
      </c>
      <c r="B3128" s="356" t="s">
        <v>5952</v>
      </c>
      <c r="C3128" s="356" t="s">
        <v>3517</v>
      </c>
      <c r="D3128" s="353">
        <v>70491.09</v>
      </c>
    </row>
    <row r="3129" spans="1:4" x14ac:dyDescent="0.25">
      <c r="A3129" s="356">
        <v>14534</v>
      </c>
      <c r="B3129" s="356" t="s">
        <v>5953</v>
      </c>
      <c r="C3129" s="356" t="s">
        <v>3517</v>
      </c>
      <c r="D3129" s="353">
        <v>29509.43</v>
      </c>
    </row>
    <row r="3130" spans="1:4" x14ac:dyDescent="0.25">
      <c r="A3130" s="356">
        <v>14619</v>
      </c>
      <c r="B3130" s="356" t="s">
        <v>5954</v>
      </c>
      <c r="C3130" s="356" t="s">
        <v>3517</v>
      </c>
      <c r="D3130" s="353">
        <v>20705.2</v>
      </c>
    </row>
    <row r="3131" spans="1:4" x14ac:dyDescent="0.25">
      <c r="A3131" s="356">
        <v>14535</v>
      </c>
      <c r="B3131" s="356" t="s">
        <v>5955</v>
      </c>
      <c r="C3131" s="356" t="s">
        <v>3517</v>
      </c>
      <c r="D3131" s="353">
        <v>292883.95</v>
      </c>
    </row>
    <row r="3132" spans="1:4" x14ac:dyDescent="0.25">
      <c r="A3132" s="356">
        <v>39813</v>
      </c>
      <c r="B3132" s="356" t="s">
        <v>8172</v>
      </c>
      <c r="C3132" s="356" t="s">
        <v>3517</v>
      </c>
      <c r="D3132" s="353">
        <v>30783.51</v>
      </c>
    </row>
    <row r="3133" spans="1:4" x14ac:dyDescent="0.25">
      <c r="A3133" s="356">
        <v>40403</v>
      </c>
      <c r="B3133" s="356" t="s">
        <v>8173</v>
      </c>
      <c r="C3133" s="356" t="s">
        <v>3517</v>
      </c>
      <c r="D3133" s="352">
        <v>771.66</v>
      </c>
    </row>
    <row r="3134" spans="1:4" x14ac:dyDescent="0.25">
      <c r="A3134" s="356">
        <v>12868</v>
      </c>
      <c r="B3134" s="356" t="s">
        <v>12670</v>
      </c>
      <c r="C3134" s="356" t="s">
        <v>3519</v>
      </c>
      <c r="D3134" s="352">
        <v>14.75</v>
      </c>
    </row>
    <row r="3135" spans="1:4" x14ac:dyDescent="0.25">
      <c r="A3135" s="356">
        <v>40916</v>
      </c>
      <c r="B3135" s="356" t="s">
        <v>5956</v>
      </c>
      <c r="C3135" s="356" t="s">
        <v>3655</v>
      </c>
      <c r="D3135" s="353">
        <v>2608.84</v>
      </c>
    </row>
    <row r="3136" spans="1:4" x14ac:dyDescent="0.25">
      <c r="A3136" s="356">
        <v>4755</v>
      </c>
      <c r="B3136" s="356" t="s">
        <v>12671</v>
      </c>
      <c r="C3136" s="356" t="s">
        <v>3519</v>
      </c>
      <c r="D3136" s="352">
        <v>15.93</v>
      </c>
    </row>
    <row r="3137" spans="1:4" x14ac:dyDescent="0.25">
      <c r="A3137" s="356">
        <v>41067</v>
      </c>
      <c r="B3137" s="356" t="s">
        <v>5957</v>
      </c>
      <c r="C3137" s="356" t="s">
        <v>3655</v>
      </c>
      <c r="D3137" s="353">
        <v>2814.94</v>
      </c>
    </row>
    <row r="3138" spans="1:4" x14ac:dyDescent="0.25">
      <c r="A3138" s="356">
        <v>38463</v>
      </c>
      <c r="B3138" s="356" t="s">
        <v>5958</v>
      </c>
      <c r="C3138" s="356" t="s">
        <v>3517</v>
      </c>
      <c r="D3138" s="352">
        <v>31.7</v>
      </c>
    </row>
    <row r="3139" spans="1:4" x14ac:dyDescent="0.25">
      <c r="A3139" s="356">
        <v>40703</v>
      </c>
      <c r="B3139" s="356" t="s">
        <v>5959</v>
      </c>
      <c r="C3139" s="356" t="s">
        <v>3517</v>
      </c>
      <c r="D3139" s="353">
        <v>11084.5</v>
      </c>
    </row>
    <row r="3140" spans="1:4" x14ac:dyDescent="0.25">
      <c r="A3140" s="356">
        <v>14531</v>
      </c>
      <c r="B3140" s="356" t="s">
        <v>5960</v>
      </c>
      <c r="C3140" s="356" t="s">
        <v>3517</v>
      </c>
      <c r="D3140" s="353">
        <v>20665.68</v>
      </c>
    </row>
    <row r="3141" spans="1:4" x14ac:dyDescent="0.25">
      <c r="A3141" s="356">
        <v>36533</v>
      </c>
      <c r="B3141" s="356" t="s">
        <v>5961</v>
      </c>
      <c r="C3141" s="356" t="s">
        <v>3517</v>
      </c>
      <c r="D3141" s="353">
        <v>23780.92</v>
      </c>
    </row>
    <row r="3142" spans="1:4" x14ac:dyDescent="0.25">
      <c r="A3142" s="356">
        <v>11616</v>
      </c>
      <c r="B3142" s="356" t="s">
        <v>5962</v>
      </c>
      <c r="C3142" s="356" t="s">
        <v>3517</v>
      </c>
      <c r="D3142" s="353">
        <v>22460.720000000001</v>
      </c>
    </row>
    <row r="3143" spans="1:4" x14ac:dyDescent="0.25">
      <c r="A3143" s="356">
        <v>41898</v>
      </c>
      <c r="B3143" s="356" t="s">
        <v>5963</v>
      </c>
      <c r="C3143" s="356" t="s">
        <v>3517</v>
      </c>
      <c r="D3143" s="353">
        <v>25271.37</v>
      </c>
    </row>
    <row r="3144" spans="1:4" x14ac:dyDescent="0.25">
      <c r="A3144" s="356">
        <v>13447</v>
      </c>
      <c r="B3144" s="356" t="s">
        <v>5964</v>
      </c>
      <c r="C3144" s="356" t="s">
        <v>3517</v>
      </c>
      <c r="D3144" s="353">
        <v>46501.06</v>
      </c>
    </row>
    <row r="3145" spans="1:4" x14ac:dyDescent="0.25">
      <c r="A3145" s="356">
        <v>14529</v>
      </c>
      <c r="B3145" s="356" t="s">
        <v>5965</v>
      </c>
      <c r="C3145" s="356" t="s">
        <v>3517</v>
      </c>
      <c r="D3145" s="353">
        <v>26006.86</v>
      </c>
    </row>
    <row r="3146" spans="1:4" x14ac:dyDescent="0.25">
      <c r="A3146" s="356">
        <v>10747</v>
      </c>
      <c r="B3146" s="356" t="s">
        <v>5966</v>
      </c>
      <c r="C3146" s="356" t="s">
        <v>3517</v>
      </c>
      <c r="D3146" s="353">
        <v>25516.7</v>
      </c>
    </row>
    <row r="3147" spans="1:4" x14ac:dyDescent="0.25">
      <c r="A3147" s="356">
        <v>36141</v>
      </c>
      <c r="B3147" s="356" t="s">
        <v>5967</v>
      </c>
      <c r="C3147" s="356" t="s">
        <v>3517</v>
      </c>
      <c r="D3147" s="352">
        <v>54</v>
      </c>
    </row>
    <row r="3148" spans="1:4" x14ac:dyDescent="0.25">
      <c r="A3148" s="356">
        <v>43651</v>
      </c>
      <c r="B3148" s="356" t="s">
        <v>12672</v>
      </c>
      <c r="C3148" s="356" t="s">
        <v>3575</v>
      </c>
      <c r="D3148" s="352">
        <v>5.99</v>
      </c>
    </row>
    <row r="3149" spans="1:4" x14ac:dyDescent="0.25">
      <c r="A3149" s="356">
        <v>43626</v>
      </c>
      <c r="B3149" s="356" t="s">
        <v>12673</v>
      </c>
      <c r="C3149" s="356" t="s">
        <v>3575</v>
      </c>
      <c r="D3149" s="352">
        <v>3.33</v>
      </c>
    </row>
    <row r="3150" spans="1:4" x14ac:dyDescent="0.25">
      <c r="A3150" s="356">
        <v>39434</v>
      </c>
      <c r="B3150" s="356" t="s">
        <v>10316</v>
      </c>
      <c r="C3150" s="356" t="s">
        <v>3575</v>
      </c>
      <c r="D3150" s="352">
        <v>3.72</v>
      </c>
    </row>
    <row r="3151" spans="1:4" x14ac:dyDescent="0.25">
      <c r="A3151" s="356">
        <v>39433</v>
      </c>
      <c r="B3151" s="356" t="s">
        <v>5968</v>
      </c>
      <c r="C3151" s="356" t="s">
        <v>3575</v>
      </c>
      <c r="D3151" s="352">
        <v>2.96</v>
      </c>
    </row>
    <row r="3152" spans="1:4" x14ac:dyDescent="0.25">
      <c r="A3152" s="356">
        <v>4049</v>
      </c>
      <c r="B3152" s="356" t="s">
        <v>5969</v>
      </c>
      <c r="C3152" s="356" t="s">
        <v>3576</v>
      </c>
      <c r="D3152" s="352">
        <v>66.83</v>
      </c>
    </row>
    <row r="3153" spans="1:4" x14ac:dyDescent="0.25">
      <c r="A3153" s="356">
        <v>38120</v>
      </c>
      <c r="B3153" s="356" t="s">
        <v>5970</v>
      </c>
      <c r="C3153" s="356" t="s">
        <v>3575</v>
      </c>
      <c r="D3153" s="352">
        <v>233.71</v>
      </c>
    </row>
    <row r="3154" spans="1:4" x14ac:dyDescent="0.25">
      <c r="A3154" s="356">
        <v>43652</v>
      </c>
      <c r="B3154" s="356" t="s">
        <v>12674</v>
      </c>
      <c r="C3154" s="356" t="s">
        <v>3575</v>
      </c>
      <c r="D3154" s="352">
        <v>13.42</v>
      </c>
    </row>
    <row r="3155" spans="1:4" x14ac:dyDescent="0.25">
      <c r="A3155" s="356">
        <v>10498</v>
      </c>
      <c r="B3155" s="356" t="s">
        <v>5971</v>
      </c>
      <c r="C3155" s="356" t="s">
        <v>3575</v>
      </c>
      <c r="D3155" s="352">
        <v>15.02</v>
      </c>
    </row>
    <row r="3156" spans="1:4" x14ac:dyDescent="0.25">
      <c r="A3156" s="356">
        <v>4823</v>
      </c>
      <c r="B3156" s="356" t="s">
        <v>5972</v>
      </c>
      <c r="C3156" s="356" t="s">
        <v>3575</v>
      </c>
      <c r="D3156" s="352">
        <v>40.53</v>
      </c>
    </row>
    <row r="3157" spans="1:4" x14ac:dyDescent="0.25">
      <c r="A3157" s="356">
        <v>38877</v>
      </c>
      <c r="B3157" s="356" t="s">
        <v>12675</v>
      </c>
      <c r="C3157" s="356" t="s">
        <v>3575</v>
      </c>
      <c r="D3157" s="352">
        <v>5.34</v>
      </c>
    </row>
    <row r="3158" spans="1:4" x14ac:dyDescent="0.25">
      <c r="A3158" s="356">
        <v>34546</v>
      </c>
      <c r="B3158" s="356" t="s">
        <v>12676</v>
      </c>
      <c r="C3158" s="356" t="s">
        <v>3575</v>
      </c>
      <c r="D3158" s="352">
        <v>5.49</v>
      </c>
    </row>
    <row r="3159" spans="1:4" x14ac:dyDescent="0.25">
      <c r="A3159" s="356">
        <v>41387</v>
      </c>
      <c r="B3159" s="356" t="s">
        <v>12677</v>
      </c>
      <c r="C3159" s="356" t="s">
        <v>3526</v>
      </c>
      <c r="D3159" s="352">
        <v>53.47</v>
      </c>
    </row>
    <row r="3160" spans="1:4" x14ac:dyDescent="0.25">
      <c r="A3160" s="356">
        <v>41388</v>
      </c>
      <c r="B3160" s="356" t="s">
        <v>12678</v>
      </c>
      <c r="C3160" s="356" t="s">
        <v>3526</v>
      </c>
      <c r="D3160" s="352">
        <v>64.150000000000006</v>
      </c>
    </row>
    <row r="3161" spans="1:4" x14ac:dyDescent="0.25">
      <c r="A3161" s="356">
        <v>41380</v>
      </c>
      <c r="B3161" s="356" t="s">
        <v>12679</v>
      </c>
      <c r="C3161" s="356" t="s">
        <v>3517</v>
      </c>
      <c r="D3161" s="352">
        <v>426.81</v>
      </c>
    </row>
    <row r="3162" spans="1:4" x14ac:dyDescent="0.25">
      <c r="A3162" s="356">
        <v>41381</v>
      </c>
      <c r="B3162" s="356" t="s">
        <v>12680</v>
      </c>
      <c r="C3162" s="356" t="s">
        <v>3517</v>
      </c>
      <c r="D3162" s="352">
        <v>447.13</v>
      </c>
    </row>
    <row r="3163" spans="1:4" x14ac:dyDescent="0.25">
      <c r="A3163" s="356">
        <v>41382</v>
      </c>
      <c r="B3163" s="356" t="s">
        <v>12681</v>
      </c>
      <c r="C3163" s="356" t="s">
        <v>3517</v>
      </c>
      <c r="D3163" s="352">
        <v>432.8</v>
      </c>
    </row>
    <row r="3164" spans="1:4" x14ac:dyDescent="0.25">
      <c r="A3164" s="356">
        <v>41383</v>
      </c>
      <c r="B3164" s="356" t="s">
        <v>12682</v>
      </c>
      <c r="C3164" s="356" t="s">
        <v>3517</v>
      </c>
      <c r="D3164" s="352">
        <v>587.44000000000005</v>
      </c>
    </row>
    <row r="3165" spans="1:4" x14ac:dyDescent="0.25">
      <c r="A3165" s="356">
        <v>41385</v>
      </c>
      <c r="B3165" s="356" t="s">
        <v>12683</v>
      </c>
      <c r="C3165" s="356" t="s">
        <v>3517</v>
      </c>
      <c r="D3165" s="352">
        <v>730.99</v>
      </c>
    </row>
    <row r="3166" spans="1:4" x14ac:dyDescent="0.25">
      <c r="A3166" s="356">
        <v>11079</v>
      </c>
      <c r="B3166" s="356" t="s">
        <v>5973</v>
      </c>
      <c r="C3166" s="356" t="s">
        <v>3524</v>
      </c>
      <c r="D3166" s="353">
        <v>1758.02</v>
      </c>
    </row>
    <row r="3167" spans="1:4" x14ac:dyDescent="0.25">
      <c r="A3167" s="356">
        <v>11082</v>
      </c>
      <c r="B3167" s="356" t="s">
        <v>5974</v>
      </c>
      <c r="C3167" s="356" t="s">
        <v>3524</v>
      </c>
      <c r="D3167" s="353">
        <v>1758.02</v>
      </c>
    </row>
    <row r="3168" spans="1:4" x14ac:dyDescent="0.25">
      <c r="A3168" s="356">
        <v>4058</v>
      </c>
      <c r="B3168" s="356" t="s">
        <v>5975</v>
      </c>
      <c r="C3168" s="356" t="s">
        <v>3519</v>
      </c>
      <c r="D3168" s="352">
        <v>18.05</v>
      </c>
    </row>
    <row r="3169" spans="1:4" x14ac:dyDescent="0.25">
      <c r="A3169" s="356">
        <v>40974</v>
      </c>
      <c r="B3169" s="356" t="s">
        <v>5976</v>
      </c>
      <c r="C3169" s="356" t="s">
        <v>3655</v>
      </c>
      <c r="D3169" s="353">
        <v>3190.17</v>
      </c>
    </row>
    <row r="3170" spans="1:4" x14ac:dyDescent="0.25">
      <c r="A3170" s="356">
        <v>34794</v>
      </c>
      <c r="B3170" s="356" t="s">
        <v>5977</v>
      </c>
      <c r="C3170" s="356" t="s">
        <v>3519</v>
      </c>
      <c r="D3170" s="352">
        <v>18.12</v>
      </c>
    </row>
    <row r="3171" spans="1:4" x14ac:dyDescent="0.25">
      <c r="A3171" s="356">
        <v>40925</v>
      </c>
      <c r="B3171" s="356" t="s">
        <v>5978</v>
      </c>
      <c r="C3171" s="356" t="s">
        <v>3655</v>
      </c>
      <c r="D3171" s="353">
        <v>3203.2</v>
      </c>
    </row>
    <row r="3172" spans="1:4" x14ac:dyDescent="0.25">
      <c r="A3172" s="356">
        <v>13741</v>
      </c>
      <c r="B3172" s="356" t="s">
        <v>5979</v>
      </c>
      <c r="C3172" s="356" t="s">
        <v>3517</v>
      </c>
      <c r="D3172" s="353">
        <v>2436.12</v>
      </c>
    </row>
    <row r="3173" spans="1:4" x14ac:dyDescent="0.25">
      <c r="A3173" s="356">
        <v>3288</v>
      </c>
      <c r="B3173" s="356" t="s">
        <v>5980</v>
      </c>
      <c r="C3173" s="356" t="s">
        <v>3526</v>
      </c>
      <c r="D3173" s="352">
        <v>5.99</v>
      </c>
    </row>
    <row r="3174" spans="1:4" x14ac:dyDescent="0.25">
      <c r="A3174" s="356">
        <v>13587</v>
      </c>
      <c r="B3174" s="356" t="s">
        <v>5981</v>
      </c>
      <c r="C3174" s="356" t="s">
        <v>3526</v>
      </c>
      <c r="D3174" s="352">
        <v>3.62</v>
      </c>
    </row>
    <row r="3175" spans="1:4" x14ac:dyDescent="0.25">
      <c r="A3175" s="356">
        <v>38598</v>
      </c>
      <c r="B3175" s="356" t="s">
        <v>10317</v>
      </c>
      <c r="C3175" s="356" t="s">
        <v>3517</v>
      </c>
      <c r="D3175" s="352">
        <v>3.06</v>
      </c>
    </row>
    <row r="3176" spans="1:4" x14ac:dyDescent="0.25">
      <c r="A3176" s="356">
        <v>38595</v>
      </c>
      <c r="B3176" s="356" t="s">
        <v>10318</v>
      </c>
      <c r="C3176" s="356" t="s">
        <v>3517</v>
      </c>
      <c r="D3176" s="352">
        <v>2.59</v>
      </c>
    </row>
    <row r="3177" spans="1:4" x14ac:dyDescent="0.25">
      <c r="A3177" s="356">
        <v>38592</v>
      </c>
      <c r="B3177" s="356" t="s">
        <v>10319</v>
      </c>
      <c r="C3177" s="356" t="s">
        <v>3517</v>
      </c>
      <c r="D3177" s="352">
        <v>2.62</v>
      </c>
    </row>
    <row r="3178" spans="1:4" x14ac:dyDescent="0.25">
      <c r="A3178" s="356">
        <v>38588</v>
      </c>
      <c r="B3178" s="356" t="s">
        <v>10320</v>
      </c>
      <c r="C3178" s="356" t="s">
        <v>3517</v>
      </c>
      <c r="D3178" s="352">
        <v>2.1</v>
      </c>
    </row>
    <row r="3179" spans="1:4" x14ac:dyDescent="0.25">
      <c r="A3179" s="356">
        <v>38593</v>
      </c>
      <c r="B3179" s="356" t="s">
        <v>10321</v>
      </c>
      <c r="C3179" s="356" t="s">
        <v>3517</v>
      </c>
      <c r="D3179" s="352">
        <v>2.9</v>
      </c>
    </row>
    <row r="3180" spans="1:4" x14ac:dyDescent="0.25">
      <c r="A3180" s="356">
        <v>38589</v>
      </c>
      <c r="B3180" s="356" t="s">
        <v>10322</v>
      </c>
      <c r="C3180" s="356" t="s">
        <v>3517</v>
      </c>
      <c r="D3180" s="352">
        <v>2.2000000000000002</v>
      </c>
    </row>
    <row r="3181" spans="1:4" x14ac:dyDescent="0.25">
      <c r="A3181" s="356">
        <v>38594</v>
      </c>
      <c r="B3181" s="356" t="s">
        <v>10323</v>
      </c>
      <c r="C3181" s="356" t="s">
        <v>3517</v>
      </c>
      <c r="D3181" s="352">
        <v>4.57</v>
      </c>
    </row>
    <row r="3182" spans="1:4" x14ac:dyDescent="0.25">
      <c r="A3182" s="356">
        <v>34773</v>
      </c>
      <c r="B3182" s="356" t="s">
        <v>10324</v>
      </c>
      <c r="C3182" s="356" t="s">
        <v>3517</v>
      </c>
      <c r="D3182" s="352">
        <v>2.16</v>
      </c>
    </row>
    <row r="3183" spans="1:4" x14ac:dyDescent="0.25">
      <c r="A3183" s="356">
        <v>34769</v>
      </c>
      <c r="B3183" s="356" t="s">
        <v>10325</v>
      </c>
      <c r="C3183" s="356" t="s">
        <v>3517</v>
      </c>
      <c r="D3183" s="352">
        <v>2.68</v>
      </c>
    </row>
    <row r="3184" spans="1:4" x14ac:dyDescent="0.25">
      <c r="A3184" s="356">
        <v>34763</v>
      </c>
      <c r="B3184" s="356" t="s">
        <v>10326</v>
      </c>
      <c r="C3184" s="356" t="s">
        <v>3517</v>
      </c>
      <c r="D3184" s="352">
        <v>1.65</v>
      </c>
    </row>
    <row r="3185" spans="1:4" x14ac:dyDescent="0.25">
      <c r="A3185" s="356">
        <v>34774</v>
      </c>
      <c r="B3185" s="356" t="s">
        <v>10327</v>
      </c>
      <c r="C3185" s="356" t="s">
        <v>3517</v>
      </c>
      <c r="D3185" s="352">
        <v>2.0499999999999998</v>
      </c>
    </row>
    <row r="3186" spans="1:4" x14ac:dyDescent="0.25">
      <c r="A3186" s="356">
        <v>34771</v>
      </c>
      <c r="B3186" s="356" t="s">
        <v>10328</v>
      </c>
      <c r="C3186" s="356" t="s">
        <v>3517</v>
      </c>
      <c r="D3186" s="352">
        <v>2.4700000000000002</v>
      </c>
    </row>
    <row r="3187" spans="1:4" x14ac:dyDescent="0.25">
      <c r="A3187" s="356">
        <v>34764</v>
      </c>
      <c r="B3187" s="356" t="s">
        <v>10329</v>
      </c>
      <c r="C3187" s="356" t="s">
        <v>3517</v>
      </c>
      <c r="D3187" s="352">
        <v>1.62</v>
      </c>
    </row>
    <row r="3188" spans="1:4" x14ac:dyDescent="0.25">
      <c r="A3188" s="356">
        <v>34788</v>
      </c>
      <c r="B3188" s="356" t="s">
        <v>5982</v>
      </c>
      <c r="C3188" s="356" t="s">
        <v>3517</v>
      </c>
      <c r="D3188" s="352">
        <v>1.65</v>
      </c>
    </row>
    <row r="3189" spans="1:4" x14ac:dyDescent="0.25">
      <c r="A3189" s="356">
        <v>34781</v>
      </c>
      <c r="B3189" s="356" t="s">
        <v>5983</v>
      </c>
      <c r="C3189" s="356" t="s">
        <v>3517</v>
      </c>
      <c r="D3189" s="352">
        <v>1.87</v>
      </c>
    </row>
    <row r="3190" spans="1:4" x14ac:dyDescent="0.25">
      <c r="A3190" s="356">
        <v>41682</v>
      </c>
      <c r="B3190" s="356" t="s">
        <v>10330</v>
      </c>
      <c r="C3190" s="356" t="s">
        <v>3517</v>
      </c>
      <c r="D3190" s="352">
        <v>33.4</v>
      </c>
    </row>
    <row r="3191" spans="1:4" x14ac:dyDescent="0.25">
      <c r="A3191" s="356">
        <v>41683</v>
      </c>
      <c r="B3191" s="356" t="s">
        <v>10331</v>
      </c>
      <c r="C3191" s="356" t="s">
        <v>3517</v>
      </c>
      <c r="D3191" s="352">
        <v>24.57</v>
      </c>
    </row>
    <row r="3192" spans="1:4" x14ac:dyDescent="0.25">
      <c r="A3192" s="356">
        <v>41680</v>
      </c>
      <c r="B3192" s="356" t="s">
        <v>10332</v>
      </c>
      <c r="C3192" s="356" t="s">
        <v>3517</v>
      </c>
      <c r="D3192" s="352">
        <v>13.23</v>
      </c>
    </row>
    <row r="3193" spans="1:4" x14ac:dyDescent="0.25">
      <c r="A3193" s="356">
        <v>41679</v>
      </c>
      <c r="B3193" s="356" t="s">
        <v>10333</v>
      </c>
      <c r="C3193" s="356" t="s">
        <v>3517</v>
      </c>
      <c r="D3193" s="352">
        <v>30.24</v>
      </c>
    </row>
    <row r="3194" spans="1:4" x14ac:dyDescent="0.25">
      <c r="A3194" s="356">
        <v>41681</v>
      </c>
      <c r="B3194" s="356" t="s">
        <v>10334</v>
      </c>
      <c r="C3194" s="356" t="s">
        <v>3517</v>
      </c>
      <c r="D3194" s="352">
        <v>20.69</v>
      </c>
    </row>
    <row r="3195" spans="1:4" x14ac:dyDescent="0.25">
      <c r="A3195" s="356">
        <v>43386</v>
      </c>
      <c r="B3195" s="356" t="s">
        <v>10335</v>
      </c>
      <c r="C3195" s="356" t="s">
        <v>3517</v>
      </c>
      <c r="D3195" s="352">
        <v>47.25</v>
      </c>
    </row>
    <row r="3196" spans="1:4" x14ac:dyDescent="0.25">
      <c r="A3196" s="356">
        <v>4059</v>
      </c>
      <c r="B3196" s="356" t="s">
        <v>10336</v>
      </c>
      <c r="C3196" s="356" t="s">
        <v>3526</v>
      </c>
      <c r="D3196" s="352">
        <v>33.4</v>
      </c>
    </row>
    <row r="3197" spans="1:4" x14ac:dyDescent="0.25">
      <c r="A3197" s="356">
        <v>4062</v>
      </c>
      <c r="B3197" s="356" t="s">
        <v>5984</v>
      </c>
      <c r="C3197" s="356" t="s">
        <v>3517</v>
      </c>
      <c r="D3197" s="352">
        <v>33.4</v>
      </c>
    </row>
    <row r="3198" spans="1:4" x14ac:dyDescent="0.25">
      <c r="A3198" s="356">
        <v>4061</v>
      </c>
      <c r="B3198" s="356" t="s">
        <v>10337</v>
      </c>
      <c r="C3198" s="356" t="s">
        <v>3517</v>
      </c>
      <c r="D3198" s="352">
        <v>41.58</v>
      </c>
    </row>
    <row r="3199" spans="1:4" x14ac:dyDescent="0.25">
      <c r="A3199" s="356">
        <v>41315</v>
      </c>
      <c r="B3199" s="356" t="s">
        <v>8174</v>
      </c>
      <c r="C3199" s="356" t="s">
        <v>3575</v>
      </c>
      <c r="D3199" s="352">
        <v>66.91</v>
      </c>
    </row>
    <row r="3200" spans="1:4" x14ac:dyDescent="0.25">
      <c r="A3200" s="356">
        <v>43148</v>
      </c>
      <c r="B3200" s="356" t="s">
        <v>8175</v>
      </c>
      <c r="C3200" s="356" t="s">
        <v>3575</v>
      </c>
      <c r="D3200" s="352">
        <v>45.41</v>
      </c>
    </row>
    <row r="3201" spans="1:4" x14ac:dyDescent="0.25">
      <c r="A3201" s="356">
        <v>43147</v>
      </c>
      <c r="B3201" s="356" t="s">
        <v>8176</v>
      </c>
      <c r="C3201" s="356" t="s">
        <v>3575</v>
      </c>
      <c r="D3201" s="352">
        <v>17.59</v>
      </c>
    </row>
    <row r="3202" spans="1:4" x14ac:dyDescent="0.25">
      <c r="A3202" s="356">
        <v>10608</v>
      </c>
      <c r="B3202" s="356" t="s">
        <v>5985</v>
      </c>
      <c r="C3202" s="356" t="s">
        <v>3517</v>
      </c>
      <c r="D3202" s="353">
        <v>10084.049999999999</v>
      </c>
    </row>
    <row r="3203" spans="1:4" x14ac:dyDescent="0.25">
      <c r="A3203" s="356">
        <v>4069</v>
      </c>
      <c r="B3203" s="356" t="s">
        <v>5986</v>
      </c>
      <c r="C3203" s="356" t="s">
        <v>3519</v>
      </c>
      <c r="D3203" s="352">
        <v>32.33</v>
      </c>
    </row>
    <row r="3204" spans="1:4" x14ac:dyDescent="0.25">
      <c r="A3204" s="356">
        <v>40819</v>
      </c>
      <c r="B3204" s="356" t="s">
        <v>5987</v>
      </c>
      <c r="C3204" s="356" t="s">
        <v>3655</v>
      </c>
      <c r="D3204" s="353">
        <v>5715.66</v>
      </c>
    </row>
    <row r="3205" spans="1:4" x14ac:dyDescent="0.25">
      <c r="A3205" s="356">
        <v>34361</v>
      </c>
      <c r="B3205" s="356" t="s">
        <v>5988</v>
      </c>
      <c r="C3205" s="356" t="s">
        <v>3575</v>
      </c>
      <c r="D3205" s="352">
        <v>12.8</v>
      </c>
    </row>
    <row r="3206" spans="1:4" x14ac:dyDescent="0.25">
      <c r="A3206" s="356">
        <v>36512</v>
      </c>
      <c r="B3206" s="356" t="s">
        <v>5989</v>
      </c>
      <c r="C3206" s="356" t="s">
        <v>3517</v>
      </c>
      <c r="D3206" s="353">
        <v>19509.32</v>
      </c>
    </row>
    <row r="3207" spans="1:4" x14ac:dyDescent="0.25">
      <c r="A3207" s="356">
        <v>44478</v>
      </c>
      <c r="B3207" s="356" t="s">
        <v>12684</v>
      </c>
      <c r="C3207" s="356" t="s">
        <v>3575</v>
      </c>
      <c r="D3207" s="352">
        <v>19.690000000000001</v>
      </c>
    </row>
    <row r="3208" spans="1:4" x14ac:dyDescent="0.25">
      <c r="A3208" s="356">
        <v>44477</v>
      </c>
      <c r="B3208" s="356" t="s">
        <v>12685</v>
      </c>
      <c r="C3208" s="356" t="s">
        <v>3575</v>
      </c>
      <c r="D3208" s="352">
        <v>19.690000000000001</v>
      </c>
    </row>
    <row r="3209" spans="1:4" x14ac:dyDescent="0.25">
      <c r="A3209" s="356">
        <v>11697</v>
      </c>
      <c r="B3209" s="356" t="s">
        <v>5990</v>
      </c>
      <c r="C3209" s="356" t="s">
        <v>3517</v>
      </c>
      <c r="D3209" s="352">
        <v>797.05</v>
      </c>
    </row>
    <row r="3210" spans="1:4" x14ac:dyDescent="0.25">
      <c r="A3210" s="356">
        <v>11698</v>
      </c>
      <c r="B3210" s="356" t="s">
        <v>5991</v>
      </c>
      <c r="C3210" s="356" t="s">
        <v>3517</v>
      </c>
      <c r="D3210" s="352">
        <v>950.84</v>
      </c>
    </row>
    <row r="3211" spans="1:4" x14ac:dyDescent="0.25">
      <c r="A3211" s="356">
        <v>10432</v>
      </c>
      <c r="B3211" s="356" t="s">
        <v>12686</v>
      </c>
      <c r="C3211" s="356" t="s">
        <v>3517</v>
      </c>
      <c r="D3211" s="352">
        <v>328.02</v>
      </c>
    </row>
    <row r="3212" spans="1:4" x14ac:dyDescent="0.25">
      <c r="A3212" s="356">
        <v>11699</v>
      </c>
      <c r="B3212" s="356" t="s">
        <v>5992</v>
      </c>
      <c r="C3212" s="356" t="s">
        <v>3517</v>
      </c>
      <c r="D3212" s="353">
        <v>1050.8900000000001</v>
      </c>
    </row>
    <row r="3213" spans="1:4" x14ac:dyDescent="0.25">
      <c r="A3213" s="356">
        <v>44020</v>
      </c>
      <c r="B3213" s="356" t="s">
        <v>12687</v>
      </c>
      <c r="C3213" s="356" t="s">
        <v>3517</v>
      </c>
      <c r="D3213" s="352">
        <v>809.26</v>
      </c>
    </row>
    <row r="3214" spans="1:4" x14ac:dyDescent="0.25">
      <c r="A3214" s="356">
        <v>41420</v>
      </c>
      <c r="B3214" s="356" t="s">
        <v>12688</v>
      </c>
      <c r="C3214" s="356" t="s">
        <v>3517</v>
      </c>
      <c r="D3214" s="352">
        <v>10.88</v>
      </c>
    </row>
    <row r="3215" spans="1:4" x14ac:dyDescent="0.25">
      <c r="A3215" s="356">
        <v>41422</v>
      </c>
      <c r="B3215" s="356" t="s">
        <v>12689</v>
      </c>
      <c r="C3215" s="356" t="s">
        <v>3517</v>
      </c>
      <c r="D3215" s="352">
        <v>14.86</v>
      </c>
    </row>
    <row r="3216" spans="1:4" x14ac:dyDescent="0.25">
      <c r="A3216" s="356">
        <v>41425</v>
      </c>
      <c r="B3216" s="356" t="s">
        <v>12690</v>
      </c>
      <c r="C3216" s="356" t="s">
        <v>3517</v>
      </c>
      <c r="D3216" s="352">
        <v>7.6</v>
      </c>
    </row>
    <row r="3217" spans="1:4" x14ac:dyDescent="0.25">
      <c r="A3217" s="356">
        <v>41426</v>
      </c>
      <c r="B3217" s="356" t="s">
        <v>12691</v>
      </c>
      <c r="C3217" s="356" t="s">
        <v>3517</v>
      </c>
      <c r="D3217" s="352">
        <v>13.71</v>
      </c>
    </row>
    <row r="3218" spans="1:4" x14ac:dyDescent="0.25">
      <c r="A3218" s="356">
        <v>41419</v>
      </c>
      <c r="B3218" s="356" t="s">
        <v>12692</v>
      </c>
      <c r="C3218" s="356" t="s">
        <v>3517</v>
      </c>
      <c r="D3218" s="352">
        <v>8</v>
      </c>
    </row>
    <row r="3219" spans="1:4" x14ac:dyDescent="0.25">
      <c r="A3219" s="356">
        <v>41421</v>
      </c>
      <c r="B3219" s="356" t="s">
        <v>12693</v>
      </c>
      <c r="C3219" s="356" t="s">
        <v>3517</v>
      </c>
      <c r="D3219" s="352">
        <v>10.85</v>
      </c>
    </row>
    <row r="3220" spans="1:4" x14ac:dyDescent="0.25">
      <c r="A3220" s="356">
        <v>41414</v>
      </c>
      <c r="B3220" s="356" t="s">
        <v>12694</v>
      </c>
      <c r="C3220" s="356" t="s">
        <v>3517</v>
      </c>
      <c r="D3220" s="352">
        <v>25.16</v>
      </c>
    </row>
    <row r="3221" spans="1:4" x14ac:dyDescent="0.25">
      <c r="A3221" s="356">
        <v>41415</v>
      </c>
      <c r="B3221" s="356" t="s">
        <v>12695</v>
      </c>
      <c r="C3221" s="356" t="s">
        <v>3517</v>
      </c>
      <c r="D3221" s="352">
        <v>29.31</v>
      </c>
    </row>
    <row r="3222" spans="1:4" x14ac:dyDescent="0.25">
      <c r="A3222" s="356">
        <v>37514</v>
      </c>
      <c r="B3222" s="356" t="s">
        <v>5993</v>
      </c>
      <c r="C3222" s="356" t="s">
        <v>3517</v>
      </c>
      <c r="D3222" s="353">
        <v>189750</v>
      </c>
    </row>
    <row r="3223" spans="1:4" x14ac:dyDescent="0.25">
      <c r="A3223" s="356">
        <v>37519</v>
      </c>
      <c r="B3223" s="356" t="s">
        <v>5994</v>
      </c>
      <c r="C3223" s="356" t="s">
        <v>3517</v>
      </c>
      <c r="D3223" s="353">
        <v>292839.92</v>
      </c>
    </row>
    <row r="3224" spans="1:4" x14ac:dyDescent="0.25">
      <c r="A3224" s="356">
        <v>37520</v>
      </c>
      <c r="B3224" s="356" t="s">
        <v>5995</v>
      </c>
      <c r="C3224" s="356" t="s">
        <v>3517</v>
      </c>
      <c r="D3224" s="353">
        <v>288039.26</v>
      </c>
    </row>
    <row r="3225" spans="1:4" x14ac:dyDescent="0.25">
      <c r="A3225" s="356">
        <v>37521</v>
      </c>
      <c r="B3225" s="356" t="s">
        <v>5996</v>
      </c>
      <c r="C3225" s="356" t="s">
        <v>3517</v>
      </c>
      <c r="D3225" s="353">
        <v>351407.91</v>
      </c>
    </row>
    <row r="3226" spans="1:4" x14ac:dyDescent="0.25">
      <c r="A3226" s="356">
        <v>37522</v>
      </c>
      <c r="B3226" s="356" t="s">
        <v>5997</v>
      </c>
      <c r="C3226" s="356" t="s">
        <v>3517</v>
      </c>
      <c r="D3226" s="353">
        <v>361980.28</v>
      </c>
    </row>
    <row r="3227" spans="1:4" x14ac:dyDescent="0.25">
      <c r="A3227" s="356">
        <v>21109</v>
      </c>
      <c r="B3227" s="356" t="s">
        <v>5998</v>
      </c>
      <c r="C3227" s="356" t="s">
        <v>3517</v>
      </c>
      <c r="D3227" s="352">
        <v>48.14</v>
      </c>
    </row>
    <row r="3228" spans="1:4" x14ac:dyDescent="0.25">
      <c r="A3228" s="356">
        <v>37546</v>
      </c>
      <c r="B3228" s="356" t="s">
        <v>5999</v>
      </c>
      <c r="C3228" s="356" t="s">
        <v>3517</v>
      </c>
      <c r="D3228" s="353">
        <v>13281.62</v>
      </c>
    </row>
    <row r="3229" spans="1:4" x14ac:dyDescent="0.25">
      <c r="A3229" s="356">
        <v>37544</v>
      </c>
      <c r="B3229" s="356" t="s">
        <v>6000</v>
      </c>
      <c r="C3229" s="356" t="s">
        <v>3517</v>
      </c>
      <c r="D3229" s="353">
        <v>14047.54</v>
      </c>
    </row>
    <row r="3230" spans="1:4" x14ac:dyDescent="0.25">
      <c r="A3230" s="356">
        <v>37545</v>
      </c>
      <c r="B3230" s="356" t="s">
        <v>6001</v>
      </c>
      <c r="C3230" s="356" t="s">
        <v>3517</v>
      </c>
      <c r="D3230" s="353">
        <v>16714.689999999999</v>
      </c>
    </row>
    <row r="3231" spans="1:4" x14ac:dyDescent="0.25">
      <c r="A3231" s="356">
        <v>36793</v>
      </c>
      <c r="B3231" s="356" t="s">
        <v>12696</v>
      </c>
      <c r="C3231" s="356" t="s">
        <v>3517</v>
      </c>
      <c r="D3231" s="352">
        <v>769.71</v>
      </c>
    </row>
    <row r="3232" spans="1:4" x14ac:dyDescent="0.25">
      <c r="A3232" s="356">
        <v>11769</v>
      </c>
      <c r="B3232" s="356" t="s">
        <v>12697</v>
      </c>
      <c r="C3232" s="356" t="s">
        <v>3517</v>
      </c>
      <c r="D3232" s="352">
        <v>340.15</v>
      </c>
    </row>
    <row r="3233" spans="1:4" x14ac:dyDescent="0.25">
      <c r="A3233" s="356">
        <v>11771</v>
      </c>
      <c r="B3233" s="356" t="s">
        <v>12698</v>
      </c>
      <c r="C3233" s="356" t="s">
        <v>3517</v>
      </c>
      <c r="D3233" s="352">
        <v>416.64</v>
      </c>
    </row>
    <row r="3234" spans="1:4" x14ac:dyDescent="0.25">
      <c r="A3234" s="356">
        <v>39919</v>
      </c>
      <c r="B3234" s="356" t="s">
        <v>6002</v>
      </c>
      <c r="C3234" s="356" t="s">
        <v>3517</v>
      </c>
      <c r="D3234" s="353">
        <v>66481.84</v>
      </c>
    </row>
    <row r="3235" spans="1:4" x14ac:dyDescent="0.25">
      <c r="A3235" s="356">
        <v>38385</v>
      </c>
      <c r="B3235" s="356" t="s">
        <v>6003</v>
      </c>
      <c r="C3235" s="356" t="s">
        <v>3517</v>
      </c>
      <c r="D3235" s="352">
        <v>48.23</v>
      </c>
    </row>
    <row r="3236" spans="1:4" x14ac:dyDescent="0.25">
      <c r="A3236" s="356">
        <v>36800</v>
      </c>
      <c r="B3236" s="356" t="s">
        <v>12699</v>
      </c>
      <c r="C3236" s="356" t="s">
        <v>3517</v>
      </c>
      <c r="D3236" s="352">
        <v>204.39</v>
      </c>
    </row>
    <row r="3237" spans="1:4" x14ac:dyDescent="0.25">
      <c r="A3237" s="356">
        <v>37587</v>
      </c>
      <c r="B3237" s="356" t="s">
        <v>12700</v>
      </c>
      <c r="C3237" s="356" t="s">
        <v>3517</v>
      </c>
      <c r="D3237" s="352">
        <v>449.04</v>
      </c>
    </row>
    <row r="3238" spans="1:4" x14ac:dyDescent="0.25">
      <c r="A3238" s="356">
        <v>11561</v>
      </c>
      <c r="B3238" s="356" t="s">
        <v>10338</v>
      </c>
      <c r="C3238" s="356" t="s">
        <v>3517</v>
      </c>
      <c r="D3238" s="352">
        <v>248.85</v>
      </c>
    </row>
    <row r="3239" spans="1:4" x14ac:dyDescent="0.25">
      <c r="A3239" s="356">
        <v>43604</v>
      </c>
      <c r="B3239" s="356" t="s">
        <v>10339</v>
      </c>
      <c r="C3239" s="356" t="s">
        <v>3517</v>
      </c>
      <c r="D3239" s="352">
        <v>132.66</v>
      </c>
    </row>
    <row r="3240" spans="1:4" x14ac:dyDescent="0.25">
      <c r="A3240" s="356">
        <v>11560</v>
      </c>
      <c r="B3240" s="356" t="s">
        <v>10340</v>
      </c>
      <c r="C3240" s="356" t="s">
        <v>3517</v>
      </c>
      <c r="D3240" s="352">
        <v>192.07</v>
      </c>
    </row>
    <row r="3241" spans="1:4" x14ac:dyDescent="0.25">
      <c r="A3241" s="356">
        <v>11499</v>
      </c>
      <c r="B3241" s="356" t="s">
        <v>10341</v>
      </c>
      <c r="C3241" s="356" t="s">
        <v>3517</v>
      </c>
      <c r="D3241" s="352">
        <v>770.1</v>
      </c>
    </row>
    <row r="3242" spans="1:4" x14ac:dyDescent="0.25">
      <c r="A3242" s="356">
        <v>34761</v>
      </c>
      <c r="B3242" s="356" t="s">
        <v>6004</v>
      </c>
      <c r="C3242" s="356" t="s">
        <v>3519</v>
      </c>
      <c r="D3242" s="352">
        <v>16.079999999999998</v>
      </c>
    </row>
    <row r="3243" spans="1:4" x14ac:dyDescent="0.25">
      <c r="A3243" s="356">
        <v>40924</v>
      </c>
      <c r="B3243" s="356" t="s">
        <v>6005</v>
      </c>
      <c r="C3243" s="356" t="s">
        <v>3655</v>
      </c>
      <c r="D3243" s="353">
        <v>2841.91</v>
      </c>
    </row>
    <row r="3244" spans="1:4" x14ac:dyDescent="0.25">
      <c r="A3244" s="356">
        <v>40983</v>
      </c>
      <c r="B3244" s="356" t="s">
        <v>6006</v>
      </c>
      <c r="C3244" s="356" t="s">
        <v>3655</v>
      </c>
      <c r="D3244" s="353">
        <v>1994.6</v>
      </c>
    </row>
    <row r="3245" spans="1:4" x14ac:dyDescent="0.25">
      <c r="A3245" s="356">
        <v>44497</v>
      </c>
      <c r="B3245" s="356" t="s">
        <v>12701</v>
      </c>
      <c r="C3245" s="356" t="s">
        <v>3519</v>
      </c>
      <c r="D3245" s="352">
        <v>11.28</v>
      </c>
    </row>
    <row r="3246" spans="1:4" x14ac:dyDescent="0.25">
      <c r="A3246" s="356">
        <v>2437</v>
      </c>
      <c r="B3246" s="356" t="s">
        <v>6007</v>
      </c>
      <c r="C3246" s="356" t="s">
        <v>3519</v>
      </c>
      <c r="D3246" s="352">
        <v>17.920000000000002</v>
      </c>
    </row>
    <row r="3247" spans="1:4" x14ac:dyDescent="0.25">
      <c r="A3247" s="356">
        <v>40921</v>
      </c>
      <c r="B3247" s="356" t="s">
        <v>6008</v>
      </c>
      <c r="C3247" s="356" t="s">
        <v>3655</v>
      </c>
      <c r="D3247" s="353">
        <v>3167.83</v>
      </c>
    </row>
    <row r="3248" spans="1:4" x14ac:dyDescent="0.25">
      <c r="A3248" s="356">
        <v>14252</v>
      </c>
      <c r="B3248" s="356" t="s">
        <v>6009</v>
      </c>
      <c r="C3248" s="356" t="s">
        <v>3517</v>
      </c>
      <c r="D3248" s="353">
        <v>2316.27</v>
      </c>
    </row>
    <row r="3249" spans="1:4" x14ac:dyDescent="0.25">
      <c r="A3249" s="356">
        <v>730</v>
      </c>
      <c r="B3249" s="356" t="s">
        <v>6010</v>
      </c>
      <c r="C3249" s="356" t="s">
        <v>3517</v>
      </c>
      <c r="D3249" s="353">
        <v>6188.63</v>
      </c>
    </row>
    <row r="3250" spans="1:4" x14ac:dyDescent="0.25">
      <c r="A3250" s="356">
        <v>723</v>
      </c>
      <c r="B3250" s="356" t="s">
        <v>6011</v>
      </c>
      <c r="C3250" s="356" t="s">
        <v>3517</v>
      </c>
      <c r="D3250" s="353">
        <v>3075.97</v>
      </c>
    </row>
    <row r="3251" spans="1:4" x14ac:dyDescent="0.25">
      <c r="A3251" s="356">
        <v>36502</v>
      </c>
      <c r="B3251" s="356" t="s">
        <v>6012</v>
      </c>
      <c r="C3251" s="356" t="s">
        <v>3517</v>
      </c>
      <c r="D3251" s="353">
        <v>2891.04</v>
      </c>
    </row>
    <row r="3252" spans="1:4" x14ac:dyDescent="0.25">
      <c r="A3252" s="356">
        <v>36503</v>
      </c>
      <c r="B3252" s="356" t="s">
        <v>6013</v>
      </c>
      <c r="C3252" s="356" t="s">
        <v>3517</v>
      </c>
      <c r="D3252" s="353">
        <v>3565</v>
      </c>
    </row>
    <row r="3253" spans="1:4" x14ac:dyDescent="0.25">
      <c r="A3253" s="356">
        <v>4090</v>
      </c>
      <c r="B3253" s="356" t="s">
        <v>6014</v>
      </c>
      <c r="C3253" s="356" t="s">
        <v>3517</v>
      </c>
      <c r="D3253" s="353">
        <v>928000</v>
      </c>
    </row>
    <row r="3254" spans="1:4" x14ac:dyDescent="0.25">
      <c r="A3254" s="356">
        <v>13227</v>
      </c>
      <c r="B3254" s="356" t="s">
        <v>6015</v>
      </c>
      <c r="C3254" s="356" t="s">
        <v>3517</v>
      </c>
      <c r="D3254" s="353">
        <v>1153155.72</v>
      </c>
    </row>
    <row r="3255" spans="1:4" x14ac:dyDescent="0.25">
      <c r="A3255" s="356">
        <v>10597</v>
      </c>
      <c r="B3255" s="356" t="s">
        <v>6016</v>
      </c>
      <c r="C3255" s="356" t="s">
        <v>3517</v>
      </c>
      <c r="D3255" s="353">
        <v>1213845.1499999999</v>
      </c>
    </row>
    <row r="3256" spans="1:4" x14ac:dyDescent="0.25">
      <c r="A3256" s="356">
        <v>39628</v>
      </c>
      <c r="B3256" s="356" t="s">
        <v>6017</v>
      </c>
      <c r="C3256" s="356" t="s">
        <v>3517</v>
      </c>
      <c r="D3256" s="353">
        <v>4094.61</v>
      </c>
    </row>
    <row r="3257" spans="1:4" x14ac:dyDescent="0.25">
      <c r="A3257" s="356">
        <v>39404</v>
      </c>
      <c r="B3257" s="356" t="s">
        <v>6018</v>
      </c>
      <c r="C3257" s="356" t="s">
        <v>3517</v>
      </c>
      <c r="D3257" s="353">
        <v>2030.38</v>
      </c>
    </row>
    <row r="3258" spans="1:4" x14ac:dyDescent="0.25">
      <c r="A3258" s="356">
        <v>39402</v>
      </c>
      <c r="B3258" s="356" t="s">
        <v>6019</v>
      </c>
      <c r="C3258" s="356" t="s">
        <v>3517</v>
      </c>
      <c r="D3258" s="353">
        <v>1672.65</v>
      </c>
    </row>
    <row r="3259" spans="1:4" x14ac:dyDescent="0.25">
      <c r="A3259" s="356">
        <v>39403</v>
      </c>
      <c r="B3259" s="356" t="s">
        <v>6020</v>
      </c>
      <c r="C3259" s="356" t="s">
        <v>3517</v>
      </c>
      <c r="D3259" s="353">
        <v>1636.26</v>
      </c>
    </row>
    <row r="3260" spans="1:4" x14ac:dyDescent="0.25">
      <c r="A3260" s="356">
        <v>4093</v>
      </c>
      <c r="B3260" s="356" t="s">
        <v>6021</v>
      </c>
      <c r="C3260" s="356" t="s">
        <v>3519</v>
      </c>
      <c r="D3260" s="352">
        <v>13.1</v>
      </c>
    </row>
    <row r="3261" spans="1:4" x14ac:dyDescent="0.25">
      <c r="A3261" s="356">
        <v>10512</v>
      </c>
      <c r="B3261" s="356" t="s">
        <v>6022</v>
      </c>
      <c r="C3261" s="356" t="s">
        <v>3655</v>
      </c>
      <c r="D3261" s="353">
        <v>2315.6</v>
      </c>
    </row>
    <row r="3262" spans="1:4" x14ac:dyDescent="0.25">
      <c r="A3262" s="356">
        <v>20020</v>
      </c>
      <c r="B3262" s="356" t="s">
        <v>6023</v>
      </c>
      <c r="C3262" s="356" t="s">
        <v>3519</v>
      </c>
      <c r="D3262" s="352">
        <v>12.35</v>
      </c>
    </row>
    <row r="3263" spans="1:4" x14ac:dyDescent="0.25">
      <c r="A3263" s="356">
        <v>41038</v>
      </c>
      <c r="B3263" s="356" t="s">
        <v>6024</v>
      </c>
      <c r="C3263" s="356" t="s">
        <v>3655</v>
      </c>
      <c r="D3263" s="353">
        <v>2184.1999999999998</v>
      </c>
    </row>
    <row r="3264" spans="1:4" x14ac:dyDescent="0.25">
      <c r="A3264" s="356">
        <v>4094</v>
      </c>
      <c r="B3264" s="356" t="s">
        <v>6025</v>
      </c>
      <c r="C3264" s="356" t="s">
        <v>3519</v>
      </c>
      <c r="D3264" s="352">
        <v>17.489999999999998</v>
      </c>
    </row>
    <row r="3265" spans="1:4" x14ac:dyDescent="0.25">
      <c r="A3265" s="356">
        <v>40988</v>
      </c>
      <c r="B3265" s="356" t="s">
        <v>6026</v>
      </c>
      <c r="C3265" s="356" t="s">
        <v>3655</v>
      </c>
      <c r="D3265" s="353">
        <v>3092.34</v>
      </c>
    </row>
    <row r="3266" spans="1:4" x14ac:dyDescent="0.25">
      <c r="A3266" s="356">
        <v>4095</v>
      </c>
      <c r="B3266" s="356" t="s">
        <v>6027</v>
      </c>
      <c r="C3266" s="356" t="s">
        <v>3519</v>
      </c>
      <c r="D3266" s="352">
        <v>12.13</v>
      </c>
    </row>
    <row r="3267" spans="1:4" x14ac:dyDescent="0.25">
      <c r="A3267" s="356">
        <v>40990</v>
      </c>
      <c r="B3267" s="356" t="s">
        <v>6028</v>
      </c>
      <c r="C3267" s="356" t="s">
        <v>3655</v>
      </c>
      <c r="D3267" s="353">
        <v>2145.83</v>
      </c>
    </row>
    <row r="3268" spans="1:4" x14ac:dyDescent="0.25">
      <c r="A3268" s="356">
        <v>4097</v>
      </c>
      <c r="B3268" s="356" t="s">
        <v>6029</v>
      </c>
      <c r="C3268" s="356" t="s">
        <v>3519</v>
      </c>
      <c r="D3268" s="352">
        <v>14.28</v>
      </c>
    </row>
    <row r="3269" spans="1:4" x14ac:dyDescent="0.25">
      <c r="A3269" s="356">
        <v>40994</v>
      </c>
      <c r="B3269" s="356" t="s">
        <v>6030</v>
      </c>
      <c r="C3269" s="356" t="s">
        <v>3655</v>
      </c>
      <c r="D3269" s="353">
        <v>2526.3200000000002</v>
      </c>
    </row>
    <row r="3270" spans="1:4" x14ac:dyDescent="0.25">
      <c r="A3270" s="356">
        <v>4096</v>
      </c>
      <c r="B3270" s="356" t="s">
        <v>6031</v>
      </c>
      <c r="C3270" s="356" t="s">
        <v>3519</v>
      </c>
      <c r="D3270" s="352">
        <v>15.33</v>
      </c>
    </row>
    <row r="3271" spans="1:4" x14ac:dyDescent="0.25">
      <c r="A3271" s="356">
        <v>40992</v>
      </c>
      <c r="B3271" s="356" t="s">
        <v>6032</v>
      </c>
      <c r="C3271" s="356" t="s">
        <v>3655</v>
      </c>
      <c r="D3271" s="353">
        <v>2711.15</v>
      </c>
    </row>
    <row r="3272" spans="1:4" x14ac:dyDescent="0.25">
      <c r="A3272" s="356">
        <v>4114</v>
      </c>
      <c r="B3272" s="356" t="s">
        <v>6033</v>
      </c>
      <c r="C3272" s="356" t="s">
        <v>3517</v>
      </c>
      <c r="D3272" s="352">
        <v>76.55</v>
      </c>
    </row>
    <row r="3273" spans="1:4" x14ac:dyDescent="0.25">
      <c r="A3273" s="356">
        <v>36797</v>
      </c>
      <c r="B3273" s="356" t="s">
        <v>10342</v>
      </c>
      <c r="C3273" s="356" t="s">
        <v>3517</v>
      </c>
      <c r="D3273" s="352">
        <v>68.16</v>
      </c>
    </row>
    <row r="3274" spans="1:4" x14ac:dyDescent="0.25">
      <c r="A3274" s="356">
        <v>4107</v>
      </c>
      <c r="B3274" s="356" t="s">
        <v>10343</v>
      </c>
      <c r="C3274" s="356" t="s">
        <v>3517</v>
      </c>
      <c r="D3274" s="352">
        <v>64.27</v>
      </c>
    </row>
    <row r="3275" spans="1:4" x14ac:dyDescent="0.25">
      <c r="A3275" s="356">
        <v>4102</v>
      </c>
      <c r="B3275" s="356" t="s">
        <v>10344</v>
      </c>
      <c r="C3275" s="356" t="s">
        <v>3517</v>
      </c>
      <c r="D3275" s="352">
        <v>78.45</v>
      </c>
    </row>
    <row r="3276" spans="1:4" x14ac:dyDescent="0.25">
      <c r="A3276" s="356">
        <v>36799</v>
      </c>
      <c r="B3276" s="356" t="s">
        <v>6034</v>
      </c>
      <c r="C3276" s="356" t="s">
        <v>3517</v>
      </c>
      <c r="D3276" s="352">
        <v>66.16</v>
      </c>
    </row>
    <row r="3277" spans="1:4" x14ac:dyDescent="0.25">
      <c r="A3277" s="356">
        <v>2747</v>
      </c>
      <c r="B3277" s="356" t="s">
        <v>10345</v>
      </c>
      <c r="C3277" s="356" t="s">
        <v>3526</v>
      </c>
      <c r="D3277" s="352">
        <v>33.31</v>
      </c>
    </row>
    <row r="3278" spans="1:4" x14ac:dyDescent="0.25">
      <c r="A3278" s="356">
        <v>21138</v>
      </c>
      <c r="B3278" s="356" t="s">
        <v>10346</v>
      </c>
      <c r="C3278" s="356" t="s">
        <v>3526</v>
      </c>
      <c r="D3278" s="352">
        <v>10.56</v>
      </c>
    </row>
    <row r="3279" spans="1:4" x14ac:dyDescent="0.25">
      <c r="A3279" s="356">
        <v>10826</v>
      </c>
      <c r="B3279" s="356" t="s">
        <v>6035</v>
      </c>
      <c r="C3279" s="356" t="s">
        <v>3517</v>
      </c>
      <c r="D3279" s="352">
        <v>86.2</v>
      </c>
    </row>
    <row r="3280" spans="1:4" x14ac:dyDescent="0.25">
      <c r="A3280" s="356">
        <v>365</v>
      </c>
      <c r="B3280" s="356" t="s">
        <v>6036</v>
      </c>
      <c r="C3280" s="356" t="s">
        <v>3517</v>
      </c>
      <c r="D3280" s="352">
        <v>53.44</v>
      </c>
    </row>
    <row r="3281" spans="1:4" x14ac:dyDescent="0.25">
      <c r="A3281" s="356">
        <v>38639</v>
      </c>
      <c r="B3281" s="356" t="s">
        <v>6037</v>
      </c>
      <c r="C3281" s="356" t="s">
        <v>3517</v>
      </c>
      <c r="D3281" s="352">
        <v>206.89</v>
      </c>
    </row>
    <row r="3282" spans="1:4" x14ac:dyDescent="0.25">
      <c r="A3282" s="356">
        <v>38640</v>
      </c>
      <c r="B3282" s="356" t="s">
        <v>6038</v>
      </c>
      <c r="C3282" s="356" t="s">
        <v>3517</v>
      </c>
      <c r="D3282" s="352">
        <v>3.1</v>
      </c>
    </row>
    <row r="3283" spans="1:4" x14ac:dyDescent="0.25">
      <c r="A3283" s="356">
        <v>358</v>
      </c>
      <c r="B3283" s="356" t="s">
        <v>6039</v>
      </c>
      <c r="C3283" s="356" t="s">
        <v>3517</v>
      </c>
      <c r="D3283" s="352">
        <v>63.79</v>
      </c>
    </row>
    <row r="3284" spans="1:4" x14ac:dyDescent="0.25">
      <c r="A3284" s="356">
        <v>359</v>
      </c>
      <c r="B3284" s="356" t="s">
        <v>6040</v>
      </c>
      <c r="C3284" s="356" t="s">
        <v>3517</v>
      </c>
      <c r="D3284" s="352">
        <v>131.03</v>
      </c>
    </row>
    <row r="3285" spans="1:4" x14ac:dyDescent="0.25">
      <c r="A3285" s="356">
        <v>38641</v>
      </c>
      <c r="B3285" s="356" t="s">
        <v>6041</v>
      </c>
      <c r="C3285" s="356" t="s">
        <v>3517</v>
      </c>
      <c r="D3285" s="352">
        <v>129.31</v>
      </c>
    </row>
    <row r="3286" spans="1:4" x14ac:dyDescent="0.25">
      <c r="A3286" s="356">
        <v>360</v>
      </c>
      <c r="B3286" s="356" t="s">
        <v>6042</v>
      </c>
      <c r="C3286" s="356" t="s">
        <v>3517</v>
      </c>
      <c r="D3286" s="352">
        <v>3</v>
      </c>
    </row>
    <row r="3287" spans="1:4" x14ac:dyDescent="0.25">
      <c r="A3287" s="356">
        <v>42430</v>
      </c>
      <c r="B3287" s="356" t="s">
        <v>8177</v>
      </c>
      <c r="C3287" s="356" t="s">
        <v>3517</v>
      </c>
      <c r="D3287" s="353">
        <v>6318.06</v>
      </c>
    </row>
    <row r="3288" spans="1:4" x14ac:dyDescent="0.25">
      <c r="A3288" s="356">
        <v>4214</v>
      </c>
      <c r="B3288" s="356" t="s">
        <v>6043</v>
      </c>
      <c r="C3288" s="356" t="s">
        <v>3517</v>
      </c>
      <c r="D3288" s="352">
        <v>9.8800000000000008</v>
      </c>
    </row>
    <row r="3289" spans="1:4" x14ac:dyDescent="0.25">
      <c r="A3289" s="356">
        <v>4215</v>
      </c>
      <c r="B3289" s="356" t="s">
        <v>6044</v>
      </c>
      <c r="C3289" s="356" t="s">
        <v>3517</v>
      </c>
      <c r="D3289" s="352">
        <v>6.5</v>
      </c>
    </row>
    <row r="3290" spans="1:4" x14ac:dyDescent="0.25">
      <c r="A3290" s="356">
        <v>4210</v>
      </c>
      <c r="B3290" s="356" t="s">
        <v>6045</v>
      </c>
      <c r="C3290" s="356" t="s">
        <v>3517</v>
      </c>
      <c r="D3290" s="352">
        <v>1.0900000000000001</v>
      </c>
    </row>
    <row r="3291" spans="1:4" x14ac:dyDescent="0.25">
      <c r="A3291" s="356">
        <v>4212</v>
      </c>
      <c r="B3291" s="356" t="s">
        <v>6046</v>
      </c>
      <c r="C3291" s="356" t="s">
        <v>3517</v>
      </c>
      <c r="D3291" s="352">
        <v>3.14</v>
      </c>
    </row>
    <row r="3292" spans="1:4" x14ac:dyDescent="0.25">
      <c r="A3292" s="356">
        <v>4213</v>
      </c>
      <c r="B3292" s="356" t="s">
        <v>6047</v>
      </c>
      <c r="C3292" s="356" t="s">
        <v>3517</v>
      </c>
      <c r="D3292" s="352">
        <v>14.03</v>
      </c>
    </row>
    <row r="3293" spans="1:4" x14ac:dyDescent="0.25">
      <c r="A3293" s="356">
        <v>4211</v>
      </c>
      <c r="B3293" s="356" t="s">
        <v>6048</v>
      </c>
      <c r="C3293" s="356" t="s">
        <v>3517</v>
      </c>
      <c r="D3293" s="352">
        <v>1.57</v>
      </c>
    </row>
    <row r="3294" spans="1:4" x14ac:dyDescent="0.25">
      <c r="A3294" s="356">
        <v>4209</v>
      </c>
      <c r="B3294" s="356" t="s">
        <v>6049</v>
      </c>
      <c r="C3294" s="356" t="s">
        <v>3517</v>
      </c>
      <c r="D3294" s="352">
        <v>17.82</v>
      </c>
    </row>
    <row r="3295" spans="1:4" x14ac:dyDescent="0.25">
      <c r="A3295" s="356">
        <v>4180</v>
      </c>
      <c r="B3295" s="356" t="s">
        <v>6050</v>
      </c>
      <c r="C3295" s="356" t="s">
        <v>3517</v>
      </c>
      <c r="D3295" s="352">
        <v>13.42</v>
      </c>
    </row>
    <row r="3296" spans="1:4" x14ac:dyDescent="0.25">
      <c r="A3296" s="356">
        <v>4177</v>
      </c>
      <c r="B3296" s="356" t="s">
        <v>6051</v>
      </c>
      <c r="C3296" s="356" t="s">
        <v>3517</v>
      </c>
      <c r="D3296" s="352">
        <v>4.45</v>
      </c>
    </row>
    <row r="3297" spans="1:4" x14ac:dyDescent="0.25">
      <c r="A3297" s="356">
        <v>4179</v>
      </c>
      <c r="B3297" s="356" t="s">
        <v>6052</v>
      </c>
      <c r="C3297" s="356" t="s">
        <v>3517</v>
      </c>
      <c r="D3297" s="352">
        <v>9.11</v>
      </c>
    </row>
    <row r="3298" spans="1:4" x14ac:dyDescent="0.25">
      <c r="A3298" s="356">
        <v>4208</v>
      </c>
      <c r="B3298" s="356" t="s">
        <v>6053</v>
      </c>
      <c r="C3298" s="356" t="s">
        <v>3517</v>
      </c>
      <c r="D3298" s="352">
        <v>42.42</v>
      </c>
    </row>
    <row r="3299" spans="1:4" x14ac:dyDescent="0.25">
      <c r="A3299" s="356">
        <v>4181</v>
      </c>
      <c r="B3299" s="356" t="s">
        <v>6054</v>
      </c>
      <c r="C3299" s="356" t="s">
        <v>3517</v>
      </c>
      <c r="D3299" s="352">
        <v>27.72</v>
      </c>
    </row>
    <row r="3300" spans="1:4" x14ac:dyDescent="0.25">
      <c r="A3300" s="356">
        <v>4178</v>
      </c>
      <c r="B3300" s="356" t="s">
        <v>6055</v>
      </c>
      <c r="C3300" s="356" t="s">
        <v>3517</v>
      </c>
      <c r="D3300" s="352">
        <v>6.17</v>
      </c>
    </row>
    <row r="3301" spans="1:4" x14ac:dyDescent="0.25">
      <c r="A3301" s="356">
        <v>4182</v>
      </c>
      <c r="B3301" s="356" t="s">
        <v>6056</v>
      </c>
      <c r="C3301" s="356" t="s">
        <v>3517</v>
      </c>
      <c r="D3301" s="352">
        <v>69.010000000000005</v>
      </c>
    </row>
    <row r="3302" spans="1:4" x14ac:dyDescent="0.25">
      <c r="A3302" s="356">
        <v>4183</v>
      </c>
      <c r="B3302" s="356" t="s">
        <v>6057</v>
      </c>
      <c r="C3302" s="356" t="s">
        <v>3517</v>
      </c>
      <c r="D3302" s="352">
        <v>111.1</v>
      </c>
    </row>
    <row r="3303" spans="1:4" x14ac:dyDescent="0.25">
      <c r="A3303" s="356">
        <v>4184</v>
      </c>
      <c r="B3303" s="356" t="s">
        <v>6058</v>
      </c>
      <c r="C3303" s="356" t="s">
        <v>3517</v>
      </c>
      <c r="D3303" s="352">
        <v>245.25</v>
      </c>
    </row>
    <row r="3304" spans="1:4" x14ac:dyDescent="0.25">
      <c r="A3304" s="356">
        <v>4185</v>
      </c>
      <c r="B3304" s="356" t="s">
        <v>6059</v>
      </c>
      <c r="C3304" s="356" t="s">
        <v>3517</v>
      </c>
      <c r="D3304" s="352">
        <v>407.5</v>
      </c>
    </row>
    <row r="3305" spans="1:4" x14ac:dyDescent="0.25">
      <c r="A3305" s="356">
        <v>4205</v>
      </c>
      <c r="B3305" s="356" t="s">
        <v>6060</v>
      </c>
      <c r="C3305" s="356" t="s">
        <v>3517</v>
      </c>
      <c r="D3305" s="352">
        <v>23.53</v>
      </c>
    </row>
    <row r="3306" spans="1:4" x14ac:dyDescent="0.25">
      <c r="A3306" s="356">
        <v>4192</v>
      </c>
      <c r="B3306" s="356" t="s">
        <v>6061</v>
      </c>
      <c r="C3306" s="356" t="s">
        <v>3517</v>
      </c>
      <c r="D3306" s="352">
        <v>23.53</v>
      </c>
    </row>
    <row r="3307" spans="1:4" x14ac:dyDescent="0.25">
      <c r="A3307" s="356">
        <v>4191</v>
      </c>
      <c r="B3307" s="356" t="s">
        <v>6062</v>
      </c>
      <c r="C3307" s="356" t="s">
        <v>3517</v>
      </c>
      <c r="D3307" s="352">
        <v>23.53</v>
      </c>
    </row>
    <row r="3308" spans="1:4" x14ac:dyDescent="0.25">
      <c r="A3308" s="356">
        <v>4207</v>
      </c>
      <c r="B3308" s="356" t="s">
        <v>6063</v>
      </c>
      <c r="C3308" s="356" t="s">
        <v>3517</v>
      </c>
      <c r="D3308" s="352">
        <v>18.940000000000001</v>
      </c>
    </row>
    <row r="3309" spans="1:4" x14ac:dyDescent="0.25">
      <c r="A3309" s="356">
        <v>4206</v>
      </c>
      <c r="B3309" s="356" t="s">
        <v>6064</v>
      </c>
      <c r="C3309" s="356" t="s">
        <v>3517</v>
      </c>
      <c r="D3309" s="352">
        <v>18.39</v>
      </c>
    </row>
    <row r="3310" spans="1:4" x14ac:dyDescent="0.25">
      <c r="A3310" s="356">
        <v>4190</v>
      </c>
      <c r="B3310" s="356" t="s">
        <v>6065</v>
      </c>
      <c r="C3310" s="356" t="s">
        <v>3517</v>
      </c>
      <c r="D3310" s="352">
        <v>18.39</v>
      </c>
    </row>
    <row r="3311" spans="1:4" x14ac:dyDescent="0.25">
      <c r="A3311" s="356">
        <v>4186</v>
      </c>
      <c r="B3311" s="356" t="s">
        <v>6066</v>
      </c>
      <c r="C3311" s="356" t="s">
        <v>3517</v>
      </c>
      <c r="D3311" s="352">
        <v>5.43</v>
      </c>
    </row>
    <row r="3312" spans="1:4" x14ac:dyDescent="0.25">
      <c r="A3312" s="356">
        <v>4188</v>
      </c>
      <c r="B3312" s="356" t="s">
        <v>6067</v>
      </c>
      <c r="C3312" s="356" t="s">
        <v>3517</v>
      </c>
      <c r="D3312" s="352">
        <v>11.1</v>
      </c>
    </row>
    <row r="3313" spans="1:4" x14ac:dyDescent="0.25">
      <c r="A3313" s="356">
        <v>4189</v>
      </c>
      <c r="B3313" s="356" t="s">
        <v>6068</v>
      </c>
      <c r="C3313" s="356" t="s">
        <v>3517</v>
      </c>
      <c r="D3313" s="352">
        <v>11.1</v>
      </c>
    </row>
    <row r="3314" spans="1:4" x14ac:dyDescent="0.25">
      <c r="A3314" s="356">
        <v>4197</v>
      </c>
      <c r="B3314" s="356" t="s">
        <v>6069</v>
      </c>
      <c r="C3314" s="356" t="s">
        <v>3517</v>
      </c>
      <c r="D3314" s="352">
        <v>58.76</v>
      </c>
    </row>
    <row r="3315" spans="1:4" x14ac:dyDescent="0.25">
      <c r="A3315" s="356">
        <v>4194</v>
      </c>
      <c r="B3315" s="356" t="s">
        <v>6070</v>
      </c>
      <c r="C3315" s="356" t="s">
        <v>3517</v>
      </c>
      <c r="D3315" s="352">
        <v>35.51</v>
      </c>
    </row>
    <row r="3316" spans="1:4" x14ac:dyDescent="0.25">
      <c r="A3316" s="356">
        <v>4193</v>
      </c>
      <c r="B3316" s="356" t="s">
        <v>6071</v>
      </c>
      <c r="C3316" s="356" t="s">
        <v>3517</v>
      </c>
      <c r="D3316" s="352">
        <v>35.51</v>
      </c>
    </row>
    <row r="3317" spans="1:4" x14ac:dyDescent="0.25">
      <c r="A3317" s="356">
        <v>4204</v>
      </c>
      <c r="B3317" s="356" t="s">
        <v>6072</v>
      </c>
      <c r="C3317" s="356" t="s">
        <v>3517</v>
      </c>
      <c r="D3317" s="352">
        <v>35.51</v>
      </c>
    </row>
    <row r="3318" spans="1:4" x14ac:dyDescent="0.25">
      <c r="A3318" s="356">
        <v>4187</v>
      </c>
      <c r="B3318" s="356" t="s">
        <v>6073</v>
      </c>
      <c r="C3318" s="356" t="s">
        <v>3517</v>
      </c>
      <c r="D3318" s="352">
        <v>7.07</v>
      </c>
    </row>
    <row r="3319" spans="1:4" x14ac:dyDescent="0.25">
      <c r="A3319" s="356">
        <v>4202</v>
      </c>
      <c r="B3319" s="356" t="s">
        <v>6074</v>
      </c>
      <c r="C3319" s="356" t="s">
        <v>3517</v>
      </c>
      <c r="D3319" s="352">
        <v>107.32</v>
      </c>
    </row>
    <row r="3320" spans="1:4" x14ac:dyDescent="0.25">
      <c r="A3320" s="356">
        <v>4203</v>
      </c>
      <c r="B3320" s="356" t="s">
        <v>6075</v>
      </c>
      <c r="C3320" s="356" t="s">
        <v>3517</v>
      </c>
      <c r="D3320" s="352">
        <v>94.78</v>
      </c>
    </row>
    <row r="3321" spans="1:4" x14ac:dyDescent="0.25">
      <c r="A3321" s="356">
        <v>40368</v>
      </c>
      <c r="B3321" s="356" t="s">
        <v>6076</v>
      </c>
      <c r="C3321" s="356" t="s">
        <v>3517</v>
      </c>
      <c r="D3321" s="352">
        <v>57.46</v>
      </c>
    </row>
    <row r="3322" spans="1:4" x14ac:dyDescent="0.25">
      <c r="A3322" s="356">
        <v>40365</v>
      </c>
      <c r="B3322" s="356" t="s">
        <v>6077</v>
      </c>
      <c r="C3322" s="356" t="s">
        <v>3517</v>
      </c>
      <c r="D3322" s="352">
        <v>38.76</v>
      </c>
    </row>
    <row r="3323" spans="1:4" x14ac:dyDescent="0.25">
      <c r="A3323" s="356">
        <v>40356</v>
      </c>
      <c r="B3323" s="356" t="s">
        <v>6078</v>
      </c>
      <c r="C3323" s="356" t="s">
        <v>3517</v>
      </c>
      <c r="D3323" s="352">
        <v>13.24</v>
      </c>
    </row>
    <row r="3324" spans="1:4" x14ac:dyDescent="0.25">
      <c r="A3324" s="356">
        <v>40362</v>
      </c>
      <c r="B3324" s="356" t="s">
        <v>6079</v>
      </c>
      <c r="C3324" s="356" t="s">
        <v>3517</v>
      </c>
      <c r="D3324" s="352">
        <v>25.67</v>
      </c>
    </row>
    <row r="3325" spans="1:4" x14ac:dyDescent="0.25">
      <c r="A3325" s="356">
        <v>40374</v>
      </c>
      <c r="B3325" s="356" t="s">
        <v>6080</v>
      </c>
      <c r="C3325" s="356" t="s">
        <v>3517</v>
      </c>
      <c r="D3325" s="352">
        <v>150.16999999999999</v>
      </c>
    </row>
    <row r="3326" spans="1:4" x14ac:dyDescent="0.25">
      <c r="A3326" s="356">
        <v>40371</v>
      </c>
      <c r="B3326" s="356" t="s">
        <v>6081</v>
      </c>
      <c r="C3326" s="356" t="s">
        <v>3517</v>
      </c>
      <c r="D3326" s="352">
        <v>94.53</v>
      </c>
    </row>
    <row r="3327" spans="1:4" x14ac:dyDescent="0.25">
      <c r="A3327" s="356">
        <v>40359</v>
      </c>
      <c r="B3327" s="356" t="s">
        <v>6082</v>
      </c>
      <c r="C3327" s="356" t="s">
        <v>3517</v>
      </c>
      <c r="D3327" s="352">
        <v>17.11</v>
      </c>
    </row>
    <row r="3328" spans="1:4" x14ac:dyDescent="0.25">
      <c r="A3328" s="356">
        <v>7595</v>
      </c>
      <c r="B3328" s="356" t="s">
        <v>6083</v>
      </c>
      <c r="C3328" s="356" t="s">
        <v>3519</v>
      </c>
      <c r="D3328" s="352">
        <v>8.19</v>
      </c>
    </row>
    <row r="3329" spans="1:4" x14ac:dyDescent="0.25">
      <c r="A3329" s="356">
        <v>41094</v>
      </c>
      <c r="B3329" s="356" t="s">
        <v>6084</v>
      </c>
      <c r="C3329" s="356" t="s">
        <v>3655</v>
      </c>
      <c r="D3329" s="353">
        <v>1448.52</v>
      </c>
    </row>
    <row r="3330" spans="1:4" x14ac:dyDescent="0.25">
      <c r="A3330" s="356">
        <v>39609</v>
      </c>
      <c r="B3330" s="356" t="s">
        <v>8831</v>
      </c>
      <c r="C3330" s="356" t="s">
        <v>3517</v>
      </c>
      <c r="D3330" s="353">
        <v>42509.14</v>
      </c>
    </row>
    <row r="3331" spans="1:4" x14ac:dyDescent="0.25">
      <c r="A3331" s="356">
        <v>39610</v>
      </c>
      <c r="B3331" s="356" t="s">
        <v>8832</v>
      </c>
      <c r="C3331" s="356" t="s">
        <v>3517</v>
      </c>
      <c r="D3331" s="353">
        <v>62050.09</v>
      </c>
    </row>
    <row r="3332" spans="1:4" x14ac:dyDescent="0.25">
      <c r="A3332" s="356">
        <v>39611</v>
      </c>
      <c r="B3332" s="356" t="s">
        <v>8833</v>
      </c>
      <c r="C3332" s="356" t="s">
        <v>3517</v>
      </c>
      <c r="D3332" s="353">
        <v>75090.759999999995</v>
      </c>
    </row>
    <row r="3333" spans="1:4" x14ac:dyDescent="0.25">
      <c r="A3333" s="356">
        <v>39612</v>
      </c>
      <c r="B3333" s="356" t="s">
        <v>8834</v>
      </c>
      <c r="C3333" s="356" t="s">
        <v>3517</v>
      </c>
      <c r="D3333" s="353">
        <v>117631.38</v>
      </c>
    </row>
    <row r="3334" spans="1:4" x14ac:dyDescent="0.25">
      <c r="A3334" s="356">
        <v>39608</v>
      </c>
      <c r="B3334" s="356" t="s">
        <v>8835</v>
      </c>
      <c r="C3334" s="356" t="s">
        <v>3517</v>
      </c>
      <c r="D3334" s="353">
        <v>33989.86</v>
      </c>
    </row>
    <row r="3335" spans="1:4" x14ac:dyDescent="0.25">
      <c r="A3335" s="356">
        <v>38175</v>
      </c>
      <c r="B3335" s="356" t="s">
        <v>10347</v>
      </c>
      <c r="C3335" s="356" t="s">
        <v>3517</v>
      </c>
      <c r="D3335" s="352">
        <v>4.99</v>
      </c>
    </row>
    <row r="3336" spans="1:4" x14ac:dyDescent="0.25">
      <c r="A3336" s="356">
        <v>38176</v>
      </c>
      <c r="B3336" s="356" t="s">
        <v>10348</v>
      </c>
      <c r="C3336" s="356" t="s">
        <v>3517</v>
      </c>
      <c r="D3336" s="352">
        <v>14.68</v>
      </c>
    </row>
    <row r="3337" spans="1:4" x14ac:dyDescent="0.25">
      <c r="A3337" s="356">
        <v>36152</v>
      </c>
      <c r="B3337" s="356" t="s">
        <v>6085</v>
      </c>
      <c r="C3337" s="356" t="s">
        <v>3517</v>
      </c>
      <c r="D3337" s="352">
        <v>7.8</v>
      </c>
    </row>
    <row r="3338" spans="1:4" x14ac:dyDescent="0.25">
      <c r="A3338" s="356">
        <v>11138</v>
      </c>
      <c r="B3338" s="356" t="s">
        <v>6086</v>
      </c>
      <c r="C3338" s="356" t="s">
        <v>3576</v>
      </c>
      <c r="D3338" s="352">
        <v>3.8</v>
      </c>
    </row>
    <row r="3339" spans="1:4" x14ac:dyDescent="0.25">
      <c r="A3339" s="356">
        <v>4221</v>
      </c>
      <c r="B3339" s="356" t="s">
        <v>6087</v>
      </c>
      <c r="C3339" s="356" t="s">
        <v>3576</v>
      </c>
      <c r="D3339" s="352">
        <v>5.91</v>
      </c>
    </row>
    <row r="3340" spans="1:4" x14ac:dyDescent="0.25">
      <c r="A3340" s="356">
        <v>4227</v>
      </c>
      <c r="B3340" s="356" t="s">
        <v>6088</v>
      </c>
      <c r="C3340" s="356" t="s">
        <v>3576</v>
      </c>
      <c r="D3340" s="352">
        <v>24.45</v>
      </c>
    </row>
    <row r="3341" spans="1:4" x14ac:dyDescent="0.25">
      <c r="A3341" s="356">
        <v>38170</v>
      </c>
      <c r="B3341" s="356" t="s">
        <v>10349</v>
      </c>
      <c r="C3341" s="356" t="s">
        <v>3517</v>
      </c>
      <c r="D3341" s="352">
        <v>21.81</v>
      </c>
    </row>
    <row r="3342" spans="1:4" x14ac:dyDescent="0.25">
      <c r="A3342" s="356">
        <v>4252</v>
      </c>
      <c r="B3342" s="356" t="s">
        <v>6089</v>
      </c>
      <c r="C3342" s="356" t="s">
        <v>3519</v>
      </c>
      <c r="D3342" s="352">
        <v>13.76</v>
      </c>
    </row>
    <row r="3343" spans="1:4" x14ac:dyDescent="0.25">
      <c r="A3343" s="356">
        <v>40980</v>
      </c>
      <c r="B3343" s="356" t="s">
        <v>6090</v>
      </c>
      <c r="C3343" s="356" t="s">
        <v>3655</v>
      </c>
      <c r="D3343" s="353">
        <v>2434.48</v>
      </c>
    </row>
    <row r="3344" spans="1:4" x14ac:dyDescent="0.25">
      <c r="A3344" s="356">
        <v>4243</v>
      </c>
      <c r="B3344" s="356" t="s">
        <v>6091</v>
      </c>
      <c r="C3344" s="356" t="s">
        <v>3519</v>
      </c>
      <c r="D3344" s="352">
        <v>11.81</v>
      </c>
    </row>
    <row r="3345" spans="1:4" x14ac:dyDescent="0.25">
      <c r="A3345" s="356">
        <v>41031</v>
      </c>
      <c r="B3345" s="356" t="s">
        <v>6092</v>
      </c>
      <c r="C3345" s="356" t="s">
        <v>3655</v>
      </c>
      <c r="D3345" s="353">
        <v>2087.83</v>
      </c>
    </row>
    <row r="3346" spans="1:4" x14ac:dyDescent="0.25">
      <c r="A3346" s="356">
        <v>37666</v>
      </c>
      <c r="B3346" s="356" t="s">
        <v>8836</v>
      </c>
      <c r="C3346" s="356" t="s">
        <v>3519</v>
      </c>
      <c r="D3346" s="352">
        <v>11.38</v>
      </c>
    </row>
    <row r="3347" spans="1:4" x14ac:dyDescent="0.25">
      <c r="A3347" s="356">
        <v>40986</v>
      </c>
      <c r="B3347" s="356" t="s">
        <v>6093</v>
      </c>
      <c r="C3347" s="356" t="s">
        <v>3655</v>
      </c>
      <c r="D3347" s="353">
        <v>2014.83</v>
      </c>
    </row>
    <row r="3348" spans="1:4" x14ac:dyDescent="0.25">
      <c r="A3348" s="356">
        <v>4250</v>
      </c>
      <c r="B3348" s="356" t="s">
        <v>6094</v>
      </c>
      <c r="C3348" s="356" t="s">
        <v>3519</v>
      </c>
      <c r="D3348" s="352">
        <v>12.41</v>
      </c>
    </row>
    <row r="3349" spans="1:4" x14ac:dyDescent="0.25">
      <c r="A3349" s="356">
        <v>40978</v>
      </c>
      <c r="B3349" s="356" t="s">
        <v>6095</v>
      </c>
      <c r="C3349" s="356" t="s">
        <v>3655</v>
      </c>
      <c r="D3349" s="353">
        <v>2195.88</v>
      </c>
    </row>
    <row r="3350" spans="1:4" x14ac:dyDescent="0.25">
      <c r="A3350" s="356">
        <v>41043</v>
      </c>
      <c r="B3350" s="356" t="s">
        <v>6096</v>
      </c>
      <c r="C3350" s="356" t="s">
        <v>3655</v>
      </c>
      <c r="D3350" s="353">
        <v>2569.64</v>
      </c>
    </row>
    <row r="3351" spans="1:4" x14ac:dyDescent="0.25">
      <c r="A3351" s="356">
        <v>44501</v>
      </c>
      <c r="B3351" s="356" t="s">
        <v>12702</v>
      </c>
      <c r="C3351" s="356" t="s">
        <v>3519</v>
      </c>
      <c r="D3351" s="352">
        <v>14.53</v>
      </c>
    </row>
    <row r="3352" spans="1:4" x14ac:dyDescent="0.25">
      <c r="A3352" s="356">
        <v>4234</v>
      </c>
      <c r="B3352" s="356" t="s">
        <v>6097</v>
      </c>
      <c r="C3352" s="356" t="s">
        <v>3519</v>
      </c>
      <c r="D3352" s="352">
        <v>15.93</v>
      </c>
    </row>
    <row r="3353" spans="1:4" x14ac:dyDescent="0.25">
      <c r="A3353" s="356">
        <v>40987</v>
      </c>
      <c r="B3353" s="356" t="s">
        <v>6098</v>
      </c>
      <c r="C3353" s="356" t="s">
        <v>3655</v>
      </c>
      <c r="D3353" s="353">
        <v>2814.94</v>
      </c>
    </row>
    <row r="3354" spans="1:4" x14ac:dyDescent="0.25">
      <c r="A3354" s="356">
        <v>4253</v>
      </c>
      <c r="B3354" s="356" t="s">
        <v>8837</v>
      </c>
      <c r="C3354" s="356" t="s">
        <v>3519</v>
      </c>
      <c r="D3354" s="352">
        <v>11.45</v>
      </c>
    </row>
    <row r="3355" spans="1:4" x14ac:dyDescent="0.25">
      <c r="A3355" s="356">
        <v>40981</v>
      </c>
      <c r="B3355" s="356" t="s">
        <v>6099</v>
      </c>
      <c r="C3355" s="356" t="s">
        <v>3655</v>
      </c>
      <c r="D3355" s="353">
        <v>2024.81</v>
      </c>
    </row>
    <row r="3356" spans="1:4" x14ac:dyDescent="0.25">
      <c r="A3356" s="356">
        <v>4254</v>
      </c>
      <c r="B3356" s="356" t="s">
        <v>6100</v>
      </c>
      <c r="C3356" s="356" t="s">
        <v>3519</v>
      </c>
      <c r="D3356" s="352">
        <v>11.51</v>
      </c>
    </row>
    <row r="3357" spans="1:4" x14ac:dyDescent="0.25">
      <c r="A3357" s="356">
        <v>41036</v>
      </c>
      <c r="B3357" s="356" t="s">
        <v>6101</v>
      </c>
      <c r="C3357" s="356" t="s">
        <v>3655</v>
      </c>
      <c r="D3357" s="353">
        <v>2035.91</v>
      </c>
    </row>
    <row r="3358" spans="1:4" x14ac:dyDescent="0.25">
      <c r="A3358" s="356">
        <v>4251</v>
      </c>
      <c r="B3358" s="356" t="s">
        <v>6102</v>
      </c>
      <c r="C3358" s="356" t="s">
        <v>3519</v>
      </c>
      <c r="D3358" s="352">
        <v>14.26</v>
      </c>
    </row>
    <row r="3359" spans="1:4" x14ac:dyDescent="0.25">
      <c r="A3359" s="356">
        <v>40979</v>
      </c>
      <c r="B3359" s="356" t="s">
        <v>6103</v>
      </c>
      <c r="C3359" s="356" t="s">
        <v>3655</v>
      </c>
      <c r="D3359" s="353">
        <v>2520.0100000000002</v>
      </c>
    </row>
    <row r="3360" spans="1:4" x14ac:dyDescent="0.25">
      <c r="A3360" s="356">
        <v>4230</v>
      </c>
      <c r="B3360" s="356" t="s">
        <v>6104</v>
      </c>
      <c r="C3360" s="356" t="s">
        <v>3519</v>
      </c>
      <c r="D3360" s="352">
        <v>12.13</v>
      </c>
    </row>
    <row r="3361" spans="1:4" x14ac:dyDescent="0.25">
      <c r="A3361" s="356">
        <v>40998</v>
      </c>
      <c r="B3361" s="356" t="s">
        <v>6105</v>
      </c>
      <c r="C3361" s="356" t="s">
        <v>3655</v>
      </c>
      <c r="D3361" s="353">
        <v>2145.83</v>
      </c>
    </row>
    <row r="3362" spans="1:4" x14ac:dyDescent="0.25">
      <c r="A3362" s="356">
        <v>4257</v>
      </c>
      <c r="B3362" s="356" t="s">
        <v>6106</v>
      </c>
      <c r="C3362" s="356" t="s">
        <v>3519</v>
      </c>
      <c r="D3362" s="352">
        <v>9.56</v>
      </c>
    </row>
    <row r="3363" spans="1:4" x14ac:dyDescent="0.25">
      <c r="A3363" s="356">
        <v>40982</v>
      </c>
      <c r="B3363" s="356" t="s">
        <v>6107</v>
      </c>
      <c r="C3363" s="356" t="s">
        <v>3655</v>
      </c>
      <c r="D3363" s="353">
        <v>1691.65</v>
      </c>
    </row>
    <row r="3364" spans="1:4" x14ac:dyDescent="0.25">
      <c r="A3364" s="356">
        <v>4240</v>
      </c>
      <c r="B3364" s="356" t="s">
        <v>6108</v>
      </c>
      <c r="C3364" s="356" t="s">
        <v>3519</v>
      </c>
      <c r="D3364" s="352">
        <v>14.77</v>
      </c>
    </row>
    <row r="3365" spans="1:4" x14ac:dyDescent="0.25">
      <c r="A3365" s="356">
        <v>41026</v>
      </c>
      <c r="B3365" s="356" t="s">
        <v>6109</v>
      </c>
      <c r="C3365" s="356" t="s">
        <v>3655</v>
      </c>
      <c r="D3365" s="353">
        <v>2613.4499999999998</v>
      </c>
    </row>
    <row r="3366" spans="1:4" x14ac:dyDescent="0.25">
      <c r="A3366" s="356">
        <v>4239</v>
      </c>
      <c r="B3366" s="356" t="s">
        <v>6110</v>
      </c>
      <c r="C3366" s="356" t="s">
        <v>3519</v>
      </c>
      <c r="D3366" s="352">
        <v>18.14</v>
      </c>
    </row>
    <row r="3367" spans="1:4" x14ac:dyDescent="0.25">
      <c r="A3367" s="356">
        <v>41024</v>
      </c>
      <c r="B3367" s="356" t="s">
        <v>6111</v>
      </c>
      <c r="C3367" s="356" t="s">
        <v>3655</v>
      </c>
      <c r="D3367" s="353">
        <v>3206.22</v>
      </c>
    </row>
    <row r="3368" spans="1:4" x14ac:dyDescent="0.25">
      <c r="A3368" s="356">
        <v>4248</v>
      </c>
      <c r="B3368" s="356" t="s">
        <v>6112</v>
      </c>
      <c r="C3368" s="356" t="s">
        <v>3519</v>
      </c>
      <c r="D3368" s="352">
        <v>13.25</v>
      </c>
    </row>
    <row r="3369" spans="1:4" x14ac:dyDescent="0.25">
      <c r="A3369" s="356">
        <v>41033</v>
      </c>
      <c r="B3369" s="356" t="s">
        <v>6113</v>
      </c>
      <c r="C3369" s="356" t="s">
        <v>3655</v>
      </c>
      <c r="D3369" s="353">
        <v>2341.38</v>
      </c>
    </row>
    <row r="3370" spans="1:4" x14ac:dyDescent="0.25">
      <c r="A3370" s="356">
        <v>41040</v>
      </c>
      <c r="B3370" s="356" t="s">
        <v>8838</v>
      </c>
      <c r="C3370" s="356" t="s">
        <v>3655</v>
      </c>
      <c r="D3370" s="353">
        <v>2698.13</v>
      </c>
    </row>
    <row r="3371" spans="1:4" x14ac:dyDescent="0.25">
      <c r="A3371" s="356">
        <v>44500</v>
      </c>
      <c r="B3371" s="356" t="s">
        <v>12703</v>
      </c>
      <c r="C3371" s="356" t="s">
        <v>3519</v>
      </c>
      <c r="D3371" s="352">
        <v>15.26</v>
      </c>
    </row>
    <row r="3372" spans="1:4" x14ac:dyDescent="0.25">
      <c r="A3372" s="356">
        <v>4238</v>
      </c>
      <c r="B3372" s="356" t="s">
        <v>6114</v>
      </c>
      <c r="C3372" s="356" t="s">
        <v>3519</v>
      </c>
      <c r="D3372" s="352">
        <v>12.13</v>
      </c>
    </row>
    <row r="3373" spans="1:4" x14ac:dyDescent="0.25">
      <c r="A3373" s="356">
        <v>41012</v>
      </c>
      <c r="B3373" s="356" t="s">
        <v>6115</v>
      </c>
      <c r="C3373" s="356" t="s">
        <v>3655</v>
      </c>
      <c r="D3373" s="353">
        <v>2145.83</v>
      </c>
    </row>
    <row r="3374" spans="1:4" x14ac:dyDescent="0.25">
      <c r="A3374" s="356">
        <v>4237</v>
      </c>
      <c r="B3374" s="356" t="s">
        <v>6116</v>
      </c>
      <c r="C3374" s="356" t="s">
        <v>3519</v>
      </c>
      <c r="D3374" s="352">
        <v>12.22</v>
      </c>
    </row>
    <row r="3375" spans="1:4" x14ac:dyDescent="0.25">
      <c r="A3375" s="356">
        <v>41002</v>
      </c>
      <c r="B3375" s="356" t="s">
        <v>6117</v>
      </c>
      <c r="C3375" s="356" t="s">
        <v>3655</v>
      </c>
      <c r="D3375" s="353">
        <v>2162.71</v>
      </c>
    </row>
    <row r="3376" spans="1:4" x14ac:dyDescent="0.25">
      <c r="A3376" s="356">
        <v>4233</v>
      </c>
      <c r="B3376" s="356" t="s">
        <v>6118</v>
      </c>
      <c r="C3376" s="356" t="s">
        <v>3519</v>
      </c>
      <c r="D3376" s="352">
        <v>13.1</v>
      </c>
    </row>
    <row r="3377" spans="1:4" x14ac:dyDescent="0.25">
      <c r="A3377" s="356">
        <v>41001</v>
      </c>
      <c r="B3377" s="356" t="s">
        <v>6119</v>
      </c>
      <c r="C3377" s="356" t="s">
        <v>3655</v>
      </c>
      <c r="D3377" s="353">
        <v>2317.06</v>
      </c>
    </row>
    <row r="3378" spans="1:4" x14ac:dyDescent="0.25">
      <c r="A3378" s="356">
        <v>2</v>
      </c>
      <c r="B3378" s="356" t="s">
        <v>6120</v>
      </c>
      <c r="C3378" s="356" t="s">
        <v>3524</v>
      </c>
      <c r="D3378" s="352">
        <v>16.760000000000002</v>
      </c>
    </row>
    <row r="3379" spans="1:4" x14ac:dyDescent="0.25">
      <c r="A3379" s="356">
        <v>36517</v>
      </c>
      <c r="B3379" s="356" t="s">
        <v>8839</v>
      </c>
      <c r="C3379" s="356" t="s">
        <v>3517</v>
      </c>
      <c r="D3379" s="353">
        <v>515040</v>
      </c>
    </row>
    <row r="3380" spans="1:4" x14ac:dyDescent="0.25">
      <c r="A3380" s="356">
        <v>4262</v>
      </c>
      <c r="B3380" s="356" t="s">
        <v>8840</v>
      </c>
      <c r="C3380" s="356" t="s">
        <v>3517</v>
      </c>
      <c r="D3380" s="353">
        <v>580000</v>
      </c>
    </row>
    <row r="3381" spans="1:4" x14ac:dyDescent="0.25">
      <c r="A3381" s="356">
        <v>4263</v>
      </c>
      <c r="B3381" s="356" t="s">
        <v>8841</v>
      </c>
      <c r="C3381" s="356" t="s">
        <v>3517</v>
      </c>
      <c r="D3381" s="353">
        <v>804266.62</v>
      </c>
    </row>
    <row r="3382" spans="1:4" x14ac:dyDescent="0.25">
      <c r="A3382" s="356">
        <v>36518</v>
      </c>
      <c r="B3382" s="356" t="s">
        <v>8842</v>
      </c>
      <c r="C3382" s="356" t="s">
        <v>3517</v>
      </c>
      <c r="D3382" s="353">
        <v>915626.62</v>
      </c>
    </row>
    <row r="3383" spans="1:4" x14ac:dyDescent="0.25">
      <c r="A3383" s="356">
        <v>14221</v>
      </c>
      <c r="B3383" s="356" t="s">
        <v>8843</v>
      </c>
      <c r="C3383" s="356" t="s">
        <v>3517</v>
      </c>
      <c r="D3383" s="353">
        <v>534373.31000000006</v>
      </c>
    </row>
    <row r="3384" spans="1:4" x14ac:dyDescent="0.25">
      <c r="A3384" s="356">
        <v>38402</v>
      </c>
      <c r="B3384" s="356" t="s">
        <v>6121</v>
      </c>
      <c r="C3384" s="356" t="s">
        <v>3517</v>
      </c>
      <c r="D3384" s="352">
        <v>17.420000000000002</v>
      </c>
    </row>
    <row r="3385" spans="1:4" x14ac:dyDescent="0.25">
      <c r="A3385" s="356">
        <v>3412</v>
      </c>
      <c r="B3385" s="356" t="s">
        <v>6122</v>
      </c>
      <c r="C3385" s="356" t="s">
        <v>3518</v>
      </c>
      <c r="D3385" s="352">
        <v>17.27</v>
      </c>
    </row>
    <row r="3386" spans="1:4" x14ac:dyDescent="0.25">
      <c r="A3386" s="356">
        <v>3413</v>
      </c>
      <c r="B3386" s="356" t="s">
        <v>6123</v>
      </c>
      <c r="C3386" s="356" t="s">
        <v>3518</v>
      </c>
      <c r="D3386" s="352">
        <v>38.869999999999997</v>
      </c>
    </row>
    <row r="3387" spans="1:4" x14ac:dyDescent="0.25">
      <c r="A3387" s="356">
        <v>39744</v>
      </c>
      <c r="B3387" s="356" t="s">
        <v>6124</v>
      </c>
      <c r="C3387" s="356" t="s">
        <v>3518</v>
      </c>
      <c r="D3387" s="352">
        <v>30.18</v>
      </c>
    </row>
    <row r="3388" spans="1:4" x14ac:dyDescent="0.25">
      <c r="A3388" s="356">
        <v>39745</v>
      </c>
      <c r="B3388" s="356" t="s">
        <v>6125</v>
      </c>
      <c r="C3388" s="356" t="s">
        <v>3518</v>
      </c>
      <c r="D3388" s="352">
        <v>63.7</v>
      </c>
    </row>
    <row r="3389" spans="1:4" x14ac:dyDescent="0.25">
      <c r="A3389" s="356">
        <v>39637</v>
      </c>
      <c r="B3389" s="356" t="s">
        <v>6126</v>
      </c>
      <c r="C3389" s="356" t="s">
        <v>3518</v>
      </c>
      <c r="D3389" s="352">
        <v>104.28</v>
      </c>
    </row>
    <row r="3390" spans="1:4" x14ac:dyDescent="0.25">
      <c r="A3390" s="356">
        <v>39638</v>
      </c>
      <c r="B3390" s="356" t="s">
        <v>6127</v>
      </c>
      <c r="C3390" s="356" t="s">
        <v>3518</v>
      </c>
      <c r="D3390" s="352">
        <v>118</v>
      </c>
    </row>
    <row r="3391" spans="1:4" x14ac:dyDescent="0.25">
      <c r="A3391" s="356">
        <v>39639</v>
      </c>
      <c r="B3391" s="356" t="s">
        <v>6128</v>
      </c>
      <c r="C3391" s="356" t="s">
        <v>3518</v>
      </c>
      <c r="D3391" s="352">
        <v>178.04</v>
      </c>
    </row>
    <row r="3392" spans="1:4" x14ac:dyDescent="0.25">
      <c r="A3392" s="356">
        <v>39517</v>
      </c>
      <c r="B3392" s="356" t="s">
        <v>8178</v>
      </c>
      <c r="C3392" s="356" t="s">
        <v>3518</v>
      </c>
      <c r="D3392" s="352">
        <v>250.46</v>
      </c>
    </row>
    <row r="3393" spans="1:4" x14ac:dyDescent="0.25">
      <c r="A3393" s="356">
        <v>39518</v>
      </c>
      <c r="B3393" s="356" t="s">
        <v>8179</v>
      </c>
      <c r="C3393" s="356" t="s">
        <v>3518</v>
      </c>
      <c r="D3393" s="352">
        <v>296.93</v>
      </c>
    </row>
    <row r="3394" spans="1:4" x14ac:dyDescent="0.25">
      <c r="A3394" s="356">
        <v>38366</v>
      </c>
      <c r="B3394" s="356" t="s">
        <v>6129</v>
      </c>
      <c r="C3394" s="356" t="s">
        <v>3518</v>
      </c>
      <c r="D3394" s="352">
        <v>5.28</v>
      </c>
    </row>
    <row r="3395" spans="1:4" x14ac:dyDescent="0.25">
      <c r="A3395" s="356">
        <v>11703</v>
      </c>
      <c r="B3395" s="356" t="s">
        <v>6130</v>
      </c>
      <c r="C3395" s="356" t="s">
        <v>3517</v>
      </c>
      <c r="D3395" s="352">
        <v>31.89</v>
      </c>
    </row>
    <row r="3396" spans="1:4" x14ac:dyDescent="0.25">
      <c r="A3396" s="356">
        <v>37400</v>
      </c>
      <c r="B3396" s="356" t="s">
        <v>6131</v>
      </c>
      <c r="C3396" s="356" t="s">
        <v>3517</v>
      </c>
      <c r="D3396" s="352">
        <v>79.02</v>
      </c>
    </row>
    <row r="3397" spans="1:4" x14ac:dyDescent="0.25">
      <c r="A3397" s="356">
        <v>25400</v>
      </c>
      <c r="B3397" s="356" t="s">
        <v>12704</v>
      </c>
      <c r="C3397" s="356" t="s">
        <v>3517</v>
      </c>
      <c r="D3397" s="353">
        <v>3994.77</v>
      </c>
    </row>
    <row r="3398" spans="1:4" x14ac:dyDescent="0.25">
      <c r="A3398" s="356">
        <v>4276</v>
      </c>
      <c r="B3398" s="356" t="s">
        <v>6132</v>
      </c>
      <c r="C3398" s="356" t="s">
        <v>3517</v>
      </c>
      <c r="D3398" s="352">
        <v>202.54</v>
      </c>
    </row>
    <row r="3399" spans="1:4" x14ac:dyDescent="0.25">
      <c r="A3399" s="356">
        <v>4273</v>
      </c>
      <c r="B3399" s="356" t="s">
        <v>6133</v>
      </c>
      <c r="C3399" s="356" t="s">
        <v>3517</v>
      </c>
      <c r="D3399" s="352">
        <v>367.73</v>
      </c>
    </row>
    <row r="3400" spans="1:4" x14ac:dyDescent="0.25">
      <c r="A3400" s="356">
        <v>4274</v>
      </c>
      <c r="B3400" s="356" t="s">
        <v>6134</v>
      </c>
      <c r="C3400" s="356" t="s">
        <v>3517</v>
      </c>
      <c r="D3400" s="352">
        <v>134.53</v>
      </c>
    </row>
    <row r="3401" spans="1:4" x14ac:dyDescent="0.25">
      <c r="A3401" s="356">
        <v>39438</v>
      </c>
      <c r="B3401" s="356" t="s">
        <v>6135</v>
      </c>
      <c r="C3401" s="356" t="s">
        <v>3517</v>
      </c>
      <c r="D3401" s="352">
        <v>0.28999999999999998</v>
      </c>
    </row>
    <row r="3402" spans="1:4" x14ac:dyDescent="0.25">
      <c r="A3402" s="356">
        <v>11963</v>
      </c>
      <c r="B3402" s="356" t="s">
        <v>6136</v>
      </c>
      <c r="C3402" s="356" t="s">
        <v>3517</v>
      </c>
      <c r="D3402" s="352">
        <v>10.8</v>
      </c>
    </row>
    <row r="3403" spans="1:4" x14ac:dyDescent="0.25">
      <c r="A3403" s="356">
        <v>11964</v>
      </c>
      <c r="B3403" s="356" t="s">
        <v>6137</v>
      </c>
      <c r="C3403" s="356" t="s">
        <v>3517</v>
      </c>
      <c r="D3403" s="352">
        <v>2.72</v>
      </c>
    </row>
    <row r="3404" spans="1:4" x14ac:dyDescent="0.25">
      <c r="A3404" s="356">
        <v>4379</v>
      </c>
      <c r="B3404" s="356" t="s">
        <v>6138</v>
      </c>
      <c r="C3404" s="356" t="s">
        <v>3517</v>
      </c>
      <c r="D3404" s="352">
        <v>0.05</v>
      </c>
    </row>
    <row r="3405" spans="1:4" x14ac:dyDescent="0.25">
      <c r="A3405" s="356">
        <v>4377</v>
      </c>
      <c r="B3405" s="356" t="s">
        <v>6139</v>
      </c>
      <c r="C3405" s="356" t="s">
        <v>3517</v>
      </c>
      <c r="D3405" s="352">
        <v>0.21</v>
      </c>
    </row>
    <row r="3406" spans="1:4" x14ac:dyDescent="0.25">
      <c r="A3406" s="356">
        <v>4356</v>
      </c>
      <c r="B3406" s="356" t="s">
        <v>6140</v>
      </c>
      <c r="C3406" s="356" t="s">
        <v>3517</v>
      </c>
      <c r="D3406" s="352">
        <v>0.3</v>
      </c>
    </row>
    <row r="3407" spans="1:4" x14ac:dyDescent="0.25">
      <c r="A3407" s="356">
        <v>13246</v>
      </c>
      <c r="B3407" s="356" t="s">
        <v>6141</v>
      </c>
      <c r="C3407" s="356" t="s">
        <v>3517</v>
      </c>
      <c r="D3407" s="352">
        <v>0.51</v>
      </c>
    </row>
    <row r="3408" spans="1:4" x14ac:dyDescent="0.25">
      <c r="A3408" s="356">
        <v>4346</v>
      </c>
      <c r="B3408" s="356" t="s">
        <v>6142</v>
      </c>
      <c r="C3408" s="356" t="s">
        <v>3517</v>
      </c>
      <c r="D3408" s="352">
        <v>11.57</v>
      </c>
    </row>
    <row r="3409" spans="1:4" x14ac:dyDescent="0.25">
      <c r="A3409" s="356">
        <v>11955</v>
      </c>
      <c r="B3409" s="356" t="s">
        <v>6143</v>
      </c>
      <c r="C3409" s="356" t="s">
        <v>3517</v>
      </c>
      <c r="D3409" s="352">
        <v>5.0599999999999996</v>
      </c>
    </row>
    <row r="3410" spans="1:4" x14ac:dyDescent="0.25">
      <c r="A3410" s="356">
        <v>11960</v>
      </c>
      <c r="B3410" s="356" t="s">
        <v>6144</v>
      </c>
      <c r="C3410" s="356" t="s">
        <v>3517</v>
      </c>
      <c r="D3410" s="352">
        <v>0.17</v>
      </c>
    </row>
    <row r="3411" spans="1:4" x14ac:dyDescent="0.25">
      <c r="A3411" s="356">
        <v>4333</v>
      </c>
      <c r="B3411" s="356" t="s">
        <v>6145</v>
      </c>
      <c r="C3411" s="356" t="s">
        <v>3517</v>
      </c>
      <c r="D3411" s="352">
        <v>0.3</v>
      </c>
    </row>
    <row r="3412" spans="1:4" x14ac:dyDescent="0.25">
      <c r="A3412" s="356">
        <v>4358</v>
      </c>
      <c r="B3412" s="356" t="s">
        <v>6146</v>
      </c>
      <c r="C3412" s="356" t="s">
        <v>3517</v>
      </c>
      <c r="D3412" s="352">
        <v>2.31</v>
      </c>
    </row>
    <row r="3413" spans="1:4" x14ac:dyDescent="0.25">
      <c r="A3413" s="356">
        <v>39435</v>
      </c>
      <c r="B3413" s="356" t="s">
        <v>6147</v>
      </c>
      <c r="C3413" s="356" t="s">
        <v>3517</v>
      </c>
      <c r="D3413" s="352">
        <v>0.12</v>
      </c>
    </row>
    <row r="3414" spans="1:4" x14ac:dyDescent="0.25">
      <c r="A3414" s="356">
        <v>39436</v>
      </c>
      <c r="B3414" s="356" t="s">
        <v>6148</v>
      </c>
      <c r="C3414" s="356" t="s">
        <v>3517</v>
      </c>
      <c r="D3414" s="352">
        <v>0.2</v>
      </c>
    </row>
    <row r="3415" spans="1:4" x14ac:dyDescent="0.25">
      <c r="A3415" s="356">
        <v>39437</v>
      </c>
      <c r="B3415" s="356" t="s">
        <v>6149</v>
      </c>
      <c r="C3415" s="356" t="s">
        <v>3517</v>
      </c>
      <c r="D3415" s="352">
        <v>0.26</v>
      </c>
    </row>
    <row r="3416" spans="1:4" x14ac:dyDescent="0.25">
      <c r="A3416" s="356">
        <v>39439</v>
      </c>
      <c r="B3416" s="356" t="s">
        <v>6150</v>
      </c>
      <c r="C3416" s="356" t="s">
        <v>3517</v>
      </c>
      <c r="D3416" s="352">
        <v>0.18</v>
      </c>
    </row>
    <row r="3417" spans="1:4" x14ac:dyDescent="0.25">
      <c r="A3417" s="356">
        <v>39440</v>
      </c>
      <c r="B3417" s="356" t="s">
        <v>6151</v>
      </c>
      <c r="C3417" s="356" t="s">
        <v>3517</v>
      </c>
      <c r="D3417" s="352">
        <v>0.23</v>
      </c>
    </row>
    <row r="3418" spans="1:4" x14ac:dyDescent="0.25">
      <c r="A3418" s="356">
        <v>39441</v>
      </c>
      <c r="B3418" s="356" t="s">
        <v>6152</v>
      </c>
      <c r="C3418" s="356" t="s">
        <v>3517</v>
      </c>
      <c r="D3418" s="352">
        <v>0.28999999999999998</v>
      </c>
    </row>
    <row r="3419" spans="1:4" x14ac:dyDescent="0.25">
      <c r="A3419" s="356">
        <v>39442</v>
      </c>
      <c r="B3419" s="356" t="s">
        <v>6153</v>
      </c>
      <c r="C3419" s="356" t="s">
        <v>3517</v>
      </c>
      <c r="D3419" s="352">
        <v>0.21</v>
      </c>
    </row>
    <row r="3420" spans="1:4" x14ac:dyDescent="0.25">
      <c r="A3420" s="356">
        <v>39443</v>
      </c>
      <c r="B3420" s="356" t="s">
        <v>6154</v>
      </c>
      <c r="C3420" s="356" t="s">
        <v>3517</v>
      </c>
      <c r="D3420" s="352">
        <v>0.27</v>
      </c>
    </row>
    <row r="3421" spans="1:4" x14ac:dyDescent="0.25">
      <c r="A3421" s="356">
        <v>4329</v>
      </c>
      <c r="B3421" s="356" t="s">
        <v>6155</v>
      </c>
      <c r="C3421" s="356" t="s">
        <v>3517</v>
      </c>
      <c r="D3421" s="352">
        <v>2.4700000000000002</v>
      </c>
    </row>
    <row r="3422" spans="1:4" x14ac:dyDescent="0.25">
      <c r="A3422" s="356">
        <v>4383</v>
      </c>
      <c r="B3422" s="356" t="s">
        <v>6156</v>
      </c>
      <c r="C3422" s="356" t="s">
        <v>3517</v>
      </c>
      <c r="D3422" s="352">
        <v>22.33</v>
      </c>
    </row>
    <row r="3423" spans="1:4" x14ac:dyDescent="0.25">
      <c r="A3423" s="356">
        <v>4344</v>
      </c>
      <c r="B3423" s="356" t="s">
        <v>6157</v>
      </c>
      <c r="C3423" s="356" t="s">
        <v>3517</v>
      </c>
      <c r="D3423" s="352">
        <v>23.41</v>
      </c>
    </row>
    <row r="3424" spans="1:4" x14ac:dyDescent="0.25">
      <c r="A3424" s="356">
        <v>436</v>
      </c>
      <c r="B3424" s="356" t="s">
        <v>6158</v>
      </c>
      <c r="C3424" s="356" t="s">
        <v>3517</v>
      </c>
      <c r="D3424" s="352">
        <v>6.85</v>
      </c>
    </row>
    <row r="3425" spans="1:4" x14ac:dyDescent="0.25">
      <c r="A3425" s="356">
        <v>442</v>
      </c>
      <c r="B3425" s="356" t="s">
        <v>6159</v>
      </c>
      <c r="C3425" s="356" t="s">
        <v>3517</v>
      </c>
      <c r="D3425" s="352">
        <v>4.05</v>
      </c>
    </row>
    <row r="3426" spans="1:4" x14ac:dyDescent="0.25">
      <c r="A3426" s="356">
        <v>11953</v>
      </c>
      <c r="B3426" s="356" t="s">
        <v>6160</v>
      </c>
      <c r="C3426" s="356" t="s">
        <v>3517</v>
      </c>
      <c r="D3426" s="352">
        <v>3.71</v>
      </c>
    </row>
    <row r="3427" spans="1:4" x14ac:dyDescent="0.25">
      <c r="A3427" s="356">
        <v>4335</v>
      </c>
      <c r="B3427" s="356" t="s">
        <v>6161</v>
      </c>
      <c r="C3427" s="356" t="s">
        <v>3517</v>
      </c>
      <c r="D3427" s="352">
        <v>15.72</v>
      </c>
    </row>
    <row r="3428" spans="1:4" x14ac:dyDescent="0.25">
      <c r="A3428" s="356">
        <v>4334</v>
      </c>
      <c r="B3428" s="356" t="s">
        <v>6162</v>
      </c>
      <c r="C3428" s="356" t="s">
        <v>3517</v>
      </c>
      <c r="D3428" s="352">
        <v>21.56</v>
      </c>
    </row>
    <row r="3429" spans="1:4" x14ac:dyDescent="0.25">
      <c r="A3429" s="356">
        <v>4343</v>
      </c>
      <c r="B3429" s="356" t="s">
        <v>6163</v>
      </c>
      <c r="C3429" s="356" t="s">
        <v>3517</v>
      </c>
      <c r="D3429" s="352">
        <v>5.3</v>
      </c>
    </row>
    <row r="3430" spans="1:4" x14ac:dyDescent="0.25">
      <c r="A3430" s="356">
        <v>430</v>
      </c>
      <c r="B3430" s="356" t="s">
        <v>6164</v>
      </c>
      <c r="C3430" s="356" t="s">
        <v>3517</v>
      </c>
      <c r="D3430" s="352">
        <v>6.13</v>
      </c>
    </row>
    <row r="3431" spans="1:4" x14ac:dyDescent="0.25">
      <c r="A3431" s="356">
        <v>441</v>
      </c>
      <c r="B3431" s="356" t="s">
        <v>6165</v>
      </c>
      <c r="C3431" s="356" t="s">
        <v>3517</v>
      </c>
      <c r="D3431" s="352">
        <v>6.74</v>
      </c>
    </row>
    <row r="3432" spans="1:4" x14ac:dyDescent="0.25">
      <c r="A3432" s="356">
        <v>431</v>
      </c>
      <c r="B3432" s="356" t="s">
        <v>6166</v>
      </c>
      <c r="C3432" s="356" t="s">
        <v>3517</v>
      </c>
      <c r="D3432" s="352">
        <v>8.14</v>
      </c>
    </row>
    <row r="3433" spans="1:4" x14ac:dyDescent="0.25">
      <c r="A3433" s="356">
        <v>432</v>
      </c>
      <c r="B3433" s="356" t="s">
        <v>6167</v>
      </c>
      <c r="C3433" s="356" t="s">
        <v>3517</v>
      </c>
      <c r="D3433" s="352">
        <v>8.99</v>
      </c>
    </row>
    <row r="3434" spans="1:4" x14ac:dyDescent="0.25">
      <c r="A3434" s="356">
        <v>429</v>
      </c>
      <c r="B3434" s="356" t="s">
        <v>6168</v>
      </c>
      <c r="C3434" s="356" t="s">
        <v>3517</v>
      </c>
      <c r="D3434" s="352">
        <v>12.11</v>
      </c>
    </row>
    <row r="3435" spans="1:4" x14ac:dyDescent="0.25">
      <c r="A3435" s="356">
        <v>439</v>
      </c>
      <c r="B3435" s="356" t="s">
        <v>6169</v>
      </c>
      <c r="C3435" s="356" t="s">
        <v>3517</v>
      </c>
      <c r="D3435" s="352">
        <v>10.32</v>
      </c>
    </row>
    <row r="3436" spans="1:4" x14ac:dyDescent="0.25">
      <c r="A3436" s="356">
        <v>433</v>
      </c>
      <c r="B3436" s="356" t="s">
        <v>6170</v>
      </c>
      <c r="C3436" s="356" t="s">
        <v>3517</v>
      </c>
      <c r="D3436" s="352">
        <v>12.05</v>
      </c>
    </row>
    <row r="3437" spans="1:4" x14ac:dyDescent="0.25">
      <c r="A3437" s="356">
        <v>437</v>
      </c>
      <c r="B3437" s="356" t="s">
        <v>6171</v>
      </c>
      <c r="C3437" s="356" t="s">
        <v>3517</v>
      </c>
      <c r="D3437" s="352">
        <v>16.010000000000002</v>
      </c>
    </row>
    <row r="3438" spans="1:4" x14ac:dyDescent="0.25">
      <c r="A3438" s="356">
        <v>11790</v>
      </c>
      <c r="B3438" s="356" t="s">
        <v>6172</v>
      </c>
      <c r="C3438" s="356" t="s">
        <v>3517</v>
      </c>
      <c r="D3438" s="352">
        <v>18.16</v>
      </c>
    </row>
    <row r="3439" spans="1:4" x14ac:dyDescent="0.25">
      <c r="A3439" s="356">
        <v>428</v>
      </c>
      <c r="B3439" s="356" t="s">
        <v>6173</v>
      </c>
      <c r="C3439" s="356" t="s">
        <v>3517</v>
      </c>
      <c r="D3439" s="352">
        <v>19.75</v>
      </c>
    </row>
    <row r="3440" spans="1:4" x14ac:dyDescent="0.25">
      <c r="A3440" s="356">
        <v>4384</v>
      </c>
      <c r="B3440" s="356" t="s">
        <v>6174</v>
      </c>
      <c r="C3440" s="356" t="s">
        <v>3517</v>
      </c>
      <c r="D3440" s="352">
        <v>25.66</v>
      </c>
    </row>
    <row r="3441" spans="1:4" x14ac:dyDescent="0.25">
      <c r="A3441" s="356">
        <v>4351</v>
      </c>
      <c r="B3441" s="356" t="s">
        <v>6175</v>
      </c>
      <c r="C3441" s="356" t="s">
        <v>3517</v>
      </c>
      <c r="D3441" s="352">
        <v>19.02</v>
      </c>
    </row>
    <row r="3442" spans="1:4" x14ac:dyDescent="0.25">
      <c r="A3442" s="356">
        <v>11054</v>
      </c>
      <c r="B3442" s="356" t="s">
        <v>6176</v>
      </c>
      <c r="C3442" s="356" t="s">
        <v>3517</v>
      </c>
      <c r="D3442" s="352">
        <v>0.04</v>
      </c>
    </row>
    <row r="3443" spans="1:4" x14ac:dyDescent="0.25">
      <c r="A3443" s="356">
        <v>11055</v>
      </c>
      <c r="B3443" s="356" t="s">
        <v>6177</v>
      </c>
      <c r="C3443" s="356" t="s">
        <v>3517</v>
      </c>
      <c r="D3443" s="352">
        <v>7.0000000000000007E-2</v>
      </c>
    </row>
    <row r="3444" spans="1:4" x14ac:dyDescent="0.25">
      <c r="A3444" s="356">
        <v>11056</v>
      </c>
      <c r="B3444" s="356" t="s">
        <v>6178</v>
      </c>
      <c r="C3444" s="356" t="s">
        <v>3517</v>
      </c>
      <c r="D3444" s="352">
        <v>0.08</v>
      </c>
    </row>
    <row r="3445" spans="1:4" x14ac:dyDescent="0.25">
      <c r="A3445" s="356">
        <v>11057</v>
      </c>
      <c r="B3445" s="356" t="s">
        <v>6179</v>
      </c>
      <c r="C3445" s="356" t="s">
        <v>3517</v>
      </c>
      <c r="D3445" s="352">
        <v>0.17</v>
      </c>
    </row>
    <row r="3446" spans="1:4" x14ac:dyDescent="0.25">
      <c r="A3446" s="356">
        <v>11059</v>
      </c>
      <c r="B3446" s="356" t="s">
        <v>6180</v>
      </c>
      <c r="C3446" s="356" t="s">
        <v>3517</v>
      </c>
      <c r="D3446" s="352">
        <v>0.32</v>
      </c>
    </row>
    <row r="3447" spans="1:4" x14ac:dyDescent="0.25">
      <c r="A3447" s="356">
        <v>11058</v>
      </c>
      <c r="B3447" s="356" t="s">
        <v>6181</v>
      </c>
      <c r="C3447" s="356" t="s">
        <v>3517</v>
      </c>
      <c r="D3447" s="352">
        <v>0.42</v>
      </c>
    </row>
    <row r="3448" spans="1:4" x14ac:dyDescent="0.25">
      <c r="A3448" s="356">
        <v>4380</v>
      </c>
      <c r="B3448" s="356" t="s">
        <v>6182</v>
      </c>
      <c r="C3448" s="356" t="s">
        <v>3517</v>
      </c>
      <c r="D3448" s="352">
        <v>1.42</v>
      </c>
    </row>
    <row r="3449" spans="1:4" x14ac:dyDescent="0.25">
      <c r="A3449" s="356">
        <v>4299</v>
      </c>
      <c r="B3449" s="356" t="s">
        <v>6183</v>
      </c>
      <c r="C3449" s="356" t="s">
        <v>3517</v>
      </c>
      <c r="D3449" s="352">
        <v>1.34</v>
      </c>
    </row>
    <row r="3450" spans="1:4" x14ac:dyDescent="0.25">
      <c r="A3450" s="356">
        <v>4304</v>
      </c>
      <c r="B3450" s="356" t="s">
        <v>6184</v>
      </c>
      <c r="C3450" s="356" t="s">
        <v>3517</v>
      </c>
      <c r="D3450" s="352">
        <v>1.82</v>
      </c>
    </row>
    <row r="3451" spans="1:4" x14ac:dyDescent="0.25">
      <c r="A3451" s="356">
        <v>4305</v>
      </c>
      <c r="B3451" s="356" t="s">
        <v>6185</v>
      </c>
      <c r="C3451" s="356" t="s">
        <v>3517</v>
      </c>
      <c r="D3451" s="352">
        <v>2.12</v>
      </c>
    </row>
    <row r="3452" spans="1:4" x14ac:dyDescent="0.25">
      <c r="A3452" s="356">
        <v>4306</v>
      </c>
      <c r="B3452" s="356" t="s">
        <v>6186</v>
      </c>
      <c r="C3452" s="356" t="s">
        <v>3517</v>
      </c>
      <c r="D3452" s="352">
        <v>2.46</v>
      </c>
    </row>
    <row r="3453" spans="1:4" x14ac:dyDescent="0.25">
      <c r="A3453" s="356">
        <v>4308</v>
      </c>
      <c r="B3453" s="356" t="s">
        <v>6187</v>
      </c>
      <c r="C3453" s="356" t="s">
        <v>3517</v>
      </c>
      <c r="D3453" s="352">
        <v>5.0999999999999996</v>
      </c>
    </row>
    <row r="3454" spans="1:4" x14ac:dyDescent="0.25">
      <c r="A3454" s="356">
        <v>4302</v>
      </c>
      <c r="B3454" s="356" t="s">
        <v>6188</v>
      </c>
      <c r="C3454" s="356" t="s">
        <v>3517</v>
      </c>
      <c r="D3454" s="352">
        <v>3.82</v>
      </c>
    </row>
    <row r="3455" spans="1:4" x14ac:dyDescent="0.25">
      <c r="A3455" s="356">
        <v>4300</v>
      </c>
      <c r="B3455" s="356" t="s">
        <v>6189</v>
      </c>
      <c r="C3455" s="356" t="s">
        <v>3517</v>
      </c>
      <c r="D3455" s="352">
        <v>0.91</v>
      </c>
    </row>
    <row r="3456" spans="1:4" x14ac:dyDescent="0.25">
      <c r="A3456" s="356">
        <v>4301</v>
      </c>
      <c r="B3456" s="356" t="s">
        <v>6190</v>
      </c>
      <c r="C3456" s="356" t="s">
        <v>3517</v>
      </c>
      <c r="D3456" s="352">
        <v>1.1100000000000001</v>
      </c>
    </row>
    <row r="3457" spans="1:4" x14ac:dyDescent="0.25">
      <c r="A3457" s="356">
        <v>4320</v>
      </c>
      <c r="B3457" s="356" t="s">
        <v>6191</v>
      </c>
      <c r="C3457" s="356" t="s">
        <v>3517</v>
      </c>
      <c r="D3457" s="352">
        <v>3.38</v>
      </c>
    </row>
    <row r="3458" spans="1:4" x14ac:dyDescent="0.25">
      <c r="A3458" s="356">
        <v>4318</v>
      </c>
      <c r="B3458" s="356" t="s">
        <v>6192</v>
      </c>
      <c r="C3458" s="356" t="s">
        <v>3517</v>
      </c>
      <c r="D3458" s="352">
        <v>1.64</v>
      </c>
    </row>
    <row r="3459" spans="1:4" x14ac:dyDescent="0.25">
      <c r="A3459" s="356">
        <v>40547</v>
      </c>
      <c r="B3459" s="356" t="s">
        <v>8180</v>
      </c>
      <c r="C3459" s="356" t="s">
        <v>5200</v>
      </c>
      <c r="D3459" s="352">
        <v>31.18</v>
      </c>
    </row>
    <row r="3460" spans="1:4" x14ac:dyDescent="0.25">
      <c r="A3460" s="356">
        <v>11962</v>
      </c>
      <c r="B3460" s="356" t="s">
        <v>6193</v>
      </c>
      <c r="C3460" s="356" t="s">
        <v>3517</v>
      </c>
      <c r="D3460" s="352">
        <v>0.25</v>
      </c>
    </row>
    <row r="3461" spans="1:4" x14ac:dyDescent="0.25">
      <c r="A3461" s="356">
        <v>4332</v>
      </c>
      <c r="B3461" s="356" t="s">
        <v>6194</v>
      </c>
      <c r="C3461" s="356" t="s">
        <v>3517</v>
      </c>
      <c r="D3461" s="352">
        <v>1.24</v>
      </c>
    </row>
    <row r="3462" spans="1:4" x14ac:dyDescent="0.25">
      <c r="A3462" s="356">
        <v>4331</v>
      </c>
      <c r="B3462" s="356" t="s">
        <v>6195</v>
      </c>
      <c r="C3462" s="356" t="s">
        <v>3517</v>
      </c>
      <c r="D3462" s="352">
        <v>4.68</v>
      </c>
    </row>
    <row r="3463" spans="1:4" x14ac:dyDescent="0.25">
      <c r="A3463" s="356">
        <v>4336</v>
      </c>
      <c r="B3463" s="356" t="s">
        <v>6196</v>
      </c>
      <c r="C3463" s="356" t="s">
        <v>3517</v>
      </c>
      <c r="D3463" s="352">
        <v>5.99</v>
      </c>
    </row>
    <row r="3464" spans="1:4" x14ac:dyDescent="0.25">
      <c r="A3464" s="356">
        <v>13294</v>
      </c>
      <c r="B3464" s="356" t="s">
        <v>6197</v>
      </c>
      <c r="C3464" s="356" t="s">
        <v>3517</v>
      </c>
      <c r="D3464" s="352">
        <v>1.71</v>
      </c>
    </row>
    <row r="3465" spans="1:4" x14ac:dyDescent="0.25">
      <c r="A3465" s="356">
        <v>11948</v>
      </c>
      <c r="B3465" s="356" t="s">
        <v>6198</v>
      </c>
      <c r="C3465" s="356" t="s">
        <v>3517</v>
      </c>
      <c r="D3465" s="352">
        <v>0.77</v>
      </c>
    </row>
    <row r="3466" spans="1:4" x14ac:dyDescent="0.25">
      <c r="A3466" s="356">
        <v>4382</v>
      </c>
      <c r="B3466" s="356" t="s">
        <v>6199</v>
      </c>
      <c r="C3466" s="356" t="s">
        <v>3517</v>
      </c>
      <c r="D3466" s="352">
        <v>1.28</v>
      </c>
    </row>
    <row r="3467" spans="1:4" x14ac:dyDescent="0.25">
      <c r="A3467" s="356">
        <v>4354</v>
      </c>
      <c r="B3467" s="356" t="s">
        <v>6200</v>
      </c>
      <c r="C3467" s="356" t="s">
        <v>3517</v>
      </c>
      <c r="D3467" s="352">
        <v>53.69</v>
      </c>
    </row>
    <row r="3468" spans="1:4" x14ac:dyDescent="0.25">
      <c r="A3468" s="356">
        <v>40839</v>
      </c>
      <c r="B3468" s="356" t="s">
        <v>6201</v>
      </c>
      <c r="C3468" s="356" t="s">
        <v>5200</v>
      </c>
      <c r="D3468" s="352">
        <v>129.19999999999999</v>
      </c>
    </row>
    <row r="3469" spans="1:4" x14ac:dyDescent="0.25">
      <c r="A3469" s="356">
        <v>40552</v>
      </c>
      <c r="B3469" s="356" t="s">
        <v>6202</v>
      </c>
      <c r="C3469" s="356" t="s">
        <v>5200</v>
      </c>
      <c r="D3469" s="352">
        <v>53.46</v>
      </c>
    </row>
    <row r="3470" spans="1:4" x14ac:dyDescent="0.25">
      <c r="A3470" s="356">
        <v>40549</v>
      </c>
      <c r="B3470" s="356" t="s">
        <v>6203</v>
      </c>
      <c r="C3470" s="356" t="s">
        <v>5200</v>
      </c>
      <c r="D3470" s="352">
        <v>211.62</v>
      </c>
    </row>
    <row r="3471" spans="1:4" x14ac:dyDescent="0.25">
      <c r="A3471" s="356">
        <v>4385</v>
      </c>
      <c r="B3471" s="356" t="s">
        <v>10783</v>
      </c>
      <c r="C3471" s="356" t="s">
        <v>3841</v>
      </c>
      <c r="D3471" s="353">
        <v>4136.43</v>
      </c>
    </row>
    <row r="3472" spans="1:4" x14ac:dyDescent="0.25">
      <c r="A3472" s="356">
        <v>20078</v>
      </c>
      <c r="B3472" s="356" t="s">
        <v>12705</v>
      </c>
      <c r="C3472" s="356" t="s">
        <v>3517</v>
      </c>
      <c r="D3472" s="352">
        <v>31.75</v>
      </c>
    </row>
    <row r="3473" spans="1:4" x14ac:dyDescent="0.25">
      <c r="A3473" s="356">
        <v>39897</v>
      </c>
      <c r="B3473" s="356" t="s">
        <v>6204</v>
      </c>
      <c r="C3473" s="356" t="s">
        <v>3517</v>
      </c>
      <c r="D3473" s="352">
        <v>61.22</v>
      </c>
    </row>
    <row r="3474" spans="1:4" x14ac:dyDescent="0.25">
      <c r="A3474" s="356">
        <v>118</v>
      </c>
      <c r="B3474" s="356" t="s">
        <v>12706</v>
      </c>
      <c r="C3474" s="356" t="s">
        <v>3517</v>
      </c>
      <c r="D3474" s="352">
        <v>67.14</v>
      </c>
    </row>
    <row r="3475" spans="1:4" x14ac:dyDescent="0.25">
      <c r="A3475" s="356">
        <v>4396</v>
      </c>
      <c r="B3475" s="356" t="s">
        <v>12707</v>
      </c>
      <c r="C3475" s="356" t="s">
        <v>3518</v>
      </c>
      <c r="D3475" s="352">
        <v>193.24</v>
      </c>
    </row>
    <row r="3476" spans="1:4" x14ac:dyDescent="0.25">
      <c r="A3476" s="356">
        <v>36881</v>
      </c>
      <c r="B3476" s="356" t="s">
        <v>12708</v>
      </c>
      <c r="C3476" s="356" t="s">
        <v>3518</v>
      </c>
      <c r="D3476" s="352">
        <v>124.45</v>
      </c>
    </row>
    <row r="3477" spans="1:4" x14ac:dyDescent="0.25">
      <c r="A3477" s="356">
        <v>4397</v>
      </c>
      <c r="B3477" s="356" t="s">
        <v>12709</v>
      </c>
      <c r="C3477" s="356" t="s">
        <v>3518</v>
      </c>
      <c r="D3477" s="352">
        <v>210.2</v>
      </c>
    </row>
    <row r="3478" spans="1:4" x14ac:dyDescent="0.25">
      <c r="A3478" s="356">
        <v>36882</v>
      </c>
      <c r="B3478" s="356" t="s">
        <v>12710</v>
      </c>
      <c r="C3478" s="356" t="s">
        <v>3518</v>
      </c>
      <c r="D3478" s="352">
        <v>148.81</v>
      </c>
    </row>
    <row r="3479" spans="1:4" x14ac:dyDescent="0.25">
      <c r="A3479" s="356">
        <v>4751</v>
      </c>
      <c r="B3479" s="356" t="s">
        <v>12711</v>
      </c>
      <c r="C3479" s="356" t="s">
        <v>3519</v>
      </c>
      <c r="D3479" s="352">
        <v>15.93</v>
      </c>
    </row>
    <row r="3480" spans="1:4" x14ac:dyDescent="0.25">
      <c r="A3480" s="356">
        <v>41066</v>
      </c>
      <c r="B3480" s="356" t="s">
        <v>6205</v>
      </c>
      <c r="C3480" s="356" t="s">
        <v>3655</v>
      </c>
      <c r="D3480" s="353">
        <v>2814.94</v>
      </c>
    </row>
    <row r="3481" spans="1:4" x14ac:dyDescent="0.25">
      <c r="A3481" s="356">
        <v>39604</v>
      </c>
      <c r="B3481" s="356" t="s">
        <v>6206</v>
      </c>
      <c r="C3481" s="356" t="s">
        <v>3517</v>
      </c>
      <c r="D3481" s="352">
        <v>14.16</v>
      </c>
    </row>
    <row r="3482" spans="1:4" x14ac:dyDescent="0.25">
      <c r="A3482" s="356">
        <v>39605</v>
      </c>
      <c r="B3482" s="356" t="s">
        <v>6207</v>
      </c>
      <c r="C3482" s="356" t="s">
        <v>3517</v>
      </c>
      <c r="D3482" s="352">
        <v>19.649999999999999</v>
      </c>
    </row>
    <row r="3483" spans="1:4" x14ac:dyDescent="0.25">
      <c r="A3483" s="356">
        <v>39606</v>
      </c>
      <c r="B3483" s="356" t="s">
        <v>6208</v>
      </c>
      <c r="C3483" s="356" t="s">
        <v>3517</v>
      </c>
      <c r="D3483" s="352">
        <v>24.95</v>
      </c>
    </row>
    <row r="3484" spans="1:4" x14ac:dyDescent="0.25">
      <c r="A3484" s="356">
        <v>39607</v>
      </c>
      <c r="B3484" s="356" t="s">
        <v>6209</v>
      </c>
      <c r="C3484" s="356" t="s">
        <v>3517</v>
      </c>
      <c r="D3484" s="352">
        <v>28.62</v>
      </c>
    </row>
    <row r="3485" spans="1:4" x14ac:dyDescent="0.25">
      <c r="A3485" s="356">
        <v>39594</v>
      </c>
      <c r="B3485" s="356" t="s">
        <v>6210</v>
      </c>
      <c r="C3485" s="356" t="s">
        <v>3517</v>
      </c>
      <c r="D3485" s="352">
        <v>271</v>
      </c>
    </row>
    <row r="3486" spans="1:4" x14ac:dyDescent="0.25">
      <c r="A3486" s="356">
        <v>39596</v>
      </c>
      <c r="B3486" s="356" t="s">
        <v>6211</v>
      </c>
      <c r="C3486" s="356" t="s">
        <v>3517</v>
      </c>
      <c r="D3486" s="352">
        <v>472.34</v>
      </c>
    </row>
    <row r="3487" spans="1:4" x14ac:dyDescent="0.25">
      <c r="A3487" s="356">
        <v>39595</v>
      </c>
      <c r="B3487" s="356" t="s">
        <v>6212</v>
      </c>
      <c r="C3487" s="356" t="s">
        <v>3517</v>
      </c>
      <c r="D3487" s="352">
        <v>396.49</v>
      </c>
    </row>
    <row r="3488" spans="1:4" x14ac:dyDescent="0.25">
      <c r="A3488" s="356">
        <v>39597</v>
      </c>
      <c r="B3488" s="356" t="s">
        <v>6213</v>
      </c>
      <c r="C3488" s="356" t="s">
        <v>3517</v>
      </c>
      <c r="D3488" s="352">
        <v>636.97</v>
      </c>
    </row>
    <row r="3489" spans="1:4" x14ac:dyDescent="0.25">
      <c r="A3489" s="356">
        <v>10731</v>
      </c>
      <c r="B3489" s="356" t="s">
        <v>6214</v>
      </c>
      <c r="C3489" s="356" t="s">
        <v>3518</v>
      </c>
      <c r="D3489" s="352">
        <v>35.44</v>
      </c>
    </row>
    <row r="3490" spans="1:4" x14ac:dyDescent="0.25">
      <c r="A3490" s="356">
        <v>4704</v>
      </c>
      <c r="B3490" s="356" t="s">
        <v>6215</v>
      </c>
      <c r="C3490" s="356" t="s">
        <v>3518</v>
      </c>
      <c r="D3490" s="352">
        <v>31.98</v>
      </c>
    </row>
    <row r="3491" spans="1:4" x14ac:dyDescent="0.25">
      <c r="A3491" s="356">
        <v>10730</v>
      </c>
      <c r="B3491" s="356" t="s">
        <v>6216</v>
      </c>
      <c r="C3491" s="356" t="s">
        <v>3518</v>
      </c>
      <c r="D3491" s="352">
        <v>34.26</v>
      </c>
    </row>
    <row r="3492" spans="1:4" x14ac:dyDescent="0.25">
      <c r="A3492" s="356">
        <v>4729</v>
      </c>
      <c r="B3492" s="356" t="s">
        <v>6217</v>
      </c>
      <c r="C3492" s="356" t="s">
        <v>3524</v>
      </c>
      <c r="D3492" s="352">
        <v>85.04</v>
      </c>
    </row>
    <row r="3493" spans="1:4" x14ac:dyDescent="0.25">
      <c r="A3493" s="356">
        <v>4720</v>
      </c>
      <c r="B3493" s="356" t="s">
        <v>6218</v>
      </c>
      <c r="C3493" s="356" t="s">
        <v>3524</v>
      </c>
      <c r="D3493" s="352">
        <v>97.44</v>
      </c>
    </row>
    <row r="3494" spans="1:4" x14ac:dyDescent="0.25">
      <c r="A3494" s="356">
        <v>4721</v>
      </c>
      <c r="B3494" s="356" t="s">
        <v>6219</v>
      </c>
      <c r="C3494" s="356" t="s">
        <v>3524</v>
      </c>
      <c r="D3494" s="352">
        <v>84.4</v>
      </c>
    </row>
    <row r="3495" spans="1:4" x14ac:dyDescent="0.25">
      <c r="A3495" s="356">
        <v>4718</v>
      </c>
      <c r="B3495" s="356" t="s">
        <v>6220</v>
      </c>
      <c r="C3495" s="356" t="s">
        <v>3524</v>
      </c>
      <c r="D3495" s="352">
        <v>84.85</v>
      </c>
    </row>
    <row r="3496" spans="1:4" x14ac:dyDescent="0.25">
      <c r="A3496" s="356">
        <v>4722</v>
      </c>
      <c r="B3496" s="356" t="s">
        <v>6221</v>
      </c>
      <c r="C3496" s="356" t="s">
        <v>3524</v>
      </c>
      <c r="D3496" s="352">
        <v>79.73</v>
      </c>
    </row>
    <row r="3497" spans="1:4" x14ac:dyDescent="0.25">
      <c r="A3497" s="356">
        <v>4723</v>
      </c>
      <c r="B3497" s="356" t="s">
        <v>6222</v>
      </c>
      <c r="C3497" s="356" t="s">
        <v>3524</v>
      </c>
      <c r="D3497" s="352">
        <v>79.040000000000006</v>
      </c>
    </row>
    <row r="3498" spans="1:4" x14ac:dyDescent="0.25">
      <c r="A3498" s="356">
        <v>4727</v>
      </c>
      <c r="B3498" s="356" t="s">
        <v>6223</v>
      </c>
      <c r="C3498" s="356" t="s">
        <v>3524</v>
      </c>
      <c r="D3498" s="352">
        <v>72.34</v>
      </c>
    </row>
    <row r="3499" spans="1:4" x14ac:dyDescent="0.25">
      <c r="A3499" s="356">
        <v>4748</v>
      </c>
      <c r="B3499" s="356" t="s">
        <v>6224</v>
      </c>
      <c r="C3499" s="356" t="s">
        <v>3524</v>
      </c>
      <c r="D3499" s="352">
        <v>77.95</v>
      </c>
    </row>
    <row r="3500" spans="1:4" x14ac:dyDescent="0.25">
      <c r="A3500" s="356">
        <v>4730</v>
      </c>
      <c r="B3500" s="356" t="s">
        <v>6225</v>
      </c>
      <c r="C3500" s="356" t="s">
        <v>3524</v>
      </c>
      <c r="D3500" s="352">
        <v>79.33</v>
      </c>
    </row>
    <row r="3501" spans="1:4" x14ac:dyDescent="0.25">
      <c r="A3501" s="356">
        <v>13186</v>
      </c>
      <c r="B3501" s="356" t="s">
        <v>6226</v>
      </c>
      <c r="C3501" s="356" t="s">
        <v>3524</v>
      </c>
      <c r="D3501" s="352">
        <v>62.5</v>
      </c>
    </row>
    <row r="3502" spans="1:4" x14ac:dyDescent="0.25">
      <c r="A3502" s="356">
        <v>10737</v>
      </c>
      <c r="B3502" s="356" t="s">
        <v>6227</v>
      </c>
      <c r="C3502" s="356" t="s">
        <v>3518</v>
      </c>
      <c r="D3502" s="352">
        <v>111.37</v>
      </c>
    </row>
    <row r="3503" spans="1:4" x14ac:dyDescent="0.25">
      <c r="A3503" s="356">
        <v>10734</v>
      </c>
      <c r="B3503" s="356" t="s">
        <v>6228</v>
      </c>
      <c r="C3503" s="356" t="s">
        <v>3518</v>
      </c>
      <c r="D3503" s="352">
        <v>66.25</v>
      </c>
    </row>
    <row r="3504" spans="1:4" x14ac:dyDescent="0.25">
      <c r="A3504" s="356">
        <v>4708</v>
      </c>
      <c r="B3504" s="356" t="s">
        <v>6229</v>
      </c>
      <c r="C3504" s="356" t="s">
        <v>3518</v>
      </c>
      <c r="D3504" s="352">
        <v>128.5</v>
      </c>
    </row>
    <row r="3505" spans="1:4" x14ac:dyDescent="0.25">
      <c r="A3505" s="356">
        <v>4712</v>
      </c>
      <c r="B3505" s="356" t="s">
        <v>6230</v>
      </c>
      <c r="C3505" s="356" t="s">
        <v>3518</v>
      </c>
      <c r="D3505" s="352">
        <v>62.82</v>
      </c>
    </row>
    <row r="3506" spans="1:4" x14ac:dyDescent="0.25">
      <c r="A3506" s="356">
        <v>4710</v>
      </c>
      <c r="B3506" s="356" t="s">
        <v>6231</v>
      </c>
      <c r="C3506" s="356" t="s">
        <v>3518</v>
      </c>
      <c r="D3506" s="352">
        <v>201.47</v>
      </c>
    </row>
    <row r="3507" spans="1:4" x14ac:dyDescent="0.25">
      <c r="A3507" s="356">
        <v>4746</v>
      </c>
      <c r="B3507" s="356" t="s">
        <v>6232</v>
      </c>
      <c r="C3507" s="356" t="s">
        <v>3524</v>
      </c>
      <c r="D3507" s="352">
        <v>59.25</v>
      </c>
    </row>
    <row r="3508" spans="1:4" x14ac:dyDescent="0.25">
      <c r="A3508" s="356">
        <v>4750</v>
      </c>
      <c r="B3508" s="356" t="s">
        <v>12712</v>
      </c>
      <c r="C3508" s="356" t="s">
        <v>3519</v>
      </c>
      <c r="D3508" s="352">
        <v>15.93</v>
      </c>
    </row>
    <row r="3509" spans="1:4" x14ac:dyDescent="0.25">
      <c r="A3509" s="356">
        <v>41065</v>
      </c>
      <c r="B3509" s="356" t="s">
        <v>6233</v>
      </c>
      <c r="C3509" s="356" t="s">
        <v>3655</v>
      </c>
      <c r="D3509" s="353">
        <v>2814.94</v>
      </c>
    </row>
    <row r="3510" spans="1:4" x14ac:dyDescent="0.25">
      <c r="A3510" s="356">
        <v>34747</v>
      </c>
      <c r="B3510" s="356" t="s">
        <v>6234</v>
      </c>
      <c r="C3510" s="356" t="s">
        <v>3526</v>
      </c>
      <c r="D3510" s="352">
        <v>90.92</v>
      </c>
    </row>
    <row r="3511" spans="1:4" x14ac:dyDescent="0.25">
      <c r="A3511" s="356">
        <v>4826</v>
      </c>
      <c r="B3511" s="356" t="s">
        <v>6235</v>
      </c>
      <c r="C3511" s="356" t="s">
        <v>3526</v>
      </c>
      <c r="D3511" s="352">
        <v>97.76</v>
      </c>
    </row>
    <row r="3512" spans="1:4" x14ac:dyDescent="0.25">
      <c r="A3512" s="356">
        <v>41975</v>
      </c>
      <c r="B3512" s="356" t="s">
        <v>6236</v>
      </c>
      <c r="C3512" s="356" t="s">
        <v>3518</v>
      </c>
      <c r="D3512" s="352">
        <v>76.52</v>
      </c>
    </row>
    <row r="3513" spans="1:4" x14ac:dyDescent="0.25">
      <c r="A3513" s="356">
        <v>4825</v>
      </c>
      <c r="B3513" s="356" t="s">
        <v>6237</v>
      </c>
      <c r="C3513" s="356" t="s">
        <v>3526</v>
      </c>
      <c r="D3513" s="352">
        <v>135.32</v>
      </c>
    </row>
    <row r="3514" spans="1:4" x14ac:dyDescent="0.25">
      <c r="A3514" s="356">
        <v>34744</v>
      </c>
      <c r="B3514" s="356" t="s">
        <v>6238</v>
      </c>
      <c r="C3514" s="356" t="s">
        <v>3518</v>
      </c>
      <c r="D3514" s="352">
        <v>20.92</v>
      </c>
    </row>
    <row r="3515" spans="1:4" x14ac:dyDescent="0.25">
      <c r="A3515" s="356">
        <v>39430</v>
      </c>
      <c r="B3515" s="356" t="s">
        <v>6239</v>
      </c>
      <c r="C3515" s="356" t="s">
        <v>3517</v>
      </c>
      <c r="D3515" s="352">
        <v>2.97</v>
      </c>
    </row>
    <row r="3516" spans="1:4" x14ac:dyDescent="0.25">
      <c r="A3516" s="356">
        <v>39573</v>
      </c>
      <c r="B3516" s="356" t="s">
        <v>6240</v>
      </c>
      <c r="C3516" s="356" t="s">
        <v>3517</v>
      </c>
      <c r="D3516" s="352">
        <v>2.92</v>
      </c>
    </row>
    <row r="3517" spans="1:4" x14ac:dyDescent="0.25">
      <c r="A3517" s="356">
        <v>38410</v>
      </c>
      <c r="B3517" s="356" t="s">
        <v>6241</v>
      </c>
      <c r="C3517" s="356" t="s">
        <v>3517</v>
      </c>
      <c r="D3517" s="353">
        <v>15552.58</v>
      </c>
    </row>
    <row r="3518" spans="1:4" x14ac:dyDescent="0.25">
      <c r="A3518" s="356">
        <v>41596</v>
      </c>
      <c r="B3518" s="356" t="s">
        <v>8181</v>
      </c>
      <c r="C3518" s="356" t="s">
        <v>3575</v>
      </c>
      <c r="D3518" s="352">
        <v>13.96</v>
      </c>
    </row>
    <row r="3519" spans="1:4" x14ac:dyDescent="0.25">
      <c r="A3519" s="356">
        <v>41598</v>
      </c>
      <c r="B3519" s="356" t="s">
        <v>8182</v>
      </c>
      <c r="C3519" s="356" t="s">
        <v>3575</v>
      </c>
      <c r="D3519" s="352">
        <v>13.96</v>
      </c>
    </row>
    <row r="3520" spans="1:4" x14ac:dyDescent="0.25">
      <c r="A3520" s="356">
        <v>41594</v>
      </c>
      <c r="B3520" s="356" t="s">
        <v>8183</v>
      </c>
      <c r="C3520" s="356" t="s">
        <v>3575</v>
      </c>
      <c r="D3520" s="352">
        <v>14.18</v>
      </c>
    </row>
    <row r="3521" spans="1:4" x14ac:dyDescent="0.25">
      <c r="A3521" s="356">
        <v>43663</v>
      </c>
      <c r="B3521" s="356" t="s">
        <v>8184</v>
      </c>
      <c r="C3521" s="356" t="s">
        <v>3575</v>
      </c>
      <c r="D3521" s="352">
        <v>11.68</v>
      </c>
    </row>
    <row r="3522" spans="1:4" x14ac:dyDescent="0.25">
      <c r="A3522" s="356">
        <v>4766</v>
      </c>
      <c r="B3522" s="356" t="s">
        <v>8185</v>
      </c>
      <c r="C3522" s="356" t="s">
        <v>3575</v>
      </c>
      <c r="D3522" s="352">
        <v>11</v>
      </c>
    </row>
    <row r="3523" spans="1:4" x14ac:dyDescent="0.25">
      <c r="A3523" s="356">
        <v>43664</v>
      </c>
      <c r="B3523" s="356" t="s">
        <v>8186</v>
      </c>
      <c r="C3523" s="356" t="s">
        <v>3575</v>
      </c>
      <c r="D3523" s="352">
        <v>11.74</v>
      </c>
    </row>
    <row r="3524" spans="1:4" x14ac:dyDescent="0.25">
      <c r="A3524" s="356">
        <v>43082</v>
      </c>
      <c r="B3524" s="356" t="s">
        <v>8187</v>
      </c>
      <c r="C3524" s="356" t="s">
        <v>3575</v>
      </c>
      <c r="D3524" s="352">
        <v>12.8</v>
      </c>
    </row>
    <row r="3525" spans="1:4" x14ac:dyDescent="0.25">
      <c r="A3525" s="356">
        <v>43665</v>
      </c>
      <c r="B3525" s="356" t="s">
        <v>6242</v>
      </c>
      <c r="C3525" s="356" t="s">
        <v>3575</v>
      </c>
      <c r="D3525" s="352">
        <v>11</v>
      </c>
    </row>
    <row r="3526" spans="1:4" x14ac:dyDescent="0.25">
      <c r="A3526" s="356">
        <v>10966</v>
      </c>
      <c r="B3526" s="356" t="s">
        <v>6243</v>
      </c>
      <c r="C3526" s="356" t="s">
        <v>3575</v>
      </c>
      <c r="D3526" s="352">
        <v>11.68</v>
      </c>
    </row>
    <row r="3527" spans="1:4" x14ac:dyDescent="0.25">
      <c r="A3527" s="356">
        <v>43692</v>
      </c>
      <c r="B3527" s="356" t="s">
        <v>8188</v>
      </c>
      <c r="C3527" s="356" t="s">
        <v>3575</v>
      </c>
      <c r="D3527" s="352">
        <v>11.68</v>
      </c>
    </row>
    <row r="3528" spans="1:4" x14ac:dyDescent="0.25">
      <c r="A3528" s="356">
        <v>43083</v>
      </c>
      <c r="B3528" s="356" t="s">
        <v>8189</v>
      </c>
      <c r="C3528" s="356" t="s">
        <v>3575</v>
      </c>
      <c r="D3528" s="352">
        <v>11.09</v>
      </c>
    </row>
    <row r="3529" spans="1:4" x14ac:dyDescent="0.25">
      <c r="A3529" s="356">
        <v>40535</v>
      </c>
      <c r="B3529" s="356" t="s">
        <v>6244</v>
      </c>
      <c r="C3529" s="356" t="s">
        <v>3575</v>
      </c>
      <c r="D3529" s="352">
        <v>11.09</v>
      </c>
    </row>
    <row r="3530" spans="1:4" x14ac:dyDescent="0.25">
      <c r="A3530" s="356">
        <v>39427</v>
      </c>
      <c r="B3530" s="356" t="s">
        <v>6245</v>
      </c>
      <c r="C3530" s="356" t="s">
        <v>3526</v>
      </c>
      <c r="D3530" s="352">
        <v>7.88</v>
      </c>
    </row>
    <row r="3531" spans="1:4" x14ac:dyDescent="0.25">
      <c r="A3531" s="356">
        <v>39424</v>
      </c>
      <c r="B3531" s="356" t="s">
        <v>6246</v>
      </c>
      <c r="C3531" s="356" t="s">
        <v>3526</v>
      </c>
      <c r="D3531" s="352">
        <v>4.6900000000000004</v>
      </c>
    </row>
    <row r="3532" spans="1:4" x14ac:dyDescent="0.25">
      <c r="A3532" s="356">
        <v>39425</v>
      </c>
      <c r="B3532" s="356" t="s">
        <v>6247</v>
      </c>
      <c r="C3532" s="356" t="s">
        <v>3526</v>
      </c>
      <c r="D3532" s="352">
        <v>4.62</v>
      </c>
    </row>
    <row r="3533" spans="1:4" x14ac:dyDescent="0.25">
      <c r="A3533" s="356">
        <v>40664</v>
      </c>
      <c r="B3533" s="356" t="s">
        <v>6248</v>
      </c>
      <c r="C3533" s="356" t="s">
        <v>3575</v>
      </c>
      <c r="D3533" s="352">
        <v>22.75</v>
      </c>
    </row>
    <row r="3534" spans="1:4" x14ac:dyDescent="0.25">
      <c r="A3534" s="356">
        <v>34360</v>
      </c>
      <c r="B3534" s="356" t="s">
        <v>6249</v>
      </c>
      <c r="C3534" s="356" t="s">
        <v>3575</v>
      </c>
      <c r="D3534" s="352">
        <v>47.31</v>
      </c>
    </row>
    <row r="3535" spans="1:4" x14ac:dyDescent="0.25">
      <c r="A3535" s="356">
        <v>20259</v>
      </c>
      <c r="B3535" s="356" t="s">
        <v>6250</v>
      </c>
      <c r="C3535" s="356" t="s">
        <v>3526</v>
      </c>
      <c r="D3535" s="352">
        <v>11</v>
      </c>
    </row>
    <row r="3536" spans="1:4" x14ac:dyDescent="0.25">
      <c r="A3536" s="356">
        <v>14077</v>
      </c>
      <c r="B3536" s="356" t="s">
        <v>6251</v>
      </c>
      <c r="C3536" s="356" t="s">
        <v>3526</v>
      </c>
      <c r="D3536" s="352">
        <v>168.36</v>
      </c>
    </row>
    <row r="3537" spans="1:4" x14ac:dyDescent="0.25">
      <c r="A3537" s="356">
        <v>3678</v>
      </c>
      <c r="B3537" s="356" t="s">
        <v>6252</v>
      </c>
      <c r="C3537" s="356" t="s">
        <v>3526</v>
      </c>
      <c r="D3537" s="352">
        <v>76.099999999999994</v>
      </c>
    </row>
    <row r="3538" spans="1:4" x14ac:dyDescent="0.25">
      <c r="A3538" s="356">
        <v>39418</v>
      </c>
      <c r="B3538" s="356" t="s">
        <v>6253</v>
      </c>
      <c r="C3538" s="356" t="s">
        <v>3526</v>
      </c>
      <c r="D3538" s="352">
        <v>8.7899999999999991</v>
      </c>
    </row>
    <row r="3539" spans="1:4" x14ac:dyDescent="0.25">
      <c r="A3539" s="356">
        <v>39419</v>
      </c>
      <c r="B3539" s="356" t="s">
        <v>6254</v>
      </c>
      <c r="C3539" s="356" t="s">
        <v>3526</v>
      </c>
      <c r="D3539" s="352">
        <v>10.71</v>
      </c>
    </row>
    <row r="3540" spans="1:4" x14ac:dyDescent="0.25">
      <c r="A3540" s="356">
        <v>39420</v>
      </c>
      <c r="B3540" s="356" t="s">
        <v>6255</v>
      </c>
      <c r="C3540" s="356" t="s">
        <v>3526</v>
      </c>
      <c r="D3540" s="352">
        <v>11.82</v>
      </c>
    </row>
    <row r="3541" spans="1:4" x14ac:dyDescent="0.25">
      <c r="A3541" s="356">
        <v>39571</v>
      </c>
      <c r="B3541" s="356" t="s">
        <v>12713</v>
      </c>
      <c r="C3541" s="356" t="s">
        <v>3526</v>
      </c>
      <c r="D3541" s="352">
        <v>7.14</v>
      </c>
    </row>
    <row r="3542" spans="1:4" x14ac:dyDescent="0.25">
      <c r="A3542" s="356">
        <v>39421</v>
      </c>
      <c r="B3542" s="356" t="s">
        <v>6256</v>
      </c>
      <c r="C3542" s="356" t="s">
        <v>3526</v>
      </c>
      <c r="D3542" s="352">
        <v>10.41</v>
      </c>
    </row>
    <row r="3543" spans="1:4" x14ac:dyDescent="0.25">
      <c r="A3543" s="356">
        <v>39422</v>
      </c>
      <c r="B3543" s="356" t="s">
        <v>6257</v>
      </c>
      <c r="C3543" s="356" t="s">
        <v>3526</v>
      </c>
      <c r="D3543" s="352">
        <v>12.15</v>
      </c>
    </row>
    <row r="3544" spans="1:4" x14ac:dyDescent="0.25">
      <c r="A3544" s="356">
        <v>39423</v>
      </c>
      <c r="B3544" s="356" t="s">
        <v>6258</v>
      </c>
      <c r="C3544" s="356" t="s">
        <v>3526</v>
      </c>
      <c r="D3544" s="352">
        <v>14.11</v>
      </c>
    </row>
    <row r="3545" spans="1:4" x14ac:dyDescent="0.25">
      <c r="A3545" s="356">
        <v>39426</v>
      </c>
      <c r="B3545" s="356" t="s">
        <v>6259</v>
      </c>
      <c r="C3545" s="356" t="s">
        <v>3526</v>
      </c>
      <c r="D3545" s="352">
        <v>31.71</v>
      </c>
    </row>
    <row r="3546" spans="1:4" x14ac:dyDescent="0.25">
      <c r="A3546" s="356">
        <v>39429</v>
      </c>
      <c r="B3546" s="356" t="s">
        <v>6260</v>
      </c>
      <c r="C3546" s="356" t="s">
        <v>3526</v>
      </c>
      <c r="D3546" s="352">
        <v>10</v>
      </c>
    </row>
    <row r="3547" spans="1:4" x14ac:dyDescent="0.25">
      <c r="A3547" s="356">
        <v>39428</v>
      </c>
      <c r="B3547" s="356" t="s">
        <v>6261</v>
      </c>
      <c r="C3547" s="356" t="s">
        <v>3526</v>
      </c>
      <c r="D3547" s="352">
        <v>7.64</v>
      </c>
    </row>
    <row r="3548" spans="1:4" x14ac:dyDescent="0.25">
      <c r="A3548" s="356">
        <v>39572</v>
      </c>
      <c r="B3548" s="356" t="s">
        <v>6262</v>
      </c>
      <c r="C3548" s="356" t="s">
        <v>3526</v>
      </c>
      <c r="D3548" s="352">
        <v>6.62</v>
      </c>
    </row>
    <row r="3549" spans="1:4" x14ac:dyDescent="0.25">
      <c r="A3549" s="356">
        <v>39570</v>
      </c>
      <c r="B3549" s="356" t="s">
        <v>6263</v>
      </c>
      <c r="C3549" s="356" t="s">
        <v>3526</v>
      </c>
      <c r="D3549" s="352">
        <v>7.02</v>
      </c>
    </row>
    <row r="3550" spans="1:4" x14ac:dyDescent="0.25">
      <c r="A3550" s="356">
        <v>39569</v>
      </c>
      <c r="B3550" s="356" t="s">
        <v>6264</v>
      </c>
      <c r="C3550" s="356" t="s">
        <v>3526</v>
      </c>
      <c r="D3550" s="352">
        <v>6.93</v>
      </c>
    </row>
    <row r="3551" spans="1:4" x14ac:dyDescent="0.25">
      <c r="A3551" s="356">
        <v>11552</v>
      </c>
      <c r="B3551" s="356" t="s">
        <v>10350</v>
      </c>
      <c r="C3551" s="356" t="s">
        <v>3526</v>
      </c>
      <c r="D3551" s="352">
        <v>7.7</v>
      </c>
    </row>
    <row r="3552" spans="1:4" x14ac:dyDescent="0.25">
      <c r="A3552" s="356">
        <v>40598</v>
      </c>
      <c r="B3552" s="356" t="s">
        <v>6265</v>
      </c>
      <c r="C3552" s="356" t="s">
        <v>3575</v>
      </c>
      <c r="D3552" s="352">
        <v>10.81</v>
      </c>
    </row>
    <row r="3553" spans="1:4" x14ac:dyDescent="0.25">
      <c r="A3553" s="356">
        <v>39029</v>
      </c>
      <c r="B3553" s="356" t="s">
        <v>6266</v>
      </c>
      <c r="C3553" s="356" t="s">
        <v>3526</v>
      </c>
      <c r="D3553" s="352">
        <v>22.39</v>
      </c>
    </row>
    <row r="3554" spans="1:4" x14ac:dyDescent="0.25">
      <c r="A3554" s="356">
        <v>39028</v>
      </c>
      <c r="B3554" s="356" t="s">
        <v>6267</v>
      </c>
      <c r="C3554" s="356" t="s">
        <v>3526</v>
      </c>
      <c r="D3554" s="352">
        <v>13.03</v>
      </c>
    </row>
    <row r="3555" spans="1:4" x14ac:dyDescent="0.25">
      <c r="A3555" s="356">
        <v>39328</v>
      </c>
      <c r="B3555" s="356" t="s">
        <v>6268</v>
      </c>
      <c r="C3555" s="356" t="s">
        <v>3526</v>
      </c>
      <c r="D3555" s="352">
        <v>7.17</v>
      </c>
    </row>
    <row r="3556" spans="1:4" x14ac:dyDescent="0.25">
      <c r="A3556" s="356">
        <v>38541</v>
      </c>
      <c r="B3556" s="356" t="s">
        <v>6269</v>
      </c>
      <c r="C3556" s="356" t="s">
        <v>3517</v>
      </c>
      <c r="D3556" s="353">
        <v>3926315.76</v>
      </c>
    </row>
    <row r="3557" spans="1:4" x14ac:dyDescent="0.25">
      <c r="A3557" s="356">
        <v>38542</v>
      </c>
      <c r="B3557" s="356" t="s">
        <v>6270</v>
      </c>
      <c r="C3557" s="356" t="s">
        <v>3517</v>
      </c>
      <c r="D3557" s="353">
        <v>6105263.1200000001</v>
      </c>
    </row>
    <row r="3558" spans="1:4" x14ac:dyDescent="0.25">
      <c r="A3558" s="356">
        <v>38543</v>
      </c>
      <c r="B3558" s="356" t="s">
        <v>6271</v>
      </c>
      <c r="C3558" s="356" t="s">
        <v>3517</v>
      </c>
      <c r="D3558" s="353">
        <v>1494736.88</v>
      </c>
    </row>
    <row r="3559" spans="1:4" x14ac:dyDescent="0.25">
      <c r="A3559" s="356">
        <v>40406</v>
      </c>
      <c r="B3559" s="356" t="s">
        <v>6272</v>
      </c>
      <c r="C3559" s="356" t="s">
        <v>3517</v>
      </c>
      <c r="D3559" s="353">
        <v>74645.61</v>
      </c>
    </row>
    <row r="3560" spans="1:4" x14ac:dyDescent="0.25">
      <c r="A3560" s="356">
        <v>40789</v>
      </c>
      <c r="B3560" s="356" t="s">
        <v>6273</v>
      </c>
      <c r="C3560" s="356" t="s">
        <v>3517</v>
      </c>
      <c r="D3560" s="353">
        <v>10757.2</v>
      </c>
    </row>
    <row r="3561" spans="1:4" x14ac:dyDescent="0.25">
      <c r="A3561" s="356">
        <v>40791</v>
      </c>
      <c r="B3561" s="356" t="s">
        <v>6274</v>
      </c>
      <c r="C3561" s="356" t="s">
        <v>3517</v>
      </c>
      <c r="D3561" s="353">
        <v>33674.71</v>
      </c>
    </row>
    <row r="3562" spans="1:4" x14ac:dyDescent="0.25">
      <c r="A3562" s="356">
        <v>11651</v>
      </c>
      <c r="B3562" s="356" t="s">
        <v>6275</v>
      </c>
      <c r="C3562" s="356" t="s">
        <v>3517</v>
      </c>
      <c r="D3562" s="353">
        <v>18417.18</v>
      </c>
    </row>
    <row r="3563" spans="1:4" x14ac:dyDescent="0.25">
      <c r="A3563" s="356">
        <v>40435</v>
      </c>
      <c r="B3563" s="356" t="s">
        <v>6276</v>
      </c>
      <c r="C3563" s="356" t="s">
        <v>3517</v>
      </c>
      <c r="D3563" s="353">
        <v>820000</v>
      </c>
    </row>
    <row r="3564" spans="1:4" x14ac:dyDescent="0.25">
      <c r="A3564" s="356">
        <v>39012</v>
      </c>
      <c r="B3564" s="356" t="s">
        <v>6277</v>
      </c>
      <c r="C3564" s="356" t="s">
        <v>3517</v>
      </c>
      <c r="D3564" s="353">
        <v>855556.64</v>
      </c>
    </row>
    <row r="3565" spans="1:4" x14ac:dyDescent="0.25">
      <c r="A3565" s="356">
        <v>13617</v>
      </c>
      <c r="B3565" s="356" t="s">
        <v>8190</v>
      </c>
      <c r="C3565" s="356" t="s">
        <v>3517</v>
      </c>
      <c r="D3565" s="353">
        <v>87510.04</v>
      </c>
    </row>
    <row r="3566" spans="1:4" x14ac:dyDescent="0.25">
      <c r="A3566" s="356">
        <v>35274</v>
      </c>
      <c r="B3566" s="356" t="s">
        <v>10784</v>
      </c>
      <c r="C3566" s="356" t="s">
        <v>3526</v>
      </c>
      <c r="D3566" s="352">
        <v>39.58</v>
      </c>
    </row>
    <row r="3567" spans="1:4" x14ac:dyDescent="0.25">
      <c r="A3567" s="356">
        <v>35275</v>
      </c>
      <c r="B3567" s="356" t="s">
        <v>10785</v>
      </c>
      <c r="C3567" s="356" t="s">
        <v>3526</v>
      </c>
      <c r="D3567" s="352">
        <v>84.01</v>
      </c>
    </row>
    <row r="3568" spans="1:4" x14ac:dyDescent="0.25">
      <c r="A3568" s="356">
        <v>35276</v>
      </c>
      <c r="B3568" s="356" t="s">
        <v>10786</v>
      </c>
      <c r="C3568" s="356" t="s">
        <v>3526</v>
      </c>
      <c r="D3568" s="352">
        <v>146.18</v>
      </c>
    </row>
    <row r="3569" spans="1:4" x14ac:dyDescent="0.25">
      <c r="A3569" s="356">
        <v>38386</v>
      </c>
      <c r="B3569" s="356" t="s">
        <v>6278</v>
      </c>
      <c r="C3569" s="356" t="s">
        <v>3517</v>
      </c>
      <c r="D3569" s="352">
        <v>5.17</v>
      </c>
    </row>
    <row r="3570" spans="1:4" x14ac:dyDescent="0.25">
      <c r="A3570" s="356">
        <v>11091</v>
      </c>
      <c r="B3570" s="356" t="s">
        <v>6279</v>
      </c>
      <c r="C3570" s="356" t="s">
        <v>3517</v>
      </c>
      <c r="D3570" s="352">
        <v>1.63</v>
      </c>
    </row>
    <row r="3571" spans="1:4" x14ac:dyDescent="0.25">
      <c r="A3571" s="356">
        <v>37586</v>
      </c>
      <c r="B3571" s="356" t="s">
        <v>6280</v>
      </c>
      <c r="C3571" s="356" t="s">
        <v>5200</v>
      </c>
      <c r="D3571" s="352">
        <v>47.55</v>
      </c>
    </row>
    <row r="3572" spans="1:4" x14ac:dyDescent="0.25">
      <c r="A3572" s="356">
        <v>37395</v>
      </c>
      <c r="B3572" s="356" t="s">
        <v>6281</v>
      </c>
      <c r="C3572" s="356" t="s">
        <v>5200</v>
      </c>
      <c r="D3572" s="352">
        <v>40.89</v>
      </c>
    </row>
    <row r="3573" spans="1:4" x14ac:dyDescent="0.25">
      <c r="A3573" s="356">
        <v>14147</v>
      </c>
      <c r="B3573" s="356" t="s">
        <v>6282</v>
      </c>
      <c r="C3573" s="356" t="s">
        <v>5200</v>
      </c>
      <c r="D3573" s="352">
        <v>54.24</v>
      </c>
    </row>
    <row r="3574" spans="1:4" x14ac:dyDescent="0.25">
      <c r="A3574" s="356">
        <v>37396</v>
      </c>
      <c r="B3574" s="356" t="s">
        <v>6283</v>
      </c>
      <c r="C3574" s="356" t="s">
        <v>5200</v>
      </c>
      <c r="D3574" s="352">
        <v>33.46</v>
      </c>
    </row>
    <row r="3575" spans="1:4" x14ac:dyDescent="0.25">
      <c r="A3575" s="356">
        <v>37397</v>
      </c>
      <c r="B3575" s="356" t="s">
        <v>6284</v>
      </c>
      <c r="C3575" s="356" t="s">
        <v>5200</v>
      </c>
      <c r="D3575" s="352">
        <v>35.049999999999997</v>
      </c>
    </row>
    <row r="3576" spans="1:4" x14ac:dyDescent="0.25">
      <c r="A3576" s="356">
        <v>43606</v>
      </c>
      <c r="B3576" s="356" t="s">
        <v>10351</v>
      </c>
      <c r="C3576" s="356" t="s">
        <v>3517</v>
      </c>
      <c r="D3576" s="352">
        <v>9.2200000000000006</v>
      </c>
    </row>
    <row r="3577" spans="1:4" x14ac:dyDescent="0.25">
      <c r="A3577" s="356">
        <v>444</v>
      </c>
      <c r="B3577" s="356" t="s">
        <v>6285</v>
      </c>
      <c r="C3577" s="356" t="s">
        <v>3517</v>
      </c>
      <c r="D3577" s="352">
        <v>32</v>
      </c>
    </row>
    <row r="3578" spans="1:4" x14ac:dyDescent="0.25">
      <c r="A3578" s="356">
        <v>445</v>
      </c>
      <c r="B3578" s="356" t="s">
        <v>6286</v>
      </c>
      <c r="C3578" s="356" t="s">
        <v>3517</v>
      </c>
      <c r="D3578" s="352">
        <v>43.8</v>
      </c>
    </row>
    <row r="3579" spans="1:4" x14ac:dyDescent="0.25">
      <c r="A3579" s="356">
        <v>4783</v>
      </c>
      <c r="B3579" s="356" t="s">
        <v>12714</v>
      </c>
      <c r="C3579" s="356" t="s">
        <v>3519</v>
      </c>
      <c r="D3579" s="352">
        <v>15.93</v>
      </c>
    </row>
    <row r="3580" spans="1:4" x14ac:dyDescent="0.25">
      <c r="A3580" s="356">
        <v>41079</v>
      </c>
      <c r="B3580" s="356" t="s">
        <v>6287</v>
      </c>
      <c r="C3580" s="356" t="s">
        <v>3655</v>
      </c>
      <c r="D3580" s="353">
        <v>2814.94</v>
      </c>
    </row>
    <row r="3581" spans="1:4" x14ac:dyDescent="0.25">
      <c r="A3581" s="356">
        <v>12874</v>
      </c>
      <c r="B3581" s="356" t="s">
        <v>12715</v>
      </c>
      <c r="C3581" s="356" t="s">
        <v>3519</v>
      </c>
      <c r="D3581" s="352">
        <v>15.46</v>
      </c>
    </row>
    <row r="3582" spans="1:4" x14ac:dyDescent="0.25">
      <c r="A3582" s="356">
        <v>41082</v>
      </c>
      <c r="B3582" s="356" t="s">
        <v>6288</v>
      </c>
      <c r="C3582" s="356" t="s">
        <v>3655</v>
      </c>
      <c r="D3582" s="353">
        <v>2733.48</v>
      </c>
    </row>
    <row r="3583" spans="1:4" x14ac:dyDescent="0.25">
      <c r="A3583" s="356">
        <v>4785</v>
      </c>
      <c r="B3583" s="356" t="s">
        <v>12716</v>
      </c>
      <c r="C3583" s="356" t="s">
        <v>3519</v>
      </c>
      <c r="D3583" s="352">
        <v>15.93</v>
      </c>
    </row>
    <row r="3584" spans="1:4" x14ac:dyDescent="0.25">
      <c r="A3584" s="356">
        <v>41081</v>
      </c>
      <c r="B3584" s="356" t="s">
        <v>6289</v>
      </c>
      <c r="C3584" s="356" t="s">
        <v>3655</v>
      </c>
      <c r="D3584" s="353">
        <v>2814.94</v>
      </c>
    </row>
    <row r="3585" spans="1:4" x14ac:dyDescent="0.25">
      <c r="A3585" s="356">
        <v>4801</v>
      </c>
      <c r="B3585" s="356" t="s">
        <v>6290</v>
      </c>
      <c r="C3585" s="356" t="s">
        <v>3518</v>
      </c>
      <c r="D3585" s="352">
        <v>64.569999999999993</v>
      </c>
    </row>
    <row r="3586" spans="1:4" x14ac:dyDescent="0.25">
      <c r="A3586" s="356">
        <v>4794</v>
      </c>
      <c r="B3586" s="356" t="s">
        <v>6291</v>
      </c>
      <c r="C3586" s="356" t="s">
        <v>3518</v>
      </c>
      <c r="D3586" s="352">
        <v>294.07</v>
      </c>
    </row>
    <row r="3587" spans="1:4" x14ac:dyDescent="0.25">
      <c r="A3587" s="356">
        <v>4796</v>
      </c>
      <c r="B3587" s="356" t="s">
        <v>6292</v>
      </c>
      <c r="C3587" s="356" t="s">
        <v>3518</v>
      </c>
      <c r="D3587" s="352">
        <v>178.61</v>
      </c>
    </row>
    <row r="3588" spans="1:4" x14ac:dyDescent="0.25">
      <c r="A3588" s="356">
        <v>4800</v>
      </c>
      <c r="B3588" s="356" t="s">
        <v>6293</v>
      </c>
      <c r="C3588" s="356" t="s">
        <v>3518</v>
      </c>
      <c r="D3588" s="352">
        <v>49.12</v>
      </c>
    </row>
    <row r="3589" spans="1:4" x14ac:dyDescent="0.25">
      <c r="A3589" s="356">
        <v>4795</v>
      </c>
      <c r="B3589" s="356" t="s">
        <v>6294</v>
      </c>
      <c r="C3589" s="356" t="s">
        <v>3518</v>
      </c>
      <c r="D3589" s="352">
        <v>286.26</v>
      </c>
    </row>
    <row r="3590" spans="1:4" x14ac:dyDescent="0.25">
      <c r="A3590" s="356">
        <v>39694</v>
      </c>
      <c r="B3590" s="356" t="s">
        <v>6295</v>
      </c>
      <c r="C3590" s="356" t="s">
        <v>3518</v>
      </c>
      <c r="D3590" s="352">
        <v>479.68</v>
      </c>
    </row>
    <row r="3591" spans="1:4" x14ac:dyDescent="0.25">
      <c r="A3591" s="356">
        <v>1292</v>
      </c>
      <c r="B3591" s="356" t="s">
        <v>6296</v>
      </c>
      <c r="C3591" s="356" t="s">
        <v>3518</v>
      </c>
      <c r="D3591" s="352">
        <v>61.97</v>
      </c>
    </row>
    <row r="3592" spans="1:4" x14ac:dyDescent="0.25">
      <c r="A3592" s="356">
        <v>1287</v>
      </c>
      <c r="B3592" s="356" t="s">
        <v>6297</v>
      </c>
      <c r="C3592" s="356" t="s">
        <v>3518</v>
      </c>
      <c r="D3592" s="352">
        <v>30.4</v>
      </c>
    </row>
    <row r="3593" spans="1:4" x14ac:dyDescent="0.25">
      <c r="A3593" s="356">
        <v>1297</v>
      </c>
      <c r="B3593" s="356" t="s">
        <v>6298</v>
      </c>
      <c r="C3593" s="356" t="s">
        <v>3518</v>
      </c>
      <c r="D3593" s="352">
        <v>25.21</v>
      </c>
    </row>
    <row r="3594" spans="1:4" x14ac:dyDescent="0.25">
      <c r="A3594" s="356">
        <v>4786</v>
      </c>
      <c r="B3594" s="356" t="s">
        <v>6299</v>
      </c>
      <c r="C3594" s="356" t="s">
        <v>3518</v>
      </c>
      <c r="D3594" s="352">
        <v>88</v>
      </c>
    </row>
    <row r="3595" spans="1:4" x14ac:dyDescent="0.25">
      <c r="A3595" s="356">
        <v>10840</v>
      </c>
      <c r="B3595" s="356" t="s">
        <v>6300</v>
      </c>
      <c r="C3595" s="356" t="s">
        <v>3518</v>
      </c>
      <c r="D3595" s="352">
        <v>372.5</v>
      </c>
    </row>
    <row r="3596" spans="1:4" x14ac:dyDescent="0.25">
      <c r="A3596" s="356">
        <v>10841</v>
      </c>
      <c r="B3596" s="356" t="s">
        <v>6301</v>
      </c>
      <c r="C3596" s="356" t="s">
        <v>3518</v>
      </c>
      <c r="D3596" s="352">
        <v>281.13</v>
      </c>
    </row>
    <row r="3597" spans="1:4" x14ac:dyDescent="0.25">
      <c r="A3597" s="356">
        <v>44540</v>
      </c>
      <c r="B3597" s="356" t="s">
        <v>12717</v>
      </c>
      <c r="C3597" s="356" t="s">
        <v>3518</v>
      </c>
      <c r="D3597" s="352">
        <v>359.22</v>
      </c>
    </row>
    <row r="3598" spans="1:4" x14ac:dyDescent="0.25">
      <c r="A3598" s="356">
        <v>10842</v>
      </c>
      <c r="B3598" s="356" t="s">
        <v>6302</v>
      </c>
      <c r="C3598" s="356" t="s">
        <v>3518</v>
      </c>
      <c r="D3598" s="352">
        <v>406.07</v>
      </c>
    </row>
    <row r="3599" spans="1:4" x14ac:dyDescent="0.25">
      <c r="A3599" s="356">
        <v>21108</v>
      </c>
      <c r="B3599" s="356" t="s">
        <v>6303</v>
      </c>
      <c r="C3599" s="356" t="s">
        <v>3518</v>
      </c>
      <c r="D3599" s="352">
        <v>82.59</v>
      </c>
    </row>
    <row r="3600" spans="1:4" x14ac:dyDescent="0.25">
      <c r="A3600" s="356">
        <v>38180</v>
      </c>
      <c r="B3600" s="356" t="s">
        <v>6304</v>
      </c>
      <c r="C3600" s="356" t="s">
        <v>3518</v>
      </c>
      <c r="D3600" s="352">
        <v>143.81</v>
      </c>
    </row>
    <row r="3601" spans="1:4" x14ac:dyDescent="0.25">
      <c r="A3601" s="356">
        <v>40648</v>
      </c>
      <c r="B3601" s="356" t="s">
        <v>6305</v>
      </c>
      <c r="C3601" s="356" t="s">
        <v>3518</v>
      </c>
      <c r="D3601" s="352">
        <v>168.96</v>
      </c>
    </row>
    <row r="3602" spans="1:4" x14ac:dyDescent="0.25">
      <c r="A3602" s="356">
        <v>40649</v>
      </c>
      <c r="B3602" s="356" t="s">
        <v>6306</v>
      </c>
      <c r="C3602" s="356" t="s">
        <v>3518</v>
      </c>
      <c r="D3602" s="352">
        <v>98.41</v>
      </c>
    </row>
    <row r="3603" spans="1:4" x14ac:dyDescent="0.25">
      <c r="A3603" s="356">
        <v>40650</v>
      </c>
      <c r="B3603" s="356" t="s">
        <v>12718</v>
      </c>
      <c r="C3603" s="356" t="s">
        <v>3518</v>
      </c>
      <c r="D3603" s="352">
        <v>126.72</v>
      </c>
    </row>
    <row r="3604" spans="1:4" x14ac:dyDescent="0.25">
      <c r="A3604" s="356">
        <v>40651</v>
      </c>
      <c r="B3604" s="356" t="s">
        <v>12719</v>
      </c>
      <c r="C3604" s="356" t="s">
        <v>3518</v>
      </c>
      <c r="D3604" s="352">
        <v>233.72</v>
      </c>
    </row>
    <row r="3605" spans="1:4" x14ac:dyDescent="0.25">
      <c r="A3605" s="356">
        <v>40652</v>
      </c>
      <c r="B3605" s="356" t="s">
        <v>6307</v>
      </c>
      <c r="C3605" s="356" t="s">
        <v>3518</v>
      </c>
      <c r="D3605" s="352">
        <v>125.31</v>
      </c>
    </row>
    <row r="3606" spans="1:4" x14ac:dyDescent="0.25">
      <c r="A3606" s="356">
        <v>40647</v>
      </c>
      <c r="B3606" s="356" t="s">
        <v>6308</v>
      </c>
      <c r="C3606" s="356" t="s">
        <v>3518</v>
      </c>
      <c r="D3606" s="352">
        <v>137.97999999999999</v>
      </c>
    </row>
    <row r="3607" spans="1:4" x14ac:dyDescent="0.25">
      <c r="A3607" s="356">
        <v>40653</v>
      </c>
      <c r="B3607" s="356" t="s">
        <v>6309</v>
      </c>
      <c r="C3607" s="356" t="s">
        <v>3518</v>
      </c>
      <c r="D3607" s="352">
        <v>105.6</v>
      </c>
    </row>
    <row r="3608" spans="1:4" x14ac:dyDescent="0.25">
      <c r="A3608" s="356">
        <v>36178</v>
      </c>
      <c r="B3608" s="356" t="s">
        <v>6310</v>
      </c>
      <c r="C3608" s="356" t="s">
        <v>3517</v>
      </c>
      <c r="D3608" s="352">
        <v>15.09</v>
      </c>
    </row>
    <row r="3609" spans="1:4" x14ac:dyDescent="0.25">
      <c r="A3609" s="356">
        <v>38195</v>
      </c>
      <c r="B3609" s="356" t="s">
        <v>6311</v>
      </c>
      <c r="C3609" s="356" t="s">
        <v>3518</v>
      </c>
      <c r="D3609" s="352">
        <v>97.55</v>
      </c>
    </row>
    <row r="3610" spans="1:4" x14ac:dyDescent="0.25">
      <c r="A3610" s="356">
        <v>38181</v>
      </c>
      <c r="B3610" s="356" t="s">
        <v>6312</v>
      </c>
      <c r="C3610" s="356" t="s">
        <v>3518</v>
      </c>
      <c r="D3610" s="352">
        <v>196.32</v>
      </c>
    </row>
    <row r="3611" spans="1:4" x14ac:dyDescent="0.25">
      <c r="A3611" s="356">
        <v>38182</v>
      </c>
      <c r="B3611" s="356" t="s">
        <v>6313</v>
      </c>
      <c r="C3611" s="356" t="s">
        <v>3518</v>
      </c>
      <c r="D3611" s="352">
        <v>187</v>
      </c>
    </row>
    <row r="3612" spans="1:4" x14ac:dyDescent="0.25">
      <c r="A3612" s="356">
        <v>38186</v>
      </c>
      <c r="B3612" s="356" t="s">
        <v>6314</v>
      </c>
      <c r="C3612" s="356" t="s">
        <v>3518</v>
      </c>
      <c r="D3612" s="352">
        <v>486.08</v>
      </c>
    </row>
    <row r="3613" spans="1:4" x14ac:dyDescent="0.25">
      <c r="A3613" s="356">
        <v>38185</v>
      </c>
      <c r="B3613" s="356" t="s">
        <v>6315</v>
      </c>
      <c r="C3613" s="356" t="s">
        <v>3518</v>
      </c>
      <c r="D3613" s="352">
        <v>432.78</v>
      </c>
    </row>
    <row r="3614" spans="1:4" x14ac:dyDescent="0.25">
      <c r="A3614" s="356">
        <v>40654</v>
      </c>
      <c r="B3614" s="356" t="s">
        <v>6316</v>
      </c>
      <c r="C3614" s="356" t="s">
        <v>3518</v>
      </c>
      <c r="D3614" s="352">
        <v>164.03</v>
      </c>
    </row>
    <row r="3615" spans="1:4" x14ac:dyDescent="0.25">
      <c r="A3615" s="356">
        <v>44541</v>
      </c>
      <c r="B3615" s="356" t="s">
        <v>12720</v>
      </c>
      <c r="C3615" s="356" t="s">
        <v>3518</v>
      </c>
      <c r="D3615" s="352">
        <v>296.75</v>
      </c>
    </row>
    <row r="3616" spans="1:4" x14ac:dyDescent="0.25">
      <c r="A3616" s="356">
        <v>4822</v>
      </c>
      <c r="B3616" s="356" t="s">
        <v>6317</v>
      </c>
      <c r="C3616" s="356" t="s">
        <v>3518</v>
      </c>
      <c r="D3616" s="352">
        <v>374.56</v>
      </c>
    </row>
    <row r="3617" spans="1:4" x14ac:dyDescent="0.25">
      <c r="A3617" s="356">
        <v>4818</v>
      </c>
      <c r="B3617" s="356" t="s">
        <v>6318</v>
      </c>
      <c r="C3617" s="356" t="s">
        <v>3518</v>
      </c>
      <c r="D3617" s="352">
        <v>385</v>
      </c>
    </row>
    <row r="3618" spans="1:4" x14ac:dyDescent="0.25">
      <c r="A3618" s="356">
        <v>39567</v>
      </c>
      <c r="B3618" s="356" t="s">
        <v>10352</v>
      </c>
      <c r="C3618" s="356" t="s">
        <v>3518</v>
      </c>
      <c r="D3618" s="352">
        <v>45.03</v>
      </c>
    </row>
    <row r="3619" spans="1:4" x14ac:dyDescent="0.25">
      <c r="A3619" s="356">
        <v>39566</v>
      </c>
      <c r="B3619" s="356" t="s">
        <v>10353</v>
      </c>
      <c r="C3619" s="356" t="s">
        <v>3518</v>
      </c>
      <c r="D3619" s="352">
        <v>47.66</v>
      </c>
    </row>
    <row r="3620" spans="1:4" x14ac:dyDescent="0.25">
      <c r="A3620" s="356">
        <v>39416</v>
      </c>
      <c r="B3620" s="356" t="s">
        <v>10354</v>
      </c>
      <c r="C3620" s="356" t="s">
        <v>3518</v>
      </c>
      <c r="D3620" s="352">
        <v>29.05</v>
      </c>
    </row>
    <row r="3621" spans="1:4" x14ac:dyDescent="0.25">
      <c r="A3621" s="356">
        <v>39417</v>
      </c>
      <c r="B3621" s="356" t="s">
        <v>10355</v>
      </c>
      <c r="C3621" s="356" t="s">
        <v>3518</v>
      </c>
      <c r="D3621" s="352">
        <v>28.33</v>
      </c>
    </row>
    <row r="3622" spans="1:4" x14ac:dyDescent="0.25">
      <c r="A3622" s="356">
        <v>43742</v>
      </c>
      <c r="B3622" s="356" t="s">
        <v>12721</v>
      </c>
      <c r="C3622" s="356" t="s">
        <v>3518</v>
      </c>
      <c r="D3622" s="352">
        <v>30.56</v>
      </c>
    </row>
    <row r="3623" spans="1:4" x14ac:dyDescent="0.25">
      <c r="A3623" s="356">
        <v>39414</v>
      </c>
      <c r="B3623" s="356" t="s">
        <v>10356</v>
      </c>
      <c r="C3623" s="356" t="s">
        <v>3518</v>
      </c>
      <c r="D3623" s="352">
        <v>27.51</v>
      </c>
    </row>
    <row r="3624" spans="1:4" x14ac:dyDescent="0.25">
      <c r="A3624" s="356">
        <v>39415</v>
      </c>
      <c r="B3624" s="356" t="s">
        <v>10357</v>
      </c>
      <c r="C3624" s="356" t="s">
        <v>3518</v>
      </c>
      <c r="D3624" s="352">
        <v>23.71</v>
      </c>
    </row>
    <row r="3625" spans="1:4" x14ac:dyDescent="0.25">
      <c r="A3625" s="356">
        <v>43740</v>
      </c>
      <c r="B3625" s="356" t="s">
        <v>12722</v>
      </c>
      <c r="C3625" s="356" t="s">
        <v>3518</v>
      </c>
      <c r="D3625" s="352">
        <v>28.96</v>
      </c>
    </row>
    <row r="3626" spans="1:4" x14ac:dyDescent="0.25">
      <c r="A3626" s="356">
        <v>39412</v>
      </c>
      <c r="B3626" s="356" t="s">
        <v>10358</v>
      </c>
      <c r="C3626" s="356" t="s">
        <v>3518</v>
      </c>
      <c r="D3626" s="352">
        <v>19.86</v>
      </c>
    </row>
    <row r="3627" spans="1:4" x14ac:dyDescent="0.25">
      <c r="A3627" s="356">
        <v>39413</v>
      </c>
      <c r="B3627" s="356" t="s">
        <v>10359</v>
      </c>
      <c r="C3627" s="356" t="s">
        <v>3518</v>
      </c>
      <c r="D3627" s="352">
        <v>21.47</v>
      </c>
    </row>
    <row r="3628" spans="1:4" x14ac:dyDescent="0.25">
      <c r="A3628" s="356">
        <v>43741</v>
      </c>
      <c r="B3628" s="356" t="s">
        <v>12723</v>
      </c>
      <c r="C3628" s="356" t="s">
        <v>3518</v>
      </c>
      <c r="D3628" s="352">
        <v>22.89</v>
      </c>
    </row>
    <row r="3629" spans="1:4" x14ac:dyDescent="0.25">
      <c r="A3629" s="356">
        <v>11062</v>
      </c>
      <c r="B3629" s="356" t="s">
        <v>12724</v>
      </c>
      <c r="C3629" s="356" t="s">
        <v>3518</v>
      </c>
      <c r="D3629" s="352">
        <v>54.27</v>
      </c>
    </row>
    <row r="3630" spans="1:4" x14ac:dyDescent="0.25">
      <c r="A3630" s="356">
        <v>11063</v>
      </c>
      <c r="B3630" s="356" t="s">
        <v>12725</v>
      </c>
      <c r="C3630" s="356" t="s">
        <v>3518</v>
      </c>
      <c r="D3630" s="352">
        <v>33.22</v>
      </c>
    </row>
    <row r="3631" spans="1:4" x14ac:dyDescent="0.25">
      <c r="A3631" s="356">
        <v>13521</v>
      </c>
      <c r="B3631" s="356" t="s">
        <v>6319</v>
      </c>
      <c r="C3631" s="356" t="s">
        <v>3517</v>
      </c>
      <c r="D3631" s="352">
        <v>74.25</v>
      </c>
    </row>
    <row r="3632" spans="1:4" x14ac:dyDescent="0.25">
      <c r="A3632" s="356">
        <v>10851</v>
      </c>
      <c r="B3632" s="356" t="s">
        <v>6320</v>
      </c>
      <c r="C3632" s="356" t="s">
        <v>3517</v>
      </c>
      <c r="D3632" s="352">
        <v>56.2</v>
      </c>
    </row>
    <row r="3633" spans="1:4" x14ac:dyDescent="0.25">
      <c r="A3633" s="356">
        <v>39515</v>
      </c>
      <c r="B3633" s="356" t="s">
        <v>6321</v>
      </c>
      <c r="C3633" s="356" t="s">
        <v>3517</v>
      </c>
      <c r="D3633" s="352">
        <v>62.91</v>
      </c>
    </row>
    <row r="3634" spans="1:4" x14ac:dyDescent="0.25">
      <c r="A3634" s="356">
        <v>39516</v>
      </c>
      <c r="B3634" s="356" t="s">
        <v>6322</v>
      </c>
      <c r="C3634" s="356" t="s">
        <v>3517</v>
      </c>
      <c r="D3634" s="352">
        <v>53.04</v>
      </c>
    </row>
    <row r="3635" spans="1:4" x14ac:dyDescent="0.25">
      <c r="A3635" s="356">
        <v>39514</v>
      </c>
      <c r="B3635" s="356" t="s">
        <v>6323</v>
      </c>
      <c r="C3635" s="356" t="s">
        <v>3517</v>
      </c>
      <c r="D3635" s="352">
        <v>33</v>
      </c>
    </row>
    <row r="3636" spans="1:4" x14ac:dyDescent="0.25">
      <c r="A3636" s="356">
        <v>4812</v>
      </c>
      <c r="B3636" s="356" t="s">
        <v>10360</v>
      </c>
      <c r="C3636" s="356" t="s">
        <v>3518</v>
      </c>
      <c r="D3636" s="352">
        <v>11.91</v>
      </c>
    </row>
    <row r="3637" spans="1:4" x14ac:dyDescent="0.25">
      <c r="A3637" s="356">
        <v>10849</v>
      </c>
      <c r="B3637" s="356" t="s">
        <v>6324</v>
      </c>
      <c r="C3637" s="356" t="s">
        <v>3517</v>
      </c>
      <c r="D3637" s="353">
        <v>1080.01</v>
      </c>
    </row>
    <row r="3638" spans="1:4" x14ac:dyDescent="0.25">
      <c r="A3638" s="356">
        <v>10848</v>
      </c>
      <c r="B3638" s="356" t="s">
        <v>6325</v>
      </c>
      <c r="C3638" s="356" t="s">
        <v>3517</v>
      </c>
      <c r="D3638" s="352">
        <v>678.38</v>
      </c>
    </row>
    <row r="3639" spans="1:4" x14ac:dyDescent="0.25">
      <c r="A3639" s="356">
        <v>4813</v>
      </c>
      <c r="B3639" s="356" t="s">
        <v>12726</v>
      </c>
      <c r="C3639" s="356" t="s">
        <v>3518</v>
      </c>
      <c r="D3639" s="352">
        <v>225</v>
      </c>
    </row>
    <row r="3640" spans="1:4" x14ac:dyDescent="0.25">
      <c r="A3640" s="356">
        <v>37560</v>
      </c>
      <c r="B3640" s="356" t="s">
        <v>12727</v>
      </c>
      <c r="C3640" s="356" t="s">
        <v>3517</v>
      </c>
      <c r="D3640" s="352">
        <v>42.07</v>
      </c>
    </row>
    <row r="3641" spans="1:4" x14ac:dyDescent="0.25">
      <c r="A3641" s="356">
        <v>37557</v>
      </c>
      <c r="B3641" s="356" t="s">
        <v>12728</v>
      </c>
      <c r="C3641" s="356" t="s">
        <v>3517</v>
      </c>
      <c r="D3641" s="352">
        <v>12.77</v>
      </c>
    </row>
    <row r="3642" spans="1:4" x14ac:dyDescent="0.25">
      <c r="A3642" s="356">
        <v>37556</v>
      </c>
      <c r="B3642" s="356" t="s">
        <v>12729</v>
      </c>
      <c r="C3642" s="356" t="s">
        <v>3517</v>
      </c>
      <c r="D3642" s="352">
        <v>24.71</v>
      </c>
    </row>
    <row r="3643" spans="1:4" x14ac:dyDescent="0.25">
      <c r="A3643" s="356">
        <v>37559</v>
      </c>
      <c r="B3643" s="356" t="s">
        <v>12730</v>
      </c>
      <c r="C3643" s="356" t="s">
        <v>3517</v>
      </c>
      <c r="D3643" s="352">
        <v>30.32</v>
      </c>
    </row>
    <row r="3644" spans="1:4" x14ac:dyDescent="0.25">
      <c r="A3644" s="356">
        <v>37539</v>
      </c>
      <c r="B3644" s="356" t="s">
        <v>12731</v>
      </c>
      <c r="C3644" s="356" t="s">
        <v>3517</v>
      </c>
      <c r="D3644" s="352">
        <v>21.37</v>
      </c>
    </row>
    <row r="3645" spans="1:4" x14ac:dyDescent="0.25">
      <c r="A3645" s="356">
        <v>37558</v>
      </c>
      <c r="B3645" s="356" t="s">
        <v>12732</v>
      </c>
      <c r="C3645" s="356" t="s">
        <v>3517</v>
      </c>
      <c r="D3645" s="352">
        <v>39.840000000000003</v>
      </c>
    </row>
    <row r="3646" spans="1:4" x14ac:dyDescent="0.25">
      <c r="A3646" s="356">
        <v>34723</v>
      </c>
      <c r="B3646" s="356" t="s">
        <v>6327</v>
      </c>
      <c r="C3646" s="356" t="s">
        <v>3518</v>
      </c>
      <c r="D3646" s="352">
        <v>519.75</v>
      </c>
    </row>
    <row r="3647" spans="1:4" x14ac:dyDescent="0.25">
      <c r="A3647" s="356">
        <v>34721</v>
      </c>
      <c r="B3647" s="356" t="s">
        <v>6328</v>
      </c>
      <c r="C3647" s="356" t="s">
        <v>3518</v>
      </c>
      <c r="D3647" s="352">
        <v>648</v>
      </c>
    </row>
    <row r="3648" spans="1:4" x14ac:dyDescent="0.25">
      <c r="A3648" s="356">
        <v>4309</v>
      </c>
      <c r="B3648" s="356" t="s">
        <v>6329</v>
      </c>
      <c r="C3648" s="356" t="s">
        <v>3517</v>
      </c>
      <c r="D3648" s="352">
        <v>7.33</v>
      </c>
    </row>
    <row r="3649" spans="1:4" x14ac:dyDescent="0.25">
      <c r="A3649" s="356">
        <v>4307</v>
      </c>
      <c r="B3649" s="356" t="s">
        <v>6330</v>
      </c>
      <c r="C3649" s="356" t="s">
        <v>3517</v>
      </c>
      <c r="D3649" s="352">
        <v>12.54</v>
      </c>
    </row>
    <row r="3650" spans="1:4" x14ac:dyDescent="0.25">
      <c r="A3650" s="356">
        <v>10850</v>
      </c>
      <c r="B3650" s="356" t="s">
        <v>6331</v>
      </c>
      <c r="C3650" s="356" t="s">
        <v>3517</v>
      </c>
      <c r="D3650" s="352">
        <v>33.75</v>
      </c>
    </row>
    <row r="3651" spans="1:4" x14ac:dyDescent="0.25">
      <c r="A3651" s="356">
        <v>42438</v>
      </c>
      <c r="B3651" s="356" t="s">
        <v>8191</v>
      </c>
      <c r="C3651" s="356" t="s">
        <v>3517</v>
      </c>
      <c r="D3651" s="353">
        <v>2053.0100000000002</v>
      </c>
    </row>
    <row r="3652" spans="1:4" x14ac:dyDescent="0.25">
      <c r="A3652" s="356">
        <v>4792</v>
      </c>
      <c r="B3652" s="356" t="s">
        <v>6332</v>
      </c>
      <c r="C3652" s="356" t="s">
        <v>3518</v>
      </c>
      <c r="D3652" s="352">
        <v>138.05000000000001</v>
      </c>
    </row>
    <row r="3653" spans="1:4" x14ac:dyDescent="0.25">
      <c r="A3653" s="356">
        <v>4790</v>
      </c>
      <c r="B3653" s="356" t="s">
        <v>6333</v>
      </c>
      <c r="C3653" s="356" t="s">
        <v>3518</v>
      </c>
      <c r="D3653" s="352">
        <v>83</v>
      </c>
    </row>
    <row r="3654" spans="1:4" x14ac:dyDescent="0.25">
      <c r="A3654" s="356">
        <v>40671</v>
      </c>
      <c r="B3654" s="356" t="s">
        <v>6334</v>
      </c>
      <c r="C3654" s="356" t="s">
        <v>3518</v>
      </c>
      <c r="D3654" s="352">
        <v>99.08</v>
      </c>
    </row>
    <row r="3655" spans="1:4" x14ac:dyDescent="0.25">
      <c r="A3655" s="356">
        <v>7552</v>
      </c>
      <c r="B3655" s="356" t="s">
        <v>6335</v>
      </c>
      <c r="C3655" s="356" t="s">
        <v>3517</v>
      </c>
      <c r="D3655" s="352">
        <v>27</v>
      </c>
    </row>
    <row r="3656" spans="1:4" x14ac:dyDescent="0.25">
      <c r="A3656" s="356">
        <v>4893</v>
      </c>
      <c r="B3656" s="356" t="s">
        <v>6336</v>
      </c>
      <c r="C3656" s="356" t="s">
        <v>3517</v>
      </c>
      <c r="D3656" s="352">
        <v>11.12</v>
      </c>
    </row>
    <row r="3657" spans="1:4" x14ac:dyDescent="0.25">
      <c r="A3657" s="356">
        <v>4894</v>
      </c>
      <c r="B3657" s="356" t="s">
        <v>6337</v>
      </c>
      <c r="C3657" s="356" t="s">
        <v>3517</v>
      </c>
      <c r="D3657" s="352">
        <v>9.5399999999999991</v>
      </c>
    </row>
    <row r="3658" spans="1:4" x14ac:dyDescent="0.25">
      <c r="A3658" s="356">
        <v>4888</v>
      </c>
      <c r="B3658" s="356" t="s">
        <v>6338</v>
      </c>
      <c r="C3658" s="356" t="s">
        <v>3517</v>
      </c>
      <c r="D3658" s="352">
        <v>3.25</v>
      </c>
    </row>
    <row r="3659" spans="1:4" x14ac:dyDescent="0.25">
      <c r="A3659" s="356">
        <v>4890</v>
      </c>
      <c r="B3659" s="356" t="s">
        <v>6339</v>
      </c>
      <c r="C3659" s="356" t="s">
        <v>3517</v>
      </c>
      <c r="D3659" s="352">
        <v>6.1</v>
      </c>
    </row>
    <row r="3660" spans="1:4" x14ac:dyDescent="0.25">
      <c r="A3660" s="356">
        <v>12411</v>
      </c>
      <c r="B3660" s="356" t="s">
        <v>6340</v>
      </c>
      <c r="C3660" s="356" t="s">
        <v>3517</v>
      </c>
      <c r="D3660" s="352">
        <v>32.869999999999997</v>
      </c>
    </row>
    <row r="3661" spans="1:4" x14ac:dyDescent="0.25">
      <c r="A3661" s="356">
        <v>4891</v>
      </c>
      <c r="B3661" s="356" t="s">
        <v>6341</v>
      </c>
      <c r="C3661" s="356" t="s">
        <v>3517</v>
      </c>
      <c r="D3661" s="352">
        <v>16.43</v>
      </c>
    </row>
    <row r="3662" spans="1:4" x14ac:dyDescent="0.25">
      <c r="A3662" s="356">
        <v>4889</v>
      </c>
      <c r="B3662" s="356" t="s">
        <v>6342</v>
      </c>
      <c r="C3662" s="356" t="s">
        <v>3517</v>
      </c>
      <c r="D3662" s="352">
        <v>4.3899999999999997</v>
      </c>
    </row>
    <row r="3663" spans="1:4" x14ac:dyDescent="0.25">
      <c r="A3663" s="356">
        <v>4892</v>
      </c>
      <c r="B3663" s="356" t="s">
        <v>6343</v>
      </c>
      <c r="C3663" s="356" t="s">
        <v>3517</v>
      </c>
      <c r="D3663" s="352">
        <v>46.03</v>
      </c>
    </row>
    <row r="3664" spans="1:4" x14ac:dyDescent="0.25">
      <c r="A3664" s="356">
        <v>12412</v>
      </c>
      <c r="B3664" s="356" t="s">
        <v>6344</v>
      </c>
      <c r="C3664" s="356" t="s">
        <v>3517</v>
      </c>
      <c r="D3664" s="352">
        <v>85.55</v>
      </c>
    </row>
    <row r="3665" spans="1:4" x14ac:dyDescent="0.25">
      <c r="A3665" s="356">
        <v>11073</v>
      </c>
      <c r="B3665" s="356" t="s">
        <v>6345</v>
      </c>
      <c r="C3665" s="356" t="s">
        <v>3517</v>
      </c>
      <c r="D3665" s="352">
        <v>6.77</v>
      </c>
    </row>
    <row r="3666" spans="1:4" x14ac:dyDescent="0.25">
      <c r="A3666" s="356">
        <v>11071</v>
      </c>
      <c r="B3666" s="356" t="s">
        <v>6346</v>
      </c>
      <c r="C3666" s="356" t="s">
        <v>3517</v>
      </c>
      <c r="D3666" s="352">
        <v>10.98</v>
      </c>
    </row>
    <row r="3667" spans="1:4" x14ac:dyDescent="0.25">
      <c r="A3667" s="356">
        <v>11072</v>
      </c>
      <c r="B3667" s="356" t="s">
        <v>6347</v>
      </c>
      <c r="C3667" s="356" t="s">
        <v>3517</v>
      </c>
      <c r="D3667" s="352">
        <v>3.83</v>
      </c>
    </row>
    <row r="3668" spans="1:4" x14ac:dyDescent="0.25">
      <c r="A3668" s="356">
        <v>4895</v>
      </c>
      <c r="B3668" s="356" t="s">
        <v>6348</v>
      </c>
      <c r="C3668" s="356" t="s">
        <v>3517</v>
      </c>
      <c r="D3668" s="352">
        <v>0.59</v>
      </c>
    </row>
    <row r="3669" spans="1:4" x14ac:dyDescent="0.25">
      <c r="A3669" s="356">
        <v>4907</v>
      </c>
      <c r="B3669" s="356" t="s">
        <v>6349</v>
      </c>
      <c r="C3669" s="356" t="s">
        <v>3517</v>
      </c>
      <c r="D3669" s="352">
        <v>38.29</v>
      </c>
    </row>
    <row r="3670" spans="1:4" x14ac:dyDescent="0.25">
      <c r="A3670" s="356">
        <v>4902</v>
      </c>
      <c r="B3670" s="356" t="s">
        <v>6350</v>
      </c>
      <c r="C3670" s="356" t="s">
        <v>3517</v>
      </c>
      <c r="D3670" s="352">
        <v>86.67</v>
      </c>
    </row>
    <row r="3671" spans="1:4" x14ac:dyDescent="0.25">
      <c r="A3671" s="356">
        <v>4908</v>
      </c>
      <c r="B3671" s="356" t="s">
        <v>6351</v>
      </c>
      <c r="C3671" s="356" t="s">
        <v>3517</v>
      </c>
      <c r="D3671" s="352">
        <v>176</v>
      </c>
    </row>
    <row r="3672" spans="1:4" x14ac:dyDescent="0.25">
      <c r="A3672" s="356">
        <v>4909</v>
      </c>
      <c r="B3672" s="356" t="s">
        <v>6352</v>
      </c>
      <c r="C3672" s="356" t="s">
        <v>3517</v>
      </c>
      <c r="D3672" s="352">
        <v>339.89</v>
      </c>
    </row>
    <row r="3673" spans="1:4" x14ac:dyDescent="0.25">
      <c r="A3673" s="356">
        <v>4903</v>
      </c>
      <c r="B3673" s="356" t="s">
        <v>6353</v>
      </c>
      <c r="C3673" s="356" t="s">
        <v>3517</v>
      </c>
      <c r="D3673" s="352">
        <v>999.41</v>
      </c>
    </row>
    <row r="3674" spans="1:4" x14ac:dyDescent="0.25">
      <c r="A3674" s="356">
        <v>4897</v>
      </c>
      <c r="B3674" s="356" t="s">
        <v>6354</v>
      </c>
      <c r="C3674" s="356" t="s">
        <v>3517</v>
      </c>
      <c r="D3674" s="352">
        <v>2.4900000000000002</v>
      </c>
    </row>
    <row r="3675" spans="1:4" x14ac:dyDescent="0.25">
      <c r="A3675" s="356">
        <v>4896</v>
      </c>
      <c r="B3675" s="356" t="s">
        <v>6355</v>
      </c>
      <c r="C3675" s="356" t="s">
        <v>3517</v>
      </c>
      <c r="D3675" s="352">
        <v>0.89</v>
      </c>
    </row>
    <row r="3676" spans="1:4" x14ac:dyDescent="0.25">
      <c r="A3676" s="356">
        <v>4900</v>
      </c>
      <c r="B3676" s="356" t="s">
        <v>6356</v>
      </c>
      <c r="C3676" s="356" t="s">
        <v>3517</v>
      </c>
      <c r="D3676" s="352">
        <v>7.42</v>
      </c>
    </row>
    <row r="3677" spans="1:4" x14ac:dyDescent="0.25">
      <c r="A3677" s="356">
        <v>4898</v>
      </c>
      <c r="B3677" s="356" t="s">
        <v>6357</v>
      </c>
      <c r="C3677" s="356" t="s">
        <v>3517</v>
      </c>
      <c r="D3677" s="352">
        <v>2.77</v>
      </c>
    </row>
    <row r="3678" spans="1:4" x14ac:dyDescent="0.25">
      <c r="A3678" s="356">
        <v>4899</v>
      </c>
      <c r="B3678" s="356" t="s">
        <v>6358</v>
      </c>
      <c r="C3678" s="356" t="s">
        <v>3517</v>
      </c>
      <c r="D3678" s="352">
        <v>10.18</v>
      </c>
    </row>
    <row r="3679" spans="1:4" x14ac:dyDescent="0.25">
      <c r="A3679" s="356">
        <v>11096</v>
      </c>
      <c r="B3679" s="356" t="s">
        <v>6359</v>
      </c>
      <c r="C3679" s="356" t="s">
        <v>3575</v>
      </c>
      <c r="D3679" s="352">
        <v>1.1599999999999999</v>
      </c>
    </row>
    <row r="3680" spans="1:4" x14ac:dyDescent="0.25">
      <c r="A3680" s="356">
        <v>4741</v>
      </c>
      <c r="B3680" s="356" t="s">
        <v>6360</v>
      </c>
      <c r="C3680" s="356" t="s">
        <v>3524</v>
      </c>
      <c r="D3680" s="352">
        <v>79.73</v>
      </c>
    </row>
    <row r="3681" spans="1:4" x14ac:dyDescent="0.25">
      <c r="A3681" s="356">
        <v>4752</v>
      </c>
      <c r="B3681" s="356" t="s">
        <v>6361</v>
      </c>
      <c r="C3681" s="356" t="s">
        <v>3519</v>
      </c>
      <c r="D3681" s="352">
        <v>11.45</v>
      </c>
    </row>
    <row r="3682" spans="1:4" x14ac:dyDescent="0.25">
      <c r="A3682" s="356">
        <v>41091</v>
      </c>
      <c r="B3682" s="356" t="s">
        <v>6362</v>
      </c>
      <c r="C3682" s="356" t="s">
        <v>3655</v>
      </c>
      <c r="D3682" s="353">
        <v>2024.81</v>
      </c>
    </row>
    <row r="3683" spans="1:4" x14ac:dyDescent="0.25">
      <c r="A3683" s="356">
        <v>13954</v>
      </c>
      <c r="B3683" s="356" t="s">
        <v>6363</v>
      </c>
      <c r="C3683" s="356" t="s">
        <v>3517</v>
      </c>
      <c r="D3683" s="353">
        <v>6723.23</v>
      </c>
    </row>
    <row r="3684" spans="1:4" x14ac:dyDescent="0.25">
      <c r="A3684" s="356">
        <v>3411</v>
      </c>
      <c r="B3684" s="356" t="s">
        <v>6364</v>
      </c>
      <c r="C3684" s="356" t="s">
        <v>3575</v>
      </c>
      <c r="D3684" s="352">
        <v>48.47</v>
      </c>
    </row>
    <row r="3685" spans="1:4" x14ac:dyDescent="0.25">
      <c r="A3685" s="356">
        <v>39995</v>
      </c>
      <c r="B3685" s="356" t="s">
        <v>6365</v>
      </c>
      <c r="C3685" s="356" t="s">
        <v>3524</v>
      </c>
      <c r="D3685" s="352">
        <v>372.89</v>
      </c>
    </row>
    <row r="3686" spans="1:4" x14ac:dyDescent="0.25">
      <c r="A3686" s="356">
        <v>11615</v>
      </c>
      <c r="B3686" s="356" t="s">
        <v>6366</v>
      </c>
      <c r="C3686" s="356" t="s">
        <v>3518</v>
      </c>
      <c r="D3686" s="352">
        <v>3.16</v>
      </c>
    </row>
    <row r="3687" spans="1:4" x14ac:dyDescent="0.25">
      <c r="A3687" s="356">
        <v>3408</v>
      </c>
      <c r="B3687" s="356" t="s">
        <v>6367</v>
      </c>
      <c r="C3687" s="356" t="s">
        <v>3518</v>
      </c>
      <c r="D3687" s="352">
        <v>8.4</v>
      </c>
    </row>
    <row r="3688" spans="1:4" x14ac:dyDescent="0.25">
      <c r="A3688" s="356">
        <v>3409</v>
      </c>
      <c r="B3688" s="356" t="s">
        <v>6368</v>
      </c>
      <c r="C3688" s="356" t="s">
        <v>3518</v>
      </c>
      <c r="D3688" s="352">
        <v>21</v>
      </c>
    </row>
    <row r="3689" spans="1:4" x14ac:dyDescent="0.25">
      <c r="A3689" s="356">
        <v>11427</v>
      </c>
      <c r="B3689" s="356" t="s">
        <v>6369</v>
      </c>
      <c r="C3689" s="356" t="s">
        <v>3575</v>
      </c>
      <c r="D3689" s="352">
        <v>134.86000000000001</v>
      </c>
    </row>
    <row r="3690" spans="1:4" x14ac:dyDescent="0.25">
      <c r="A3690" s="356">
        <v>4491</v>
      </c>
      <c r="B3690" s="356" t="s">
        <v>10361</v>
      </c>
      <c r="C3690" s="356" t="s">
        <v>3526</v>
      </c>
      <c r="D3690" s="352">
        <v>8.98</v>
      </c>
    </row>
    <row r="3691" spans="1:4" x14ac:dyDescent="0.25">
      <c r="A3691" s="356">
        <v>2745</v>
      </c>
      <c r="B3691" s="356" t="s">
        <v>10362</v>
      </c>
      <c r="C3691" s="356" t="s">
        <v>3526</v>
      </c>
      <c r="D3691" s="352">
        <v>3.88</v>
      </c>
    </row>
    <row r="3692" spans="1:4" x14ac:dyDescent="0.25">
      <c r="A3692" s="356">
        <v>14439</v>
      </c>
      <c r="B3692" s="356" t="s">
        <v>10363</v>
      </c>
      <c r="C3692" s="356" t="s">
        <v>3526</v>
      </c>
      <c r="D3692" s="352">
        <v>4.82</v>
      </c>
    </row>
    <row r="3693" spans="1:4" x14ac:dyDescent="0.25">
      <c r="A3693" s="356">
        <v>44496</v>
      </c>
      <c r="B3693" s="356" t="s">
        <v>12733</v>
      </c>
      <c r="C3693" s="356" t="s">
        <v>3517</v>
      </c>
      <c r="D3693" s="352">
        <v>188.63</v>
      </c>
    </row>
    <row r="3694" spans="1:4" x14ac:dyDescent="0.25">
      <c r="A3694" s="356">
        <v>12362</v>
      </c>
      <c r="B3694" s="356" t="s">
        <v>6370</v>
      </c>
      <c r="C3694" s="356" t="s">
        <v>3517</v>
      </c>
      <c r="D3694" s="352">
        <v>17.39</v>
      </c>
    </row>
    <row r="3695" spans="1:4" x14ac:dyDescent="0.25">
      <c r="A3695" s="356">
        <v>421</v>
      </c>
      <c r="B3695" s="356" t="s">
        <v>12734</v>
      </c>
      <c r="C3695" s="356" t="s">
        <v>3517</v>
      </c>
      <c r="D3695" s="352">
        <v>11.93</v>
      </c>
    </row>
    <row r="3696" spans="1:4" x14ac:dyDescent="0.25">
      <c r="A3696" s="356">
        <v>14148</v>
      </c>
      <c r="B3696" s="356" t="s">
        <v>6371</v>
      </c>
      <c r="C3696" s="356" t="s">
        <v>3517</v>
      </c>
      <c r="D3696" s="352">
        <v>0.92</v>
      </c>
    </row>
    <row r="3697" spans="1:4" x14ac:dyDescent="0.25">
      <c r="A3697" s="356">
        <v>4341</v>
      </c>
      <c r="B3697" s="356" t="s">
        <v>6372</v>
      </c>
      <c r="C3697" s="356" t="s">
        <v>3517</v>
      </c>
      <c r="D3697" s="352">
        <v>1.1499999999999999</v>
      </c>
    </row>
    <row r="3698" spans="1:4" x14ac:dyDescent="0.25">
      <c r="A3698" s="356">
        <v>4337</v>
      </c>
      <c r="B3698" s="356" t="s">
        <v>6373</v>
      </c>
      <c r="C3698" s="356" t="s">
        <v>3517</v>
      </c>
      <c r="D3698" s="352">
        <v>2.92</v>
      </c>
    </row>
    <row r="3699" spans="1:4" x14ac:dyDescent="0.25">
      <c r="A3699" s="356">
        <v>4339</v>
      </c>
      <c r="B3699" s="356" t="s">
        <v>6374</v>
      </c>
      <c r="C3699" s="356" t="s">
        <v>3517</v>
      </c>
      <c r="D3699" s="352">
        <v>0.62</v>
      </c>
    </row>
    <row r="3700" spans="1:4" x14ac:dyDescent="0.25">
      <c r="A3700" s="356">
        <v>39997</v>
      </c>
      <c r="B3700" s="356" t="s">
        <v>6375</v>
      </c>
      <c r="C3700" s="356" t="s">
        <v>3517</v>
      </c>
      <c r="D3700" s="352">
        <v>0.34</v>
      </c>
    </row>
    <row r="3701" spans="1:4" x14ac:dyDescent="0.25">
      <c r="A3701" s="356">
        <v>11971</v>
      </c>
      <c r="B3701" s="356" t="s">
        <v>6376</v>
      </c>
      <c r="C3701" s="356" t="s">
        <v>3517</v>
      </c>
      <c r="D3701" s="352">
        <v>4.83</v>
      </c>
    </row>
    <row r="3702" spans="1:4" x14ac:dyDescent="0.25">
      <c r="A3702" s="356">
        <v>4342</v>
      </c>
      <c r="B3702" s="356" t="s">
        <v>6377</v>
      </c>
      <c r="C3702" s="356" t="s">
        <v>3517</v>
      </c>
      <c r="D3702" s="352">
        <v>0.25</v>
      </c>
    </row>
    <row r="3703" spans="1:4" x14ac:dyDescent="0.25">
      <c r="A3703" s="356">
        <v>4330</v>
      </c>
      <c r="B3703" s="356" t="s">
        <v>6378</v>
      </c>
      <c r="C3703" s="356" t="s">
        <v>3517</v>
      </c>
      <c r="D3703" s="352">
        <v>0.17</v>
      </c>
    </row>
    <row r="3704" spans="1:4" x14ac:dyDescent="0.25">
      <c r="A3704" s="356">
        <v>4340</v>
      </c>
      <c r="B3704" s="356" t="s">
        <v>6379</v>
      </c>
      <c r="C3704" s="356" t="s">
        <v>3517</v>
      </c>
      <c r="D3704" s="352">
        <v>1.35</v>
      </c>
    </row>
    <row r="3705" spans="1:4" x14ac:dyDescent="0.25">
      <c r="A3705" s="356">
        <v>5088</v>
      </c>
      <c r="B3705" s="356" t="s">
        <v>10364</v>
      </c>
      <c r="C3705" s="356" t="s">
        <v>3517</v>
      </c>
      <c r="D3705" s="352">
        <v>7.2</v>
      </c>
    </row>
    <row r="3706" spans="1:4" x14ac:dyDescent="0.25">
      <c r="A3706" s="356">
        <v>11154</v>
      </c>
      <c r="B3706" s="356" t="s">
        <v>6380</v>
      </c>
      <c r="C3706" s="356" t="s">
        <v>3517</v>
      </c>
      <c r="D3706" s="353">
        <v>1264.1400000000001</v>
      </c>
    </row>
    <row r="3707" spans="1:4" x14ac:dyDescent="0.25">
      <c r="A3707" s="356">
        <v>4989</v>
      </c>
      <c r="B3707" s="356" t="s">
        <v>10365</v>
      </c>
      <c r="C3707" s="356" t="s">
        <v>3517</v>
      </c>
      <c r="D3707" s="352">
        <v>305.23</v>
      </c>
    </row>
    <row r="3708" spans="1:4" x14ac:dyDescent="0.25">
      <c r="A3708" s="356">
        <v>4982</v>
      </c>
      <c r="B3708" s="356" t="s">
        <v>10366</v>
      </c>
      <c r="C3708" s="356" t="s">
        <v>3517</v>
      </c>
      <c r="D3708" s="352">
        <v>286.29000000000002</v>
      </c>
    </row>
    <row r="3709" spans="1:4" x14ac:dyDescent="0.25">
      <c r="A3709" s="356">
        <v>4962</v>
      </c>
      <c r="B3709" s="356" t="s">
        <v>10367</v>
      </c>
      <c r="C3709" s="356" t="s">
        <v>3517</v>
      </c>
      <c r="D3709" s="352">
        <v>225.78</v>
      </c>
    </row>
    <row r="3710" spans="1:4" x14ac:dyDescent="0.25">
      <c r="A3710" s="356">
        <v>4981</v>
      </c>
      <c r="B3710" s="356" t="s">
        <v>10368</v>
      </c>
      <c r="C3710" s="356" t="s">
        <v>3517</v>
      </c>
      <c r="D3710" s="352">
        <v>201</v>
      </c>
    </row>
    <row r="3711" spans="1:4" x14ac:dyDescent="0.25">
      <c r="A3711" s="356">
        <v>4964</v>
      </c>
      <c r="B3711" s="356" t="s">
        <v>10369</v>
      </c>
      <c r="C3711" s="356" t="s">
        <v>3517</v>
      </c>
      <c r="D3711" s="352">
        <v>254.99</v>
      </c>
    </row>
    <row r="3712" spans="1:4" x14ac:dyDescent="0.25">
      <c r="A3712" s="356">
        <v>4992</v>
      </c>
      <c r="B3712" s="356" t="s">
        <v>10370</v>
      </c>
      <c r="C3712" s="356" t="s">
        <v>3517</v>
      </c>
      <c r="D3712" s="352">
        <v>249.08</v>
      </c>
    </row>
    <row r="3713" spans="1:4" x14ac:dyDescent="0.25">
      <c r="A3713" s="356">
        <v>4987</v>
      </c>
      <c r="B3713" s="356" t="s">
        <v>10371</v>
      </c>
      <c r="C3713" s="356" t="s">
        <v>3517</v>
      </c>
      <c r="D3713" s="352">
        <v>284.97000000000003</v>
      </c>
    </row>
    <row r="3714" spans="1:4" x14ac:dyDescent="0.25">
      <c r="A3714" s="356">
        <v>4930</v>
      </c>
      <c r="B3714" s="356" t="s">
        <v>12735</v>
      </c>
      <c r="C3714" s="356" t="s">
        <v>3518</v>
      </c>
      <c r="D3714" s="352">
        <v>535.44000000000005</v>
      </c>
    </row>
    <row r="3715" spans="1:4" x14ac:dyDescent="0.25">
      <c r="A3715" s="356">
        <v>39021</v>
      </c>
      <c r="B3715" s="356" t="s">
        <v>12736</v>
      </c>
      <c r="C3715" s="356" t="s">
        <v>3517</v>
      </c>
      <c r="D3715" s="352">
        <v>569.30999999999995</v>
      </c>
    </row>
    <row r="3716" spans="1:4" x14ac:dyDescent="0.25">
      <c r="A3716" s="356">
        <v>39022</v>
      </c>
      <c r="B3716" s="356" t="s">
        <v>12737</v>
      </c>
      <c r="C3716" s="356" t="s">
        <v>3517</v>
      </c>
      <c r="D3716" s="352">
        <v>509.95</v>
      </c>
    </row>
    <row r="3717" spans="1:4" x14ac:dyDescent="0.25">
      <c r="A3717" s="356">
        <v>39024</v>
      </c>
      <c r="B3717" s="356" t="s">
        <v>6381</v>
      </c>
      <c r="C3717" s="356" t="s">
        <v>3517</v>
      </c>
      <c r="D3717" s="352">
        <v>683.62</v>
      </c>
    </row>
    <row r="3718" spans="1:4" x14ac:dyDescent="0.25">
      <c r="A3718" s="356">
        <v>4914</v>
      </c>
      <c r="B3718" s="356" t="s">
        <v>6382</v>
      </c>
      <c r="C3718" s="356" t="s">
        <v>3518</v>
      </c>
      <c r="D3718" s="352">
        <v>554.29</v>
      </c>
    </row>
    <row r="3719" spans="1:4" x14ac:dyDescent="0.25">
      <c r="A3719" s="356">
        <v>4917</v>
      </c>
      <c r="B3719" s="356" t="s">
        <v>6383</v>
      </c>
      <c r="C3719" s="356" t="s">
        <v>3518</v>
      </c>
      <c r="D3719" s="352">
        <v>382.8</v>
      </c>
    </row>
    <row r="3720" spans="1:4" x14ac:dyDescent="0.25">
      <c r="A3720" s="356">
        <v>39025</v>
      </c>
      <c r="B3720" s="356" t="s">
        <v>6384</v>
      </c>
      <c r="C3720" s="356" t="s">
        <v>3517</v>
      </c>
      <c r="D3720" s="352">
        <v>700.98</v>
      </c>
    </row>
    <row r="3721" spans="1:4" x14ac:dyDescent="0.25">
      <c r="A3721" s="356">
        <v>4922</v>
      </c>
      <c r="B3721" s="356" t="s">
        <v>6385</v>
      </c>
      <c r="C3721" s="356" t="s">
        <v>3518</v>
      </c>
      <c r="D3721" s="352">
        <v>355.08</v>
      </c>
    </row>
    <row r="3722" spans="1:4" x14ac:dyDescent="0.25">
      <c r="A3722" s="356">
        <v>4911</v>
      </c>
      <c r="B3722" s="356" t="s">
        <v>6386</v>
      </c>
      <c r="C3722" s="356" t="s">
        <v>3518</v>
      </c>
      <c r="D3722" s="352">
        <v>420</v>
      </c>
    </row>
    <row r="3723" spans="1:4" x14ac:dyDescent="0.25">
      <c r="A3723" s="356">
        <v>37518</v>
      </c>
      <c r="B3723" s="356" t="s">
        <v>6387</v>
      </c>
      <c r="C3723" s="356" t="s">
        <v>3518</v>
      </c>
      <c r="D3723" s="352">
        <v>682.5</v>
      </c>
    </row>
    <row r="3724" spans="1:4" x14ac:dyDescent="0.25">
      <c r="A3724" s="356">
        <v>4910</v>
      </c>
      <c r="B3724" s="356" t="s">
        <v>6388</v>
      </c>
      <c r="C3724" s="356" t="s">
        <v>3518</v>
      </c>
      <c r="D3724" s="352">
        <v>575.35</v>
      </c>
    </row>
    <row r="3725" spans="1:4" x14ac:dyDescent="0.25">
      <c r="A3725" s="356">
        <v>4943</v>
      </c>
      <c r="B3725" s="356" t="s">
        <v>6389</v>
      </c>
      <c r="C3725" s="356" t="s">
        <v>3518</v>
      </c>
      <c r="D3725" s="352">
        <v>857.14</v>
      </c>
    </row>
    <row r="3726" spans="1:4" x14ac:dyDescent="0.25">
      <c r="A3726" s="356">
        <v>5002</v>
      </c>
      <c r="B3726" s="356" t="s">
        <v>6390</v>
      </c>
      <c r="C3726" s="356" t="s">
        <v>3518</v>
      </c>
      <c r="D3726" s="352">
        <v>409.73</v>
      </c>
    </row>
    <row r="3727" spans="1:4" x14ac:dyDescent="0.25">
      <c r="A3727" s="356">
        <v>4977</v>
      </c>
      <c r="B3727" s="356" t="s">
        <v>6391</v>
      </c>
      <c r="C3727" s="356" t="s">
        <v>3518</v>
      </c>
      <c r="D3727" s="352">
        <v>276.58</v>
      </c>
    </row>
    <row r="3728" spans="1:4" x14ac:dyDescent="0.25">
      <c r="A3728" s="356">
        <v>5028</v>
      </c>
      <c r="B3728" s="356" t="s">
        <v>6392</v>
      </c>
      <c r="C3728" s="356" t="s">
        <v>3518</v>
      </c>
      <c r="D3728" s="352">
        <v>676.75</v>
      </c>
    </row>
    <row r="3729" spans="1:4" x14ac:dyDescent="0.25">
      <c r="A3729" s="356">
        <v>4998</v>
      </c>
      <c r="B3729" s="356" t="s">
        <v>6393</v>
      </c>
      <c r="C3729" s="356" t="s">
        <v>3518</v>
      </c>
      <c r="D3729" s="352">
        <v>562.04999999999995</v>
      </c>
    </row>
    <row r="3730" spans="1:4" x14ac:dyDescent="0.25">
      <c r="A3730" s="356">
        <v>4969</v>
      </c>
      <c r="B3730" s="356" t="s">
        <v>6394</v>
      </c>
      <c r="C3730" s="356" t="s">
        <v>3518</v>
      </c>
      <c r="D3730" s="352">
        <v>391.17</v>
      </c>
    </row>
    <row r="3731" spans="1:4" x14ac:dyDescent="0.25">
      <c r="A3731" s="356">
        <v>11364</v>
      </c>
      <c r="B3731" s="356" t="s">
        <v>10372</v>
      </c>
      <c r="C3731" s="356" t="s">
        <v>3517</v>
      </c>
      <c r="D3731" s="352">
        <v>172.68</v>
      </c>
    </row>
    <row r="3732" spans="1:4" x14ac:dyDescent="0.25">
      <c r="A3732" s="356">
        <v>11365</v>
      </c>
      <c r="B3732" s="356" t="s">
        <v>10373</v>
      </c>
      <c r="C3732" s="356" t="s">
        <v>3517</v>
      </c>
      <c r="D3732" s="352">
        <v>179.19</v>
      </c>
    </row>
    <row r="3733" spans="1:4" x14ac:dyDescent="0.25">
      <c r="A3733" s="356">
        <v>11366</v>
      </c>
      <c r="B3733" s="356" t="s">
        <v>10374</v>
      </c>
      <c r="C3733" s="356" t="s">
        <v>3517</v>
      </c>
      <c r="D3733" s="352">
        <v>190.48</v>
      </c>
    </row>
    <row r="3734" spans="1:4" x14ac:dyDescent="0.25">
      <c r="A3734" s="356">
        <v>43777</v>
      </c>
      <c r="B3734" s="356" t="s">
        <v>10375</v>
      </c>
      <c r="C3734" s="356" t="s">
        <v>3517</v>
      </c>
      <c r="D3734" s="352">
        <v>223.75</v>
      </c>
    </row>
    <row r="3735" spans="1:4" x14ac:dyDescent="0.25">
      <c r="A3735" s="356">
        <v>20322</v>
      </c>
      <c r="B3735" s="356" t="s">
        <v>10376</v>
      </c>
      <c r="C3735" s="356" t="s">
        <v>3517</v>
      </c>
      <c r="D3735" s="352">
        <v>207.71</v>
      </c>
    </row>
    <row r="3736" spans="1:4" x14ac:dyDescent="0.25">
      <c r="A3736" s="356">
        <v>10553</v>
      </c>
      <c r="B3736" s="356" t="s">
        <v>10377</v>
      </c>
      <c r="C3736" s="356" t="s">
        <v>3517</v>
      </c>
      <c r="D3736" s="352">
        <v>188.6</v>
      </c>
    </row>
    <row r="3737" spans="1:4" x14ac:dyDescent="0.25">
      <c r="A3737" s="356">
        <v>5020</v>
      </c>
      <c r="B3737" s="356" t="s">
        <v>10378</v>
      </c>
      <c r="C3737" s="356" t="s">
        <v>3517</v>
      </c>
      <c r="D3737" s="352">
        <v>198.84</v>
      </c>
    </row>
    <row r="3738" spans="1:4" x14ac:dyDescent="0.25">
      <c r="A3738" s="356">
        <v>10554</v>
      </c>
      <c r="B3738" s="356" t="s">
        <v>10379</v>
      </c>
      <c r="C3738" s="356" t="s">
        <v>3517</v>
      </c>
      <c r="D3738" s="352">
        <v>190.27</v>
      </c>
    </row>
    <row r="3739" spans="1:4" x14ac:dyDescent="0.25">
      <c r="A3739" s="356">
        <v>10555</v>
      </c>
      <c r="B3739" s="356" t="s">
        <v>10380</v>
      </c>
      <c r="C3739" s="356" t="s">
        <v>3517</v>
      </c>
      <c r="D3739" s="352">
        <v>207.5</v>
      </c>
    </row>
    <row r="3740" spans="1:4" x14ac:dyDescent="0.25">
      <c r="A3740" s="356">
        <v>10556</v>
      </c>
      <c r="B3740" s="356" t="s">
        <v>10381</v>
      </c>
      <c r="C3740" s="356" t="s">
        <v>3517</v>
      </c>
      <c r="D3740" s="352">
        <v>275.89</v>
      </c>
    </row>
    <row r="3741" spans="1:4" x14ac:dyDescent="0.25">
      <c r="A3741" s="356">
        <v>39502</v>
      </c>
      <c r="B3741" s="356" t="s">
        <v>10382</v>
      </c>
      <c r="C3741" s="356" t="s">
        <v>3517</v>
      </c>
      <c r="D3741" s="352">
        <v>387.41</v>
      </c>
    </row>
    <row r="3742" spans="1:4" x14ac:dyDescent="0.25">
      <c r="A3742" s="356">
        <v>39504</v>
      </c>
      <c r="B3742" s="356" t="s">
        <v>10383</v>
      </c>
      <c r="C3742" s="356" t="s">
        <v>3517</v>
      </c>
      <c r="D3742" s="352">
        <v>428.41</v>
      </c>
    </row>
    <row r="3743" spans="1:4" x14ac:dyDescent="0.25">
      <c r="A3743" s="356">
        <v>39503</v>
      </c>
      <c r="B3743" s="356" t="s">
        <v>10384</v>
      </c>
      <c r="C3743" s="356" t="s">
        <v>3517</v>
      </c>
      <c r="D3743" s="352">
        <v>450.88</v>
      </c>
    </row>
    <row r="3744" spans="1:4" x14ac:dyDescent="0.25">
      <c r="A3744" s="356">
        <v>39505</v>
      </c>
      <c r="B3744" s="356" t="s">
        <v>10385</v>
      </c>
      <c r="C3744" s="356" t="s">
        <v>3517</v>
      </c>
      <c r="D3744" s="352">
        <v>485.89</v>
      </c>
    </row>
    <row r="3745" spans="1:4" x14ac:dyDescent="0.25">
      <c r="A3745" s="356">
        <v>44471</v>
      </c>
      <c r="B3745" s="356" t="s">
        <v>12738</v>
      </c>
      <c r="C3745" s="356" t="s">
        <v>3517</v>
      </c>
      <c r="D3745" s="352">
        <v>528.22</v>
      </c>
    </row>
    <row r="3746" spans="1:4" x14ac:dyDescent="0.25">
      <c r="A3746" s="356">
        <v>4944</v>
      </c>
      <c r="B3746" s="356" t="s">
        <v>6395</v>
      </c>
      <c r="C3746" s="356" t="s">
        <v>3518</v>
      </c>
      <c r="D3746" s="353">
        <v>1281.42</v>
      </c>
    </row>
    <row r="3747" spans="1:4" x14ac:dyDescent="0.25">
      <c r="A3747" s="356">
        <v>21102</v>
      </c>
      <c r="B3747" s="356" t="s">
        <v>6396</v>
      </c>
      <c r="C3747" s="356" t="s">
        <v>3517</v>
      </c>
      <c r="D3747" s="352">
        <v>37.94</v>
      </c>
    </row>
    <row r="3748" spans="1:4" x14ac:dyDescent="0.25">
      <c r="A3748" s="356">
        <v>21101</v>
      </c>
      <c r="B3748" s="356" t="s">
        <v>6397</v>
      </c>
      <c r="C3748" s="356" t="s">
        <v>3517</v>
      </c>
      <c r="D3748" s="352">
        <v>24.36</v>
      </c>
    </row>
    <row r="3749" spans="1:4" x14ac:dyDescent="0.25">
      <c r="A3749" s="356">
        <v>34713</v>
      </c>
      <c r="B3749" s="356" t="s">
        <v>6398</v>
      </c>
      <c r="C3749" s="356" t="s">
        <v>3518</v>
      </c>
      <c r="D3749" s="352">
        <v>473.99</v>
      </c>
    </row>
    <row r="3750" spans="1:4" x14ac:dyDescent="0.25">
      <c r="A3750" s="356">
        <v>37563</v>
      </c>
      <c r="B3750" s="356" t="s">
        <v>12739</v>
      </c>
      <c r="C3750" s="356" t="s">
        <v>3518</v>
      </c>
      <c r="D3750" s="352">
        <v>589.17999999999995</v>
      </c>
    </row>
    <row r="3751" spans="1:4" x14ac:dyDescent="0.25">
      <c r="A3751" s="356">
        <v>4948</v>
      </c>
      <c r="B3751" s="356" t="s">
        <v>12740</v>
      </c>
      <c r="C3751" s="356" t="s">
        <v>3518</v>
      </c>
      <c r="D3751" s="352">
        <v>512.6</v>
      </c>
    </row>
    <row r="3752" spans="1:4" x14ac:dyDescent="0.25">
      <c r="A3752" s="356">
        <v>37561</v>
      </c>
      <c r="B3752" s="356" t="s">
        <v>6399</v>
      </c>
      <c r="C3752" s="356" t="s">
        <v>3518</v>
      </c>
      <c r="D3752" s="352">
        <v>478.07</v>
      </c>
    </row>
    <row r="3753" spans="1:4" x14ac:dyDescent="0.25">
      <c r="A3753" s="356">
        <v>37562</v>
      </c>
      <c r="B3753" s="356" t="s">
        <v>6400</v>
      </c>
      <c r="C3753" s="356" t="s">
        <v>3518</v>
      </c>
      <c r="D3753" s="352">
        <v>626.80999999999995</v>
      </c>
    </row>
    <row r="3754" spans="1:4" x14ac:dyDescent="0.25">
      <c r="A3754" s="356">
        <v>14164</v>
      </c>
      <c r="B3754" s="356" t="s">
        <v>6401</v>
      </c>
      <c r="C3754" s="356" t="s">
        <v>3517</v>
      </c>
      <c r="D3754" s="353">
        <v>2405.31</v>
      </c>
    </row>
    <row r="3755" spans="1:4" x14ac:dyDescent="0.25">
      <c r="A3755" s="356">
        <v>14163</v>
      </c>
      <c r="B3755" s="356" t="s">
        <v>6402</v>
      </c>
      <c r="C3755" s="356" t="s">
        <v>3517</v>
      </c>
      <c r="D3755" s="353">
        <v>2733.79</v>
      </c>
    </row>
    <row r="3756" spans="1:4" x14ac:dyDescent="0.25">
      <c r="A3756" s="356">
        <v>5051</v>
      </c>
      <c r="B3756" s="356" t="s">
        <v>6403</v>
      </c>
      <c r="C3756" s="356" t="s">
        <v>3517</v>
      </c>
      <c r="D3756" s="353">
        <v>2325.06</v>
      </c>
    </row>
    <row r="3757" spans="1:4" x14ac:dyDescent="0.25">
      <c r="A3757" s="356">
        <v>14162</v>
      </c>
      <c r="B3757" s="356" t="s">
        <v>6404</v>
      </c>
      <c r="C3757" s="356" t="s">
        <v>3517</v>
      </c>
      <c r="D3757" s="353">
        <v>2321.6799999999998</v>
      </c>
    </row>
    <row r="3758" spans="1:4" x14ac:dyDescent="0.25">
      <c r="A3758" s="356">
        <v>5052</v>
      </c>
      <c r="B3758" s="356" t="s">
        <v>6405</v>
      </c>
      <c r="C3758" s="356" t="s">
        <v>3517</v>
      </c>
      <c r="D3758" s="353">
        <v>1732.3</v>
      </c>
    </row>
    <row r="3759" spans="1:4" x14ac:dyDescent="0.25">
      <c r="A3759" s="356">
        <v>14166</v>
      </c>
      <c r="B3759" s="356" t="s">
        <v>6406</v>
      </c>
      <c r="C3759" s="356" t="s">
        <v>3517</v>
      </c>
      <c r="D3759" s="353">
        <v>1754.29</v>
      </c>
    </row>
    <row r="3760" spans="1:4" x14ac:dyDescent="0.25">
      <c r="A3760" s="356">
        <v>14165</v>
      </c>
      <c r="B3760" s="356" t="s">
        <v>6407</v>
      </c>
      <c r="C3760" s="356" t="s">
        <v>3517</v>
      </c>
      <c r="D3760" s="353">
        <v>2430.33</v>
      </c>
    </row>
    <row r="3761" spans="1:4" x14ac:dyDescent="0.25">
      <c r="A3761" s="356">
        <v>5050</v>
      </c>
      <c r="B3761" s="356" t="s">
        <v>6408</v>
      </c>
      <c r="C3761" s="356" t="s">
        <v>3517</v>
      </c>
      <c r="D3761" s="352">
        <v>598.16</v>
      </c>
    </row>
    <row r="3762" spans="1:4" x14ac:dyDescent="0.25">
      <c r="A3762" s="356">
        <v>12366</v>
      </c>
      <c r="B3762" s="356" t="s">
        <v>12741</v>
      </c>
      <c r="C3762" s="356" t="s">
        <v>3517</v>
      </c>
      <c r="D3762" s="353">
        <v>1020.97</v>
      </c>
    </row>
    <row r="3763" spans="1:4" x14ac:dyDescent="0.25">
      <c r="A3763" s="356">
        <v>5045</v>
      </c>
      <c r="B3763" s="356" t="s">
        <v>12742</v>
      </c>
      <c r="C3763" s="356" t="s">
        <v>3517</v>
      </c>
      <c r="D3763" s="353">
        <v>1621.63</v>
      </c>
    </row>
    <row r="3764" spans="1:4" x14ac:dyDescent="0.25">
      <c r="A3764" s="356">
        <v>5035</v>
      </c>
      <c r="B3764" s="356" t="s">
        <v>12743</v>
      </c>
      <c r="C3764" s="356" t="s">
        <v>3517</v>
      </c>
      <c r="D3764" s="353">
        <v>2487.88</v>
      </c>
    </row>
    <row r="3765" spans="1:4" x14ac:dyDescent="0.25">
      <c r="A3765" s="356">
        <v>41180</v>
      </c>
      <c r="B3765" s="356" t="s">
        <v>12744</v>
      </c>
      <c r="C3765" s="356" t="s">
        <v>3517</v>
      </c>
      <c r="D3765" s="353">
        <v>3645.41</v>
      </c>
    </row>
    <row r="3766" spans="1:4" x14ac:dyDescent="0.25">
      <c r="A3766" s="356">
        <v>41181</v>
      </c>
      <c r="B3766" s="356" t="s">
        <v>12745</v>
      </c>
      <c r="C3766" s="356" t="s">
        <v>3517</v>
      </c>
      <c r="D3766" s="353">
        <v>4826.41</v>
      </c>
    </row>
    <row r="3767" spans="1:4" x14ac:dyDescent="0.25">
      <c r="A3767" s="356">
        <v>41182</v>
      </c>
      <c r="B3767" s="356" t="s">
        <v>12746</v>
      </c>
      <c r="C3767" s="356" t="s">
        <v>3517</v>
      </c>
      <c r="D3767" s="353">
        <v>6923.88</v>
      </c>
    </row>
    <row r="3768" spans="1:4" x14ac:dyDescent="0.25">
      <c r="A3768" s="356">
        <v>41183</v>
      </c>
      <c r="B3768" s="356" t="s">
        <v>12747</v>
      </c>
      <c r="C3768" s="356" t="s">
        <v>3517</v>
      </c>
      <c r="D3768" s="353">
        <v>8644.61</v>
      </c>
    </row>
    <row r="3769" spans="1:4" x14ac:dyDescent="0.25">
      <c r="A3769" s="356">
        <v>41184</v>
      </c>
      <c r="B3769" s="356" t="s">
        <v>12748</v>
      </c>
      <c r="C3769" s="356" t="s">
        <v>3517</v>
      </c>
      <c r="D3769" s="353">
        <v>13161.95</v>
      </c>
    </row>
    <row r="3770" spans="1:4" x14ac:dyDescent="0.25">
      <c r="A3770" s="356">
        <v>41185</v>
      </c>
      <c r="B3770" s="356" t="s">
        <v>12749</v>
      </c>
      <c r="C3770" s="356" t="s">
        <v>3517</v>
      </c>
      <c r="D3770" s="353">
        <v>4881.04</v>
      </c>
    </row>
    <row r="3771" spans="1:4" x14ac:dyDescent="0.25">
      <c r="A3771" s="356">
        <v>41186</v>
      </c>
      <c r="B3771" s="356" t="s">
        <v>12750</v>
      </c>
      <c r="C3771" s="356" t="s">
        <v>3517</v>
      </c>
      <c r="D3771" s="353">
        <v>6840.22</v>
      </c>
    </row>
    <row r="3772" spans="1:4" x14ac:dyDescent="0.25">
      <c r="A3772" s="356">
        <v>41187</v>
      </c>
      <c r="B3772" s="356" t="s">
        <v>12751</v>
      </c>
      <c r="C3772" s="356" t="s">
        <v>3517</v>
      </c>
      <c r="D3772" s="353">
        <v>9173.2999999999993</v>
      </c>
    </row>
    <row r="3773" spans="1:4" x14ac:dyDescent="0.25">
      <c r="A3773" s="356">
        <v>41188</v>
      </c>
      <c r="B3773" s="356" t="s">
        <v>12752</v>
      </c>
      <c r="C3773" s="356" t="s">
        <v>3517</v>
      </c>
      <c r="D3773" s="353">
        <v>11730.6</v>
      </c>
    </row>
    <row r="3774" spans="1:4" x14ac:dyDescent="0.25">
      <c r="A3774" s="356">
        <v>5036</v>
      </c>
      <c r="B3774" s="356" t="s">
        <v>12753</v>
      </c>
      <c r="C3774" s="356" t="s">
        <v>3517</v>
      </c>
      <c r="D3774" s="352">
        <v>879.61</v>
      </c>
    </row>
    <row r="3775" spans="1:4" x14ac:dyDescent="0.25">
      <c r="A3775" s="356">
        <v>41189</v>
      </c>
      <c r="B3775" s="356" t="s">
        <v>12754</v>
      </c>
      <c r="C3775" s="356" t="s">
        <v>3517</v>
      </c>
      <c r="D3775" s="353">
        <v>15080.92</v>
      </c>
    </row>
    <row r="3776" spans="1:4" x14ac:dyDescent="0.25">
      <c r="A3776" s="356">
        <v>41190</v>
      </c>
      <c r="B3776" s="356" t="s">
        <v>12755</v>
      </c>
      <c r="C3776" s="356" t="s">
        <v>3517</v>
      </c>
      <c r="D3776" s="353">
        <v>5244.61</v>
      </c>
    </row>
    <row r="3777" spans="1:4" x14ac:dyDescent="0.25">
      <c r="A3777" s="356">
        <v>41191</v>
      </c>
      <c r="B3777" s="356" t="s">
        <v>12756</v>
      </c>
      <c r="C3777" s="356" t="s">
        <v>3517</v>
      </c>
      <c r="D3777" s="353">
        <v>8042.42</v>
      </c>
    </row>
    <row r="3778" spans="1:4" x14ac:dyDescent="0.25">
      <c r="A3778" s="356">
        <v>41192</v>
      </c>
      <c r="B3778" s="356" t="s">
        <v>12757</v>
      </c>
      <c r="C3778" s="356" t="s">
        <v>3517</v>
      </c>
      <c r="D3778" s="353">
        <v>8384.16</v>
      </c>
    </row>
    <row r="3779" spans="1:4" x14ac:dyDescent="0.25">
      <c r="A3779" s="356">
        <v>41193</v>
      </c>
      <c r="B3779" s="356" t="s">
        <v>12758</v>
      </c>
      <c r="C3779" s="356" t="s">
        <v>3517</v>
      </c>
      <c r="D3779" s="353">
        <v>13699.44</v>
      </c>
    </row>
    <row r="3780" spans="1:4" x14ac:dyDescent="0.25">
      <c r="A3780" s="356">
        <v>41194</v>
      </c>
      <c r="B3780" s="356" t="s">
        <v>12759</v>
      </c>
      <c r="C3780" s="356" t="s">
        <v>3517</v>
      </c>
      <c r="D3780" s="353">
        <v>16346.54</v>
      </c>
    </row>
    <row r="3781" spans="1:4" x14ac:dyDescent="0.25">
      <c r="A3781" s="356">
        <v>5044</v>
      </c>
      <c r="B3781" s="356" t="s">
        <v>12760</v>
      </c>
      <c r="C3781" s="356" t="s">
        <v>3517</v>
      </c>
      <c r="D3781" s="353">
        <v>1410.41</v>
      </c>
    </row>
    <row r="3782" spans="1:4" x14ac:dyDescent="0.25">
      <c r="A3782" s="356">
        <v>5059</v>
      </c>
      <c r="B3782" s="356" t="s">
        <v>12761</v>
      </c>
      <c r="C3782" s="356" t="s">
        <v>3517</v>
      </c>
      <c r="D3782" s="353">
        <v>1051.9100000000001</v>
      </c>
    </row>
    <row r="3783" spans="1:4" x14ac:dyDescent="0.25">
      <c r="A3783" s="356">
        <v>41201</v>
      </c>
      <c r="B3783" s="356" t="s">
        <v>12762</v>
      </c>
      <c r="C3783" s="356" t="s">
        <v>3517</v>
      </c>
      <c r="D3783" s="353">
        <v>2134.7600000000002</v>
      </c>
    </row>
    <row r="3784" spans="1:4" x14ac:dyDescent="0.25">
      <c r="A3784" s="356">
        <v>41199</v>
      </c>
      <c r="B3784" s="356" t="s">
        <v>12763</v>
      </c>
      <c r="C3784" s="356" t="s">
        <v>3517</v>
      </c>
      <c r="D3784" s="352">
        <v>685.98</v>
      </c>
    </row>
    <row r="3785" spans="1:4" x14ac:dyDescent="0.25">
      <c r="A3785" s="356">
        <v>5057</v>
      </c>
      <c r="B3785" s="356" t="s">
        <v>12764</v>
      </c>
      <c r="C3785" s="356" t="s">
        <v>3517</v>
      </c>
      <c r="D3785" s="352">
        <v>928.69</v>
      </c>
    </row>
    <row r="3786" spans="1:4" x14ac:dyDescent="0.25">
      <c r="A3786" s="356">
        <v>41200</v>
      </c>
      <c r="B3786" s="356" t="s">
        <v>12765</v>
      </c>
      <c r="C3786" s="356" t="s">
        <v>3517</v>
      </c>
      <c r="D3786" s="353">
        <v>1335.15</v>
      </c>
    </row>
    <row r="3787" spans="1:4" x14ac:dyDescent="0.25">
      <c r="A3787" s="356">
        <v>41205</v>
      </c>
      <c r="B3787" s="356" t="s">
        <v>12766</v>
      </c>
      <c r="C3787" s="356" t="s">
        <v>3517</v>
      </c>
      <c r="D3787" s="353">
        <v>2474.0100000000002</v>
      </c>
    </row>
    <row r="3788" spans="1:4" x14ac:dyDescent="0.25">
      <c r="A3788" s="356">
        <v>41202</v>
      </c>
      <c r="B3788" s="356" t="s">
        <v>12767</v>
      </c>
      <c r="C3788" s="356" t="s">
        <v>3517</v>
      </c>
      <c r="D3788" s="352">
        <v>721.93</v>
      </c>
    </row>
    <row r="3789" spans="1:4" x14ac:dyDescent="0.25">
      <c r="A3789" s="356">
        <v>41206</v>
      </c>
      <c r="B3789" s="356" t="s">
        <v>12768</v>
      </c>
      <c r="C3789" s="356" t="s">
        <v>3517</v>
      </c>
      <c r="D3789" s="353">
        <v>3261.88</v>
      </c>
    </row>
    <row r="3790" spans="1:4" x14ac:dyDescent="0.25">
      <c r="A3790" s="356">
        <v>12372</v>
      </c>
      <c r="B3790" s="356" t="s">
        <v>12769</v>
      </c>
      <c r="C3790" s="356" t="s">
        <v>3517</v>
      </c>
      <c r="D3790" s="352">
        <v>758.03</v>
      </c>
    </row>
    <row r="3791" spans="1:4" x14ac:dyDescent="0.25">
      <c r="A3791" s="356">
        <v>41207</v>
      </c>
      <c r="B3791" s="356" t="s">
        <v>12770</v>
      </c>
      <c r="C3791" s="356" t="s">
        <v>3517</v>
      </c>
      <c r="D3791" s="353">
        <v>4391.1400000000003</v>
      </c>
    </row>
    <row r="3792" spans="1:4" x14ac:dyDescent="0.25">
      <c r="A3792" s="356">
        <v>41203</v>
      </c>
      <c r="B3792" s="356" t="s">
        <v>12771</v>
      </c>
      <c r="C3792" s="356" t="s">
        <v>3517</v>
      </c>
      <c r="D3792" s="353">
        <v>1156.46</v>
      </c>
    </row>
    <row r="3793" spans="1:4" x14ac:dyDescent="0.25">
      <c r="A3793" s="356">
        <v>41204</v>
      </c>
      <c r="B3793" s="356" t="s">
        <v>12772</v>
      </c>
      <c r="C3793" s="356" t="s">
        <v>3517</v>
      </c>
      <c r="D3793" s="353">
        <v>1634.94</v>
      </c>
    </row>
    <row r="3794" spans="1:4" x14ac:dyDescent="0.25">
      <c r="A3794" s="356">
        <v>41210</v>
      </c>
      <c r="B3794" s="356" t="s">
        <v>12773</v>
      </c>
      <c r="C3794" s="356" t="s">
        <v>3517</v>
      </c>
      <c r="D3794" s="353">
        <v>2731.12</v>
      </c>
    </row>
    <row r="3795" spans="1:4" x14ac:dyDescent="0.25">
      <c r="A3795" s="356">
        <v>41208</v>
      </c>
      <c r="B3795" s="356" t="s">
        <v>12774</v>
      </c>
      <c r="C3795" s="356" t="s">
        <v>3517</v>
      </c>
      <c r="D3795" s="352">
        <v>956.05</v>
      </c>
    </row>
    <row r="3796" spans="1:4" x14ac:dyDescent="0.25">
      <c r="A3796" s="356">
        <v>41211</v>
      </c>
      <c r="B3796" s="356" t="s">
        <v>12775</v>
      </c>
      <c r="C3796" s="356" t="s">
        <v>3517</v>
      </c>
      <c r="D3796" s="353">
        <v>3848.11</v>
      </c>
    </row>
    <row r="3797" spans="1:4" x14ac:dyDescent="0.25">
      <c r="A3797" s="356">
        <v>13339</v>
      </c>
      <c r="B3797" s="356" t="s">
        <v>12776</v>
      </c>
      <c r="C3797" s="356" t="s">
        <v>3517</v>
      </c>
      <c r="D3797" s="353">
        <v>1295.68</v>
      </c>
    </row>
    <row r="3798" spans="1:4" x14ac:dyDescent="0.25">
      <c r="A3798" s="356">
        <v>41213</v>
      </c>
      <c r="B3798" s="356" t="s">
        <v>12777</v>
      </c>
      <c r="C3798" s="356" t="s">
        <v>3517</v>
      </c>
      <c r="D3798" s="353">
        <v>7976.19</v>
      </c>
    </row>
    <row r="3799" spans="1:4" x14ac:dyDescent="0.25">
      <c r="A3799" s="356">
        <v>41209</v>
      </c>
      <c r="B3799" s="356" t="s">
        <v>12778</v>
      </c>
      <c r="C3799" s="356" t="s">
        <v>3517</v>
      </c>
      <c r="D3799" s="353">
        <v>1782.7</v>
      </c>
    </row>
    <row r="3800" spans="1:4" x14ac:dyDescent="0.25">
      <c r="A3800" s="356">
        <v>41216</v>
      </c>
      <c r="B3800" s="356" t="s">
        <v>12779</v>
      </c>
      <c r="C3800" s="356" t="s">
        <v>3517</v>
      </c>
      <c r="D3800" s="353">
        <v>3339.23</v>
      </c>
    </row>
    <row r="3801" spans="1:4" x14ac:dyDescent="0.25">
      <c r="A3801" s="356">
        <v>41217</v>
      </c>
      <c r="B3801" s="356" t="s">
        <v>12780</v>
      </c>
      <c r="C3801" s="356" t="s">
        <v>3517</v>
      </c>
      <c r="D3801" s="353">
        <v>5353.97</v>
      </c>
    </row>
    <row r="3802" spans="1:4" x14ac:dyDescent="0.25">
      <c r="A3802" s="356">
        <v>41218</v>
      </c>
      <c r="B3802" s="356" t="s">
        <v>12781</v>
      </c>
      <c r="C3802" s="356" t="s">
        <v>3517</v>
      </c>
      <c r="D3802" s="353">
        <v>7179.83</v>
      </c>
    </row>
    <row r="3803" spans="1:4" x14ac:dyDescent="0.25">
      <c r="A3803" s="356">
        <v>41214</v>
      </c>
      <c r="B3803" s="356" t="s">
        <v>12782</v>
      </c>
      <c r="C3803" s="356" t="s">
        <v>3517</v>
      </c>
      <c r="D3803" s="353">
        <v>1513.85</v>
      </c>
    </row>
    <row r="3804" spans="1:4" x14ac:dyDescent="0.25">
      <c r="A3804" s="356">
        <v>41215</v>
      </c>
      <c r="B3804" s="356" t="s">
        <v>12783</v>
      </c>
      <c r="C3804" s="356" t="s">
        <v>3517</v>
      </c>
      <c r="D3804" s="353">
        <v>2279.31</v>
      </c>
    </row>
    <row r="3805" spans="1:4" x14ac:dyDescent="0.25">
      <c r="A3805" s="356">
        <v>41221</v>
      </c>
      <c r="B3805" s="356" t="s">
        <v>12784</v>
      </c>
      <c r="C3805" s="356" t="s">
        <v>3517</v>
      </c>
      <c r="D3805" s="353">
        <v>6599.79</v>
      </c>
    </row>
    <row r="3806" spans="1:4" x14ac:dyDescent="0.25">
      <c r="A3806" s="356">
        <v>41222</v>
      </c>
      <c r="B3806" s="356" t="s">
        <v>12785</v>
      </c>
      <c r="C3806" s="356" t="s">
        <v>3517</v>
      </c>
      <c r="D3806" s="353">
        <v>9444.3700000000008</v>
      </c>
    </row>
    <row r="3807" spans="1:4" x14ac:dyDescent="0.25">
      <c r="A3807" s="356">
        <v>41195</v>
      </c>
      <c r="B3807" s="356" t="s">
        <v>12786</v>
      </c>
      <c r="C3807" s="356" t="s">
        <v>3517</v>
      </c>
      <c r="D3807" s="352">
        <v>485.41</v>
      </c>
    </row>
    <row r="3808" spans="1:4" x14ac:dyDescent="0.25">
      <c r="A3808" s="356">
        <v>41198</v>
      </c>
      <c r="B3808" s="356" t="s">
        <v>12787</v>
      </c>
      <c r="C3808" s="356" t="s">
        <v>3517</v>
      </c>
      <c r="D3808" s="353">
        <v>1896.88</v>
      </c>
    </row>
    <row r="3809" spans="1:4" x14ac:dyDescent="0.25">
      <c r="A3809" s="356">
        <v>41196</v>
      </c>
      <c r="B3809" s="356" t="s">
        <v>12788</v>
      </c>
      <c r="C3809" s="356" t="s">
        <v>3517</v>
      </c>
      <c r="D3809" s="352">
        <v>601.70000000000005</v>
      </c>
    </row>
    <row r="3810" spans="1:4" x14ac:dyDescent="0.25">
      <c r="A3810" s="356">
        <v>5033</v>
      </c>
      <c r="B3810" s="356" t="s">
        <v>12789</v>
      </c>
      <c r="C3810" s="356" t="s">
        <v>3517</v>
      </c>
      <c r="D3810" s="352">
        <v>790</v>
      </c>
    </row>
    <row r="3811" spans="1:4" x14ac:dyDescent="0.25">
      <c r="A3811" s="356">
        <v>41197</v>
      </c>
      <c r="B3811" s="356" t="s">
        <v>12790</v>
      </c>
      <c r="C3811" s="356" t="s">
        <v>3517</v>
      </c>
      <c r="D3811" s="353">
        <v>1173.44</v>
      </c>
    </row>
    <row r="3812" spans="1:4" x14ac:dyDescent="0.25">
      <c r="A3812" s="356">
        <v>12388</v>
      </c>
      <c r="B3812" s="356" t="s">
        <v>6409</v>
      </c>
      <c r="C3812" s="356" t="s">
        <v>3517</v>
      </c>
      <c r="D3812" s="352">
        <v>354.06</v>
      </c>
    </row>
    <row r="3813" spans="1:4" x14ac:dyDescent="0.25">
      <c r="A3813" s="356">
        <v>2731</v>
      </c>
      <c r="B3813" s="356" t="s">
        <v>10386</v>
      </c>
      <c r="C3813" s="356" t="s">
        <v>3526</v>
      </c>
      <c r="D3813" s="352">
        <v>110.97</v>
      </c>
    </row>
    <row r="3814" spans="1:4" x14ac:dyDescent="0.25">
      <c r="A3814" s="356">
        <v>41457</v>
      </c>
      <c r="B3814" s="356" t="s">
        <v>12791</v>
      </c>
      <c r="C3814" s="356" t="s">
        <v>3517</v>
      </c>
      <c r="D3814" s="353">
        <v>1586.26</v>
      </c>
    </row>
    <row r="3815" spans="1:4" x14ac:dyDescent="0.25">
      <c r="A3815" s="356">
        <v>41458</v>
      </c>
      <c r="B3815" s="356" t="s">
        <v>12792</v>
      </c>
      <c r="C3815" s="356" t="s">
        <v>3517</v>
      </c>
      <c r="D3815" s="353">
        <v>2214.4899999999998</v>
      </c>
    </row>
    <row r="3816" spans="1:4" x14ac:dyDescent="0.25">
      <c r="A3816" s="356">
        <v>41459</v>
      </c>
      <c r="B3816" s="356" t="s">
        <v>12793</v>
      </c>
      <c r="C3816" s="356" t="s">
        <v>3517</v>
      </c>
      <c r="D3816" s="353">
        <v>3089.05</v>
      </c>
    </row>
    <row r="3817" spans="1:4" x14ac:dyDescent="0.25">
      <c r="A3817" s="356">
        <v>41461</v>
      </c>
      <c r="B3817" s="356" t="s">
        <v>12794</v>
      </c>
      <c r="C3817" s="356" t="s">
        <v>3517</v>
      </c>
      <c r="D3817" s="353">
        <v>4211.76</v>
      </c>
    </row>
    <row r="3818" spans="1:4" x14ac:dyDescent="0.25">
      <c r="A3818" s="356">
        <v>44537</v>
      </c>
      <c r="B3818" s="356" t="s">
        <v>12795</v>
      </c>
      <c r="C3818" s="356" t="s">
        <v>4307</v>
      </c>
      <c r="D3818" s="352">
        <v>265.91000000000003</v>
      </c>
    </row>
    <row r="3819" spans="1:4" x14ac:dyDescent="0.25">
      <c r="A3819" s="356">
        <v>11844</v>
      </c>
      <c r="B3819" s="356" t="s">
        <v>10787</v>
      </c>
      <c r="C3819" s="356" t="s">
        <v>3526</v>
      </c>
      <c r="D3819" s="352">
        <v>41.45</v>
      </c>
    </row>
    <row r="3820" spans="1:4" x14ac:dyDescent="0.25">
      <c r="A3820" s="356">
        <v>4465</v>
      </c>
      <c r="B3820" s="356" t="s">
        <v>10788</v>
      </c>
      <c r="C3820" s="356" t="s">
        <v>3526</v>
      </c>
      <c r="D3820" s="352">
        <v>34.44</v>
      </c>
    </row>
    <row r="3821" spans="1:4" x14ac:dyDescent="0.25">
      <c r="A3821" s="356">
        <v>35273</v>
      </c>
      <c r="B3821" s="356" t="s">
        <v>10789</v>
      </c>
      <c r="C3821" s="356" t="s">
        <v>3526</v>
      </c>
      <c r="D3821" s="352">
        <v>41.31</v>
      </c>
    </row>
    <row r="3822" spans="1:4" x14ac:dyDescent="0.25">
      <c r="A3822" s="356">
        <v>4470</v>
      </c>
      <c r="B3822" s="356" t="s">
        <v>10790</v>
      </c>
      <c r="C3822" s="356" t="s">
        <v>3526</v>
      </c>
      <c r="D3822" s="352">
        <v>95.33</v>
      </c>
    </row>
    <row r="3823" spans="1:4" x14ac:dyDescent="0.25">
      <c r="A3823" s="356">
        <v>20208</v>
      </c>
      <c r="B3823" s="356" t="s">
        <v>10791</v>
      </c>
      <c r="C3823" s="356" t="s">
        <v>3526</v>
      </c>
      <c r="D3823" s="352">
        <v>85.8</v>
      </c>
    </row>
    <row r="3824" spans="1:4" x14ac:dyDescent="0.25">
      <c r="A3824" s="356">
        <v>20204</v>
      </c>
      <c r="B3824" s="356" t="s">
        <v>10792</v>
      </c>
      <c r="C3824" s="356" t="s">
        <v>3526</v>
      </c>
      <c r="D3824" s="352">
        <v>63.55</v>
      </c>
    </row>
    <row r="3825" spans="1:4" x14ac:dyDescent="0.25">
      <c r="A3825" s="356">
        <v>4437</v>
      </c>
      <c r="B3825" s="356" t="s">
        <v>10793</v>
      </c>
      <c r="C3825" s="356" t="s">
        <v>3526</v>
      </c>
      <c r="D3825" s="352">
        <v>71.5</v>
      </c>
    </row>
    <row r="3826" spans="1:4" x14ac:dyDescent="0.25">
      <c r="A3826" s="356">
        <v>14580</v>
      </c>
      <c r="B3826" s="356" t="s">
        <v>10794</v>
      </c>
      <c r="C3826" s="356" t="s">
        <v>3526</v>
      </c>
      <c r="D3826" s="352">
        <v>71.5</v>
      </c>
    </row>
    <row r="3827" spans="1:4" x14ac:dyDescent="0.25">
      <c r="A3827" s="356">
        <v>40304</v>
      </c>
      <c r="B3827" s="356" t="s">
        <v>6410</v>
      </c>
      <c r="C3827" s="356" t="s">
        <v>3575</v>
      </c>
      <c r="D3827" s="352">
        <v>29.33</v>
      </c>
    </row>
    <row r="3828" spans="1:4" x14ac:dyDescent="0.25">
      <c r="A3828" s="356">
        <v>5065</v>
      </c>
      <c r="B3828" s="356" t="s">
        <v>6411</v>
      </c>
      <c r="C3828" s="356" t="s">
        <v>3575</v>
      </c>
      <c r="D3828" s="352">
        <v>45.2</v>
      </c>
    </row>
    <row r="3829" spans="1:4" x14ac:dyDescent="0.25">
      <c r="A3829" s="356">
        <v>5072</v>
      </c>
      <c r="B3829" s="356" t="s">
        <v>6412</v>
      </c>
      <c r="C3829" s="356" t="s">
        <v>3575</v>
      </c>
      <c r="D3829" s="352">
        <v>41.81</v>
      </c>
    </row>
    <row r="3830" spans="1:4" x14ac:dyDescent="0.25">
      <c r="A3830" s="356">
        <v>5066</v>
      </c>
      <c r="B3830" s="356" t="s">
        <v>6413</v>
      </c>
      <c r="C3830" s="356" t="s">
        <v>3575</v>
      </c>
      <c r="D3830" s="352">
        <v>31.31</v>
      </c>
    </row>
    <row r="3831" spans="1:4" x14ac:dyDescent="0.25">
      <c r="A3831" s="356">
        <v>5063</v>
      </c>
      <c r="B3831" s="356" t="s">
        <v>6414</v>
      </c>
      <c r="C3831" s="356" t="s">
        <v>3575</v>
      </c>
      <c r="D3831" s="352">
        <v>28.35</v>
      </c>
    </row>
    <row r="3832" spans="1:4" x14ac:dyDescent="0.25">
      <c r="A3832" s="356">
        <v>20247</v>
      </c>
      <c r="B3832" s="356" t="s">
        <v>6415</v>
      </c>
      <c r="C3832" s="356" t="s">
        <v>3575</v>
      </c>
      <c r="D3832" s="352">
        <v>26.31</v>
      </c>
    </row>
    <row r="3833" spans="1:4" x14ac:dyDescent="0.25">
      <c r="A3833" s="356">
        <v>5074</v>
      </c>
      <c r="B3833" s="356" t="s">
        <v>6416</v>
      </c>
      <c r="C3833" s="356" t="s">
        <v>3575</v>
      </c>
      <c r="D3833" s="352">
        <v>26.62</v>
      </c>
    </row>
    <row r="3834" spans="1:4" x14ac:dyDescent="0.25">
      <c r="A3834" s="356">
        <v>5067</v>
      </c>
      <c r="B3834" s="356" t="s">
        <v>6417</v>
      </c>
      <c r="C3834" s="356" t="s">
        <v>3575</v>
      </c>
      <c r="D3834" s="352">
        <v>25.33</v>
      </c>
    </row>
    <row r="3835" spans="1:4" x14ac:dyDescent="0.25">
      <c r="A3835" s="356">
        <v>5078</v>
      </c>
      <c r="B3835" s="356" t="s">
        <v>6418</v>
      </c>
      <c r="C3835" s="356" t="s">
        <v>3575</v>
      </c>
      <c r="D3835" s="352">
        <v>25.04</v>
      </c>
    </row>
    <row r="3836" spans="1:4" x14ac:dyDescent="0.25">
      <c r="A3836" s="356">
        <v>5068</v>
      </c>
      <c r="B3836" s="356" t="s">
        <v>6419</v>
      </c>
      <c r="C3836" s="356" t="s">
        <v>3575</v>
      </c>
      <c r="D3836" s="352">
        <v>23.76</v>
      </c>
    </row>
    <row r="3837" spans="1:4" x14ac:dyDescent="0.25">
      <c r="A3837" s="356">
        <v>5073</v>
      </c>
      <c r="B3837" s="356" t="s">
        <v>6420</v>
      </c>
      <c r="C3837" s="356" t="s">
        <v>3575</v>
      </c>
      <c r="D3837" s="352">
        <v>24.22</v>
      </c>
    </row>
    <row r="3838" spans="1:4" x14ac:dyDescent="0.25">
      <c r="A3838" s="356">
        <v>5069</v>
      </c>
      <c r="B3838" s="356" t="s">
        <v>6421</v>
      </c>
      <c r="C3838" s="356" t="s">
        <v>3575</v>
      </c>
      <c r="D3838" s="352">
        <v>24.22</v>
      </c>
    </row>
    <row r="3839" spans="1:4" x14ac:dyDescent="0.25">
      <c r="A3839" s="356">
        <v>5070</v>
      </c>
      <c r="B3839" s="356" t="s">
        <v>6422</v>
      </c>
      <c r="C3839" s="356" t="s">
        <v>3575</v>
      </c>
      <c r="D3839" s="352">
        <v>24.48</v>
      </c>
    </row>
    <row r="3840" spans="1:4" x14ac:dyDescent="0.25">
      <c r="A3840" s="356">
        <v>5071</v>
      </c>
      <c r="B3840" s="356" t="s">
        <v>6423</v>
      </c>
      <c r="C3840" s="356" t="s">
        <v>3575</v>
      </c>
      <c r="D3840" s="352">
        <v>23.76</v>
      </c>
    </row>
    <row r="3841" spans="1:4" x14ac:dyDescent="0.25">
      <c r="A3841" s="356">
        <v>5061</v>
      </c>
      <c r="B3841" s="356" t="s">
        <v>6424</v>
      </c>
      <c r="C3841" s="356" t="s">
        <v>3575</v>
      </c>
      <c r="D3841" s="352">
        <v>23.36</v>
      </c>
    </row>
    <row r="3842" spans="1:4" x14ac:dyDescent="0.25">
      <c r="A3842" s="356">
        <v>5075</v>
      </c>
      <c r="B3842" s="356" t="s">
        <v>6425</v>
      </c>
      <c r="C3842" s="356" t="s">
        <v>3575</v>
      </c>
      <c r="D3842" s="352">
        <v>23.76</v>
      </c>
    </row>
    <row r="3843" spans="1:4" x14ac:dyDescent="0.25">
      <c r="A3843" s="356">
        <v>39027</v>
      </c>
      <c r="B3843" s="356" t="s">
        <v>6426</v>
      </c>
      <c r="C3843" s="356" t="s">
        <v>3575</v>
      </c>
      <c r="D3843" s="352">
        <v>23.74</v>
      </c>
    </row>
    <row r="3844" spans="1:4" x14ac:dyDescent="0.25">
      <c r="A3844" s="356">
        <v>5062</v>
      </c>
      <c r="B3844" s="356" t="s">
        <v>6427</v>
      </c>
      <c r="C3844" s="356" t="s">
        <v>3575</v>
      </c>
      <c r="D3844" s="352">
        <v>24.08</v>
      </c>
    </row>
    <row r="3845" spans="1:4" x14ac:dyDescent="0.25">
      <c r="A3845" s="356">
        <v>40568</v>
      </c>
      <c r="B3845" s="356" t="s">
        <v>6428</v>
      </c>
      <c r="C3845" s="356" t="s">
        <v>3575</v>
      </c>
      <c r="D3845" s="352">
        <v>23.94</v>
      </c>
    </row>
    <row r="3846" spans="1:4" x14ac:dyDescent="0.25">
      <c r="A3846" s="356">
        <v>39026</v>
      </c>
      <c r="B3846" s="356" t="s">
        <v>6429</v>
      </c>
      <c r="C3846" s="356" t="s">
        <v>3575</v>
      </c>
      <c r="D3846" s="352">
        <v>26.72</v>
      </c>
    </row>
    <row r="3847" spans="1:4" x14ac:dyDescent="0.25">
      <c r="A3847" s="356">
        <v>42431</v>
      </c>
      <c r="B3847" s="356" t="s">
        <v>8192</v>
      </c>
      <c r="C3847" s="356" t="s">
        <v>3517</v>
      </c>
      <c r="D3847" s="353">
        <v>3886.39</v>
      </c>
    </row>
    <row r="3848" spans="1:4" x14ac:dyDescent="0.25">
      <c r="A3848" s="356">
        <v>44074</v>
      </c>
      <c r="B3848" s="356" t="s">
        <v>12796</v>
      </c>
      <c r="C3848" s="356" t="s">
        <v>3576</v>
      </c>
      <c r="D3848" s="352">
        <v>424.73</v>
      </c>
    </row>
    <row r="3849" spans="1:4" x14ac:dyDescent="0.25">
      <c r="A3849" s="356">
        <v>44072</v>
      </c>
      <c r="B3849" s="356" t="s">
        <v>12797</v>
      </c>
      <c r="C3849" s="356" t="s">
        <v>3576</v>
      </c>
      <c r="D3849" s="352">
        <v>90.52</v>
      </c>
    </row>
    <row r="3850" spans="1:4" x14ac:dyDescent="0.25">
      <c r="A3850" s="356">
        <v>511</v>
      </c>
      <c r="B3850" s="356" t="s">
        <v>6430</v>
      </c>
      <c r="C3850" s="356" t="s">
        <v>3576</v>
      </c>
      <c r="D3850" s="352">
        <v>16.75</v>
      </c>
    </row>
    <row r="3851" spans="1:4" x14ac:dyDescent="0.25">
      <c r="A3851" s="356">
        <v>37540</v>
      </c>
      <c r="B3851" s="356" t="s">
        <v>6431</v>
      </c>
      <c r="C3851" s="356" t="s">
        <v>3517</v>
      </c>
      <c r="D3851" s="353">
        <v>86418.13</v>
      </c>
    </row>
    <row r="3852" spans="1:4" x14ac:dyDescent="0.25">
      <c r="A3852" s="356">
        <v>37548</v>
      </c>
      <c r="B3852" s="356" t="s">
        <v>6432</v>
      </c>
      <c r="C3852" s="356" t="s">
        <v>3517</v>
      </c>
      <c r="D3852" s="353">
        <v>114546.8</v>
      </c>
    </row>
    <row r="3853" spans="1:4" x14ac:dyDescent="0.25">
      <c r="A3853" s="356">
        <v>39828</v>
      </c>
      <c r="B3853" s="356" t="s">
        <v>6433</v>
      </c>
      <c r="C3853" s="356" t="s">
        <v>3517</v>
      </c>
      <c r="D3853" s="352">
        <v>687.17</v>
      </c>
    </row>
    <row r="3854" spans="1:4" x14ac:dyDescent="0.25">
      <c r="A3854" s="356">
        <v>12273</v>
      </c>
      <c r="B3854" s="356" t="s">
        <v>6434</v>
      </c>
      <c r="C3854" s="356" t="s">
        <v>3517</v>
      </c>
      <c r="D3854" s="352">
        <v>162.62</v>
      </c>
    </row>
    <row r="3855" spans="1:4" x14ac:dyDescent="0.25">
      <c r="A3855" s="356">
        <v>38392</v>
      </c>
      <c r="B3855" s="356" t="s">
        <v>6435</v>
      </c>
      <c r="C3855" s="356" t="s">
        <v>3517</v>
      </c>
      <c r="D3855" s="352">
        <v>57.09</v>
      </c>
    </row>
    <row r="3856" spans="1:4" x14ac:dyDescent="0.25">
      <c r="A3856" s="356">
        <v>11735</v>
      </c>
      <c r="B3856" s="356" t="s">
        <v>12798</v>
      </c>
      <c r="C3856" s="356" t="s">
        <v>3517</v>
      </c>
      <c r="D3856" s="352">
        <v>9.44</v>
      </c>
    </row>
    <row r="3857" spans="1:4" x14ac:dyDescent="0.25">
      <c r="A3857" s="356">
        <v>11737</v>
      </c>
      <c r="B3857" s="356" t="s">
        <v>12799</v>
      </c>
      <c r="C3857" s="356" t="s">
        <v>3517</v>
      </c>
      <c r="D3857" s="352">
        <v>13.39</v>
      </c>
    </row>
    <row r="3858" spans="1:4" x14ac:dyDescent="0.25">
      <c r="A3858" s="356">
        <v>11738</v>
      </c>
      <c r="B3858" s="356" t="s">
        <v>12800</v>
      </c>
      <c r="C3858" s="356" t="s">
        <v>3517</v>
      </c>
      <c r="D3858" s="352">
        <v>16.88</v>
      </c>
    </row>
    <row r="3859" spans="1:4" x14ac:dyDescent="0.25">
      <c r="A3859" s="356">
        <v>36143</v>
      </c>
      <c r="B3859" s="356" t="s">
        <v>6436</v>
      </c>
      <c r="C3859" s="356" t="s">
        <v>3517</v>
      </c>
      <c r="D3859" s="352">
        <v>41</v>
      </c>
    </row>
    <row r="3860" spans="1:4" x14ac:dyDescent="0.25">
      <c r="A3860" s="356">
        <v>36142</v>
      </c>
      <c r="B3860" s="356" t="s">
        <v>6437</v>
      </c>
      <c r="C3860" s="356" t="s">
        <v>3517</v>
      </c>
      <c r="D3860" s="352">
        <v>3</v>
      </c>
    </row>
    <row r="3861" spans="1:4" x14ac:dyDescent="0.25">
      <c r="A3861" s="356">
        <v>36146</v>
      </c>
      <c r="B3861" s="356" t="s">
        <v>6438</v>
      </c>
      <c r="C3861" s="356" t="s">
        <v>3517</v>
      </c>
      <c r="D3861" s="352">
        <v>340</v>
      </c>
    </row>
    <row r="3862" spans="1:4" x14ac:dyDescent="0.25">
      <c r="A3862" s="356">
        <v>39015</v>
      </c>
      <c r="B3862" s="356" t="s">
        <v>6439</v>
      </c>
      <c r="C3862" s="356" t="s">
        <v>3517</v>
      </c>
      <c r="D3862" s="352">
        <v>0.96</v>
      </c>
    </row>
    <row r="3863" spans="1:4" x14ac:dyDescent="0.25">
      <c r="A3863" s="356">
        <v>38377</v>
      </c>
      <c r="B3863" s="356" t="s">
        <v>6440</v>
      </c>
      <c r="C3863" s="356" t="s">
        <v>3517</v>
      </c>
      <c r="D3863" s="352">
        <v>37.28</v>
      </c>
    </row>
    <row r="3864" spans="1:4" x14ac:dyDescent="0.25">
      <c r="A3864" s="356">
        <v>38376</v>
      </c>
      <c r="B3864" s="356" t="s">
        <v>6441</v>
      </c>
      <c r="C3864" s="356" t="s">
        <v>3517</v>
      </c>
      <c r="D3864" s="352">
        <v>42.51</v>
      </c>
    </row>
    <row r="3865" spans="1:4" x14ac:dyDescent="0.25">
      <c r="A3865" s="356">
        <v>38116</v>
      </c>
      <c r="B3865" s="356" t="s">
        <v>6442</v>
      </c>
      <c r="C3865" s="356" t="s">
        <v>3517</v>
      </c>
      <c r="D3865" s="352">
        <v>4.9400000000000004</v>
      </c>
    </row>
    <row r="3866" spans="1:4" x14ac:dyDescent="0.25">
      <c r="A3866" s="356">
        <v>38066</v>
      </c>
      <c r="B3866" s="356" t="s">
        <v>6443</v>
      </c>
      <c r="C3866" s="356" t="s">
        <v>3517</v>
      </c>
      <c r="D3866" s="352">
        <v>8.16</v>
      </c>
    </row>
    <row r="3867" spans="1:4" x14ac:dyDescent="0.25">
      <c r="A3867" s="356">
        <v>38117</v>
      </c>
      <c r="B3867" s="356" t="s">
        <v>6444</v>
      </c>
      <c r="C3867" s="356" t="s">
        <v>3517</v>
      </c>
      <c r="D3867" s="352">
        <v>8.42</v>
      </c>
    </row>
    <row r="3868" spans="1:4" x14ac:dyDescent="0.25">
      <c r="A3868" s="356">
        <v>38067</v>
      </c>
      <c r="B3868" s="356" t="s">
        <v>6445</v>
      </c>
      <c r="C3868" s="356" t="s">
        <v>3517</v>
      </c>
      <c r="D3868" s="352">
        <v>11.49</v>
      </c>
    </row>
    <row r="3869" spans="1:4" x14ac:dyDescent="0.25">
      <c r="A3869" s="356">
        <v>11522</v>
      </c>
      <c r="B3869" s="356" t="s">
        <v>10387</v>
      </c>
      <c r="C3869" s="356" t="s">
        <v>3517</v>
      </c>
      <c r="D3869" s="352">
        <v>13.95</v>
      </c>
    </row>
    <row r="3870" spans="1:4" x14ac:dyDescent="0.25">
      <c r="A3870" s="356">
        <v>43600</v>
      </c>
      <c r="B3870" s="356" t="s">
        <v>10388</v>
      </c>
      <c r="C3870" s="356" t="s">
        <v>3517</v>
      </c>
      <c r="D3870" s="352">
        <v>55.89</v>
      </c>
    </row>
    <row r="3871" spans="1:4" x14ac:dyDescent="0.25">
      <c r="A3871" s="356">
        <v>5080</v>
      </c>
      <c r="B3871" s="356" t="s">
        <v>10389</v>
      </c>
      <c r="C3871" s="356" t="s">
        <v>3517</v>
      </c>
      <c r="D3871" s="352">
        <v>21.79</v>
      </c>
    </row>
    <row r="3872" spans="1:4" x14ac:dyDescent="0.25">
      <c r="A3872" s="356">
        <v>38168</v>
      </c>
      <c r="B3872" s="356" t="s">
        <v>10390</v>
      </c>
      <c r="C3872" s="356" t="s">
        <v>3517</v>
      </c>
      <c r="D3872" s="352">
        <v>152.16999999999999</v>
      </c>
    </row>
    <row r="3873" spans="1:4" x14ac:dyDescent="0.25">
      <c r="A3873" s="356">
        <v>43601</v>
      </c>
      <c r="B3873" s="356" t="s">
        <v>10391</v>
      </c>
      <c r="C3873" s="356" t="s">
        <v>3517</v>
      </c>
      <c r="D3873" s="352">
        <v>76.08</v>
      </c>
    </row>
    <row r="3874" spans="1:4" x14ac:dyDescent="0.25">
      <c r="A3874" s="356">
        <v>13393</v>
      </c>
      <c r="B3874" s="356" t="s">
        <v>6446</v>
      </c>
      <c r="C3874" s="356" t="s">
        <v>3517</v>
      </c>
      <c r="D3874" s="352">
        <v>435.79</v>
      </c>
    </row>
    <row r="3875" spans="1:4" x14ac:dyDescent="0.25">
      <c r="A3875" s="356">
        <v>13395</v>
      </c>
      <c r="B3875" s="356" t="s">
        <v>8193</v>
      </c>
      <c r="C3875" s="356" t="s">
        <v>3517</v>
      </c>
      <c r="D3875" s="352">
        <v>610.71</v>
      </c>
    </row>
    <row r="3876" spans="1:4" x14ac:dyDescent="0.25">
      <c r="A3876" s="356">
        <v>12039</v>
      </c>
      <c r="B3876" s="356" t="s">
        <v>6447</v>
      </c>
      <c r="C3876" s="356" t="s">
        <v>3517</v>
      </c>
      <c r="D3876" s="352">
        <v>641.79</v>
      </c>
    </row>
    <row r="3877" spans="1:4" x14ac:dyDescent="0.25">
      <c r="A3877" s="356">
        <v>13396</v>
      </c>
      <c r="B3877" s="356" t="s">
        <v>6448</v>
      </c>
      <c r="C3877" s="356" t="s">
        <v>3517</v>
      </c>
      <c r="D3877" s="352">
        <v>901.36</v>
      </c>
    </row>
    <row r="3878" spans="1:4" x14ac:dyDescent="0.25">
      <c r="A3878" s="356">
        <v>12041</v>
      </c>
      <c r="B3878" s="356" t="s">
        <v>6449</v>
      </c>
      <c r="C3878" s="356" t="s">
        <v>3517</v>
      </c>
      <c r="D3878" s="352">
        <v>736.01</v>
      </c>
    </row>
    <row r="3879" spans="1:4" x14ac:dyDescent="0.25">
      <c r="A3879" s="356">
        <v>12043</v>
      </c>
      <c r="B3879" s="356" t="s">
        <v>6450</v>
      </c>
      <c r="C3879" s="356" t="s">
        <v>3517</v>
      </c>
      <c r="D3879" s="353">
        <v>1553.97</v>
      </c>
    </row>
    <row r="3880" spans="1:4" x14ac:dyDescent="0.25">
      <c r="A3880" s="356">
        <v>39762</v>
      </c>
      <c r="B3880" s="356" t="s">
        <v>6451</v>
      </c>
      <c r="C3880" s="356" t="s">
        <v>3517</v>
      </c>
      <c r="D3880" s="352">
        <v>739.73</v>
      </c>
    </row>
    <row r="3881" spans="1:4" x14ac:dyDescent="0.25">
      <c r="A3881" s="356">
        <v>12042</v>
      </c>
      <c r="B3881" s="356" t="s">
        <v>6452</v>
      </c>
      <c r="C3881" s="356" t="s">
        <v>3517</v>
      </c>
      <c r="D3881" s="353">
        <v>1079.98</v>
      </c>
    </row>
    <row r="3882" spans="1:4" x14ac:dyDescent="0.25">
      <c r="A3882" s="356">
        <v>39763</v>
      </c>
      <c r="B3882" s="356" t="s">
        <v>6453</v>
      </c>
      <c r="C3882" s="356" t="s">
        <v>3517</v>
      </c>
      <c r="D3882" s="353">
        <v>1263.98</v>
      </c>
    </row>
    <row r="3883" spans="1:4" x14ac:dyDescent="0.25">
      <c r="A3883" s="356">
        <v>39760</v>
      </c>
      <c r="B3883" s="356" t="s">
        <v>10392</v>
      </c>
      <c r="C3883" s="356" t="s">
        <v>3517</v>
      </c>
      <c r="D3883" s="353">
        <v>1259.82</v>
      </c>
    </row>
    <row r="3884" spans="1:4" x14ac:dyDescent="0.25">
      <c r="A3884" s="356">
        <v>39756</v>
      </c>
      <c r="B3884" s="356" t="s">
        <v>6454</v>
      </c>
      <c r="C3884" s="356" t="s">
        <v>3517</v>
      </c>
      <c r="D3884" s="352">
        <v>452.35</v>
      </c>
    </row>
    <row r="3885" spans="1:4" x14ac:dyDescent="0.25">
      <c r="A3885" s="356">
        <v>12038</v>
      </c>
      <c r="B3885" s="356" t="s">
        <v>6455</v>
      </c>
      <c r="C3885" s="356" t="s">
        <v>3517</v>
      </c>
      <c r="D3885" s="352">
        <v>565.23</v>
      </c>
    </row>
    <row r="3886" spans="1:4" x14ac:dyDescent="0.25">
      <c r="A3886" s="356">
        <v>39757</v>
      </c>
      <c r="B3886" s="356" t="s">
        <v>6456</v>
      </c>
      <c r="C3886" s="356" t="s">
        <v>3517</v>
      </c>
      <c r="D3886" s="352">
        <v>522.66</v>
      </c>
    </row>
    <row r="3887" spans="1:4" x14ac:dyDescent="0.25">
      <c r="A3887" s="356">
        <v>39758</v>
      </c>
      <c r="B3887" s="356" t="s">
        <v>6457</v>
      </c>
      <c r="C3887" s="356" t="s">
        <v>3517</v>
      </c>
      <c r="D3887" s="352">
        <v>761.71</v>
      </c>
    </row>
    <row r="3888" spans="1:4" x14ac:dyDescent="0.25">
      <c r="A3888" s="356">
        <v>39759</v>
      </c>
      <c r="B3888" s="356" t="s">
        <v>6458</v>
      </c>
      <c r="C3888" s="356" t="s">
        <v>3517</v>
      </c>
      <c r="D3888" s="352">
        <v>940.71</v>
      </c>
    </row>
    <row r="3889" spans="1:4" x14ac:dyDescent="0.25">
      <c r="A3889" s="356">
        <v>39761</v>
      </c>
      <c r="B3889" s="356" t="s">
        <v>6459</v>
      </c>
      <c r="C3889" s="356" t="s">
        <v>3517</v>
      </c>
      <c r="D3889" s="353">
        <v>1130.76</v>
      </c>
    </row>
    <row r="3890" spans="1:4" x14ac:dyDescent="0.25">
      <c r="A3890" s="356">
        <v>39805</v>
      </c>
      <c r="B3890" s="356" t="s">
        <v>8194</v>
      </c>
      <c r="C3890" s="356" t="s">
        <v>3517</v>
      </c>
      <c r="D3890" s="352">
        <v>133.63</v>
      </c>
    </row>
    <row r="3891" spans="1:4" x14ac:dyDescent="0.25">
      <c r="A3891" s="356">
        <v>39806</v>
      </c>
      <c r="B3891" s="356" t="s">
        <v>8195</v>
      </c>
      <c r="C3891" s="356" t="s">
        <v>3517</v>
      </c>
      <c r="D3891" s="352">
        <v>247.58</v>
      </c>
    </row>
    <row r="3892" spans="1:4" x14ac:dyDescent="0.25">
      <c r="A3892" s="356">
        <v>39807</v>
      </c>
      <c r="B3892" s="356" t="s">
        <v>8196</v>
      </c>
      <c r="C3892" s="356" t="s">
        <v>3517</v>
      </c>
      <c r="D3892" s="352">
        <v>536.55999999999995</v>
      </c>
    </row>
    <row r="3893" spans="1:4" x14ac:dyDescent="0.25">
      <c r="A3893" s="356">
        <v>43100</v>
      </c>
      <c r="B3893" s="356" t="s">
        <v>8197</v>
      </c>
      <c r="C3893" s="356" t="s">
        <v>3517</v>
      </c>
      <c r="D3893" s="352">
        <v>419.48</v>
      </c>
    </row>
    <row r="3894" spans="1:4" x14ac:dyDescent="0.25">
      <c r="A3894" s="356">
        <v>39804</v>
      </c>
      <c r="B3894" s="356" t="s">
        <v>8198</v>
      </c>
      <c r="C3894" s="356" t="s">
        <v>3517</v>
      </c>
      <c r="D3894" s="352">
        <v>78.47</v>
      </c>
    </row>
    <row r="3895" spans="1:4" x14ac:dyDescent="0.25">
      <c r="A3895" s="356">
        <v>39796</v>
      </c>
      <c r="B3895" s="356" t="s">
        <v>8199</v>
      </c>
      <c r="C3895" s="356" t="s">
        <v>3517</v>
      </c>
      <c r="D3895" s="352">
        <v>81.27</v>
      </c>
    </row>
    <row r="3896" spans="1:4" x14ac:dyDescent="0.25">
      <c r="A3896" s="356">
        <v>39797</v>
      </c>
      <c r="B3896" s="356" t="s">
        <v>8200</v>
      </c>
      <c r="C3896" s="356" t="s">
        <v>3517</v>
      </c>
      <c r="D3896" s="352">
        <v>127.58</v>
      </c>
    </row>
    <row r="3897" spans="1:4" x14ac:dyDescent="0.25">
      <c r="A3897" s="356">
        <v>39798</v>
      </c>
      <c r="B3897" s="356" t="s">
        <v>8201</v>
      </c>
      <c r="C3897" s="356" t="s">
        <v>3517</v>
      </c>
      <c r="D3897" s="352">
        <v>218.84</v>
      </c>
    </row>
    <row r="3898" spans="1:4" x14ac:dyDescent="0.25">
      <c r="A3898" s="356">
        <v>39794</v>
      </c>
      <c r="B3898" s="356" t="s">
        <v>8202</v>
      </c>
      <c r="C3898" s="356" t="s">
        <v>3517</v>
      </c>
      <c r="D3898" s="352">
        <v>34.5</v>
      </c>
    </row>
    <row r="3899" spans="1:4" x14ac:dyDescent="0.25">
      <c r="A3899" s="356">
        <v>39795</v>
      </c>
      <c r="B3899" s="356" t="s">
        <v>8203</v>
      </c>
      <c r="C3899" s="356" t="s">
        <v>3517</v>
      </c>
      <c r="D3899" s="352">
        <v>54.5</v>
      </c>
    </row>
    <row r="3900" spans="1:4" x14ac:dyDescent="0.25">
      <c r="A3900" s="356">
        <v>39799</v>
      </c>
      <c r="B3900" s="356" t="s">
        <v>8204</v>
      </c>
      <c r="C3900" s="356" t="s">
        <v>3517</v>
      </c>
      <c r="D3900" s="352">
        <v>40.21</v>
      </c>
    </row>
    <row r="3901" spans="1:4" x14ac:dyDescent="0.25">
      <c r="A3901" s="356">
        <v>39801</v>
      </c>
      <c r="B3901" s="356" t="s">
        <v>8205</v>
      </c>
      <c r="C3901" s="356" t="s">
        <v>3517</v>
      </c>
      <c r="D3901" s="352">
        <v>115.08</v>
      </c>
    </row>
    <row r="3902" spans="1:4" x14ac:dyDescent="0.25">
      <c r="A3902" s="356">
        <v>39802</v>
      </c>
      <c r="B3902" s="356" t="s">
        <v>8206</v>
      </c>
      <c r="C3902" s="356" t="s">
        <v>3517</v>
      </c>
      <c r="D3902" s="352">
        <v>168.69</v>
      </c>
    </row>
    <row r="3903" spans="1:4" x14ac:dyDescent="0.25">
      <c r="A3903" s="356">
        <v>39803</v>
      </c>
      <c r="B3903" s="356" t="s">
        <v>8207</v>
      </c>
      <c r="C3903" s="356" t="s">
        <v>3517</v>
      </c>
      <c r="D3903" s="352">
        <v>235.33</v>
      </c>
    </row>
    <row r="3904" spans="1:4" x14ac:dyDescent="0.25">
      <c r="A3904" s="356">
        <v>39800</v>
      </c>
      <c r="B3904" s="356" t="s">
        <v>8208</v>
      </c>
      <c r="C3904" s="356" t="s">
        <v>3517</v>
      </c>
      <c r="D3904" s="352">
        <v>68.5</v>
      </c>
    </row>
    <row r="3905" spans="1:4" x14ac:dyDescent="0.25">
      <c r="A3905" s="356">
        <v>21059</v>
      </c>
      <c r="B3905" s="356" t="s">
        <v>6460</v>
      </c>
      <c r="C3905" s="356" t="s">
        <v>3517</v>
      </c>
      <c r="D3905" s="352">
        <v>64.180000000000007</v>
      </c>
    </row>
    <row r="3906" spans="1:4" x14ac:dyDescent="0.25">
      <c r="A3906" s="356">
        <v>11234</v>
      </c>
      <c r="B3906" s="356" t="s">
        <v>6461</v>
      </c>
      <c r="C3906" s="356" t="s">
        <v>3517</v>
      </c>
      <c r="D3906" s="352">
        <v>96.74</v>
      </c>
    </row>
    <row r="3907" spans="1:4" x14ac:dyDescent="0.25">
      <c r="A3907" s="356">
        <v>21060</v>
      </c>
      <c r="B3907" s="356" t="s">
        <v>6462</v>
      </c>
      <c r="C3907" s="356" t="s">
        <v>3517</v>
      </c>
      <c r="D3907" s="352">
        <v>119.06</v>
      </c>
    </row>
    <row r="3908" spans="1:4" x14ac:dyDescent="0.25">
      <c r="A3908" s="356">
        <v>21061</v>
      </c>
      <c r="B3908" s="356" t="s">
        <v>6463</v>
      </c>
      <c r="C3908" s="356" t="s">
        <v>3517</v>
      </c>
      <c r="D3908" s="352">
        <v>148.83000000000001</v>
      </c>
    </row>
    <row r="3909" spans="1:4" x14ac:dyDescent="0.25">
      <c r="A3909" s="356">
        <v>21062</v>
      </c>
      <c r="B3909" s="356" t="s">
        <v>6464</v>
      </c>
      <c r="C3909" s="356" t="s">
        <v>3517</v>
      </c>
      <c r="D3909" s="352">
        <v>234.41</v>
      </c>
    </row>
    <row r="3910" spans="1:4" x14ac:dyDescent="0.25">
      <c r="A3910" s="356">
        <v>11708</v>
      </c>
      <c r="B3910" s="356" t="s">
        <v>6465</v>
      </c>
      <c r="C3910" s="356" t="s">
        <v>3517</v>
      </c>
      <c r="D3910" s="352">
        <v>25.58</v>
      </c>
    </row>
    <row r="3911" spans="1:4" x14ac:dyDescent="0.25">
      <c r="A3911" s="356">
        <v>11709</v>
      </c>
      <c r="B3911" s="356" t="s">
        <v>6466</v>
      </c>
      <c r="C3911" s="356" t="s">
        <v>3517</v>
      </c>
      <c r="D3911" s="352">
        <v>60.09</v>
      </c>
    </row>
    <row r="3912" spans="1:4" x14ac:dyDescent="0.25">
      <c r="A3912" s="356">
        <v>11710</v>
      </c>
      <c r="B3912" s="356" t="s">
        <v>6467</v>
      </c>
      <c r="C3912" s="356" t="s">
        <v>3517</v>
      </c>
      <c r="D3912" s="352">
        <v>138.13</v>
      </c>
    </row>
    <row r="3913" spans="1:4" x14ac:dyDescent="0.25">
      <c r="A3913" s="356">
        <v>11707</v>
      </c>
      <c r="B3913" s="356" t="s">
        <v>6468</v>
      </c>
      <c r="C3913" s="356" t="s">
        <v>3517</v>
      </c>
      <c r="D3913" s="352">
        <v>19.16</v>
      </c>
    </row>
    <row r="3914" spans="1:4" x14ac:dyDescent="0.25">
      <c r="A3914" s="356">
        <v>5102</v>
      </c>
      <c r="B3914" s="356" t="s">
        <v>12801</v>
      </c>
      <c r="C3914" s="356" t="s">
        <v>3517</v>
      </c>
      <c r="D3914" s="352">
        <v>13.26</v>
      </c>
    </row>
    <row r="3915" spans="1:4" x14ac:dyDescent="0.25">
      <c r="A3915" s="356">
        <v>11739</v>
      </c>
      <c r="B3915" s="356" t="s">
        <v>12802</v>
      </c>
      <c r="C3915" s="356" t="s">
        <v>3517</v>
      </c>
      <c r="D3915" s="352">
        <v>9.4499999999999993</v>
      </c>
    </row>
    <row r="3916" spans="1:4" x14ac:dyDescent="0.25">
      <c r="A3916" s="356">
        <v>11711</v>
      </c>
      <c r="B3916" s="356" t="s">
        <v>12803</v>
      </c>
      <c r="C3916" s="356" t="s">
        <v>3517</v>
      </c>
      <c r="D3916" s="352">
        <v>11.05</v>
      </c>
    </row>
    <row r="3917" spans="1:4" x14ac:dyDescent="0.25">
      <c r="A3917" s="356">
        <v>11741</v>
      </c>
      <c r="B3917" s="356" t="s">
        <v>12804</v>
      </c>
      <c r="C3917" s="356" t="s">
        <v>3517</v>
      </c>
      <c r="D3917" s="352">
        <v>12.03</v>
      </c>
    </row>
    <row r="3918" spans="1:4" x14ac:dyDescent="0.25">
      <c r="A3918" s="356">
        <v>11745</v>
      </c>
      <c r="B3918" s="356" t="s">
        <v>12805</v>
      </c>
      <c r="C3918" s="356" t="s">
        <v>3517</v>
      </c>
      <c r="D3918" s="352">
        <v>15.86</v>
      </c>
    </row>
    <row r="3919" spans="1:4" x14ac:dyDescent="0.25">
      <c r="A3919" s="356">
        <v>11743</v>
      </c>
      <c r="B3919" s="356" t="s">
        <v>12806</v>
      </c>
      <c r="C3919" s="356" t="s">
        <v>3517</v>
      </c>
      <c r="D3919" s="352">
        <v>10.1</v>
      </c>
    </row>
    <row r="3920" spans="1:4" x14ac:dyDescent="0.25">
      <c r="A3920" s="356">
        <v>40985</v>
      </c>
      <c r="B3920" s="356" t="s">
        <v>6469</v>
      </c>
      <c r="C3920" s="356" t="s">
        <v>3655</v>
      </c>
      <c r="D3920" s="353">
        <v>1825.02</v>
      </c>
    </row>
    <row r="3921" spans="1:4" x14ac:dyDescent="0.25">
      <c r="A3921" s="356">
        <v>44502</v>
      </c>
      <c r="B3921" s="356" t="s">
        <v>12807</v>
      </c>
      <c r="C3921" s="356" t="s">
        <v>3519</v>
      </c>
      <c r="D3921" s="352">
        <v>10.31</v>
      </c>
    </row>
    <row r="3922" spans="1:4" x14ac:dyDescent="0.25">
      <c r="A3922" s="356">
        <v>1088</v>
      </c>
      <c r="B3922" s="356" t="s">
        <v>6470</v>
      </c>
      <c r="C3922" s="356" t="s">
        <v>3517</v>
      </c>
      <c r="D3922" s="352">
        <v>43.21</v>
      </c>
    </row>
    <row r="3923" spans="1:4" x14ac:dyDescent="0.25">
      <c r="A3923" s="356">
        <v>1087</v>
      </c>
      <c r="B3923" s="356" t="s">
        <v>6471</v>
      </c>
      <c r="C3923" s="356" t="s">
        <v>3517</v>
      </c>
      <c r="D3923" s="352">
        <v>53.97</v>
      </c>
    </row>
    <row r="3924" spans="1:4" x14ac:dyDescent="0.25">
      <c r="A3924" s="356">
        <v>38777</v>
      </c>
      <c r="B3924" s="356" t="s">
        <v>6472</v>
      </c>
      <c r="C3924" s="356" t="s">
        <v>3517</v>
      </c>
      <c r="D3924" s="352">
        <v>107.49</v>
      </c>
    </row>
    <row r="3925" spans="1:4" x14ac:dyDescent="0.25">
      <c r="A3925" s="356">
        <v>1086</v>
      </c>
      <c r="B3925" s="356" t="s">
        <v>6473</v>
      </c>
      <c r="C3925" s="356" t="s">
        <v>3517</v>
      </c>
      <c r="D3925" s="352">
        <v>56.72</v>
      </c>
    </row>
    <row r="3926" spans="1:4" x14ac:dyDescent="0.25">
      <c r="A3926" s="356">
        <v>1079</v>
      </c>
      <c r="B3926" s="356" t="s">
        <v>6474</v>
      </c>
      <c r="C3926" s="356" t="s">
        <v>3517</v>
      </c>
      <c r="D3926" s="352">
        <v>58.64</v>
      </c>
    </row>
    <row r="3927" spans="1:4" x14ac:dyDescent="0.25">
      <c r="A3927" s="356">
        <v>39374</v>
      </c>
      <c r="B3927" s="356" t="s">
        <v>6475</v>
      </c>
      <c r="C3927" s="356" t="s">
        <v>3517</v>
      </c>
      <c r="D3927" s="352">
        <v>121.9</v>
      </c>
    </row>
    <row r="3928" spans="1:4" x14ac:dyDescent="0.25">
      <c r="A3928" s="356">
        <v>1082</v>
      </c>
      <c r="B3928" s="356" t="s">
        <v>6476</v>
      </c>
      <c r="C3928" s="356" t="s">
        <v>3517</v>
      </c>
      <c r="D3928" s="352">
        <v>368.62</v>
      </c>
    </row>
    <row r="3929" spans="1:4" x14ac:dyDescent="0.25">
      <c r="A3929" s="356">
        <v>12316</v>
      </c>
      <c r="B3929" s="356" t="s">
        <v>6477</v>
      </c>
      <c r="C3929" s="356" t="s">
        <v>3517</v>
      </c>
      <c r="D3929" s="352">
        <v>168.95</v>
      </c>
    </row>
    <row r="3930" spans="1:4" x14ac:dyDescent="0.25">
      <c r="A3930" s="356">
        <v>12317</v>
      </c>
      <c r="B3930" s="356" t="s">
        <v>6478</v>
      </c>
      <c r="C3930" s="356" t="s">
        <v>3517</v>
      </c>
      <c r="D3930" s="352">
        <v>201.47</v>
      </c>
    </row>
    <row r="3931" spans="1:4" x14ac:dyDescent="0.25">
      <c r="A3931" s="356">
        <v>12318</v>
      </c>
      <c r="B3931" s="356" t="s">
        <v>6479</v>
      </c>
      <c r="C3931" s="356" t="s">
        <v>3517</v>
      </c>
      <c r="D3931" s="352">
        <v>232.1</v>
      </c>
    </row>
    <row r="3932" spans="1:4" x14ac:dyDescent="0.25">
      <c r="A3932" s="356">
        <v>5104</v>
      </c>
      <c r="B3932" s="356" t="s">
        <v>6480</v>
      </c>
      <c r="C3932" s="356" t="s">
        <v>3575</v>
      </c>
      <c r="D3932" s="352">
        <v>77.14</v>
      </c>
    </row>
    <row r="3933" spans="1:4" x14ac:dyDescent="0.25">
      <c r="A3933" s="356">
        <v>44530</v>
      </c>
      <c r="B3933" s="356" t="s">
        <v>12808</v>
      </c>
      <c r="C3933" s="356" t="s">
        <v>3517</v>
      </c>
      <c r="D3933" s="352">
        <v>67.010000000000005</v>
      </c>
    </row>
    <row r="3934" spans="1:4" x14ac:dyDescent="0.25">
      <c r="A3934" s="356">
        <v>2710</v>
      </c>
      <c r="B3934" s="356" t="s">
        <v>6481</v>
      </c>
      <c r="C3934" s="356" t="s">
        <v>3517</v>
      </c>
      <c r="D3934" s="352">
        <v>53.51</v>
      </c>
    </row>
    <row r="3935" spans="1:4" x14ac:dyDescent="0.25">
      <c r="A3935" s="356">
        <v>14575</v>
      </c>
      <c r="B3935" s="356" t="s">
        <v>6482</v>
      </c>
      <c r="C3935" s="356" t="s">
        <v>3517</v>
      </c>
      <c r="D3935" s="353">
        <v>5335391.82</v>
      </c>
    </row>
    <row r="3936" spans="1:4" x14ac:dyDescent="0.25">
      <c r="A3936" s="356">
        <v>20034</v>
      </c>
      <c r="B3936" s="356" t="s">
        <v>6483</v>
      </c>
      <c r="C3936" s="356" t="s">
        <v>3517</v>
      </c>
      <c r="D3936" s="352">
        <v>125.21</v>
      </c>
    </row>
    <row r="3937" spans="1:4" x14ac:dyDescent="0.25">
      <c r="A3937" s="356">
        <v>20036</v>
      </c>
      <c r="B3937" s="356" t="s">
        <v>6484</v>
      </c>
      <c r="C3937" s="356" t="s">
        <v>3517</v>
      </c>
      <c r="D3937" s="352">
        <v>240.86</v>
      </c>
    </row>
    <row r="3938" spans="1:4" x14ac:dyDescent="0.25">
      <c r="A3938" s="356">
        <v>20037</v>
      </c>
      <c r="B3938" s="356" t="s">
        <v>6485</v>
      </c>
      <c r="C3938" s="356" t="s">
        <v>3517</v>
      </c>
      <c r="D3938" s="352">
        <v>454.3</v>
      </c>
    </row>
    <row r="3939" spans="1:4" x14ac:dyDescent="0.25">
      <c r="A3939" s="356">
        <v>20043</v>
      </c>
      <c r="B3939" s="356" t="s">
        <v>6486</v>
      </c>
      <c r="C3939" s="356" t="s">
        <v>3517</v>
      </c>
      <c r="D3939" s="352">
        <v>9.2100000000000009</v>
      </c>
    </row>
    <row r="3940" spans="1:4" x14ac:dyDescent="0.25">
      <c r="A3940" s="356">
        <v>20044</v>
      </c>
      <c r="B3940" s="356" t="s">
        <v>6487</v>
      </c>
      <c r="C3940" s="356" t="s">
        <v>3517</v>
      </c>
      <c r="D3940" s="352">
        <v>10.76</v>
      </c>
    </row>
    <row r="3941" spans="1:4" x14ac:dyDescent="0.25">
      <c r="A3941" s="356">
        <v>20042</v>
      </c>
      <c r="B3941" s="356" t="s">
        <v>6488</v>
      </c>
      <c r="C3941" s="356" t="s">
        <v>3517</v>
      </c>
      <c r="D3941" s="352">
        <v>7.8</v>
      </c>
    </row>
    <row r="3942" spans="1:4" x14ac:dyDescent="0.25">
      <c r="A3942" s="356">
        <v>20046</v>
      </c>
      <c r="B3942" s="356" t="s">
        <v>10795</v>
      </c>
      <c r="C3942" s="356" t="s">
        <v>3517</v>
      </c>
      <c r="D3942" s="352">
        <v>22.84</v>
      </c>
    </row>
    <row r="3943" spans="1:4" x14ac:dyDescent="0.25">
      <c r="A3943" s="356">
        <v>20047</v>
      </c>
      <c r="B3943" s="356" t="s">
        <v>10796</v>
      </c>
      <c r="C3943" s="356" t="s">
        <v>3517</v>
      </c>
      <c r="D3943" s="352">
        <v>62.42</v>
      </c>
    </row>
    <row r="3944" spans="1:4" x14ac:dyDescent="0.25">
      <c r="A3944" s="356">
        <v>20045</v>
      </c>
      <c r="B3944" s="356" t="s">
        <v>10797</v>
      </c>
      <c r="C3944" s="356" t="s">
        <v>3517</v>
      </c>
      <c r="D3944" s="352">
        <v>9.39</v>
      </c>
    </row>
    <row r="3945" spans="1:4" x14ac:dyDescent="0.25">
      <c r="A3945" s="356">
        <v>20972</v>
      </c>
      <c r="B3945" s="356" t="s">
        <v>6489</v>
      </c>
      <c r="C3945" s="356" t="s">
        <v>3517</v>
      </c>
      <c r="D3945" s="352">
        <v>111.07</v>
      </c>
    </row>
    <row r="3946" spans="1:4" x14ac:dyDescent="0.25">
      <c r="A3946" s="356">
        <v>20032</v>
      </c>
      <c r="B3946" s="356" t="s">
        <v>6490</v>
      </c>
      <c r="C3946" s="356" t="s">
        <v>3517</v>
      </c>
      <c r="D3946" s="352">
        <v>81.13</v>
      </c>
    </row>
    <row r="3947" spans="1:4" x14ac:dyDescent="0.25">
      <c r="A3947" s="356">
        <v>11321</v>
      </c>
      <c r="B3947" s="356" t="s">
        <v>6491</v>
      </c>
      <c r="C3947" s="356" t="s">
        <v>3517</v>
      </c>
      <c r="D3947" s="352">
        <v>36.99</v>
      </c>
    </row>
    <row r="3948" spans="1:4" x14ac:dyDescent="0.25">
      <c r="A3948" s="356">
        <v>11323</v>
      </c>
      <c r="B3948" s="356" t="s">
        <v>6492</v>
      </c>
      <c r="C3948" s="356" t="s">
        <v>3517</v>
      </c>
      <c r="D3948" s="352">
        <v>42.54</v>
      </c>
    </row>
    <row r="3949" spans="1:4" x14ac:dyDescent="0.25">
      <c r="A3949" s="356">
        <v>20327</v>
      </c>
      <c r="B3949" s="356" t="s">
        <v>6493</v>
      </c>
      <c r="C3949" s="356" t="s">
        <v>3517</v>
      </c>
      <c r="D3949" s="352">
        <v>24.14</v>
      </c>
    </row>
    <row r="3950" spans="1:4" x14ac:dyDescent="0.25">
      <c r="A3950" s="356">
        <v>13390</v>
      </c>
      <c r="B3950" s="356" t="s">
        <v>6494</v>
      </c>
      <c r="C3950" s="356" t="s">
        <v>3517</v>
      </c>
      <c r="D3950" s="352">
        <v>213.22</v>
      </c>
    </row>
    <row r="3951" spans="1:4" x14ac:dyDescent="0.25">
      <c r="A3951" s="356">
        <v>6034</v>
      </c>
      <c r="B3951" s="356" t="s">
        <v>6495</v>
      </c>
      <c r="C3951" s="356" t="s">
        <v>3517</v>
      </c>
      <c r="D3951" s="352">
        <v>8.6</v>
      </c>
    </row>
    <row r="3952" spans="1:4" x14ac:dyDescent="0.25">
      <c r="A3952" s="356">
        <v>6036</v>
      </c>
      <c r="B3952" s="356" t="s">
        <v>6496</v>
      </c>
      <c r="C3952" s="356" t="s">
        <v>3517</v>
      </c>
      <c r="D3952" s="352">
        <v>11.71</v>
      </c>
    </row>
    <row r="3953" spans="1:4" x14ac:dyDescent="0.25">
      <c r="A3953" s="356">
        <v>6031</v>
      </c>
      <c r="B3953" s="356" t="s">
        <v>6497</v>
      </c>
      <c r="C3953" s="356" t="s">
        <v>3517</v>
      </c>
      <c r="D3953" s="352">
        <v>13.76</v>
      </c>
    </row>
    <row r="3954" spans="1:4" x14ac:dyDescent="0.25">
      <c r="A3954" s="356">
        <v>6029</v>
      </c>
      <c r="B3954" s="356" t="s">
        <v>6498</v>
      </c>
      <c r="C3954" s="356" t="s">
        <v>3517</v>
      </c>
      <c r="D3954" s="352">
        <v>13.9</v>
      </c>
    </row>
    <row r="3955" spans="1:4" x14ac:dyDescent="0.25">
      <c r="A3955" s="356">
        <v>6033</v>
      </c>
      <c r="B3955" s="356" t="s">
        <v>6499</v>
      </c>
      <c r="C3955" s="356" t="s">
        <v>3517</v>
      </c>
      <c r="D3955" s="352">
        <v>18.329999999999998</v>
      </c>
    </row>
    <row r="3956" spans="1:4" x14ac:dyDescent="0.25">
      <c r="A3956" s="356">
        <v>11672</v>
      </c>
      <c r="B3956" s="356" t="s">
        <v>6500</v>
      </c>
      <c r="C3956" s="356" t="s">
        <v>3517</v>
      </c>
      <c r="D3956" s="352">
        <v>39.869999999999997</v>
      </c>
    </row>
    <row r="3957" spans="1:4" x14ac:dyDescent="0.25">
      <c r="A3957" s="356">
        <v>11669</v>
      </c>
      <c r="B3957" s="356" t="s">
        <v>6501</v>
      </c>
      <c r="C3957" s="356" t="s">
        <v>3517</v>
      </c>
      <c r="D3957" s="352">
        <v>37.97</v>
      </c>
    </row>
    <row r="3958" spans="1:4" x14ac:dyDescent="0.25">
      <c r="A3958" s="356">
        <v>11670</v>
      </c>
      <c r="B3958" s="356" t="s">
        <v>6502</v>
      </c>
      <c r="C3958" s="356" t="s">
        <v>3517</v>
      </c>
      <c r="D3958" s="352">
        <v>14.54</v>
      </c>
    </row>
    <row r="3959" spans="1:4" x14ac:dyDescent="0.25">
      <c r="A3959" s="356">
        <v>20055</v>
      </c>
      <c r="B3959" s="356" t="s">
        <v>6503</v>
      </c>
      <c r="C3959" s="356" t="s">
        <v>3517</v>
      </c>
      <c r="D3959" s="352">
        <v>28.43</v>
      </c>
    </row>
    <row r="3960" spans="1:4" x14ac:dyDescent="0.25">
      <c r="A3960" s="356">
        <v>11671</v>
      </c>
      <c r="B3960" s="356" t="s">
        <v>6504</v>
      </c>
      <c r="C3960" s="356" t="s">
        <v>3517</v>
      </c>
      <c r="D3960" s="352">
        <v>61.01</v>
      </c>
    </row>
    <row r="3961" spans="1:4" x14ac:dyDescent="0.25">
      <c r="A3961" s="356">
        <v>6032</v>
      </c>
      <c r="B3961" s="356" t="s">
        <v>6505</v>
      </c>
      <c r="C3961" s="356" t="s">
        <v>3517</v>
      </c>
      <c r="D3961" s="352">
        <v>17.420000000000002</v>
      </c>
    </row>
    <row r="3962" spans="1:4" x14ac:dyDescent="0.25">
      <c r="A3962" s="356">
        <v>11673</v>
      </c>
      <c r="B3962" s="356" t="s">
        <v>6506</v>
      </c>
      <c r="C3962" s="356" t="s">
        <v>3517</v>
      </c>
      <c r="D3962" s="352">
        <v>13.72</v>
      </c>
    </row>
    <row r="3963" spans="1:4" x14ac:dyDescent="0.25">
      <c r="A3963" s="356">
        <v>11674</v>
      </c>
      <c r="B3963" s="356" t="s">
        <v>6507</v>
      </c>
      <c r="C3963" s="356" t="s">
        <v>3517</v>
      </c>
      <c r="D3963" s="352">
        <v>17.670000000000002</v>
      </c>
    </row>
    <row r="3964" spans="1:4" x14ac:dyDescent="0.25">
      <c r="A3964" s="356">
        <v>11675</v>
      </c>
      <c r="B3964" s="356" t="s">
        <v>6508</v>
      </c>
      <c r="C3964" s="356" t="s">
        <v>3517</v>
      </c>
      <c r="D3964" s="352">
        <v>28.06</v>
      </c>
    </row>
    <row r="3965" spans="1:4" x14ac:dyDescent="0.25">
      <c r="A3965" s="356">
        <v>11676</v>
      </c>
      <c r="B3965" s="356" t="s">
        <v>6509</v>
      </c>
      <c r="C3965" s="356" t="s">
        <v>3517</v>
      </c>
      <c r="D3965" s="352">
        <v>37.520000000000003</v>
      </c>
    </row>
    <row r="3966" spans="1:4" x14ac:dyDescent="0.25">
      <c r="A3966" s="356">
        <v>11677</v>
      </c>
      <c r="B3966" s="356" t="s">
        <v>6510</v>
      </c>
      <c r="C3966" s="356" t="s">
        <v>3517</v>
      </c>
      <c r="D3966" s="352">
        <v>38.75</v>
      </c>
    </row>
    <row r="3967" spans="1:4" x14ac:dyDescent="0.25">
      <c r="A3967" s="356">
        <v>11678</v>
      </c>
      <c r="B3967" s="356" t="s">
        <v>6511</v>
      </c>
      <c r="C3967" s="356" t="s">
        <v>3517</v>
      </c>
      <c r="D3967" s="352">
        <v>70.97</v>
      </c>
    </row>
    <row r="3968" spans="1:4" x14ac:dyDescent="0.25">
      <c r="A3968" s="356">
        <v>6038</v>
      </c>
      <c r="B3968" s="356" t="s">
        <v>6512</v>
      </c>
      <c r="C3968" s="356" t="s">
        <v>3517</v>
      </c>
      <c r="D3968" s="352">
        <v>4.5</v>
      </c>
    </row>
    <row r="3969" spans="1:4" x14ac:dyDescent="0.25">
      <c r="A3969" s="356">
        <v>11718</v>
      </c>
      <c r="B3969" s="356" t="s">
        <v>6513</v>
      </c>
      <c r="C3969" s="356" t="s">
        <v>3517</v>
      </c>
      <c r="D3969" s="352">
        <v>12.84</v>
      </c>
    </row>
    <row r="3970" spans="1:4" x14ac:dyDescent="0.25">
      <c r="A3970" s="356">
        <v>6037</v>
      </c>
      <c r="B3970" s="356" t="s">
        <v>6514</v>
      </c>
      <c r="C3970" s="356" t="s">
        <v>3517</v>
      </c>
      <c r="D3970" s="352">
        <v>9.36</v>
      </c>
    </row>
    <row r="3971" spans="1:4" x14ac:dyDescent="0.25">
      <c r="A3971" s="356">
        <v>11719</v>
      </c>
      <c r="B3971" s="356" t="s">
        <v>6515</v>
      </c>
      <c r="C3971" s="356" t="s">
        <v>3517</v>
      </c>
      <c r="D3971" s="352">
        <v>10.41</v>
      </c>
    </row>
    <row r="3972" spans="1:4" x14ac:dyDescent="0.25">
      <c r="A3972" s="356">
        <v>6019</v>
      </c>
      <c r="B3972" s="356" t="s">
        <v>6516</v>
      </c>
      <c r="C3972" s="356" t="s">
        <v>3517</v>
      </c>
      <c r="D3972" s="352">
        <v>42.96</v>
      </c>
    </row>
    <row r="3973" spans="1:4" x14ac:dyDescent="0.25">
      <c r="A3973" s="356">
        <v>6010</v>
      </c>
      <c r="B3973" s="356" t="s">
        <v>6517</v>
      </c>
      <c r="C3973" s="356" t="s">
        <v>3517</v>
      </c>
      <c r="D3973" s="352">
        <v>73.92</v>
      </c>
    </row>
    <row r="3974" spans="1:4" x14ac:dyDescent="0.25">
      <c r="A3974" s="356">
        <v>6017</v>
      </c>
      <c r="B3974" s="356" t="s">
        <v>6518</v>
      </c>
      <c r="C3974" s="356" t="s">
        <v>3517</v>
      </c>
      <c r="D3974" s="352">
        <v>58.55</v>
      </c>
    </row>
    <row r="3975" spans="1:4" x14ac:dyDescent="0.25">
      <c r="A3975" s="356">
        <v>6020</v>
      </c>
      <c r="B3975" s="356" t="s">
        <v>6519</v>
      </c>
      <c r="C3975" s="356" t="s">
        <v>3517</v>
      </c>
      <c r="D3975" s="352">
        <v>25.8</v>
      </c>
    </row>
    <row r="3976" spans="1:4" x14ac:dyDescent="0.25">
      <c r="A3976" s="356">
        <v>6028</v>
      </c>
      <c r="B3976" s="356" t="s">
        <v>6520</v>
      </c>
      <c r="C3976" s="356" t="s">
        <v>3517</v>
      </c>
      <c r="D3976" s="352">
        <v>102.96</v>
      </c>
    </row>
    <row r="3977" spans="1:4" x14ac:dyDescent="0.25">
      <c r="A3977" s="356">
        <v>6011</v>
      </c>
      <c r="B3977" s="356" t="s">
        <v>6521</v>
      </c>
      <c r="C3977" s="356" t="s">
        <v>3517</v>
      </c>
      <c r="D3977" s="352">
        <v>213.53</v>
      </c>
    </row>
    <row r="3978" spans="1:4" x14ac:dyDescent="0.25">
      <c r="A3978" s="356">
        <v>6012</v>
      </c>
      <c r="B3978" s="356" t="s">
        <v>6522</v>
      </c>
      <c r="C3978" s="356" t="s">
        <v>3517</v>
      </c>
      <c r="D3978" s="352">
        <v>258.52</v>
      </c>
    </row>
    <row r="3979" spans="1:4" x14ac:dyDescent="0.25">
      <c r="A3979" s="356">
        <v>6016</v>
      </c>
      <c r="B3979" s="356" t="s">
        <v>6523</v>
      </c>
      <c r="C3979" s="356" t="s">
        <v>3517</v>
      </c>
      <c r="D3979" s="352">
        <v>27.21</v>
      </c>
    </row>
    <row r="3980" spans="1:4" x14ac:dyDescent="0.25">
      <c r="A3980" s="356">
        <v>6027</v>
      </c>
      <c r="B3980" s="356" t="s">
        <v>6524</v>
      </c>
      <c r="C3980" s="356" t="s">
        <v>3517</v>
      </c>
      <c r="D3980" s="352">
        <v>538.66</v>
      </c>
    </row>
    <row r="3981" spans="1:4" x14ac:dyDescent="0.25">
      <c r="A3981" s="356">
        <v>6013</v>
      </c>
      <c r="B3981" s="356" t="s">
        <v>6525</v>
      </c>
      <c r="C3981" s="356" t="s">
        <v>3517</v>
      </c>
      <c r="D3981" s="352">
        <v>81.28</v>
      </c>
    </row>
    <row r="3982" spans="1:4" x14ac:dyDescent="0.25">
      <c r="A3982" s="356">
        <v>6015</v>
      </c>
      <c r="B3982" s="356" t="s">
        <v>6526</v>
      </c>
      <c r="C3982" s="356" t="s">
        <v>3517</v>
      </c>
      <c r="D3982" s="352">
        <v>118.2</v>
      </c>
    </row>
    <row r="3983" spans="1:4" x14ac:dyDescent="0.25">
      <c r="A3983" s="356">
        <v>6014</v>
      </c>
      <c r="B3983" s="356" t="s">
        <v>6527</v>
      </c>
      <c r="C3983" s="356" t="s">
        <v>3517</v>
      </c>
      <c r="D3983" s="352">
        <v>113.01</v>
      </c>
    </row>
    <row r="3984" spans="1:4" x14ac:dyDescent="0.25">
      <c r="A3984" s="356">
        <v>6006</v>
      </c>
      <c r="B3984" s="356" t="s">
        <v>6528</v>
      </c>
      <c r="C3984" s="356" t="s">
        <v>3517</v>
      </c>
      <c r="D3984" s="352">
        <v>58.86</v>
      </c>
    </row>
    <row r="3985" spans="1:4" x14ac:dyDescent="0.25">
      <c r="A3985" s="356">
        <v>6005</v>
      </c>
      <c r="B3985" s="356" t="s">
        <v>6529</v>
      </c>
      <c r="C3985" s="356" t="s">
        <v>3517</v>
      </c>
      <c r="D3985" s="352">
        <v>66.400000000000006</v>
      </c>
    </row>
    <row r="3986" spans="1:4" x14ac:dyDescent="0.25">
      <c r="A3986" s="356">
        <v>11756</v>
      </c>
      <c r="B3986" s="356" t="s">
        <v>6530</v>
      </c>
      <c r="C3986" s="356" t="s">
        <v>3517</v>
      </c>
      <c r="D3986" s="352">
        <v>31.71</v>
      </c>
    </row>
    <row r="3987" spans="1:4" x14ac:dyDescent="0.25">
      <c r="A3987" s="356">
        <v>10904</v>
      </c>
      <c r="B3987" s="356" t="s">
        <v>6531</v>
      </c>
      <c r="C3987" s="356" t="s">
        <v>3517</v>
      </c>
      <c r="D3987" s="352">
        <v>155.5</v>
      </c>
    </row>
    <row r="3988" spans="1:4" x14ac:dyDescent="0.25">
      <c r="A3988" s="356">
        <v>11752</v>
      </c>
      <c r="B3988" s="356" t="s">
        <v>6532</v>
      </c>
      <c r="C3988" s="356" t="s">
        <v>3517</v>
      </c>
      <c r="D3988" s="352">
        <v>18.28</v>
      </c>
    </row>
    <row r="3989" spans="1:4" x14ac:dyDescent="0.25">
      <c r="A3989" s="356">
        <v>11753</v>
      </c>
      <c r="B3989" s="356" t="s">
        <v>6533</v>
      </c>
      <c r="C3989" s="356" t="s">
        <v>3517</v>
      </c>
      <c r="D3989" s="352">
        <v>21.83</v>
      </c>
    </row>
    <row r="3990" spans="1:4" x14ac:dyDescent="0.25">
      <c r="A3990" s="356">
        <v>6021</v>
      </c>
      <c r="B3990" s="356" t="s">
        <v>6534</v>
      </c>
      <c r="C3990" s="356" t="s">
        <v>3517</v>
      </c>
      <c r="D3990" s="352">
        <v>60.58</v>
      </c>
    </row>
    <row r="3991" spans="1:4" x14ac:dyDescent="0.25">
      <c r="A3991" s="356">
        <v>6024</v>
      </c>
      <c r="B3991" s="356" t="s">
        <v>6535</v>
      </c>
      <c r="C3991" s="356" t="s">
        <v>3517</v>
      </c>
      <c r="D3991" s="352">
        <v>62.62</v>
      </c>
    </row>
    <row r="3992" spans="1:4" x14ac:dyDescent="0.25">
      <c r="A3992" s="356">
        <v>38379</v>
      </c>
      <c r="B3992" s="356" t="s">
        <v>6536</v>
      </c>
      <c r="C3992" s="356" t="s">
        <v>3526</v>
      </c>
      <c r="D3992" s="352">
        <v>49.88</v>
      </c>
    </row>
    <row r="3993" spans="1:4" x14ac:dyDescent="0.25">
      <c r="A3993" s="356">
        <v>13897</v>
      </c>
      <c r="B3993" s="356" t="s">
        <v>6537</v>
      </c>
      <c r="C3993" s="356" t="s">
        <v>3517</v>
      </c>
      <c r="D3993" s="353">
        <v>6131.58</v>
      </c>
    </row>
    <row r="3994" spans="1:4" x14ac:dyDescent="0.25">
      <c r="A3994" s="356">
        <v>10640</v>
      </c>
      <c r="B3994" s="356" t="s">
        <v>6538</v>
      </c>
      <c r="C3994" s="356" t="s">
        <v>3517</v>
      </c>
      <c r="D3994" s="353">
        <v>13279.73</v>
      </c>
    </row>
    <row r="3995" spans="1:4" x14ac:dyDescent="0.25">
      <c r="A3995" s="356">
        <v>34357</v>
      </c>
      <c r="B3995" s="356" t="s">
        <v>10393</v>
      </c>
      <c r="C3995" s="356" t="s">
        <v>3575</v>
      </c>
      <c r="D3995" s="352">
        <v>4.8099999999999996</v>
      </c>
    </row>
    <row r="3996" spans="1:4" x14ac:dyDescent="0.25">
      <c r="A3996" s="356">
        <v>37329</v>
      </c>
      <c r="B3996" s="356" t="s">
        <v>10394</v>
      </c>
      <c r="C3996" s="356" t="s">
        <v>3575</v>
      </c>
      <c r="D3996" s="352">
        <v>101.41</v>
      </c>
    </row>
    <row r="3997" spans="1:4" x14ac:dyDescent="0.25">
      <c r="A3997" s="356">
        <v>2510</v>
      </c>
      <c r="B3997" s="356" t="s">
        <v>6539</v>
      </c>
      <c r="C3997" s="356" t="s">
        <v>3517</v>
      </c>
      <c r="D3997" s="352">
        <v>53.4</v>
      </c>
    </row>
    <row r="3998" spans="1:4" x14ac:dyDescent="0.25">
      <c r="A3998" s="356">
        <v>12359</v>
      </c>
      <c r="B3998" s="356" t="s">
        <v>6540</v>
      </c>
      <c r="C3998" s="356" t="s">
        <v>3517</v>
      </c>
      <c r="D3998" s="352">
        <v>132.94999999999999</v>
      </c>
    </row>
    <row r="3999" spans="1:4" x14ac:dyDescent="0.25">
      <c r="A3999" s="356">
        <v>7353</v>
      </c>
      <c r="B3999" s="356" t="s">
        <v>12809</v>
      </c>
      <c r="C3999" s="356" t="s">
        <v>3576</v>
      </c>
      <c r="D3999" s="352">
        <v>24.82</v>
      </c>
    </row>
    <row r="4000" spans="1:4" x14ac:dyDescent="0.25">
      <c r="A4000" s="356">
        <v>36144</v>
      </c>
      <c r="B4000" s="356" t="s">
        <v>6541</v>
      </c>
      <c r="C4000" s="356" t="s">
        <v>3517</v>
      </c>
      <c r="D4000" s="352">
        <v>2.2400000000000002</v>
      </c>
    </row>
    <row r="4001" spans="1:4" x14ac:dyDescent="0.25">
      <c r="A4001" s="356">
        <v>10518</v>
      </c>
      <c r="B4001" s="356" t="s">
        <v>6542</v>
      </c>
      <c r="C4001" s="356" t="s">
        <v>3517</v>
      </c>
      <c r="D4001" s="352">
        <v>137.99</v>
      </c>
    </row>
    <row r="4002" spans="1:4" x14ac:dyDescent="0.25">
      <c r="A4002" s="356">
        <v>36530</v>
      </c>
      <c r="B4002" s="356" t="s">
        <v>6543</v>
      </c>
      <c r="C4002" s="356" t="s">
        <v>3517</v>
      </c>
      <c r="D4002" s="353">
        <v>314222.88</v>
      </c>
    </row>
    <row r="4003" spans="1:4" x14ac:dyDescent="0.25">
      <c r="A4003" s="356">
        <v>6046</v>
      </c>
      <c r="B4003" s="356" t="s">
        <v>6544</v>
      </c>
      <c r="C4003" s="356" t="s">
        <v>3517</v>
      </c>
      <c r="D4003" s="353">
        <v>340823.77</v>
      </c>
    </row>
    <row r="4004" spans="1:4" x14ac:dyDescent="0.25">
      <c r="A4004" s="356">
        <v>36531</v>
      </c>
      <c r="B4004" s="356" t="s">
        <v>6545</v>
      </c>
      <c r="C4004" s="356" t="s">
        <v>3517</v>
      </c>
      <c r="D4004" s="353">
        <v>353292.9</v>
      </c>
    </row>
    <row r="4005" spans="1:4" x14ac:dyDescent="0.25">
      <c r="A4005" s="356">
        <v>34684</v>
      </c>
      <c r="B4005" s="356" t="s">
        <v>6546</v>
      </c>
      <c r="C4005" s="356" t="s">
        <v>3518</v>
      </c>
      <c r="D4005" s="352">
        <v>208.13</v>
      </c>
    </row>
    <row r="4006" spans="1:4" x14ac:dyDescent="0.25">
      <c r="A4006" s="356">
        <v>34683</v>
      </c>
      <c r="B4006" s="356" t="s">
        <v>6547</v>
      </c>
      <c r="C4006" s="356" t="s">
        <v>3518</v>
      </c>
      <c r="D4006" s="352">
        <v>130.08000000000001</v>
      </c>
    </row>
    <row r="4007" spans="1:4" x14ac:dyDescent="0.25">
      <c r="A4007" s="356">
        <v>533</v>
      </c>
      <c r="B4007" s="356" t="s">
        <v>6548</v>
      </c>
      <c r="C4007" s="356" t="s">
        <v>3518</v>
      </c>
      <c r="D4007" s="352">
        <v>23.04</v>
      </c>
    </row>
    <row r="4008" spans="1:4" x14ac:dyDescent="0.25">
      <c r="A4008" s="356">
        <v>10515</v>
      </c>
      <c r="B4008" s="356" t="s">
        <v>6549</v>
      </c>
      <c r="C4008" s="356" t="s">
        <v>3518</v>
      </c>
      <c r="D4008" s="352">
        <v>43.47</v>
      </c>
    </row>
    <row r="4009" spans="1:4" x14ac:dyDescent="0.25">
      <c r="A4009" s="356">
        <v>536</v>
      </c>
      <c r="B4009" s="356" t="s">
        <v>6550</v>
      </c>
      <c r="C4009" s="356" t="s">
        <v>3518</v>
      </c>
      <c r="D4009" s="352">
        <v>31.45</v>
      </c>
    </row>
    <row r="4010" spans="1:4" x14ac:dyDescent="0.25">
      <c r="A4010" s="356">
        <v>153</v>
      </c>
      <c r="B4010" s="356" t="s">
        <v>6551</v>
      </c>
      <c r="C4010" s="356" t="s">
        <v>3576</v>
      </c>
      <c r="D4010" s="352">
        <v>73.64</v>
      </c>
    </row>
    <row r="4011" spans="1:4" x14ac:dyDescent="0.25">
      <c r="A4011" s="356">
        <v>34682</v>
      </c>
      <c r="B4011" s="356" t="s">
        <v>6552</v>
      </c>
      <c r="C4011" s="356" t="s">
        <v>3518</v>
      </c>
      <c r="D4011" s="352">
        <v>99.47</v>
      </c>
    </row>
    <row r="4012" spans="1:4" x14ac:dyDescent="0.25">
      <c r="A4012" s="356">
        <v>20205</v>
      </c>
      <c r="B4012" s="356" t="s">
        <v>10798</v>
      </c>
      <c r="C4012" s="356" t="s">
        <v>3526</v>
      </c>
      <c r="D4012" s="352">
        <v>2.64</v>
      </c>
    </row>
    <row r="4013" spans="1:4" x14ac:dyDescent="0.25">
      <c r="A4013" s="356">
        <v>4412</v>
      </c>
      <c r="B4013" s="356" t="s">
        <v>10799</v>
      </c>
      <c r="C4013" s="356" t="s">
        <v>3526</v>
      </c>
      <c r="D4013" s="352">
        <v>1.58</v>
      </c>
    </row>
    <row r="4014" spans="1:4" x14ac:dyDescent="0.25">
      <c r="A4014" s="356">
        <v>4408</v>
      </c>
      <c r="B4014" s="356" t="s">
        <v>10800</v>
      </c>
      <c r="C4014" s="356" t="s">
        <v>3526</v>
      </c>
      <c r="D4014" s="352">
        <v>1.98</v>
      </c>
    </row>
    <row r="4015" spans="1:4" x14ac:dyDescent="0.25">
      <c r="A4015" s="356">
        <v>36250</v>
      </c>
      <c r="B4015" s="356" t="s">
        <v>6553</v>
      </c>
      <c r="C4015" s="356" t="s">
        <v>3526</v>
      </c>
      <c r="D4015" s="352">
        <v>5.68</v>
      </c>
    </row>
    <row r="4016" spans="1:4" x14ac:dyDescent="0.25">
      <c r="A4016" s="356">
        <v>10857</v>
      </c>
      <c r="B4016" s="356" t="s">
        <v>6554</v>
      </c>
      <c r="C4016" s="356" t="s">
        <v>3526</v>
      </c>
      <c r="D4016" s="352">
        <v>13.8</v>
      </c>
    </row>
    <row r="4017" spans="1:4" x14ac:dyDescent="0.25">
      <c r="A4017" s="356">
        <v>4803</v>
      </c>
      <c r="B4017" s="356" t="s">
        <v>6555</v>
      </c>
      <c r="C4017" s="356" t="s">
        <v>3526</v>
      </c>
      <c r="D4017" s="352">
        <v>26.25</v>
      </c>
    </row>
    <row r="4018" spans="1:4" x14ac:dyDescent="0.25">
      <c r="A4018" s="356">
        <v>6186</v>
      </c>
      <c r="B4018" s="356" t="s">
        <v>6556</v>
      </c>
      <c r="C4018" s="356" t="s">
        <v>3526</v>
      </c>
      <c r="D4018" s="352">
        <v>16.05</v>
      </c>
    </row>
    <row r="4019" spans="1:4" x14ac:dyDescent="0.25">
      <c r="A4019" s="356">
        <v>4829</v>
      </c>
      <c r="B4019" s="356" t="s">
        <v>6557</v>
      </c>
      <c r="C4019" s="356" t="s">
        <v>3526</v>
      </c>
      <c r="D4019" s="352">
        <v>45.83</v>
      </c>
    </row>
    <row r="4020" spans="1:4" x14ac:dyDescent="0.25">
      <c r="A4020" s="356">
        <v>39829</v>
      </c>
      <c r="B4020" s="356" t="s">
        <v>6558</v>
      </c>
      <c r="C4020" s="356" t="s">
        <v>3526</v>
      </c>
      <c r="D4020" s="352">
        <v>34.94</v>
      </c>
    </row>
    <row r="4021" spans="1:4" x14ac:dyDescent="0.25">
      <c r="A4021" s="356">
        <v>20231</v>
      </c>
      <c r="B4021" s="356" t="s">
        <v>6559</v>
      </c>
      <c r="C4021" s="356" t="s">
        <v>3526</v>
      </c>
      <c r="D4021" s="352">
        <v>55.44</v>
      </c>
    </row>
    <row r="4022" spans="1:4" x14ac:dyDescent="0.25">
      <c r="A4022" s="356">
        <v>4804</v>
      </c>
      <c r="B4022" s="356" t="s">
        <v>6560</v>
      </c>
      <c r="C4022" s="356" t="s">
        <v>3526</v>
      </c>
      <c r="D4022" s="352">
        <v>20.149999999999999</v>
      </c>
    </row>
    <row r="4023" spans="1:4" x14ac:dyDescent="0.25">
      <c r="A4023" s="356">
        <v>34680</v>
      </c>
      <c r="B4023" s="356" t="s">
        <v>6561</v>
      </c>
      <c r="C4023" s="356" t="s">
        <v>3526</v>
      </c>
      <c r="D4023" s="352">
        <v>30.6</v>
      </c>
    </row>
    <row r="4024" spans="1:4" x14ac:dyDescent="0.25">
      <c r="A4024" s="356">
        <v>11573</v>
      </c>
      <c r="B4024" s="356" t="s">
        <v>10395</v>
      </c>
      <c r="C4024" s="356" t="s">
        <v>3517</v>
      </c>
      <c r="D4024" s="352">
        <v>6.24</v>
      </c>
    </row>
    <row r="4025" spans="1:4" x14ac:dyDescent="0.25">
      <c r="A4025" s="356">
        <v>38401</v>
      </c>
      <c r="B4025" s="356" t="s">
        <v>6562</v>
      </c>
      <c r="C4025" s="356" t="s">
        <v>3517</v>
      </c>
      <c r="D4025" s="352">
        <v>20.73</v>
      </c>
    </row>
    <row r="4026" spans="1:4" x14ac:dyDescent="0.25">
      <c r="A4026" s="356">
        <v>11575</v>
      </c>
      <c r="B4026" s="356" t="s">
        <v>10396</v>
      </c>
      <c r="C4026" s="356" t="s">
        <v>3517</v>
      </c>
      <c r="D4026" s="352">
        <v>60.19</v>
      </c>
    </row>
    <row r="4027" spans="1:4" x14ac:dyDescent="0.25">
      <c r="A4027" s="356">
        <v>38179</v>
      </c>
      <c r="B4027" s="356" t="s">
        <v>10397</v>
      </c>
      <c r="C4027" s="356" t="s">
        <v>3517</v>
      </c>
      <c r="D4027" s="352">
        <v>49.77</v>
      </c>
    </row>
    <row r="4028" spans="1:4" x14ac:dyDescent="0.25">
      <c r="A4028" s="356">
        <v>20256</v>
      </c>
      <c r="B4028" s="356" t="s">
        <v>6563</v>
      </c>
      <c r="C4028" s="356" t="s">
        <v>3517</v>
      </c>
      <c r="D4028" s="352">
        <v>0.37</v>
      </c>
    </row>
    <row r="4029" spans="1:4" x14ac:dyDescent="0.25">
      <c r="A4029" s="356">
        <v>14511</v>
      </c>
      <c r="B4029" s="356" t="s">
        <v>6564</v>
      </c>
      <c r="C4029" s="356" t="s">
        <v>3517</v>
      </c>
      <c r="D4029" s="353">
        <v>993313.97</v>
      </c>
    </row>
    <row r="4030" spans="1:4" x14ac:dyDescent="0.25">
      <c r="A4030" s="356">
        <v>10642</v>
      </c>
      <c r="B4030" s="356" t="s">
        <v>6565</v>
      </c>
      <c r="C4030" s="356" t="s">
        <v>3517</v>
      </c>
      <c r="D4030" s="353">
        <v>935750</v>
      </c>
    </row>
    <row r="4031" spans="1:4" x14ac:dyDescent="0.25">
      <c r="A4031" s="356">
        <v>14489</v>
      </c>
      <c r="B4031" s="356" t="s">
        <v>6566</v>
      </c>
      <c r="C4031" s="356" t="s">
        <v>3517</v>
      </c>
      <c r="D4031" s="353">
        <v>829992.84</v>
      </c>
    </row>
    <row r="4032" spans="1:4" x14ac:dyDescent="0.25">
      <c r="A4032" s="356">
        <v>14513</v>
      </c>
      <c r="B4032" s="356" t="s">
        <v>6567</v>
      </c>
      <c r="C4032" s="356" t="s">
        <v>3517</v>
      </c>
      <c r="D4032" s="353">
        <v>622514.32999999996</v>
      </c>
    </row>
    <row r="4033" spans="1:4" x14ac:dyDescent="0.25">
      <c r="A4033" s="356">
        <v>13600</v>
      </c>
      <c r="B4033" s="356" t="s">
        <v>6568</v>
      </c>
      <c r="C4033" s="356" t="s">
        <v>3517</v>
      </c>
      <c r="D4033" s="353">
        <v>803218.79</v>
      </c>
    </row>
    <row r="4034" spans="1:4" x14ac:dyDescent="0.25">
      <c r="A4034" s="356">
        <v>10646</v>
      </c>
      <c r="B4034" s="356" t="s">
        <v>6569</v>
      </c>
      <c r="C4034" s="356" t="s">
        <v>3517</v>
      </c>
      <c r="D4034" s="353">
        <v>598746.09</v>
      </c>
    </row>
    <row r="4035" spans="1:4" x14ac:dyDescent="0.25">
      <c r="A4035" s="356">
        <v>6070</v>
      </c>
      <c r="B4035" s="356" t="s">
        <v>6570</v>
      </c>
      <c r="C4035" s="356" t="s">
        <v>3517</v>
      </c>
      <c r="D4035" s="353">
        <v>818112.84</v>
      </c>
    </row>
    <row r="4036" spans="1:4" x14ac:dyDescent="0.25">
      <c r="A4036" s="356">
        <v>6069</v>
      </c>
      <c r="B4036" s="356" t="s">
        <v>6571</v>
      </c>
      <c r="C4036" s="356" t="s">
        <v>3517</v>
      </c>
      <c r="D4036" s="353">
        <v>180733.46</v>
      </c>
    </row>
    <row r="4037" spans="1:4" x14ac:dyDescent="0.25">
      <c r="A4037" s="356">
        <v>14626</v>
      </c>
      <c r="B4037" s="356" t="s">
        <v>6572</v>
      </c>
      <c r="C4037" s="356" t="s">
        <v>3517</v>
      </c>
      <c r="D4037" s="353">
        <v>895646.46</v>
      </c>
    </row>
    <row r="4038" spans="1:4" x14ac:dyDescent="0.25">
      <c r="A4038" s="356">
        <v>6067</v>
      </c>
      <c r="B4038" s="356" t="s">
        <v>6573</v>
      </c>
      <c r="C4038" s="356" t="s">
        <v>3517</v>
      </c>
      <c r="D4038" s="353">
        <v>735232.15</v>
      </c>
    </row>
    <row r="4039" spans="1:4" x14ac:dyDescent="0.25">
      <c r="A4039" s="356">
        <v>38393</v>
      </c>
      <c r="B4039" s="356" t="s">
        <v>6574</v>
      </c>
      <c r="C4039" s="356" t="s">
        <v>3517</v>
      </c>
      <c r="D4039" s="352">
        <v>15.99</v>
      </c>
    </row>
    <row r="4040" spans="1:4" x14ac:dyDescent="0.25">
      <c r="A4040" s="356">
        <v>38390</v>
      </c>
      <c r="B4040" s="356" t="s">
        <v>6575</v>
      </c>
      <c r="C4040" s="356" t="s">
        <v>3517</v>
      </c>
      <c r="D4040" s="352">
        <v>35.46</v>
      </c>
    </row>
    <row r="4041" spans="1:4" x14ac:dyDescent="0.25">
      <c r="A4041" s="356">
        <v>36532</v>
      </c>
      <c r="B4041" s="356" t="s">
        <v>6576</v>
      </c>
      <c r="C4041" s="356" t="s">
        <v>3517</v>
      </c>
      <c r="D4041" s="353">
        <v>28801.58</v>
      </c>
    </row>
    <row r="4042" spans="1:4" x14ac:dyDescent="0.25">
      <c r="A4042" s="356">
        <v>11578</v>
      </c>
      <c r="B4042" s="356" t="s">
        <v>6577</v>
      </c>
      <c r="C4042" s="356" t="s">
        <v>3517</v>
      </c>
      <c r="D4042" s="352">
        <v>12.99</v>
      </c>
    </row>
    <row r="4043" spans="1:4" x14ac:dyDescent="0.25">
      <c r="A4043" s="356">
        <v>11577</v>
      </c>
      <c r="B4043" s="356" t="s">
        <v>6578</v>
      </c>
      <c r="C4043" s="356" t="s">
        <v>3517</v>
      </c>
      <c r="D4043" s="352">
        <v>12.4</v>
      </c>
    </row>
    <row r="4044" spans="1:4" x14ac:dyDescent="0.25">
      <c r="A4044" s="356">
        <v>42432</v>
      </c>
      <c r="B4044" s="356" t="s">
        <v>8209</v>
      </c>
      <c r="C4044" s="356" t="s">
        <v>3517</v>
      </c>
      <c r="D4044" s="353">
        <v>2380.86</v>
      </c>
    </row>
    <row r="4045" spans="1:4" x14ac:dyDescent="0.25">
      <c r="A4045" s="356">
        <v>42437</v>
      </c>
      <c r="B4045" s="356" t="s">
        <v>8210</v>
      </c>
      <c r="C4045" s="356" t="s">
        <v>3517</v>
      </c>
      <c r="D4045" s="353">
        <v>1810.09</v>
      </c>
    </row>
    <row r="4046" spans="1:4" x14ac:dyDescent="0.25">
      <c r="A4046" s="356">
        <v>1116</v>
      </c>
      <c r="B4046" s="356" t="s">
        <v>6579</v>
      </c>
      <c r="C4046" s="356" t="s">
        <v>3526</v>
      </c>
      <c r="D4046" s="352">
        <v>25.04</v>
      </c>
    </row>
    <row r="4047" spans="1:4" x14ac:dyDescent="0.25">
      <c r="A4047" s="356">
        <v>1115</v>
      </c>
      <c r="B4047" s="356" t="s">
        <v>6580</v>
      </c>
      <c r="C4047" s="356" t="s">
        <v>3526</v>
      </c>
      <c r="D4047" s="352">
        <v>30</v>
      </c>
    </row>
    <row r="4048" spans="1:4" x14ac:dyDescent="0.25">
      <c r="A4048" s="356">
        <v>1113</v>
      </c>
      <c r="B4048" s="356" t="s">
        <v>6581</v>
      </c>
      <c r="C4048" s="356" t="s">
        <v>3526</v>
      </c>
      <c r="D4048" s="352">
        <v>35.07</v>
      </c>
    </row>
    <row r="4049" spans="1:4" x14ac:dyDescent="0.25">
      <c r="A4049" s="356">
        <v>1114</v>
      </c>
      <c r="B4049" s="356" t="s">
        <v>6582</v>
      </c>
      <c r="C4049" s="356" t="s">
        <v>3526</v>
      </c>
      <c r="D4049" s="352">
        <v>41.78</v>
      </c>
    </row>
    <row r="4050" spans="1:4" x14ac:dyDescent="0.25">
      <c r="A4050" s="356">
        <v>40873</v>
      </c>
      <c r="B4050" s="356" t="s">
        <v>8211</v>
      </c>
      <c r="C4050" s="356" t="s">
        <v>3526</v>
      </c>
      <c r="D4050" s="352">
        <v>32.700000000000003</v>
      </c>
    </row>
    <row r="4051" spans="1:4" x14ac:dyDescent="0.25">
      <c r="A4051" s="356">
        <v>20214</v>
      </c>
      <c r="B4051" s="356" t="s">
        <v>6583</v>
      </c>
      <c r="C4051" s="356" t="s">
        <v>3517</v>
      </c>
      <c r="D4051" s="352">
        <v>60.88</v>
      </c>
    </row>
    <row r="4052" spans="1:4" x14ac:dyDescent="0.25">
      <c r="A4052" s="356">
        <v>7237</v>
      </c>
      <c r="B4052" s="356" t="s">
        <v>6584</v>
      </c>
      <c r="C4052" s="356" t="s">
        <v>3517</v>
      </c>
      <c r="D4052" s="352">
        <v>59.6</v>
      </c>
    </row>
    <row r="4053" spans="1:4" x14ac:dyDescent="0.25">
      <c r="A4053" s="356">
        <v>11757</v>
      </c>
      <c r="B4053" s="356" t="s">
        <v>6585</v>
      </c>
      <c r="C4053" s="356" t="s">
        <v>3517</v>
      </c>
      <c r="D4053" s="352">
        <v>31.09</v>
      </c>
    </row>
    <row r="4054" spans="1:4" x14ac:dyDescent="0.25">
      <c r="A4054" s="356">
        <v>11758</v>
      </c>
      <c r="B4054" s="356" t="s">
        <v>6586</v>
      </c>
      <c r="C4054" s="356" t="s">
        <v>3517</v>
      </c>
      <c r="D4054" s="352">
        <v>75.900000000000006</v>
      </c>
    </row>
    <row r="4055" spans="1:4" x14ac:dyDescent="0.25">
      <c r="A4055" s="356">
        <v>37526</v>
      </c>
      <c r="B4055" s="356" t="s">
        <v>6587</v>
      </c>
      <c r="C4055" s="356" t="s">
        <v>3517</v>
      </c>
      <c r="D4055" s="352">
        <v>3.41</v>
      </c>
    </row>
    <row r="4056" spans="1:4" x14ac:dyDescent="0.25">
      <c r="A4056" s="356">
        <v>6076</v>
      </c>
      <c r="B4056" s="356" t="s">
        <v>6588</v>
      </c>
      <c r="C4056" s="356" t="s">
        <v>3524</v>
      </c>
      <c r="D4056" s="352">
        <v>66.36</v>
      </c>
    </row>
    <row r="4057" spans="1:4" x14ac:dyDescent="0.25">
      <c r="A4057" s="356">
        <v>13109</v>
      </c>
      <c r="B4057" s="356" t="s">
        <v>6589</v>
      </c>
      <c r="C4057" s="356" t="s">
        <v>3517</v>
      </c>
      <c r="D4057" s="352">
        <v>276.67</v>
      </c>
    </row>
    <row r="4058" spans="1:4" x14ac:dyDescent="0.25">
      <c r="A4058" s="356">
        <v>13110</v>
      </c>
      <c r="B4058" s="356" t="s">
        <v>6590</v>
      </c>
      <c r="C4058" s="356" t="s">
        <v>3517</v>
      </c>
      <c r="D4058" s="352">
        <v>364.11</v>
      </c>
    </row>
    <row r="4059" spans="1:4" x14ac:dyDescent="0.25">
      <c r="A4059" s="356">
        <v>7581</v>
      </c>
      <c r="B4059" s="356" t="s">
        <v>6591</v>
      </c>
      <c r="C4059" s="356" t="s">
        <v>3517</v>
      </c>
      <c r="D4059" s="352">
        <v>4.59</v>
      </c>
    </row>
    <row r="4060" spans="1:4" x14ac:dyDescent="0.25">
      <c r="A4060" s="356">
        <v>4509</v>
      </c>
      <c r="B4060" s="356" t="s">
        <v>10398</v>
      </c>
      <c r="C4060" s="356" t="s">
        <v>3526</v>
      </c>
      <c r="D4060" s="352">
        <v>4.55</v>
      </c>
    </row>
    <row r="4061" spans="1:4" x14ac:dyDescent="0.25">
      <c r="A4061" s="356">
        <v>4512</v>
      </c>
      <c r="B4061" s="356" t="s">
        <v>10399</v>
      </c>
      <c r="C4061" s="356" t="s">
        <v>3526</v>
      </c>
      <c r="D4061" s="352">
        <v>2.17</v>
      </c>
    </row>
    <row r="4062" spans="1:4" x14ac:dyDescent="0.25">
      <c r="A4062" s="356">
        <v>4517</v>
      </c>
      <c r="B4062" s="356" t="s">
        <v>10400</v>
      </c>
      <c r="C4062" s="356" t="s">
        <v>3526</v>
      </c>
      <c r="D4062" s="352">
        <v>3.14</v>
      </c>
    </row>
    <row r="4063" spans="1:4" x14ac:dyDescent="0.25">
      <c r="A4063" s="356">
        <v>20206</v>
      </c>
      <c r="B4063" s="356" t="s">
        <v>10801</v>
      </c>
      <c r="C4063" s="356" t="s">
        <v>3526</v>
      </c>
      <c r="D4063" s="352">
        <v>7.15</v>
      </c>
    </row>
    <row r="4064" spans="1:4" x14ac:dyDescent="0.25">
      <c r="A4064" s="356">
        <v>4460</v>
      </c>
      <c r="B4064" s="356" t="s">
        <v>10802</v>
      </c>
      <c r="C4064" s="356" t="s">
        <v>3526</v>
      </c>
      <c r="D4064" s="352">
        <v>7.34</v>
      </c>
    </row>
    <row r="4065" spans="1:4" x14ac:dyDescent="0.25">
      <c r="A4065" s="356">
        <v>4417</v>
      </c>
      <c r="B4065" s="356" t="s">
        <v>10803</v>
      </c>
      <c r="C4065" s="356" t="s">
        <v>3526</v>
      </c>
      <c r="D4065" s="352">
        <v>5.66</v>
      </c>
    </row>
    <row r="4066" spans="1:4" x14ac:dyDescent="0.25">
      <c r="A4066" s="356">
        <v>4415</v>
      </c>
      <c r="B4066" s="356" t="s">
        <v>10804</v>
      </c>
      <c r="C4066" s="356" t="s">
        <v>3526</v>
      </c>
      <c r="D4066" s="352">
        <v>3.93</v>
      </c>
    </row>
    <row r="4067" spans="1:4" x14ac:dyDescent="0.25">
      <c r="A4067" s="356">
        <v>37373</v>
      </c>
      <c r="B4067" s="356" t="s">
        <v>8212</v>
      </c>
      <c r="C4067" s="356" t="s">
        <v>3519</v>
      </c>
      <c r="D4067" s="352">
        <v>0.06</v>
      </c>
    </row>
    <row r="4068" spans="1:4" x14ac:dyDescent="0.25">
      <c r="A4068" s="356">
        <v>40864</v>
      </c>
      <c r="B4068" s="356" t="s">
        <v>8213</v>
      </c>
      <c r="C4068" s="356" t="s">
        <v>3655</v>
      </c>
      <c r="D4068" s="352">
        <v>11.8</v>
      </c>
    </row>
    <row r="4069" spans="1:4" x14ac:dyDescent="0.25">
      <c r="A4069" s="356">
        <v>4734</v>
      </c>
      <c r="B4069" s="356" t="s">
        <v>6592</v>
      </c>
      <c r="C4069" s="356" t="s">
        <v>3524</v>
      </c>
      <c r="D4069" s="352">
        <v>277.45999999999998</v>
      </c>
    </row>
    <row r="4070" spans="1:4" x14ac:dyDescent="0.25">
      <c r="A4070" s="356">
        <v>6085</v>
      </c>
      <c r="B4070" s="356" t="s">
        <v>12810</v>
      </c>
      <c r="C4070" s="356" t="s">
        <v>3576</v>
      </c>
      <c r="D4070" s="352">
        <v>4.4400000000000004</v>
      </c>
    </row>
    <row r="4071" spans="1:4" x14ac:dyDescent="0.25">
      <c r="A4071" s="356">
        <v>38396</v>
      </c>
      <c r="B4071" s="356" t="s">
        <v>6593</v>
      </c>
      <c r="C4071" s="356" t="s">
        <v>3517</v>
      </c>
      <c r="D4071" s="352">
        <v>535.28</v>
      </c>
    </row>
    <row r="4072" spans="1:4" x14ac:dyDescent="0.25">
      <c r="A4072" s="356">
        <v>11622</v>
      </c>
      <c r="B4072" s="356" t="s">
        <v>6594</v>
      </c>
      <c r="C4072" s="356" t="s">
        <v>3575</v>
      </c>
      <c r="D4072" s="352">
        <v>55.49</v>
      </c>
    </row>
    <row r="4073" spans="1:4" x14ac:dyDescent="0.25">
      <c r="A4073" s="356">
        <v>43143</v>
      </c>
      <c r="B4073" s="356" t="s">
        <v>8214</v>
      </c>
      <c r="C4073" s="356" t="s">
        <v>3576</v>
      </c>
      <c r="D4073" s="352">
        <v>20.96</v>
      </c>
    </row>
    <row r="4074" spans="1:4" x14ac:dyDescent="0.25">
      <c r="A4074" s="356">
        <v>7317</v>
      </c>
      <c r="B4074" s="356" t="s">
        <v>6595</v>
      </c>
      <c r="C4074" s="356" t="s">
        <v>3575</v>
      </c>
      <c r="D4074" s="352">
        <v>69.22</v>
      </c>
    </row>
    <row r="4075" spans="1:4" x14ac:dyDescent="0.25">
      <c r="A4075" s="356">
        <v>142</v>
      </c>
      <c r="B4075" s="356" t="s">
        <v>8215</v>
      </c>
      <c r="C4075" s="356" t="s">
        <v>6596</v>
      </c>
      <c r="D4075" s="352">
        <v>26.18</v>
      </c>
    </row>
    <row r="4076" spans="1:4" x14ac:dyDescent="0.25">
      <c r="A4076" s="356">
        <v>43142</v>
      </c>
      <c r="B4076" s="356" t="s">
        <v>8216</v>
      </c>
      <c r="C4076" s="356" t="s">
        <v>3576</v>
      </c>
      <c r="D4076" s="352">
        <v>118.94</v>
      </c>
    </row>
    <row r="4077" spans="1:4" x14ac:dyDescent="0.25">
      <c r="A4077" s="356">
        <v>38123</v>
      </c>
      <c r="B4077" s="356" t="s">
        <v>6597</v>
      </c>
      <c r="C4077" s="356" t="s">
        <v>3575</v>
      </c>
      <c r="D4077" s="352">
        <v>28.07</v>
      </c>
    </row>
    <row r="4078" spans="1:4" x14ac:dyDescent="0.25">
      <c r="A4078" s="356">
        <v>42701</v>
      </c>
      <c r="B4078" s="356" t="s">
        <v>8217</v>
      </c>
      <c r="C4078" s="356" t="s">
        <v>3517</v>
      </c>
      <c r="D4078" s="352">
        <v>58.23</v>
      </c>
    </row>
    <row r="4079" spans="1:4" x14ac:dyDescent="0.25">
      <c r="A4079" s="356">
        <v>42702</v>
      </c>
      <c r="B4079" s="356" t="s">
        <v>8218</v>
      </c>
      <c r="C4079" s="356" t="s">
        <v>3517</v>
      </c>
      <c r="D4079" s="352">
        <v>103.47</v>
      </c>
    </row>
    <row r="4080" spans="1:4" x14ac:dyDescent="0.25">
      <c r="A4080" s="356">
        <v>37955</v>
      </c>
      <c r="B4080" s="356" t="s">
        <v>6598</v>
      </c>
      <c r="C4080" s="356" t="s">
        <v>3517</v>
      </c>
      <c r="D4080" s="352">
        <v>134.09</v>
      </c>
    </row>
    <row r="4081" spans="1:4" x14ac:dyDescent="0.25">
      <c r="A4081" s="356">
        <v>42699</v>
      </c>
      <c r="B4081" s="356" t="s">
        <v>8219</v>
      </c>
      <c r="C4081" s="356" t="s">
        <v>3517</v>
      </c>
      <c r="D4081" s="352">
        <v>35.57</v>
      </c>
    </row>
    <row r="4082" spans="1:4" x14ac:dyDescent="0.25">
      <c r="A4082" s="356">
        <v>42700</v>
      </c>
      <c r="B4082" s="356" t="s">
        <v>8220</v>
      </c>
      <c r="C4082" s="356" t="s">
        <v>3517</v>
      </c>
      <c r="D4082" s="352">
        <v>101.4</v>
      </c>
    </row>
    <row r="4083" spans="1:4" x14ac:dyDescent="0.25">
      <c r="A4083" s="356">
        <v>37743</v>
      </c>
      <c r="B4083" s="356" t="s">
        <v>6599</v>
      </c>
      <c r="C4083" s="356" t="s">
        <v>3517</v>
      </c>
      <c r="D4083" s="353">
        <v>217162.48</v>
      </c>
    </row>
    <row r="4084" spans="1:4" x14ac:dyDescent="0.25">
      <c r="A4084" s="356">
        <v>37744</v>
      </c>
      <c r="B4084" s="356" t="s">
        <v>6600</v>
      </c>
      <c r="C4084" s="356" t="s">
        <v>3517</v>
      </c>
      <c r="D4084" s="353">
        <v>255342.23</v>
      </c>
    </row>
    <row r="4085" spans="1:4" x14ac:dyDescent="0.25">
      <c r="A4085" s="356">
        <v>37741</v>
      </c>
      <c r="B4085" s="356" t="s">
        <v>6601</v>
      </c>
      <c r="C4085" s="356" t="s">
        <v>3517</v>
      </c>
      <c r="D4085" s="353">
        <v>197464.65</v>
      </c>
    </row>
    <row r="4086" spans="1:4" x14ac:dyDescent="0.25">
      <c r="A4086" s="356">
        <v>39396</v>
      </c>
      <c r="B4086" s="356" t="s">
        <v>6602</v>
      </c>
      <c r="C4086" s="356" t="s">
        <v>3517</v>
      </c>
      <c r="D4086" s="352">
        <v>104.57</v>
      </c>
    </row>
    <row r="4087" spans="1:4" x14ac:dyDescent="0.25">
      <c r="A4087" s="356">
        <v>39392</v>
      </c>
      <c r="B4087" s="356" t="s">
        <v>6603</v>
      </c>
      <c r="C4087" s="356" t="s">
        <v>3517</v>
      </c>
      <c r="D4087" s="352">
        <v>117.96</v>
      </c>
    </row>
    <row r="4088" spans="1:4" x14ac:dyDescent="0.25">
      <c r="A4088" s="356">
        <v>39393</v>
      </c>
      <c r="B4088" s="356" t="s">
        <v>6604</v>
      </c>
      <c r="C4088" s="356" t="s">
        <v>3517</v>
      </c>
      <c r="D4088" s="352">
        <v>72.95</v>
      </c>
    </row>
    <row r="4089" spans="1:4" x14ac:dyDescent="0.25">
      <c r="A4089" s="356">
        <v>39394</v>
      </c>
      <c r="B4089" s="356" t="s">
        <v>6605</v>
      </c>
      <c r="C4089" s="356" t="s">
        <v>3517</v>
      </c>
      <c r="D4089" s="352">
        <v>82.11</v>
      </c>
    </row>
    <row r="4090" spans="1:4" x14ac:dyDescent="0.25">
      <c r="A4090" s="356">
        <v>39395</v>
      </c>
      <c r="B4090" s="356" t="s">
        <v>6606</v>
      </c>
      <c r="C4090" s="356" t="s">
        <v>3517</v>
      </c>
      <c r="D4090" s="352">
        <v>76.349999999999994</v>
      </c>
    </row>
    <row r="4091" spans="1:4" x14ac:dyDescent="0.25">
      <c r="A4091" s="356">
        <v>14618</v>
      </c>
      <c r="B4091" s="356" t="s">
        <v>6607</v>
      </c>
      <c r="C4091" s="356" t="s">
        <v>3517</v>
      </c>
      <c r="D4091" s="353">
        <v>1768.05</v>
      </c>
    </row>
    <row r="4092" spans="1:4" x14ac:dyDescent="0.25">
      <c r="A4092" s="356">
        <v>40269</v>
      </c>
      <c r="B4092" s="356" t="s">
        <v>6608</v>
      </c>
      <c r="C4092" s="356" t="s">
        <v>3517</v>
      </c>
      <c r="D4092" s="353">
        <v>7123.36</v>
      </c>
    </row>
    <row r="4093" spans="1:4" x14ac:dyDescent="0.25">
      <c r="A4093" s="356">
        <v>6110</v>
      </c>
      <c r="B4093" s="356" t="s">
        <v>12811</v>
      </c>
      <c r="C4093" s="356" t="s">
        <v>3519</v>
      </c>
      <c r="D4093" s="352">
        <v>15.93</v>
      </c>
    </row>
    <row r="4094" spans="1:4" x14ac:dyDescent="0.25">
      <c r="A4094" s="356">
        <v>40910</v>
      </c>
      <c r="B4094" s="356" t="s">
        <v>6609</v>
      </c>
      <c r="C4094" s="356" t="s">
        <v>3655</v>
      </c>
      <c r="D4094" s="353">
        <v>2814.94</v>
      </c>
    </row>
    <row r="4095" spans="1:4" x14ac:dyDescent="0.25">
      <c r="A4095" s="356">
        <v>6111</v>
      </c>
      <c r="B4095" s="356" t="s">
        <v>6610</v>
      </c>
      <c r="C4095" s="356" t="s">
        <v>3519</v>
      </c>
      <c r="D4095" s="352">
        <v>11.85</v>
      </c>
    </row>
    <row r="4096" spans="1:4" x14ac:dyDescent="0.25">
      <c r="A4096" s="356">
        <v>41084</v>
      </c>
      <c r="B4096" s="356" t="s">
        <v>6611</v>
      </c>
      <c r="C4096" s="356" t="s">
        <v>3655</v>
      </c>
      <c r="D4096" s="353">
        <v>2095.1</v>
      </c>
    </row>
    <row r="4097" spans="1:4" x14ac:dyDescent="0.25">
      <c r="A4097" s="356">
        <v>44535</v>
      </c>
      <c r="B4097" s="356" t="s">
        <v>12812</v>
      </c>
      <c r="C4097" s="356" t="s">
        <v>3524</v>
      </c>
      <c r="D4097" s="352">
        <v>53.46</v>
      </c>
    </row>
    <row r="4098" spans="1:4" x14ac:dyDescent="0.25">
      <c r="A4098" s="356">
        <v>38637</v>
      </c>
      <c r="B4098" s="356" t="s">
        <v>6612</v>
      </c>
      <c r="C4098" s="356" t="s">
        <v>3517</v>
      </c>
      <c r="D4098" s="352">
        <v>186.89</v>
      </c>
    </row>
    <row r="4099" spans="1:4" x14ac:dyDescent="0.25">
      <c r="A4099" s="356">
        <v>6150</v>
      </c>
      <c r="B4099" s="356" t="s">
        <v>6613</v>
      </c>
      <c r="C4099" s="356" t="s">
        <v>3517</v>
      </c>
      <c r="D4099" s="352">
        <v>189.17</v>
      </c>
    </row>
    <row r="4100" spans="1:4" x14ac:dyDescent="0.25">
      <c r="A4100" s="356">
        <v>6136</v>
      </c>
      <c r="B4100" s="356" t="s">
        <v>6614</v>
      </c>
      <c r="C4100" s="356" t="s">
        <v>3517</v>
      </c>
      <c r="D4100" s="352">
        <v>148.69999999999999</v>
      </c>
    </row>
    <row r="4101" spans="1:4" x14ac:dyDescent="0.25">
      <c r="A4101" s="356">
        <v>38638</v>
      </c>
      <c r="B4101" s="356" t="s">
        <v>6615</v>
      </c>
      <c r="C4101" s="356" t="s">
        <v>3517</v>
      </c>
      <c r="D4101" s="352">
        <v>157.47999999999999</v>
      </c>
    </row>
    <row r="4102" spans="1:4" x14ac:dyDescent="0.25">
      <c r="A4102" s="356">
        <v>20262</v>
      </c>
      <c r="B4102" s="356" t="s">
        <v>6616</v>
      </c>
      <c r="C4102" s="356" t="s">
        <v>3517</v>
      </c>
      <c r="D4102" s="352">
        <v>17.760000000000002</v>
      </c>
    </row>
    <row r="4103" spans="1:4" x14ac:dyDescent="0.25">
      <c r="A4103" s="356">
        <v>6148</v>
      </c>
      <c r="B4103" s="356" t="s">
        <v>6617</v>
      </c>
      <c r="C4103" s="356" t="s">
        <v>3517</v>
      </c>
      <c r="D4103" s="352">
        <v>10.99</v>
      </c>
    </row>
    <row r="4104" spans="1:4" x14ac:dyDescent="0.25">
      <c r="A4104" s="356">
        <v>6145</v>
      </c>
      <c r="B4104" s="356" t="s">
        <v>6618</v>
      </c>
      <c r="C4104" s="356" t="s">
        <v>3517</v>
      </c>
      <c r="D4104" s="352">
        <v>19.71</v>
      </c>
    </row>
    <row r="4105" spans="1:4" x14ac:dyDescent="0.25">
      <c r="A4105" s="356">
        <v>6149</v>
      </c>
      <c r="B4105" s="356" t="s">
        <v>6619</v>
      </c>
      <c r="C4105" s="356" t="s">
        <v>3517</v>
      </c>
      <c r="D4105" s="352">
        <v>18.579999999999998</v>
      </c>
    </row>
    <row r="4106" spans="1:4" x14ac:dyDescent="0.25">
      <c r="A4106" s="356">
        <v>6146</v>
      </c>
      <c r="B4106" s="356" t="s">
        <v>6620</v>
      </c>
      <c r="C4106" s="356" t="s">
        <v>3517</v>
      </c>
      <c r="D4106" s="352">
        <v>19.72</v>
      </c>
    </row>
    <row r="4107" spans="1:4" x14ac:dyDescent="0.25">
      <c r="A4107" s="356">
        <v>44536</v>
      </c>
      <c r="B4107" s="356" t="s">
        <v>12813</v>
      </c>
      <c r="C4107" s="356" t="s">
        <v>3575</v>
      </c>
      <c r="D4107" s="352">
        <v>2.2000000000000002</v>
      </c>
    </row>
    <row r="4108" spans="1:4" x14ac:dyDescent="0.25">
      <c r="A4108" s="356">
        <v>39961</v>
      </c>
      <c r="B4108" s="356" t="s">
        <v>6621</v>
      </c>
      <c r="C4108" s="356" t="s">
        <v>3517</v>
      </c>
      <c r="D4108" s="352">
        <v>17.3</v>
      </c>
    </row>
    <row r="4109" spans="1:4" x14ac:dyDescent="0.25">
      <c r="A4109" s="356">
        <v>42433</v>
      </c>
      <c r="B4109" s="356" t="s">
        <v>8221</v>
      </c>
      <c r="C4109" s="356" t="s">
        <v>3517</v>
      </c>
      <c r="D4109" s="353">
        <v>4702.72</v>
      </c>
    </row>
    <row r="4110" spans="1:4" x14ac:dyDescent="0.25">
      <c r="A4110" s="356">
        <v>42434</v>
      </c>
      <c r="B4110" s="356" t="s">
        <v>8222</v>
      </c>
      <c r="C4110" s="356" t="s">
        <v>3517</v>
      </c>
      <c r="D4110" s="353">
        <v>5081.97</v>
      </c>
    </row>
    <row r="4111" spans="1:4" x14ac:dyDescent="0.25">
      <c r="A4111" s="356">
        <v>42435</v>
      </c>
      <c r="B4111" s="356" t="s">
        <v>8223</v>
      </c>
      <c r="C4111" s="356" t="s">
        <v>3517</v>
      </c>
      <c r="D4111" s="353">
        <v>2534.19</v>
      </c>
    </row>
    <row r="4112" spans="1:4" x14ac:dyDescent="0.25">
      <c r="A4112" s="356">
        <v>38061</v>
      </c>
      <c r="B4112" s="356" t="s">
        <v>6622</v>
      </c>
      <c r="C4112" s="356" t="s">
        <v>3517</v>
      </c>
      <c r="D4112" s="352">
        <v>47.96</v>
      </c>
    </row>
    <row r="4113" spans="1:4" x14ac:dyDescent="0.25">
      <c r="A4113" s="356">
        <v>20250</v>
      </c>
      <c r="B4113" s="356" t="s">
        <v>6623</v>
      </c>
      <c r="C4113" s="356" t="s">
        <v>3575</v>
      </c>
      <c r="D4113" s="352">
        <v>15.39</v>
      </c>
    </row>
    <row r="4114" spans="1:4" x14ac:dyDescent="0.25">
      <c r="A4114" s="356">
        <v>13388</v>
      </c>
      <c r="B4114" s="356" t="s">
        <v>6624</v>
      </c>
      <c r="C4114" s="356" t="s">
        <v>3575</v>
      </c>
      <c r="D4114" s="352">
        <v>139.41999999999999</v>
      </c>
    </row>
    <row r="4115" spans="1:4" x14ac:dyDescent="0.25">
      <c r="A4115" s="356">
        <v>39914</v>
      </c>
      <c r="B4115" s="356" t="s">
        <v>6625</v>
      </c>
      <c r="C4115" s="356" t="s">
        <v>3575</v>
      </c>
      <c r="D4115" s="352">
        <v>289.41000000000003</v>
      </c>
    </row>
    <row r="4116" spans="1:4" x14ac:dyDescent="0.25">
      <c r="A4116" s="356">
        <v>12732</v>
      </c>
      <c r="B4116" s="356" t="s">
        <v>6626</v>
      </c>
      <c r="C4116" s="356" t="s">
        <v>3517</v>
      </c>
      <c r="D4116" s="352">
        <v>333.94</v>
      </c>
    </row>
    <row r="4117" spans="1:4" x14ac:dyDescent="0.25">
      <c r="A4117" s="356">
        <v>6160</v>
      </c>
      <c r="B4117" s="356" t="s">
        <v>6627</v>
      </c>
      <c r="C4117" s="356" t="s">
        <v>3519</v>
      </c>
      <c r="D4117" s="352">
        <v>15.93</v>
      </c>
    </row>
    <row r="4118" spans="1:4" x14ac:dyDescent="0.25">
      <c r="A4118" s="356">
        <v>41087</v>
      </c>
      <c r="B4118" s="356" t="s">
        <v>6628</v>
      </c>
      <c r="C4118" s="356" t="s">
        <v>3655</v>
      </c>
      <c r="D4118" s="353">
        <v>2814.94</v>
      </c>
    </row>
    <row r="4119" spans="1:4" x14ac:dyDescent="0.25">
      <c r="A4119" s="356">
        <v>6166</v>
      </c>
      <c r="B4119" s="356" t="s">
        <v>6629</v>
      </c>
      <c r="C4119" s="356" t="s">
        <v>3519</v>
      </c>
      <c r="D4119" s="352">
        <v>21.35</v>
      </c>
    </row>
    <row r="4120" spans="1:4" x14ac:dyDescent="0.25">
      <c r="A4120" s="356">
        <v>41088</v>
      </c>
      <c r="B4120" s="356" t="s">
        <v>6630</v>
      </c>
      <c r="C4120" s="356" t="s">
        <v>3655</v>
      </c>
      <c r="D4120" s="353">
        <v>3773.7</v>
      </c>
    </row>
    <row r="4121" spans="1:4" x14ac:dyDescent="0.25">
      <c r="A4121" s="356">
        <v>20232</v>
      </c>
      <c r="B4121" s="356" t="s">
        <v>6631</v>
      </c>
      <c r="C4121" s="356" t="s">
        <v>3526</v>
      </c>
      <c r="D4121" s="352">
        <v>78.48</v>
      </c>
    </row>
    <row r="4122" spans="1:4" x14ac:dyDescent="0.25">
      <c r="A4122" s="356">
        <v>10856</v>
      </c>
      <c r="B4122" s="356" t="s">
        <v>6632</v>
      </c>
      <c r="C4122" s="356" t="s">
        <v>3526</v>
      </c>
      <c r="D4122" s="352">
        <v>84.17</v>
      </c>
    </row>
    <row r="4123" spans="1:4" x14ac:dyDescent="0.25">
      <c r="A4123" s="356">
        <v>4828</v>
      </c>
      <c r="B4123" s="356" t="s">
        <v>6633</v>
      </c>
      <c r="C4123" s="356" t="s">
        <v>3526</v>
      </c>
      <c r="D4123" s="352">
        <v>68.41</v>
      </c>
    </row>
    <row r="4124" spans="1:4" x14ac:dyDescent="0.25">
      <c r="A4124" s="356">
        <v>20249</v>
      </c>
      <c r="B4124" s="356" t="s">
        <v>6634</v>
      </c>
      <c r="C4124" s="356" t="s">
        <v>3526</v>
      </c>
      <c r="D4124" s="352">
        <v>37.46</v>
      </c>
    </row>
    <row r="4125" spans="1:4" x14ac:dyDescent="0.25">
      <c r="A4125" s="356">
        <v>11609</v>
      </c>
      <c r="B4125" s="356" t="s">
        <v>6635</v>
      </c>
      <c r="C4125" s="356" t="s">
        <v>3576</v>
      </c>
      <c r="D4125" s="352">
        <v>9.2200000000000006</v>
      </c>
    </row>
    <row r="4126" spans="1:4" x14ac:dyDescent="0.25">
      <c r="A4126" s="356">
        <v>20083</v>
      </c>
      <c r="B4126" s="356" t="s">
        <v>12814</v>
      </c>
      <c r="C4126" s="356" t="s">
        <v>3517</v>
      </c>
      <c r="D4126" s="352">
        <v>87.17</v>
      </c>
    </row>
    <row r="4127" spans="1:4" x14ac:dyDescent="0.25">
      <c r="A4127" s="356">
        <v>10691</v>
      </c>
      <c r="B4127" s="356" t="s">
        <v>6636</v>
      </c>
      <c r="C4127" s="356" t="s">
        <v>3576</v>
      </c>
      <c r="D4127" s="352">
        <v>61.71</v>
      </c>
    </row>
    <row r="4128" spans="1:4" x14ac:dyDescent="0.25">
      <c r="A4128" s="356">
        <v>12295</v>
      </c>
      <c r="B4128" s="356" t="s">
        <v>6637</v>
      </c>
      <c r="C4128" s="356" t="s">
        <v>3517</v>
      </c>
      <c r="D4128" s="352">
        <v>3.12</v>
      </c>
    </row>
    <row r="4129" spans="1:4" x14ac:dyDescent="0.25">
      <c r="A4129" s="356">
        <v>12296</v>
      </c>
      <c r="B4129" s="356" t="s">
        <v>6638</v>
      </c>
      <c r="C4129" s="356" t="s">
        <v>3517</v>
      </c>
      <c r="D4129" s="352">
        <v>4.04</v>
      </c>
    </row>
    <row r="4130" spans="1:4" x14ac:dyDescent="0.25">
      <c r="A4130" s="356">
        <v>12294</v>
      </c>
      <c r="B4130" s="356" t="s">
        <v>6639</v>
      </c>
      <c r="C4130" s="356" t="s">
        <v>3517</v>
      </c>
      <c r="D4130" s="352">
        <v>9.7100000000000009</v>
      </c>
    </row>
    <row r="4131" spans="1:4" x14ac:dyDescent="0.25">
      <c r="A4131" s="356">
        <v>14543</v>
      </c>
      <c r="B4131" s="356" t="s">
        <v>6640</v>
      </c>
      <c r="C4131" s="356" t="s">
        <v>3517</v>
      </c>
      <c r="D4131" s="352">
        <v>6.93</v>
      </c>
    </row>
    <row r="4132" spans="1:4" x14ac:dyDescent="0.25">
      <c r="A4132" s="356">
        <v>13329</v>
      </c>
      <c r="B4132" s="356" t="s">
        <v>6641</v>
      </c>
      <c r="C4132" s="356" t="s">
        <v>3517</v>
      </c>
      <c r="D4132" s="352">
        <v>4.07</v>
      </c>
    </row>
    <row r="4133" spans="1:4" x14ac:dyDescent="0.25">
      <c r="A4133" s="356">
        <v>21044</v>
      </c>
      <c r="B4133" s="356" t="s">
        <v>6642</v>
      </c>
      <c r="C4133" s="356" t="s">
        <v>3517</v>
      </c>
      <c r="D4133" s="352">
        <v>29.63</v>
      </c>
    </row>
    <row r="4134" spans="1:4" x14ac:dyDescent="0.25">
      <c r="A4134" s="356">
        <v>21045</v>
      </c>
      <c r="B4134" s="356" t="s">
        <v>6643</v>
      </c>
      <c r="C4134" s="356" t="s">
        <v>3517</v>
      </c>
      <c r="D4134" s="352">
        <v>40.590000000000003</v>
      </c>
    </row>
    <row r="4135" spans="1:4" x14ac:dyDescent="0.25">
      <c r="A4135" s="356">
        <v>21040</v>
      </c>
      <c r="B4135" s="356" t="s">
        <v>6644</v>
      </c>
      <c r="C4135" s="356" t="s">
        <v>3517</v>
      </c>
      <c r="D4135" s="352">
        <v>29</v>
      </c>
    </row>
    <row r="4136" spans="1:4" x14ac:dyDescent="0.25">
      <c r="A4136" s="356">
        <v>21041</v>
      </c>
      <c r="B4136" s="356" t="s">
        <v>6645</v>
      </c>
      <c r="C4136" s="356" t="s">
        <v>3517</v>
      </c>
      <c r="D4136" s="352">
        <v>35</v>
      </c>
    </row>
    <row r="4137" spans="1:4" x14ac:dyDescent="0.25">
      <c r="A4137" s="356">
        <v>21047</v>
      </c>
      <c r="B4137" s="356" t="s">
        <v>6646</v>
      </c>
      <c r="C4137" s="356" t="s">
        <v>3517</v>
      </c>
      <c r="D4137" s="352">
        <v>43.69</v>
      </c>
    </row>
    <row r="4138" spans="1:4" x14ac:dyDescent="0.25">
      <c r="A4138" s="356">
        <v>21043</v>
      </c>
      <c r="B4138" s="356" t="s">
        <v>6647</v>
      </c>
      <c r="C4138" s="356" t="s">
        <v>3517</v>
      </c>
      <c r="D4138" s="352">
        <v>42.54</v>
      </c>
    </row>
    <row r="4139" spans="1:4" x14ac:dyDescent="0.25">
      <c r="A4139" s="356">
        <v>21042</v>
      </c>
      <c r="B4139" s="356" t="s">
        <v>6648</v>
      </c>
      <c r="C4139" s="356" t="s">
        <v>3517</v>
      </c>
      <c r="D4139" s="352">
        <v>33.67</v>
      </c>
    </row>
    <row r="4140" spans="1:4" x14ac:dyDescent="0.25">
      <c r="A4140" s="356">
        <v>14149</v>
      </c>
      <c r="B4140" s="356" t="s">
        <v>6649</v>
      </c>
      <c r="C4140" s="356" t="s">
        <v>5200</v>
      </c>
      <c r="D4140" s="352">
        <v>193.02</v>
      </c>
    </row>
    <row r="4141" spans="1:4" x14ac:dyDescent="0.25">
      <c r="A4141" s="356">
        <v>38099</v>
      </c>
      <c r="B4141" s="356" t="s">
        <v>6650</v>
      </c>
      <c r="C4141" s="356" t="s">
        <v>3517</v>
      </c>
      <c r="D4141" s="352">
        <v>1.3</v>
      </c>
    </row>
    <row r="4142" spans="1:4" x14ac:dyDescent="0.25">
      <c r="A4142" s="356">
        <v>38100</v>
      </c>
      <c r="B4142" s="356" t="s">
        <v>6651</v>
      </c>
      <c r="C4142" s="356" t="s">
        <v>3517</v>
      </c>
      <c r="D4142" s="352">
        <v>2.12</v>
      </c>
    </row>
    <row r="4143" spans="1:4" x14ac:dyDescent="0.25">
      <c r="A4143" s="356">
        <v>20061</v>
      </c>
      <c r="B4143" s="356" t="s">
        <v>6652</v>
      </c>
      <c r="C4143" s="356" t="s">
        <v>3517</v>
      </c>
      <c r="D4143" s="352">
        <v>3.54</v>
      </c>
    </row>
    <row r="4144" spans="1:4" x14ac:dyDescent="0.25">
      <c r="A4144" s="356">
        <v>7576</v>
      </c>
      <c r="B4144" s="356" t="s">
        <v>6653</v>
      </c>
      <c r="C4144" s="356" t="s">
        <v>3517</v>
      </c>
      <c r="D4144" s="352">
        <v>188.4</v>
      </c>
    </row>
    <row r="4145" spans="1:4" x14ac:dyDescent="0.25">
      <c r="A4145" s="356">
        <v>3384</v>
      </c>
      <c r="B4145" s="356" t="s">
        <v>6654</v>
      </c>
      <c r="C4145" s="356" t="s">
        <v>3517</v>
      </c>
      <c r="D4145" s="352">
        <v>6.12</v>
      </c>
    </row>
    <row r="4146" spans="1:4" x14ac:dyDescent="0.25">
      <c r="A4146" s="356">
        <v>7572</v>
      </c>
      <c r="B4146" s="356" t="s">
        <v>6655</v>
      </c>
      <c r="C4146" s="356" t="s">
        <v>3517</v>
      </c>
      <c r="D4146" s="352">
        <v>7.84</v>
      </c>
    </row>
    <row r="4147" spans="1:4" x14ac:dyDescent="0.25">
      <c r="A4147" s="356">
        <v>3396</v>
      </c>
      <c r="B4147" s="356" t="s">
        <v>6656</v>
      </c>
      <c r="C4147" s="356" t="s">
        <v>3517</v>
      </c>
      <c r="D4147" s="352">
        <v>5.3</v>
      </c>
    </row>
    <row r="4148" spans="1:4" x14ac:dyDescent="0.25">
      <c r="A4148" s="356">
        <v>37590</v>
      </c>
      <c r="B4148" s="356" t="s">
        <v>6657</v>
      </c>
      <c r="C4148" s="356" t="s">
        <v>3517</v>
      </c>
      <c r="D4148" s="352">
        <v>21.58</v>
      </c>
    </row>
    <row r="4149" spans="1:4" x14ac:dyDescent="0.25">
      <c r="A4149" s="356">
        <v>37591</v>
      </c>
      <c r="B4149" s="356" t="s">
        <v>6658</v>
      </c>
      <c r="C4149" s="356" t="s">
        <v>3517</v>
      </c>
      <c r="D4149" s="352">
        <v>25.94</v>
      </c>
    </row>
    <row r="4150" spans="1:4" x14ac:dyDescent="0.25">
      <c r="A4150" s="356">
        <v>12626</v>
      </c>
      <c r="B4150" s="356" t="s">
        <v>6659</v>
      </c>
      <c r="C4150" s="356" t="s">
        <v>3517</v>
      </c>
      <c r="D4150" s="352">
        <v>17.010000000000002</v>
      </c>
    </row>
    <row r="4151" spans="1:4" x14ac:dyDescent="0.25">
      <c r="A4151" s="356">
        <v>11033</v>
      </c>
      <c r="B4151" s="356" t="s">
        <v>6660</v>
      </c>
      <c r="C4151" s="356" t="s">
        <v>3517</v>
      </c>
      <c r="D4151" s="352">
        <v>7.01</v>
      </c>
    </row>
    <row r="4152" spans="1:4" x14ac:dyDescent="0.25">
      <c r="A4152" s="356">
        <v>390</v>
      </c>
      <c r="B4152" s="356" t="s">
        <v>6661</v>
      </c>
      <c r="C4152" s="356" t="s">
        <v>3517</v>
      </c>
      <c r="D4152" s="352">
        <v>9.59</v>
      </c>
    </row>
    <row r="4153" spans="1:4" x14ac:dyDescent="0.25">
      <c r="A4153" s="356">
        <v>42436</v>
      </c>
      <c r="B4153" s="356" t="s">
        <v>8224</v>
      </c>
      <c r="C4153" s="356" t="s">
        <v>3517</v>
      </c>
      <c r="D4153" s="353">
        <v>2652.57</v>
      </c>
    </row>
    <row r="4154" spans="1:4" x14ac:dyDescent="0.25">
      <c r="A4154" s="356">
        <v>6193</v>
      </c>
      <c r="B4154" s="356" t="s">
        <v>10805</v>
      </c>
      <c r="C4154" s="356" t="s">
        <v>3526</v>
      </c>
      <c r="D4154" s="352">
        <v>14.69</v>
      </c>
    </row>
    <row r="4155" spans="1:4" x14ac:dyDescent="0.25">
      <c r="A4155" s="356">
        <v>6194</v>
      </c>
      <c r="B4155" s="356" t="s">
        <v>10401</v>
      </c>
      <c r="C4155" s="356" t="s">
        <v>3526</v>
      </c>
      <c r="D4155" s="352">
        <v>6.41</v>
      </c>
    </row>
    <row r="4156" spans="1:4" x14ac:dyDescent="0.25">
      <c r="A4156" s="356">
        <v>10567</v>
      </c>
      <c r="B4156" s="356" t="s">
        <v>10402</v>
      </c>
      <c r="C4156" s="356" t="s">
        <v>3526</v>
      </c>
      <c r="D4156" s="352">
        <v>10.15</v>
      </c>
    </row>
    <row r="4157" spans="1:4" x14ac:dyDescent="0.25">
      <c r="A4157" s="356">
        <v>6212</v>
      </c>
      <c r="B4157" s="356" t="s">
        <v>10403</v>
      </c>
      <c r="C4157" s="356" t="s">
        <v>3526</v>
      </c>
      <c r="D4157" s="352">
        <v>14.89</v>
      </c>
    </row>
    <row r="4158" spans="1:4" x14ac:dyDescent="0.25">
      <c r="A4158" s="356">
        <v>3993</v>
      </c>
      <c r="B4158" s="356" t="s">
        <v>10806</v>
      </c>
      <c r="C4158" s="356" t="s">
        <v>3518</v>
      </c>
      <c r="D4158" s="352">
        <v>94.99</v>
      </c>
    </row>
    <row r="4159" spans="1:4" x14ac:dyDescent="0.25">
      <c r="A4159" s="356">
        <v>3990</v>
      </c>
      <c r="B4159" s="356" t="s">
        <v>10807</v>
      </c>
      <c r="C4159" s="356" t="s">
        <v>3526</v>
      </c>
      <c r="D4159" s="352">
        <v>17.87</v>
      </c>
    </row>
    <row r="4160" spans="1:4" x14ac:dyDescent="0.25">
      <c r="A4160" s="356">
        <v>3992</v>
      </c>
      <c r="B4160" s="356" t="s">
        <v>10808</v>
      </c>
      <c r="C4160" s="356" t="s">
        <v>3526</v>
      </c>
      <c r="D4160" s="352">
        <v>24.13</v>
      </c>
    </row>
    <row r="4161" spans="1:4" x14ac:dyDescent="0.25">
      <c r="A4161" s="356">
        <v>6178</v>
      </c>
      <c r="B4161" s="356" t="s">
        <v>6662</v>
      </c>
      <c r="C4161" s="356" t="s">
        <v>3518</v>
      </c>
      <c r="D4161" s="352">
        <v>267.77</v>
      </c>
    </row>
    <row r="4162" spans="1:4" x14ac:dyDescent="0.25">
      <c r="A4162" s="356">
        <v>6180</v>
      </c>
      <c r="B4162" s="356" t="s">
        <v>6663</v>
      </c>
      <c r="C4162" s="356" t="s">
        <v>3518</v>
      </c>
      <c r="D4162" s="352">
        <v>289</v>
      </c>
    </row>
    <row r="4163" spans="1:4" x14ac:dyDescent="0.25">
      <c r="A4163" s="356">
        <v>6182</v>
      </c>
      <c r="B4163" s="356" t="s">
        <v>6664</v>
      </c>
      <c r="C4163" s="356" t="s">
        <v>3518</v>
      </c>
      <c r="D4163" s="352">
        <v>358.72</v>
      </c>
    </row>
    <row r="4164" spans="1:4" x14ac:dyDescent="0.25">
      <c r="A4164" s="356">
        <v>43614</v>
      </c>
      <c r="B4164" s="356" t="s">
        <v>10809</v>
      </c>
      <c r="C4164" s="356" t="s">
        <v>3526</v>
      </c>
      <c r="D4164" s="352">
        <v>12.07</v>
      </c>
    </row>
    <row r="4165" spans="1:4" x14ac:dyDescent="0.25">
      <c r="A4165" s="356">
        <v>6189</v>
      </c>
      <c r="B4165" s="356" t="s">
        <v>10810</v>
      </c>
      <c r="C4165" s="356" t="s">
        <v>3526</v>
      </c>
      <c r="D4165" s="352">
        <v>21.45</v>
      </c>
    </row>
    <row r="4166" spans="1:4" x14ac:dyDescent="0.25">
      <c r="A4166" s="356">
        <v>6214</v>
      </c>
      <c r="B4166" s="356" t="s">
        <v>6665</v>
      </c>
      <c r="C4166" s="356" t="s">
        <v>3518</v>
      </c>
      <c r="D4166" s="352">
        <v>167.74</v>
      </c>
    </row>
    <row r="4167" spans="1:4" x14ac:dyDescent="0.25">
      <c r="A4167" s="356">
        <v>36153</v>
      </c>
      <c r="B4167" s="356" t="s">
        <v>6666</v>
      </c>
      <c r="C4167" s="356" t="s">
        <v>3517</v>
      </c>
      <c r="D4167" s="352">
        <v>267.5</v>
      </c>
    </row>
    <row r="4168" spans="1:4" x14ac:dyDescent="0.25">
      <c r="A4168" s="356">
        <v>10740</v>
      </c>
      <c r="B4168" s="356" t="s">
        <v>6667</v>
      </c>
      <c r="C4168" s="356" t="s">
        <v>3517</v>
      </c>
      <c r="D4168" s="353">
        <v>11693.47</v>
      </c>
    </row>
    <row r="4169" spans="1:4" x14ac:dyDescent="0.25">
      <c r="A4169" s="356">
        <v>13914</v>
      </c>
      <c r="B4169" s="356" t="s">
        <v>6668</v>
      </c>
      <c r="C4169" s="356" t="s">
        <v>3517</v>
      </c>
      <c r="D4169" s="352">
        <v>846.07</v>
      </c>
    </row>
    <row r="4170" spans="1:4" x14ac:dyDescent="0.25">
      <c r="A4170" s="356">
        <v>10742</v>
      </c>
      <c r="B4170" s="356" t="s">
        <v>6669</v>
      </c>
      <c r="C4170" s="356" t="s">
        <v>3517</v>
      </c>
      <c r="D4170" s="353">
        <v>1234</v>
      </c>
    </row>
    <row r="4171" spans="1:4" x14ac:dyDescent="0.25">
      <c r="A4171" s="356">
        <v>38465</v>
      </c>
      <c r="B4171" s="356" t="s">
        <v>6670</v>
      </c>
      <c r="C4171" s="356" t="s">
        <v>3517</v>
      </c>
      <c r="D4171" s="352">
        <v>32.32</v>
      </c>
    </row>
    <row r="4172" spans="1:4" x14ac:dyDescent="0.25">
      <c r="A4172" s="356">
        <v>7543</v>
      </c>
      <c r="B4172" s="356" t="s">
        <v>6671</v>
      </c>
      <c r="C4172" s="356" t="s">
        <v>3517</v>
      </c>
      <c r="D4172" s="352">
        <v>5.0199999999999996</v>
      </c>
    </row>
    <row r="4173" spans="1:4" x14ac:dyDescent="0.25">
      <c r="A4173" s="356">
        <v>43427</v>
      </c>
      <c r="B4173" s="356" t="s">
        <v>10404</v>
      </c>
      <c r="C4173" s="356" t="s">
        <v>3517</v>
      </c>
      <c r="D4173" s="353">
        <v>1588.58</v>
      </c>
    </row>
    <row r="4174" spans="1:4" x14ac:dyDescent="0.25">
      <c r="A4174" s="356">
        <v>41613</v>
      </c>
      <c r="B4174" s="356" t="s">
        <v>10405</v>
      </c>
      <c r="C4174" s="356" t="s">
        <v>3517</v>
      </c>
      <c r="D4174" s="352">
        <v>102.11</v>
      </c>
    </row>
    <row r="4175" spans="1:4" x14ac:dyDescent="0.25">
      <c r="A4175" s="356">
        <v>41614</v>
      </c>
      <c r="B4175" s="356" t="s">
        <v>10406</v>
      </c>
      <c r="C4175" s="356" t="s">
        <v>3517</v>
      </c>
      <c r="D4175" s="352">
        <v>130.11000000000001</v>
      </c>
    </row>
    <row r="4176" spans="1:4" x14ac:dyDescent="0.25">
      <c r="A4176" s="356">
        <v>41615</v>
      </c>
      <c r="B4176" s="356" t="s">
        <v>10407</v>
      </c>
      <c r="C4176" s="356" t="s">
        <v>3517</v>
      </c>
      <c r="D4176" s="352">
        <v>201.1</v>
      </c>
    </row>
    <row r="4177" spans="1:4" x14ac:dyDescent="0.25">
      <c r="A4177" s="356">
        <v>41616</v>
      </c>
      <c r="B4177" s="356" t="s">
        <v>10408</v>
      </c>
      <c r="C4177" s="356" t="s">
        <v>3517</v>
      </c>
      <c r="D4177" s="352">
        <v>300.48</v>
      </c>
    </row>
    <row r="4178" spans="1:4" x14ac:dyDescent="0.25">
      <c r="A4178" s="356">
        <v>41617</v>
      </c>
      <c r="B4178" s="356" t="s">
        <v>10409</v>
      </c>
      <c r="C4178" s="356" t="s">
        <v>3517</v>
      </c>
      <c r="D4178" s="352">
        <v>597.47</v>
      </c>
    </row>
    <row r="4179" spans="1:4" x14ac:dyDescent="0.25">
      <c r="A4179" s="356">
        <v>41618</v>
      </c>
      <c r="B4179" s="356" t="s">
        <v>10410</v>
      </c>
      <c r="C4179" s="356" t="s">
        <v>3517</v>
      </c>
      <c r="D4179" s="353">
        <v>1099.9000000000001</v>
      </c>
    </row>
    <row r="4180" spans="1:4" x14ac:dyDescent="0.25">
      <c r="A4180" s="356">
        <v>43428</v>
      </c>
      <c r="B4180" s="356" t="s">
        <v>10411</v>
      </c>
      <c r="C4180" s="356" t="s">
        <v>3517</v>
      </c>
      <c r="D4180" s="353">
        <v>1932</v>
      </c>
    </row>
    <row r="4181" spans="1:4" x14ac:dyDescent="0.25">
      <c r="A4181" s="356">
        <v>41619</v>
      </c>
      <c r="B4181" s="356" t="s">
        <v>10412</v>
      </c>
      <c r="C4181" s="356" t="s">
        <v>3517</v>
      </c>
      <c r="D4181" s="352">
        <v>125.17</v>
      </c>
    </row>
    <row r="4182" spans="1:4" x14ac:dyDescent="0.25">
      <c r="A4182" s="356">
        <v>41620</v>
      </c>
      <c r="B4182" s="356" t="s">
        <v>10413</v>
      </c>
      <c r="C4182" s="356" t="s">
        <v>3517</v>
      </c>
      <c r="D4182" s="352">
        <v>158.11000000000001</v>
      </c>
    </row>
    <row r="4183" spans="1:4" x14ac:dyDescent="0.25">
      <c r="A4183" s="356">
        <v>41622</v>
      </c>
      <c r="B4183" s="356" t="s">
        <v>10414</v>
      </c>
      <c r="C4183" s="356" t="s">
        <v>3517</v>
      </c>
      <c r="D4183" s="352">
        <v>274.23</v>
      </c>
    </row>
    <row r="4184" spans="1:4" x14ac:dyDescent="0.25">
      <c r="A4184" s="356">
        <v>41623</v>
      </c>
      <c r="B4184" s="356" t="s">
        <v>10415</v>
      </c>
      <c r="C4184" s="356" t="s">
        <v>3517</v>
      </c>
      <c r="D4184" s="352">
        <v>421.64</v>
      </c>
    </row>
    <row r="4185" spans="1:4" x14ac:dyDescent="0.25">
      <c r="A4185" s="356">
        <v>41624</v>
      </c>
      <c r="B4185" s="356" t="s">
        <v>10416</v>
      </c>
      <c r="C4185" s="356" t="s">
        <v>3517</v>
      </c>
      <c r="D4185" s="352">
        <v>790.58</v>
      </c>
    </row>
    <row r="4186" spans="1:4" x14ac:dyDescent="0.25">
      <c r="A4186" s="356">
        <v>41625</v>
      </c>
      <c r="B4186" s="356" t="s">
        <v>10417</v>
      </c>
      <c r="C4186" s="356" t="s">
        <v>3517</v>
      </c>
      <c r="D4186" s="353">
        <v>1216.3499999999999</v>
      </c>
    </row>
    <row r="4187" spans="1:4" x14ac:dyDescent="0.25">
      <c r="A4187" s="356">
        <v>39352</v>
      </c>
      <c r="B4187" s="356" t="s">
        <v>8225</v>
      </c>
      <c r="C4187" s="356" t="s">
        <v>3517</v>
      </c>
      <c r="D4187" s="352">
        <v>3.1</v>
      </c>
    </row>
    <row r="4188" spans="1:4" x14ac:dyDescent="0.25">
      <c r="A4188" s="356">
        <v>39346</v>
      </c>
      <c r="B4188" s="356" t="s">
        <v>8226</v>
      </c>
      <c r="C4188" s="356" t="s">
        <v>3517</v>
      </c>
      <c r="D4188" s="352">
        <v>3.1</v>
      </c>
    </row>
    <row r="4189" spans="1:4" x14ac:dyDescent="0.25">
      <c r="A4189" s="356">
        <v>39350</v>
      </c>
      <c r="B4189" s="356" t="s">
        <v>8227</v>
      </c>
      <c r="C4189" s="356" t="s">
        <v>3517</v>
      </c>
      <c r="D4189" s="352">
        <v>3.34</v>
      </c>
    </row>
    <row r="4190" spans="1:4" x14ac:dyDescent="0.25">
      <c r="A4190" s="356">
        <v>39351</v>
      </c>
      <c r="B4190" s="356" t="s">
        <v>8228</v>
      </c>
      <c r="C4190" s="356" t="s">
        <v>3517</v>
      </c>
      <c r="D4190" s="352">
        <v>3.86</v>
      </c>
    </row>
    <row r="4191" spans="1:4" x14ac:dyDescent="0.25">
      <c r="A4191" s="356">
        <v>38952</v>
      </c>
      <c r="B4191" s="356" t="s">
        <v>6672</v>
      </c>
      <c r="C4191" s="356" t="s">
        <v>3517</v>
      </c>
      <c r="D4191" s="352">
        <v>4.1500000000000004</v>
      </c>
    </row>
    <row r="4192" spans="1:4" x14ac:dyDescent="0.25">
      <c r="A4192" s="356">
        <v>38953</v>
      </c>
      <c r="B4192" s="356" t="s">
        <v>6673</v>
      </c>
      <c r="C4192" s="356" t="s">
        <v>3517</v>
      </c>
      <c r="D4192" s="352">
        <v>6.53</v>
      </c>
    </row>
    <row r="4193" spans="1:4" x14ac:dyDescent="0.25">
      <c r="A4193" s="356">
        <v>38835</v>
      </c>
      <c r="B4193" s="356" t="s">
        <v>6674</v>
      </c>
      <c r="C4193" s="356" t="s">
        <v>3517</v>
      </c>
      <c r="D4193" s="352">
        <v>5.86</v>
      </c>
    </row>
    <row r="4194" spans="1:4" x14ac:dyDescent="0.25">
      <c r="A4194" s="356">
        <v>38837</v>
      </c>
      <c r="B4194" s="356" t="s">
        <v>6675</v>
      </c>
      <c r="C4194" s="356" t="s">
        <v>3517</v>
      </c>
      <c r="D4194" s="352">
        <v>15.27</v>
      </c>
    </row>
    <row r="4195" spans="1:4" x14ac:dyDescent="0.25">
      <c r="A4195" s="356">
        <v>38836</v>
      </c>
      <c r="B4195" s="356" t="s">
        <v>6676</v>
      </c>
      <c r="C4195" s="356" t="s">
        <v>3517</v>
      </c>
      <c r="D4195" s="352">
        <v>8.4499999999999993</v>
      </c>
    </row>
    <row r="4196" spans="1:4" x14ac:dyDescent="0.25">
      <c r="A4196" s="356">
        <v>2666</v>
      </c>
      <c r="B4196" s="356" t="s">
        <v>6677</v>
      </c>
      <c r="C4196" s="356" t="s">
        <v>3517</v>
      </c>
      <c r="D4196" s="352">
        <v>5.05</v>
      </c>
    </row>
    <row r="4197" spans="1:4" x14ac:dyDescent="0.25">
      <c r="A4197" s="356">
        <v>2668</v>
      </c>
      <c r="B4197" s="356" t="s">
        <v>6678</v>
      </c>
      <c r="C4197" s="356" t="s">
        <v>3517</v>
      </c>
      <c r="D4197" s="352">
        <v>5.77</v>
      </c>
    </row>
    <row r="4198" spans="1:4" x14ac:dyDescent="0.25">
      <c r="A4198" s="356">
        <v>2664</v>
      </c>
      <c r="B4198" s="356" t="s">
        <v>6679</v>
      </c>
      <c r="C4198" s="356" t="s">
        <v>3517</v>
      </c>
      <c r="D4198" s="352">
        <v>8.51</v>
      </c>
    </row>
    <row r="4199" spans="1:4" x14ac:dyDescent="0.25">
      <c r="A4199" s="356">
        <v>2662</v>
      </c>
      <c r="B4199" s="356" t="s">
        <v>6680</v>
      </c>
      <c r="C4199" s="356" t="s">
        <v>3517</v>
      </c>
      <c r="D4199" s="352">
        <v>10.44</v>
      </c>
    </row>
    <row r="4200" spans="1:4" x14ac:dyDescent="0.25">
      <c r="A4200" s="356">
        <v>20964</v>
      </c>
      <c r="B4200" s="356" t="s">
        <v>6681</v>
      </c>
      <c r="C4200" s="356" t="s">
        <v>3517</v>
      </c>
      <c r="D4200" s="352">
        <v>60.71</v>
      </c>
    </row>
    <row r="4201" spans="1:4" x14ac:dyDescent="0.25">
      <c r="A4201" s="356">
        <v>10905</v>
      </c>
      <c r="B4201" s="356" t="s">
        <v>6682</v>
      </c>
      <c r="C4201" s="356" t="s">
        <v>3517</v>
      </c>
      <c r="D4201" s="352">
        <v>81.45</v>
      </c>
    </row>
    <row r="4202" spans="1:4" x14ac:dyDescent="0.25">
      <c r="A4202" s="356">
        <v>42703</v>
      </c>
      <c r="B4202" s="356" t="s">
        <v>8229</v>
      </c>
      <c r="C4202" s="356" t="s">
        <v>3517</v>
      </c>
      <c r="D4202" s="352">
        <v>113.95</v>
      </c>
    </row>
    <row r="4203" spans="1:4" x14ac:dyDescent="0.25">
      <c r="A4203" s="356">
        <v>42704</v>
      </c>
      <c r="B4203" s="356" t="s">
        <v>8230</v>
      </c>
      <c r="C4203" s="356" t="s">
        <v>3517</v>
      </c>
      <c r="D4203" s="352">
        <v>174.93</v>
      </c>
    </row>
    <row r="4204" spans="1:4" x14ac:dyDescent="0.25">
      <c r="A4204" s="356">
        <v>42705</v>
      </c>
      <c r="B4204" s="356" t="s">
        <v>8231</v>
      </c>
      <c r="C4204" s="356" t="s">
        <v>3517</v>
      </c>
      <c r="D4204" s="352">
        <v>223.18</v>
      </c>
    </row>
    <row r="4205" spans="1:4" x14ac:dyDescent="0.25">
      <c r="A4205" s="356">
        <v>42706</v>
      </c>
      <c r="B4205" s="356" t="s">
        <v>8232</v>
      </c>
      <c r="C4205" s="356" t="s">
        <v>3517</v>
      </c>
      <c r="D4205" s="352">
        <v>276.41000000000003</v>
      </c>
    </row>
    <row r="4206" spans="1:4" x14ac:dyDescent="0.25">
      <c r="A4206" s="356">
        <v>11289</v>
      </c>
      <c r="B4206" s="356" t="s">
        <v>6683</v>
      </c>
      <c r="C4206" s="356" t="s">
        <v>3517</v>
      </c>
      <c r="D4206" s="352">
        <v>104.18</v>
      </c>
    </row>
    <row r="4207" spans="1:4" x14ac:dyDescent="0.25">
      <c r="A4207" s="356">
        <v>11241</v>
      </c>
      <c r="B4207" s="356" t="s">
        <v>6684</v>
      </c>
      <c r="C4207" s="356" t="s">
        <v>3517</v>
      </c>
      <c r="D4207" s="352">
        <v>260.45999999999998</v>
      </c>
    </row>
    <row r="4208" spans="1:4" x14ac:dyDescent="0.25">
      <c r="A4208" s="356">
        <v>11301</v>
      </c>
      <c r="B4208" s="356" t="s">
        <v>12815</v>
      </c>
      <c r="C4208" s="356" t="s">
        <v>3517</v>
      </c>
      <c r="D4208" s="352">
        <v>660.46</v>
      </c>
    </row>
    <row r="4209" spans="1:4" x14ac:dyDescent="0.25">
      <c r="A4209" s="356">
        <v>21090</v>
      </c>
      <c r="B4209" s="356" t="s">
        <v>12816</v>
      </c>
      <c r="C4209" s="356" t="s">
        <v>3517</v>
      </c>
      <c r="D4209" s="352">
        <v>809.3</v>
      </c>
    </row>
    <row r="4210" spans="1:4" x14ac:dyDescent="0.25">
      <c r="A4210" s="356">
        <v>11315</v>
      </c>
      <c r="B4210" s="356" t="s">
        <v>12817</v>
      </c>
      <c r="C4210" s="356" t="s">
        <v>3517</v>
      </c>
      <c r="D4210" s="352">
        <v>158.13</v>
      </c>
    </row>
    <row r="4211" spans="1:4" x14ac:dyDescent="0.25">
      <c r="A4211" s="356">
        <v>21071</v>
      </c>
      <c r="B4211" s="356" t="s">
        <v>12818</v>
      </c>
      <c r="C4211" s="356" t="s">
        <v>3517</v>
      </c>
      <c r="D4211" s="352">
        <v>241.86</v>
      </c>
    </row>
    <row r="4212" spans="1:4" x14ac:dyDescent="0.25">
      <c r="A4212" s="356">
        <v>14112</v>
      </c>
      <c r="B4212" s="356" t="s">
        <v>12819</v>
      </c>
      <c r="C4212" s="356" t="s">
        <v>3517</v>
      </c>
      <c r="D4212" s="352">
        <v>337.67</v>
      </c>
    </row>
    <row r="4213" spans="1:4" x14ac:dyDescent="0.25">
      <c r="A4213" s="356">
        <v>11316</v>
      </c>
      <c r="B4213" s="356" t="s">
        <v>12820</v>
      </c>
      <c r="C4213" s="356" t="s">
        <v>3517</v>
      </c>
      <c r="D4213" s="352">
        <v>520.92999999999995</v>
      </c>
    </row>
    <row r="4214" spans="1:4" x14ac:dyDescent="0.25">
      <c r="A4214" s="356">
        <v>6243</v>
      </c>
      <c r="B4214" s="356" t="s">
        <v>12821</v>
      </c>
      <c r="C4214" s="356" t="s">
        <v>3517</v>
      </c>
      <c r="D4214" s="352">
        <v>600</v>
      </c>
    </row>
    <row r="4215" spans="1:4" x14ac:dyDescent="0.25">
      <c r="A4215" s="356">
        <v>6240</v>
      </c>
      <c r="B4215" s="356" t="s">
        <v>12822</v>
      </c>
      <c r="C4215" s="356" t="s">
        <v>3517</v>
      </c>
      <c r="D4215" s="352">
        <v>794.41</v>
      </c>
    </row>
    <row r="4216" spans="1:4" x14ac:dyDescent="0.25">
      <c r="A4216" s="356">
        <v>11296</v>
      </c>
      <c r="B4216" s="356" t="s">
        <v>12823</v>
      </c>
      <c r="C4216" s="356" t="s">
        <v>3517</v>
      </c>
      <c r="D4216" s="353">
        <v>2531.16</v>
      </c>
    </row>
    <row r="4217" spans="1:4" x14ac:dyDescent="0.25">
      <c r="A4217" s="356">
        <v>11299</v>
      </c>
      <c r="B4217" s="356" t="s">
        <v>12824</v>
      </c>
      <c r="C4217" s="356" t="s">
        <v>3517</v>
      </c>
      <c r="D4217" s="352">
        <v>856.74</v>
      </c>
    </row>
    <row r="4218" spans="1:4" x14ac:dyDescent="0.25">
      <c r="A4218" s="356">
        <v>11688</v>
      </c>
      <c r="B4218" s="356" t="s">
        <v>6685</v>
      </c>
      <c r="C4218" s="356" t="s">
        <v>3517</v>
      </c>
      <c r="D4218" s="352">
        <v>570.67999999999995</v>
      </c>
    </row>
    <row r="4219" spans="1:4" x14ac:dyDescent="0.25">
      <c r="A4219" s="356">
        <v>37736</v>
      </c>
      <c r="B4219" s="356" t="s">
        <v>6686</v>
      </c>
      <c r="C4219" s="356" t="s">
        <v>3517</v>
      </c>
      <c r="D4219" s="353">
        <v>84300</v>
      </c>
    </row>
    <row r="4220" spans="1:4" x14ac:dyDescent="0.25">
      <c r="A4220" s="356">
        <v>37739</v>
      </c>
      <c r="B4220" s="356" t="s">
        <v>6687</v>
      </c>
      <c r="C4220" s="356" t="s">
        <v>3517</v>
      </c>
      <c r="D4220" s="353">
        <v>103753.84</v>
      </c>
    </row>
    <row r="4221" spans="1:4" x14ac:dyDescent="0.25">
      <c r="A4221" s="356">
        <v>37740</v>
      </c>
      <c r="B4221" s="356" t="s">
        <v>6688</v>
      </c>
      <c r="C4221" s="356" t="s">
        <v>3517</v>
      </c>
      <c r="D4221" s="353">
        <v>59207.35</v>
      </c>
    </row>
    <row r="4222" spans="1:4" x14ac:dyDescent="0.25">
      <c r="A4222" s="356">
        <v>37738</v>
      </c>
      <c r="B4222" s="356" t="s">
        <v>6689</v>
      </c>
      <c r="C4222" s="356" t="s">
        <v>3517</v>
      </c>
      <c r="D4222" s="353">
        <v>70343.98</v>
      </c>
    </row>
    <row r="4223" spans="1:4" x14ac:dyDescent="0.25">
      <c r="A4223" s="356">
        <v>37737</v>
      </c>
      <c r="B4223" s="356" t="s">
        <v>6690</v>
      </c>
      <c r="C4223" s="356" t="s">
        <v>3517</v>
      </c>
      <c r="D4223" s="353">
        <v>55965.05</v>
      </c>
    </row>
    <row r="4224" spans="1:4" x14ac:dyDescent="0.25">
      <c r="A4224" s="356">
        <v>25014</v>
      </c>
      <c r="B4224" s="356" t="s">
        <v>6691</v>
      </c>
      <c r="C4224" s="356" t="s">
        <v>3517</v>
      </c>
      <c r="D4224" s="353">
        <v>117216.46</v>
      </c>
    </row>
    <row r="4225" spans="1:4" x14ac:dyDescent="0.25">
      <c r="A4225" s="356">
        <v>25013</v>
      </c>
      <c r="B4225" s="356" t="s">
        <v>6692</v>
      </c>
      <c r="C4225" s="356" t="s">
        <v>3517</v>
      </c>
      <c r="D4225" s="353">
        <v>122855.27</v>
      </c>
    </row>
    <row r="4226" spans="1:4" x14ac:dyDescent="0.25">
      <c r="A4226" s="356">
        <v>14405</v>
      </c>
      <c r="B4226" s="356" t="s">
        <v>6693</v>
      </c>
      <c r="C4226" s="356" t="s">
        <v>3517</v>
      </c>
      <c r="D4226" s="353">
        <v>144212.20000000001</v>
      </c>
    </row>
    <row r="4227" spans="1:4" x14ac:dyDescent="0.25">
      <c r="A4227" s="356">
        <v>20271</v>
      </c>
      <c r="B4227" s="356" t="s">
        <v>12825</v>
      </c>
      <c r="C4227" s="356" t="s">
        <v>3517</v>
      </c>
      <c r="D4227" s="352">
        <v>491.46</v>
      </c>
    </row>
    <row r="4228" spans="1:4" x14ac:dyDescent="0.25">
      <c r="A4228" s="356">
        <v>10423</v>
      </c>
      <c r="B4228" s="356" t="s">
        <v>12826</v>
      </c>
      <c r="C4228" s="356" t="s">
        <v>3517</v>
      </c>
      <c r="D4228" s="352">
        <v>360.84</v>
      </c>
    </row>
    <row r="4229" spans="1:4" x14ac:dyDescent="0.25">
      <c r="A4229" s="356">
        <v>36790</v>
      </c>
      <c r="B4229" s="356" t="s">
        <v>6694</v>
      </c>
      <c r="C4229" s="356" t="s">
        <v>3517</v>
      </c>
      <c r="D4229" s="352">
        <v>253.69</v>
      </c>
    </row>
    <row r="4230" spans="1:4" x14ac:dyDescent="0.25">
      <c r="A4230" s="356">
        <v>37589</v>
      </c>
      <c r="B4230" s="356" t="s">
        <v>6695</v>
      </c>
      <c r="C4230" s="356" t="s">
        <v>3517</v>
      </c>
      <c r="D4230" s="352">
        <v>310.83999999999997</v>
      </c>
    </row>
    <row r="4231" spans="1:4" x14ac:dyDescent="0.25">
      <c r="A4231" s="356">
        <v>11690</v>
      </c>
      <c r="B4231" s="356" t="s">
        <v>6696</v>
      </c>
      <c r="C4231" s="356" t="s">
        <v>3517</v>
      </c>
      <c r="D4231" s="352">
        <v>165.13</v>
      </c>
    </row>
    <row r="4232" spans="1:4" x14ac:dyDescent="0.25">
      <c r="A4232" s="356">
        <v>20234</v>
      </c>
      <c r="B4232" s="356" t="s">
        <v>6697</v>
      </c>
      <c r="C4232" s="356" t="s">
        <v>3517</v>
      </c>
      <c r="D4232" s="352">
        <v>208.97</v>
      </c>
    </row>
    <row r="4233" spans="1:4" x14ac:dyDescent="0.25">
      <c r="A4233" s="356">
        <v>4763</v>
      </c>
      <c r="B4233" s="356" t="s">
        <v>12827</v>
      </c>
      <c r="C4233" s="356" t="s">
        <v>3519</v>
      </c>
      <c r="D4233" s="352">
        <v>15.93</v>
      </c>
    </row>
    <row r="4234" spans="1:4" x14ac:dyDescent="0.25">
      <c r="A4234" s="356">
        <v>41070</v>
      </c>
      <c r="B4234" s="356" t="s">
        <v>6698</v>
      </c>
      <c r="C4234" s="356" t="s">
        <v>3655</v>
      </c>
      <c r="D4234" s="353">
        <v>2814.94</v>
      </c>
    </row>
    <row r="4235" spans="1:4" x14ac:dyDescent="0.25">
      <c r="A4235" s="356">
        <v>44480</v>
      </c>
      <c r="B4235" s="356" t="s">
        <v>12828</v>
      </c>
      <c r="C4235" s="356" t="s">
        <v>3524</v>
      </c>
      <c r="D4235" s="352">
        <v>17.59</v>
      </c>
    </row>
    <row r="4236" spans="1:4" x14ac:dyDescent="0.25">
      <c r="A4236" s="356">
        <v>11457</v>
      </c>
      <c r="B4236" s="356" t="s">
        <v>10418</v>
      </c>
      <c r="C4236" s="356" t="s">
        <v>3517</v>
      </c>
      <c r="D4236" s="352">
        <v>49.21</v>
      </c>
    </row>
    <row r="4237" spans="1:4" x14ac:dyDescent="0.25">
      <c r="A4237" s="356">
        <v>44073</v>
      </c>
      <c r="B4237" s="356" t="s">
        <v>12829</v>
      </c>
      <c r="C4237" s="356" t="s">
        <v>3526</v>
      </c>
      <c r="D4237" s="352">
        <v>0.49</v>
      </c>
    </row>
    <row r="4238" spans="1:4" x14ac:dyDescent="0.25">
      <c r="A4238" s="356">
        <v>21121</v>
      </c>
      <c r="B4238" s="356" t="s">
        <v>6699</v>
      </c>
      <c r="C4238" s="356" t="s">
        <v>3517</v>
      </c>
      <c r="D4238" s="352">
        <v>4.5199999999999996</v>
      </c>
    </row>
    <row r="4239" spans="1:4" x14ac:dyDescent="0.25">
      <c r="A4239" s="356">
        <v>38010</v>
      </c>
      <c r="B4239" s="356" t="s">
        <v>6700</v>
      </c>
      <c r="C4239" s="356" t="s">
        <v>3517</v>
      </c>
      <c r="D4239" s="352">
        <v>7.4</v>
      </c>
    </row>
    <row r="4240" spans="1:4" x14ac:dyDescent="0.25">
      <c r="A4240" s="356">
        <v>38011</v>
      </c>
      <c r="B4240" s="356" t="s">
        <v>6701</v>
      </c>
      <c r="C4240" s="356" t="s">
        <v>3517</v>
      </c>
      <c r="D4240" s="352">
        <v>13.65</v>
      </c>
    </row>
    <row r="4241" spans="1:4" x14ac:dyDescent="0.25">
      <c r="A4241" s="356">
        <v>38012</v>
      </c>
      <c r="B4241" s="356" t="s">
        <v>6702</v>
      </c>
      <c r="C4241" s="356" t="s">
        <v>3517</v>
      </c>
      <c r="D4241" s="352">
        <v>46.65</v>
      </c>
    </row>
    <row r="4242" spans="1:4" x14ac:dyDescent="0.25">
      <c r="A4242" s="356">
        <v>38013</v>
      </c>
      <c r="B4242" s="356" t="s">
        <v>6703</v>
      </c>
      <c r="C4242" s="356" t="s">
        <v>3517</v>
      </c>
      <c r="D4242" s="352">
        <v>60.56</v>
      </c>
    </row>
    <row r="4243" spans="1:4" x14ac:dyDescent="0.25">
      <c r="A4243" s="356">
        <v>38014</v>
      </c>
      <c r="B4243" s="356" t="s">
        <v>6704</v>
      </c>
      <c r="C4243" s="356" t="s">
        <v>3517</v>
      </c>
      <c r="D4243" s="352">
        <v>98.56</v>
      </c>
    </row>
    <row r="4244" spans="1:4" x14ac:dyDescent="0.25">
      <c r="A4244" s="356">
        <v>38015</v>
      </c>
      <c r="B4244" s="356" t="s">
        <v>6705</v>
      </c>
      <c r="C4244" s="356" t="s">
        <v>3517</v>
      </c>
      <c r="D4244" s="352">
        <v>237.99</v>
      </c>
    </row>
    <row r="4245" spans="1:4" x14ac:dyDescent="0.25">
      <c r="A4245" s="356">
        <v>38016</v>
      </c>
      <c r="B4245" s="356" t="s">
        <v>6706</v>
      </c>
      <c r="C4245" s="356" t="s">
        <v>3517</v>
      </c>
      <c r="D4245" s="352">
        <v>289.58</v>
      </c>
    </row>
    <row r="4246" spans="1:4" x14ac:dyDescent="0.25">
      <c r="A4246" s="356">
        <v>12741</v>
      </c>
      <c r="B4246" s="356" t="s">
        <v>6707</v>
      </c>
      <c r="C4246" s="356" t="s">
        <v>3517</v>
      </c>
      <c r="D4246" s="353">
        <v>1603.48</v>
      </c>
    </row>
    <row r="4247" spans="1:4" x14ac:dyDescent="0.25">
      <c r="A4247" s="356">
        <v>12733</v>
      </c>
      <c r="B4247" s="356" t="s">
        <v>6708</v>
      </c>
      <c r="C4247" s="356" t="s">
        <v>3517</v>
      </c>
      <c r="D4247" s="352">
        <v>8.07</v>
      </c>
    </row>
    <row r="4248" spans="1:4" x14ac:dyDescent="0.25">
      <c r="A4248" s="356">
        <v>12734</v>
      </c>
      <c r="B4248" s="356" t="s">
        <v>6709</v>
      </c>
      <c r="C4248" s="356" t="s">
        <v>3517</v>
      </c>
      <c r="D4248" s="352">
        <v>17.190000000000001</v>
      </c>
    </row>
    <row r="4249" spans="1:4" x14ac:dyDescent="0.25">
      <c r="A4249" s="356">
        <v>12735</v>
      </c>
      <c r="B4249" s="356" t="s">
        <v>6710</v>
      </c>
      <c r="C4249" s="356" t="s">
        <v>3517</v>
      </c>
      <c r="D4249" s="352">
        <v>28.29</v>
      </c>
    </row>
    <row r="4250" spans="1:4" x14ac:dyDescent="0.25">
      <c r="A4250" s="356">
        <v>12736</v>
      </c>
      <c r="B4250" s="356" t="s">
        <v>6711</v>
      </c>
      <c r="C4250" s="356" t="s">
        <v>3517</v>
      </c>
      <c r="D4250" s="352">
        <v>64.67</v>
      </c>
    </row>
    <row r="4251" spans="1:4" x14ac:dyDescent="0.25">
      <c r="A4251" s="356">
        <v>12737</v>
      </c>
      <c r="B4251" s="356" t="s">
        <v>6712</v>
      </c>
      <c r="C4251" s="356" t="s">
        <v>3517</v>
      </c>
      <c r="D4251" s="352">
        <v>83.31</v>
      </c>
    </row>
    <row r="4252" spans="1:4" x14ac:dyDescent="0.25">
      <c r="A4252" s="356">
        <v>12738</v>
      </c>
      <c r="B4252" s="356" t="s">
        <v>6713</v>
      </c>
      <c r="C4252" s="356" t="s">
        <v>3517</v>
      </c>
      <c r="D4252" s="352">
        <v>164.67</v>
      </c>
    </row>
    <row r="4253" spans="1:4" x14ac:dyDescent="0.25">
      <c r="A4253" s="356">
        <v>12739</v>
      </c>
      <c r="B4253" s="356" t="s">
        <v>6714</v>
      </c>
      <c r="C4253" s="356" t="s">
        <v>3517</v>
      </c>
      <c r="D4253" s="352">
        <v>468.74</v>
      </c>
    </row>
    <row r="4254" spans="1:4" x14ac:dyDescent="0.25">
      <c r="A4254" s="356">
        <v>12740</v>
      </c>
      <c r="B4254" s="356" t="s">
        <v>6715</v>
      </c>
      <c r="C4254" s="356" t="s">
        <v>3517</v>
      </c>
      <c r="D4254" s="352">
        <v>733.37</v>
      </c>
    </row>
    <row r="4255" spans="1:4" x14ac:dyDescent="0.25">
      <c r="A4255" s="356">
        <v>6297</v>
      </c>
      <c r="B4255" s="356" t="s">
        <v>6716</v>
      </c>
      <c r="C4255" s="356" t="s">
        <v>3517</v>
      </c>
      <c r="D4255" s="352">
        <v>33.020000000000003</v>
      </c>
    </row>
    <row r="4256" spans="1:4" x14ac:dyDescent="0.25">
      <c r="A4256" s="356">
        <v>6296</v>
      </c>
      <c r="B4256" s="356" t="s">
        <v>6717</v>
      </c>
      <c r="C4256" s="356" t="s">
        <v>3517</v>
      </c>
      <c r="D4256" s="352">
        <v>26.07</v>
      </c>
    </row>
    <row r="4257" spans="1:4" x14ac:dyDescent="0.25">
      <c r="A4257" s="356">
        <v>6294</v>
      </c>
      <c r="B4257" s="356" t="s">
        <v>6718</v>
      </c>
      <c r="C4257" s="356" t="s">
        <v>3517</v>
      </c>
      <c r="D4257" s="352">
        <v>7.43</v>
      </c>
    </row>
    <row r="4258" spans="1:4" x14ac:dyDescent="0.25">
      <c r="A4258" s="356">
        <v>6323</v>
      </c>
      <c r="B4258" s="356" t="s">
        <v>6719</v>
      </c>
      <c r="C4258" s="356" t="s">
        <v>3517</v>
      </c>
      <c r="D4258" s="352">
        <v>17.03</v>
      </c>
    </row>
    <row r="4259" spans="1:4" x14ac:dyDescent="0.25">
      <c r="A4259" s="356">
        <v>6299</v>
      </c>
      <c r="B4259" s="356" t="s">
        <v>6720</v>
      </c>
      <c r="C4259" s="356" t="s">
        <v>3517</v>
      </c>
      <c r="D4259" s="352">
        <v>99.32</v>
      </c>
    </row>
    <row r="4260" spans="1:4" x14ac:dyDescent="0.25">
      <c r="A4260" s="356">
        <v>6298</v>
      </c>
      <c r="B4260" s="356" t="s">
        <v>6721</v>
      </c>
      <c r="C4260" s="356" t="s">
        <v>3517</v>
      </c>
      <c r="D4260" s="352">
        <v>52.31</v>
      </c>
    </row>
    <row r="4261" spans="1:4" x14ac:dyDescent="0.25">
      <c r="A4261" s="356">
        <v>6295</v>
      </c>
      <c r="B4261" s="356" t="s">
        <v>6722</v>
      </c>
      <c r="C4261" s="356" t="s">
        <v>3517</v>
      </c>
      <c r="D4261" s="352">
        <v>10.58</v>
      </c>
    </row>
    <row r="4262" spans="1:4" x14ac:dyDescent="0.25">
      <c r="A4262" s="356">
        <v>6322</v>
      </c>
      <c r="B4262" s="356" t="s">
        <v>6723</v>
      </c>
      <c r="C4262" s="356" t="s">
        <v>3517</v>
      </c>
      <c r="D4262" s="352">
        <v>133.03</v>
      </c>
    </row>
    <row r="4263" spans="1:4" x14ac:dyDescent="0.25">
      <c r="A4263" s="356">
        <v>6300</v>
      </c>
      <c r="B4263" s="356" t="s">
        <v>6724</v>
      </c>
      <c r="C4263" s="356" t="s">
        <v>3517</v>
      </c>
      <c r="D4263" s="352">
        <v>245.26</v>
      </c>
    </row>
    <row r="4264" spans="1:4" x14ac:dyDescent="0.25">
      <c r="A4264" s="356">
        <v>6321</v>
      </c>
      <c r="B4264" s="356" t="s">
        <v>6725</v>
      </c>
      <c r="C4264" s="356" t="s">
        <v>3517</v>
      </c>
      <c r="D4264" s="352">
        <v>350.35</v>
      </c>
    </row>
    <row r="4265" spans="1:4" x14ac:dyDescent="0.25">
      <c r="A4265" s="356">
        <v>6301</v>
      </c>
      <c r="B4265" s="356" t="s">
        <v>6726</v>
      </c>
      <c r="C4265" s="356" t="s">
        <v>3517</v>
      </c>
      <c r="D4265" s="352">
        <v>821.17</v>
      </c>
    </row>
    <row r="4266" spans="1:4" x14ac:dyDescent="0.25">
      <c r="A4266" s="356">
        <v>7105</v>
      </c>
      <c r="B4266" s="356" t="s">
        <v>6727</v>
      </c>
      <c r="C4266" s="356" t="s">
        <v>3517</v>
      </c>
      <c r="D4266" s="352">
        <v>49.68</v>
      </c>
    </row>
    <row r="4267" spans="1:4" x14ac:dyDescent="0.25">
      <c r="A4267" s="356">
        <v>20183</v>
      </c>
      <c r="B4267" s="356" t="s">
        <v>10811</v>
      </c>
      <c r="C4267" s="356" t="s">
        <v>3517</v>
      </c>
      <c r="D4267" s="352">
        <v>65.41</v>
      </c>
    </row>
    <row r="4268" spans="1:4" x14ac:dyDescent="0.25">
      <c r="A4268" s="356">
        <v>38448</v>
      </c>
      <c r="B4268" s="356" t="s">
        <v>10812</v>
      </c>
      <c r="C4268" s="356" t="s">
        <v>3517</v>
      </c>
      <c r="D4268" s="352">
        <v>307.33999999999997</v>
      </c>
    </row>
    <row r="4269" spans="1:4" x14ac:dyDescent="0.25">
      <c r="A4269" s="356">
        <v>20182</v>
      </c>
      <c r="B4269" s="356" t="s">
        <v>10813</v>
      </c>
      <c r="C4269" s="356" t="s">
        <v>3517</v>
      </c>
      <c r="D4269" s="352">
        <v>37.340000000000003</v>
      </c>
    </row>
    <row r="4270" spans="1:4" x14ac:dyDescent="0.25">
      <c r="A4270" s="356">
        <v>7119</v>
      </c>
      <c r="B4270" s="356" t="s">
        <v>6728</v>
      </c>
      <c r="C4270" s="356" t="s">
        <v>3517</v>
      </c>
      <c r="D4270" s="352">
        <v>10.36</v>
      </c>
    </row>
    <row r="4271" spans="1:4" x14ac:dyDescent="0.25">
      <c r="A4271" s="356">
        <v>7120</v>
      </c>
      <c r="B4271" s="356" t="s">
        <v>6729</v>
      </c>
      <c r="C4271" s="356" t="s">
        <v>3517</v>
      </c>
      <c r="D4271" s="352">
        <v>7.11</v>
      </c>
    </row>
    <row r="4272" spans="1:4" x14ac:dyDescent="0.25">
      <c r="A4272" s="356">
        <v>6319</v>
      </c>
      <c r="B4272" s="356" t="s">
        <v>6730</v>
      </c>
      <c r="C4272" s="356" t="s">
        <v>3517</v>
      </c>
      <c r="D4272" s="352">
        <v>38.799999999999997</v>
      </c>
    </row>
    <row r="4273" spans="1:4" x14ac:dyDescent="0.25">
      <c r="A4273" s="356">
        <v>6304</v>
      </c>
      <c r="B4273" s="356" t="s">
        <v>6731</v>
      </c>
      <c r="C4273" s="356" t="s">
        <v>3517</v>
      </c>
      <c r="D4273" s="352">
        <v>38.799999999999997</v>
      </c>
    </row>
    <row r="4274" spans="1:4" x14ac:dyDescent="0.25">
      <c r="A4274" s="356">
        <v>21116</v>
      </c>
      <c r="B4274" s="356" t="s">
        <v>6732</v>
      </c>
      <c r="C4274" s="356" t="s">
        <v>3517</v>
      </c>
      <c r="D4274" s="352">
        <v>29.38</v>
      </c>
    </row>
    <row r="4275" spans="1:4" x14ac:dyDescent="0.25">
      <c r="A4275" s="356">
        <v>6320</v>
      </c>
      <c r="B4275" s="356" t="s">
        <v>6733</v>
      </c>
      <c r="C4275" s="356" t="s">
        <v>3517</v>
      </c>
      <c r="D4275" s="352">
        <v>19.98</v>
      </c>
    </row>
    <row r="4276" spans="1:4" x14ac:dyDescent="0.25">
      <c r="A4276" s="356">
        <v>6303</v>
      </c>
      <c r="B4276" s="356" t="s">
        <v>6734</v>
      </c>
      <c r="C4276" s="356" t="s">
        <v>3517</v>
      </c>
      <c r="D4276" s="352">
        <v>19.98</v>
      </c>
    </row>
    <row r="4277" spans="1:4" x14ac:dyDescent="0.25">
      <c r="A4277" s="356">
        <v>6308</v>
      </c>
      <c r="B4277" s="356" t="s">
        <v>6735</v>
      </c>
      <c r="C4277" s="356" t="s">
        <v>3517</v>
      </c>
      <c r="D4277" s="352">
        <v>107.36</v>
      </c>
    </row>
    <row r="4278" spans="1:4" x14ac:dyDescent="0.25">
      <c r="A4278" s="356">
        <v>6317</v>
      </c>
      <c r="B4278" s="356" t="s">
        <v>6736</v>
      </c>
      <c r="C4278" s="356" t="s">
        <v>3517</v>
      </c>
      <c r="D4278" s="352">
        <v>107.36</v>
      </c>
    </row>
    <row r="4279" spans="1:4" x14ac:dyDescent="0.25">
      <c r="A4279" s="356">
        <v>6307</v>
      </c>
      <c r="B4279" s="356" t="s">
        <v>6737</v>
      </c>
      <c r="C4279" s="356" t="s">
        <v>3517</v>
      </c>
      <c r="D4279" s="352">
        <v>107.36</v>
      </c>
    </row>
    <row r="4280" spans="1:4" x14ac:dyDescent="0.25">
      <c r="A4280" s="356">
        <v>6309</v>
      </c>
      <c r="B4280" s="356" t="s">
        <v>6738</v>
      </c>
      <c r="C4280" s="356" t="s">
        <v>3517</v>
      </c>
      <c r="D4280" s="352">
        <v>110.48</v>
      </c>
    </row>
    <row r="4281" spans="1:4" x14ac:dyDescent="0.25">
      <c r="A4281" s="356">
        <v>6318</v>
      </c>
      <c r="B4281" s="356" t="s">
        <v>6739</v>
      </c>
      <c r="C4281" s="356" t="s">
        <v>3517</v>
      </c>
      <c r="D4281" s="352">
        <v>57.91</v>
      </c>
    </row>
    <row r="4282" spans="1:4" x14ac:dyDescent="0.25">
      <c r="A4282" s="356">
        <v>6306</v>
      </c>
      <c r="B4282" s="356" t="s">
        <v>6740</v>
      </c>
      <c r="C4282" s="356" t="s">
        <v>3517</v>
      </c>
      <c r="D4282" s="352">
        <v>57.91</v>
      </c>
    </row>
    <row r="4283" spans="1:4" x14ac:dyDescent="0.25">
      <c r="A4283" s="356">
        <v>6305</v>
      </c>
      <c r="B4283" s="356" t="s">
        <v>6741</v>
      </c>
      <c r="C4283" s="356" t="s">
        <v>3517</v>
      </c>
      <c r="D4283" s="352">
        <v>57.91</v>
      </c>
    </row>
    <row r="4284" spans="1:4" x14ac:dyDescent="0.25">
      <c r="A4284" s="356">
        <v>6302</v>
      </c>
      <c r="B4284" s="356" t="s">
        <v>6742</v>
      </c>
      <c r="C4284" s="356" t="s">
        <v>3517</v>
      </c>
      <c r="D4284" s="352">
        <v>12.28</v>
      </c>
    </row>
    <row r="4285" spans="1:4" x14ac:dyDescent="0.25">
      <c r="A4285" s="356">
        <v>6312</v>
      </c>
      <c r="B4285" s="356" t="s">
        <v>6743</v>
      </c>
      <c r="C4285" s="356" t="s">
        <v>3517</v>
      </c>
      <c r="D4285" s="352">
        <v>154.41999999999999</v>
      </c>
    </row>
    <row r="4286" spans="1:4" x14ac:dyDescent="0.25">
      <c r="A4286" s="356">
        <v>6311</v>
      </c>
      <c r="B4286" s="356" t="s">
        <v>6744</v>
      </c>
      <c r="C4286" s="356" t="s">
        <v>3517</v>
      </c>
      <c r="D4286" s="352">
        <v>154.41999999999999</v>
      </c>
    </row>
    <row r="4287" spans="1:4" x14ac:dyDescent="0.25">
      <c r="A4287" s="356">
        <v>6310</v>
      </c>
      <c r="B4287" s="356" t="s">
        <v>6745</v>
      </c>
      <c r="C4287" s="356" t="s">
        <v>3517</v>
      </c>
      <c r="D4287" s="352">
        <v>154.41999999999999</v>
      </c>
    </row>
    <row r="4288" spans="1:4" x14ac:dyDescent="0.25">
      <c r="A4288" s="356">
        <v>6314</v>
      </c>
      <c r="B4288" s="356" t="s">
        <v>6746</v>
      </c>
      <c r="C4288" s="356" t="s">
        <v>3517</v>
      </c>
      <c r="D4288" s="352">
        <v>154.41999999999999</v>
      </c>
    </row>
    <row r="4289" spans="1:4" x14ac:dyDescent="0.25">
      <c r="A4289" s="356">
        <v>6313</v>
      </c>
      <c r="B4289" s="356" t="s">
        <v>6747</v>
      </c>
      <c r="C4289" s="356" t="s">
        <v>3517</v>
      </c>
      <c r="D4289" s="352">
        <v>154.41999999999999</v>
      </c>
    </row>
    <row r="4290" spans="1:4" x14ac:dyDescent="0.25">
      <c r="A4290" s="356">
        <v>6315</v>
      </c>
      <c r="B4290" s="356" t="s">
        <v>6748</v>
      </c>
      <c r="C4290" s="356" t="s">
        <v>3517</v>
      </c>
      <c r="D4290" s="352">
        <v>292.39</v>
      </c>
    </row>
    <row r="4291" spans="1:4" x14ac:dyDescent="0.25">
      <c r="A4291" s="356">
        <v>6316</v>
      </c>
      <c r="B4291" s="356" t="s">
        <v>6749</v>
      </c>
      <c r="C4291" s="356" t="s">
        <v>3517</v>
      </c>
      <c r="D4291" s="352">
        <v>292.39</v>
      </c>
    </row>
    <row r="4292" spans="1:4" x14ac:dyDescent="0.25">
      <c r="A4292" s="356">
        <v>38878</v>
      </c>
      <c r="B4292" s="356" t="s">
        <v>6750</v>
      </c>
      <c r="C4292" s="356" t="s">
        <v>3517</v>
      </c>
      <c r="D4292" s="352">
        <v>21.48</v>
      </c>
    </row>
    <row r="4293" spans="1:4" x14ac:dyDescent="0.25">
      <c r="A4293" s="356">
        <v>38879</v>
      </c>
      <c r="B4293" s="356" t="s">
        <v>6751</v>
      </c>
      <c r="C4293" s="356" t="s">
        <v>3517</v>
      </c>
      <c r="D4293" s="352">
        <v>40.26</v>
      </c>
    </row>
    <row r="4294" spans="1:4" x14ac:dyDescent="0.25">
      <c r="A4294" s="356">
        <v>38881</v>
      </c>
      <c r="B4294" s="356" t="s">
        <v>6752</v>
      </c>
      <c r="C4294" s="356" t="s">
        <v>3517</v>
      </c>
      <c r="D4294" s="352">
        <v>21.07</v>
      </c>
    </row>
    <row r="4295" spans="1:4" x14ac:dyDescent="0.25">
      <c r="A4295" s="356">
        <v>38880</v>
      </c>
      <c r="B4295" s="356" t="s">
        <v>6753</v>
      </c>
      <c r="C4295" s="356" t="s">
        <v>3517</v>
      </c>
      <c r="D4295" s="352">
        <v>22.08</v>
      </c>
    </row>
    <row r="4296" spans="1:4" x14ac:dyDescent="0.25">
      <c r="A4296" s="356">
        <v>38882</v>
      </c>
      <c r="B4296" s="356" t="s">
        <v>6754</v>
      </c>
      <c r="C4296" s="356" t="s">
        <v>3517</v>
      </c>
      <c r="D4296" s="352">
        <v>22.87</v>
      </c>
    </row>
    <row r="4297" spans="1:4" x14ac:dyDescent="0.25">
      <c r="A4297" s="356">
        <v>38883</v>
      </c>
      <c r="B4297" s="356" t="s">
        <v>6755</v>
      </c>
      <c r="C4297" s="356" t="s">
        <v>3517</v>
      </c>
      <c r="D4297" s="352">
        <v>33.82</v>
      </c>
    </row>
    <row r="4298" spans="1:4" x14ac:dyDescent="0.25">
      <c r="A4298" s="356">
        <v>38884</v>
      </c>
      <c r="B4298" s="356" t="s">
        <v>6756</v>
      </c>
      <c r="C4298" s="356" t="s">
        <v>3517</v>
      </c>
      <c r="D4298" s="352">
        <v>36.71</v>
      </c>
    </row>
    <row r="4299" spans="1:4" x14ac:dyDescent="0.25">
      <c r="A4299" s="356">
        <v>38885</v>
      </c>
      <c r="B4299" s="356" t="s">
        <v>6757</v>
      </c>
      <c r="C4299" s="356" t="s">
        <v>3517</v>
      </c>
      <c r="D4299" s="352">
        <v>35.51</v>
      </c>
    </row>
    <row r="4300" spans="1:4" x14ac:dyDescent="0.25">
      <c r="A4300" s="356">
        <v>38886</v>
      </c>
      <c r="B4300" s="356" t="s">
        <v>6758</v>
      </c>
      <c r="C4300" s="356" t="s">
        <v>3517</v>
      </c>
      <c r="D4300" s="352">
        <v>38.33</v>
      </c>
    </row>
    <row r="4301" spans="1:4" x14ac:dyDescent="0.25">
      <c r="A4301" s="356">
        <v>38887</v>
      </c>
      <c r="B4301" s="356" t="s">
        <v>6759</v>
      </c>
      <c r="C4301" s="356" t="s">
        <v>3517</v>
      </c>
      <c r="D4301" s="352">
        <v>34.42</v>
      </c>
    </row>
    <row r="4302" spans="1:4" x14ac:dyDescent="0.25">
      <c r="A4302" s="356">
        <v>38888</v>
      </c>
      <c r="B4302" s="356" t="s">
        <v>6760</v>
      </c>
      <c r="C4302" s="356" t="s">
        <v>3517</v>
      </c>
      <c r="D4302" s="352">
        <v>40.92</v>
      </c>
    </row>
    <row r="4303" spans="1:4" x14ac:dyDescent="0.25">
      <c r="A4303" s="356">
        <v>38890</v>
      </c>
      <c r="B4303" s="356" t="s">
        <v>6761</v>
      </c>
      <c r="C4303" s="356" t="s">
        <v>3517</v>
      </c>
      <c r="D4303" s="352">
        <v>60.83</v>
      </c>
    </row>
    <row r="4304" spans="1:4" x14ac:dyDescent="0.25">
      <c r="A4304" s="356">
        <v>38893</v>
      </c>
      <c r="B4304" s="356" t="s">
        <v>6762</v>
      </c>
      <c r="C4304" s="356" t="s">
        <v>3517</v>
      </c>
      <c r="D4304" s="352">
        <v>48.92</v>
      </c>
    </row>
    <row r="4305" spans="1:4" x14ac:dyDescent="0.25">
      <c r="A4305" s="356">
        <v>38894</v>
      </c>
      <c r="B4305" s="356" t="s">
        <v>6763</v>
      </c>
      <c r="C4305" s="356" t="s">
        <v>3517</v>
      </c>
      <c r="D4305" s="352">
        <v>62.13</v>
      </c>
    </row>
    <row r="4306" spans="1:4" x14ac:dyDescent="0.25">
      <c r="A4306" s="356">
        <v>38896</v>
      </c>
      <c r="B4306" s="356" t="s">
        <v>6764</v>
      </c>
      <c r="C4306" s="356" t="s">
        <v>3517</v>
      </c>
      <c r="D4306" s="352">
        <v>63.35</v>
      </c>
    </row>
    <row r="4307" spans="1:4" x14ac:dyDescent="0.25">
      <c r="A4307" s="356">
        <v>39324</v>
      </c>
      <c r="B4307" s="356" t="s">
        <v>6765</v>
      </c>
      <c r="C4307" s="356" t="s">
        <v>3517</v>
      </c>
      <c r="D4307" s="352">
        <v>10.029999999999999</v>
      </c>
    </row>
    <row r="4308" spans="1:4" x14ac:dyDescent="0.25">
      <c r="A4308" s="356">
        <v>39325</v>
      </c>
      <c r="B4308" s="356" t="s">
        <v>6766</v>
      </c>
      <c r="C4308" s="356" t="s">
        <v>3517</v>
      </c>
      <c r="D4308" s="352">
        <v>15.18</v>
      </c>
    </row>
    <row r="4309" spans="1:4" x14ac:dyDescent="0.25">
      <c r="A4309" s="356">
        <v>39326</v>
      </c>
      <c r="B4309" s="356" t="s">
        <v>6767</v>
      </c>
      <c r="C4309" s="356" t="s">
        <v>3517</v>
      </c>
      <c r="D4309" s="352">
        <v>39.090000000000003</v>
      </c>
    </row>
    <row r="4310" spans="1:4" x14ac:dyDescent="0.25">
      <c r="A4310" s="356">
        <v>39327</v>
      </c>
      <c r="B4310" s="356" t="s">
        <v>6768</v>
      </c>
      <c r="C4310" s="356" t="s">
        <v>3517</v>
      </c>
      <c r="D4310" s="352">
        <v>59.22</v>
      </c>
    </row>
    <row r="4311" spans="1:4" x14ac:dyDescent="0.25">
      <c r="A4311" s="356">
        <v>20176</v>
      </c>
      <c r="B4311" s="356" t="s">
        <v>6769</v>
      </c>
      <c r="C4311" s="356" t="s">
        <v>3517</v>
      </c>
      <c r="D4311" s="352">
        <v>56.37</v>
      </c>
    </row>
    <row r="4312" spans="1:4" x14ac:dyDescent="0.25">
      <c r="A4312" s="356">
        <v>11378</v>
      </c>
      <c r="B4312" s="356" t="s">
        <v>6770</v>
      </c>
      <c r="C4312" s="356" t="s">
        <v>3517</v>
      </c>
      <c r="D4312" s="352">
        <v>115.7</v>
      </c>
    </row>
    <row r="4313" spans="1:4" x14ac:dyDescent="0.25">
      <c r="A4313" s="356">
        <v>11379</v>
      </c>
      <c r="B4313" s="356" t="s">
        <v>6771</v>
      </c>
      <c r="C4313" s="356" t="s">
        <v>3517</v>
      </c>
      <c r="D4313" s="352">
        <v>97.77</v>
      </c>
    </row>
    <row r="4314" spans="1:4" x14ac:dyDescent="0.25">
      <c r="A4314" s="356">
        <v>11493</v>
      </c>
      <c r="B4314" s="356" t="s">
        <v>6772</v>
      </c>
      <c r="C4314" s="356" t="s">
        <v>3517</v>
      </c>
      <c r="D4314" s="352">
        <v>56.39</v>
      </c>
    </row>
    <row r="4315" spans="1:4" x14ac:dyDescent="0.25">
      <c r="A4315" s="356">
        <v>42717</v>
      </c>
      <c r="B4315" s="356" t="s">
        <v>8233</v>
      </c>
      <c r="C4315" s="356" t="s">
        <v>3517</v>
      </c>
      <c r="D4315" s="352">
        <v>678.12</v>
      </c>
    </row>
    <row r="4316" spans="1:4" x14ac:dyDescent="0.25">
      <c r="A4316" s="356">
        <v>42718</v>
      </c>
      <c r="B4316" s="356" t="s">
        <v>8234</v>
      </c>
      <c r="C4316" s="356" t="s">
        <v>3517</v>
      </c>
      <c r="D4316" s="352">
        <v>752.85</v>
      </c>
    </row>
    <row r="4317" spans="1:4" x14ac:dyDescent="0.25">
      <c r="A4317" s="356">
        <v>7106</v>
      </c>
      <c r="B4317" s="356" t="s">
        <v>6773</v>
      </c>
      <c r="C4317" s="356" t="s">
        <v>3517</v>
      </c>
      <c r="D4317" s="352">
        <v>168.51</v>
      </c>
    </row>
    <row r="4318" spans="1:4" x14ac:dyDescent="0.25">
      <c r="A4318" s="356">
        <v>7104</v>
      </c>
      <c r="B4318" s="356" t="s">
        <v>6774</v>
      </c>
      <c r="C4318" s="356" t="s">
        <v>3517</v>
      </c>
      <c r="D4318" s="352">
        <v>3.51</v>
      </c>
    </row>
    <row r="4319" spans="1:4" x14ac:dyDescent="0.25">
      <c r="A4319" s="356">
        <v>7136</v>
      </c>
      <c r="B4319" s="356" t="s">
        <v>6775</v>
      </c>
      <c r="C4319" s="356" t="s">
        <v>3517</v>
      </c>
      <c r="D4319" s="352">
        <v>6.6</v>
      </c>
    </row>
    <row r="4320" spans="1:4" x14ac:dyDescent="0.25">
      <c r="A4320" s="356">
        <v>7128</v>
      </c>
      <c r="B4320" s="356" t="s">
        <v>6776</v>
      </c>
      <c r="C4320" s="356" t="s">
        <v>3517</v>
      </c>
      <c r="D4320" s="352">
        <v>10.82</v>
      </c>
    </row>
    <row r="4321" spans="1:4" x14ac:dyDescent="0.25">
      <c r="A4321" s="356">
        <v>7108</v>
      </c>
      <c r="B4321" s="356" t="s">
        <v>6777</v>
      </c>
      <c r="C4321" s="356" t="s">
        <v>3517</v>
      </c>
      <c r="D4321" s="352">
        <v>11.58</v>
      </c>
    </row>
    <row r="4322" spans="1:4" x14ac:dyDescent="0.25">
      <c r="A4322" s="356">
        <v>7129</v>
      </c>
      <c r="B4322" s="356" t="s">
        <v>6778</v>
      </c>
      <c r="C4322" s="356" t="s">
        <v>3517</v>
      </c>
      <c r="D4322" s="352">
        <v>9.6300000000000008</v>
      </c>
    </row>
    <row r="4323" spans="1:4" x14ac:dyDescent="0.25">
      <c r="A4323" s="356">
        <v>7130</v>
      </c>
      <c r="B4323" s="356" t="s">
        <v>6779</v>
      </c>
      <c r="C4323" s="356" t="s">
        <v>3517</v>
      </c>
      <c r="D4323" s="352">
        <v>15.7</v>
      </c>
    </row>
    <row r="4324" spans="1:4" x14ac:dyDescent="0.25">
      <c r="A4324" s="356">
        <v>7131</v>
      </c>
      <c r="B4324" s="356" t="s">
        <v>6780</v>
      </c>
      <c r="C4324" s="356" t="s">
        <v>3517</v>
      </c>
      <c r="D4324" s="352">
        <v>19.260000000000002</v>
      </c>
    </row>
    <row r="4325" spans="1:4" x14ac:dyDescent="0.25">
      <c r="A4325" s="356">
        <v>7132</v>
      </c>
      <c r="B4325" s="356" t="s">
        <v>6781</v>
      </c>
      <c r="C4325" s="356" t="s">
        <v>3517</v>
      </c>
      <c r="D4325" s="352">
        <v>53.47</v>
      </c>
    </row>
    <row r="4326" spans="1:4" x14ac:dyDescent="0.25">
      <c r="A4326" s="356">
        <v>7133</v>
      </c>
      <c r="B4326" s="356" t="s">
        <v>6782</v>
      </c>
      <c r="C4326" s="356" t="s">
        <v>3517</v>
      </c>
      <c r="D4326" s="352">
        <v>83.05</v>
      </c>
    </row>
    <row r="4327" spans="1:4" x14ac:dyDescent="0.25">
      <c r="A4327" s="356">
        <v>37420</v>
      </c>
      <c r="B4327" s="356" t="s">
        <v>6783</v>
      </c>
      <c r="C4327" s="356" t="s">
        <v>3517</v>
      </c>
      <c r="D4327" s="352">
        <v>48.01</v>
      </c>
    </row>
    <row r="4328" spans="1:4" x14ac:dyDescent="0.25">
      <c r="A4328" s="356">
        <v>37421</v>
      </c>
      <c r="B4328" s="356" t="s">
        <v>6784</v>
      </c>
      <c r="C4328" s="356" t="s">
        <v>3517</v>
      </c>
      <c r="D4328" s="352">
        <v>65.62</v>
      </c>
    </row>
    <row r="4329" spans="1:4" x14ac:dyDescent="0.25">
      <c r="A4329" s="356">
        <v>37422</v>
      </c>
      <c r="B4329" s="356" t="s">
        <v>6785</v>
      </c>
      <c r="C4329" s="356" t="s">
        <v>3517</v>
      </c>
      <c r="D4329" s="352">
        <v>61.42</v>
      </c>
    </row>
    <row r="4330" spans="1:4" x14ac:dyDescent="0.25">
      <c r="A4330" s="356">
        <v>37443</v>
      </c>
      <c r="B4330" s="356" t="s">
        <v>6786</v>
      </c>
      <c r="C4330" s="356" t="s">
        <v>3517</v>
      </c>
      <c r="D4330" s="352">
        <v>210.18</v>
      </c>
    </row>
    <row r="4331" spans="1:4" x14ac:dyDescent="0.25">
      <c r="A4331" s="356">
        <v>37444</v>
      </c>
      <c r="B4331" s="356" t="s">
        <v>6787</v>
      </c>
      <c r="C4331" s="356" t="s">
        <v>3517</v>
      </c>
      <c r="D4331" s="352">
        <v>213.75</v>
      </c>
    </row>
    <row r="4332" spans="1:4" x14ac:dyDescent="0.25">
      <c r="A4332" s="356">
        <v>37445</v>
      </c>
      <c r="B4332" s="356" t="s">
        <v>6788</v>
      </c>
      <c r="C4332" s="356" t="s">
        <v>3517</v>
      </c>
      <c r="D4332" s="352">
        <v>323.98</v>
      </c>
    </row>
    <row r="4333" spans="1:4" x14ac:dyDescent="0.25">
      <c r="A4333" s="356">
        <v>37446</v>
      </c>
      <c r="B4333" s="356" t="s">
        <v>6789</v>
      </c>
      <c r="C4333" s="356" t="s">
        <v>3517</v>
      </c>
      <c r="D4333" s="352">
        <v>353.19</v>
      </c>
    </row>
    <row r="4334" spans="1:4" x14ac:dyDescent="0.25">
      <c r="A4334" s="356">
        <v>37447</v>
      </c>
      <c r="B4334" s="356" t="s">
        <v>6790</v>
      </c>
      <c r="C4334" s="356" t="s">
        <v>3517</v>
      </c>
      <c r="D4334" s="352">
        <v>358.72</v>
      </c>
    </row>
    <row r="4335" spans="1:4" x14ac:dyDescent="0.25">
      <c r="A4335" s="356">
        <v>37448</v>
      </c>
      <c r="B4335" s="356" t="s">
        <v>6791</v>
      </c>
      <c r="C4335" s="356" t="s">
        <v>3517</v>
      </c>
      <c r="D4335" s="352">
        <v>492.04</v>
      </c>
    </row>
    <row r="4336" spans="1:4" x14ac:dyDescent="0.25">
      <c r="A4336" s="356">
        <v>37440</v>
      </c>
      <c r="B4336" s="356" t="s">
        <v>6792</v>
      </c>
      <c r="C4336" s="356" t="s">
        <v>3517</v>
      </c>
      <c r="D4336" s="352">
        <v>166.83</v>
      </c>
    </row>
    <row r="4337" spans="1:4" x14ac:dyDescent="0.25">
      <c r="A4337" s="356">
        <v>37441</v>
      </c>
      <c r="B4337" s="356" t="s">
        <v>6793</v>
      </c>
      <c r="C4337" s="356" t="s">
        <v>3517</v>
      </c>
      <c r="D4337" s="352">
        <v>166.83</v>
      </c>
    </row>
    <row r="4338" spans="1:4" x14ac:dyDescent="0.25">
      <c r="A4338" s="356">
        <v>37442</v>
      </c>
      <c r="B4338" s="356" t="s">
        <v>6794</v>
      </c>
      <c r="C4338" s="356" t="s">
        <v>3517</v>
      </c>
      <c r="D4338" s="352">
        <v>200.93</v>
      </c>
    </row>
    <row r="4339" spans="1:4" x14ac:dyDescent="0.25">
      <c r="A4339" s="356">
        <v>38017</v>
      </c>
      <c r="B4339" s="356" t="s">
        <v>6795</v>
      </c>
      <c r="C4339" s="356" t="s">
        <v>3517</v>
      </c>
      <c r="D4339" s="352">
        <v>14.27</v>
      </c>
    </row>
    <row r="4340" spans="1:4" x14ac:dyDescent="0.25">
      <c r="A4340" s="356">
        <v>38018</v>
      </c>
      <c r="B4340" s="356" t="s">
        <v>6796</v>
      </c>
      <c r="C4340" s="356" t="s">
        <v>3517</v>
      </c>
      <c r="D4340" s="352">
        <v>15.74</v>
      </c>
    </row>
    <row r="4341" spans="1:4" x14ac:dyDescent="0.25">
      <c r="A4341" s="356">
        <v>39895</v>
      </c>
      <c r="B4341" s="356" t="s">
        <v>6797</v>
      </c>
      <c r="C4341" s="356" t="s">
        <v>3517</v>
      </c>
      <c r="D4341" s="352">
        <v>58.25</v>
      </c>
    </row>
    <row r="4342" spans="1:4" x14ac:dyDescent="0.25">
      <c r="A4342" s="356">
        <v>39896</v>
      </c>
      <c r="B4342" s="356" t="s">
        <v>6798</v>
      </c>
      <c r="C4342" s="356" t="s">
        <v>3517</v>
      </c>
      <c r="D4342" s="352">
        <v>85.37</v>
      </c>
    </row>
    <row r="4343" spans="1:4" x14ac:dyDescent="0.25">
      <c r="A4343" s="356">
        <v>38873</v>
      </c>
      <c r="B4343" s="356" t="s">
        <v>6799</v>
      </c>
      <c r="C4343" s="356" t="s">
        <v>3517</v>
      </c>
      <c r="D4343" s="352">
        <v>19.05</v>
      </c>
    </row>
    <row r="4344" spans="1:4" x14ac:dyDescent="0.25">
      <c r="A4344" s="356">
        <v>38874</v>
      </c>
      <c r="B4344" s="356" t="s">
        <v>6800</v>
      </c>
      <c r="C4344" s="356" t="s">
        <v>3517</v>
      </c>
      <c r="D4344" s="352">
        <v>23.16</v>
      </c>
    </row>
    <row r="4345" spans="1:4" x14ac:dyDescent="0.25">
      <c r="A4345" s="356">
        <v>38875</v>
      </c>
      <c r="B4345" s="356" t="s">
        <v>6801</v>
      </c>
      <c r="C4345" s="356" t="s">
        <v>3517</v>
      </c>
      <c r="D4345" s="352">
        <v>40.94</v>
      </c>
    </row>
    <row r="4346" spans="1:4" x14ac:dyDescent="0.25">
      <c r="A4346" s="356">
        <v>38876</v>
      </c>
      <c r="B4346" s="356" t="s">
        <v>6802</v>
      </c>
      <c r="C4346" s="356" t="s">
        <v>3517</v>
      </c>
      <c r="D4346" s="352">
        <v>55.09</v>
      </c>
    </row>
    <row r="4347" spans="1:4" x14ac:dyDescent="0.25">
      <c r="A4347" s="356">
        <v>39000</v>
      </c>
      <c r="B4347" s="356" t="s">
        <v>6803</v>
      </c>
      <c r="C4347" s="356" t="s">
        <v>3517</v>
      </c>
      <c r="D4347" s="352">
        <v>42.92</v>
      </c>
    </row>
    <row r="4348" spans="1:4" x14ac:dyDescent="0.25">
      <c r="A4348" s="356">
        <v>38674</v>
      </c>
      <c r="B4348" s="356" t="s">
        <v>6804</v>
      </c>
      <c r="C4348" s="356" t="s">
        <v>3517</v>
      </c>
      <c r="D4348" s="352">
        <v>49.6</v>
      </c>
    </row>
    <row r="4349" spans="1:4" x14ac:dyDescent="0.25">
      <c r="A4349" s="356">
        <v>38911</v>
      </c>
      <c r="B4349" s="356" t="s">
        <v>6805</v>
      </c>
      <c r="C4349" s="356" t="s">
        <v>3517</v>
      </c>
      <c r="D4349" s="352">
        <v>68.319999999999993</v>
      </c>
    </row>
    <row r="4350" spans="1:4" x14ac:dyDescent="0.25">
      <c r="A4350" s="356">
        <v>38912</v>
      </c>
      <c r="B4350" s="356" t="s">
        <v>6806</v>
      </c>
      <c r="C4350" s="356" t="s">
        <v>3517</v>
      </c>
      <c r="D4350" s="352">
        <v>86.82</v>
      </c>
    </row>
    <row r="4351" spans="1:4" x14ac:dyDescent="0.25">
      <c r="A4351" s="356">
        <v>38019</v>
      </c>
      <c r="B4351" s="356" t="s">
        <v>6807</v>
      </c>
      <c r="C4351" s="356" t="s">
        <v>3517</v>
      </c>
      <c r="D4351" s="352">
        <v>12.43</v>
      </c>
    </row>
    <row r="4352" spans="1:4" x14ac:dyDescent="0.25">
      <c r="A4352" s="356">
        <v>38020</v>
      </c>
      <c r="B4352" s="356" t="s">
        <v>6808</v>
      </c>
      <c r="C4352" s="356" t="s">
        <v>3517</v>
      </c>
      <c r="D4352" s="352">
        <v>15.74</v>
      </c>
    </row>
    <row r="4353" spans="1:4" x14ac:dyDescent="0.25">
      <c r="A4353" s="356">
        <v>38454</v>
      </c>
      <c r="B4353" s="356" t="s">
        <v>6809</v>
      </c>
      <c r="C4353" s="356" t="s">
        <v>3517</v>
      </c>
      <c r="D4353" s="352">
        <v>7.83</v>
      </c>
    </row>
    <row r="4354" spans="1:4" x14ac:dyDescent="0.25">
      <c r="A4354" s="356">
        <v>38455</v>
      </c>
      <c r="B4354" s="356" t="s">
        <v>6810</v>
      </c>
      <c r="C4354" s="356" t="s">
        <v>3517</v>
      </c>
      <c r="D4354" s="352">
        <v>7.17</v>
      </c>
    </row>
    <row r="4355" spans="1:4" x14ac:dyDescent="0.25">
      <c r="A4355" s="356">
        <v>38462</v>
      </c>
      <c r="B4355" s="356" t="s">
        <v>6811</v>
      </c>
      <c r="C4355" s="356" t="s">
        <v>3517</v>
      </c>
      <c r="D4355" s="352">
        <v>202.41</v>
      </c>
    </row>
    <row r="4356" spans="1:4" x14ac:dyDescent="0.25">
      <c r="A4356" s="356">
        <v>36362</v>
      </c>
      <c r="B4356" s="356" t="s">
        <v>6812</v>
      </c>
      <c r="C4356" s="356" t="s">
        <v>3517</v>
      </c>
      <c r="D4356" s="352">
        <v>3.08</v>
      </c>
    </row>
    <row r="4357" spans="1:4" x14ac:dyDescent="0.25">
      <c r="A4357" s="356">
        <v>36298</v>
      </c>
      <c r="B4357" s="356" t="s">
        <v>6813</v>
      </c>
      <c r="C4357" s="356" t="s">
        <v>3517</v>
      </c>
      <c r="D4357" s="352">
        <v>4.57</v>
      </c>
    </row>
    <row r="4358" spans="1:4" x14ac:dyDescent="0.25">
      <c r="A4358" s="356">
        <v>38456</v>
      </c>
      <c r="B4358" s="356" t="s">
        <v>6814</v>
      </c>
      <c r="C4358" s="356" t="s">
        <v>3517</v>
      </c>
      <c r="D4358" s="352">
        <v>7.45</v>
      </c>
    </row>
    <row r="4359" spans="1:4" x14ac:dyDescent="0.25">
      <c r="A4359" s="356">
        <v>38457</v>
      </c>
      <c r="B4359" s="356" t="s">
        <v>6815</v>
      </c>
      <c r="C4359" s="356" t="s">
        <v>3517</v>
      </c>
      <c r="D4359" s="352">
        <v>16.78</v>
      </c>
    </row>
    <row r="4360" spans="1:4" x14ac:dyDescent="0.25">
      <c r="A4360" s="356">
        <v>38458</v>
      </c>
      <c r="B4360" s="356" t="s">
        <v>6816</v>
      </c>
      <c r="C4360" s="356" t="s">
        <v>3517</v>
      </c>
      <c r="D4360" s="352">
        <v>22.49</v>
      </c>
    </row>
    <row r="4361" spans="1:4" x14ac:dyDescent="0.25">
      <c r="A4361" s="356">
        <v>38459</v>
      </c>
      <c r="B4361" s="356" t="s">
        <v>6817</v>
      </c>
      <c r="C4361" s="356" t="s">
        <v>3517</v>
      </c>
      <c r="D4361" s="352">
        <v>39.700000000000003</v>
      </c>
    </row>
    <row r="4362" spans="1:4" x14ac:dyDescent="0.25">
      <c r="A4362" s="356">
        <v>38460</v>
      </c>
      <c r="B4362" s="356" t="s">
        <v>6818</v>
      </c>
      <c r="C4362" s="356" t="s">
        <v>3517</v>
      </c>
      <c r="D4362" s="352">
        <v>82.92</v>
      </c>
    </row>
    <row r="4363" spans="1:4" x14ac:dyDescent="0.25">
      <c r="A4363" s="356">
        <v>38461</v>
      </c>
      <c r="B4363" s="356" t="s">
        <v>6819</v>
      </c>
      <c r="C4363" s="356" t="s">
        <v>3517</v>
      </c>
      <c r="D4363" s="352">
        <v>126.49</v>
      </c>
    </row>
    <row r="4364" spans="1:4" x14ac:dyDescent="0.25">
      <c r="A4364" s="356">
        <v>7094</v>
      </c>
      <c r="B4364" s="356" t="s">
        <v>6820</v>
      </c>
      <c r="C4364" s="356" t="s">
        <v>3517</v>
      </c>
      <c r="D4364" s="352">
        <v>12.14</v>
      </c>
    </row>
    <row r="4365" spans="1:4" x14ac:dyDescent="0.25">
      <c r="A4365" s="356">
        <v>7116</v>
      </c>
      <c r="B4365" s="356" t="s">
        <v>6821</v>
      </c>
      <c r="C4365" s="356" t="s">
        <v>3517</v>
      </c>
      <c r="D4365" s="352">
        <v>4.21</v>
      </c>
    </row>
    <row r="4366" spans="1:4" x14ac:dyDescent="0.25">
      <c r="A4366" s="356">
        <v>7118</v>
      </c>
      <c r="B4366" s="356" t="s">
        <v>6822</v>
      </c>
      <c r="C4366" s="356" t="s">
        <v>3517</v>
      </c>
      <c r="D4366" s="352">
        <v>26.79</v>
      </c>
    </row>
    <row r="4367" spans="1:4" x14ac:dyDescent="0.25">
      <c r="A4367" s="356">
        <v>7117</v>
      </c>
      <c r="B4367" s="356" t="s">
        <v>6823</v>
      </c>
      <c r="C4367" s="356" t="s">
        <v>3517</v>
      </c>
      <c r="D4367" s="352">
        <v>23.82</v>
      </c>
    </row>
    <row r="4368" spans="1:4" x14ac:dyDescent="0.25">
      <c r="A4368" s="356">
        <v>7098</v>
      </c>
      <c r="B4368" s="356" t="s">
        <v>6824</v>
      </c>
      <c r="C4368" s="356" t="s">
        <v>3517</v>
      </c>
      <c r="D4368" s="352">
        <v>3.32</v>
      </c>
    </row>
    <row r="4369" spans="1:4" x14ac:dyDescent="0.25">
      <c r="A4369" s="356">
        <v>7110</v>
      </c>
      <c r="B4369" s="356" t="s">
        <v>6825</v>
      </c>
      <c r="C4369" s="356" t="s">
        <v>3517</v>
      </c>
      <c r="D4369" s="352">
        <v>58.27</v>
      </c>
    </row>
    <row r="4370" spans="1:4" x14ac:dyDescent="0.25">
      <c r="A4370" s="356">
        <v>7123</v>
      </c>
      <c r="B4370" s="356" t="s">
        <v>6826</v>
      </c>
      <c r="C4370" s="356" t="s">
        <v>3517</v>
      </c>
      <c r="D4370" s="352">
        <v>4.2699999999999996</v>
      </c>
    </row>
    <row r="4371" spans="1:4" x14ac:dyDescent="0.25">
      <c r="A4371" s="356">
        <v>7121</v>
      </c>
      <c r="B4371" s="356" t="s">
        <v>6827</v>
      </c>
      <c r="C4371" s="356" t="s">
        <v>3517</v>
      </c>
      <c r="D4371" s="352">
        <v>10.53</v>
      </c>
    </row>
    <row r="4372" spans="1:4" x14ac:dyDescent="0.25">
      <c r="A4372" s="356">
        <v>7137</v>
      </c>
      <c r="B4372" s="356" t="s">
        <v>6828</v>
      </c>
      <c r="C4372" s="356" t="s">
        <v>3517</v>
      </c>
      <c r="D4372" s="352">
        <v>9.48</v>
      </c>
    </row>
    <row r="4373" spans="1:4" x14ac:dyDescent="0.25">
      <c r="A4373" s="356">
        <v>7122</v>
      </c>
      <c r="B4373" s="356" t="s">
        <v>6829</v>
      </c>
      <c r="C4373" s="356" t="s">
        <v>3517</v>
      </c>
      <c r="D4373" s="352">
        <v>11.84</v>
      </c>
    </row>
    <row r="4374" spans="1:4" x14ac:dyDescent="0.25">
      <c r="A4374" s="356">
        <v>7114</v>
      </c>
      <c r="B4374" s="356" t="s">
        <v>6830</v>
      </c>
      <c r="C4374" s="356" t="s">
        <v>3517</v>
      </c>
      <c r="D4374" s="352">
        <v>18.260000000000002</v>
      </c>
    </row>
    <row r="4375" spans="1:4" x14ac:dyDescent="0.25">
      <c r="A4375" s="356">
        <v>7109</v>
      </c>
      <c r="B4375" s="356" t="s">
        <v>6831</v>
      </c>
      <c r="C4375" s="356" t="s">
        <v>3517</v>
      </c>
      <c r="D4375" s="352">
        <v>3.2</v>
      </c>
    </row>
    <row r="4376" spans="1:4" x14ac:dyDescent="0.25">
      <c r="A4376" s="356">
        <v>7135</v>
      </c>
      <c r="B4376" s="356" t="s">
        <v>6832</v>
      </c>
      <c r="C4376" s="356" t="s">
        <v>3517</v>
      </c>
      <c r="D4376" s="352">
        <v>4.99</v>
      </c>
    </row>
    <row r="4377" spans="1:4" x14ac:dyDescent="0.25">
      <c r="A4377" s="356">
        <v>37947</v>
      </c>
      <c r="B4377" s="356" t="s">
        <v>6833</v>
      </c>
      <c r="C4377" s="356" t="s">
        <v>3517</v>
      </c>
      <c r="D4377" s="352">
        <v>5.05</v>
      </c>
    </row>
    <row r="4378" spans="1:4" x14ac:dyDescent="0.25">
      <c r="A4378" s="356">
        <v>7103</v>
      </c>
      <c r="B4378" s="356" t="s">
        <v>6834</v>
      </c>
      <c r="C4378" s="356" t="s">
        <v>3517</v>
      </c>
      <c r="D4378" s="352">
        <v>11.58</v>
      </c>
    </row>
    <row r="4379" spans="1:4" x14ac:dyDescent="0.25">
      <c r="A4379" s="356">
        <v>40419</v>
      </c>
      <c r="B4379" s="356" t="s">
        <v>6835</v>
      </c>
      <c r="C4379" s="356" t="s">
        <v>3517</v>
      </c>
      <c r="D4379" s="352">
        <v>48.71</v>
      </c>
    </row>
    <row r="4380" spans="1:4" x14ac:dyDescent="0.25">
      <c r="A4380" s="356">
        <v>40420</v>
      </c>
      <c r="B4380" s="356" t="s">
        <v>6836</v>
      </c>
      <c r="C4380" s="356" t="s">
        <v>3517</v>
      </c>
      <c r="D4380" s="352">
        <v>71.069999999999993</v>
      </c>
    </row>
    <row r="4381" spans="1:4" x14ac:dyDescent="0.25">
      <c r="A4381" s="356">
        <v>40421</v>
      </c>
      <c r="B4381" s="356" t="s">
        <v>6837</v>
      </c>
      <c r="C4381" s="356" t="s">
        <v>3517</v>
      </c>
      <c r="D4381" s="352">
        <v>75.650000000000006</v>
      </c>
    </row>
    <row r="4382" spans="1:4" x14ac:dyDescent="0.25">
      <c r="A4382" s="356">
        <v>7126</v>
      </c>
      <c r="B4382" s="356" t="s">
        <v>6838</v>
      </c>
      <c r="C4382" s="356" t="s">
        <v>3517</v>
      </c>
      <c r="D4382" s="352">
        <v>24.31</v>
      </c>
    </row>
    <row r="4383" spans="1:4" x14ac:dyDescent="0.25">
      <c r="A4383" s="356">
        <v>38905</v>
      </c>
      <c r="B4383" s="356" t="s">
        <v>6839</v>
      </c>
      <c r="C4383" s="356" t="s">
        <v>3517</v>
      </c>
      <c r="D4383" s="352">
        <v>21.41</v>
      </c>
    </row>
    <row r="4384" spans="1:4" x14ac:dyDescent="0.25">
      <c r="A4384" s="356">
        <v>38907</v>
      </c>
      <c r="B4384" s="356" t="s">
        <v>6840</v>
      </c>
      <c r="C4384" s="356" t="s">
        <v>3517</v>
      </c>
      <c r="D4384" s="352">
        <v>22.78</v>
      </c>
    </row>
    <row r="4385" spans="1:4" x14ac:dyDescent="0.25">
      <c r="A4385" s="356">
        <v>38908</v>
      </c>
      <c r="B4385" s="356" t="s">
        <v>6841</v>
      </c>
      <c r="C4385" s="356" t="s">
        <v>3517</v>
      </c>
      <c r="D4385" s="352">
        <v>25.63</v>
      </c>
    </row>
    <row r="4386" spans="1:4" x14ac:dyDescent="0.25">
      <c r="A4386" s="356">
        <v>38909</v>
      </c>
      <c r="B4386" s="356" t="s">
        <v>6842</v>
      </c>
      <c r="C4386" s="356" t="s">
        <v>3517</v>
      </c>
      <c r="D4386" s="352">
        <v>36.85</v>
      </c>
    </row>
    <row r="4387" spans="1:4" x14ac:dyDescent="0.25">
      <c r="A4387" s="356">
        <v>38910</v>
      </c>
      <c r="B4387" s="356" t="s">
        <v>6843</v>
      </c>
      <c r="C4387" s="356" t="s">
        <v>3517</v>
      </c>
      <c r="D4387" s="352">
        <v>39.799999999999997</v>
      </c>
    </row>
    <row r="4388" spans="1:4" x14ac:dyDescent="0.25">
      <c r="A4388" s="356">
        <v>38897</v>
      </c>
      <c r="B4388" s="356" t="s">
        <v>6844</v>
      </c>
      <c r="C4388" s="356" t="s">
        <v>3517</v>
      </c>
      <c r="D4388" s="352">
        <v>21.5</v>
      </c>
    </row>
    <row r="4389" spans="1:4" x14ac:dyDescent="0.25">
      <c r="A4389" s="356">
        <v>38899</v>
      </c>
      <c r="B4389" s="356" t="s">
        <v>6845</v>
      </c>
      <c r="C4389" s="356" t="s">
        <v>3517</v>
      </c>
      <c r="D4389" s="352">
        <v>24.18</v>
      </c>
    </row>
    <row r="4390" spans="1:4" x14ac:dyDescent="0.25">
      <c r="A4390" s="356">
        <v>38900</v>
      </c>
      <c r="B4390" s="356" t="s">
        <v>6846</v>
      </c>
      <c r="C4390" s="356" t="s">
        <v>3517</v>
      </c>
      <c r="D4390" s="352">
        <v>25.21</v>
      </c>
    </row>
    <row r="4391" spans="1:4" x14ac:dyDescent="0.25">
      <c r="A4391" s="356">
        <v>38901</v>
      </c>
      <c r="B4391" s="356" t="s">
        <v>6847</v>
      </c>
      <c r="C4391" s="356" t="s">
        <v>3517</v>
      </c>
      <c r="D4391" s="352">
        <v>41.24</v>
      </c>
    </row>
    <row r="4392" spans="1:4" x14ac:dyDescent="0.25">
      <c r="A4392" s="356">
        <v>38904</v>
      </c>
      <c r="B4392" s="356" t="s">
        <v>6848</v>
      </c>
      <c r="C4392" s="356" t="s">
        <v>3517</v>
      </c>
      <c r="D4392" s="352">
        <v>67</v>
      </c>
    </row>
    <row r="4393" spans="1:4" x14ac:dyDescent="0.25">
      <c r="A4393" s="356">
        <v>38903</v>
      </c>
      <c r="B4393" s="356" t="s">
        <v>6849</v>
      </c>
      <c r="C4393" s="356" t="s">
        <v>3517</v>
      </c>
      <c r="D4393" s="352">
        <v>66.58</v>
      </c>
    </row>
    <row r="4394" spans="1:4" x14ac:dyDescent="0.25">
      <c r="A4394" s="356">
        <v>7091</v>
      </c>
      <c r="B4394" s="356" t="s">
        <v>6850</v>
      </c>
      <c r="C4394" s="356" t="s">
        <v>3517</v>
      </c>
      <c r="D4394" s="352">
        <v>19.84</v>
      </c>
    </row>
    <row r="4395" spans="1:4" x14ac:dyDescent="0.25">
      <c r="A4395" s="356">
        <v>11655</v>
      </c>
      <c r="B4395" s="356" t="s">
        <v>6851</v>
      </c>
      <c r="C4395" s="356" t="s">
        <v>3517</v>
      </c>
      <c r="D4395" s="352">
        <v>18.95</v>
      </c>
    </row>
    <row r="4396" spans="1:4" x14ac:dyDescent="0.25">
      <c r="A4396" s="356">
        <v>11656</v>
      </c>
      <c r="B4396" s="356" t="s">
        <v>6852</v>
      </c>
      <c r="C4396" s="356" t="s">
        <v>3517</v>
      </c>
      <c r="D4396" s="352">
        <v>19.82</v>
      </c>
    </row>
    <row r="4397" spans="1:4" x14ac:dyDescent="0.25">
      <c r="A4397" s="356">
        <v>37948</v>
      </c>
      <c r="B4397" s="356" t="s">
        <v>6853</v>
      </c>
      <c r="C4397" s="356" t="s">
        <v>3517</v>
      </c>
      <c r="D4397" s="352">
        <v>4.01</v>
      </c>
    </row>
    <row r="4398" spans="1:4" x14ac:dyDescent="0.25">
      <c r="A4398" s="356">
        <v>7097</v>
      </c>
      <c r="B4398" s="356" t="s">
        <v>6854</v>
      </c>
      <c r="C4398" s="356" t="s">
        <v>3517</v>
      </c>
      <c r="D4398" s="352">
        <v>8.81</v>
      </c>
    </row>
    <row r="4399" spans="1:4" x14ac:dyDescent="0.25">
      <c r="A4399" s="356">
        <v>11657</v>
      </c>
      <c r="B4399" s="356" t="s">
        <v>6855</v>
      </c>
      <c r="C4399" s="356" t="s">
        <v>3517</v>
      </c>
      <c r="D4399" s="352">
        <v>17.28</v>
      </c>
    </row>
    <row r="4400" spans="1:4" x14ac:dyDescent="0.25">
      <c r="A4400" s="356">
        <v>11658</v>
      </c>
      <c r="B4400" s="356" t="s">
        <v>6856</v>
      </c>
      <c r="C4400" s="356" t="s">
        <v>3517</v>
      </c>
      <c r="D4400" s="352">
        <v>17.600000000000001</v>
      </c>
    </row>
    <row r="4401" spans="1:4" x14ac:dyDescent="0.25">
      <c r="A4401" s="356">
        <v>7146</v>
      </c>
      <c r="B4401" s="356" t="s">
        <v>6857</v>
      </c>
      <c r="C4401" s="356" t="s">
        <v>3517</v>
      </c>
      <c r="D4401" s="352">
        <v>180.45</v>
      </c>
    </row>
    <row r="4402" spans="1:4" x14ac:dyDescent="0.25">
      <c r="A4402" s="356">
        <v>7138</v>
      </c>
      <c r="B4402" s="356" t="s">
        <v>6858</v>
      </c>
      <c r="C4402" s="356" t="s">
        <v>3517</v>
      </c>
      <c r="D4402" s="352">
        <v>1.02</v>
      </c>
    </row>
    <row r="4403" spans="1:4" x14ac:dyDescent="0.25">
      <c r="A4403" s="356">
        <v>7139</v>
      </c>
      <c r="B4403" s="356" t="s">
        <v>6859</v>
      </c>
      <c r="C4403" s="356" t="s">
        <v>3517</v>
      </c>
      <c r="D4403" s="352">
        <v>1.34</v>
      </c>
    </row>
    <row r="4404" spans="1:4" x14ac:dyDescent="0.25">
      <c r="A4404" s="356">
        <v>7140</v>
      </c>
      <c r="B4404" s="356" t="s">
        <v>6860</v>
      </c>
      <c r="C4404" s="356" t="s">
        <v>3517</v>
      </c>
      <c r="D4404" s="352">
        <v>4.45</v>
      </c>
    </row>
    <row r="4405" spans="1:4" x14ac:dyDescent="0.25">
      <c r="A4405" s="356">
        <v>7141</v>
      </c>
      <c r="B4405" s="356" t="s">
        <v>6861</v>
      </c>
      <c r="C4405" s="356" t="s">
        <v>3517</v>
      </c>
      <c r="D4405" s="352">
        <v>9.73</v>
      </c>
    </row>
    <row r="4406" spans="1:4" x14ac:dyDescent="0.25">
      <c r="A4406" s="356">
        <v>7143</v>
      </c>
      <c r="B4406" s="356" t="s">
        <v>6862</v>
      </c>
      <c r="C4406" s="356" t="s">
        <v>3517</v>
      </c>
      <c r="D4406" s="352">
        <v>32.43</v>
      </c>
    </row>
    <row r="4407" spans="1:4" x14ac:dyDescent="0.25">
      <c r="A4407" s="356">
        <v>7144</v>
      </c>
      <c r="B4407" s="356" t="s">
        <v>6863</v>
      </c>
      <c r="C4407" s="356" t="s">
        <v>3517</v>
      </c>
      <c r="D4407" s="352">
        <v>64.88</v>
      </c>
    </row>
    <row r="4408" spans="1:4" x14ac:dyDescent="0.25">
      <c r="A4408" s="356">
        <v>7145</v>
      </c>
      <c r="B4408" s="356" t="s">
        <v>6864</v>
      </c>
      <c r="C4408" s="356" t="s">
        <v>3517</v>
      </c>
      <c r="D4408" s="352">
        <v>106.4</v>
      </c>
    </row>
    <row r="4409" spans="1:4" x14ac:dyDescent="0.25">
      <c r="A4409" s="356">
        <v>7142</v>
      </c>
      <c r="B4409" s="356" t="s">
        <v>6865</v>
      </c>
      <c r="C4409" s="356" t="s">
        <v>3517</v>
      </c>
      <c r="D4409" s="352">
        <v>10.88</v>
      </c>
    </row>
    <row r="4410" spans="1:4" x14ac:dyDescent="0.25">
      <c r="A4410" s="356">
        <v>3593</v>
      </c>
      <c r="B4410" s="356" t="s">
        <v>6866</v>
      </c>
      <c r="C4410" s="356" t="s">
        <v>3517</v>
      </c>
      <c r="D4410" s="352">
        <v>71.67</v>
      </c>
    </row>
    <row r="4411" spans="1:4" x14ac:dyDescent="0.25">
      <c r="A4411" s="356">
        <v>3588</v>
      </c>
      <c r="B4411" s="356" t="s">
        <v>6867</v>
      </c>
      <c r="C4411" s="356" t="s">
        <v>3517</v>
      </c>
      <c r="D4411" s="352">
        <v>55.25</v>
      </c>
    </row>
    <row r="4412" spans="1:4" x14ac:dyDescent="0.25">
      <c r="A4412" s="356">
        <v>3585</v>
      </c>
      <c r="B4412" s="356" t="s">
        <v>6868</v>
      </c>
      <c r="C4412" s="356" t="s">
        <v>3517</v>
      </c>
      <c r="D4412" s="352">
        <v>17.059999999999999</v>
      </c>
    </row>
    <row r="4413" spans="1:4" x14ac:dyDescent="0.25">
      <c r="A4413" s="356">
        <v>3587</v>
      </c>
      <c r="B4413" s="356" t="s">
        <v>6869</v>
      </c>
      <c r="C4413" s="356" t="s">
        <v>3517</v>
      </c>
      <c r="D4413" s="352">
        <v>34.28</v>
      </c>
    </row>
    <row r="4414" spans="1:4" x14ac:dyDescent="0.25">
      <c r="A4414" s="356">
        <v>3590</v>
      </c>
      <c r="B4414" s="356" t="s">
        <v>6870</v>
      </c>
      <c r="C4414" s="356" t="s">
        <v>3517</v>
      </c>
      <c r="D4414" s="352">
        <v>203.5</v>
      </c>
    </row>
    <row r="4415" spans="1:4" x14ac:dyDescent="0.25">
      <c r="A4415" s="356">
        <v>3589</v>
      </c>
      <c r="B4415" s="356" t="s">
        <v>6871</v>
      </c>
      <c r="C4415" s="356" t="s">
        <v>3517</v>
      </c>
      <c r="D4415" s="352">
        <v>109.23</v>
      </c>
    </row>
    <row r="4416" spans="1:4" x14ac:dyDescent="0.25">
      <c r="A4416" s="356">
        <v>3586</v>
      </c>
      <c r="B4416" s="356" t="s">
        <v>6872</v>
      </c>
      <c r="C4416" s="356" t="s">
        <v>3517</v>
      </c>
      <c r="D4416" s="352">
        <v>22.35</v>
      </c>
    </row>
    <row r="4417" spans="1:4" x14ac:dyDescent="0.25">
      <c r="A4417" s="356">
        <v>3592</v>
      </c>
      <c r="B4417" s="356" t="s">
        <v>6873</v>
      </c>
      <c r="C4417" s="356" t="s">
        <v>3517</v>
      </c>
      <c r="D4417" s="352">
        <v>321.68</v>
      </c>
    </row>
    <row r="4418" spans="1:4" x14ac:dyDescent="0.25">
      <c r="A4418" s="356">
        <v>3591</v>
      </c>
      <c r="B4418" s="356" t="s">
        <v>6874</v>
      </c>
      <c r="C4418" s="356" t="s">
        <v>3517</v>
      </c>
      <c r="D4418" s="352">
        <v>515.66999999999996</v>
      </c>
    </row>
    <row r="4419" spans="1:4" x14ac:dyDescent="0.25">
      <c r="A4419" s="356">
        <v>40396</v>
      </c>
      <c r="B4419" s="356" t="s">
        <v>6875</v>
      </c>
      <c r="C4419" s="356" t="s">
        <v>3517</v>
      </c>
      <c r="D4419" s="352">
        <v>133.44999999999999</v>
      </c>
    </row>
    <row r="4420" spans="1:4" x14ac:dyDescent="0.25">
      <c r="A4420" s="356">
        <v>40395</v>
      </c>
      <c r="B4420" s="356" t="s">
        <v>6876</v>
      </c>
      <c r="C4420" s="356" t="s">
        <v>3517</v>
      </c>
      <c r="D4420" s="352">
        <v>102.42</v>
      </c>
    </row>
    <row r="4421" spans="1:4" x14ac:dyDescent="0.25">
      <c r="A4421" s="356">
        <v>40392</v>
      </c>
      <c r="B4421" s="356" t="s">
        <v>6877</v>
      </c>
      <c r="C4421" s="356" t="s">
        <v>3517</v>
      </c>
      <c r="D4421" s="352">
        <v>32.950000000000003</v>
      </c>
    </row>
    <row r="4422" spans="1:4" x14ac:dyDescent="0.25">
      <c r="A4422" s="356">
        <v>40394</v>
      </c>
      <c r="B4422" s="356" t="s">
        <v>6878</v>
      </c>
      <c r="C4422" s="356" t="s">
        <v>3517</v>
      </c>
      <c r="D4422" s="352">
        <v>66.680000000000007</v>
      </c>
    </row>
    <row r="4423" spans="1:4" x14ac:dyDescent="0.25">
      <c r="A4423" s="356">
        <v>40398</v>
      </c>
      <c r="B4423" s="356" t="s">
        <v>6879</v>
      </c>
      <c r="C4423" s="356" t="s">
        <v>3517</v>
      </c>
      <c r="D4423" s="352">
        <v>428.14</v>
      </c>
    </row>
    <row r="4424" spans="1:4" x14ac:dyDescent="0.25">
      <c r="A4424" s="356">
        <v>40397</v>
      </c>
      <c r="B4424" s="356" t="s">
        <v>6880</v>
      </c>
      <c r="C4424" s="356" t="s">
        <v>3517</v>
      </c>
      <c r="D4424" s="352">
        <v>219.26</v>
      </c>
    </row>
    <row r="4425" spans="1:4" x14ac:dyDescent="0.25">
      <c r="A4425" s="356">
        <v>40393</v>
      </c>
      <c r="B4425" s="356" t="s">
        <v>6881</v>
      </c>
      <c r="C4425" s="356" t="s">
        <v>3517</v>
      </c>
      <c r="D4425" s="352">
        <v>42.45</v>
      </c>
    </row>
    <row r="4426" spans="1:4" x14ac:dyDescent="0.25">
      <c r="A4426" s="356">
        <v>40399</v>
      </c>
      <c r="B4426" s="356" t="s">
        <v>6882</v>
      </c>
      <c r="C4426" s="356" t="s">
        <v>3517</v>
      </c>
      <c r="D4426" s="352">
        <v>700.44</v>
      </c>
    </row>
    <row r="4427" spans="1:4" x14ac:dyDescent="0.25">
      <c r="A4427" s="356">
        <v>39322</v>
      </c>
      <c r="B4427" s="356" t="s">
        <v>6883</v>
      </c>
      <c r="C4427" s="356" t="s">
        <v>3517</v>
      </c>
      <c r="D4427" s="352">
        <v>25.97</v>
      </c>
    </row>
    <row r="4428" spans="1:4" x14ac:dyDescent="0.25">
      <c r="A4428" s="356">
        <v>39289</v>
      </c>
      <c r="B4428" s="356" t="s">
        <v>6884</v>
      </c>
      <c r="C4428" s="356" t="s">
        <v>3517</v>
      </c>
      <c r="D4428" s="352">
        <v>31.11</v>
      </c>
    </row>
    <row r="4429" spans="1:4" x14ac:dyDescent="0.25">
      <c r="A4429" s="356">
        <v>39290</v>
      </c>
      <c r="B4429" s="356" t="s">
        <v>6885</v>
      </c>
      <c r="C4429" s="356" t="s">
        <v>3517</v>
      </c>
      <c r="D4429" s="352">
        <v>52.8</v>
      </c>
    </row>
    <row r="4430" spans="1:4" x14ac:dyDescent="0.25">
      <c r="A4430" s="356">
        <v>39291</v>
      </c>
      <c r="B4430" s="356" t="s">
        <v>6886</v>
      </c>
      <c r="C4430" s="356" t="s">
        <v>3517</v>
      </c>
      <c r="D4430" s="352">
        <v>79.06</v>
      </c>
    </row>
    <row r="4431" spans="1:4" x14ac:dyDescent="0.25">
      <c r="A4431" s="356">
        <v>20174</v>
      </c>
      <c r="B4431" s="356" t="s">
        <v>6887</v>
      </c>
      <c r="C4431" s="356" t="s">
        <v>3517</v>
      </c>
      <c r="D4431" s="352">
        <v>48.34</v>
      </c>
    </row>
    <row r="4432" spans="1:4" x14ac:dyDescent="0.25">
      <c r="A4432" s="356">
        <v>41892</v>
      </c>
      <c r="B4432" s="356" t="s">
        <v>6888</v>
      </c>
      <c r="C4432" s="356" t="s">
        <v>3517</v>
      </c>
      <c r="D4432" s="352">
        <v>145.6</v>
      </c>
    </row>
    <row r="4433" spans="1:4" x14ac:dyDescent="0.25">
      <c r="A4433" s="356">
        <v>7048</v>
      </c>
      <c r="B4433" s="356" t="s">
        <v>6889</v>
      </c>
      <c r="C4433" s="356" t="s">
        <v>3517</v>
      </c>
      <c r="D4433" s="352">
        <v>31.42</v>
      </c>
    </row>
    <row r="4434" spans="1:4" x14ac:dyDescent="0.25">
      <c r="A4434" s="356">
        <v>7088</v>
      </c>
      <c r="B4434" s="356" t="s">
        <v>6890</v>
      </c>
      <c r="C4434" s="356" t="s">
        <v>3517</v>
      </c>
      <c r="D4434" s="352">
        <v>68.72</v>
      </c>
    </row>
    <row r="4435" spans="1:4" x14ac:dyDescent="0.25">
      <c r="A4435" s="356">
        <v>20179</v>
      </c>
      <c r="B4435" s="356" t="s">
        <v>10814</v>
      </c>
      <c r="C4435" s="356" t="s">
        <v>3517</v>
      </c>
      <c r="D4435" s="352">
        <v>65.08</v>
      </c>
    </row>
    <row r="4436" spans="1:4" x14ac:dyDescent="0.25">
      <c r="A4436" s="356">
        <v>20178</v>
      </c>
      <c r="B4436" s="356" t="s">
        <v>10815</v>
      </c>
      <c r="C4436" s="356" t="s">
        <v>3517</v>
      </c>
      <c r="D4436" s="352">
        <v>57.51</v>
      </c>
    </row>
    <row r="4437" spans="1:4" x14ac:dyDescent="0.25">
      <c r="A4437" s="356">
        <v>20180</v>
      </c>
      <c r="B4437" s="356" t="s">
        <v>10816</v>
      </c>
      <c r="C4437" s="356" t="s">
        <v>3517</v>
      </c>
      <c r="D4437" s="352">
        <v>105.69</v>
      </c>
    </row>
    <row r="4438" spans="1:4" x14ac:dyDescent="0.25">
      <c r="A4438" s="356">
        <v>20181</v>
      </c>
      <c r="B4438" s="356" t="s">
        <v>10817</v>
      </c>
      <c r="C4438" s="356" t="s">
        <v>3517</v>
      </c>
      <c r="D4438" s="352">
        <v>156.78</v>
      </c>
    </row>
    <row r="4439" spans="1:4" x14ac:dyDescent="0.25">
      <c r="A4439" s="356">
        <v>20177</v>
      </c>
      <c r="B4439" s="356" t="s">
        <v>10818</v>
      </c>
      <c r="C4439" s="356" t="s">
        <v>3517</v>
      </c>
      <c r="D4439" s="352">
        <v>37.69</v>
      </c>
    </row>
    <row r="4440" spans="1:4" x14ac:dyDescent="0.25">
      <c r="A4440" s="356">
        <v>7082</v>
      </c>
      <c r="B4440" s="356" t="s">
        <v>6891</v>
      </c>
      <c r="C4440" s="356" t="s">
        <v>3517</v>
      </c>
      <c r="D4440" s="352">
        <v>73.05</v>
      </c>
    </row>
    <row r="4441" spans="1:4" x14ac:dyDescent="0.25">
      <c r="A4441" s="356">
        <v>42707</v>
      </c>
      <c r="B4441" s="356" t="s">
        <v>8235</v>
      </c>
      <c r="C4441" s="356" t="s">
        <v>3517</v>
      </c>
      <c r="D4441" s="352">
        <v>198.38</v>
      </c>
    </row>
    <row r="4442" spans="1:4" x14ac:dyDescent="0.25">
      <c r="A4442" s="356">
        <v>7069</v>
      </c>
      <c r="B4442" s="356" t="s">
        <v>6892</v>
      </c>
      <c r="C4442" s="356" t="s">
        <v>3517</v>
      </c>
      <c r="D4442" s="352">
        <v>162.12</v>
      </c>
    </row>
    <row r="4443" spans="1:4" x14ac:dyDescent="0.25">
      <c r="A4443" s="356">
        <v>42708</v>
      </c>
      <c r="B4443" s="356" t="s">
        <v>8236</v>
      </c>
      <c r="C4443" s="356" t="s">
        <v>3517</v>
      </c>
      <c r="D4443" s="352">
        <v>520.69000000000005</v>
      </c>
    </row>
    <row r="4444" spans="1:4" x14ac:dyDescent="0.25">
      <c r="A4444" s="356">
        <v>7070</v>
      </c>
      <c r="B4444" s="356" t="s">
        <v>6893</v>
      </c>
      <c r="C4444" s="356" t="s">
        <v>3517</v>
      </c>
      <c r="D4444" s="352">
        <v>232.15</v>
      </c>
    </row>
    <row r="4445" spans="1:4" x14ac:dyDescent="0.25">
      <c r="A4445" s="356">
        <v>42709</v>
      </c>
      <c r="B4445" s="356" t="s">
        <v>8237</v>
      </c>
      <c r="C4445" s="356" t="s">
        <v>3517</v>
      </c>
      <c r="D4445" s="352">
        <v>778.71</v>
      </c>
    </row>
    <row r="4446" spans="1:4" x14ac:dyDescent="0.25">
      <c r="A4446" s="356">
        <v>42710</v>
      </c>
      <c r="B4446" s="356" t="s">
        <v>8238</v>
      </c>
      <c r="C4446" s="356" t="s">
        <v>3517</v>
      </c>
      <c r="D4446" s="353">
        <v>2238.42</v>
      </c>
    </row>
    <row r="4447" spans="1:4" x14ac:dyDescent="0.25">
      <c r="A4447" s="356">
        <v>42716</v>
      </c>
      <c r="B4447" s="356" t="s">
        <v>8239</v>
      </c>
      <c r="C4447" s="356" t="s">
        <v>3517</v>
      </c>
      <c r="D4447" s="353">
        <v>2786.1</v>
      </c>
    </row>
    <row r="4448" spans="1:4" x14ac:dyDescent="0.25">
      <c r="A4448" s="356">
        <v>20172</v>
      </c>
      <c r="B4448" s="356" t="s">
        <v>6894</v>
      </c>
      <c r="C4448" s="356" t="s">
        <v>3517</v>
      </c>
      <c r="D4448" s="352">
        <v>53.57</v>
      </c>
    </row>
    <row r="4449" spans="1:4" x14ac:dyDescent="0.25">
      <c r="A4449" s="356">
        <v>40945</v>
      </c>
      <c r="B4449" s="356" t="s">
        <v>6895</v>
      </c>
      <c r="C4449" s="356" t="s">
        <v>3519</v>
      </c>
      <c r="D4449" s="352">
        <v>15.18</v>
      </c>
    </row>
    <row r="4450" spans="1:4" x14ac:dyDescent="0.25">
      <c r="A4450" s="356">
        <v>40946</v>
      </c>
      <c r="B4450" s="356" t="s">
        <v>6896</v>
      </c>
      <c r="C4450" s="356" t="s">
        <v>3655</v>
      </c>
      <c r="D4450" s="353">
        <v>2685.2</v>
      </c>
    </row>
    <row r="4451" spans="1:4" x14ac:dyDescent="0.25">
      <c r="A4451" s="356">
        <v>7153</v>
      </c>
      <c r="B4451" s="356" t="s">
        <v>6897</v>
      </c>
      <c r="C4451" s="356" t="s">
        <v>3519</v>
      </c>
      <c r="D4451" s="352">
        <v>22.92</v>
      </c>
    </row>
    <row r="4452" spans="1:4" x14ac:dyDescent="0.25">
      <c r="A4452" s="356">
        <v>41089</v>
      </c>
      <c r="B4452" s="356" t="s">
        <v>6898</v>
      </c>
      <c r="C4452" s="356" t="s">
        <v>3655</v>
      </c>
      <c r="D4452" s="353">
        <v>4052.72</v>
      </c>
    </row>
    <row r="4453" spans="1:4" x14ac:dyDescent="0.25">
      <c r="A4453" s="356">
        <v>40943</v>
      </c>
      <c r="B4453" s="356" t="s">
        <v>6899</v>
      </c>
      <c r="C4453" s="356" t="s">
        <v>3519</v>
      </c>
      <c r="D4453" s="352">
        <v>24.14</v>
      </c>
    </row>
    <row r="4454" spans="1:4" x14ac:dyDescent="0.25">
      <c r="A4454" s="356">
        <v>40944</v>
      </c>
      <c r="B4454" s="356" t="s">
        <v>6900</v>
      </c>
      <c r="C4454" s="356" t="s">
        <v>3655</v>
      </c>
      <c r="D4454" s="353">
        <v>4268.0600000000004</v>
      </c>
    </row>
    <row r="4455" spans="1:4" x14ac:dyDescent="0.25">
      <c r="A4455" s="356">
        <v>6175</v>
      </c>
      <c r="B4455" s="356" t="s">
        <v>6901</v>
      </c>
      <c r="C4455" s="356" t="s">
        <v>3519</v>
      </c>
      <c r="D4455" s="352">
        <v>21.12</v>
      </c>
    </row>
    <row r="4456" spans="1:4" x14ac:dyDescent="0.25">
      <c r="A4456" s="356">
        <v>41092</v>
      </c>
      <c r="B4456" s="356" t="s">
        <v>6902</v>
      </c>
      <c r="C4456" s="356" t="s">
        <v>3655</v>
      </c>
      <c r="D4456" s="353">
        <v>3733.39</v>
      </c>
    </row>
    <row r="4457" spans="1:4" x14ac:dyDescent="0.25">
      <c r="A4457" s="356">
        <v>37712</v>
      </c>
      <c r="B4457" s="356" t="s">
        <v>8240</v>
      </c>
      <c r="C4457" s="356" t="s">
        <v>3518</v>
      </c>
      <c r="D4457" s="352">
        <v>67.72</v>
      </c>
    </row>
    <row r="4458" spans="1:4" x14ac:dyDescent="0.25">
      <c r="A4458" s="356">
        <v>34547</v>
      </c>
      <c r="B4458" s="356" t="s">
        <v>6903</v>
      </c>
      <c r="C4458" s="356" t="s">
        <v>3526</v>
      </c>
      <c r="D4458" s="352">
        <v>6.98</v>
      </c>
    </row>
    <row r="4459" spans="1:4" x14ac:dyDescent="0.25">
      <c r="A4459" s="356">
        <v>34548</v>
      </c>
      <c r="B4459" s="356" t="s">
        <v>6904</v>
      </c>
      <c r="C4459" s="356" t="s">
        <v>3526</v>
      </c>
      <c r="D4459" s="352">
        <v>11.45</v>
      </c>
    </row>
    <row r="4460" spans="1:4" x14ac:dyDescent="0.25">
      <c r="A4460" s="356">
        <v>34558</v>
      </c>
      <c r="B4460" s="356" t="s">
        <v>6905</v>
      </c>
      <c r="C4460" s="356" t="s">
        <v>3526</v>
      </c>
      <c r="D4460" s="352">
        <v>5.67</v>
      </c>
    </row>
    <row r="4461" spans="1:4" x14ac:dyDescent="0.25">
      <c r="A4461" s="356">
        <v>34550</v>
      </c>
      <c r="B4461" s="356" t="s">
        <v>6906</v>
      </c>
      <c r="C4461" s="356" t="s">
        <v>3526</v>
      </c>
      <c r="D4461" s="352">
        <v>3.02</v>
      </c>
    </row>
    <row r="4462" spans="1:4" x14ac:dyDescent="0.25">
      <c r="A4462" s="356">
        <v>34557</v>
      </c>
      <c r="B4462" s="356" t="s">
        <v>6907</v>
      </c>
      <c r="C4462" s="356" t="s">
        <v>3526</v>
      </c>
      <c r="D4462" s="352">
        <v>4.42</v>
      </c>
    </row>
    <row r="4463" spans="1:4" x14ac:dyDescent="0.25">
      <c r="A4463" s="356">
        <v>37411</v>
      </c>
      <c r="B4463" s="356" t="s">
        <v>8241</v>
      </c>
      <c r="C4463" s="356" t="s">
        <v>3518</v>
      </c>
      <c r="D4463" s="352">
        <v>32.31</v>
      </c>
    </row>
    <row r="4464" spans="1:4" x14ac:dyDescent="0.25">
      <c r="A4464" s="356">
        <v>39508</v>
      </c>
      <c r="B4464" s="356" t="s">
        <v>8242</v>
      </c>
      <c r="C4464" s="356" t="s">
        <v>3518</v>
      </c>
      <c r="D4464" s="352">
        <v>18.149999999999999</v>
      </c>
    </row>
    <row r="4465" spans="1:4" x14ac:dyDescent="0.25">
      <c r="A4465" s="356">
        <v>39507</v>
      </c>
      <c r="B4465" s="356" t="s">
        <v>8243</v>
      </c>
      <c r="C4465" s="356" t="s">
        <v>3518</v>
      </c>
      <c r="D4465" s="352">
        <v>27.07</v>
      </c>
    </row>
    <row r="4466" spans="1:4" x14ac:dyDescent="0.25">
      <c r="A4466" s="356">
        <v>7155</v>
      </c>
      <c r="B4466" s="356" t="s">
        <v>8244</v>
      </c>
      <c r="C4466" s="356" t="s">
        <v>3518</v>
      </c>
      <c r="D4466" s="352">
        <v>34.75</v>
      </c>
    </row>
    <row r="4467" spans="1:4" x14ac:dyDescent="0.25">
      <c r="A4467" s="356">
        <v>42406</v>
      </c>
      <c r="B4467" s="356" t="s">
        <v>8245</v>
      </c>
      <c r="C4467" s="356" t="s">
        <v>3518</v>
      </c>
      <c r="D4467" s="352">
        <v>39.85</v>
      </c>
    </row>
    <row r="4468" spans="1:4" x14ac:dyDescent="0.25">
      <c r="A4468" s="356">
        <v>7156</v>
      </c>
      <c r="B4468" s="356" t="s">
        <v>8246</v>
      </c>
      <c r="C4468" s="356" t="s">
        <v>3518</v>
      </c>
      <c r="D4468" s="352">
        <v>49.86</v>
      </c>
    </row>
    <row r="4469" spans="1:4" x14ac:dyDescent="0.25">
      <c r="A4469" s="356">
        <v>43127</v>
      </c>
      <c r="B4469" s="356" t="s">
        <v>8247</v>
      </c>
      <c r="C4469" s="356" t="s">
        <v>3518</v>
      </c>
      <c r="D4469" s="352">
        <v>71.36</v>
      </c>
    </row>
    <row r="4470" spans="1:4" x14ac:dyDescent="0.25">
      <c r="A4470" s="356">
        <v>10917</v>
      </c>
      <c r="B4470" s="356" t="s">
        <v>8248</v>
      </c>
      <c r="C4470" s="356" t="s">
        <v>3518</v>
      </c>
      <c r="D4470" s="352">
        <v>15.06</v>
      </c>
    </row>
    <row r="4471" spans="1:4" x14ac:dyDescent="0.25">
      <c r="A4471" s="356">
        <v>21141</v>
      </c>
      <c r="B4471" s="356" t="s">
        <v>8249</v>
      </c>
      <c r="C4471" s="356" t="s">
        <v>3518</v>
      </c>
      <c r="D4471" s="352">
        <v>23.32</v>
      </c>
    </row>
    <row r="4472" spans="1:4" x14ac:dyDescent="0.25">
      <c r="A4472" s="356">
        <v>39509</v>
      </c>
      <c r="B4472" s="356" t="s">
        <v>8250</v>
      </c>
      <c r="C4472" s="356" t="s">
        <v>3518</v>
      </c>
      <c r="D4472" s="352">
        <v>22.43</v>
      </c>
    </row>
    <row r="4473" spans="1:4" x14ac:dyDescent="0.25">
      <c r="A4473" s="356">
        <v>44529</v>
      </c>
      <c r="B4473" s="356" t="s">
        <v>12830</v>
      </c>
      <c r="C4473" s="356" t="s">
        <v>3518</v>
      </c>
      <c r="D4473" s="352">
        <v>13.82</v>
      </c>
    </row>
    <row r="4474" spans="1:4" x14ac:dyDescent="0.25">
      <c r="A4474" s="356">
        <v>7167</v>
      </c>
      <c r="B4474" s="356" t="s">
        <v>8251</v>
      </c>
      <c r="C4474" s="356" t="s">
        <v>3518</v>
      </c>
      <c r="D4474" s="352">
        <v>27.21</v>
      </c>
    </row>
    <row r="4475" spans="1:4" x14ac:dyDescent="0.25">
      <c r="A4475" s="356">
        <v>10928</v>
      </c>
      <c r="B4475" s="356" t="s">
        <v>8252</v>
      </c>
      <c r="C4475" s="356" t="s">
        <v>3518</v>
      </c>
      <c r="D4475" s="352">
        <v>15.64</v>
      </c>
    </row>
    <row r="4476" spans="1:4" x14ac:dyDescent="0.25">
      <c r="A4476" s="356">
        <v>10933</v>
      </c>
      <c r="B4476" s="356" t="s">
        <v>8253</v>
      </c>
      <c r="C4476" s="356" t="s">
        <v>3518</v>
      </c>
      <c r="D4476" s="352">
        <v>23.58</v>
      </c>
    </row>
    <row r="4477" spans="1:4" x14ac:dyDescent="0.25">
      <c r="A4477" s="356">
        <v>7158</v>
      </c>
      <c r="B4477" s="356" t="s">
        <v>8254</v>
      </c>
      <c r="C4477" s="356" t="s">
        <v>3518</v>
      </c>
      <c r="D4477" s="352">
        <v>40</v>
      </c>
    </row>
    <row r="4478" spans="1:4" x14ac:dyDescent="0.25">
      <c r="A4478" s="356">
        <v>10927</v>
      </c>
      <c r="B4478" s="356" t="s">
        <v>8255</v>
      </c>
      <c r="C4478" s="356" t="s">
        <v>3518</v>
      </c>
      <c r="D4478" s="352">
        <v>25.58</v>
      </c>
    </row>
    <row r="4479" spans="1:4" x14ac:dyDescent="0.25">
      <c r="A4479" s="356">
        <v>7162</v>
      </c>
      <c r="B4479" s="356" t="s">
        <v>8256</v>
      </c>
      <c r="C4479" s="356" t="s">
        <v>3518</v>
      </c>
      <c r="D4479" s="352">
        <v>62.59</v>
      </c>
    </row>
    <row r="4480" spans="1:4" x14ac:dyDescent="0.25">
      <c r="A4480" s="356">
        <v>10932</v>
      </c>
      <c r="B4480" s="356" t="s">
        <v>8257</v>
      </c>
      <c r="C4480" s="356" t="s">
        <v>3518</v>
      </c>
      <c r="D4480" s="352">
        <v>108.87</v>
      </c>
    </row>
    <row r="4481" spans="1:4" x14ac:dyDescent="0.25">
      <c r="A4481" s="356">
        <v>10937</v>
      </c>
      <c r="B4481" s="356" t="s">
        <v>8258</v>
      </c>
      <c r="C4481" s="356" t="s">
        <v>3518</v>
      </c>
      <c r="D4481" s="352">
        <v>27.98</v>
      </c>
    </row>
    <row r="4482" spans="1:4" x14ac:dyDescent="0.25">
      <c r="A4482" s="356">
        <v>10935</v>
      </c>
      <c r="B4482" s="356" t="s">
        <v>8259</v>
      </c>
      <c r="C4482" s="356" t="s">
        <v>3518</v>
      </c>
      <c r="D4482" s="352">
        <v>48.53</v>
      </c>
    </row>
    <row r="4483" spans="1:4" x14ac:dyDescent="0.25">
      <c r="A4483" s="356">
        <v>10931</v>
      </c>
      <c r="B4483" s="356" t="s">
        <v>8260</v>
      </c>
      <c r="C4483" s="356" t="s">
        <v>3518</v>
      </c>
      <c r="D4483" s="352">
        <v>13.65</v>
      </c>
    </row>
    <row r="4484" spans="1:4" x14ac:dyDescent="0.25">
      <c r="A4484" s="356">
        <v>7164</v>
      </c>
      <c r="B4484" s="356" t="s">
        <v>8261</v>
      </c>
      <c r="C4484" s="356" t="s">
        <v>3518</v>
      </c>
      <c r="D4484" s="352">
        <v>45.18</v>
      </c>
    </row>
    <row r="4485" spans="1:4" x14ac:dyDescent="0.25">
      <c r="A4485" s="356">
        <v>36887</v>
      </c>
      <c r="B4485" s="356" t="s">
        <v>6908</v>
      </c>
      <c r="C4485" s="356" t="s">
        <v>3518</v>
      </c>
      <c r="D4485" s="352">
        <v>10.87</v>
      </c>
    </row>
    <row r="4486" spans="1:4" x14ac:dyDescent="0.25">
      <c r="A4486" s="356">
        <v>34630</v>
      </c>
      <c r="B4486" s="356" t="s">
        <v>8262</v>
      </c>
      <c r="C4486" s="356" t="s">
        <v>3517</v>
      </c>
      <c r="D4486" s="353">
        <v>1100.67</v>
      </c>
    </row>
    <row r="4487" spans="1:4" x14ac:dyDescent="0.25">
      <c r="A4487" s="356">
        <v>7161</v>
      </c>
      <c r="B4487" s="356" t="s">
        <v>6909</v>
      </c>
      <c r="C4487" s="356" t="s">
        <v>3518</v>
      </c>
      <c r="D4487" s="352">
        <v>5.62</v>
      </c>
    </row>
    <row r="4488" spans="1:4" x14ac:dyDescent="0.25">
      <c r="A4488" s="356">
        <v>7170</v>
      </c>
      <c r="B4488" s="356" t="s">
        <v>6910</v>
      </c>
      <c r="C4488" s="356" t="s">
        <v>3518</v>
      </c>
      <c r="D4488" s="352">
        <v>2.62</v>
      </c>
    </row>
    <row r="4489" spans="1:4" x14ac:dyDescent="0.25">
      <c r="A4489" s="356">
        <v>37524</v>
      </c>
      <c r="B4489" s="356" t="s">
        <v>6911</v>
      </c>
      <c r="C4489" s="356" t="s">
        <v>3526</v>
      </c>
      <c r="D4489" s="352">
        <v>2.4</v>
      </c>
    </row>
    <row r="4490" spans="1:4" x14ac:dyDescent="0.25">
      <c r="A4490" s="356">
        <v>37525</v>
      </c>
      <c r="B4490" s="356" t="s">
        <v>6912</v>
      </c>
      <c r="C4490" s="356" t="s">
        <v>3526</v>
      </c>
      <c r="D4490" s="352">
        <v>3.28</v>
      </c>
    </row>
    <row r="4491" spans="1:4" x14ac:dyDescent="0.25">
      <c r="A4491" s="356">
        <v>36789</v>
      </c>
      <c r="B4491" s="356" t="s">
        <v>6913</v>
      </c>
      <c r="C4491" s="356" t="s">
        <v>3517</v>
      </c>
      <c r="D4491" s="352">
        <v>2.77</v>
      </c>
    </row>
    <row r="4492" spans="1:4" x14ac:dyDescent="0.25">
      <c r="A4492" s="356">
        <v>7173</v>
      </c>
      <c r="B4492" s="356" t="s">
        <v>8263</v>
      </c>
      <c r="C4492" s="356" t="s">
        <v>3841</v>
      </c>
      <c r="D4492" s="353">
        <v>1789.99</v>
      </c>
    </row>
    <row r="4493" spans="1:4" x14ac:dyDescent="0.25">
      <c r="A4493" s="356">
        <v>7175</v>
      </c>
      <c r="B4493" s="356" t="s">
        <v>10819</v>
      </c>
      <c r="C4493" s="356" t="s">
        <v>3517</v>
      </c>
      <c r="D4493" s="352">
        <v>2.02</v>
      </c>
    </row>
    <row r="4494" spans="1:4" x14ac:dyDescent="0.25">
      <c r="A4494" s="356">
        <v>40741</v>
      </c>
      <c r="B4494" s="356" t="s">
        <v>10419</v>
      </c>
      <c r="C4494" s="356" t="s">
        <v>3517</v>
      </c>
      <c r="D4494" s="352">
        <v>2.8</v>
      </c>
    </row>
    <row r="4495" spans="1:4" x14ac:dyDescent="0.25">
      <c r="A4495" s="356">
        <v>7184</v>
      </c>
      <c r="B4495" s="356" t="s">
        <v>6914</v>
      </c>
      <c r="C4495" s="356" t="s">
        <v>3518</v>
      </c>
      <c r="D4495" s="352">
        <v>35.770000000000003</v>
      </c>
    </row>
    <row r="4496" spans="1:4" x14ac:dyDescent="0.25">
      <c r="A4496" s="356">
        <v>34458</v>
      </c>
      <c r="B4496" s="356" t="s">
        <v>6915</v>
      </c>
      <c r="C4496" s="356" t="s">
        <v>3517</v>
      </c>
      <c r="D4496" s="352">
        <v>166.26</v>
      </c>
    </row>
    <row r="4497" spans="1:4" x14ac:dyDescent="0.25">
      <c r="A4497" s="356">
        <v>34464</v>
      </c>
      <c r="B4497" s="356" t="s">
        <v>6916</v>
      </c>
      <c r="C4497" s="356" t="s">
        <v>3517</v>
      </c>
      <c r="D4497" s="352">
        <v>247.49</v>
      </c>
    </row>
    <row r="4498" spans="1:4" x14ac:dyDescent="0.25">
      <c r="A4498" s="356">
        <v>34468</v>
      </c>
      <c r="B4498" s="356" t="s">
        <v>6917</v>
      </c>
      <c r="C4498" s="356" t="s">
        <v>3517</v>
      </c>
      <c r="D4498" s="352">
        <v>312.02</v>
      </c>
    </row>
    <row r="4499" spans="1:4" x14ac:dyDescent="0.25">
      <c r="A4499" s="356">
        <v>34473</v>
      </c>
      <c r="B4499" s="356" t="s">
        <v>6918</v>
      </c>
      <c r="C4499" s="356" t="s">
        <v>3517</v>
      </c>
      <c r="D4499" s="352">
        <v>189.27</v>
      </c>
    </row>
    <row r="4500" spans="1:4" x14ac:dyDescent="0.25">
      <c r="A4500" s="356">
        <v>34480</v>
      </c>
      <c r="B4500" s="356" t="s">
        <v>6919</v>
      </c>
      <c r="C4500" s="356" t="s">
        <v>3517</v>
      </c>
      <c r="D4500" s="352">
        <v>349.79</v>
      </c>
    </row>
    <row r="4501" spans="1:4" x14ac:dyDescent="0.25">
      <c r="A4501" s="356">
        <v>34486</v>
      </c>
      <c r="B4501" s="356" t="s">
        <v>6920</v>
      </c>
      <c r="C4501" s="356" t="s">
        <v>3517</v>
      </c>
      <c r="D4501" s="352">
        <v>414.14</v>
      </c>
    </row>
    <row r="4502" spans="1:4" x14ac:dyDescent="0.25">
      <c r="A4502" s="356">
        <v>7190</v>
      </c>
      <c r="B4502" s="356" t="s">
        <v>6921</v>
      </c>
      <c r="C4502" s="356" t="s">
        <v>3517</v>
      </c>
      <c r="D4502" s="352">
        <v>13.82</v>
      </c>
    </row>
    <row r="4503" spans="1:4" x14ac:dyDescent="0.25">
      <c r="A4503" s="356">
        <v>34417</v>
      </c>
      <c r="B4503" s="356" t="s">
        <v>6922</v>
      </c>
      <c r="C4503" s="356" t="s">
        <v>3517</v>
      </c>
      <c r="D4503" s="352">
        <v>22.13</v>
      </c>
    </row>
    <row r="4504" spans="1:4" x14ac:dyDescent="0.25">
      <c r="A4504" s="356">
        <v>7213</v>
      </c>
      <c r="B4504" s="356" t="s">
        <v>6923</v>
      </c>
      <c r="C4504" s="356" t="s">
        <v>3518</v>
      </c>
      <c r="D4504" s="352">
        <v>20.29</v>
      </c>
    </row>
    <row r="4505" spans="1:4" x14ac:dyDescent="0.25">
      <c r="A4505" s="356">
        <v>7195</v>
      </c>
      <c r="B4505" s="356" t="s">
        <v>6924</v>
      </c>
      <c r="C4505" s="356" t="s">
        <v>3517</v>
      </c>
      <c r="D4505" s="352">
        <v>59.58</v>
      </c>
    </row>
    <row r="4506" spans="1:4" x14ac:dyDescent="0.25">
      <c r="A4506" s="356">
        <v>7186</v>
      </c>
      <c r="B4506" s="356" t="s">
        <v>6925</v>
      </c>
      <c r="C4506" s="356" t="s">
        <v>3517</v>
      </c>
      <c r="D4506" s="352">
        <v>64.900000000000006</v>
      </c>
    </row>
    <row r="4507" spans="1:4" x14ac:dyDescent="0.25">
      <c r="A4507" s="356">
        <v>7194</v>
      </c>
      <c r="B4507" s="356" t="s">
        <v>6926</v>
      </c>
      <c r="C4507" s="356" t="s">
        <v>3518</v>
      </c>
      <c r="D4507" s="352">
        <v>29.92</v>
      </c>
    </row>
    <row r="4508" spans="1:4" x14ac:dyDescent="0.25">
      <c r="A4508" s="356">
        <v>7197</v>
      </c>
      <c r="B4508" s="356" t="s">
        <v>6927</v>
      </c>
      <c r="C4508" s="356" t="s">
        <v>3517</v>
      </c>
      <c r="D4508" s="352">
        <v>126.29</v>
      </c>
    </row>
    <row r="4509" spans="1:4" x14ac:dyDescent="0.25">
      <c r="A4509" s="356">
        <v>7192</v>
      </c>
      <c r="B4509" s="356" t="s">
        <v>6928</v>
      </c>
      <c r="C4509" s="356" t="s">
        <v>3517</v>
      </c>
      <c r="D4509" s="352">
        <v>113.15</v>
      </c>
    </row>
    <row r="4510" spans="1:4" x14ac:dyDescent="0.25">
      <c r="A4510" s="356">
        <v>7193</v>
      </c>
      <c r="B4510" s="356" t="s">
        <v>6929</v>
      </c>
      <c r="C4510" s="356" t="s">
        <v>3517</v>
      </c>
      <c r="D4510" s="352">
        <v>127.39</v>
      </c>
    </row>
    <row r="4511" spans="1:4" x14ac:dyDescent="0.25">
      <c r="A4511" s="356">
        <v>7189</v>
      </c>
      <c r="B4511" s="356" t="s">
        <v>6930</v>
      </c>
      <c r="C4511" s="356" t="s">
        <v>3517</v>
      </c>
      <c r="D4511" s="352">
        <v>148.04</v>
      </c>
    </row>
    <row r="4512" spans="1:4" x14ac:dyDescent="0.25">
      <c r="A4512" s="356">
        <v>34402</v>
      </c>
      <c r="B4512" s="356" t="s">
        <v>6931</v>
      </c>
      <c r="C4512" s="356" t="s">
        <v>3517</v>
      </c>
      <c r="D4512" s="352">
        <v>209</v>
      </c>
    </row>
    <row r="4513" spans="1:4" x14ac:dyDescent="0.25">
      <c r="A4513" s="356">
        <v>7245</v>
      </c>
      <c r="B4513" s="356" t="s">
        <v>6932</v>
      </c>
      <c r="C4513" s="356" t="s">
        <v>3517</v>
      </c>
      <c r="D4513" s="352">
        <v>45.79</v>
      </c>
    </row>
    <row r="4514" spans="1:4" x14ac:dyDescent="0.25">
      <c r="A4514" s="356">
        <v>34425</v>
      </c>
      <c r="B4514" s="356" t="s">
        <v>6933</v>
      </c>
      <c r="C4514" s="356" t="s">
        <v>3517</v>
      </c>
      <c r="D4514" s="352">
        <v>134.26</v>
      </c>
    </row>
    <row r="4515" spans="1:4" x14ac:dyDescent="0.25">
      <c r="A4515" s="356">
        <v>7223</v>
      </c>
      <c r="B4515" s="356" t="s">
        <v>6934</v>
      </c>
      <c r="C4515" s="356" t="s">
        <v>3517</v>
      </c>
      <c r="D4515" s="352">
        <v>149.62</v>
      </c>
    </row>
    <row r="4516" spans="1:4" x14ac:dyDescent="0.25">
      <c r="A4516" s="356">
        <v>7234</v>
      </c>
      <c r="B4516" s="356" t="s">
        <v>6935</v>
      </c>
      <c r="C4516" s="356" t="s">
        <v>3517</v>
      </c>
      <c r="D4516" s="352">
        <v>225.78</v>
      </c>
    </row>
    <row r="4517" spans="1:4" x14ac:dyDescent="0.25">
      <c r="A4517" s="356">
        <v>7224</v>
      </c>
      <c r="B4517" s="356" t="s">
        <v>6936</v>
      </c>
      <c r="C4517" s="356" t="s">
        <v>3517</v>
      </c>
      <c r="D4517" s="352">
        <v>275.06</v>
      </c>
    </row>
    <row r="4518" spans="1:4" x14ac:dyDescent="0.25">
      <c r="A4518" s="356">
        <v>7225</v>
      </c>
      <c r="B4518" s="356" t="s">
        <v>6937</v>
      </c>
      <c r="C4518" s="356" t="s">
        <v>3517</v>
      </c>
      <c r="D4518" s="352">
        <v>294.93</v>
      </c>
    </row>
    <row r="4519" spans="1:4" x14ac:dyDescent="0.25">
      <c r="A4519" s="356">
        <v>7226</v>
      </c>
      <c r="B4519" s="356" t="s">
        <v>6938</v>
      </c>
      <c r="C4519" s="356" t="s">
        <v>3517</v>
      </c>
      <c r="D4519" s="352">
        <v>314.74</v>
      </c>
    </row>
    <row r="4520" spans="1:4" x14ac:dyDescent="0.25">
      <c r="A4520" s="356">
        <v>7227</v>
      </c>
      <c r="B4520" s="356" t="s">
        <v>6939</v>
      </c>
      <c r="C4520" s="356" t="s">
        <v>3517</v>
      </c>
      <c r="D4520" s="352">
        <v>358.25</v>
      </c>
    </row>
    <row r="4521" spans="1:4" x14ac:dyDescent="0.25">
      <c r="A4521" s="356">
        <v>7212</v>
      </c>
      <c r="B4521" s="356" t="s">
        <v>6940</v>
      </c>
      <c r="C4521" s="356" t="s">
        <v>3517</v>
      </c>
      <c r="D4521" s="352">
        <v>393.63</v>
      </c>
    </row>
    <row r="4522" spans="1:4" x14ac:dyDescent="0.25">
      <c r="A4522" s="356">
        <v>7229</v>
      </c>
      <c r="B4522" s="356" t="s">
        <v>6941</v>
      </c>
      <c r="C4522" s="356" t="s">
        <v>3517</v>
      </c>
      <c r="D4522" s="352">
        <v>249.51</v>
      </c>
    </row>
    <row r="4523" spans="1:4" x14ac:dyDescent="0.25">
      <c r="A4523" s="356">
        <v>7230</v>
      </c>
      <c r="B4523" s="356" t="s">
        <v>6942</v>
      </c>
      <c r="C4523" s="356" t="s">
        <v>3517</v>
      </c>
      <c r="D4523" s="352">
        <v>415.38</v>
      </c>
    </row>
    <row r="4524" spans="1:4" x14ac:dyDescent="0.25">
      <c r="A4524" s="356">
        <v>7231</v>
      </c>
      <c r="B4524" s="356" t="s">
        <v>6943</v>
      </c>
      <c r="C4524" s="356" t="s">
        <v>3517</v>
      </c>
      <c r="D4524" s="352">
        <v>589.26</v>
      </c>
    </row>
    <row r="4525" spans="1:4" x14ac:dyDescent="0.25">
      <c r="A4525" s="356">
        <v>7220</v>
      </c>
      <c r="B4525" s="356" t="s">
        <v>6944</v>
      </c>
      <c r="C4525" s="356" t="s">
        <v>3517</v>
      </c>
      <c r="D4525" s="352">
        <v>727.38</v>
      </c>
    </row>
    <row r="4526" spans="1:4" x14ac:dyDescent="0.25">
      <c r="A4526" s="356">
        <v>34447</v>
      </c>
      <c r="B4526" s="356" t="s">
        <v>6945</v>
      </c>
      <c r="C4526" s="356" t="s">
        <v>3517</v>
      </c>
      <c r="D4526" s="352">
        <v>813.32</v>
      </c>
    </row>
    <row r="4527" spans="1:4" x14ac:dyDescent="0.25">
      <c r="A4527" s="356">
        <v>7233</v>
      </c>
      <c r="B4527" s="356" t="s">
        <v>6946</v>
      </c>
      <c r="C4527" s="356" t="s">
        <v>3517</v>
      </c>
      <c r="D4527" s="352">
        <v>933</v>
      </c>
    </row>
    <row r="4528" spans="1:4" x14ac:dyDescent="0.25">
      <c r="A4528" s="356">
        <v>40740</v>
      </c>
      <c r="B4528" s="356" t="s">
        <v>12831</v>
      </c>
      <c r="C4528" s="356" t="s">
        <v>3518</v>
      </c>
      <c r="D4528" s="352">
        <v>179.98</v>
      </c>
    </row>
    <row r="4529" spans="1:4" x14ac:dyDescent="0.25">
      <c r="A4529" s="356">
        <v>25007</v>
      </c>
      <c r="B4529" s="356" t="s">
        <v>8264</v>
      </c>
      <c r="C4529" s="356" t="s">
        <v>3518</v>
      </c>
      <c r="D4529" s="352">
        <v>51.5</v>
      </c>
    </row>
    <row r="4530" spans="1:4" x14ac:dyDescent="0.25">
      <c r="A4530" s="356">
        <v>43071</v>
      </c>
      <c r="B4530" s="356" t="s">
        <v>10820</v>
      </c>
      <c r="C4530" s="356" t="s">
        <v>3518</v>
      </c>
      <c r="D4530" s="352">
        <v>202.65</v>
      </c>
    </row>
    <row r="4531" spans="1:4" x14ac:dyDescent="0.25">
      <c r="A4531" s="356">
        <v>39520</v>
      </c>
      <c r="B4531" s="356" t="s">
        <v>8265</v>
      </c>
      <c r="C4531" s="356" t="s">
        <v>3518</v>
      </c>
      <c r="D4531" s="352">
        <v>165.33</v>
      </c>
    </row>
    <row r="4532" spans="1:4" x14ac:dyDescent="0.25">
      <c r="A4532" s="356">
        <v>39521</v>
      </c>
      <c r="B4532" s="356" t="s">
        <v>8266</v>
      </c>
      <c r="C4532" s="356" t="s">
        <v>3518</v>
      </c>
      <c r="D4532" s="352">
        <v>170.73</v>
      </c>
    </row>
    <row r="4533" spans="1:4" x14ac:dyDescent="0.25">
      <c r="A4533" s="356">
        <v>39522</v>
      </c>
      <c r="B4533" s="356" t="s">
        <v>8267</v>
      </c>
      <c r="C4533" s="356" t="s">
        <v>3518</v>
      </c>
      <c r="D4533" s="352">
        <v>176.3</v>
      </c>
    </row>
    <row r="4534" spans="1:4" x14ac:dyDescent="0.25">
      <c r="A4534" s="356">
        <v>7243</v>
      </c>
      <c r="B4534" s="356" t="s">
        <v>8268</v>
      </c>
      <c r="C4534" s="356" t="s">
        <v>3518</v>
      </c>
      <c r="D4534" s="352">
        <v>53.81</v>
      </c>
    </row>
    <row r="4535" spans="1:4" x14ac:dyDescent="0.25">
      <c r="A4535" s="356">
        <v>11067</v>
      </c>
      <c r="B4535" s="356" t="s">
        <v>8269</v>
      </c>
      <c r="C4535" s="356" t="s">
        <v>3517</v>
      </c>
      <c r="D4535" s="352">
        <v>481.54</v>
      </c>
    </row>
    <row r="4536" spans="1:4" x14ac:dyDescent="0.25">
      <c r="A4536" s="356">
        <v>11068</v>
      </c>
      <c r="B4536" s="356" t="s">
        <v>8270</v>
      </c>
      <c r="C4536" s="356" t="s">
        <v>3517</v>
      </c>
      <c r="D4536" s="352">
        <v>608.35</v>
      </c>
    </row>
    <row r="4537" spans="1:4" x14ac:dyDescent="0.25">
      <c r="A4537" s="356">
        <v>7246</v>
      </c>
      <c r="B4537" s="356" t="s">
        <v>6947</v>
      </c>
      <c r="C4537" s="356" t="s">
        <v>3517</v>
      </c>
      <c r="D4537" s="352">
        <v>50.57</v>
      </c>
    </row>
    <row r="4538" spans="1:4" x14ac:dyDescent="0.25">
      <c r="A4538" s="356">
        <v>41097</v>
      </c>
      <c r="B4538" s="356" t="s">
        <v>8844</v>
      </c>
      <c r="C4538" s="356" t="s">
        <v>3655</v>
      </c>
      <c r="D4538" s="353">
        <v>2781.48</v>
      </c>
    </row>
    <row r="4539" spans="1:4" x14ac:dyDescent="0.25">
      <c r="A4539" s="356">
        <v>12869</v>
      </c>
      <c r="B4539" s="356" t="s">
        <v>12832</v>
      </c>
      <c r="C4539" s="356" t="s">
        <v>3519</v>
      </c>
      <c r="D4539" s="352">
        <v>15.74</v>
      </c>
    </row>
    <row r="4540" spans="1:4" x14ac:dyDescent="0.25">
      <c r="A4540" s="356">
        <v>1574</v>
      </c>
      <c r="B4540" s="356" t="s">
        <v>6948</v>
      </c>
      <c r="C4540" s="356" t="s">
        <v>3517</v>
      </c>
      <c r="D4540" s="352">
        <v>1.27</v>
      </c>
    </row>
    <row r="4541" spans="1:4" x14ac:dyDescent="0.25">
      <c r="A4541" s="356">
        <v>1581</v>
      </c>
      <c r="B4541" s="356" t="s">
        <v>6949</v>
      </c>
      <c r="C4541" s="356" t="s">
        <v>3517</v>
      </c>
      <c r="D4541" s="352">
        <v>8.83</v>
      </c>
    </row>
    <row r="4542" spans="1:4" x14ac:dyDescent="0.25">
      <c r="A4542" s="356">
        <v>1575</v>
      </c>
      <c r="B4542" s="356" t="s">
        <v>6950</v>
      </c>
      <c r="C4542" s="356" t="s">
        <v>3517</v>
      </c>
      <c r="D4542" s="352">
        <v>1.51</v>
      </c>
    </row>
    <row r="4543" spans="1:4" x14ac:dyDescent="0.25">
      <c r="A4543" s="356">
        <v>1570</v>
      </c>
      <c r="B4543" s="356" t="s">
        <v>6951</v>
      </c>
      <c r="C4543" s="356" t="s">
        <v>3517</v>
      </c>
      <c r="D4543" s="352">
        <v>0.76</v>
      </c>
    </row>
    <row r="4544" spans="1:4" x14ac:dyDescent="0.25">
      <c r="A4544" s="356">
        <v>1576</v>
      </c>
      <c r="B4544" s="356" t="s">
        <v>6952</v>
      </c>
      <c r="C4544" s="356" t="s">
        <v>3517</v>
      </c>
      <c r="D4544" s="352">
        <v>2.09</v>
      </c>
    </row>
    <row r="4545" spans="1:4" x14ac:dyDescent="0.25">
      <c r="A4545" s="356">
        <v>1577</v>
      </c>
      <c r="B4545" s="356" t="s">
        <v>6953</v>
      </c>
      <c r="C4545" s="356" t="s">
        <v>3517</v>
      </c>
      <c r="D4545" s="352">
        <v>2.36</v>
      </c>
    </row>
    <row r="4546" spans="1:4" x14ac:dyDescent="0.25">
      <c r="A4546" s="356">
        <v>1571</v>
      </c>
      <c r="B4546" s="356" t="s">
        <v>6954</v>
      </c>
      <c r="C4546" s="356" t="s">
        <v>3517</v>
      </c>
      <c r="D4546" s="352">
        <v>0.99</v>
      </c>
    </row>
    <row r="4547" spans="1:4" x14ac:dyDescent="0.25">
      <c r="A4547" s="356">
        <v>1578</v>
      </c>
      <c r="B4547" s="356" t="s">
        <v>6955</v>
      </c>
      <c r="C4547" s="356" t="s">
        <v>3517</v>
      </c>
      <c r="D4547" s="352">
        <v>4.09</v>
      </c>
    </row>
    <row r="4548" spans="1:4" x14ac:dyDescent="0.25">
      <c r="A4548" s="356">
        <v>1573</v>
      </c>
      <c r="B4548" s="356" t="s">
        <v>6956</v>
      </c>
      <c r="C4548" s="356" t="s">
        <v>3517</v>
      </c>
      <c r="D4548" s="352">
        <v>1.18</v>
      </c>
    </row>
    <row r="4549" spans="1:4" x14ac:dyDescent="0.25">
      <c r="A4549" s="356">
        <v>1579</v>
      </c>
      <c r="B4549" s="356" t="s">
        <v>6957</v>
      </c>
      <c r="C4549" s="356" t="s">
        <v>3517</v>
      </c>
      <c r="D4549" s="352">
        <v>5.0999999999999996</v>
      </c>
    </row>
    <row r="4550" spans="1:4" x14ac:dyDescent="0.25">
      <c r="A4550" s="356">
        <v>1580</v>
      </c>
      <c r="B4550" s="356" t="s">
        <v>6958</v>
      </c>
      <c r="C4550" s="356" t="s">
        <v>3517</v>
      </c>
      <c r="D4550" s="352">
        <v>6.28</v>
      </c>
    </row>
    <row r="4551" spans="1:4" x14ac:dyDescent="0.25">
      <c r="A4551" s="356">
        <v>39321</v>
      </c>
      <c r="B4551" s="356" t="s">
        <v>6959</v>
      </c>
      <c r="C4551" s="356" t="s">
        <v>3517</v>
      </c>
      <c r="D4551" s="352">
        <v>21.84</v>
      </c>
    </row>
    <row r="4552" spans="1:4" x14ac:dyDescent="0.25">
      <c r="A4552" s="356">
        <v>39319</v>
      </c>
      <c r="B4552" s="356" t="s">
        <v>6960</v>
      </c>
      <c r="C4552" s="356" t="s">
        <v>3517</v>
      </c>
      <c r="D4552" s="352">
        <v>8.5299999999999994</v>
      </c>
    </row>
    <row r="4553" spans="1:4" x14ac:dyDescent="0.25">
      <c r="A4553" s="356">
        <v>39320</v>
      </c>
      <c r="B4553" s="356" t="s">
        <v>6961</v>
      </c>
      <c r="C4553" s="356" t="s">
        <v>3517</v>
      </c>
      <c r="D4553" s="352">
        <v>14.18</v>
      </c>
    </row>
    <row r="4554" spans="1:4" x14ac:dyDescent="0.25">
      <c r="A4554" s="356">
        <v>1591</v>
      </c>
      <c r="B4554" s="356" t="s">
        <v>6962</v>
      </c>
      <c r="C4554" s="356" t="s">
        <v>3517</v>
      </c>
      <c r="D4554" s="352">
        <v>19.48</v>
      </c>
    </row>
    <row r="4555" spans="1:4" x14ac:dyDescent="0.25">
      <c r="A4555" s="356">
        <v>1547</v>
      </c>
      <c r="B4555" s="356" t="s">
        <v>6963</v>
      </c>
      <c r="C4555" s="356" t="s">
        <v>3517</v>
      </c>
      <c r="D4555" s="352">
        <v>102.08</v>
      </c>
    </row>
    <row r="4556" spans="1:4" x14ac:dyDescent="0.25">
      <c r="A4556" s="356">
        <v>38196</v>
      </c>
      <c r="B4556" s="356" t="s">
        <v>6964</v>
      </c>
      <c r="C4556" s="356" t="s">
        <v>3517</v>
      </c>
      <c r="D4556" s="352">
        <v>19.88</v>
      </c>
    </row>
    <row r="4557" spans="1:4" x14ac:dyDescent="0.25">
      <c r="A4557" s="356">
        <v>1543</v>
      </c>
      <c r="B4557" s="356" t="s">
        <v>6965</v>
      </c>
      <c r="C4557" s="356" t="s">
        <v>3517</v>
      </c>
      <c r="D4557" s="352">
        <v>21.13</v>
      </c>
    </row>
    <row r="4558" spans="1:4" x14ac:dyDescent="0.25">
      <c r="A4558" s="356">
        <v>1585</v>
      </c>
      <c r="B4558" s="356" t="s">
        <v>6966</v>
      </c>
      <c r="C4558" s="356" t="s">
        <v>3517</v>
      </c>
      <c r="D4558" s="352">
        <v>4.09</v>
      </c>
    </row>
    <row r="4559" spans="1:4" x14ac:dyDescent="0.25">
      <c r="A4559" s="356">
        <v>1593</v>
      </c>
      <c r="B4559" s="356" t="s">
        <v>6967</v>
      </c>
      <c r="C4559" s="356" t="s">
        <v>3517</v>
      </c>
      <c r="D4559" s="352">
        <v>21.73</v>
      </c>
    </row>
    <row r="4560" spans="1:4" x14ac:dyDescent="0.25">
      <c r="A4560" s="356">
        <v>11838</v>
      </c>
      <c r="B4560" s="356" t="s">
        <v>6968</v>
      </c>
      <c r="C4560" s="356" t="s">
        <v>3517</v>
      </c>
      <c r="D4560" s="352">
        <v>28.67</v>
      </c>
    </row>
    <row r="4561" spans="1:4" x14ac:dyDescent="0.25">
      <c r="A4561" s="356">
        <v>1594</v>
      </c>
      <c r="B4561" s="356" t="s">
        <v>6969</v>
      </c>
      <c r="C4561" s="356" t="s">
        <v>3517</v>
      </c>
      <c r="D4561" s="352">
        <v>28.98</v>
      </c>
    </row>
    <row r="4562" spans="1:4" x14ac:dyDescent="0.25">
      <c r="A4562" s="356">
        <v>1586</v>
      </c>
      <c r="B4562" s="356" t="s">
        <v>6970</v>
      </c>
      <c r="C4562" s="356" t="s">
        <v>3517</v>
      </c>
      <c r="D4562" s="352">
        <v>5.18</v>
      </c>
    </row>
    <row r="4563" spans="1:4" x14ac:dyDescent="0.25">
      <c r="A4563" s="356">
        <v>11839</v>
      </c>
      <c r="B4563" s="356" t="s">
        <v>6971</v>
      </c>
      <c r="C4563" s="356" t="s">
        <v>3517</v>
      </c>
      <c r="D4563" s="352">
        <v>41.71</v>
      </c>
    </row>
    <row r="4564" spans="1:4" x14ac:dyDescent="0.25">
      <c r="A4564" s="356">
        <v>1587</v>
      </c>
      <c r="B4564" s="356" t="s">
        <v>6972</v>
      </c>
      <c r="C4564" s="356" t="s">
        <v>3517</v>
      </c>
      <c r="D4564" s="352">
        <v>5.27</v>
      </c>
    </row>
    <row r="4565" spans="1:4" x14ac:dyDescent="0.25">
      <c r="A4565" s="356">
        <v>1545</v>
      </c>
      <c r="B4565" s="356" t="s">
        <v>6973</v>
      </c>
      <c r="C4565" s="356" t="s">
        <v>3517</v>
      </c>
      <c r="D4565" s="352">
        <v>50.06</v>
      </c>
    </row>
    <row r="4566" spans="1:4" x14ac:dyDescent="0.25">
      <c r="A4566" s="356">
        <v>1588</v>
      </c>
      <c r="B4566" s="356" t="s">
        <v>6974</v>
      </c>
      <c r="C4566" s="356" t="s">
        <v>3517</v>
      </c>
      <c r="D4566" s="352">
        <v>7.23</v>
      </c>
    </row>
    <row r="4567" spans="1:4" x14ac:dyDescent="0.25">
      <c r="A4567" s="356">
        <v>1535</v>
      </c>
      <c r="B4567" s="356" t="s">
        <v>6975</v>
      </c>
      <c r="C4567" s="356" t="s">
        <v>3517</v>
      </c>
      <c r="D4567" s="352">
        <v>4.17</v>
      </c>
    </row>
    <row r="4568" spans="1:4" x14ac:dyDescent="0.25">
      <c r="A4568" s="356">
        <v>1589</v>
      </c>
      <c r="B4568" s="356" t="s">
        <v>6976</v>
      </c>
      <c r="C4568" s="356" t="s">
        <v>3517</v>
      </c>
      <c r="D4568" s="352">
        <v>7.46</v>
      </c>
    </row>
    <row r="4569" spans="1:4" x14ac:dyDescent="0.25">
      <c r="A4569" s="356">
        <v>1546</v>
      </c>
      <c r="B4569" s="356" t="s">
        <v>6977</v>
      </c>
      <c r="C4569" s="356" t="s">
        <v>3517</v>
      </c>
      <c r="D4569" s="352">
        <v>84.47</v>
      </c>
    </row>
    <row r="4570" spans="1:4" x14ac:dyDescent="0.25">
      <c r="A4570" s="356">
        <v>1590</v>
      </c>
      <c r="B4570" s="356" t="s">
        <v>6978</v>
      </c>
      <c r="C4570" s="356" t="s">
        <v>3517</v>
      </c>
      <c r="D4570" s="352">
        <v>13.14</v>
      </c>
    </row>
    <row r="4571" spans="1:4" x14ac:dyDescent="0.25">
      <c r="A4571" s="356">
        <v>1542</v>
      </c>
      <c r="B4571" s="356" t="s">
        <v>6979</v>
      </c>
      <c r="C4571" s="356" t="s">
        <v>3517</v>
      </c>
      <c r="D4571" s="352">
        <v>17.399999999999999</v>
      </c>
    </row>
    <row r="4572" spans="1:4" x14ac:dyDescent="0.25">
      <c r="A4572" s="356">
        <v>38415</v>
      </c>
      <c r="B4572" s="356" t="s">
        <v>6980</v>
      </c>
      <c r="C4572" s="356" t="s">
        <v>3517</v>
      </c>
      <c r="D4572" s="353">
        <v>1311.09</v>
      </c>
    </row>
    <row r="4573" spans="1:4" x14ac:dyDescent="0.25">
      <c r="A4573" s="356">
        <v>38414</v>
      </c>
      <c r="B4573" s="356" t="s">
        <v>6981</v>
      </c>
      <c r="C4573" s="356" t="s">
        <v>3517</v>
      </c>
      <c r="D4573" s="353">
        <v>1840.13</v>
      </c>
    </row>
    <row r="4574" spans="1:4" x14ac:dyDescent="0.25">
      <c r="A4574" s="356">
        <v>38128</v>
      </c>
      <c r="B4574" s="356" t="s">
        <v>6982</v>
      </c>
      <c r="C4574" s="356" t="s">
        <v>3575</v>
      </c>
      <c r="D4574" s="352">
        <v>0.67</v>
      </c>
    </row>
    <row r="4575" spans="1:4" x14ac:dyDescent="0.25">
      <c r="A4575" s="356">
        <v>7253</v>
      </c>
      <c r="B4575" s="356" t="s">
        <v>6983</v>
      </c>
      <c r="C4575" s="356" t="s">
        <v>3524</v>
      </c>
      <c r="D4575" s="352">
        <v>143.57</v>
      </c>
    </row>
    <row r="4576" spans="1:4" x14ac:dyDescent="0.25">
      <c r="A4576" s="356">
        <v>4806</v>
      </c>
      <c r="B4576" s="356" t="s">
        <v>6984</v>
      </c>
      <c r="C4576" s="356" t="s">
        <v>3526</v>
      </c>
      <c r="D4576" s="352">
        <v>15.24</v>
      </c>
    </row>
    <row r="4577" spans="1:4" x14ac:dyDescent="0.25">
      <c r="A4577" s="356">
        <v>34401</v>
      </c>
      <c r="B4577" s="356" t="s">
        <v>10420</v>
      </c>
      <c r="C4577" s="356" t="s">
        <v>3517</v>
      </c>
      <c r="D4577" s="352">
        <v>2.13</v>
      </c>
    </row>
    <row r="4578" spans="1:4" x14ac:dyDescent="0.25">
      <c r="A4578" s="356">
        <v>7260</v>
      </c>
      <c r="B4578" s="356" t="s">
        <v>10421</v>
      </c>
      <c r="C4578" s="356" t="s">
        <v>3517</v>
      </c>
      <c r="D4578" s="352">
        <v>1.89</v>
      </c>
    </row>
    <row r="4579" spans="1:4" x14ac:dyDescent="0.25">
      <c r="A4579" s="356">
        <v>7256</v>
      </c>
      <c r="B4579" s="356" t="s">
        <v>10422</v>
      </c>
      <c r="C4579" s="356" t="s">
        <v>3517</v>
      </c>
      <c r="D4579" s="352">
        <v>1.87</v>
      </c>
    </row>
    <row r="4580" spans="1:4" x14ac:dyDescent="0.25">
      <c r="A4580" s="356">
        <v>7258</v>
      </c>
      <c r="B4580" s="356" t="s">
        <v>10423</v>
      </c>
      <c r="C4580" s="356" t="s">
        <v>3517</v>
      </c>
      <c r="D4580" s="352">
        <v>0.77</v>
      </c>
    </row>
    <row r="4581" spans="1:4" x14ac:dyDescent="0.25">
      <c r="A4581" s="356">
        <v>34400</v>
      </c>
      <c r="B4581" s="356" t="s">
        <v>10424</v>
      </c>
      <c r="C4581" s="356" t="s">
        <v>3517</v>
      </c>
      <c r="D4581" s="352">
        <v>3.28</v>
      </c>
    </row>
    <row r="4582" spans="1:4" x14ac:dyDescent="0.25">
      <c r="A4582" s="356">
        <v>10617</v>
      </c>
      <c r="B4582" s="356" t="s">
        <v>10425</v>
      </c>
      <c r="C4582" s="356" t="s">
        <v>3517</v>
      </c>
      <c r="D4582" s="352">
        <v>6.27</v>
      </c>
    </row>
    <row r="4583" spans="1:4" x14ac:dyDescent="0.25">
      <c r="A4583" s="356">
        <v>7274</v>
      </c>
      <c r="B4583" s="356" t="s">
        <v>6985</v>
      </c>
      <c r="C4583" s="356" t="s">
        <v>3517</v>
      </c>
      <c r="D4583" s="352">
        <v>64.459999999999994</v>
      </c>
    </row>
    <row r="4584" spans="1:4" x14ac:dyDescent="0.25">
      <c r="A4584" s="356">
        <v>11663</v>
      </c>
      <c r="B4584" s="356" t="s">
        <v>6986</v>
      </c>
      <c r="C4584" s="356" t="s">
        <v>3517</v>
      </c>
      <c r="D4584" s="352">
        <v>530.29</v>
      </c>
    </row>
    <row r="4585" spans="1:4" x14ac:dyDescent="0.25">
      <c r="A4585" s="356">
        <v>154</v>
      </c>
      <c r="B4585" s="356" t="s">
        <v>8271</v>
      </c>
      <c r="C4585" s="356" t="s">
        <v>3576</v>
      </c>
      <c r="D4585" s="352">
        <v>55.36</v>
      </c>
    </row>
    <row r="4586" spans="1:4" x14ac:dyDescent="0.25">
      <c r="A4586" s="356">
        <v>38121</v>
      </c>
      <c r="B4586" s="356" t="s">
        <v>12833</v>
      </c>
      <c r="C4586" s="356" t="s">
        <v>3576</v>
      </c>
      <c r="D4586" s="352">
        <v>8.19</v>
      </c>
    </row>
    <row r="4587" spans="1:4" x14ac:dyDescent="0.25">
      <c r="A4587" s="356">
        <v>43776</v>
      </c>
      <c r="B4587" s="356" t="s">
        <v>10426</v>
      </c>
      <c r="C4587" s="356" t="s">
        <v>3576</v>
      </c>
      <c r="D4587" s="352">
        <v>20.28</v>
      </c>
    </row>
    <row r="4588" spans="1:4" x14ac:dyDescent="0.25">
      <c r="A4588" s="356">
        <v>7343</v>
      </c>
      <c r="B4588" s="356" t="s">
        <v>12834</v>
      </c>
      <c r="C4588" s="356" t="s">
        <v>3576</v>
      </c>
      <c r="D4588" s="352">
        <v>7.25</v>
      </c>
    </row>
    <row r="4589" spans="1:4" x14ac:dyDescent="0.25">
      <c r="A4589" s="356">
        <v>7348</v>
      </c>
      <c r="B4589" s="356" t="s">
        <v>6987</v>
      </c>
      <c r="C4589" s="356" t="s">
        <v>3576</v>
      </c>
      <c r="D4589" s="352">
        <v>15.02</v>
      </c>
    </row>
    <row r="4590" spans="1:4" x14ac:dyDescent="0.25">
      <c r="A4590" s="356">
        <v>7313</v>
      </c>
      <c r="B4590" s="356" t="s">
        <v>6988</v>
      </c>
      <c r="C4590" s="356" t="s">
        <v>3576</v>
      </c>
      <c r="D4590" s="352">
        <v>36.549999999999997</v>
      </c>
    </row>
    <row r="4591" spans="1:4" x14ac:dyDescent="0.25">
      <c r="A4591" s="356">
        <v>7319</v>
      </c>
      <c r="B4591" s="356" t="s">
        <v>6989</v>
      </c>
      <c r="C4591" s="356" t="s">
        <v>3576</v>
      </c>
      <c r="D4591" s="352">
        <v>20.92</v>
      </c>
    </row>
    <row r="4592" spans="1:4" x14ac:dyDescent="0.25">
      <c r="A4592" s="356">
        <v>7314</v>
      </c>
      <c r="B4592" s="356" t="s">
        <v>12835</v>
      </c>
      <c r="C4592" s="356" t="s">
        <v>3576</v>
      </c>
      <c r="D4592" s="352">
        <v>32.46</v>
      </c>
    </row>
    <row r="4593" spans="1:4" x14ac:dyDescent="0.25">
      <c r="A4593" s="356">
        <v>7304</v>
      </c>
      <c r="B4593" s="356" t="s">
        <v>10427</v>
      </c>
      <c r="C4593" s="356" t="s">
        <v>3576</v>
      </c>
      <c r="D4593" s="352">
        <v>60.12</v>
      </c>
    </row>
    <row r="4594" spans="1:4" x14ac:dyDescent="0.25">
      <c r="A4594" s="356">
        <v>43649</v>
      </c>
      <c r="B4594" s="356" t="s">
        <v>10428</v>
      </c>
      <c r="C4594" s="356" t="s">
        <v>3576</v>
      </c>
      <c r="D4594" s="352">
        <v>31.09</v>
      </c>
    </row>
    <row r="4595" spans="1:4" x14ac:dyDescent="0.25">
      <c r="A4595" s="356">
        <v>43650</v>
      </c>
      <c r="B4595" s="356" t="s">
        <v>10429</v>
      </c>
      <c r="C4595" s="356" t="s">
        <v>3576</v>
      </c>
      <c r="D4595" s="352">
        <v>29.38</v>
      </c>
    </row>
    <row r="4596" spans="1:4" x14ac:dyDescent="0.25">
      <c r="A4596" s="356">
        <v>7311</v>
      </c>
      <c r="B4596" s="356" t="s">
        <v>6990</v>
      </c>
      <c r="C4596" s="356" t="s">
        <v>3576</v>
      </c>
      <c r="D4596" s="352">
        <v>30.1</v>
      </c>
    </row>
    <row r="4597" spans="1:4" x14ac:dyDescent="0.25">
      <c r="A4597" s="356">
        <v>7292</v>
      </c>
      <c r="B4597" s="356" t="s">
        <v>6991</v>
      </c>
      <c r="C4597" s="356" t="s">
        <v>3576</v>
      </c>
      <c r="D4597" s="352">
        <v>29.14</v>
      </c>
    </row>
    <row r="4598" spans="1:4" x14ac:dyDescent="0.25">
      <c r="A4598" s="356">
        <v>7293</v>
      </c>
      <c r="B4598" s="356" t="s">
        <v>10430</v>
      </c>
      <c r="C4598" s="356" t="s">
        <v>3576</v>
      </c>
      <c r="D4598" s="352">
        <v>32.24</v>
      </c>
    </row>
    <row r="4599" spans="1:4" x14ac:dyDescent="0.25">
      <c r="A4599" s="356">
        <v>7306</v>
      </c>
      <c r="B4599" s="356" t="s">
        <v>10431</v>
      </c>
      <c r="C4599" s="356" t="s">
        <v>3576</v>
      </c>
      <c r="D4599" s="352">
        <v>35.58</v>
      </c>
    </row>
    <row r="4600" spans="1:4" x14ac:dyDescent="0.25">
      <c r="A4600" s="356">
        <v>7288</v>
      </c>
      <c r="B4600" s="356" t="s">
        <v>6992</v>
      </c>
      <c r="C4600" s="356" t="s">
        <v>3576</v>
      </c>
      <c r="D4600" s="352">
        <v>29.54</v>
      </c>
    </row>
    <row r="4601" spans="1:4" x14ac:dyDescent="0.25">
      <c r="A4601" s="356">
        <v>43625</v>
      </c>
      <c r="B4601" s="356" t="s">
        <v>10432</v>
      </c>
      <c r="C4601" s="356" t="s">
        <v>3576</v>
      </c>
      <c r="D4601" s="352">
        <v>23.85</v>
      </c>
    </row>
    <row r="4602" spans="1:4" x14ac:dyDescent="0.25">
      <c r="A4602" s="356">
        <v>43647</v>
      </c>
      <c r="B4602" s="356" t="s">
        <v>10433</v>
      </c>
      <c r="C4602" s="356" t="s">
        <v>3576</v>
      </c>
      <c r="D4602" s="352">
        <v>21.66</v>
      </c>
    </row>
    <row r="4603" spans="1:4" x14ac:dyDescent="0.25">
      <c r="A4603" s="356">
        <v>43648</v>
      </c>
      <c r="B4603" s="356" t="s">
        <v>10434</v>
      </c>
      <c r="C4603" s="356" t="s">
        <v>3576</v>
      </c>
      <c r="D4603" s="352">
        <v>20.9</v>
      </c>
    </row>
    <row r="4604" spans="1:4" x14ac:dyDescent="0.25">
      <c r="A4604" s="356">
        <v>35693</v>
      </c>
      <c r="B4604" s="356" t="s">
        <v>6993</v>
      </c>
      <c r="C4604" s="356" t="s">
        <v>3576</v>
      </c>
      <c r="D4604" s="352">
        <v>9.34</v>
      </c>
    </row>
    <row r="4605" spans="1:4" x14ac:dyDescent="0.25">
      <c r="A4605" s="356">
        <v>7356</v>
      </c>
      <c r="B4605" s="356" t="s">
        <v>12836</v>
      </c>
      <c r="C4605" s="356" t="s">
        <v>3576</v>
      </c>
      <c r="D4605" s="352">
        <v>22.4</v>
      </c>
    </row>
    <row r="4606" spans="1:4" x14ac:dyDescent="0.25">
      <c r="A4606" s="356">
        <v>35692</v>
      </c>
      <c r="B4606" s="356" t="s">
        <v>6994</v>
      </c>
      <c r="C4606" s="356" t="s">
        <v>3576</v>
      </c>
      <c r="D4606" s="352">
        <v>14.66</v>
      </c>
    </row>
    <row r="4607" spans="1:4" x14ac:dyDescent="0.25">
      <c r="A4607" s="356">
        <v>43624</v>
      </c>
      <c r="B4607" s="356" t="s">
        <v>12837</v>
      </c>
      <c r="C4607" s="356" t="s">
        <v>3576</v>
      </c>
      <c r="D4607" s="352">
        <v>27.3</v>
      </c>
    </row>
    <row r="4608" spans="1:4" x14ac:dyDescent="0.25">
      <c r="A4608" s="356">
        <v>7342</v>
      </c>
      <c r="B4608" s="356" t="s">
        <v>6995</v>
      </c>
      <c r="C4608" s="356" t="s">
        <v>3575</v>
      </c>
      <c r="D4608" s="352">
        <v>4.01</v>
      </c>
    </row>
    <row r="4609" spans="1:4" x14ac:dyDescent="0.25">
      <c r="A4609" s="356">
        <v>7350</v>
      </c>
      <c r="B4609" s="356" t="s">
        <v>12838</v>
      </c>
      <c r="C4609" s="356" t="s">
        <v>3576</v>
      </c>
      <c r="D4609" s="352">
        <v>32.33</v>
      </c>
    </row>
    <row r="4610" spans="1:4" x14ac:dyDescent="0.25">
      <c r="A4610" s="356">
        <v>39574</v>
      </c>
      <c r="B4610" s="356" t="s">
        <v>6996</v>
      </c>
      <c r="C4610" s="356" t="s">
        <v>3517</v>
      </c>
      <c r="D4610" s="352">
        <v>6.67</v>
      </c>
    </row>
    <row r="4611" spans="1:4" x14ac:dyDescent="0.25">
      <c r="A4611" s="356">
        <v>11060</v>
      </c>
      <c r="B4611" s="356" t="s">
        <v>6997</v>
      </c>
      <c r="C4611" s="356" t="s">
        <v>3517</v>
      </c>
      <c r="D4611" s="352">
        <v>41.58</v>
      </c>
    </row>
    <row r="4612" spans="1:4" x14ac:dyDescent="0.25">
      <c r="A4612" s="356">
        <v>37401</v>
      </c>
      <c r="B4612" s="356" t="s">
        <v>6998</v>
      </c>
      <c r="C4612" s="356" t="s">
        <v>3517</v>
      </c>
      <c r="D4612" s="352">
        <v>79.02</v>
      </c>
    </row>
    <row r="4613" spans="1:4" x14ac:dyDescent="0.25">
      <c r="A4613" s="356">
        <v>7525</v>
      </c>
      <c r="B4613" s="356" t="s">
        <v>6999</v>
      </c>
      <c r="C4613" s="356" t="s">
        <v>3517</v>
      </c>
      <c r="D4613" s="352">
        <v>38.85</v>
      </c>
    </row>
    <row r="4614" spans="1:4" x14ac:dyDescent="0.25">
      <c r="A4614" s="356">
        <v>7524</v>
      </c>
      <c r="B4614" s="356" t="s">
        <v>7000</v>
      </c>
      <c r="C4614" s="356" t="s">
        <v>3517</v>
      </c>
      <c r="D4614" s="352">
        <v>36.61</v>
      </c>
    </row>
    <row r="4615" spans="1:4" x14ac:dyDescent="0.25">
      <c r="A4615" s="356">
        <v>38105</v>
      </c>
      <c r="B4615" s="356" t="s">
        <v>7001</v>
      </c>
      <c r="C4615" s="356" t="s">
        <v>3517</v>
      </c>
      <c r="D4615" s="352">
        <v>9.4</v>
      </c>
    </row>
    <row r="4616" spans="1:4" x14ac:dyDescent="0.25">
      <c r="A4616" s="356">
        <v>38084</v>
      </c>
      <c r="B4616" s="356" t="s">
        <v>7002</v>
      </c>
      <c r="C4616" s="356" t="s">
        <v>3517</v>
      </c>
      <c r="D4616" s="352">
        <v>13.35</v>
      </c>
    </row>
    <row r="4617" spans="1:4" x14ac:dyDescent="0.25">
      <c r="A4617" s="356">
        <v>38103</v>
      </c>
      <c r="B4617" s="356" t="s">
        <v>7003</v>
      </c>
      <c r="C4617" s="356" t="s">
        <v>3517</v>
      </c>
      <c r="D4617" s="352">
        <v>14.12</v>
      </c>
    </row>
    <row r="4618" spans="1:4" x14ac:dyDescent="0.25">
      <c r="A4618" s="356">
        <v>38082</v>
      </c>
      <c r="B4618" s="356" t="s">
        <v>7004</v>
      </c>
      <c r="C4618" s="356" t="s">
        <v>3517</v>
      </c>
      <c r="D4618" s="352">
        <v>17.39</v>
      </c>
    </row>
    <row r="4619" spans="1:4" x14ac:dyDescent="0.25">
      <c r="A4619" s="356">
        <v>38104</v>
      </c>
      <c r="B4619" s="356" t="s">
        <v>7005</v>
      </c>
      <c r="C4619" s="356" t="s">
        <v>3517</v>
      </c>
      <c r="D4619" s="352">
        <v>27.64</v>
      </c>
    </row>
    <row r="4620" spans="1:4" x14ac:dyDescent="0.25">
      <c r="A4620" s="356">
        <v>38083</v>
      </c>
      <c r="B4620" s="356" t="s">
        <v>7006</v>
      </c>
      <c r="C4620" s="356" t="s">
        <v>3517</v>
      </c>
      <c r="D4620" s="352">
        <v>30.69</v>
      </c>
    </row>
    <row r="4621" spans="1:4" x14ac:dyDescent="0.25">
      <c r="A4621" s="356">
        <v>38101</v>
      </c>
      <c r="B4621" s="356" t="s">
        <v>7007</v>
      </c>
      <c r="C4621" s="356" t="s">
        <v>3517</v>
      </c>
      <c r="D4621" s="352">
        <v>6.71</v>
      </c>
    </row>
    <row r="4622" spans="1:4" x14ac:dyDescent="0.25">
      <c r="A4622" s="356">
        <v>7528</v>
      </c>
      <c r="B4622" s="356" t="s">
        <v>7008</v>
      </c>
      <c r="C4622" s="356" t="s">
        <v>3517</v>
      </c>
      <c r="D4622" s="352">
        <v>7.89</v>
      </c>
    </row>
    <row r="4623" spans="1:4" x14ac:dyDescent="0.25">
      <c r="A4623" s="356">
        <v>12147</v>
      </c>
      <c r="B4623" s="356" t="s">
        <v>7009</v>
      </c>
      <c r="C4623" s="356" t="s">
        <v>3517</v>
      </c>
      <c r="D4623" s="352">
        <v>12.03</v>
      </c>
    </row>
    <row r="4624" spans="1:4" x14ac:dyDescent="0.25">
      <c r="A4624" s="356">
        <v>38075</v>
      </c>
      <c r="B4624" s="356" t="s">
        <v>7010</v>
      </c>
      <c r="C4624" s="356" t="s">
        <v>3517</v>
      </c>
      <c r="D4624" s="352">
        <v>13.66</v>
      </c>
    </row>
    <row r="4625" spans="1:4" x14ac:dyDescent="0.25">
      <c r="A4625" s="356">
        <v>38102</v>
      </c>
      <c r="B4625" s="356" t="s">
        <v>7011</v>
      </c>
      <c r="C4625" s="356" t="s">
        <v>3517</v>
      </c>
      <c r="D4625" s="352">
        <v>8.59</v>
      </c>
    </row>
    <row r="4626" spans="1:4" x14ac:dyDescent="0.25">
      <c r="A4626" s="356">
        <v>38076</v>
      </c>
      <c r="B4626" s="356" t="s">
        <v>7012</v>
      </c>
      <c r="C4626" s="356" t="s">
        <v>3517</v>
      </c>
      <c r="D4626" s="352">
        <v>15.32</v>
      </c>
    </row>
    <row r="4627" spans="1:4" x14ac:dyDescent="0.25">
      <c r="A4627" s="356">
        <v>7592</v>
      </c>
      <c r="B4627" s="356" t="s">
        <v>7013</v>
      </c>
      <c r="C4627" s="356" t="s">
        <v>3519</v>
      </c>
      <c r="D4627" s="352">
        <v>15.93</v>
      </c>
    </row>
    <row r="4628" spans="1:4" x14ac:dyDescent="0.25">
      <c r="A4628" s="356">
        <v>40820</v>
      </c>
      <c r="B4628" s="356" t="s">
        <v>7014</v>
      </c>
      <c r="C4628" s="356" t="s">
        <v>3655</v>
      </c>
      <c r="D4628" s="353">
        <v>2814.94</v>
      </c>
    </row>
    <row r="4629" spans="1:4" x14ac:dyDescent="0.25">
      <c r="A4629" s="356">
        <v>11826</v>
      </c>
      <c r="B4629" s="356" t="s">
        <v>12839</v>
      </c>
      <c r="C4629" s="356" t="s">
        <v>3517</v>
      </c>
      <c r="D4629" s="352">
        <v>67.63</v>
      </c>
    </row>
    <row r="4630" spans="1:4" x14ac:dyDescent="0.25">
      <c r="A4630" s="356">
        <v>7606</v>
      </c>
      <c r="B4630" s="356" t="s">
        <v>12840</v>
      </c>
      <c r="C4630" s="356" t="s">
        <v>3517</v>
      </c>
      <c r="D4630" s="352">
        <v>81.33</v>
      </c>
    </row>
    <row r="4631" spans="1:4" x14ac:dyDescent="0.25">
      <c r="A4631" s="356">
        <v>11763</v>
      </c>
      <c r="B4631" s="356" t="s">
        <v>12841</v>
      </c>
      <c r="C4631" s="356" t="s">
        <v>3517</v>
      </c>
      <c r="D4631" s="352">
        <v>177.61</v>
      </c>
    </row>
    <row r="4632" spans="1:4" x14ac:dyDescent="0.25">
      <c r="A4632" s="356">
        <v>11764</v>
      </c>
      <c r="B4632" s="356" t="s">
        <v>12842</v>
      </c>
      <c r="C4632" s="356" t="s">
        <v>3517</v>
      </c>
      <c r="D4632" s="352">
        <v>145.72</v>
      </c>
    </row>
    <row r="4633" spans="1:4" x14ac:dyDescent="0.25">
      <c r="A4633" s="356">
        <v>11829</v>
      </c>
      <c r="B4633" s="356" t="s">
        <v>12843</v>
      </c>
      <c r="C4633" s="356" t="s">
        <v>3517</v>
      </c>
      <c r="D4633" s="352">
        <v>35.22</v>
      </c>
    </row>
    <row r="4634" spans="1:4" x14ac:dyDescent="0.25">
      <c r="A4634" s="356">
        <v>11830</v>
      </c>
      <c r="B4634" s="356" t="s">
        <v>12844</v>
      </c>
      <c r="C4634" s="356" t="s">
        <v>3517</v>
      </c>
      <c r="D4634" s="352">
        <v>38.03</v>
      </c>
    </row>
    <row r="4635" spans="1:4" x14ac:dyDescent="0.25">
      <c r="A4635" s="356">
        <v>11825</v>
      </c>
      <c r="B4635" s="356" t="s">
        <v>12845</v>
      </c>
      <c r="C4635" s="356" t="s">
        <v>3517</v>
      </c>
      <c r="D4635" s="352">
        <v>85.56</v>
      </c>
    </row>
    <row r="4636" spans="1:4" x14ac:dyDescent="0.25">
      <c r="A4636" s="356">
        <v>11767</v>
      </c>
      <c r="B4636" s="356" t="s">
        <v>12846</v>
      </c>
      <c r="C4636" s="356" t="s">
        <v>3517</v>
      </c>
      <c r="D4636" s="352">
        <v>227.88</v>
      </c>
    </row>
    <row r="4637" spans="1:4" x14ac:dyDescent="0.25">
      <c r="A4637" s="356">
        <v>11766</v>
      </c>
      <c r="B4637" s="356" t="s">
        <v>12847</v>
      </c>
      <c r="C4637" s="356" t="s">
        <v>3517</v>
      </c>
      <c r="D4637" s="352">
        <v>53.12</v>
      </c>
    </row>
    <row r="4638" spans="1:4" x14ac:dyDescent="0.25">
      <c r="A4638" s="356">
        <v>11765</v>
      </c>
      <c r="B4638" s="356" t="s">
        <v>12848</v>
      </c>
      <c r="C4638" s="356" t="s">
        <v>3517</v>
      </c>
      <c r="D4638" s="352">
        <v>97.11</v>
      </c>
    </row>
    <row r="4639" spans="1:4" x14ac:dyDescent="0.25">
      <c r="A4639" s="356">
        <v>11824</v>
      </c>
      <c r="B4639" s="356" t="s">
        <v>12849</v>
      </c>
      <c r="C4639" s="356" t="s">
        <v>3517</v>
      </c>
      <c r="D4639" s="352">
        <v>62.48</v>
      </c>
    </row>
    <row r="4640" spans="1:4" x14ac:dyDescent="0.25">
      <c r="A4640" s="356">
        <v>44045</v>
      </c>
      <c r="B4640" s="356" t="s">
        <v>12850</v>
      </c>
      <c r="C4640" s="356" t="s">
        <v>3517</v>
      </c>
      <c r="D4640" s="352">
        <v>287.10000000000002</v>
      </c>
    </row>
    <row r="4641" spans="1:4" x14ac:dyDescent="0.25">
      <c r="A4641" s="356">
        <v>39702</v>
      </c>
      <c r="B4641" s="356" t="s">
        <v>12851</v>
      </c>
      <c r="C4641" s="356" t="s">
        <v>3517</v>
      </c>
      <c r="D4641" s="353">
        <v>1906.74</v>
      </c>
    </row>
    <row r="4642" spans="1:4" x14ac:dyDescent="0.25">
      <c r="A4642" s="356">
        <v>13415</v>
      </c>
      <c r="B4642" s="356" t="s">
        <v>12852</v>
      </c>
      <c r="C4642" s="356" t="s">
        <v>3517</v>
      </c>
      <c r="D4642" s="352">
        <v>62.6</v>
      </c>
    </row>
    <row r="4643" spans="1:4" x14ac:dyDescent="0.25">
      <c r="A4643" s="356">
        <v>7602</v>
      </c>
      <c r="B4643" s="356" t="s">
        <v>12853</v>
      </c>
      <c r="C4643" s="356" t="s">
        <v>3517</v>
      </c>
      <c r="D4643" s="352">
        <v>39.950000000000003</v>
      </c>
    </row>
    <row r="4644" spans="1:4" x14ac:dyDescent="0.25">
      <c r="A4644" s="356">
        <v>7603</v>
      </c>
      <c r="B4644" s="356" t="s">
        <v>12854</v>
      </c>
      <c r="C4644" s="356" t="s">
        <v>3517</v>
      </c>
      <c r="D4644" s="352">
        <v>33.89</v>
      </c>
    </row>
    <row r="4645" spans="1:4" x14ac:dyDescent="0.25">
      <c r="A4645" s="356">
        <v>11777</v>
      </c>
      <c r="B4645" s="356" t="s">
        <v>7015</v>
      </c>
      <c r="C4645" s="356" t="s">
        <v>3517</v>
      </c>
      <c r="D4645" s="352">
        <v>161.97999999999999</v>
      </c>
    </row>
    <row r="4646" spans="1:4" x14ac:dyDescent="0.25">
      <c r="A4646" s="356">
        <v>13417</v>
      </c>
      <c r="B4646" s="356" t="s">
        <v>12855</v>
      </c>
      <c r="C4646" s="356" t="s">
        <v>3517</v>
      </c>
      <c r="D4646" s="352">
        <v>81.53</v>
      </c>
    </row>
    <row r="4647" spans="1:4" x14ac:dyDescent="0.25">
      <c r="A4647" s="356">
        <v>36791</v>
      </c>
      <c r="B4647" s="356" t="s">
        <v>12856</v>
      </c>
      <c r="C4647" s="356" t="s">
        <v>3517</v>
      </c>
      <c r="D4647" s="352">
        <v>122.36</v>
      </c>
    </row>
    <row r="4648" spans="1:4" x14ac:dyDescent="0.25">
      <c r="A4648" s="356">
        <v>36795</v>
      </c>
      <c r="B4648" s="356" t="s">
        <v>12857</v>
      </c>
      <c r="C4648" s="356" t="s">
        <v>3517</v>
      </c>
      <c r="D4648" s="353">
        <v>1547.15</v>
      </c>
    </row>
    <row r="4649" spans="1:4" x14ac:dyDescent="0.25">
      <c r="A4649" s="356">
        <v>36796</v>
      </c>
      <c r="B4649" s="356" t="s">
        <v>12858</v>
      </c>
      <c r="C4649" s="356" t="s">
        <v>3517</v>
      </c>
      <c r="D4649" s="352">
        <v>128.56</v>
      </c>
    </row>
    <row r="4650" spans="1:4" x14ac:dyDescent="0.25">
      <c r="A4650" s="356">
        <v>36792</v>
      </c>
      <c r="B4650" s="356" t="s">
        <v>12859</v>
      </c>
      <c r="C4650" s="356" t="s">
        <v>3517</v>
      </c>
      <c r="D4650" s="352">
        <v>162.86000000000001</v>
      </c>
    </row>
    <row r="4651" spans="1:4" x14ac:dyDescent="0.25">
      <c r="A4651" s="356">
        <v>11773</v>
      </c>
      <c r="B4651" s="356" t="s">
        <v>12860</v>
      </c>
      <c r="C4651" s="356" t="s">
        <v>3517</v>
      </c>
      <c r="D4651" s="352">
        <v>108.41</v>
      </c>
    </row>
    <row r="4652" spans="1:4" x14ac:dyDescent="0.25">
      <c r="A4652" s="356">
        <v>11762</v>
      </c>
      <c r="B4652" s="356" t="s">
        <v>12861</v>
      </c>
      <c r="C4652" s="356" t="s">
        <v>3517</v>
      </c>
      <c r="D4652" s="352">
        <v>51.42</v>
      </c>
    </row>
    <row r="4653" spans="1:4" x14ac:dyDescent="0.25">
      <c r="A4653" s="356">
        <v>7604</v>
      </c>
      <c r="B4653" s="356" t="s">
        <v>12862</v>
      </c>
      <c r="C4653" s="356" t="s">
        <v>3517</v>
      </c>
      <c r="D4653" s="352">
        <v>43.54</v>
      </c>
    </row>
    <row r="4654" spans="1:4" x14ac:dyDescent="0.25">
      <c r="A4654" s="356">
        <v>13984</v>
      </c>
      <c r="B4654" s="356" t="s">
        <v>12863</v>
      </c>
      <c r="C4654" s="356" t="s">
        <v>3517</v>
      </c>
      <c r="D4654" s="352">
        <v>63.28</v>
      </c>
    </row>
    <row r="4655" spans="1:4" x14ac:dyDescent="0.25">
      <c r="A4655" s="356">
        <v>11772</v>
      </c>
      <c r="B4655" s="356" t="s">
        <v>12864</v>
      </c>
      <c r="C4655" s="356" t="s">
        <v>3517</v>
      </c>
      <c r="D4655" s="352">
        <v>108.75</v>
      </c>
    </row>
    <row r="4656" spans="1:4" x14ac:dyDescent="0.25">
      <c r="A4656" s="356">
        <v>13983</v>
      </c>
      <c r="B4656" s="356" t="s">
        <v>12865</v>
      </c>
      <c r="C4656" s="356" t="s">
        <v>3517</v>
      </c>
      <c r="D4656" s="352">
        <v>82.36</v>
      </c>
    </row>
    <row r="4657" spans="1:4" x14ac:dyDescent="0.25">
      <c r="A4657" s="356">
        <v>13416</v>
      </c>
      <c r="B4657" s="356" t="s">
        <v>12866</v>
      </c>
      <c r="C4657" s="356" t="s">
        <v>3517</v>
      </c>
      <c r="D4657" s="352">
        <v>73.150000000000006</v>
      </c>
    </row>
    <row r="4658" spans="1:4" x14ac:dyDescent="0.25">
      <c r="A4658" s="356">
        <v>40329</v>
      </c>
      <c r="B4658" s="356" t="s">
        <v>12867</v>
      </c>
      <c r="C4658" s="356" t="s">
        <v>3517</v>
      </c>
      <c r="D4658" s="352">
        <v>22.07</v>
      </c>
    </row>
    <row r="4659" spans="1:4" x14ac:dyDescent="0.25">
      <c r="A4659" s="356">
        <v>11823</v>
      </c>
      <c r="B4659" s="356" t="s">
        <v>8272</v>
      </c>
      <c r="C4659" s="356" t="s">
        <v>3517</v>
      </c>
      <c r="D4659" s="352">
        <v>9.2899999999999991</v>
      </c>
    </row>
    <row r="4660" spans="1:4" x14ac:dyDescent="0.25">
      <c r="A4660" s="356">
        <v>11822</v>
      </c>
      <c r="B4660" s="356" t="s">
        <v>7016</v>
      </c>
      <c r="C4660" s="356" t="s">
        <v>3517</v>
      </c>
      <c r="D4660" s="352">
        <v>48.19</v>
      </c>
    </row>
    <row r="4661" spans="1:4" x14ac:dyDescent="0.25">
      <c r="A4661" s="356">
        <v>11831</v>
      </c>
      <c r="B4661" s="356" t="s">
        <v>7017</v>
      </c>
      <c r="C4661" s="356" t="s">
        <v>3517</v>
      </c>
      <c r="D4661" s="352">
        <v>36.590000000000003</v>
      </c>
    </row>
    <row r="4662" spans="1:4" x14ac:dyDescent="0.25">
      <c r="A4662" s="356">
        <v>7613</v>
      </c>
      <c r="B4662" s="356" t="s">
        <v>7018</v>
      </c>
      <c r="C4662" s="356" t="s">
        <v>3517</v>
      </c>
      <c r="D4662" s="353">
        <v>130613.67</v>
      </c>
    </row>
    <row r="4663" spans="1:4" x14ac:dyDescent="0.25">
      <c r="A4663" s="356">
        <v>7619</v>
      </c>
      <c r="B4663" s="356" t="s">
        <v>7019</v>
      </c>
      <c r="C4663" s="356" t="s">
        <v>3517</v>
      </c>
      <c r="D4663" s="353">
        <v>20190.07</v>
      </c>
    </row>
    <row r="4664" spans="1:4" x14ac:dyDescent="0.25">
      <c r="A4664" s="356">
        <v>12076</v>
      </c>
      <c r="B4664" s="356" t="s">
        <v>7020</v>
      </c>
      <c r="C4664" s="356" t="s">
        <v>3517</v>
      </c>
      <c r="D4664" s="353">
        <v>9261.5</v>
      </c>
    </row>
    <row r="4665" spans="1:4" x14ac:dyDescent="0.25">
      <c r="A4665" s="356">
        <v>7614</v>
      </c>
      <c r="B4665" s="356" t="s">
        <v>7021</v>
      </c>
      <c r="C4665" s="356" t="s">
        <v>3517</v>
      </c>
      <c r="D4665" s="353">
        <v>25464.5</v>
      </c>
    </row>
    <row r="4666" spans="1:4" x14ac:dyDescent="0.25">
      <c r="A4666" s="356">
        <v>7618</v>
      </c>
      <c r="B4666" s="356" t="s">
        <v>7022</v>
      </c>
      <c r="C4666" s="356" t="s">
        <v>3517</v>
      </c>
      <c r="D4666" s="353">
        <v>165156.43</v>
      </c>
    </row>
    <row r="4667" spans="1:4" x14ac:dyDescent="0.25">
      <c r="A4667" s="356">
        <v>7620</v>
      </c>
      <c r="B4667" s="356" t="s">
        <v>7023</v>
      </c>
      <c r="C4667" s="356" t="s">
        <v>3517</v>
      </c>
      <c r="D4667" s="353">
        <v>35722.94</v>
      </c>
    </row>
    <row r="4668" spans="1:4" x14ac:dyDescent="0.25">
      <c r="A4668" s="356">
        <v>7610</v>
      </c>
      <c r="B4668" s="356" t="s">
        <v>7024</v>
      </c>
      <c r="C4668" s="356" t="s">
        <v>3517</v>
      </c>
      <c r="D4668" s="353">
        <v>11312.26</v>
      </c>
    </row>
    <row r="4669" spans="1:4" x14ac:dyDescent="0.25">
      <c r="A4669" s="356">
        <v>7615</v>
      </c>
      <c r="B4669" s="356" t="s">
        <v>7025</v>
      </c>
      <c r="C4669" s="356" t="s">
        <v>3517</v>
      </c>
      <c r="D4669" s="353">
        <v>41676.76</v>
      </c>
    </row>
    <row r="4670" spans="1:4" x14ac:dyDescent="0.25">
      <c r="A4670" s="356">
        <v>7617</v>
      </c>
      <c r="B4670" s="356" t="s">
        <v>7026</v>
      </c>
      <c r="C4670" s="356" t="s">
        <v>3517</v>
      </c>
      <c r="D4670" s="353">
        <v>12635.33</v>
      </c>
    </row>
    <row r="4671" spans="1:4" x14ac:dyDescent="0.25">
      <c r="A4671" s="356">
        <v>7616</v>
      </c>
      <c r="B4671" s="356" t="s">
        <v>7027</v>
      </c>
      <c r="C4671" s="356" t="s">
        <v>3517</v>
      </c>
      <c r="D4671" s="353">
        <v>68009.87</v>
      </c>
    </row>
    <row r="4672" spans="1:4" x14ac:dyDescent="0.25">
      <c r="A4672" s="356">
        <v>7611</v>
      </c>
      <c r="B4672" s="356" t="s">
        <v>7028</v>
      </c>
      <c r="C4672" s="356" t="s">
        <v>3517</v>
      </c>
      <c r="D4672" s="353">
        <v>16339.94</v>
      </c>
    </row>
    <row r="4673" spans="1:4" x14ac:dyDescent="0.25">
      <c r="A4673" s="356">
        <v>7612</v>
      </c>
      <c r="B4673" s="356" t="s">
        <v>7029</v>
      </c>
      <c r="C4673" s="356" t="s">
        <v>3517</v>
      </c>
      <c r="D4673" s="353">
        <v>93287.16</v>
      </c>
    </row>
    <row r="4674" spans="1:4" x14ac:dyDescent="0.25">
      <c r="A4674" s="356">
        <v>37371</v>
      </c>
      <c r="B4674" s="356" t="s">
        <v>8273</v>
      </c>
      <c r="C4674" s="356" t="s">
        <v>3519</v>
      </c>
      <c r="D4674" s="352">
        <v>0.68</v>
      </c>
    </row>
    <row r="4675" spans="1:4" x14ac:dyDescent="0.25">
      <c r="A4675" s="356">
        <v>40861</v>
      </c>
      <c r="B4675" s="356" t="s">
        <v>8274</v>
      </c>
      <c r="C4675" s="356" t="s">
        <v>3655</v>
      </c>
      <c r="D4675" s="352">
        <v>128.34</v>
      </c>
    </row>
    <row r="4676" spans="1:4" x14ac:dyDescent="0.25">
      <c r="A4676" s="356">
        <v>36510</v>
      </c>
      <c r="B4676" s="356" t="s">
        <v>7030</v>
      </c>
      <c r="C4676" s="356" t="s">
        <v>3517</v>
      </c>
      <c r="D4676" s="353">
        <v>879448.23</v>
      </c>
    </row>
    <row r="4677" spans="1:4" x14ac:dyDescent="0.25">
      <c r="A4677" s="356">
        <v>25020</v>
      </c>
      <c r="B4677" s="356" t="s">
        <v>7031</v>
      </c>
      <c r="C4677" s="356" t="s">
        <v>3517</v>
      </c>
      <c r="D4677" s="353">
        <v>3623017.32</v>
      </c>
    </row>
    <row r="4678" spans="1:4" x14ac:dyDescent="0.25">
      <c r="A4678" s="356">
        <v>7622</v>
      </c>
      <c r="B4678" s="356" t="s">
        <v>7032</v>
      </c>
      <c r="C4678" s="356" t="s">
        <v>3517</v>
      </c>
      <c r="D4678" s="353">
        <v>853193.32</v>
      </c>
    </row>
    <row r="4679" spans="1:4" x14ac:dyDescent="0.25">
      <c r="A4679" s="356">
        <v>7624</v>
      </c>
      <c r="B4679" s="356" t="s">
        <v>7033</v>
      </c>
      <c r="C4679" s="356" t="s">
        <v>3517</v>
      </c>
      <c r="D4679" s="353">
        <v>1106075.33</v>
      </c>
    </row>
    <row r="4680" spans="1:4" x14ac:dyDescent="0.25">
      <c r="A4680" s="356">
        <v>7625</v>
      </c>
      <c r="B4680" s="356" t="s">
        <v>7034</v>
      </c>
      <c r="C4680" s="356" t="s">
        <v>3517</v>
      </c>
      <c r="D4680" s="353">
        <v>1099310.24</v>
      </c>
    </row>
    <row r="4681" spans="1:4" x14ac:dyDescent="0.25">
      <c r="A4681" s="356">
        <v>7623</v>
      </c>
      <c r="B4681" s="356" t="s">
        <v>7035</v>
      </c>
      <c r="C4681" s="356" t="s">
        <v>3517</v>
      </c>
      <c r="D4681" s="353">
        <v>3623017.32</v>
      </c>
    </row>
    <row r="4682" spans="1:4" x14ac:dyDescent="0.25">
      <c r="A4682" s="356">
        <v>36508</v>
      </c>
      <c r="B4682" s="356" t="s">
        <v>7036</v>
      </c>
      <c r="C4682" s="356" t="s">
        <v>3517</v>
      </c>
      <c r="D4682" s="353">
        <v>1629414.65</v>
      </c>
    </row>
    <row r="4683" spans="1:4" x14ac:dyDescent="0.25">
      <c r="A4683" s="356">
        <v>36509</v>
      </c>
      <c r="B4683" s="356" t="s">
        <v>7037</v>
      </c>
      <c r="C4683" s="356" t="s">
        <v>3517</v>
      </c>
      <c r="D4683" s="353">
        <v>892978.19</v>
      </c>
    </row>
    <row r="4684" spans="1:4" x14ac:dyDescent="0.25">
      <c r="A4684" s="356">
        <v>13238</v>
      </c>
      <c r="B4684" s="356" t="s">
        <v>7038</v>
      </c>
      <c r="C4684" s="356" t="s">
        <v>3517</v>
      </c>
      <c r="D4684" s="353">
        <v>294392.5</v>
      </c>
    </row>
    <row r="4685" spans="1:4" x14ac:dyDescent="0.25">
      <c r="A4685" s="356">
        <v>36511</v>
      </c>
      <c r="B4685" s="356" t="s">
        <v>7039</v>
      </c>
      <c r="C4685" s="356" t="s">
        <v>3517</v>
      </c>
      <c r="D4685" s="353">
        <v>341121.47</v>
      </c>
    </row>
    <row r="4686" spans="1:4" x14ac:dyDescent="0.25">
      <c r="A4686" s="356">
        <v>36515</v>
      </c>
      <c r="B4686" s="356" t="s">
        <v>7040</v>
      </c>
      <c r="C4686" s="356" t="s">
        <v>3517</v>
      </c>
      <c r="D4686" s="353">
        <v>100467.27</v>
      </c>
    </row>
    <row r="4687" spans="1:4" x14ac:dyDescent="0.25">
      <c r="A4687" s="356">
        <v>10598</v>
      </c>
      <c r="B4687" s="356" t="s">
        <v>7041</v>
      </c>
      <c r="C4687" s="356" t="s">
        <v>3517</v>
      </c>
      <c r="D4687" s="353">
        <v>162922.87</v>
      </c>
    </row>
    <row r="4688" spans="1:4" x14ac:dyDescent="0.25">
      <c r="A4688" s="356">
        <v>7640</v>
      </c>
      <c r="B4688" s="356" t="s">
        <v>7042</v>
      </c>
      <c r="C4688" s="356" t="s">
        <v>3517</v>
      </c>
      <c r="D4688" s="353">
        <v>250000</v>
      </c>
    </row>
    <row r="4689" spans="1:4" x14ac:dyDescent="0.25">
      <c r="A4689" s="356">
        <v>36513</v>
      </c>
      <c r="B4689" s="356" t="s">
        <v>7043</v>
      </c>
      <c r="C4689" s="356" t="s">
        <v>3517</v>
      </c>
      <c r="D4689" s="353">
        <v>240829.42</v>
      </c>
    </row>
    <row r="4690" spans="1:4" x14ac:dyDescent="0.25">
      <c r="A4690" s="356">
        <v>36514</v>
      </c>
      <c r="B4690" s="356" t="s">
        <v>7044</v>
      </c>
      <c r="C4690" s="356" t="s">
        <v>3517</v>
      </c>
      <c r="D4690" s="353">
        <v>268691.57</v>
      </c>
    </row>
    <row r="4691" spans="1:4" x14ac:dyDescent="0.25">
      <c r="A4691" s="356">
        <v>11572</v>
      </c>
      <c r="B4691" s="356" t="s">
        <v>10435</v>
      </c>
      <c r="C4691" s="356" t="s">
        <v>3517</v>
      </c>
      <c r="D4691" s="352">
        <v>33.450000000000003</v>
      </c>
    </row>
    <row r="4692" spans="1:4" x14ac:dyDescent="0.25">
      <c r="A4692" s="356">
        <v>36149</v>
      </c>
      <c r="B4692" s="356" t="s">
        <v>7045</v>
      </c>
      <c r="C4692" s="356" t="s">
        <v>3517</v>
      </c>
      <c r="D4692" s="352">
        <v>235</v>
      </c>
    </row>
    <row r="4693" spans="1:4" x14ac:dyDescent="0.25">
      <c r="A4693" s="356">
        <v>42407</v>
      </c>
      <c r="B4693" s="356" t="s">
        <v>8275</v>
      </c>
      <c r="C4693" s="356" t="s">
        <v>3526</v>
      </c>
      <c r="D4693" s="352">
        <v>11.38</v>
      </c>
    </row>
    <row r="4694" spans="1:4" x14ac:dyDescent="0.25">
      <c r="A4694" s="356">
        <v>11581</v>
      </c>
      <c r="B4694" s="356" t="s">
        <v>10436</v>
      </c>
      <c r="C4694" s="356" t="s">
        <v>3526</v>
      </c>
      <c r="D4694" s="352">
        <v>22.08</v>
      </c>
    </row>
    <row r="4695" spans="1:4" x14ac:dyDescent="0.25">
      <c r="A4695" s="356">
        <v>43605</v>
      </c>
      <c r="B4695" s="356" t="s">
        <v>10437</v>
      </c>
      <c r="C4695" s="356" t="s">
        <v>3526</v>
      </c>
      <c r="D4695" s="352">
        <v>45.17</v>
      </c>
    </row>
    <row r="4696" spans="1:4" x14ac:dyDescent="0.25">
      <c r="A4696" s="356">
        <v>11580</v>
      </c>
      <c r="B4696" s="356" t="s">
        <v>10438</v>
      </c>
      <c r="C4696" s="356" t="s">
        <v>3526</v>
      </c>
      <c r="D4696" s="352">
        <v>8.86</v>
      </c>
    </row>
    <row r="4697" spans="1:4" x14ac:dyDescent="0.25">
      <c r="A4697" s="356">
        <v>10743</v>
      </c>
      <c r="B4697" s="356" t="s">
        <v>7046</v>
      </c>
      <c r="C4697" s="356" t="s">
        <v>3517</v>
      </c>
      <c r="D4697" s="352">
        <v>683.15</v>
      </c>
    </row>
    <row r="4698" spans="1:4" x14ac:dyDescent="0.25">
      <c r="A4698" s="356">
        <v>39848</v>
      </c>
      <c r="B4698" s="356" t="s">
        <v>7047</v>
      </c>
      <c r="C4698" s="356" t="s">
        <v>3526</v>
      </c>
      <c r="D4698" s="352">
        <v>2</v>
      </c>
    </row>
    <row r="4699" spans="1:4" x14ac:dyDescent="0.25">
      <c r="A4699" s="356">
        <v>20999</v>
      </c>
      <c r="B4699" s="356" t="s">
        <v>7048</v>
      </c>
      <c r="C4699" s="356" t="s">
        <v>3526</v>
      </c>
      <c r="D4699" s="352">
        <v>14.69</v>
      </c>
    </row>
    <row r="4700" spans="1:4" x14ac:dyDescent="0.25">
      <c r="A4700" s="356">
        <v>21001</v>
      </c>
      <c r="B4700" s="356" t="s">
        <v>7049</v>
      </c>
      <c r="C4700" s="356" t="s">
        <v>3526</v>
      </c>
      <c r="D4700" s="352">
        <v>27.42</v>
      </c>
    </row>
    <row r="4701" spans="1:4" x14ac:dyDescent="0.25">
      <c r="A4701" s="356">
        <v>21003</v>
      </c>
      <c r="B4701" s="356" t="s">
        <v>7050</v>
      </c>
      <c r="C4701" s="356" t="s">
        <v>3526</v>
      </c>
      <c r="D4701" s="352">
        <v>45.06</v>
      </c>
    </row>
    <row r="4702" spans="1:4" x14ac:dyDescent="0.25">
      <c r="A4702" s="356">
        <v>21006</v>
      </c>
      <c r="B4702" s="356" t="s">
        <v>7051</v>
      </c>
      <c r="C4702" s="356" t="s">
        <v>3526</v>
      </c>
      <c r="D4702" s="352">
        <v>95.62</v>
      </c>
    </row>
    <row r="4703" spans="1:4" x14ac:dyDescent="0.25">
      <c r="A4703" s="356">
        <v>21019</v>
      </c>
      <c r="B4703" s="356" t="s">
        <v>7052</v>
      </c>
      <c r="C4703" s="356" t="s">
        <v>3526</v>
      </c>
      <c r="D4703" s="352">
        <v>33.24</v>
      </c>
    </row>
    <row r="4704" spans="1:4" x14ac:dyDescent="0.25">
      <c r="A4704" s="356">
        <v>21021</v>
      </c>
      <c r="B4704" s="356" t="s">
        <v>7053</v>
      </c>
      <c r="C4704" s="356" t="s">
        <v>3526</v>
      </c>
      <c r="D4704" s="352">
        <v>52.54</v>
      </c>
    </row>
    <row r="4705" spans="1:4" x14ac:dyDescent="0.25">
      <c r="A4705" s="356">
        <v>21024</v>
      </c>
      <c r="B4705" s="356" t="s">
        <v>7054</v>
      </c>
      <c r="C4705" s="356" t="s">
        <v>3526</v>
      </c>
      <c r="D4705" s="352">
        <v>112.58</v>
      </c>
    </row>
    <row r="4706" spans="1:4" x14ac:dyDescent="0.25">
      <c r="A4706" s="356">
        <v>40624</v>
      </c>
      <c r="B4706" s="356" t="s">
        <v>7055</v>
      </c>
      <c r="C4706" s="356" t="s">
        <v>3526</v>
      </c>
      <c r="D4706" s="352">
        <v>74.290000000000006</v>
      </c>
    </row>
    <row r="4707" spans="1:4" x14ac:dyDescent="0.25">
      <c r="A4707" s="356">
        <v>42575</v>
      </c>
      <c r="B4707" s="356" t="s">
        <v>10439</v>
      </c>
      <c r="C4707" s="356" t="s">
        <v>3526</v>
      </c>
      <c r="D4707" s="352">
        <v>68.180000000000007</v>
      </c>
    </row>
    <row r="4708" spans="1:4" x14ac:dyDescent="0.25">
      <c r="A4708" s="356">
        <v>13127</v>
      </c>
      <c r="B4708" s="356" t="s">
        <v>7056</v>
      </c>
      <c r="C4708" s="356" t="s">
        <v>3526</v>
      </c>
      <c r="D4708" s="352">
        <v>33.14</v>
      </c>
    </row>
    <row r="4709" spans="1:4" x14ac:dyDescent="0.25">
      <c r="A4709" s="356">
        <v>13137</v>
      </c>
      <c r="B4709" s="356" t="s">
        <v>7057</v>
      </c>
      <c r="C4709" s="356" t="s">
        <v>3526</v>
      </c>
      <c r="D4709" s="352">
        <v>43.97</v>
      </c>
    </row>
    <row r="4710" spans="1:4" x14ac:dyDescent="0.25">
      <c r="A4710" s="356">
        <v>42574</v>
      </c>
      <c r="B4710" s="356" t="s">
        <v>10440</v>
      </c>
      <c r="C4710" s="356" t="s">
        <v>3526</v>
      </c>
      <c r="D4710" s="352">
        <v>50.88</v>
      </c>
    </row>
    <row r="4711" spans="1:4" x14ac:dyDescent="0.25">
      <c r="A4711" s="356">
        <v>20989</v>
      </c>
      <c r="B4711" s="356" t="s">
        <v>7058</v>
      </c>
      <c r="C4711" s="356" t="s">
        <v>3526</v>
      </c>
      <c r="D4711" s="353">
        <v>1575.44</v>
      </c>
    </row>
    <row r="4712" spans="1:4" x14ac:dyDescent="0.25">
      <c r="A4712" s="356">
        <v>21147</v>
      </c>
      <c r="B4712" s="356" t="s">
        <v>7059</v>
      </c>
      <c r="C4712" s="356" t="s">
        <v>3526</v>
      </c>
      <c r="D4712" s="352">
        <v>147.71</v>
      </c>
    </row>
    <row r="4713" spans="1:4" x14ac:dyDescent="0.25">
      <c r="A4713" s="356">
        <v>21148</v>
      </c>
      <c r="B4713" s="356" t="s">
        <v>7060</v>
      </c>
      <c r="C4713" s="356" t="s">
        <v>3526</v>
      </c>
      <c r="D4713" s="352">
        <v>91.17</v>
      </c>
    </row>
    <row r="4714" spans="1:4" x14ac:dyDescent="0.25">
      <c r="A4714" s="356">
        <v>20984</v>
      </c>
      <c r="B4714" s="356" t="s">
        <v>7061</v>
      </c>
      <c r="C4714" s="356" t="s">
        <v>3526</v>
      </c>
      <c r="D4714" s="353">
        <v>3022.96</v>
      </c>
    </row>
    <row r="4715" spans="1:4" x14ac:dyDescent="0.25">
      <c r="A4715" s="356">
        <v>13042</v>
      </c>
      <c r="B4715" s="356" t="s">
        <v>7062</v>
      </c>
      <c r="C4715" s="356" t="s">
        <v>3526</v>
      </c>
      <c r="D4715" s="353">
        <v>1675.17</v>
      </c>
    </row>
    <row r="4716" spans="1:4" x14ac:dyDescent="0.25">
      <c r="A4716" s="356">
        <v>21150</v>
      </c>
      <c r="B4716" s="356" t="s">
        <v>7063</v>
      </c>
      <c r="C4716" s="356" t="s">
        <v>3526</v>
      </c>
      <c r="D4716" s="352">
        <v>45.2</v>
      </c>
    </row>
    <row r="4717" spans="1:4" x14ac:dyDescent="0.25">
      <c r="A4717" s="356">
        <v>13141</v>
      </c>
      <c r="B4717" s="356" t="s">
        <v>7064</v>
      </c>
      <c r="C4717" s="356" t="s">
        <v>3526</v>
      </c>
      <c r="D4717" s="352">
        <v>56.96</v>
      </c>
    </row>
    <row r="4718" spans="1:4" x14ac:dyDescent="0.25">
      <c r="A4718" s="356">
        <v>42576</v>
      </c>
      <c r="B4718" s="356" t="s">
        <v>10441</v>
      </c>
      <c r="C4718" s="356" t="s">
        <v>3526</v>
      </c>
      <c r="D4718" s="352">
        <v>185.97</v>
      </c>
    </row>
    <row r="4719" spans="1:4" x14ac:dyDescent="0.25">
      <c r="A4719" s="356">
        <v>21151</v>
      </c>
      <c r="B4719" s="356" t="s">
        <v>7065</v>
      </c>
      <c r="C4719" s="356" t="s">
        <v>3526</v>
      </c>
      <c r="D4719" s="352">
        <v>270.58999999999997</v>
      </c>
    </row>
    <row r="4720" spans="1:4" x14ac:dyDescent="0.25">
      <c r="A4720" s="356">
        <v>13142</v>
      </c>
      <c r="B4720" s="356" t="s">
        <v>7066</v>
      </c>
      <c r="C4720" s="356" t="s">
        <v>3526</v>
      </c>
      <c r="D4720" s="352">
        <v>386.83</v>
      </c>
    </row>
    <row r="4721" spans="1:4" x14ac:dyDescent="0.25">
      <c r="A4721" s="356">
        <v>42577</v>
      </c>
      <c r="B4721" s="356" t="s">
        <v>10442</v>
      </c>
      <c r="C4721" s="356" t="s">
        <v>3526</v>
      </c>
      <c r="D4721" s="352">
        <v>424.46</v>
      </c>
    </row>
    <row r="4722" spans="1:4" x14ac:dyDescent="0.25">
      <c r="A4722" s="356">
        <v>20994</v>
      </c>
      <c r="B4722" s="356" t="s">
        <v>7067</v>
      </c>
      <c r="C4722" s="356" t="s">
        <v>3526</v>
      </c>
      <c r="D4722" s="352">
        <v>729.35</v>
      </c>
    </row>
    <row r="4723" spans="1:4" x14ac:dyDescent="0.25">
      <c r="A4723" s="356">
        <v>7672</v>
      </c>
      <c r="B4723" s="356" t="s">
        <v>7068</v>
      </c>
      <c r="C4723" s="356" t="s">
        <v>3526</v>
      </c>
      <c r="D4723" s="352">
        <v>477.8</v>
      </c>
    </row>
    <row r="4724" spans="1:4" x14ac:dyDescent="0.25">
      <c r="A4724" s="356">
        <v>20995</v>
      </c>
      <c r="B4724" s="356" t="s">
        <v>7069</v>
      </c>
      <c r="C4724" s="356" t="s">
        <v>3526</v>
      </c>
      <c r="D4724" s="352">
        <v>958.5</v>
      </c>
    </row>
    <row r="4725" spans="1:4" x14ac:dyDescent="0.25">
      <c r="A4725" s="356">
        <v>7690</v>
      </c>
      <c r="B4725" s="356" t="s">
        <v>7070</v>
      </c>
      <c r="C4725" s="356" t="s">
        <v>3526</v>
      </c>
      <c r="D4725" s="352">
        <v>554.36</v>
      </c>
    </row>
    <row r="4726" spans="1:4" x14ac:dyDescent="0.25">
      <c r="A4726" s="356">
        <v>20980</v>
      </c>
      <c r="B4726" s="356" t="s">
        <v>7071</v>
      </c>
      <c r="C4726" s="356" t="s">
        <v>3526</v>
      </c>
      <c r="D4726" s="352">
        <v>604.76</v>
      </c>
    </row>
    <row r="4727" spans="1:4" x14ac:dyDescent="0.25">
      <c r="A4727" s="356">
        <v>7661</v>
      </c>
      <c r="B4727" s="356" t="s">
        <v>7072</v>
      </c>
      <c r="C4727" s="356" t="s">
        <v>3526</v>
      </c>
      <c r="D4727" s="352">
        <v>719.41</v>
      </c>
    </row>
    <row r="4728" spans="1:4" x14ac:dyDescent="0.25">
      <c r="A4728" s="356">
        <v>21016</v>
      </c>
      <c r="B4728" s="356" t="s">
        <v>7073</v>
      </c>
      <c r="C4728" s="356" t="s">
        <v>3526</v>
      </c>
      <c r="D4728" s="352">
        <v>192.04</v>
      </c>
    </row>
    <row r="4729" spans="1:4" x14ac:dyDescent="0.25">
      <c r="A4729" s="356">
        <v>21008</v>
      </c>
      <c r="B4729" s="356" t="s">
        <v>7074</v>
      </c>
      <c r="C4729" s="356" t="s">
        <v>3526</v>
      </c>
      <c r="D4729" s="352">
        <v>22.43</v>
      </c>
    </row>
    <row r="4730" spans="1:4" x14ac:dyDescent="0.25">
      <c r="A4730" s="356">
        <v>21009</v>
      </c>
      <c r="B4730" s="356" t="s">
        <v>7075</v>
      </c>
      <c r="C4730" s="356" t="s">
        <v>3526</v>
      </c>
      <c r="D4730" s="352">
        <v>29.21</v>
      </c>
    </row>
    <row r="4731" spans="1:4" x14ac:dyDescent="0.25">
      <c r="A4731" s="356">
        <v>21010</v>
      </c>
      <c r="B4731" s="356" t="s">
        <v>7076</v>
      </c>
      <c r="C4731" s="356" t="s">
        <v>3526</v>
      </c>
      <c r="D4731" s="352">
        <v>39.22</v>
      </c>
    </row>
    <row r="4732" spans="1:4" x14ac:dyDescent="0.25">
      <c r="A4732" s="356">
        <v>21011</v>
      </c>
      <c r="B4732" s="356" t="s">
        <v>7077</v>
      </c>
      <c r="C4732" s="356" t="s">
        <v>3526</v>
      </c>
      <c r="D4732" s="352">
        <v>57.16</v>
      </c>
    </row>
    <row r="4733" spans="1:4" x14ac:dyDescent="0.25">
      <c r="A4733" s="356">
        <v>21012</v>
      </c>
      <c r="B4733" s="356" t="s">
        <v>7078</v>
      </c>
      <c r="C4733" s="356" t="s">
        <v>3526</v>
      </c>
      <c r="D4733" s="352">
        <v>63.17</v>
      </c>
    </row>
    <row r="4734" spans="1:4" x14ac:dyDescent="0.25">
      <c r="A4734" s="356">
        <v>21013</v>
      </c>
      <c r="B4734" s="356" t="s">
        <v>7079</v>
      </c>
      <c r="C4734" s="356" t="s">
        <v>3526</v>
      </c>
      <c r="D4734" s="352">
        <v>82.43</v>
      </c>
    </row>
    <row r="4735" spans="1:4" x14ac:dyDescent="0.25">
      <c r="A4735" s="356">
        <v>21014</v>
      </c>
      <c r="B4735" s="356" t="s">
        <v>7080</v>
      </c>
      <c r="C4735" s="356" t="s">
        <v>3526</v>
      </c>
      <c r="D4735" s="352">
        <v>115.34</v>
      </c>
    </row>
    <row r="4736" spans="1:4" x14ac:dyDescent="0.25">
      <c r="A4736" s="356">
        <v>21015</v>
      </c>
      <c r="B4736" s="356" t="s">
        <v>7081</v>
      </c>
      <c r="C4736" s="356" t="s">
        <v>3526</v>
      </c>
      <c r="D4736" s="352">
        <v>132.51</v>
      </c>
    </row>
    <row r="4737" spans="1:4" x14ac:dyDescent="0.25">
      <c r="A4737" s="356">
        <v>7697</v>
      </c>
      <c r="B4737" s="356" t="s">
        <v>7082</v>
      </c>
      <c r="C4737" s="356" t="s">
        <v>3526</v>
      </c>
      <c r="D4737" s="352">
        <v>63.23</v>
      </c>
    </row>
    <row r="4738" spans="1:4" x14ac:dyDescent="0.25">
      <c r="A4738" s="356">
        <v>7698</v>
      </c>
      <c r="B4738" s="356" t="s">
        <v>7083</v>
      </c>
      <c r="C4738" s="356" t="s">
        <v>3526</v>
      </c>
      <c r="D4738" s="352">
        <v>54.43</v>
      </c>
    </row>
    <row r="4739" spans="1:4" x14ac:dyDescent="0.25">
      <c r="A4739" s="356">
        <v>7691</v>
      </c>
      <c r="B4739" s="356" t="s">
        <v>7084</v>
      </c>
      <c r="C4739" s="356" t="s">
        <v>3526</v>
      </c>
      <c r="D4739" s="352">
        <v>23</v>
      </c>
    </row>
    <row r="4740" spans="1:4" x14ac:dyDescent="0.25">
      <c r="A4740" s="356">
        <v>40626</v>
      </c>
      <c r="B4740" s="356" t="s">
        <v>7085</v>
      </c>
      <c r="C4740" s="356" t="s">
        <v>3526</v>
      </c>
      <c r="D4740" s="352">
        <v>43.16</v>
      </c>
    </row>
    <row r="4741" spans="1:4" x14ac:dyDescent="0.25">
      <c r="A4741" s="356">
        <v>7701</v>
      </c>
      <c r="B4741" s="356" t="s">
        <v>7086</v>
      </c>
      <c r="C4741" s="356" t="s">
        <v>3526</v>
      </c>
      <c r="D4741" s="352">
        <v>113.16</v>
      </c>
    </row>
    <row r="4742" spans="1:4" x14ac:dyDescent="0.25">
      <c r="A4742" s="356">
        <v>7696</v>
      </c>
      <c r="B4742" s="356" t="s">
        <v>7087</v>
      </c>
      <c r="C4742" s="356" t="s">
        <v>3526</v>
      </c>
      <c r="D4742" s="352">
        <v>91.18</v>
      </c>
    </row>
    <row r="4743" spans="1:4" x14ac:dyDescent="0.25">
      <c r="A4743" s="356">
        <v>7700</v>
      </c>
      <c r="B4743" s="356" t="s">
        <v>7088</v>
      </c>
      <c r="C4743" s="356" t="s">
        <v>3526</v>
      </c>
      <c r="D4743" s="352">
        <v>29.09</v>
      </c>
    </row>
    <row r="4744" spans="1:4" x14ac:dyDescent="0.25">
      <c r="A4744" s="356">
        <v>7694</v>
      </c>
      <c r="B4744" s="356" t="s">
        <v>7089</v>
      </c>
      <c r="C4744" s="356" t="s">
        <v>3526</v>
      </c>
      <c r="D4744" s="352">
        <v>152.27000000000001</v>
      </c>
    </row>
    <row r="4745" spans="1:4" x14ac:dyDescent="0.25">
      <c r="A4745" s="356">
        <v>7693</v>
      </c>
      <c r="B4745" s="356" t="s">
        <v>7090</v>
      </c>
      <c r="C4745" s="356" t="s">
        <v>3526</v>
      </c>
      <c r="D4745" s="352">
        <v>209.71</v>
      </c>
    </row>
    <row r="4746" spans="1:4" x14ac:dyDescent="0.25">
      <c r="A4746" s="356">
        <v>7692</v>
      </c>
      <c r="B4746" s="356" t="s">
        <v>7091</v>
      </c>
      <c r="C4746" s="356" t="s">
        <v>3526</v>
      </c>
      <c r="D4746" s="352">
        <v>313.98</v>
      </c>
    </row>
    <row r="4747" spans="1:4" x14ac:dyDescent="0.25">
      <c r="A4747" s="356">
        <v>7695</v>
      </c>
      <c r="B4747" s="356" t="s">
        <v>7092</v>
      </c>
      <c r="C4747" s="356" t="s">
        <v>3526</v>
      </c>
      <c r="D4747" s="352">
        <v>340.51</v>
      </c>
    </row>
    <row r="4748" spans="1:4" x14ac:dyDescent="0.25">
      <c r="A4748" s="356">
        <v>13356</v>
      </c>
      <c r="B4748" s="356" t="s">
        <v>7093</v>
      </c>
      <c r="C4748" s="356" t="s">
        <v>3526</v>
      </c>
      <c r="D4748" s="352">
        <v>24.69</v>
      </c>
    </row>
    <row r="4749" spans="1:4" x14ac:dyDescent="0.25">
      <c r="A4749" s="356">
        <v>36365</v>
      </c>
      <c r="B4749" s="356" t="s">
        <v>7094</v>
      </c>
      <c r="C4749" s="356" t="s">
        <v>3526</v>
      </c>
      <c r="D4749" s="352">
        <v>39.44</v>
      </c>
    </row>
    <row r="4750" spans="1:4" x14ac:dyDescent="0.25">
      <c r="A4750" s="356">
        <v>41930</v>
      </c>
      <c r="B4750" s="356" t="s">
        <v>7095</v>
      </c>
      <c r="C4750" s="356" t="s">
        <v>3526</v>
      </c>
      <c r="D4750" s="352">
        <v>127.67</v>
      </c>
    </row>
    <row r="4751" spans="1:4" x14ac:dyDescent="0.25">
      <c r="A4751" s="356">
        <v>41931</v>
      </c>
      <c r="B4751" s="356" t="s">
        <v>7096</v>
      </c>
      <c r="C4751" s="356" t="s">
        <v>3526</v>
      </c>
      <c r="D4751" s="352">
        <v>217.71</v>
      </c>
    </row>
    <row r="4752" spans="1:4" x14ac:dyDescent="0.25">
      <c r="A4752" s="356">
        <v>41932</v>
      </c>
      <c r="B4752" s="356" t="s">
        <v>7097</v>
      </c>
      <c r="C4752" s="356" t="s">
        <v>3526</v>
      </c>
      <c r="D4752" s="352">
        <v>351.64</v>
      </c>
    </row>
    <row r="4753" spans="1:4" x14ac:dyDescent="0.25">
      <c r="A4753" s="356">
        <v>41933</v>
      </c>
      <c r="B4753" s="356" t="s">
        <v>7098</v>
      </c>
      <c r="C4753" s="356" t="s">
        <v>3526</v>
      </c>
      <c r="D4753" s="352">
        <v>435.51</v>
      </c>
    </row>
    <row r="4754" spans="1:4" x14ac:dyDescent="0.25">
      <c r="A4754" s="356">
        <v>41934</v>
      </c>
      <c r="B4754" s="356" t="s">
        <v>7099</v>
      </c>
      <c r="C4754" s="356" t="s">
        <v>3526</v>
      </c>
      <c r="D4754" s="352">
        <v>564.09</v>
      </c>
    </row>
    <row r="4755" spans="1:4" x14ac:dyDescent="0.25">
      <c r="A4755" s="356">
        <v>41936</v>
      </c>
      <c r="B4755" s="356" t="s">
        <v>7100</v>
      </c>
      <c r="C4755" s="356" t="s">
        <v>3526</v>
      </c>
      <c r="D4755" s="352">
        <v>85.05</v>
      </c>
    </row>
    <row r="4756" spans="1:4" x14ac:dyDescent="0.25">
      <c r="A4756" s="356">
        <v>41785</v>
      </c>
      <c r="B4756" s="356" t="s">
        <v>12868</v>
      </c>
      <c r="C4756" s="356" t="s">
        <v>3526</v>
      </c>
      <c r="D4756" s="353">
        <v>2248.63</v>
      </c>
    </row>
    <row r="4757" spans="1:4" x14ac:dyDescent="0.25">
      <c r="A4757" s="356">
        <v>41781</v>
      </c>
      <c r="B4757" s="356" t="s">
        <v>12869</v>
      </c>
      <c r="C4757" s="356" t="s">
        <v>3526</v>
      </c>
      <c r="D4757" s="352">
        <v>641.1</v>
      </c>
    </row>
    <row r="4758" spans="1:4" x14ac:dyDescent="0.25">
      <c r="A4758" s="356">
        <v>41783</v>
      </c>
      <c r="B4758" s="356" t="s">
        <v>12870</v>
      </c>
      <c r="C4758" s="356" t="s">
        <v>3526</v>
      </c>
      <c r="D4758" s="353">
        <v>1691.77</v>
      </c>
    </row>
    <row r="4759" spans="1:4" x14ac:dyDescent="0.25">
      <c r="A4759" s="356">
        <v>41786</v>
      </c>
      <c r="B4759" s="356" t="s">
        <v>12871</v>
      </c>
      <c r="C4759" s="356" t="s">
        <v>3526</v>
      </c>
      <c r="D4759" s="353">
        <v>3529.21</v>
      </c>
    </row>
    <row r="4760" spans="1:4" x14ac:dyDescent="0.25">
      <c r="A4760" s="356">
        <v>41779</v>
      </c>
      <c r="B4760" s="356" t="s">
        <v>12872</v>
      </c>
      <c r="C4760" s="356" t="s">
        <v>3526</v>
      </c>
      <c r="D4760" s="352">
        <v>245.88</v>
      </c>
    </row>
    <row r="4761" spans="1:4" x14ac:dyDescent="0.25">
      <c r="A4761" s="356">
        <v>41780</v>
      </c>
      <c r="B4761" s="356" t="s">
        <v>12873</v>
      </c>
      <c r="C4761" s="356" t="s">
        <v>3526</v>
      </c>
      <c r="D4761" s="352">
        <v>290.81</v>
      </c>
    </row>
    <row r="4762" spans="1:4" x14ac:dyDescent="0.25">
      <c r="A4762" s="356">
        <v>41782</v>
      </c>
      <c r="B4762" s="356" t="s">
        <v>12874</v>
      </c>
      <c r="C4762" s="356" t="s">
        <v>3526</v>
      </c>
      <c r="D4762" s="353">
        <v>1198.81</v>
      </c>
    </row>
    <row r="4763" spans="1:4" x14ac:dyDescent="0.25">
      <c r="A4763" s="356">
        <v>38130</v>
      </c>
      <c r="B4763" s="356" t="s">
        <v>7101</v>
      </c>
      <c r="C4763" s="356" t="s">
        <v>3526</v>
      </c>
      <c r="D4763" s="352">
        <v>35.24</v>
      </c>
    </row>
    <row r="4764" spans="1:4" x14ac:dyDescent="0.25">
      <c r="A4764" s="356">
        <v>21123</v>
      </c>
      <c r="B4764" s="356" t="s">
        <v>7102</v>
      </c>
      <c r="C4764" s="356" t="s">
        <v>3526</v>
      </c>
      <c r="D4764" s="352">
        <v>10</v>
      </c>
    </row>
    <row r="4765" spans="1:4" x14ac:dyDescent="0.25">
      <c r="A4765" s="356">
        <v>21124</v>
      </c>
      <c r="B4765" s="356" t="s">
        <v>7103</v>
      </c>
      <c r="C4765" s="356" t="s">
        <v>3526</v>
      </c>
      <c r="D4765" s="352">
        <v>17.73</v>
      </c>
    </row>
    <row r="4766" spans="1:4" x14ac:dyDescent="0.25">
      <c r="A4766" s="356">
        <v>21125</v>
      </c>
      <c r="B4766" s="356" t="s">
        <v>7104</v>
      </c>
      <c r="C4766" s="356" t="s">
        <v>3526</v>
      </c>
      <c r="D4766" s="352">
        <v>28.46</v>
      </c>
    </row>
    <row r="4767" spans="1:4" x14ac:dyDescent="0.25">
      <c r="A4767" s="356">
        <v>38028</v>
      </c>
      <c r="B4767" s="356" t="s">
        <v>7105</v>
      </c>
      <c r="C4767" s="356" t="s">
        <v>3526</v>
      </c>
      <c r="D4767" s="352">
        <v>48.29</v>
      </c>
    </row>
    <row r="4768" spans="1:4" x14ac:dyDescent="0.25">
      <c r="A4768" s="356">
        <v>38029</v>
      </c>
      <c r="B4768" s="356" t="s">
        <v>7106</v>
      </c>
      <c r="C4768" s="356" t="s">
        <v>3526</v>
      </c>
      <c r="D4768" s="352">
        <v>73.61</v>
      </c>
    </row>
    <row r="4769" spans="1:4" x14ac:dyDescent="0.25">
      <c r="A4769" s="356">
        <v>38030</v>
      </c>
      <c r="B4769" s="356" t="s">
        <v>7107</v>
      </c>
      <c r="C4769" s="356" t="s">
        <v>3526</v>
      </c>
      <c r="D4769" s="352">
        <v>113.07</v>
      </c>
    </row>
    <row r="4770" spans="1:4" x14ac:dyDescent="0.25">
      <c r="A4770" s="356">
        <v>38031</v>
      </c>
      <c r="B4770" s="356" t="s">
        <v>7108</v>
      </c>
      <c r="C4770" s="356" t="s">
        <v>3526</v>
      </c>
      <c r="D4770" s="352">
        <v>179.18</v>
      </c>
    </row>
    <row r="4771" spans="1:4" x14ac:dyDescent="0.25">
      <c r="A4771" s="356">
        <v>39735</v>
      </c>
      <c r="B4771" s="356" t="s">
        <v>7109</v>
      </c>
      <c r="C4771" s="356" t="s">
        <v>3526</v>
      </c>
      <c r="D4771" s="352">
        <v>112.9</v>
      </c>
    </row>
    <row r="4772" spans="1:4" x14ac:dyDescent="0.25">
      <c r="A4772" s="356">
        <v>39734</v>
      </c>
      <c r="B4772" s="356" t="s">
        <v>7110</v>
      </c>
      <c r="C4772" s="356" t="s">
        <v>3526</v>
      </c>
      <c r="D4772" s="352">
        <v>133.91999999999999</v>
      </c>
    </row>
    <row r="4773" spans="1:4" x14ac:dyDescent="0.25">
      <c r="A4773" s="356">
        <v>39736</v>
      </c>
      <c r="B4773" s="356" t="s">
        <v>7111</v>
      </c>
      <c r="C4773" s="356" t="s">
        <v>3526</v>
      </c>
      <c r="D4773" s="352">
        <v>152.84</v>
      </c>
    </row>
    <row r="4774" spans="1:4" x14ac:dyDescent="0.25">
      <c r="A4774" s="356">
        <v>39737</v>
      </c>
      <c r="B4774" s="356" t="s">
        <v>7112</v>
      </c>
      <c r="C4774" s="356" t="s">
        <v>3526</v>
      </c>
      <c r="D4774" s="352">
        <v>20.56</v>
      </c>
    </row>
    <row r="4775" spans="1:4" x14ac:dyDescent="0.25">
      <c r="A4775" s="356">
        <v>39738</v>
      </c>
      <c r="B4775" s="356" t="s">
        <v>7113</v>
      </c>
      <c r="C4775" s="356" t="s">
        <v>3526</v>
      </c>
      <c r="D4775" s="352">
        <v>7.43</v>
      </c>
    </row>
    <row r="4776" spans="1:4" x14ac:dyDescent="0.25">
      <c r="A4776" s="356">
        <v>39739</v>
      </c>
      <c r="B4776" s="356" t="s">
        <v>7114</v>
      </c>
      <c r="C4776" s="356" t="s">
        <v>3526</v>
      </c>
      <c r="D4776" s="352">
        <v>105.7</v>
      </c>
    </row>
    <row r="4777" spans="1:4" x14ac:dyDescent="0.25">
      <c r="A4777" s="356">
        <v>39733</v>
      </c>
      <c r="B4777" s="356" t="s">
        <v>7115</v>
      </c>
      <c r="C4777" s="356" t="s">
        <v>3526</v>
      </c>
      <c r="D4777" s="352">
        <v>182.91</v>
      </c>
    </row>
    <row r="4778" spans="1:4" x14ac:dyDescent="0.25">
      <c r="A4778" s="356">
        <v>39854</v>
      </c>
      <c r="B4778" s="356" t="s">
        <v>7116</v>
      </c>
      <c r="C4778" s="356" t="s">
        <v>3526</v>
      </c>
      <c r="D4778" s="352">
        <v>185.5</v>
      </c>
    </row>
    <row r="4779" spans="1:4" x14ac:dyDescent="0.25">
      <c r="A4779" s="356">
        <v>39740</v>
      </c>
      <c r="B4779" s="356" t="s">
        <v>7117</v>
      </c>
      <c r="C4779" s="356" t="s">
        <v>3526</v>
      </c>
      <c r="D4779" s="352">
        <v>101.5</v>
      </c>
    </row>
    <row r="4780" spans="1:4" x14ac:dyDescent="0.25">
      <c r="A4780" s="356">
        <v>39741</v>
      </c>
      <c r="B4780" s="356" t="s">
        <v>7118</v>
      </c>
      <c r="C4780" s="356" t="s">
        <v>3526</v>
      </c>
      <c r="D4780" s="352">
        <v>18.7</v>
      </c>
    </row>
    <row r="4781" spans="1:4" x14ac:dyDescent="0.25">
      <c r="A4781" s="356">
        <v>39853</v>
      </c>
      <c r="B4781" s="356" t="s">
        <v>7119</v>
      </c>
      <c r="C4781" s="356" t="s">
        <v>3526</v>
      </c>
      <c r="D4781" s="352">
        <v>24.57</v>
      </c>
    </row>
    <row r="4782" spans="1:4" x14ac:dyDescent="0.25">
      <c r="A4782" s="356">
        <v>39742</v>
      </c>
      <c r="B4782" s="356" t="s">
        <v>7120</v>
      </c>
      <c r="C4782" s="356" t="s">
        <v>3526</v>
      </c>
      <c r="D4782" s="352">
        <v>81.58</v>
      </c>
    </row>
    <row r="4783" spans="1:4" x14ac:dyDescent="0.25">
      <c r="A4783" s="356">
        <v>39749</v>
      </c>
      <c r="B4783" s="356" t="s">
        <v>7121</v>
      </c>
      <c r="C4783" s="356" t="s">
        <v>3526</v>
      </c>
      <c r="D4783" s="352">
        <v>112.56</v>
      </c>
    </row>
    <row r="4784" spans="1:4" x14ac:dyDescent="0.25">
      <c r="A4784" s="356">
        <v>39751</v>
      </c>
      <c r="B4784" s="356" t="s">
        <v>7122</v>
      </c>
      <c r="C4784" s="356" t="s">
        <v>3526</v>
      </c>
      <c r="D4784" s="352">
        <v>204.54</v>
      </c>
    </row>
    <row r="4785" spans="1:4" x14ac:dyDescent="0.25">
      <c r="A4785" s="356">
        <v>39750</v>
      </c>
      <c r="B4785" s="356" t="s">
        <v>7123</v>
      </c>
      <c r="C4785" s="356" t="s">
        <v>3526</v>
      </c>
      <c r="D4785" s="352">
        <v>170.01</v>
      </c>
    </row>
    <row r="4786" spans="1:4" x14ac:dyDescent="0.25">
      <c r="A4786" s="356">
        <v>39747</v>
      </c>
      <c r="B4786" s="356" t="s">
        <v>7124</v>
      </c>
      <c r="C4786" s="356" t="s">
        <v>3526</v>
      </c>
      <c r="D4786" s="352">
        <v>54.68</v>
      </c>
    </row>
    <row r="4787" spans="1:4" x14ac:dyDescent="0.25">
      <c r="A4787" s="356">
        <v>39753</v>
      </c>
      <c r="B4787" s="356" t="s">
        <v>7125</v>
      </c>
      <c r="C4787" s="356" t="s">
        <v>3526</v>
      </c>
      <c r="D4787" s="352">
        <v>376.5</v>
      </c>
    </row>
    <row r="4788" spans="1:4" x14ac:dyDescent="0.25">
      <c r="A4788" s="356">
        <v>39754</v>
      </c>
      <c r="B4788" s="356" t="s">
        <v>7126</v>
      </c>
      <c r="C4788" s="356" t="s">
        <v>3526</v>
      </c>
      <c r="D4788" s="352">
        <v>554.69000000000005</v>
      </c>
    </row>
    <row r="4789" spans="1:4" x14ac:dyDescent="0.25">
      <c r="A4789" s="356">
        <v>39748</v>
      </c>
      <c r="B4789" s="356" t="s">
        <v>7127</v>
      </c>
      <c r="C4789" s="356" t="s">
        <v>3526</v>
      </c>
      <c r="D4789" s="352">
        <v>88.48</v>
      </c>
    </row>
    <row r="4790" spans="1:4" x14ac:dyDescent="0.25">
      <c r="A4790" s="356">
        <v>39755</v>
      </c>
      <c r="B4790" s="356" t="s">
        <v>7128</v>
      </c>
      <c r="C4790" s="356" t="s">
        <v>3526</v>
      </c>
      <c r="D4790" s="352">
        <v>841.04</v>
      </c>
    </row>
    <row r="4791" spans="1:4" x14ac:dyDescent="0.25">
      <c r="A4791" s="356">
        <v>12742</v>
      </c>
      <c r="B4791" s="356" t="s">
        <v>7129</v>
      </c>
      <c r="C4791" s="356" t="s">
        <v>3526</v>
      </c>
      <c r="D4791" s="352">
        <v>665.96</v>
      </c>
    </row>
    <row r="4792" spans="1:4" x14ac:dyDescent="0.25">
      <c r="A4792" s="356">
        <v>12713</v>
      </c>
      <c r="B4792" s="356" t="s">
        <v>7130</v>
      </c>
      <c r="C4792" s="356" t="s">
        <v>3526</v>
      </c>
      <c r="D4792" s="352">
        <v>35.32</v>
      </c>
    </row>
    <row r="4793" spans="1:4" x14ac:dyDescent="0.25">
      <c r="A4793" s="356">
        <v>12743</v>
      </c>
      <c r="B4793" s="356" t="s">
        <v>7131</v>
      </c>
      <c r="C4793" s="356" t="s">
        <v>3526</v>
      </c>
      <c r="D4793" s="352">
        <v>60.76</v>
      </c>
    </row>
    <row r="4794" spans="1:4" x14ac:dyDescent="0.25">
      <c r="A4794" s="356">
        <v>12744</v>
      </c>
      <c r="B4794" s="356" t="s">
        <v>7132</v>
      </c>
      <c r="C4794" s="356" t="s">
        <v>3526</v>
      </c>
      <c r="D4794" s="352">
        <v>77.11</v>
      </c>
    </row>
    <row r="4795" spans="1:4" x14ac:dyDescent="0.25">
      <c r="A4795" s="356">
        <v>12745</v>
      </c>
      <c r="B4795" s="356" t="s">
        <v>7133</v>
      </c>
      <c r="C4795" s="356" t="s">
        <v>3526</v>
      </c>
      <c r="D4795" s="352">
        <v>111.98</v>
      </c>
    </row>
    <row r="4796" spans="1:4" x14ac:dyDescent="0.25">
      <c r="A4796" s="356">
        <v>12746</v>
      </c>
      <c r="B4796" s="356" t="s">
        <v>7134</v>
      </c>
      <c r="C4796" s="356" t="s">
        <v>3526</v>
      </c>
      <c r="D4796" s="352">
        <v>151.22</v>
      </c>
    </row>
    <row r="4797" spans="1:4" x14ac:dyDescent="0.25">
      <c r="A4797" s="356">
        <v>12747</v>
      </c>
      <c r="B4797" s="356" t="s">
        <v>7135</v>
      </c>
      <c r="C4797" s="356" t="s">
        <v>3526</v>
      </c>
      <c r="D4797" s="352">
        <v>219.3</v>
      </c>
    </row>
    <row r="4798" spans="1:4" x14ac:dyDescent="0.25">
      <c r="A4798" s="356">
        <v>12748</v>
      </c>
      <c r="B4798" s="356" t="s">
        <v>7136</v>
      </c>
      <c r="C4798" s="356" t="s">
        <v>3526</v>
      </c>
      <c r="D4798" s="352">
        <v>308.95</v>
      </c>
    </row>
    <row r="4799" spans="1:4" x14ac:dyDescent="0.25">
      <c r="A4799" s="356">
        <v>12749</v>
      </c>
      <c r="B4799" s="356" t="s">
        <v>7137</v>
      </c>
      <c r="C4799" s="356" t="s">
        <v>3526</v>
      </c>
      <c r="D4799" s="352">
        <v>451.63</v>
      </c>
    </row>
    <row r="4800" spans="1:4" x14ac:dyDescent="0.25">
      <c r="A4800" s="356">
        <v>39726</v>
      </c>
      <c r="B4800" s="356" t="s">
        <v>7138</v>
      </c>
      <c r="C4800" s="356" t="s">
        <v>3526</v>
      </c>
      <c r="D4800" s="352">
        <v>148.34</v>
      </c>
    </row>
    <row r="4801" spans="1:4" x14ac:dyDescent="0.25">
      <c r="A4801" s="356">
        <v>39728</v>
      </c>
      <c r="B4801" s="356" t="s">
        <v>7139</v>
      </c>
      <c r="C4801" s="356" t="s">
        <v>3526</v>
      </c>
      <c r="D4801" s="352">
        <v>260.72000000000003</v>
      </c>
    </row>
    <row r="4802" spans="1:4" x14ac:dyDescent="0.25">
      <c r="A4802" s="356">
        <v>39727</v>
      </c>
      <c r="B4802" s="356" t="s">
        <v>7140</v>
      </c>
      <c r="C4802" s="356" t="s">
        <v>3526</v>
      </c>
      <c r="D4802" s="352">
        <v>214.55</v>
      </c>
    </row>
    <row r="4803" spans="1:4" x14ac:dyDescent="0.25">
      <c r="A4803" s="356">
        <v>39724</v>
      </c>
      <c r="B4803" s="356" t="s">
        <v>7141</v>
      </c>
      <c r="C4803" s="356" t="s">
        <v>3526</v>
      </c>
      <c r="D4803" s="352">
        <v>65.69</v>
      </c>
    </row>
    <row r="4804" spans="1:4" x14ac:dyDescent="0.25">
      <c r="A4804" s="356">
        <v>39729</v>
      </c>
      <c r="B4804" s="356" t="s">
        <v>7142</v>
      </c>
      <c r="C4804" s="356" t="s">
        <v>3526</v>
      </c>
      <c r="D4804" s="352">
        <v>361.04</v>
      </c>
    </row>
    <row r="4805" spans="1:4" x14ac:dyDescent="0.25">
      <c r="A4805" s="356">
        <v>39730</v>
      </c>
      <c r="B4805" s="356" t="s">
        <v>7143</v>
      </c>
      <c r="C4805" s="356" t="s">
        <v>3526</v>
      </c>
      <c r="D4805" s="352">
        <v>468.44</v>
      </c>
    </row>
    <row r="4806" spans="1:4" x14ac:dyDescent="0.25">
      <c r="A4806" s="356">
        <v>39731</v>
      </c>
      <c r="B4806" s="356" t="s">
        <v>7144</v>
      </c>
      <c r="C4806" s="356" t="s">
        <v>3526</v>
      </c>
      <c r="D4806" s="352">
        <v>693.79</v>
      </c>
    </row>
    <row r="4807" spans="1:4" x14ac:dyDescent="0.25">
      <c r="A4807" s="356">
        <v>39725</v>
      </c>
      <c r="B4807" s="356" t="s">
        <v>7145</v>
      </c>
      <c r="C4807" s="356" t="s">
        <v>3526</v>
      </c>
      <c r="D4807" s="352">
        <v>107.07</v>
      </c>
    </row>
    <row r="4808" spans="1:4" x14ac:dyDescent="0.25">
      <c r="A4808" s="356">
        <v>39732</v>
      </c>
      <c r="B4808" s="356" t="s">
        <v>7146</v>
      </c>
      <c r="C4808" s="356" t="s">
        <v>3526</v>
      </c>
      <c r="D4808" s="353">
        <v>1021.22</v>
      </c>
    </row>
    <row r="4809" spans="1:4" x14ac:dyDescent="0.25">
      <c r="A4809" s="356">
        <v>39660</v>
      </c>
      <c r="B4809" s="356" t="s">
        <v>7147</v>
      </c>
      <c r="C4809" s="356" t="s">
        <v>3526</v>
      </c>
      <c r="D4809" s="352">
        <v>46.53</v>
      </c>
    </row>
    <row r="4810" spans="1:4" x14ac:dyDescent="0.25">
      <c r="A4810" s="356">
        <v>39662</v>
      </c>
      <c r="B4810" s="356" t="s">
        <v>7148</v>
      </c>
      <c r="C4810" s="356" t="s">
        <v>3526</v>
      </c>
      <c r="D4810" s="352">
        <v>22.3</v>
      </c>
    </row>
    <row r="4811" spans="1:4" x14ac:dyDescent="0.25">
      <c r="A4811" s="356">
        <v>39661</v>
      </c>
      <c r="B4811" s="356" t="s">
        <v>7149</v>
      </c>
      <c r="C4811" s="356" t="s">
        <v>3526</v>
      </c>
      <c r="D4811" s="352">
        <v>15.21</v>
      </c>
    </row>
    <row r="4812" spans="1:4" x14ac:dyDescent="0.25">
      <c r="A4812" s="356">
        <v>39666</v>
      </c>
      <c r="B4812" s="356" t="s">
        <v>7150</v>
      </c>
      <c r="C4812" s="356" t="s">
        <v>3526</v>
      </c>
      <c r="D4812" s="352">
        <v>70</v>
      </c>
    </row>
    <row r="4813" spans="1:4" x14ac:dyDescent="0.25">
      <c r="A4813" s="356">
        <v>39664</v>
      </c>
      <c r="B4813" s="356" t="s">
        <v>7151</v>
      </c>
      <c r="C4813" s="356" t="s">
        <v>3526</v>
      </c>
      <c r="D4813" s="352">
        <v>34.31</v>
      </c>
    </row>
    <row r="4814" spans="1:4" x14ac:dyDescent="0.25">
      <c r="A4814" s="356">
        <v>39663</v>
      </c>
      <c r="B4814" s="356" t="s">
        <v>7152</v>
      </c>
      <c r="C4814" s="356" t="s">
        <v>3526</v>
      </c>
      <c r="D4814" s="352">
        <v>27.43</v>
      </c>
    </row>
    <row r="4815" spans="1:4" x14ac:dyDescent="0.25">
      <c r="A4815" s="356">
        <v>39665</v>
      </c>
      <c r="B4815" s="356" t="s">
        <v>7153</v>
      </c>
      <c r="C4815" s="356" t="s">
        <v>3526</v>
      </c>
      <c r="D4815" s="352">
        <v>57.88</v>
      </c>
    </row>
    <row r="4816" spans="1:4" x14ac:dyDescent="0.25">
      <c r="A4816" s="356">
        <v>39752</v>
      </c>
      <c r="B4816" s="356" t="s">
        <v>7154</v>
      </c>
      <c r="C4816" s="356" t="s">
        <v>3526</v>
      </c>
      <c r="D4816" s="352">
        <v>291.04000000000002</v>
      </c>
    </row>
    <row r="4817" spans="1:4" x14ac:dyDescent="0.25">
      <c r="A4817" s="356">
        <v>7725</v>
      </c>
      <c r="B4817" s="356" t="s">
        <v>10443</v>
      </c>
      <c r="C4817" s="356" t="s">
        <v>3526</v>
      </c>
      <c r="D4817" s="352">
        <v>196</v>
      </c>
    </row>
    <row r="4818" spans="1:4" x14ac:dyDescent="0.25">
      <c r="A4818" s="356">
        <v>7753</v>
      </c>
      <c r="B4818" s="356" t="s">
        <v>10444</v>
      </c>
      <c r="C4818" s="356" t="s">
        <v>3526</v>
      </c>
      <c r="D4818" s="352">
        <v>382.11</v>
      </c>
    </row>
    <row r="4819" spans="1:4" x14ac:dyDescent="0.25">
      <c r="A4819" s="356">
        <v>13256</v>
      </c>
      <c r="B4819" s="356" t="s">
        <v>10445</v>
      </c>
      <c r="C4819" s="356" t="s">
        <v>3526</v>
      </c>
      <c r="D4819" s="352">
        <v>535.29</v>
      </c>
    </row>
    <row r="4820" spans="1:4" x14ac:dyDescent="0.25">
      <c r="A4820" s="356">
        <v>7757</v>
      </c>
      <c r="B4820" s="356" t="s">
        <v>10446</v>
      </c>
      <c r="C4820" s="356" t="s">
        <v>3526</v>
      </c>
      <c r="D4820" s="352">
        <v>570.70000000000005</v>
      </c>
    </row>
    <row r="4821" spans="1:4" x14ac:dyDescent="0.25">
      <c r="A4821" s="356">
        <v>7758</v>
      </c>
      <c r="B4821" s="356" t="s">
        <v>10447</v>
      </c>
      <c r="C4821" s="356" t="s">
        <v>3526</v>
      </c>
      <c r="D4821" s="352">
        <v>826.82</v>
      </c>
    </row>
    <row r="4822" spans="1:4" x14ac:dyDescent="0.25">
      <c r="A4822" s="356">
        <v>7759</v>
      </c>
      <c r="B4822" s="356" t="s">
        <v>10448</v>
      </c>
      <c r="C4822" s="356" t="s">
        <v>3526</v>
      </c>
      <c r="D4822" s="353">
        <v>2291.12</v>
      </c>
    </row>
    <row r="4823" spans="1:4" x14ac:dyDescent="0.25">
      <c r="A4823" s="356">
        <v>40334</v>
      </c>
      <c r="B4823" s="356" t="s">
        <v>10449</v>
      </c>
      <c r="C4823" s="356" t="s">
        <v>3526</v>
      </c>
      <c r="D4823" s="352">
        <v>89.76</v>
      </c>
    </row>
    <row r="4824" spans="1:4" x14ac:dyDescent="0.25">
      <c r="A4824" s="356">
        <v>7745</v>
      </c>
      <c r="B4824" s="356" t="s">
        <v>10450</v>
      </c>
      <c r="C4824" s="356" t="s">
        <v>3526</v>
      </c>
      <c r="D4824" s="352">
        <v>101.29</v>
      </c>
    </row>
    <row r="4825" spans="1:4" x14ac:dyDescent="0.25">
      <c r="A4825" s="356">
        <v>7714</v>
      </c>
      <c r="B4825" s="356" t="s">
        <v>10451</v>
      </c>
      <c r="C4825" s="356" t="s">
        <v>3526</v>
      </c>
      <c r="D4825" s="352">
        <v>121.05</v>
      </c>
    </row>
    <row r="4826" spans="1:4" x14ac:dyDescent="0.25">
      <c r="A4826" s="356">
        <v>7742</v>
      </c>
      <c r="B4826" s="356" t="s">
        <v>10452</v>
      </c>
      <c r="C4826" s="356" t="s">
        <v>3526</v>
      </c>
      <c r="D4826" s="352">
        <v>267.14999999999998</v>
      </c>
    </row>
    <row r="4827" spans="1:4" x14ac:dyDescent="0.25">
      <c r="A4827" s="356">
        <v>7750</v>
      </c>
      <c r="B4827" s="356" t="s">
        <v>10453</v>
      </c>
      <c r="C4827" s="356" t="s">
        <v>3526</v>
      </c>
      <c r="D4827" s="352">
        <v>326.11</v>
      </c>
    </row>
    <row r="4828" spans="1:4" x14ac:dyDescent="0.25">
      <c r="A4828" s="356">
        <v>7756</v>
      </c>
      <c r="B4828" s="356" t="s">
        <v>10454</v>
      </c>
      <c r="C4828" s="356" t="s">
        <v>3526</v>
      </c>
      <c r="D4828" s="352">
        <v>374.7</v>
      </c>
    </row>
    <row r="4829" spans="1:4" x14ac:dyDescent="0.25">
      <c r="A4829" s="356">
        <v>7765</v>
      </c>
      <c r="B4829" s="356" t="s">
        <v>10455</v>
      </c>
      <c r="C4829" s="356" t="s">
        <v>3526</v>
      </c>
      <c r="D4829" s="352">
        <v>419.99</v>
      </c>
    </row>
    <row r="4830" spans="1:4" x14ac:dyDescent="0.25">
      <c r="A4830" s="356">
        <v>12569</v>
      </c>
      <c r="B4830" s="356" t="s">
        <v>10456</v>
      </c>
      <c r="C4830" s="356" t="s">
        <v>3526</v>
      </c>
      <c r="D4830" s="352">
        <v>579.76</v>
      </c>
    </row>
    <row r="4831" spans="1:4" x14ac:dyDescent="0.25">
      <c r="A4831" s="356">
        <v>7766</v>
      </c>
      <c r="B4831" s="356" t="s">
        <v>10457</v>
      </c>
      <c r="C4831" s="356" t="s">
        <v>3526</v>
      </c>
      <c r="D4831" s="352">
        <v>615.99</v>
      </c>
    </row>
    <row r="4832" spans="1:4" x14ac:dyDescent="0.25">
      <c r="A4832" s="356">
        <v>7767</v>
      </c>
      <c r="B4832" s="356" t="s">
        <v>10458</v>
      </c>
      <c r="C4832" s="356" t="s">
        <v>3526</v>
      </c>
      <c r="D4832" s="352">
        <v>884.47</v>
      </c>
    </row>
    <row r="4833" spans="1:4" x14ac:dyDescent="0.25">
      <c r="A4833" s="356">
        <v>7727</v>
      </c>
      <c r="B4833" s="356" t="s">
        <v>10459</v>
      </c>
      <c r="C4833" s="356" t="s">
        <v>3526</v>
      </c>
      <c r="D4833" s="353">
        <v>2569.41</v>
      </c>
    </row>
    <row r="4834" spans="1:4" x14ac:dyDescent="0.25">
      <c r="A4834" s="356">
        <v>7760</v>
      </c>
      <c r="B4834" s="356" t="s">
        <v>10460</v>
      </c>
      <c r="C4834" s="356" t="s">
        <v>3526</v>
      </c>
      <c r="D4834" s="352">
        <v>102.11</v>
      </c>
    </row>
    <row r="4835" spans="1:4" x14ac:dyDescent="0.25">
      <c r="A4835" s="356">
        <v>7761</v>
      </c>
      <c r="B4835" s="356" t="s">
        <v>10461</v>
      </c>
      <c r="C4835" s="356" t="s">
        <v>3526</v>
      </c>
      <c r="D4835" s="352">
        <v>107.05</v>
      </c>
    </row>
    <row r="4836" spans="1:4" x14ac:dyDescent="0.25">
      <c r="A4836" s="356">
        <v>7752</v>
      </c>
      <c r="B4836" s="356" t="s">
        <v>10462</v>
      </c>
      <c r="C4836" s="356" t="s">
        <v>3526</v>
      </c>
      <c r="D4836" s="352">
        <v>130.11000000000001</v>
      </c>
    </row>
    <row r="4837" spans="1:4" x14ac:dyDescent="0.25">
      <c r="A4837" s="356">
        <v>7762</v>
      </c>
      <c r="B4837" s="356" t="s">
        <v>10463</v>
      </c>
      <c r="C4837" s="356" t="s">
        <v>3526</v>
      </c>
      <c r="D4837" s="352">
        <v>170.05</v>
      </c>
    </row>
    <row r="4838" spans="1:4" x14ac:dyDescent="0.25">
      <c r="A4838" s="356">
        <v>7722</v>
      </c>
      <c r="B4838" s="356" t="s">
        <v>10464</v>
      </c>
      <c r="C4838" s="356" t="s">
        <v>3526</v>
      </c>
      <c r="D4838" s="352">
        <v>260.23</v>
      </c>
    </row>
    <row r="4839" spans="1:4" x14ac:dyDescent="0.25">
      <c r="A4839" s="356">
        <v>7763</v>
      </c>
      <c r="B4839" s="356" t="s">
        <v>10465</v>
      </c>
      <c r="C4839" s="356" t="s">
        <v>3526</v>
      </c>
      <c r="D4839" s="352">
        <v>317.05</v>
      </c>
    </row>
    <row r="4840" spans="1:4" x14ac:dyDescent="0.25">
      <c r="A4840" s="356">
        <v>7764</v>
      </c>
      <c r="B4840" s="356" t="s">
        <v>10466</v>
      </c>
      <c r="C4840" s="356" t="s">
        <v>3526</v>
      </c>
      <c r="D4840" s="352">
        <v>378.82</v>
      </c>
    </row>
    <row r="4841" spans="1:4" x14ac:dyDescent="0.25">
      <c r="A4841" s="356">
        <v>12572</v>
      </c>
      <c r="B4841" s="356" t="s">
        <v>10467</v>
      </c>
      <c r="C4841" s="356" t="s">
        <v>3526</v>
      </c>
      <c r="D4841" s="352">
        <v>535.29</v>
      </c>
    </row>
    <row r="4842" spans="1:4" x14ac:dyDescent="0.25">
      <c r="A4842" s="356">
        <v>12573</v>
      </c>
      <c r="B4842" s="356" t="s">
        <v>10468</v>
      </c>
      <c r="C4842" s="356" t="s">
        <v>3526</v>
      </c>
      <c r="D4842" s="352">
        <v>704.11</v>
      </c>
    </row>
    <row r="4843" spans="1:4" x14ac:dyDescent="0.25">
      <c r="A4843" s="356">
        <v>12574</v>
      </c>
      <c r="B4843" s="356" t="s">
        <v>10469</v>
      </c>
      <c r="C4843" s="356" t="s">
        <v>3526</v>
      </c>
      <c r="D4843" s="352">
        <v>851.36</v>
      </c>
    </row>
    <row r="4844" spans="1:4" x14ac:dyDescent="0.25">
      <c r="A4844" s="356">
        <v>12575</v>
      </c>
      <c r="B4844" s="356" t="s">
        <v>10470</v>
      </c>
      <c r="C4844" s="356" t="s">
        <v>3526</v>
      </c>
      <c r="D4844" s="353">
        <v>1292.94</v>
      </c>
    </row>
    <row r="4845" spans="1:4" x14ac:dyDescent="0.25">
      <c r="A4845" s="356">
        <v>12576</v>
      </c>
      <c r="B4845" s="356" t="s">
        <v>10471</v>
      </c>
      <c r="C4845" s="356" t="s">
        <v>3526</v>
      </c>
      <c r="D4845" s="352">
        <v>156.47</v>
      </c>
    </row>
    <row r="4846" spans="1:4" x14ac:dyDescent="0.25">
      <c r="A4846" s="356">
        <v>12577</v>
      </c>
      <c r="B4846" s="356" t="s">
        <v>10472</v>
      </c>
      <c r="C4846" s="356" t="s">
        <v>3526</v>
      </c>
      <c r="D4846" s="352">
        <v>210.82</v>
      </c>
    </row>
    <row r="4847" spans="1:4" x14ac:dyDescent="0.25">
      <c r="A4847" s="356">
        <v>12578</v>
      </c>
      <c r="B4847" s="356" t="s">
        <v>10473</v>
      </c>
      <c r="C4847" s="356" t="s">
        <v>3526</v>
      </c>
      <c r="D4847" s="352">
        <v>255.29</v>
      </c>
    </row>
    <row r="4848" spans="1:4" x14ac:dyDescent="0.25">
      <c r="A4848" s="356">
        <v>12579</v>
      </c>
      <c r="B4848" s="356" t="s">
        <v>10474</v>
      </c>
      <c r="C4848" s="356" t="s">
        <v>3526</v>
      </c>
      <c r="D4848" s="352">
        <v>439.76</v>
      </c>
    </row>
    <row r="4849" spans="1:4" x14ac:dyDescent="0.25">
      <c r="A4849" s="356">
        <v>12580</v>
      </c>
      <c r="B4849" s="356" t="s">
        <v>10475</v>
      </c>
      <c r="C4849" s="356" t="s">
        <v>3526</v>
      </c>
      <c r="D4849" s="352">
        <v>458.21</v>
      </c>
    </row>
    <row r="4850" spans="1:4" x14ac:dyDescent="0.25">
      <c r="A4850" s="356">
        <v>12581</v>
      </c>
      <c r="B4850" s="356" t="s">
        <v>10476</v>
      </c>
      <c r="C4850" s="356" t="s">
        <v>3526</v>
      </c>
      <c r="D4850" s="352">
        <v>490.82</v>
      </c>
    </row>
    <row r="4851" spans="1:4" x14ac:dyDescent="0.25">
      <c r="A4851" s="356">
        <v>7720</v>
      </c>
      <c r="B4851" s="356" t="s">
        <v>10477</v>
      </c>
      <c r="C4851" s="356" t="s">
        <v>3526</v>
      </c>
      <c r="D4851" s="352">
        <v>767.52</v>
      </c>
    </row>
    <row r="4852" spans="1:4" x14ac:dyDescent="0.25">
      <c r="A4852" s="356">
        <v>40335</v>
      </c>
      <c r="B4852" s="356" t="s">
        <v>10478</v>
      </c>
      <c r="C4852" s="356" t="s">
        <v>3526</v>
      </c>
      <c r="D4852" s="352">
        <v>160.58000000000001</v>
      </c>
    </row>
    <row r="4853" spans="1:4" x14ac:dyDescent="0.25">
      <c r="A4853" s="356">
        <v>7740</v>
      </c>
      <c r="B4853" s="356" t="s">
        <v>10479</v>
      </c>
      <c r="C4853" s="356" t="s">
        <v>3526</v>
      </c>
      <c r="D4853" s="352">
        <v>164.7</v>
      </c>
    </row>
    <row r="4854" spans="1:4" x14ac:dyDescent="0.25">
      <c r="A4854" s="356">
        <v>7741</v>
      </c>
      <c r="B4854" s="356" t="s">
        <v>10480</v>
      </c>
      <c r="C4854" s="356" t="s">
        <v>3526</v>
      </c>
      <c r="D4854" s="352">
        <v>304.7</v>
      </c>
    </row>
    <row r="4855" spans="1:4" x14ac:dyDescent="0.25">
      <c r="A4855" s="356">
        <v>7774</v>
      </c>
      <c r="B4855" s="356" t="s">
        <v>10481</v>
      </c>
      <c r="C4855" s="356" t="s">
        <v>3526</v>
      </c>
      <c r="D4855" s="352">
        <v>373.88</v>
      </c>
    </row>
    <row r="4856" spans="1:4" x14ac:dyDescent="0.25">
      <c r="A4856" s="356">
        <v>7744</v>
      </c>
      <c r="B4856" s="356" t="s">
        <v>10482</v>
      </c>
      <c r="C4856" s="356" t="s">
        <v>3526</v>
      </c>
      <c r="D4856" s="352">
        <v>488.35</v>
      </c>
    </row>
    <row r="4857" spans="1:4" x14ac:dyDescent="0.25">
      <c r="A4857" s="356">
        <v>7773</v>
      </c>
      <c r="B4857" s="356" t="s">
        <v>10483</v>
      </c>
      <c r="C4857" s="356" t="s">
        <v>3526</v>
      </c>
      <c r="D4857" s="352">
        <v>499.14</v>
      </c>
    </row>
    <row r="4858" spans="1:4" x14ac:dyDescent="0.25">
      <c r="A4858" s="356">
        <v>7754</v>
      </c>
      <c r="B4858" s="356" t="s">
        <v>10484</v>
      </c>
      <c r="C4858" s="356" t="s">
        <v>3526</v>
      </c>
      <c r="D4858" s="352">
        <v>756.82</v>
      </c>
    </row>
    <row r="4859" spans="1:4" x14ac:dyDescent="0.25">
      <c r="A4859" s="356">
        <v>7735</v>
      </c>
      <c r="B4859" s="356" t="s">
        <v>10485</v>
      </c>
      <c r="C4859" s="356" t="s">
        <v>3526</v>
      </c>
      <c r="D4859" s="352">
        <v>980</v>
      </c>
    </row>
    <row r="4860" spans="1:4" x14ac:dyDescent="0.25">
      <c r="A4860" s="356">
        <v>7755</v>
      </c>
      <c r="B4860" s="356" t="s">
        <v>10486</v>
      </c>
      <c r="C4860" s="356" t="s">
        <v>3526</v>
      </c>
      <c r="D4860" s="352">
        <v>194.35</v>
      </c>
    </row>
    <row r="4861" spans="1:4" x14ac:dyDescent="0.25">
      <c r="A4861" s="356">
        <v>7776</v>
      </c>
      <c r="B4861" s="356" t="s">
        <v>10487</v>
      </c>
      <c r="C4861" s="356" t="s">
        <v>3526</v>
      </c>
      <c r="D4861" s="352">
        <v>405.17</v>
      </c>
    </row>
    <row r="4862" spans="1:4" x14ac:dyDescent="0.25">
      <c r="A4862" s="356">
        <v>7743</v>
      </c>
      <c r="B4862" s="356" t="s">
        <v>10488</v>
      </c>
      <c r="C4862" s="356" t="s">
        <v>3526</v>
      </c>
      <c r="D4862" s="352">
        <v>429.05</v>
      </c>
    </row>
    <row r="4863" spans="1:4" x14ac:dyDescent="0.25">
      <c r="A4863" s="356">
        <v>7733</v>
      </c>
      <c r="B4863" s="356" t="s">
        <v>10489</v>
      </c>
      <c r="C4863" s="356" t="s">
        <v>3526</v>
      </c>
      <c r="D4863" s="352">
        <v>560</v>
      </c>
    </row>
    <row r="4864" spans="1:4" x14ac:dyDescent="0.25">
      <c r="A4864" s="356">
        <v>7775</v>
      </c>
      <c r="B4864" s="356" t="s">
        <v>10490</v>
      </c>
      <c r="C4864" s="356" t="s">
        <v>3526</v>
      </c>
      <c r="D4864" s="352">
        <v>613.52</v>
      </c>
    </row>
    <row r="4865" spans="1:4" x14ac:dyDescent="0.25">
      <c r="A4865" s="356">
        <v>7734</v>
      </c>
      <c r="B4865" s="356" t="s">
        <v>10491</v>
      </c>
      <c r="C4865" s="356" t="s">
        <v>3526</v>
      </c>
      <c r="D4865" s="352">
        <v>868.82</v>
      </c>
    </row>
    <row r="4866" spans="1:4" x14ac:dyDescent="0.25">
      <c r="A4866" s="356">
        <v>37449</v>
      </c>
      <c r="B4866" s="356" t="s">
        <v>10492</v>
      </c>
      <c r="C4866" s="356" t="s">
        <v>3526</v>
      </c>
      <c r="D4866" s="352">
        <v>24.96</v>
      </c>
    </row>
    <row r="4867" spans="1:4" x14ac:dyDescent="0.25">
      <c r="A4867" s="356">
        <v>37450</v>
      </c>
      <c r="B4867" s="356" t="s">
        <v>10493</v>
      </c>
      <c r="C4867" s="356" t="s">
        <v>3526</v>
      </c>
      <c r="D4867" s="352">
        <v>34.950000000000003</v>
      </c>
    </row>
    <row r="4868" spans="1:4" x14ac:dyDescent="0.25">
      <c r="A4868" s="356">
        <v>37451</v>
      </c>
      <c r="B4868" s="356" t="s">
        <v>10494</v>
      </c>
      <c r="C4868" s="356" t="s">
        <v>3526</v>
      </c>
      <c r="D4868" s="352">
        <v>48.79</v>
      </c>
    </row>
    <row r="4869" spans="1:4" x14ac:dyDescent="0.25">
      <c r="A4869" s="356">
        <v>37452</v>
      </c>
      <c r="B4869" s="356" t="s">
        <v>10495</v>
      </c>
      <c r="C4869" s="356" t="s">
        <v>3526</v>
      </c>
      <c r="D4869" s="352">
        <v>70.92</v>
      </c>
    </row>
    <row r="4870" spans="1:4" x14ac:dyDescent="0.25">
      <c r="A4870" s="356">
        <v>37453</v>
      </c>
      <c r="B4870" s="356" t="s">
        <v>10496</v>
      </c>
      <c r="C4870" s="356" t="s">
        <v>3526</v>
      </c>
      <c r="D4870" s="352">
        <v>81.680000000000007</v>
      </c>
    </row>
    <row r="4871" spans="1:4" x14ac:dyDescent="0.25">
      <c r="A4871" s="356">
        <v>7778</v>
      </c>
      <c r="B4871" s="356" t="s">
        <v>10497</v>
      </c>
      <c r="C4871" s="356" t="s">
        <v>3526</v>
      </c>
      <c r="D4871" s="352">
        <v>30.64</v>
      </c>
    </row>
    <row r="4872" spans="1:4" x14ac:dyDescent="0.25">
      <c r="A4872" s="356">
        <v>7796</v>
      </c>
      <c r="B4872" s="356" t="s">
        <v>10498</v>
      </c>
      <c r="C4872" s="356" t="s">
        <v>3526</v>
      </c>
      <c r="D4872" s="352">
        <v>41.99</v>
      </c>
    </row>
    <row r="4873" spans="1:4" x14ac:dyDescent="0.25">
      <c r="A4873" s="356">
        <v>7781</v>
      </c>
      <c r="B4873" s="356" t="s">
        <v>10499</v>
      </c>
      <c r="C4873" s="356" t="s">
        <v>3526</v>
      </c>
      <c r="D4873" s="352">
        <v>49.62</v>
      </c>
    </row>
    <row r="4874" spans="1:4" x14ac:dyDescent="0.25">
      <c r="A4874" s="356">
        <v>7795</v>
      </c>
      <c r="B4874" s="356" t="s">
        <v>10500</v>
      </c>
      <c r="C4874" s="356" t="s">
        <v>3526</v>
      </c>
      <c r="D4874" s="352">
        <v>73.849999999999994</v>
      </c>
    </row>
    <row r="4875" spans="1:4" x14ac:dyDescent="0.25">
      <c r="A4875" s="356">
        <v>7791</v>
      </c>
      <c r="B4875" s="356" t="s">
        <v>10501</v>
      </c>
      <c r="C4875" s="356" t="s">
        <v>3526</v>
      </c>
      <c r="D4875" s="352">
        <v>88.4</v>
      </c>
    </row>
    <row r="4876" spans="1:4" x14ac:dyDescent="0.25">
      <c r="A4876" s="356">
        <v>7783</v>
      </c>
      <c r="B4876" s="356" t="s">
        <v>10502</v>
      </c>
      <c r="C4876" s="356" t="s">
        <v>3526</v>
      </c>
      <c r="D4876" s="352">
        <v>31.32</v>
      </c>
    </row>
    <row r="4877" spans="1:4" x14ac:dyDescent="0.25">
      <c r="A4877" s="356">
        <v>7790</v>
      </c>
      <c r="B4877" s="356" t="s">
        <v>10503</v>
      </c>
      <c r="C4877" s="356" t="s">
        <v>3526</v>
      </c>
      <c r="D4877" s="352">
        <v>49.36</v>
      </c>
    </row>
    <row r="4878" spans="1:4" x14ac:dyDescent="0.25">
      <c r="A4878" s="356">
        <v>7785</v>
      </c>
      <c r="B4878" s="356" t="s">
        <v>10504</v>
      </c>
      <c r="C4878" s="356" t="s">
        <v>3526</v>
      </c>
      <c r="D4878" s="352">
        <v>54.47</v>
      </c>
    </row>
    <row r="4879" spans="1:4" x14ac:dyDescent="0.25">
      <c r="A4879" s="356">
        <v>7792</v>
      </c>
      <c r="B4879" s="356" t="s">
        <v>10505</v>
      </c>
      <c r="C4879" s="356" t="s">
        <v>3526</v>
      </c>
      <c r="D4879" s="352">
        <v>77.25</v>
      </c>
    </row>
    <row r="4880" spans="1:4" x14ac:dyDescent="0.25">
      <c r="A4880" s="356">
        <v>7793</v>
      </c>
      <c r="B4880" s="356" t="s">
        <v>10506</v>
      </c>
      <c r="C4880" s="356" t="s">
        <v>3526</v>
      </c>
      <c r="D4880" s="352">
        <v>91.24</v>
      </c>
    </row>
    <row r="4881" spans="1:4" x14ac:dyDescent="0.25">
      <c r="A4881" s="356">
        <v>13159</v>
      </c>
      <c r="B4881" s="356" t="s">
        <v>10507</v>
      </c>
      <c r="C4881" s="356" t="s">
        <v>3526</v>
      </c>
      <c r="D4881" s="352">
        <v>79.44</v>
      </c>
    </row>
    <row r="4882" spans="1:4" x14ac:dyDescent="0.25">
      <c r="A4882" s="356">
        <v>13168</v>
      </c>
      <c r="B4882" s="356" t="s">
        <v>10508</v>
      </c>
      <c r="C4882" s="356" t="s">
        <v>3526</v>
      </c>
      <c r="D4882" s="352">
        <v>96.46</v>
      </c>
    </row>
    <row r="4883" spans="1:4" x14ac:dyDescent="0.25">
      <c r="A4883" s="356">
        <v>13173</v>
      </c>
      <c r="B4883" s="356" t="s">
        <v>10509</v>
      </c>
      <c r="C4883" s="356" t="s">
        <v>3526</v>
      </c>
      <c r="D4883" s="352">
        <v>130.5</v>
      </c>
    </row>
    <row r="4884" spans="1:4" x14ac:dyDescent="0.25">
      <c r="A4884" s="356">
        <v>12583</v>
      </c>
      <c r="B4884" s="356" t="s">
        <v>10510</v>
      </c>
      <c r="C4884" s="356" t="s">
        <v>3526</v>
      </c>
      <c r="D4884" s="352">
        <v>26.1</v>
      </c>
    </row>
    <row r="4885" spans="1:4" x14ac:dyDescent="0.25">
      <c r="A4885" s="356">
        <v>12584</v>
      </c>
      <c r="B4885" s="356" t="s">
        <v>10511</v>
      </c>
      <c r="C4885" s="356" t="s">
        <v>3526</v>
      </c>
      <c r="D4885" s="352">
        <v>34.04</v>
      </c>
    </row>
    <row r="4886" spans="1:4" x14ac:dyDescent="0.25">
      <c r="A4886" s="356">
        <v>12613</v>
      </c>
      <c r="B4886" s="356" t="s">
        <v>12875</v>
      </c>
      <c r="C4886" s="356" t="s">
        <v>3517</v>
      </c>
      <c r="D4886" s="352">
        <v>20.18</v>
      </c>
    </row>
    <row r="4887" spans="1:4" x14ac:dyDescent="0.25">
      <c r="A4887" s="356">
        <v>1031</v>
      </c>
      <c r="B4887" s="356" t="s">
        <v>7155</v>
      </c>
      <c r="C4887" s="356" t="s">
        <v>3517</v>
      </c>
      <c r="D4887" s="352">
        <v>14.55</v>
      </c>
    </row>
    <row r="4888" spans="1:4" x14ac:dyDescent="0.25">
      <c r="A4888" s="356">
        <v>39707</v>
      </c>
      <c r="B4888" s="356" t="s">
        <v>7156</v>
      </c>
      <c r="C4888" s="356" t="s">
        <v>3526</v>
      </c>
      <c r="D4888" s="352">
        <v>4.51</v>
      </c>
    </row>
    <row r="4889" spans="1:4" x14ac:dyDescent="0.25">
      <c r="A4889" s="356">
        <v>39708</v>
      </c>
      <c r="B4889" s="356" t="s">
        <v>7157</v>
      </c>
      <c r="C4889" s="356" t="s">
        <v>3526</v>
      </c>
      <c r="D4889" s="352">
        <v>4.37</v>
      </c>
    </row>
    <row r="4890" spans="1:4" x14ac:dyDescent="0.25">
      <c r="A4890" s="356">
        <v>39710</v>
      </c>
      <c r="B4890" s="356" t="s">
        <v>7158</v>
      </c>
      <c r="C4890" s="356" t="s">
        <v>3526</v>
      </c>
      <c r="D4890" s="352">
        <v>3.07</v>
      </c>
    </row>
    <row r="4891" spans="1:4" x14ac:dyDescent="0.25">
      <c r="A4891" s="356">
        <v>39709</v>
      </c>
      <c r="B4891" s="356" t="s">
        <v>7159</v>
      </c>
      <c r="C4891" s="356" t="s">
        <v>3526</v>
      </c>
      <c r="D4891" s="352">
        <v>4.2699999999999996</v>
      </c>
    </row>
    <row r="4892" spans="1:4" x14ac:dyDescent="0.25">
      <c r="A4892" s="356">
        <v>39711</v>
      </c>
      <c r="B4892" s="356" t="s">
        <v>7160</v>
      </c>
      <c r="C4892" s="356" t="s">
        <v>3526</v>
      </c>
      <c r="D4892" s="352">
        <v>4.79</v>
      </c>
    </row>
    <row r="4893" spans="1:4" x14ac:dyDescent="0.25">
      <c r="A4893" s="356">
        <v>39712</v>
      </c>
      <c r="B4893" s="356" t="s">
        <v>7161</v>
      </c>
      <c r="C4893" s="356" t="s">
        <v>3526</v>
      </c>
      <c r="D4893" s="352">
        <v>1.68</v>
      </c>
    </row>
    <row r="4894" spans="1:4" x14ac:dyDescent="0.25">
      <c r="A4894" s="356">
        <v>39713</v>
      </c>
      <c r="B4894" s="356" t="s">
        <v>7162</v>
      </c>
      <c r="C4894" s="356" t="s">
        <v>3526</v>
      </c>
      <c r="D4894" s="352">
        <v>1.33</v>
      </c>
    </row>
    <row r="4895" spans="1:4" x14ac:dyDescent="0.25">
      <c r="A4895" s="356">
        <v>39714</v>
      </c>
      <c r="B4895" s="356" t="s">
        <v>7163</v>
      </c>
      <c r="C4895" s="356" t="s">
        <v>3526</v>
      </c>
      <c r="D4895" s="352">
        <v>3.04</v>
      </c>
    </row>
    <row r="4896" spans="1:4" x14ac:dyDescent="0.25">
      <c r="A4896" s="356">
        <v>39715</v>
      </c>
      <c r="B4896" s="356" t="s">
        <v>7164</v>
      </c>
      <c r="C4896" s="356" t="s">
        <v>3526</v>
      </c>
      <c r="D4896" s="352">
        <v>2.17</v>
      </c>
    </row>
    <row r="4897" spans="1:4" x14ac:dyDescent="0.25">
      <c r="A4897" s="356">
        <v>39716</v>
      </c>
      <c r="B4897" s="356" t="s">
        <v>7165</v>
      </c>
      <c r="C4897" s="356" t="s">
        <v>3526</v>
      </c>
      <c r="D4897" s="352">
        <v>1.64</v>
      </c>
    </row>
    <row r="4898" spans="1:4" x14ac:dyDescent="0.25">
      <c r="A4898" s="356">
        <v>39718</v>
      </c>
      <c r="B4898" s="356" t="s">
        <v>7166</v>
      </c>
      <c r="C4898" s="356" t="s">
        <v>3526</v>
      </c>
      <c r="D4898" s="352">
        <v>2.8</v>
      </c>
    </row>
    <row r="4899" spans="1:4" x14ac:dyDescent="0.25">
      <c r="A4899" s="356">
        <v>9813</v>
      </c>
      <c r="B4899" s="356" t="s">
        <v>7167</v>
      </c>
      <c r="C4899" s="356" t="s">
        <v>3526</v>
      </c>
      <c r="D4899" s="352">
        <v>5.71</v>
      </c>
    </row>
    <row r="4900" spans="1:4" x14ac:dyDescent="0.25">
      <c r="A4900" s="356">
        <v>9815</v>
      </c>
      <c r="B4900" s="356" t="s">
        <v>7168</v>
      </c>
      <c r="C4900" s="356" t="s">
        <v>3526</v>
      </c>
      <c r="D4900" s="352">
        <v>11.27</v>
      </c>
    </row>
    <row r="4901" spans="1:4" x14ac:dyDescent="0.25">
      <c r="A4901" s="356">
        <v>44543</v>
      </c>
      <c r="B4901" s="356" t="s">
        <v>12876</v>
      </c>
      <c r="C4901" s="356" t="s">
        <v>3526</v>
      </c>
      <c r="D4901" s="353">
        <v>5611.02</v>
      </c>
    </row>
    <row r="4902" spans="1:4" x14ac:dyDescent="0.25">
      <c r="A4902" s="356">
        <v>44526</v>
      </c>
      <c r="B4902" s="356" t="s">
        <v>12877</v>
      </c>
      <c r="C4902" s="356" t="s">
        <v>3526</v>
      </c>
      <c r="D4902" s="352">
        <v>137.52000000000001</v>
      </c>
    </row>
    <row r="4903" spans="1:4" x14ac:dyDescent="0.25">
      <c r="A4903" s="356">
        <v>44518</v>
      </c>
      <c r="B4903" s="356" t="s">
        <v>12878</v>
      </c>
      <c r="C4903" s="356" t="s">
        <v>3526</v>
      </c>
      <c r="D4903" s="353">
        <v>4130.8900000000003</v>
      </c>
    </row>
    <row r="4904" spans="1:4" x14ac:dyDescent="0.25">
      <c r="A4904" s="356">
        <v>44544</v>
      </c>
      <c r="B4904" s="356" t="s">
        <v>12879</v>
      </c>
      <c r="C4904" s="356" t="s">
        <v>3526</v>
      </c>
      <c r="D4904" s="353">
        <v>2008.27</v>
      </c>
    </row>
    <row r="4905" spans="1:4" x14ac:dyDescent="0.25">
      <c r="A4905" s="356">
        <v>44545</v>
      </c>
      <c r="B4905" s="356" t="s">
        <v>12880</v>
      </c>
      <c r="C4905" s="356" t="s">
        <v>3526</v>
      </c>
      <c r="D4905" s="352">
        <v>295.18</v>
      </c>
    </row>
    <row r="4906" spans="1:4" x14ac:dyDescent="0.25">
      <c r="A4906" s="356">
        <v>44546</v>
      </c>
      <c r="B4906" s="356" t="s">
        <v>12881</v>
      </c>
      <c r="C4906" s="356" t="s">
        <v>3526</v>
      </c>
      <c r="D4906" s="353">
        <v>1318.31</v>
      </c>
    </row>
    <row r="4907" spans="1:4" x14ac:dyDescent="0.25">
      <c r="A4907" s="356">
        <v>44525</v>
      </c>
      <c r="B4907" s="356" t="s">
        <v>12882</v>
      </c>
      <c r="C4907" s="356" t="s">
        <v>3526</v>
      </c>
      <c r="D4907" s="353">
        <v>5089.16</v>
      </c>
    </row>
    <row r="4908" spans="1:4" x14ac:dyDescent="0.25">
      <c r="A4908" s="356">
        <v>44547</v>
      </c>
      <c r="B4908" s="356" t="s">
        <v>12883</v>
      </c>
      <c r="C4908" s="356" t="s">
        <v>3526</v>
      </c>
      <c r="D4908" s="352">
        <v>460.15</v>
      </c>
    </row>
    <row r="4909" spans="1:4" x14ac:dyDescent="0.25">
      <c r="A4909" s="356">
        <v>44519</v>
      </c>
      <c r="B4909" s="356" t="s">
        <v>12884</v>
      </c>
      <c r="C4909" s="356" t="s">
        <v>3526</v>
      </c>
      <c r="D4909" s="353">
        <v>1127.5</v>
      </c>
    </row>
    <row r="4910" spans="1:4" x14ac:dyDescent="0.25">
      <c r="A4910" s="356">
        <v>44520</v>
      </c>
      <c r="B4910" s="356" t="s">
        <v>12885</v>
      </c>
      <c r="C4910" s="356" t="s">
        <v>3526</v>
      </c>
      <c r="D4910" s="353">
        <v>1816</v>
      </c>
    </row>
    <row r="4911" spans="1:4" x14ac:dyDescent="0.25">
      <c r="A4911" s="356">
        <v>44521</v>
      </c>
      <c r="B4911" s="356" t="s">
        <v>12886</v>
      </c>
      <c r="C4911" s="356" t="s">
        <v>3526</v>
      </c>
      <c r="D4911" s="352">
        <v>29.29</v>
      </c>
    </row>
    <row r="4912" spans="1:4" x14ac:dyDescent="0.25">
      <c r="A4912" s="356">
        <v>44522</v>
      </c>
      <c r="B4912" s="356" t="s">
        <v>12887</v>
      </c>
      <c r="C4912" s="356" t="s">
        <v>3526</v>
      </c>
      <c r="D4912" s="353">
        <v>3188.22</v>
      </c>
    </row>
    <row r="4913" spans="1:4" x14ac:dyDescent="0.25">
      <c r="A4913" s="356">
        <v>44523</v>
      </c>
      <c r="B4913" s="356" t="s">
        <v>12888</v>
      </c>
      <c r="C4913" s="356" t="s">
        <v>3526</v>
      </c>
      <c r="D4913" s="353">
        <v>4741.78</v>
      </c>
    </row>
    <row r="4914" spans="1:4" x14ac:dyDescent="0.25">
      <c r="A4914" s="356">
        <v>44527</v>
      </c>
      <c r="B4914" s="356" t="s">
        <v>12889</v>
      </c>
      <c r="C4914" s="356" t="s">
        <v>3526</v>
      </c>
      <c r="D4914" s="353">
        <v>2377.88</v>
      </c>
    </row>
    <row r="4915" spans="1:4" x14ac:dyDescent="0.25">
      <c r="A4915" s="356">
        <v>44524</v>
      </c>
      <c r="B4915" s="356" t="s">
        <v>12890</v>
      </c>
      <c r="C4915" s="356" t="s">
        <v>3526</v>
      </c>
      <c r="D4915" s="352">
        <v>65.52</v>
      </c>
    </row>
    <row r="4916" spans="1:4" x14ac:dyDescent="0.25">
      <c r="A4916" s="356">
        <v>44542</v>
      </c>
      <c r="B4916" s="356" t="s">
        <v>12891</v>
      </c>
      <c r="C4916" s="356" t="s">
        <v>3526</v>
      </c>
      <c r="D4916" s="353">
        <v>3102.34</v>
      </c>
    </row>
    <row r="4917" spans="1:4" x14ac:dyDescent="0.25">
      <c r="A4917" s="356">
        <v>9876</v>
      </c>
      <c r="B4917" s="356" t="s">
        <v>7169</v>
      </c>
      <c r="C4917" s="356" t="s">
        <v>3526</v>
      </c>
      <c r="D4917" s="352">
        <v>27.86</v>
      </c>
    </row>
    <row r="4918" spans="1:4" x14ac:dyDescent="0.25">
      <c r="A4918" s="356">
        <v>9877</v>
      </c>
      <c r="B4918" s="356" t="s">
        <v>7170</v>
      </c>
      <c r="C4918" s="356" t="s">
        <v>3526</v>
      </c>
      <c r="D4918" s="352">
        <v>97.6</v>
      </c>
    </row>
    <row r="4919" spans="1:4" x14ac:dyDescent="0.25">
      <c r="A4919" s="356">
        <v>9878</v>
      </c>
      <c r="B4919" s="356" t="s">
        <v>7171</v>
      </c>
      <c r="C4919" s="356" t="s">
        <v>3526</v>
      </c>
      <c r="D4919" s="352">
        <v>127.13</v>
      </c>
    </row>
    <row r="4920" spans="1:4" x14ac:dyDescent="0.25">
      <c r="A4920" s="356">
        <v>9879</v>
      </c>
      <c r="B4920" s="356" t="s">
        <v>7172</v>
      </c>
      <c r="C4920" s="356" t="s">
        <v>3526</v>
      </c>
      <c r="D4920" s="352">
        <v>303.45</v>
      </c>
    </row>
    <row r="4921" spans="1:4" x14ac:dyDescent="0.25">
      <c r="A4921" s="356">
        <v>41986</v>
      </c>
      <c r="B4921" s="356" t="s">
        <v>10512</v>
      </c>
      <c r="C4921" s="356" t="s">
        <v>3526</v>
      </c>
      <c r="D4921" s="353">
        <v>2851.31</v>
      </c>
    </row>
    <row r="4922" spans="1:4" x14ac:dyDescent="0.25">
      <c r="A4922" s="356">
        <v>43422</v>
      </c>
      <c r="B4922" s="356" t="s">
        <v>10513</v>
      </c>
      <c r="C4922" s="356" t="s">
        <v>3526</v>
      </c>
      <c r="D4922" s="353">
        <v>3496.86</v>
      </c>
    </row>
    <row r="4923" spans="1:4" x14ac:dyDescent="0.25">
      <c r="A4923" s="356">
        <v>41987</v>
      </c>
      <c r="B4923" s="356" t="s">
        <v>10514</v>
      </c>
      <c r="C4923" s="356" t="s">
        <v>3526</v>
      </c>
      <c r="D4923" s="353">
        <v>4053.15</v>
      </c>
    </row>
    <row r="4924" spans="1:4" x14ac:dyDescent="0.25">
      <c r="A4924" s="356">
        <v>41988</v>
      </c>
      <c r="B4924" s="356" t="s">
        <v>10515</v>
      </c>
      <c r="C4924" s="356" t="s">
        <v>3526</v>
      </c>
      <c r="D4924" s="353">
        <v>5353.63</v>
      </c>
    </row>
    <row r="4925" spans="1:4" x14ac:dyDescent="0.25">
      <c r="A4925" s="356">
        <v>41697</v>
      </c>
      <c r="B4925" s="356" t="s">
        <v>10516</v>
      </c>
      <c r="C4925" s="356" t="s">
        <v>3526</v>
      </c>
      <c r="D4925" s="352">
        <v>948.91</v>
      </c>
    </row>
    <row r="4926" spans="1:4" x14ac:dyDescent="0.25">
      <c r="A4926" s="356">
        <v>41985</v>
      </c>
      <c r="B4926" s="356" t="s">
        <v>10517</v>
      </c>
      <c r="C4926" s="356" t="s">
        <v>3526</v>
      </c>
      <c r="D4926" s="353">
        <v>1321.58</v>
      </c>
    </row>
    <row r="4927" spans="1:4" x14ac:dyDescent="0.25">
      <c r="A4927" s="356">
        <v>41699</v>
      </c>
      <c r="B4927" s="356" t="s">
        <v>12892</v>
      </c>
      <c r="C4927" s="356" t="s">
        <v>3526</v>
      </c>
      <c r="D4927" s="353">
        <v>1881.87</v>
      </c>
    </row>
    <row r="4928" spans="1:4" x14ac:dyDescent="0.25">
      <c r="A4928" s="356">
        <v>38053</v>
      </c>
      <c r="B4928" s="356" t="s">
        <v>7173</v>
      </c>
      <c r="C4928" s="356" t="s">
        <v>3526</v>
      </c>
      <c r="D4928" s="352">
        <v>21.35</v>
      </c>
    </row>
    <row r="4929" spans="1:4" x14ac:dyDescent="0.25">
      <c r="A4929" s="356">
        <v>38054</v>
      </c>
      <c r="B4929" s="356" t="s">
        <v>7174</v>
      </c>
      <c r="C4929" s="356" t="s">
        <v>3526</v>
      </c>
      <c r="D4929" s="352">
        <v>36.71</v>
      </c>
    </row>
    <row r="4930" spans="1:4" x14ac:dyDescent="0.25">
      <c r="A4930" s="356">
        <v>38052</v>
      </c>
      <c r="B4930" s="356" t="s">
        <v>7175</v>
      </c>
      <c r="C4930" s="356" t="s">
        <v>3526</v>
      </c>
      <c r="D4930" s="352">
        <v>10.34</v>
      </c>
    </row>
    <row r="4931" spans="1:4" x14ac:dyDescent="0.25">
      <c r="A4931" s="356">
        <v>38051</v>
      </c>
      <c r="B4931" s="356" t="s">
        <v>7176</v>
      </c>
      <c r="C4931" s="356" t="s">
        <v>3526</v>
      </c>
      <c r="D4931" s="352">
        <v>6.45</v>
      </c>
    </row>
    <row r="4932" spans="1:4" x14ac:dyDescent="0.25">
      <c r="A4932" s="356">
        <v>38787</v>
      </c>
      <c r="B4932" s="356" t="s">
        <v>7177</v>
      </c>
      <c r="C4932" s="356" t="s">
        <v>3526</v>
      </c>
      <c r="D4932" s="352">
        <v>6.09</v>
      </c>
    </row>
    <row r="4933" spans="1:4" x14ac:dyDescent="0.25">
      <c r="A4933" s="356">
        <v>38825</v>
      </c>
      <c r="B4933" s="356" t="s">
        <v>7178</v>
      </c>
      <c r="C4933" s="356" t="s">
        <v>3526</v>
      </c>
      <c r="D4933" s="352">
        <v>7.98</v>
      </c>
    </row>
    <row r="4934" spans="1:4" x14ac:dyDescent="0.25">
      <c r="A4934" s="356">
        <v>38826</v>
      </c>
      <c r="B4934" s="356" t="s">
        <v>7179</v>
      </c>
      <c r="C4934" s="356" t="s">
        <v>3526</v>
      </c>
      <c r="D4934" s="352">
        <v>11.82</v>
      </c>
    </row>
    <row r="4935" spans="1:4" x14ac:dyDescent="0.25">
      <c r="A4935" s="356">
        <v>38827</v>
      </c>
      <c r="B4935" s="356" t="s">
        <v>7180</v>
      </c>
      <c r="C4935" s="356" t="s">
        <v>3526</v>
      </c>
      <c r="D4935" s="352">
        <v>18.989999999999998</v>
      </c>
    </row>
    <row r="4936" spans="1:4" x14ac:dyDescent="0.25">
      <c r="A4936" s="356">
        <v>38830</v>
      </c>
      <c r="B4936" s="356" t="s">
        <v>7181</v>
      </c>
      <c r="C4936" s="356" t="s">
        <v>3526</v>
      </c>
      <c r="D4936" s="352">
        <v>26.6</v>
      </c>
    </row>
    <row r="4937" spans="1:4" x14ac:dyDescent="0.25">
      <c r="A4937" s="356">
        <v>38828</v>
      </c>
      <c r="B4937" s="356" t="s">
        <v>7182</v>
      </c>
      <c r="C4937" s="356" t="s">
        <v>3526</v>
      </c>
      <c r="D4937" s="352">
        <v>11.73</v>
      </c>
    </row>
    <row r="4938" spans="1:4" x14ac:dyDescent="0.25">
      <c r="A4938" s="356">
        <v>38829</v>
      </c>
      <c r="B4938" s="356" t="s">
        <v>7183</v>
      </c>
      <c r="C4938" s="356" t="s">
        <v>3526</v>
      </c>
      <c r="D4938" s="352">
        <v>19.21</v>
      </c>
    </row>
    <row r="4939" spans="1:4" x14ac:dyDescent="0.25">
      <c r="A4939" s="356">
        <v>38831</v>
      </c>
      <c r="B4939" s="356" t="s">
        <v>7184</v>
      </c>
      <c r="C4939" s="356" t="s">
        <v>3526</v>
      </c>
      <c r="D4939" s="352">
        <v>37.1</v>
      </c>
    </row>
    <row r="4940" spans="1:4" x14ac:dyDescent="0.25">
      <c r="A4940" s="356">
        <v>36274</v>
      </c>
      <c r="B4940" s="356" t="s">
        <v>7185</v>
      </c>
      <c r="C4940" s="356" t="s">
        <v>3526</v>
      </c>
      <c r="D4940" s="352">
        <v>9.56</v>
      </c>
    </row>
    <row r="4941" spans="1:4" x14ac:dyDescent="0.25">
      <c r="A4941" s="356">
        <v>36278</v>
      </c>
      <c r="B4941" s="356" t="s">
        <v>7186</v>
      </c>
      <c r="C4941" s="356" t="s">
        <v>3526</v>
      </c>
      <c r="D4941" s="352">
        <v>12.97</v>
      </c>
    </row>
    <row r="4942" spans="1:4" x14ac:dyDescent="0.25">
      <c r="A4942" s="356">
        <v>38977</v>
      </c>
      <c r="B4942" s="356" t="s">
        <v>7187</v>
      </c>
      <c r="C4942" s="356" t="s">
        <v>3526</v>
      </c>
      <c r="D4942" s="352">
        <v>197.35</v>
      </c>
    </row>
    <row r="4943" spans="1:4" x14ac:dyDescent="0.25">
      <c r="A4943" s="356">
        <v>38971</v>
      </c>
      <c r="B4943" s="356" t="s">
        <v>7188</v>
      </c>
      <c r="C4943" s="356" t="s">
        <v>3526</v>
      </c>
      <c r="D4943" s="352">
        <v>16.260000000000002</v>
      </c>
    </row>
    <row r="4944" spans="1:4" x14ac:dyDescent="0.25">
      <c r="A4944" s="356">
        <v>38972</v>
      </c>
      <c r="B4944" s="356" t="s">
        <v>7189</v>
      </c>
      <c r="C4944" s="356" t="s">
        <v>3526</v>
      </c>
      <c r="D4944" s="352">
        <v>24.76</v>
      </c>
    </row>
    <row r="4945" spans="1:4" x14ac:dyDescent="0.25">
      <c r="A4945" s="356">
        <v>38973</v>
      </c>
      <c r="B4945" s="356" t="s">
        <v>7190</v>
      </c>
      <c r="C4945" s="356" t="s">
        <v>3526</v>
      </c>
      <c r="D4945" s="352">
        <v>32.75</v>
      </c>
    </row>
    <row r="4946" spans="1:4" x14ac:dyDescent="0.25">
      <c r="A4946" s="356">
        <v>38974</v>
      </c>
      <c r="B4946" s="356" t="s">
        <v>7191</v>
      </c>
      <c r="C4946" s="356" t="s">
        <v>3526</v>
      </c>
      <c r="D4946" s="352">
        <v>47.77</v>
      </c>
    </row>
    <row r="4947" spans="1:4" x14ac:dyDescent="0.25">
      <c r="A4947" s="356">
        <v>38975</v>
      </c>
      <c r="B4947" s="356" t="s">
        <v>7192</v>
      </c>
      <c r="C4947" s="356" t="s">
        <v>3526</v>
      </c>
      <c r="D4947" s="352">
        <v>79.599999999999994</v>
      </c>
    </row>
    <row r="4948" spans="1:4" x14ac:dyDescent="0.25">
      <c r="A4948" s="356">
        <v>38976</v>
      </c>
      <c r="B4948" s="356" t="s">
        <v>7193</v>
      </c>
      <c r="C4948" s="356" t="s">
        <v>3526</v>
      </c>
      <c r="D4948" s="352">
        <v>111.64</v>
      </c>
    </row>
    <row r="4949" spans="1:4" x14ac:dyDescent="0.25">
      <c r="A4949" s="356">
        <v>38986</v>
      </c>
      <c r="B4949" s="356" t="s">
        <v>7194</v>
      </c>
      <c r="C4949" s="356" t="s">
        <v>3526</v>
      </c>
      <c r="D4949" s="352">
        <v>224.67</v>
      </c>
    </row>
    <row r="4950" spans="1:4" x14ac:dyDescent="0.25">
      <c r="A4950" s="356">
        <v>38978</v>
      </c>
      <c r="B4950" s="356" t="s">
        <v>7195</v>
      </c>
      <c r="C4950" s="356" t="s">
        <v>3526</v>
      </c>
      <c r="D4950" s="352">
        <v>9.56</v>
      </c>
    </row>
    <row r="4951" spans="1:4" x14ac:dyDescent="0.25">
      <c r="A4951" s="356">
        <v>38979</v>
      </c>
      <c r="B4951" s="356" t="s">
        <v>7196</v>
      </c>
      <c r="C4951" s="356" t="s">
        <v>3526</v>
      </c>
      <c r="D4951" s="352">
        <v>12.97</v>
      </c>
    </row>
    <row r="4952" spans="1:4" x14ac:dyDescent="0.25">
      <c r="A4952" s="356">
        <v>38980</v>
      </c>
      <c r="B4952" s="356" t="s">
        <v>7197</v>
      </c>
      <c r="C4952" s="356" t="s">
        <v>3526</v>
      </c>
      <c r="D4952" s="352">
        <v>21.68</v>
      </c>
    </row>
    <row r="4953" spans="1:4" x14ac:dyDescent="0.25">
      <c r="A4953" s="356">
        <v>38981</v>
      </c>
      <c r="B4953" s="356" t="s">
        <v>7198</v>
      </c>
      <c r="C4953" s="356" t="s">
        <v>3526</v>
      </c>
      <c r="D4953" s="352">
        <v>30.02</v>
      </c>
    </row>
    <row r="4954" spans="1:4" x14ac:dyDescent="0.25">
      <c r="A4954" s="356">
        <v>38982</v>
      </c>
      <c r="B4954" s="356" t="s">
        <v>7199</v>
      </c>
      <c r="C4954" s="356" t="s">
        <v>3526</v>
      </c>
      <c r="D4954" s="352">
        <v>43.69</v>
      </c>
    </row>
    <row r="4955" spans="1:4" x14ac:dyDescent="0.25">
      <c r="A4955" s="356">
        <v>38983</v>
      </c>
      <c r="B4955" s="356" t="s">
        <v>7200</v>
      </c>
      <c r="C4955" s="356" t="s">
        <v>3526</v>
      </c>
      <c r="D4955" s="352">
        <v>57.92</v>
      </c>
    </row>
    <row r="4956" spans="1:4" x14ac:dyDescent="0.25">
      <c r="A4956" s="356">
        <v>38984</v>
      </c>
      <c r="B4956" s="356" t="s">
        <v>7201</v>
      </c>
      <c r="C4956" s="356" t="s">
        <v>3526</v>
      </c>
      <c r="D4956" s="352">
        <v>111.71</v>
      </c>
    </row>
    <row r="4957" spans="1:4" x14ac:dyDescent="0.25">
      <c r="A4957" s="356">
        <v>38985</v>
      </c>
      <c r="B4957" s="356" t="s">
        <v>7202</v>
      </c>
      <c r="C4957" s="356" t="s">
        <v>3526</v>
      </c>
      <c r="D4957" s="352">
        <v>165.38</v>
      </c>
    </row>
    <row r="4958" spans="1:4" x14ac:dyDescent="0.25">
      <c r="A4958" s="356">
        <v>9836</v>
      </c>
      <c r="B4958" s="356" t="s">
        <v>7203</v>
      </c>
      <c r="C4958" s="356" t="s">
        <v>3526</v>
      </c>
      <c r="D4958" s="352">
        <v>18.170000000000002</v>
      </c>
    </row>
    <row r="4959" spans="1:4" x14ac:dyDescent="0.25">
      <c r="A4959" s="356">
        <v>20065</v>
      </c>
      <c r="B4959" s="356" t="s">
        <v>7204</v>
      </c>
      <c r="C4959" s="356" t="s">
        <v>3526</v>
      </c>
      <c r="D4959" s="352">
        <v>46.48</v>
      </c>
    </row>
    <row r="4960" spans="1:4" x14ac:dyDescent="0.25">
      <c r="A4960" s="356">
        <v>9835</v>
      </c>
      <c r="B4960" s="356" t="s">
        <v>7205</v>
      </c>
      <c r="C4960" s="356" t="s">
        <v>3526</v>
      </c>
      <c r="D4960" s="352">
        <v>6.55</v>
      </c>
    </row>
    <row r="4961" spans="1:4" x14ac:dyDescent="0.25">
      <c r="A4961" s="356">
        <v>38032</v>
      </c>
      <c r="B4961" s="356" t="s">
        <v>7206</v>
      </c>
      <c r="C4961" s="356" t="s">
        <v>3526</v>
      </c>
      <c r="D4961" s="352">
        <v>65.94</v>
      </c>
    </row>
    <row r="4962" spans="1:4" x14ac:dyDescent="0.25">
      <c r="A4962" s="356">
        <v>38033</v>
      </c>
      <c r="B4962" s="356" t="s">
        <v>7207</v>
      </c>
      <c r="C4962" s="356" t="s">
        <v>3526</v>
      </c>
      <c r="D4962" s="352">
        <v>107.91</v>
      </c>
    </row>
    <row r="4963" spans="1:4" x14ac:dyDescent="0.25">
      <c r="A4963" s="356">
        <v>38034</v>
      </c>
      <c r="B4963" s="356" t="s">
        <v>7208</v>
      </c>
      <c r="C4963" s="356" t="s">
        <v>3526</v>
      </c>
      <c r="D4963" s="352">
        <v>178.51</v>
      </c>
    </row>
    <row r="4964" spans="1:4" x14ac:dyDescent="0.25">
      <c r="A4964" s="356">
        <v>38035</v>
      </c>
      <c r="B4964" s="356" t="s">
        <v>7209</v>
      </c>
      <c r="C4964" s="356" t="s">
        <v>3526</v>
      </c>
      <c r="D4964" s="352">
        <v>248.75</v>
      </c>
    </row>
    <row r="4965" spans="1:4" x14ac:dyDescent="0.25">
      <c r="A4965" s="356">
        <v>38036</v>
      </c>
      <c r="B4965" s="356" t="s">
        <v>7210</v>
      </c>
      <c r="C4965" s="356" t="s">
        <v>3526</v>
      </c>
      <c r="D4965" s="352">
        <v>350.99</v>
      </c>
    </row>
    <row r="4966" spans="1:4" x14ac:dyDescent="0.25">
      <c r="A4966" s="356">
        <v>38037</v>
      </c>
      <c r="B4966" s="356" t="s">
        <v>7211</v>
      </c>
      <c r="C4966" s="356" t="s">
        <v>3526</v>
      </c>
      <c r="D4966" s="352">
        <v>406.98</v>
      </c>
    </row>
    <row r="4967" spans="1:4" x14ac:dyDescent="0.25">
      <c r="A4967" s="356">
        <v>9850</v>
      </c>
      <c r="B4967" s="356" t="s">
        <v>7212</v>
      </c>
      <c r="C4967" s="356" t="s">
        <v>3526</v>
      </c>
      <c r="D4967" s="352">
        <v>150.88</v>
      </c>
    </row>
    <row r="4968" spans="1:4" x14ac:dyDescent="0.25">
      <c r="A4968" s="356">
        <v>9853</v>
      </c>
      <c r="B4968" s="356" t="s">
        <v>7213</v>
      </c>
      <c r="C4968" s="356" t="s">
        <v>3526</v>
      </c>
      <c r="D4968" s="352">
        <v>268.31</v>
      </c>
    </row>
    <row r="4969" spans="1:4" x14ac:dyDescent="0.25">
      <c r="A4969" s="356">
        <v>9854</v>
      </c>
      <c r="B4969" s="356" t="s">
        <v>7214</v>
      </c>
      <c r="C4969" s="356" t="s">
        <v>3526</v>
      </c>
      <c r="D4969" s="352">
        <v>117.56</v>
      </c>
    </row>
    <row r="4970" spans="1:4" x14ac:dyDescent="0.25">
      <c r="A4970" s="356">
        <v>9851</v>
      </c>
      <c r="B4970" s="356" t="s">
        <v>7215</v>
      </c>
      <c r="C4970" s="356" t="s">
        <v>3526</v>
      </c>
      <c r="D4970" s="352">
        <v>203.85</v>
      </c>
    </row>
    <row r="4971" spans="1:4" x14ac:dyDescent="0.25">
      <c r="A4971" s="356">
        <v>9855</v>
      </c>
      <c r="B4971" s="356" t="s">
        <v>7216</v>
      </c>
      <c r="C4971" s="356" t="s">
        <v>3526</v>
      </c>
      <c r="D4971" s="352">
        <v>340.96</v>
      </c>
    </row>
    <row r="4972" spans="1:4" x14ac:dyDescent="0.25">
      <c r="A4972" s="356">
        <v>9825</v>
      </c>
      <c r="B4972" s="356" t="s">
        <v>7217</v>
      </c>
      <c r="C4972" s="356" t="s">
        <v>3526</v>
      </c>
      <c r="D4972" s="352">
        <v>59</v>
      </c>
    </row>
    <row r="4973" spans="1:4" x14ac:dyDescent="0.25">
      <c r="A4973" s="356">
        <v>9828</v>
      </c>
      <c r="B4973" s="356" t="s">
        <v>7218</v>
      </c>
      <c r="C4973" s="356" t="s">
        <v>3526</v>
      </c>
      <c r="D4973" s="352">
        <v>158.79</v>
      </c>
    </row>
    <row r="4974" spans="1:4" x14ac:dyDescent="0.25">
      <c r="A4974" s="356">
        <v>9829</v>
      </c>
      <c r="B4974" s="356" t="s">
        <v>7219</v>
      </c>
      <c r="C4974" s="356" t="s">
        <v>3526</v>
      </c>
      <c r="D4974" s="352">
        <v>269.10000000000002</v>
      </c>
    </row>
    <row r="4975" spans="1:4" x14ac:dyDescent="0.25">
      <c r="A4975" s="356">
        <v>9826</v>
      </c>
      <c r="B4975" s="356" t="s">
        <v>7220</v>
      </c>
      <c r="C4975" s="356" t="s">
        <v>3526</v>
      </c>
      <c r="D4975" s="352">
        <v>409.67</v>
      </c>
    </row>
    <row r="4976" spans="1:4" x14ac:dyDescent="0.25">
      <c r="A4976" s="356">
        <v>9827</v>
      </c>
      <c r="B4976" s="356" t="s">
        <v>7221</v>
      </c>
      <c r="C4976" s="356" t="s">
        <v>3526</v>
      </c>
      <c r="D4976" s="352">
        <v>581.73</v>
      </c>
    </row>
    <row r="4977" spans="1:4" x14ac:dyDescent="0.25">
      <c r="A4977" s="356">
        <v>36374</v>
      </c>
      <c r="B4977" s="356" t="s">
        <v>7222</v>
      </c>
      <c r="C4977" s="356" t="s">
        <v>3526</v>
      </c>
      <c r="D4977" s="352">
        <v>70.72</v>
      </c>
    </row>
    <row r="4978" spans="1:4" x14ac:dyDescent="0.25">
      <c r="A4978" s="356">
        <v>36084</v>
      </c>
      <c r="B4978" s="356" t="s">
        <v>7223</v>
      </c>
      <c r="C4978" s="356" t="s">
        <v>3526</v>
      </c>
      <c r="D4978" s="352">
        <v>20.95</v>
      </c>
    </row>
    <row r="4979" spans="1:4" x14ac:dyDescent="0.25">
      <c r="A4979" s="356">
        <v>36373</v>
      </c>
      <c r="B4979" s="356" t="s">
        <v>7224</v>
      </c>
      <c r="C4979" s="356" t="s">
        <v>3526</v>
      </c>
      <c r="D4979" s="352">
        <v>43.51</v>
      </c>
    </row>
    <row r="4980" spans="1:4" x14ac:dyDescent="0.25">
      <c r="A4980" s="356">
        <v>36377</v>
      </c>
      <c r="B4980" s="356" t="s">
        <v>7225</v>
      </c>
      <c r="C4980" s="356" t="s">
        <v>3526</v>
      </c>
      <c r="D4980" s="352">
        <v>84.83</v>
      </c>
    </row>
    <row r="4981" spans="1:4" x14ac:dyDescent="0.25">
      <c r="A4981" s="356">
        <v>36375</v>
      </c>
      <c r="B4981" s="356" t="s">
        <v>7226</v>
      </c>
      <c r="C4981" s="356" t="s">
        <v>3526</v>
      </c>
      <c r="D4981" s="352">
        <v>25.85</v>
      </c>
    </row>
    <row r="4982" spans="1:4" x14ac:dyDescent="0.25">
      <c r="A4982" s="356">
        <v>36376</v>
      </c>
      <c r="B4982" s="356" t="s">
        <v>7227</v>
      </c>
      <c r="C4982" s="356" t="s">
        <v>3526</v>
      </c>
      <c r="D4982" s="352">
        <v>50.77</v>
      </c>
    </row>
    <row r="4983" spans="1:4" x14ac:dyDescent="0.25">
      <c r="A4983" s="356">
        <v>36380</v>
      </c>
      <c r="B4983" s="356" t="s">
        <v>7228</v>
      </c>
      <c r="C4983" s="356" t="s">
        <v>3526</v>
      </c>
      <c r="D4983" s="352">
        <v>106.07</v>
      </c>
    </row>
    <row r="4984" spans="1:4" x14ac:dyDescent="0.25">
      <c r="A4984" s="356">
        <v>36378</v>
      </c>
      <c r="B4984" s="356" t="s">
        <v>7229</v>
      </c>
      <c r="C4984" s="356" t="s">
        <v>3526</v>
      </c>
      <c r="D4984" s="352">
        <v>31.78</v>
      </c>
    </row>
    <row r="4985" spans="1:4" x14ac:dyDescent="0.25">
      <c r="A4985" s="356">
        <v>36379</v>
      </c>
      <c r="B4985" s="356" t="s">
        <v>7230</v>
      </c>
      <c r="C4985" s="356" t="s">
        <v>3526</v>
      </c>
      <c r="D4985" s="352">
        <v>64.069999999999993</v>
      </c>
    </row>
    <row r="4986" spans="1:4" x14ac:dyDescent="0.25">
      <c r="A4986" s="356">
        <v>9859</v>
      </c>
      <c r="B4986" s="356" t="s">
        <v>7231</v>
      </c>
      <c r="C4986" s="356" t="s">
        <v>3526</v>
      </c>
      <c r="D4986" s="352">
        <v>10.78</v>
      </c>
    </row>
    <row r="4987" spans="1:4" x14ac:dyDescent="0.25">
      <c r="A4987" s="356">
        <v>9838</v>
      </c>
      <c r="B4987" s="356" t="s">
        <v>7232</v>
      </c>
      <c r="C4987" s="356" t="s">
        <v>3526</v>
      </c>
      <c r="D4987" s="352">
        <v>11.15</v>
      </c>
    </row>
    <row r="4988" spans="1:4" x14ac:dyDescent="0.25">
      <c r="A4988" s="356">
        <v>9837</v>
      </c>
      <c r="B4988" s="356" t="s">
        <v>7233</v>
      </c>
      <c r="C4988" s="356" t="s">
        <v>3526</v>
      </c>
      <c r="D4988" s="352">
        <v>16.100000000000001</v>
      </c>
    </row>
    <row r="4989" spans="1:4" x14ac:dyDescent="0.25">
      <c r="A4989" s="356">
        <v>9833</v>
      </c>
      <c r="B4989" s="356" t="s">
        <v>7234</v>
      </c>
      <c r="C4989" s="356" t="s">
        <v>3526</v>
      </c>
      <c r="D4989" s="352">
        <v>12</v>
      </c>
    </row>
    <row r="4990" spans="1:4" x14ac:dyDescent="0.25">
      <c r="A4990" s="356">
        <v>9830</v>
      </c>
      <c r="B4990" s="356" t="s">
        <v>7235</v>
      </c>
      <c r="C4990" s="356" t="s">
        <v>3526</v>
      </c>
      <c r="D4990" s="352">
        <v>6.42</v>
      </c>
    </row>
    <row r="4991" spans="1:4" x14ac:dyDescent="0.25">
      <c r="A4991" s="356">
        <v>9834</v>
      </c>
      <c r="B4991" s="356" t="s">
        <v>7236</v>
      </c>
      <c r="C4991" s="356" t="s">
        <v>3526</v>
      </c>
      <c r="D4991" s="352">
        <v>33.39</v>
      </c>
    </row>
    <row r="4992" spans="1:4" x14ac:dyDescent="0.25">
      <c r="A4992" s="356">
        <v>9863</v>
      </c>
      <c r="B4992" s="356" t="s">
        <v>7237</v>
      </c>
      <c r="C4992" s="356" t="s">
        <v>3526</v>
      </c>
      <c r="D4992" s="352">
        <v>77.819999999999993</v>
      </c>
    </row>
    <row r="4993" spans="1:4" x14ac:dyDescent="0.25">
      <c r="A4993" s="356">
        <v>9860</v>
      </c>
      <c r="B4993" s="356" t="s">
        <v>7238</v>
      </c>
      <c r="C4993" s="356" t="s">
        <v>3526</v>
      </c>
      <c r="D4993" s="352">
        <v>49.96</v>
      </c>
    </row>
    <row r="4994" spans="1:4" x14ac:dyDescent="0.25">
      <c r="A4994" s="356">
        <v>9862</v>
      </c>
      <c r="B4994" s="356" t="s">
        <v>7239</v>
      </c>
      <c r="C4994" s="356" t="s">
        <v>3526</v>
      </c>
      <c r="D4994" s="352">
        <v>35.25</v>
      </c>
    </row>
    <row r="4995" spans="1:4" x14ac:dyDescent="0.25">
      <c r="A4995" s="356">
        <v>9861</v>
      </c>
      <c r="B4995" s="356" t="s">
        <v>7240</v>
      </c>
      <c r="C4995" s="356" t="s">
        <v>3526</v>
      </c>
      <c r="D4995" s="352">
        <v>28.33</v>
      </c>
    </row>
    <row r="4996" spans="1:4" x14ac:dyDescent="0.25">
      <c r="A4996" s="356">
        <v>9856</v>
      </c>
      <c r="B4996" s="356" t="s">
        <v>7241</v>
      </c>
      <c r="C4996" s="356" t="s">
        <v>3526</v>
      </c>
      <c r="D4996" s="352">
        <v>7.61</v>
      </c>
    </row>
    <row r="4997" spans="1:4" x14ac:dyDescent="0.25">
      <c r="A4997" s="356">
        <v>9866</v>
      </c>
      <c r="B4997" s="356" t="s">
        <v>7242</v>
      </c>
      <c r="C4997" s="356" t="s">
        <v>3526</v>
      </c>
      <c r="D4997" s="352">
        <v>20.93</v>
      </c>
    </row>
    <row r="4998" spans="1:4" x14ac:dyDescent="0.25">
      <c r="A4998" s="356">
        <v>9857</v>
      </c>
      <c r="B4998" s="356" t="s">
        <v>7243</v>
      </c>
      <c r="C4998" s="356" t="s">
        <v>3526</v>
      </c>
      <c r="D4998" s="352">
        <v>100.65</v>
      </c>
    </row>
    <row r="4999" spans="1:4" x14ac:dyDescent="0.25">
      <c r="A4999" s="356">
        <v>9864</v>
      </c>
      <c r="B4999" s="356" t="s">
        <v>7244</v>
      </c>
      <c r="C4999" s="356" t="s">
        <v>3526</v>
      </c>
      <c r="D4999" s="352">
        <v>121.51</v>
      </c>
    </row>
    <row r="5000" spans="1:4" x14ac:dyDescent="0.25">
      <c r="A5000" s="356">
        <v>9865</v>
      </c>
      <c r="B5000" s="356" t="s">
        <v>7245</v>
      </c>
      <c r="C5000" s="356" t="s">
        <v>3526</v>
      </c>
      <c r="D5000" s="352">
        <v>174.74</v>
      </c>
    </row>
    <row r="5001" spans="1:4" x14ac:dyDescent="0.25">
      <c r="A5001" s="356">
        <v>9858</v>
      </c>
      <c r="B5001" s="356" t="s">
        <v>7246</v>
      </c>
      <c r="C5001" s="356" t="s">
        <v>3526</v>
      </c>
      <c r="D5001" s="352">
        <v>183.2</v>
      </c>
    </row>
    <row r="5002" spans="1:4" x14ac:dyDescent="0.25">
      <c r="A5002" s="356">
        <v>9841</v>
      </c>
      <c r="B5002" s="356" t="s">
        <v>10821</v>
      </c>
      <c r="C5002" s="356" t="s">
        <v>3526</v>
      </c>
      <c r="D5002" s="352">
        <v>44.84</v>
      </c>
    </row>
    <row r="5003" spans="1:4" x14ac:dyDescent="0.25">
      <c r="A5003" s="356">
        <v>9840</v>
      </c>
      <c r="B5003" s="356" t="s">
        <v>10822</v>
      </c>
      <c r="C5003" s="356" t="s">
        <v>3526</v>
      </c>
      <c r="D5003" s="352">
        <v>91.14</v>
      </c>
    </row>
    <row r="5004" spans="1:4" x14ac:dyDescent="0.25">
      <c r="A5004" s="356">
        <v>20067</v>
      </c>
      <c r="B5004" s="356" t="s">
        <v>10823</v>
      </c>
      <c r="C5004" s="356" t="s">
        <v>3526</v>
      </c>
      <c r="D5004" s="352">
        <v>15.66</v>
      </c>
    </row>
    <row r="5005" spans="1:4" x14ac:dyDescent="0.25">
      <c r="A5005" s="356">
        <v>20068</v>
      </c>
      <c r="B5005" s="356" t="s">
        <v>10824</v>
      </c>
      <c r="C5005" s="356" t="s">
        <v>3526</v>
      </c>
      <c r="D5005" s="352">
        <v>19.53</v>
      </c>
    </row>
    <row r="5006" spans="1:4" x14ac:dyDescent="0.25">
      <c r="A5006" s="356">
        <v>9839</v>
      </c>
      <c r="B5006" s="356" t="s">
        <v>10825</v>
      </c>
      <c r="C5006" s="356" t="s">
        <v>3526</v>
      </c>
      <c r="D5006" s="352">
        <v>25.6</v>
      </c>
    </row>
    <row r="5007" spans="1:4" x14ac:dyDescent="0.25">
      <c r="A5007" s="356">
        <v>9870</v>
      </c>
      <c r="B5007" s="356" t="s">
        <v>12893</v>
      </c>
      <c r="C5007" s="356" t="s">
        <v>3526</v>
      </c>
      <c r="D5007" s="352">
        <v>84.86</v>
      </c>
    </row>
    <row r="5008" spans="1:4" x14ac:dyDescent="0.25">
      <c r="A5008" s="356">
        <v>9867</v>
      </c>
      <c r="B5008" s="356" t="s">
        <v>7247</v>
      </c>
      <c r="C5008" s="356" t="s">
        <v>3526</v>
      </c>
      <c r="D5008" s="352">
        <v>3.12</v>
      </c>
    </row>
    <row r="5009" spans="1:4" x14ac:dyDescent="0.25">
      <c r="A5009" s="356">
        <v>9868</v>
      </c>
      <c r="B5009" s="356" t="s">
        <v>7248</v>
      </c>
      <c r="C5009" s="356" t="s">
        <v>3526</v>
      </c>
      <c r="D5009" s="352">
        <v>4</v>
      </c>
    </row>
    <row r="5010" spans="1:4" x14ac:dyDescent="0.25">
      <c r="A5010" s="356">
        <v>9869</v>
      </c>
      <c r="B5010" s="356" t="s">
        <v>7249</v>
      </c>
      <c r="C5010" s="356" t="s">
        <v>3526</v>
      </c>
      <c r="D5010" s="352">
        <v>8.98</v>
      </c>
    </row>
    <row r="5011" spans="1:4" x14ac:dyDescent="0.25">
      <c r="A5011" s="356">
        <v>9874</v>
      </c>
      <c r="B5011" s="356" t="s">
        <v>7250</v>
      </c>
      <c r="C5011" s="356" t="s">
        <v>3526</v>
      </c>
      <c r="D5011" s="352">
        <v>13.07</v>
      </c>
    </row>
    <row r="5012" spans="1:4" x14ac:dyDescent="0.25">
      <c r="A5012" s="356">
        <v>9875</v>
      </c>
      <c r="B5012" s="356" t="s">
        <v>7251</v>
      </c>
      <c r="C5012" s="356" t="s">
        <v>3526</v>
      </c>
      <c r="D5012" s="352">
        <v>14.98</v>
      </c>
    </row>
    <row r="5013" spans="1:4" x14ac:dyDescent="0.25">
      <c r="A5013" s="356">
        <v>9873</v>
      </c>
      <c r="B5013" s="356" t="s">
        <v>7252</v>
      </c>
      <c r="C5013" s="356" t="s">
        <v>3526</v>
      </c>
      <c r="D5013" s="352">
        <v>25.27</v>
      </c>
    </row>
    <row r="5014" spans="1:4" x14ac:dyDescent="0.25">
      <c r="A5014" s="356">
        <v>9871</v>
      </c>
      <c r="B5014" s="356" t="s">
        <v>7253</v>
      </c>
      <c r="C5014" s="356" t="s">
        <v>3526</v>
      </c>
      <c r="D5014" s="352">
        <v>42.33</v>
      </c>
    </row>
    <row r="5015" spans="1:4" x14ac:dyDescent="0.25">
      <c r="A5015" s="356">
        <v>9872</v>
      </c>
      <c r="B5015" s="356" t="s">
        <v>7254</v>
      </c>
      <c r="C5015" s="356" t="s">
        <v>3526</v>
      </c>
      <c r="D5015" s="352">
        <v>52.89</v>
      </c>
    </row>
    <row r="5016" spans="1:4" x14ac:dyDescent="0.25">
      <c r="A5016" s="356">
        <v>7667</v>
      </c>
      <c r="B5016" s="356" t="s">
        <v>7255</v>
      </c>
      <c r="C5016" s="356" t="s">
        <v>3526</v>
      </c>
      <c r="D5016" s="353">
        <v>2691.1</v>
      </c>
    </row>
    <row r="5017" spans="1:4" x14ac:dyDescent="0.25">
      <c r="A5017" s="356">
        <v>7660</v>
      </c>
      <c r="B5017" s="356" t="s">
        <v>7256</v>
      </c>
      <c r="C5017" s="356" t="s">
        <v>3526</v>
      </c>
      <c r="D5017" s="353">
        <v>3430.51</v>
      </c>
    </row>
    <row r="5018" spans="1:4" x14ac:dyDescent="0.25">
      <c r="A5018" s="356">
        <v>7676</v>
      </c>
      <c r="B5018" s="356" t="s">
        <v>7257</v>
      </c>
      <c r="C5018" s="356" t="s">
        <v>3526</v>
      </c>
      <c r="D5018" s="353">
        <v>3469.72</v>
      </c>
    </row>
    <row r="5019" spans="1:4" x14ac:dyDescent="0.25">
      <c r="A5019" s="356">
        <v>12426</v>
      </c>
      <c r="B5019" s="356" t="s">
        <v>7258</v>
      </c>
      <c r="C5019" s="356" t="s">
        <v>3517</v>
      </c>
      <c r="D5019" s="352">
        <v>35.81</v>
      </c>
    </row>
    <row r="5020" spans="1:4" x14ac:dyDescent="0.25">
      <c r="A5020" s="356">
        <v>12425</v>
      </c>
      <c r="B5020" s="356" t="s">
        <v>7259</v>
      </c>
      <c r="C5020" s="356" t="s">
        <v>3517</v>
      </c>
      <c r="D5020" s="352">
        <v>49.2</v>
      </c>
    </row>
    <row r="5021" spans="1:4" x14ac:dyDescent="0.25">
      <c r="A5021" s="356">
        <v>12427</v>
      </c>
      <c r="B5021" s="356" t="s">
        <v>7260</v>
      </c>
      <c r="C5021" s="356" t="s">
        <v>3517</v>
      </c>
      <c r="D5021" s="352">
        <v>204.21</v>
      </c>
    </row>
    <row r="5022" spans="1:4" x14ac:dyDescent="0.25">
      <c r="A5022" s="356">
        <v>12428</v>
      </c>
      <c r="B5022" s="356" t="s">
        <v>7261</v>
      </c>
      <c r="C5022" s="356" t="s">
        <v>3517</v>
      </c>
      <c r="D5022" s="352">
        <v>131.08000000000001</v>
      </c>
    </row>
    <row r="5023" spans="1:4" x14ac:dyDescent="0.25">
      <c r="A5023" s="356">
        <v>12430</v>
      </c>
      <c r="B5023" s="356" t="s">
        <v>7262</v>
      </c>
      <c r="C5023" s="356" t="s">
        <v>3517</v>
      </c>
      <c r="D5023" s="352">
        <v>43.9</v>
      </c>
    </row>
    <row r="5024" spans="1:4" x14ac:dyDescent="0.25">
      <c r="A5024" s="356">
        <v>12429</v>
      </c>
      <c r="B5024" s="356" t="s">
        <v>7263</v>
      </c>
      <c r="C5024" s="356" t="s">
        <v>3517</v>
      </c>
      <c r="D5024" s="352">
        <v>330.22</v>
      </c>
    </row>
    <row r="5025" spans="1:4" x14ac:dyDescent="0.25">
      <c r="A5025" s="356">
        <v>12431</v>
      </c>
      <c r="B5025" s="356" t="s">
        <v>7264</v>
      </c>
      <c r="C5025" s="356" t="s">
        <v>3517</v>
      </c>
      <c r="D5025" s="352">
        <v>561.98</v>
      </c>
    </row>
    <row r="5026" spans="1:4" x14ac:dyDescent="0.25">
      <c r="A5026" s="356">
        <v>12432</v>
      </c>
      <c r="B5026" s="356" t="s">
        <v>7265</v>
      </c>
      <c r="C5026" s="356" t="s">
        <v>3517</v>
      </c>
      <c r="D5026" s="352">
        <v>115.58</v>
      </c>
    </row>
    <row r="5027" spans="1:4" x14ac:dyDescent="0.25">
      <c r="A5027" s="356">
        <v>12434</v>
      </c>
      <c r="B5027" s="356" t="s">
        <v>7266</v>
      </c>
      <c r="C5027" s="356" t="s">
        <v>3517</v>
      </c>
      <c r="D5027" s="352">
        <v>37.659999999999997</v>
      </c>
    </row>
    <row r="5028" spans="1:4" x14ac:dyDescent="0.25">
      <c r="A5028" s="356">
        <v>12433</v>
      </c>
      <c r="B5028" s="356" t="s">
        <v>7267</v>
      </c>
      <c r="C5028" s="356" t="s">
        <v>3517</v>
      </c>
      <c r="D5028" s="352">
        <v>73.58</v>
      </c>
    </row>
    <row r="5029" spans="1:4" x14ac:dyDescent="0.25">
      <c r="A5029" s="356">
        <v>12435</v>
      </c>
      <c r="B5029" s="356" t="s">
        <v>7268</v>
      </c>
      <c r="C5029" s="356" t="s">
        <v>3517</v>
      </c>
      <c r="D5029" s="352">
        <v>227.71</v>
      </c>
    </row>
    <row r="5030" spans="1:4" x14ac:dyDescent="0.25">
      <c r="A5030" s="356">
        <v>12437</v>
      </c>
      <c r="B5030" s="356" t="s">
        <v>7269</v>
      </c>
      <c r="C5030" s="356" t="s">
        <v>3517</v>
      </c>
      <c r="D5030" s="352">
        <v>183.91</v>
      </c>
    </row>
    <row r="5031" spans="1:4" x14ac:dyDescent="0.25">
      <c r="A5031" s="356">
        <v>12439</v>
      </c>
      <c r="B5031" s="356" t="s">
        <v>7270</v>
      </c>
      <c r="C5031" s="356" t="s">
        <v>3517</v>
      </c>
      <c r="D5031" s="352">
        <v>59.02</v>
      </c>
    </row>
    <row r="5032" spans="1:4" x14ac:dyDescent="0.25">
      <c r="A5032" s="356">
        <v>12438</v>
      </c>
      <c r="B5032" s="356" t="s">
        <v>7271</v>
      </c>
      <c r="C5032" s="356" t="s">
        <v>3517</v>
      </c>
      <c r="D5032" s="352">
        <v>332.81</v>
      </c>
    </row>
    <row r="5033" spans="1:4" x14ac:dyDescent="0.25">
      <c r="A5033" s="356">
        <v>12436</v>
      </c>
      <c r="B5033" s="356" t="s">
        <v>7272</v>
      </c>
      <c r="C5033" s="356" t="s">
        <v>3517</v>
      </c>
      <c r="D5033" s="352">
        <v>420.41</v>
      </c>
    </row>
    <row r="5034" spans="1:4" x14ac:dyDescent="0.25">
      <c r="A5034" s="356">
        <v>36357</v>
      </c>
      <c r="B5034" s="356" t="s">
        <v>7273</v>
      </c>
      <c r="C5034" s="356" t="s">
        <v>3517</v>
      </c>
      <c r="D5034" s="352">
        <v>170.07</v>
      </c>
    </row>
    <row r="5035" spans="1:4" x14ac:dyDescent="0.25">
      <c r="A5035" s="356">
        <v>12424</v>
      </c>
      <c r="B5035" s="356" t="s">
        <v>7274</v>
      </c>
      <c r="C5035" s="356" t="s">
        <v>3517</v>
      </c>
      <c r="D5035" s="352">
        <v>75.760000000000005</v>
      </c>
    </row>
    <row r="5036" spans="1:4" x14ac:dyDescent="0.25">
      <c r="A5036" s="356">
        <v>12440</v>
      </c>
      <c r="B5036" s="356" t="s">
        <v>7275</v>
      </c>
      <c r="C5036" s="356" t="s">
        <v>3517</v>
      </c>
      <c r="D5036" s="352">
        <v>73.22</v>
      </c>
    </row>
    <row r="5037" spans="1:4" x14ac:dyDescent="0.25">
      <c r="A5037" s="356">
        <v>9884</v>
      </c>
      <c r="B5037" s="356" t="s">
        <v>7276</v>
      </c>
      <c r="C5037" s="356" t="s">
        <v>3517</v>
      </c>
      <c r="D5037" s="352">
        <v>54.62</v>
      </c>
    </row>
    <row r="5038" spans="1:4" x14ac:dyDescent="0.25">
      <c r="A5038" s="356">
        <v>9888</v>
      </c>
      <c r="B5038" s="356" t="s">
        <v>7277</v>
      </c>
      <c r="C5038" s="356" t="s">
        <v>3517</v>
      </c>
      <c r="D5038" s="352">
        <v>43.88</v>
      </c>
    </row>
    <row r="5039" spans="1:4" x14ac:dyDescent="0.25">
      <c r="A5039" s="356">
        <v>9883</v>
      </c>
      <c r="B5039" s="356" t="s">
        <v>7278</v>
      </c>
      <c r="C5039" s="356" t="s">
        <v>3517</v>
      </c>
      <c r="D5039" s="352">
        <v>19.149999999999999</v>
      </c>
    </row>
    <row r="5040" spans="1:4" x14ac:dyDescent="0.25">
      <c r="A5040" s="356">
        <v>9886</v>
      </c>
      <c r="B5040" s="356" t="s">
        <v>7279</v>
      </c>
      <c r="C5040" s="356" t="s">
        <v>3517</v>
      </c>
      <c r="D5040" s="352">
        <v>26.23</v>
      </c>
    </row>
    <row r="5041" spans="1:4" x14ac:dyDescent="0.25">
      <c r="A5041" s="356">
        <v>9889</v>
      </c>
      <c r="B5041" s="356" t="s">
        <v>7280</v>
      </c>
      <c r="C5041" s="356" t="s">
        <v>3517</v>
      </c>
      <c r="D5041" s="352">
        <v>132.88</v>
      </c>
    </row>
    <row r="5042" spans="1:4" x14ac:dyDescent="0.25">
      <c r="A5042" s="356">
        <v>9887</v>
      </c>
      <c r="B5042" s="356" t="s">
        <v>7281</v>
      </c>
      <c r="C5042" s="356" t="s">
        <v>3517</v>
      </c>
      <c r="D5042" s="352">
        <v>80.31</v>
      </c>
    </row>
    <row r="5043" spans="1:4" x14ac:dyDescent="0.25">
      <c r="A5043" s="356">
        <v>9885</v>
      </c>
      <c r="B5043" s="356" t="s">
        <v>7282</v>
      </c>
      <c r="C5043" s="356" t="s">
        <v>3517</v>
      </c>
      <c r="D5043" s="352">
        <v>25.36</v>
      </c>
    </row>
    <row r="5044" spans="1:4" x14ac:dyDescent="0.25">
      <c r="A5044" s="356">
        <v>9890</v>
      </c>
      <c r="B5044" s="356" t="s">
        <v>7283</v>
      </c>
      <c r="C5044" s="356" t="s">
        <v>3517</v>
      </c>
      <c r="D5044" s="352">
        <v>205.86</v>
      </c>
    </row>
    <row r="5045" spans="1:4" x14ac:dyDescent="0.25">
      <c r="A5045" s="356">
        <v>9891</v>
      </c>
      <c r="B5045" s="356" t="s">
        <v>7284</v>
      </c>
      <c r="C5045" s="356" t="s">
        <v>3517</v>
      </c>
      <c r="D5045" s="352">
        <v>289</v>
      </c>
    </row>
    <row r="5046" spans="1:4" x14ac:dyDescent="0.25">
      <c r="A5046" s="356">
        <v>39292</v>
      </c>
      <c r="B5046" s="356" t="s">
        <v>7285</v>
      </c>
      <c r="C5046" s="356" t="s">
        <v>3517</v>
      </c>
      <c r="D5046" s="352">
        <v>12.03</v>
      </c>
    </row>
    <row r="5047" spans="1:4" x14ac:dyDescent="0.25">
      <c r="A5047" s="356">
        <v>39293</v>
      </c>
      <c r="B5047" s="356" t="s">
        <v>7286</v>
      </c>
      <c r="C5047" s="356" t="s">
        <v>3517</v>
      </c>
      <c r="D5047" s="352">
        <v>19.420000000000002</v>
      </c>
    </row>
    <row r="5048" spans="1:4" x14ac:dyDescent="0.25">
      <c r="A5048" s="356">
        <v>39294</v>
      </c>
      <c r="B5048" s="356" t="s">
        <v>7287</v>
      </c>
      <c r="C5048" s="356" t="s">
        <v>3517</v>
      </c>
      <c r="D5048" s="352">
        <v>19.420000000000002</v>
      </c>
    </row>
    <row r="5049" spans="1:4" x14ac:dyDescent="0.25">
      <c r="A5049" s="356">
        <v>39295</v>
      </c>
      <c r="B5049" s="356" t="s">
        <v>7288</v>
      </c>
      <c r="C5049" s="356" t="s">
        <v>3517</v>
      </c>
      <c r="D5049" s="352">
        <v>33.119999999999997</v>
      </c>
    </row>
    <row r="5050" spans="1:4" x14ac:dyDescent="0.25">
      <c r="A5050" s="356">
        <v>36313</v>
      </c>
      <c r="B5050" s="356" t="s">
        <v>7289</v>
      </c>
      <c r="C5050" s="356" t="s">
        <v>3517</v>
      </c>
      <c r="D5050" s="352">
        <v>40.32</v>
      </c>
    </row>
    <row r="5051" spans="1:4" x14ac:dyDescent="0.25">
      <c r="A5051" s="356">
        <v>36316</v>
      </c>
      <c r="B5051" s="356" t="s">
        <v>7290</v>
      </c>
      <c r="C5051" s="356" t="s">
        <v>3517</v>
      </c>
      <c r="D5051" s="352">
        <v>48.9</v>
      </c>
    </row>
    <row r="5052" spans="1:4" x14ac:dyDescent="0.25">
      <c r="A5052" s="356">
        <v>64</v>
      </c>
      <c r="B5052" s="356" t="s">
        <v>7291</v>
      </c>
      <c r="C5052" s="356" t="s">
        <v>3517</v>
      </c>
      <c r="D5052" s="352">
        <v>5.71</v>
      </c>
    </row>
    <row r="5053" spans="1:4" x14ac:dyDescent="0.25">
      <c r="A5053" s="356">
        <v>37423</v>
      </c>
      <c r="B5053" s="356" t="s">
        <v>7292</v>
      </c>
      <c r="C5053" s="356" t="s">
        <v>3517</v>
      </c>
      <c r="D5053" s="352">
        <v>14.1</v>
      </c>
    </row>
    <row r="5054" spans="1:4" x14ac:dyDescent="0.25">
      <c r="A5054" s="356">
        <v>39296</v>
      </c>
      <c r="B5054" s="356" t="s">
        <v>7293</v>
      </c>
      <c r="C5054" s="356" t="s">
        <v>3517</v>
      </c>
      <c r="D5054" s="352">
        <v>9.3000000000000007</v>
      </c>
    </row>
    <row r="5055" spans="1:4" x14ac:dyDescent="0.25">
      <c r="A5055" s="356">
        <v>39297</v>
      </c>
      <c r="B5055" s="356" t="s">
        <v>7294</v>
      </c>
      <c r="C5055" s="356" t="s">
        <v>3517</v>
      </c>
      <c r="D5055" s="352">
        <v>13.29</v>
      </c>
    </row>
    <row r="5056" spans="1:4" x14ac:dyDescent="0.25">
      <c r="A5056" s="356">
        <v>39298</v>
      </c>
      <c r="B5056" s="356" t="s">
        <v>7295</v>
      </c>
      <c r="C5056" s="356" t="s">
        <v>3517</v>
      </c>
      <c r="D5056" s="352">
        <v>23.41</v>
      </c>
    </row>
    <row r="5057" spans="1:4" x14ac:dyDescent="0.25">
      <c r="A5057" s="356">
        <v>39299</v>
      </c>
      <c r="B5057" s="356" t="s">
        <v>7296</v>
      </c>
      <c r="C5057" s="356" t="s">
        <v>3517</v>
      </c>
      <c r="D5057" s="352">
        <v>39.85</v>
      </c>
    </row>
    <row r="5058" spans="1:4" x14ac:dyDescent="0.25">
      <c r="A5058" s="356">
        <v>9892</v>
      </c>
      <c r="B5058" s="356" t="s">
        <v>7297</v>
      </c>
      <c r="C5058" s="356" t="s">
        <v>3517</v>
      </c>
      <c r="D5058" s="352">
        <v>6.8</v>
      </c>
    </row>
    <row r="5059" spans="1:4" x14ac:dyDescent="0.25">
      <c r="A5059" s="356">
        <v>9893</v>
      </c>
      <c r="B5059" s="356" t="s">
        <v>7298</v>
      </c>
      <c r="C5059" s="356" t="s">
        <v>3517</v>
      </c>
      <c r="D5059" s="352">
        <v>92.3</v>
      </c>
    </row>
    <row r="5060" spans="1:4" x14ac:dyDescent="0.25">
      <c r="A5060" s="356">
        <v>9901</v>
      </c>
      <c r="B5060" s="356" t="s">
        <v>7299</v>
      </c>
      <c r="C5060" s="356" t="s">
        <v>3517</v>
      </c>
      <c r="D5060" s="352">
        <v>40.96</v>
      </c>
    </row>
    <row r="5061" spans="1:4" x14ac:dyDescent="0.25">
      <c r="A5061" s="356">
        <v>9896</v>
      </c>
      <c r="B5061" s="356" t="s">
        <v>7300</v>
      </c>
      <c r="C5061" s="356" t="s">
        <v>3517</v>
      </c>
      <c r="D5061" s="352">
        <v>36.92</v>
      </c>
    </row>
    <row r="5062" spans="1:4" x14ac:dyDescent="0.25">
      <c r="A5062" s="356">
        <v>9900</v>
      </c>
      <c r="B5062" s="356" t="s">
        <v>7301</v>
      </c>
      <c r="C5062" s="356" t="s">
        <v>3517</v>
      </c>
      <c r="D5062" s="352">
        <v>22.4</v>
      </c>
    </row>
    <row r="5063" spans="1:4" x14ac:dyDescent="0.25">
      <c r="A5063" s="356">
        <v>9898</v>
      </c>
      <c r="B5063" s="356" t="s">
        <v>7302</v>
      </c>
      <c r="C5063" s="356" t="s">
        <v>3517</v>
      </c>
      <c r="D5063" s="352">
        <v>189.8</v>
      </c>
    </row>
    <row r="5064" spans="1:4" x14ac:dyDescent="0.25">
      <c r="A5064" s="356">
        <v>9899</v>
      </c>
      <c r="B5064" s="356" t="s">
        <v>7303</v>
      </c>
      <c r="C5064" s="356" t="s">
        <v>3517</v>
      </c>
      <c r="D5064" s="352">
        <v>12.23</v>
      </c>
    </row>
    <row r="5065" spans="1:4" x14ac:dyDescent="0.25">
      <c r="A5065" s="356">
        <v>9902</v>
      </c>
      <c r="B5065" s="356" t="s">
        <v>7304</v>
      </c>
      <c r="C5065" s="356" t="s">
        <v>3517</v>
      </c>
      <c r="D5065" s="352">
        <v>240.35</v>
      </c>
    </row>
    <row r="5066" spans="1:4" x14ac:dyDescent="0.25">
      <c r="A5066" s="356">
        <v>9908</v>
      </c>
      <c r="B5066" s="356" t="s">
        <v>7305</v>
      </c>
      <c r="C5066" s="356" t="s">
        <v>3517</v>
      </c>
      <c r="D5066" s="352">
        <v>479.23</v>
      </c>
    </row>
    <row r="5067" spans="1:4" x14ac:dyDescent="0.25">
      <c r="A5067" s="356">
        <v>9905</v>
      </c>
      <c r="B5067" s="356" t="s">
        <v>7306</v>
      </c>
      <c r="C5067" s="356" t="s">
        <v>3517</v>
      </c>
      <c r="D5067" s="352">
        <v>8.01</v>
      </c>
    </row>
    <row r="5068" spans="1:4" x14ac:dyDescent="0.25">
      <c r="A5068" s="356">
        <v>9906</v>
      </c>
      <c r="B5068" s="356" t="s">
        <v>7307</v>
      </c>
      <c r="C5068" s="356" t="s">
        <v>3517</v>
      </c>
      <c r="D5068" s="352">
        <v>9.59</v>
      </c>
    </row>
    <row r="5069" spans="1:4" x14ac:dyDescent="0.25">
      <c r="A5069" s="356">
        <v>9895</v>
      </c>
      <c r="B5069" s="356" t="s">
        <v>7308</v>
      </c>
      <c r="C5069" s="356" t="s">
        <v>3517</v>
      </c>
      <c r="D5069" s="352">
        <v>15.74</v>
      </c>
    </row>
    <row r="5070" spans="1:4" x14ac:dyDescent="0.25">
      <c r="A5070" s="356">
        <v>9894</v>
      </c>
      <c r="B5070" s="356" t="s">
        <v>7309</v>
      </c>
      <c r="C5070" s="356" t="s">
        <v>3517</v>
      </c>
      <c r="D5070" s="352">
        <v>30.67</v>
      </c>
    </row>
    <row r="5071" spans="1:4" x14ac:dyDescent="0.25">
      <c r="A5071" s="356">
        <v>9897</v>
      </c>
      <c r="B5071" s="356" t="s">
        <v>7310</v>
      </c>
      <c r="C5071" s="356" t="s">
        <v>3517</v>
      </c>
      <c r="D5071" s="352">
        <v>33.200000000000003</v>
      </c>
    </row>
    <row r="5072" spans="1:4" x14ac:dyDescent="0.25">
      <c r="A5072" s="356">
        <v>9910</v>
      </c>
      <c r="B5072" s="356" t="s">
        <v>7311</v>
      </c>
      <c r="C5072" s="356" t="s">
        <v>3517</v>
      </c>
      <c r="D5072" s="352">
        <v>83.57</v>
      </c>
    </row>
    <row r="5073" spans="1:4" x14ac:dyDescent="0.25">
      <c r="A5073" s="356">
        <v>9909</v>
      </c>
      <c r="B5073" s="356" t="s">
        <v>7312</v>
      </c>
      <c r="C5073" s="356" t="s">
        <v>3517</v>
      </c>
      <c r="D5073" s="352">
        <v>168.64</v>
      </c>
    </row>
    <row r="5074" spans="1:4" x14ac:dyDescent="0.25">
      <c r="A5074" s="356">
        <v>9907</v>
      </c>
      <c r="B5074" s="356" t="s">
        <v>7313</v>
      </c>
      <c r="C5074" s="356" t="s">
        <v>3517</v>
      </c>
      <c r="D5074" s="352">
        <v>259.3</v>
      </c>
    </row>
    <row r="5075" spans="1:4" x14ac:dyDescent="0.25">
      <c r="A5075" s="356">
        <v>20973</v>
      </c>
      <c r="B5075" s="356" t="s">
        <v>7314</v>
      </c>
      <c r="C5075" s="356" t="s">
        <v>3517</v>
      </c>
      <c r="D5075" s="352">
        <v>95.23</v>
      </c>
    </row>
    <row r="5076" spans="1:4" x14ac:dyDescent="0.25">
      <c r="A5076" s="356">
        <v>20974</v>
      </c>
      <c r="B5076" s="356" t="s">
        <v>7315</v>
      </c>
      <c r="C5076" s="356" t="s">
        <v>3517</v>
      </c>
      <c r="D5076" s="352">
        <v>136.24</v>
      </c>
    </row>
    <row r="5077" spans="1:4" x14ac:dyDescent="0.25">
      <c r="A5077" s="356">
        <v>37989</v>
      </c>
      <c r="B5077" s="356" t="s">
        <v>7316</v>
      </c>
      <c r="C5077" s="356" t="s">
        <v>3517</v>
      </c>
      <c r="D5077" s="352">
        <v>16.21</v>
      </c>
    </row>
    <row r="5078" spans="1:4" x14ac:dyDescent="0.25">
      <c r="A5078" s="356">
        <v>37990</v>
      </c>
      <c r="B5078" s="356" t="s">
        <v>7317</v>
      </c>
      <c r="C5078" s="356" t="s">
        <v>3517</v>
      </c>
      <c r="D5078" s="352">
        <v>18.829999999999998</v>
      </c>
    </row>
    <row r="5079" spans="1:4" x14ac:dyDescent="0.25">
      <c r="A5079" s="356">
        <v>37991</v>
      </c>
      <c r="B5079" s="356" t="s">
        <v>7318</v>
      </c>
      <c r="C5079" s="356" t="s">
        <v>3517</v>
      </c>
      <c r="D5079" s="352">
        <v>29.79</v>
      </c>
    </row>
    <row r="5080" spans="1:4" x14ac:dyDescent="0.25">
      <c r="A5080" s="356">
        <v>37992</v>
      </c>
      <c r="B5080" s="356" t="s">
        <v>7319</v>
      </c>
      <c r="C5080" s="356" t="s">
        <v>3517</v>
      </c>
      <c r="D5080" s="352">
        <v>45.5</v>
      </c>
    </row>
    <row r="5081" spans="1:4" x14ac:dyDescent="0.25">
      <c r="A5081" s="356">
        <v>37993</v>
      </c>
      <c r="B5081" s="356" t="s">
        <v>7320</v>
      </c>
      <c r="C5081" s="356" t="s">
        <v>3517</v>
      </c>
      <c r="D5081" s="352">
        <v>67.540000000000006</v>
      </c>
    </row>
    <row r="5082" spans="1:4" x14ac:dyDescent="0.25">
      <c r="A5082" s="356">
        <v>37994</v>
      </c>
      <c r="B5082" s="356" t="s">
        <v>7321</v>
      </c>
      <c r="C5082" s="356" t="s">
        <v>3517</v>
      </c>
      <c r="D5082" s="352">
        <v>162.29</v>
      </c>
    </row>
    <row r="5083" spans="1:4" x14ac:dyDescent="0.25">
      <c r="A5083" s="356">
        <v>37995</v>
      </c>
      <c r="B5083" s="356" t="s">
        <v>7322</v>
      </c>
      <c r="C5083" s="356" t="s">
        <v>3517</v>
      </c>
      <c r="D5083" s="352">
        <v>235.55</v>
      </c>
    </row>
    <row r="5084" spans="1:4" x14ac:dyDescent="0.25">
      <c r="A5084" s="356">
        <v>37996</v>
      </c>
      <c r="B5084" s="356" t="s">
        <v>7323</v>
      </c>
      <c r="C5084" s="356" t="s">
        <v>3517</v>
      </c>
      <c r="D5084" s="352">
        <v>347.3</v>
      </c>
    </row>
    <row r="5085" spans="1:4" x14ac:dyDescent="0.25">
      <c r="A5085" s="356">
        <v>13883</v>
      </c>
      <c r="B5085" s="356" t="s">
        <v>7324</v>
      </c>
      <c r="C5085" s="356" t="s">
        <v>3517</v>
      </c>
      <c r="D5085" s="353">
        <v>133972.06</v>
      </c>
    </row>
    <row r="5086" spans="1:4" x14ac:dyDescent="0.25">
      <c r="A5086" s="356">
        <v>38604</v>
      </c>
      <c r="B5086" s="356" t="s">
        <v>7325</v>
      </c>
      <c r="C5086" s="356" t="s">
        <v>3517</v>
      </c>
      <c r="D5086" s="353">
        <v>166860.43</v>
      </c>
    </row>
    <row r="5087" spans="1:4" x14ac:dyDescent="0.25">
      <c r="A5087" s="356">
        <v>10601</v>
      </c>
      <c r="B5087" s="356" t="s">
        <v>7326</v>
      </c>
      <c r="C5087" s="356" t="s">
        <v>3517</v>
      </c>
      <c r="D5087" s="353">
        <v>3245768.15</v>
      </c>
    </row>
    <row r="5088" spans="1:4" x14ac:dyDescent="0.25">
      <c r="A5088" s="356">
        <v>44469</v>
      </c>
      <c r="B5088" s="356" t="s">
        <v>12894</v>
      </c>
      <c r="C5088" s="356" t="s">
        <v>3517</v>
      </c>
      <c r="D5088" s="353">
        <v>8545993.0099999998</v>
      </c>
    </row>
    <row r="5089" spans="1:4" x14ac:dyDescent="0.25">
      <c r="A5089" s="356">
        <v>13894</v>
      </c>
      <c r="B5089" s="356" t="s">
        <v>7327</v>
      </c>
      <c r="C5089" s="356" t="s">
        <v>3517</v>
      </c>
      <c r="D5089" s="353">
        <v>392649.25</v>
      </c>
    </row>
    <row r="5090" spans="1:4" x14ac:dyDescent="0.25">
      <c r="A5090" s="356">
        <v>13895</v>
      </c>
      <c r="B5090" s="356" t="s">
        <v>7328</v>
      </c>
      <c r="C5090" s="356" t="s">
        <v>3517</v>
      </c>
      <c r="D5090" s="353">
        <v>527982.35</v>
      </c>
    </row>
    <row r="5091" spans="1:4" x14ac:dyDescent="0.25">
      <c r="A5091" s="356">
        <v>13892</v>
      </c>
      <c r="B5091" s="356" t="s">
        <v>7329</v>
      </c>
      <c r="C5091" s="356" t="s">
        <v>3517</v>
      </c>
      <c r="D5091" s="353">
        <v>647029.46</v>
      </c>
    </row>
    <row r="5092" spans="1:4" x14ac:dyDescent="0.25">
      <c r="A5092" s="356">
        <v>9914</v>
      </c>
      <c r="B5092" s="356" t="s">
        <v>7330</v>
      </c>
      <c r="C5092" s="356" t="s">
        <v>3517</v>
      </c>
      <c r="D5092" s="353">
        <v>700000</v>
      </c>
    </row>
    <row r="5093" spans="1:4" x14ac:dyDescent="0.25">
      <c r="A5093" s="356">
        <v>36485</v>
      </c>
      <c r="B5093" s="356" t="s">
        <v>7331</v>
      </c>
      <c r="C5093" s="356" t="s">
        <v>3517</v>
      </c>
      <c r="D5093" s="353">
        <v>606832.91</v>
      </c>
    </row>
    <row r="5094" spans="1:4" x14ac:dyDescent="0.25">
      <c r="A5094" s="356">
        <v>9912</v>
      </c>
      <c r="B5094" s="356" t="s">
        <v>7332</v>
      </c>
      <c r="C5094" s="356" t="s">
        <v>3517</v>
      </c>
      <c r="D5094" s="353">
        <v>2642421</v>
      </c>
    </row>
    <row r="5095" spans="1:4" x14ac:dyDescent="0.25">
      <c r="A5095" s="356">
        <v>9921</v>
      </c>
      <c r="B5095" s="356" t="s">
        <v>7333</v>
      </c>
      <c r="C5095" s="356" t="s">
        <v>3517</v>
      </c>
      <c r="D5095" s="353">
        <v>1363085.73</v>
      </c>
    </row>
    <row r="5096" spans="1:4" x14ac:dyDescent="0.25">
      <c r="A5096" s="356">
        <v>21112</v>
      </c>
      <c r="B5096" s="356" t="s">
        <v>7334</v>
      </c>
      <c r="C5096" s="356" t="s">
        <v>3517</v>
      </c>
      <c r="D5096" s="352">
        <v>133.84</v>
      </c>
    </row>
    <row r="5097" spans="1:4" x14ac:dyDescent="0.25">
      <c r="A5097" s="356">
        <v>10228</v>
      </c>
      <c r="B5097" s="356" t="s">
        <v>7335</v>
      </c>
      <c r="C5097" s="356" t="s">
        <v>3517</v>
      </c>
      <c r="D5097" s="352">
        <v>155.49</v>
      </c>
    </row>
    <row r="5098" spans="1:4" x14ac:dyDescent="0.25">
      <c r="A5098" s="356">
        <v>11781</v>
      </c>
      <c r="B5098" s="356" t="s">
        <v>7336</v>
      </c>
      <c r="C5098" s="356" t="s">
        <v>3517</v>
      </c>
      <c r="D5098" s="352">
        <v>125.96</v>
      </c>
    </row>
    <row r="5099" spans="1:4" x14ac:dyDescent="0.25">
      <c r="A5099" s="356">
        <v>37588</v>
      </c>
      <c r="B5099" s="356" t="s">
        <v>12895</v>
      </c>
      <c r="C5099" s="356" t="s">
        <v>3517</v>
      </c>
      <c r="D5099" s="352">
        <v>46.78</v>
      </c>
    </row>
    <row r="5100" spans="1:4" x14ac:dyDescent="0.25">
      <c r="A5100" s="356">
        <v>11746</v>
      </c>
      <c r="B5100" s="356" t="s">
        <v>7337</v>
      </c>
      <c r="C5100" s="356" t="s">
        <v>3517</v>
      </c>
      <c r="D5100" s="352">
        <v>60.27</v>
      </c>
    </row>
    <row r="5101" spans="1:4" x14ac:dyDescent="0.25">
      <c r="A5101" s="356">
        <v>11751</v>
      </c>
      <c r="B5101" s="356" t="s">
        <v>7338</v>
      </c>
      <c r="C5101" s="356" t="s">
        <v>3517</v>
      </c>
      <c r="D5101" s="352">
        <v>108.26</v>
      </c>
    </row>
    <row r="5102" spans="1:4" x14ac:dyDescent="0.25">
      <c r="A5102" s="356">
        <v>11750</v>
      </c>
      <c r="B5102" s="356" t="s">
        <v>7339</v>
      </c>
      <c r="C5102" s="356" t="s">
        <v>3517</v>
      </c>
      <c r="D5102" s="352">
        <v>89.84</v>
      </c>
    </row>
    <row r="5103" spans="1:4" x14ac:dyDescent="0.25">
      <c r="A5103" s="356">
        <v>11748</v>
      </c>
      <c r="B5103" s="356" t="s">
        <v>7340</v>
      </c>
      <c r="C5103" s="356" t="s">
        <v>3517</v>
      </c>
      <c r="D5103" s="352">
        <v>38.68</v>
      </c>
    </row>
    <row r="5104" spans="1:4" x14ac:dyDescent="0.25">
      <c r="A5104" s="356">
        <v>11747</v>
      </c>
      <c r="B5104" s="356" t="s">
        <v>7341</v>
      </c>
      <c r="C5104" s="356" t="s">
        <v>3517</v>
      </c>
      <c r="D5104" s="352">
        <v>166.93</v>
      </c>
    </row>
    <row r="5105" spans="1:4" x14ac:dyDescent="0.25">
      <c r="A5105" s="356">
        <v>11749</v>
      </c>
      <c r="B5105" s="356" t="s">
        <v>7342</v>
      </c>
      <c r="C5105" s="356" t="s">
        <v>3517</v>
      </c>
      <c r="D5105" s="352">
        <v>44.64</v>
      </c>
    </row>
    <row r="5106" spans="1:4" x14ac:dyDescent="0.25">
      <c r="A5106" s="356">
        <v>10236</v>
      </c>
      <c r="B5106" s="356" t="s">
        <v>7343</v>
      </c>
      <c r="C5106" s="356" t="s">
        <v>3517</v>
      </c>
      <c r="D5106" s="352">
        <v>104.95</v>
      </c>
    </row>
    <row r="5107" spans="1:4" x14ac:dyDescent="0.25">
      <c r="A5107" s="356">
        <v>10233</v>
      </c>
      <c r="B5107" s="356" t="s">
        <v>7344</v>
      </c>
      <c r="C5107" s="356" t="s">
        <v>3517</v>
      </c>
      <c r="D5107" s="352">
        <v>98.35</v>
      </c>
    </row>
    <row r="5108" spans="1:4" x14ac:dyDescent="0.25">
      <c r="A5108" s="356">
        <v>10234</v>
      </c>
      <c r="B5108" s="356" t="s">
        <v>7345</v>
      </c>
      <c r="C5108" s="356" t="s">
        <v>3517</v>
      </c>
      <c r="D5108" s="352">
        <v>61.95</v>
      </c>
    </row>
    <row r="5109" spans="1:4" x14ac:dyDescent="0.25">
      <c r="A5109" s="356">
        <v>10231</v>
      </c>
      <c r="B5109" s="356" t="s">
        <v>7346</v>
      </c>
      <c r="C5109" s="356" t="s">
        <v>3517</v>
      </c>
      <c r="D5109" s="352">
        <v>284.10000000000002</v>
      </c>
    </row>
    <row r="5110" spans="1:4" x14ac:dyDescent="0.25">
      <c r="A5110" s="356">
        <v>10232</v>
      </c>
      <c r="B5110" s="356" t="s">
        <v>7347</v>
      </c>
      <c r="C5110" s="356" t="s">
        <v>3517</v>
      </c>
      <c r="D5110" s="352">
        <v>158.97999999999999</v>
      </c>
    </row>
    <row r="5111" spans="1:4" x14ac:dyDescent="0.25">
      <c r="A5111" s="356">
        <v>10229</v>
      </c>
      <c r="B5111" s="356" t="s">
        <v>7348</v>
      </c>
      <c r="C5111" s="356" t="s">
        <v>3517</v>
      </c>
      <c r="D5111" s="352">
        <v>56.03</v>
      </c>
    </row>
    <row r="5112" spans="1:4" x14ac:dyDescent="0.25">
      <c r="A5112" s="356">
        <v>10235</v>
      </c>
      <c r="B5112" s="356" t="s">
        <v>7349</v>
      </c>
      <c r="C5112" s="356" t="s">
        <v>3517</v>
      </c>
      <c r="D5112" s="352">
        <v>389.47</v>
      </c>
    </row>
    <row r="5113" spans="1:4" x14ac:dyDescent="0.25">
      <c r="A5113" s="356">
        <v>10230</v>
      </c>
      <c r="B5113" s="356" t="s">
        <v>7350</v>
      </c>
      <c r="C5113" s="356" t="s">
        <v>3517</v>
      </c>
      <c r="D5113" s="352">
        <v>685.44</v>
      </c>
    </row>
    <row r="5114" spans="1:4" x14ac:dyDescent="0.25">
      <c r="A5114" s="356">
        <v>10409</v>
      </c>
      <c r="B5114" s="356" t="s">
        <v>7351</v>
      </c>
      <c r="C5114" s="356" t="s">
        <v>3517</v>
      </c>
      <c r="D5114" s="352">
        <v>203.64</v>
      </c>
    </row>
    <row r="5115" spans="1:4" x14ac:dyDescent="0.25">
      <c r="A5115" s="356">
        <v>10411</v>
      </c>
      <c r="B5115" s="356" t="s">
        <v>7352</v>
      </c>
      <c r="C5115" s="356" t="s">
        <v>3517</v>
      </c>
      <c r="D5115" s="352">
        <v>182.21</v>
      </c>
    </row>
    <row r="5116" spans="1:4" x14ac:dyDescent="0.25">
      <c r="A5116" s="356">
        <v>10404</v>
      </c>
      <c r="B5116" s="356" t="s">
        <v>7353</v>
      </c>
      <c r="C5116" s="356" t="s">
        <v>3517</v>
      </c>
      <c r="D5116" s="352">
        <v>73.900000000000006</v>
      </c>
    </row>
    <row r="5117" spans="1:4" x14ac:dyDescent="0.25">
      <c r="A5117" s="356">
        <v>10410</v>
      </c>
      <c r="B5117" s="356" t="s">
        <v>7354</v>
      </c>
      <c r="C5117" s="356" t="s">
        <v>3517</v>
      </c>
      <c r="D5117" s="352">
        <v>121.72</v>
      </c>
    </row>
    <row r="5118" spans="1:4" x14ac:dyDescent="0.25">
      <c r="A5118" s="356">
        <v>10405</v>
      </c>
      <c r="B5118" s="356" t="s">
        <v>7355</v>
      </c>
      <c r="C5118" s="356" t="s">
        <v>3517</v>
      </c>
      <c r="D5118" s="352">
        <v>407.98</v>
      </c>
    </row>
    <row r="5119" spans="1:4" x14ac:dyDescent="0.25">
      <c r="A5119" s="356">
        <v>10408</v>
      </c>
      <c r="B5119" s="356" t="s">
        <v>7356</v>
      </c>
      <c r="C5119" s="356" t="s">
        <v>3517</v>
      </c>
      <c r="D5119" s="352">
        <v>285.3</v>
      </c>
    </row>
    <row r="5120" spans="1:4" x14ac:dyDescent="0.25">
      <c r="A5120" s="356">
        <v>10412</v>
      </c>
      <c r="B5120" s="356" t="s">
        <v>7357</v>
      </c>
      <c r="C5120" s="356" t="s">
        <v>3517</v>
      </c>
      <c r="D5120" s="352">
        <v>89.55</v>
      </c>
    </row>
    <row r="5121" spans="1:4" x14ac:dyDescent="0.25">
      <c r="A5121" s="356">
        <v>10406</v>
      </c>
      <c r="B5121" s="356" t="s">
        <v>7358</v>
      </c>
      <c r="C5121" s="356" t="s">
        <v>3517</v>
      </c>
      <c r="D5121" s="352">
        <v>563.51</v>
      </c>
    </row>
    <row r="5122" spans="1:4" x14ac:dyDescent="0.25">
      <c r="A5122" s="356">
        <v>10407</v>
      </c>
      <c r="B5122" s="356" t="s">
        <v>7359</v>
      </c>
      <c r="C5122" s="356" t="s">
        <v>3517</v>
      </c>
      <c r="D5122" s="352">
        <v>874.01</v>
      </c>
    </row>
    <row r="5123" spans="1:4" x14ac:dyDescent="0.25">
      <c r="A5123" s="356">
        <v>10416</v>
      </c>
      <c r="B5123" s="356" t="s">
        <v>7360</v>
      </c>
      <c r="C5123" s="356" t="s">
        <v>3517</v>
      </c>
      <c r="D5123" s="352">
        <v>108.41</v>
      </c>
    </row>
    <row r="5124" spans="1:4" x14ac:dyDescent="0.25">
      <c r="A5124" s="356">
        <v>10419</v>
      </c>
      <c r="B5124" s="356" t="s">
        <v>7361</v>
      </c>
      <c r="C5124" s="356" t="s">
        <v>3517</v>
      </c>
      <c r="D5124" s="352">
        <v>94.1</v>
      </c>
    </row>
    <row r="5125" spans="1:4" x14ac:dyDescent="0.25">
      <c r="A5125" s="356">
        <v>21092</v>
      </c>
      <c r="B5125" s="356" t="s">
        <v>7362</v>
      </c>
      <c r="C5125" s="356" t="s">
        <v>3517</v>
      </c>
      <c r="D5125" s="352">
        <v>53.8</v>
      </c>
    </row>
    <row r="5126" spans="1:4" x14ac:dyDescent="0.25">
      <c r="A5126" s="356">
        <v>10418</v>
      </c>
      <c r="B5126" s="356" t="s">
        <v>7363</v>
      </c>
      <c r="C5126" s="356" t="s">
        <v>3517</v>
      </c>
      <c r="D5126" s="352">
        <v>62.72</v>
      </c>
    </row>
    <row r="5127" spans="1:4" x14ac:dyDescent="0.25">
      <c r="A5127" s="356">
        <v>12657</v>
      </c>
      <c r="B5127" s="356" t="s">
        <v>7364</v>
      </c>
      <c r="C5127" s="356" t="s">
        <v>3517</v>
      </c>
      <c r="D5127" s="352">
        <v>253.12</v>
      </c>
    </row>
    <row r="5128" spans="1:4" x14ac:dyDescent="0.25">
      <c r="A5128" s="356">
        <v>10417</v>
      </c>
      <c r="B5128" s="356" t="s">
        <v>7365</v>
      </c>
      <c r="C5128" s="356" t="s">
        <v>3517</v>
      </c>
      <c r="D5128" s="352">
        <v>157.96</v>
      </c>
    </row>
    <row r="5129" spans="1:4" x14ac:dyDescent="0.25">
      <c r="A5129" s="356">
        <v>10413</v>
      </c>
      <c r="B5129" s="356" t="s">
        <v>7366</v>
      </c>
      <c r="C5129" s="356" t="s">
        <v>3517</v>
      </c>
      <c r="D5129" s="352">
        <v>57.41</v>
      </c>
    </row>
    <row r="5130" spans="1:4" x14ac:dyDescent="0.25">
      <c r="A5130" s="356">
        <v>10414</v>
      </c>
      <c r="B5130" s="356" t="s">
        <v>7367</v>
      </c>
      <c r="C5130" s="356" t="s">
        <v>3517</v>
      </c>
      <c r="D5130" s="352">
        <v>345.65</v>
      </c>
    </row>
    <row r="5131" spans="1:4" x14ac:dyDescent="0.25">
      <c r="A5131" s="356">
        <v>10415</v>
      </c>
      <c r="B5131" s="356" t="s">
        <v>7368</v>
      </c>
      <c r="C5131" s="356" t="s">
        <v>3517</v>
      </c>
      <c r="D5131" s="352">
        <v>599.89</v>
      </c>
    </row>
    <row r="5132" spans="1:4" x14ac:dyDescent="0.25">
      <c r="A5132" s="356">
        <v>38643</v>
      </c>
      <c r="B5132" s="356" t="s">
        <v>7369</v>
      </c>
      <c r="C5132" s="356" t="s">
        <v>3517</v>
      </c>
      <c r="D5132" s="352">
        <v>37.17</v>
      </c>
    </row>
    <row r="5133" spans="1:4" x14ac:dyDescent="0.25">
      <c r="A5133" s="356">
        <v>6157</v>
      </c>
      <c r="B5133" s="356" t="s">
        <v>7370</v>
      </c>
      <c r="C5133" s="356" t="s">
        <v>3517</v>
      </c>
      <c r="D5133" s="352">
        <v>50.78</v>
      </c>
    </row>
    <row r="5134" spans="1:4" x14ac:dyDescent="0.25">
      <c r="A5134" s="356">
        <v>6152</v>
      </c>
      <c r="B5134" s="356" t="s">
        <v>7371</v>
      </c>
      <c r="C5134" s="356" t="s">
        <v>3517</v>
      </c>
      <c r="D5134" s="352">
        <v>4.21</v>
      </c>
    </row>
    <row r="5135" spans="1:4" x14ac:dyDescent="0.25">
      <c r="A5135" s="356">
        <v>6158</v>
      </c>
      <c r="B5135" s="356" t="s">
        <v>7372</v>
      </c>
      <c r="C5135" s="356" t="s">
        <v>3517</v>
      </c>
      <c r="D5135" s="352">
        <v>5.09</v>
      </c>
    </row>
    <row r="5136" spans="1:4" x14ac:dyDescent="0.25">
      <c r="A5136" s="356">
        <v>6153</v>
      </c>
      <c r="B5136" s="356" t="s">
        <v>7373</v>
      </c>
      <c r="C5136" s="356" t="s">
        <v>3517</v>
      </c>
      <c r="D5136" s="352">
        <v>3.96</v>
      </c>
    </row>
    <row r="5137" spans="1:4" x14ac:dyDescent="0.25">
      <c r="A5137" s="356">
        <v>6156</v>
      </c>
      <c r="B5137" s="356" t="s">
        <v>7374</v>
      </c>
      <c r="C5137" s="356" t="s">
        <v>3517</v>
      </c>
      <c r="D5137" s="352">
        <v>5.0199999999999996</v>
      </c>
    </row>
    <row r="5138" spans="1:4" x14ac:dyDescent="0.25">
      <c r="A5138" s="356">
        <v>6154</v>
      </c>
      <c r="B5138" s="356" t="s">
        <v>7375</v>
      </c>
      <c r="C5138" s="356" t="s">
        <v>3517</v>
      </c>
      <c r="D5138" s="352">
        <v>9.4499999999999993</v>
      </c>
    </row>
    <row r="5139" spans="1:4" x14ac:dyDescent="0.25">
      <c r="A5139" s="356">
        <v>6155</v>
      </c>
      <c r="B5139" s="356" t="s">
        <v>7376</v>
      </c>
      <c r="C5139" s="356" t="s">
        <v>3517</v>
      </c>
      <c r="D5139" s="352">
        <v>19.53</v>
      </c>
    </row>
    <row r="5140" spans="1:4" x14ac:dyDescent="0.25">
      <c r="A5140" s="356">
        <v>43595</v>
      </c>
      <c r="B5140" s="356" t="s">
        <v>10518</v>
      </c>
      <c r="C5140" s="356" t="s">
        <v>3517</v>
      </c>
      <c r="D5140" s="352">
        <v>20</v>
      </c>
    </row>
    <row r="5141" spans="1:4" x14ac:dyDescent="0.25">
      <c r="A5141" s="356">
        <v>43596</v>
      </c>
      <c r="B5141" s="356" t="s">
        <v>10519</v>
      </c>
      <c r="C5141" s="356" t="s">
        <v>3517</v>
      </c>
      <c r="D5141" s="352">
        <v>23.12</v>
      </c>
    </row>
    <row r="5142" spans="1:4" x14ac:dyDescent="0.25">
      <c r="A5142" s="356">
        <v>38108</v>
      </c>
      <c r="B5142" s="356" t="s">
        <v>7377</v>
      </c>
      <c r="C5142" s="356" t="s">
        <v>3517</v>
      </c>
      <c r="D5142" s="352">
        <v>41.09</v>
      </c>
    </row>
    <row r="5143" spans="1:4" x14ac:dyDescent="0.25">
      <c r="A5143" s="356">
        <v>38087</v>
      </c>
      <c r="B5143" s="356" t="s">
        <v>7378</v>
      </c>
      <c r="C5143" s="356" t="s">
        <v>3517</v>
      </c>
      <c r="D5143" s="352">
        <v>52.85</v>
      </c>
    </row>
    <row r="5144" spans="1:4" x14ac:dyDescent="0.25">
      <c r="A5144" s="356">
        <v>38109</v>
      </c>
      <c r="B5144" s="356" t="s">
        <v>7379</v>
      </c>
      <c r="C5144" s="356" t="s">
        <v>3517</v>
      </c>
      <c r="D5144" s="352">
        <v>65.67</v>
      </c>
    </row>
    <row r="5145" spans="1:4" x14ac:dyDescent="0.25">
      <c r="A5145" s="356">
        <v>38088</v>
      </c>
      <c r="B5145" s="356" t="s">
        <v>7380</v>
      </c>
      <c r="C5145" s="356" t="s">
        <v>3517</v>
      </c>
      <c r="D5145" s="352">
        <v>69.05</v>
      </c>
    </row>
    <row r="5146" spans="1:4" x14ac:dyDescent="0.25">
      <c r="A5146" s="356">
        <v>38110</v>
      </c>
      <c r="B5146" s="356" t="s">
        <v>7381</v>
      </c>
      <c r="C5146" s="356" t="s">
        <v>3517</v>
      </c>
      <c r="D5146" s="352">
        <v>25.26</v>
      </c>
    </row>
    <row r="5147" spans="1:4" x14ac:dyDescent="0.25">
      <c r="A5147" s="356">
        <v>38089</v>
      </c>
      <c r="B5147" s="356" t="s">
        <v>7382</v>
      </c>
      <c r="C5147" s="356" t="s">
        <v>3517</v>
      </c>
      <c r="D5147" s="352">
        <v>44.02</v>
      </c>
    </row>
    <row r="5148" spans="1:4" x14ac:dyDescent="0.25">
      <c r="A5148" s="356">
        <v>38111</v>
      </c>
      <c r="B5148" s="356" t="s">
        <v>7383</v>
      </c>
      <c r="C5148" s="356" t="s">
        <v>3517</v>
      </c>
      <c r="D5148" s="352">
        <v>28.25</v>
      </c>
    </row>
    <row r="5149" spans="1:4" x14ac:dyDescent="0.25">
      <c r="A5149" s="356">
        <v>38090</v>
      </c>
      <c r="B5149" s="356" t="s">
        <v>7384</v>
      </c>
      <c r="C5149" s="356" t="s">
        <v>3517</v>
      </c>
      <c r="D5149" s="352">
        <v>45.5</v>
      </c>
    </row>
    <row r="5150" spans="1:4" x14ac:dyDescent="0.25">
      <c r="A5150" s="356">
        <v>13726</v>
      </c>
      <c r="B5150" s="356" t="s">
        <v>7385</v>
      </c>
      <c r="C5150" s="356" t="s">
        <v>3517</v>
      </c>
      <c r="D5150" s="353">
        <v>83150.5</v>
      </c>
    </row>
    <row r="5151" spans="1:4" x14ac:dyDescent="0.25">
      <c r="A5151" s="356">
        <v>38400</v>
      </c>
      <c r="B5151" s="356" t="s">
        <v>7386</v>
      </c>
      <c r="C5151" s="356" t="s">
        <v>3517</v>
      </c>
      <c r="D5151" s="352">
        <v>29</v>
      </c>
    </row>
    <row r="5152" spans="1:4" x14ac:dyDescent="0.25">
      <c r="A5152" s="356">
        <v>12627</v>
      </c>
      <c r="B5152" s="356" t="s">
        <v>7387</v>
      </c>
      <c r="C5152" s="356" t="s">
        <v>3517</v>
      </c>
      <c r="D5152" s="352">
        <v>0.49</v>
      </c>
    </row>
    <row r="5153" spans="1:4" x14ac:dyDescent="0.25">
      <c r="A5153" s="356">
        <v>39996</v>
      </c>
      <c r="B5153" s="356" t="s">
        <v>7388</v>
      </c>
      <c r="C5153" s="356" t="s">
        <v>3526</v>
      </c>
      <c r="D5153" s="352">
        <v>5.01</v>
      </c>
    </row>
    <row r="5154" spans="1:4" x14ac:dyDescent="0.25">
      <c r="A5154" s="356">
        <v>10478</v>
      </c>
      <c r="B5154" s="356" t="s">
        <v>12896</v>
      </c>
      <c r="C5154" s="356" t="s">
        <v>3576</v>
      </c>
      <c r="D5154" s="352">
        <v>27.99</v>
      </c>
    </row>
    <row r="5155" spans="1:4" x14ac:dyDescent="0.25">
      <c r="A5155" s="356">
        <v>10481</v>
      </c>
      <c r="B5155" s="356" t="s">
        <v>12897</v>
      </c>
      <c r="C5155" s="356" t="s">
        <v>3576</v>
      </c>
      <c r="D5155" s="352">
        <v>24.89</v>
      </c>
    </row>
    <row r="5156" spans="1:4" x14ac:dyDescent="0.25">
      <c r="A5156" s="356">
        <v>10475</v>
      </c>
      <c r="B5156" s="356" t="s">
        <v>12898</v>
      </c>
      <c r="C5156" s="356" t="s">
        <v>3576</v>
      </c>
      <c r="D5156" s="352">
        <v>24.08</v>
      </c>
    </row>
    <row r="5157" spans="1:4" x14ac:dyDescent="0.25">
      <c r="A5157" s="356">
        <v>4031</v>
      </c>
      <c r="B5157" s="356" t="s">
        <v>7389</v>
      </c>
      <c r="C5157" s="356" t="s">
        <v>3518</v>
      </c>
      <c r="D5157" s="352">
        <v>31.68</v>
      </c>
    </row>
    <row r="5158" spans="1:4" x14ac:dyDescent="0.25">
      <c r="A5158" s="356">
        <v>4030</v>
      </c>
      <c r="B5158" s="356" t="s">
        <v>7390</v>
      </c>
      <c r="C5158" s="356" t="s">
        <v>3518</v>
      </c>
      <c r="D5158" s="352">
        <v>6.74</v>
      </c>
    </row>
    <row r="5159" spans="1:4" x14ac:dyDescent="0.25">
      <c r="A5159" s="356">
        <v>39399</v>
      </c>
      <c r="B5159" s="356" t="s">
        <v>7391</v>
      </c>
      <c r="C5159" s="356" t="s">
        <v>3517</v>
      </c>
      <c r="D5159" s="353">
        <v>1334.25</v>
      </c>
    </row>
    <row r="5160" spans="1:4" x14ac:dyDescent="0.25">
      <c r="A5160" s="356">
        <v>39400</v>
      </c>
      <c r="B5160" s="356" t="s">
        <v>7392</v>
      </c>
      <c r="C5160" s="356" t="s">
        <v>3517</v>
      </c>
      <c r="D5160" s="353">
        <v>1450.27</v>
      </c>
    </row>
    <row r="5161" spans="1:4" x14ac:dyDescent="0.25">
      <c r="A5161" s="356">
        <v>39401</v>
      </c>
      <c r="B5161" s="356" t="s">
        <v>7393</v>
      </c>
      <c r="C5161" s="356" t="s">
        <v>3517</v>
      </c>
      <c r="D5161" s="353">
        <v>1626.86</v>
      </c>
    </row>
    <row r="5162" spans="1:4" x14ac:dyDescent="0.25">
      <c r="A5162" s="356">
        <v>11652</v>
      </c>
      <c r="B5162" s="356" t="s">
        <v>7394</v>
      </c>
      <c r="C5162" s="356" t="s">
        <v>3517</v>
      </c>
      <c r="D5162" s="353">
        <v>3500</v>
      </c>
    </row>
    <row r="5163" spans="1:4" x14ac:dyDescent="0.25">
      <c r="A5163" s="356">
        <v>13896</v>
      </c>
      <c r="B5163" s="356" t="s">
        <v>7395</v>
      </c>
      <c r="C5163" s="356" t="s">
        <v>3517</v>
      </c>
      <c r="D5163" s="353">
        <v>3139.8</v>
      </c>
    </row>
    <row r="5164" spans="1:4" x14ac:dyDescent="0.25">
      <c r="A5164" s="356">
        <v>13475</v>
      </c>
      <c r="B5164" s="356" t="s">
        <v>7396</v>
      </c>
      <c r="C5164" s="356" t="s">
        <v>3517</v>
      </c>
      <c r="D5164" s="353">
        <v>3824.66</v>
      </c>
    </row>
    <row r="5165" spans="1:4" x14ac:dyDescent="0.25">
      <c r="A5165" s="356">
        <v>44491</v>
      </c>
      <c r="B5165" s="356" t="s">
        <v>12899</v>
      </c>
      <c r="C5165" s="356" t="s">
        <v>3517</v>
      </c>
      <c r="D5165" s="353">
        <v>4282422.76</v>
      </c>
    </row>
    <row r="5166" spans="1:4" x14ac:dyDescent="0.25">
      <c r="A5166" s="356">
        <v>44470</v>
      </c>
      <c r="B5166" s="356" t="s">
        <v>12900</v>
      </c>
      <c r="C5166" s="356" t="s">
        <v>3517</v>
      </c>
      <c r="D5166" s="353">
        <v>1802850.28</v>
      </c>
    </row>
    <row r="5167" spans="1:4" x14ac:dyDescent="0.25">
      <c r="A5167" s="356">
        <v>13476</v>
      </c>
      <c r="B5167" s="356" t="s">
        <v>7397</v>
      </c>
      <c r="C5167" s="356" t="s">
        <v>3517</v>
      </c>
      <c r="D5167" s="353">
        <v>1815914.54</v>
      </c>
    </row>
    <row r="5168" spans="1:4" x14ac:dyDescent="0.25">
      <c r="A5168" s="356">
        <v>10488</v>
      </c>
      <c r="B5168" s="356" t="s">
        <v>7398</v>
      </c>
      <c r="C5168" s="356" t="s">
        <v>3517</v>
      </c>
      <c r="D5168" s="353">
        <v>2200000</v>
      </c>
    </row>
    <row r="5169" spans="1:4" x14ac:dyDescent="0.25">
      <c r="A5169" s="356">
        <v>13606</v>
      </c>
      <c r="B5169" s="356" t="s">
        <v>7399</v>
      </c>
      <c r="C5169" s="356" t="s">
        <v>3517</v>
      </c>
      <c r="D5169" s="353">
        <v>1949168.54</v>
      </c>
    </row>
    <row r="5170" spans="1:4" x14ac:dyDescent="0.25">
      <c r="A5170" s="356">
        <v>10489</v>
      </c>
      <c r="B5170" s="356" t="s">
        <v>12901</v>
      </c>
      <c r="C5170" s="356" t="s">
        <v>3519</v>
      </c>
      <c r="D5170" s="352">
        <v>13.72</v>
      </c>
    </row>
    <row r="5171" spans="1:4" x14ac:dyDescent="0.25">
      <c r="A5171" s="356">
        <v>41073</v>
      </c>
      <c r="B5171" s="356" t="s">
        <v>7400</v>
      </c>
      <c r="C5171" s="356" t="s">
        <v>3655</v>
      </c>
      <c r="D5171" s="353">
        <v>2427.2600000000002</v>
      </c>
    </row>
    <row r="5172" spans="1:4" x14ac:dyDescent="0.25">
      <c r="A5172" s="356">
        <v>34391</v>
      </c>
      <c r="B5172" s="356" t="s">
        <v>7401</v>
      </c>
      <c r="C5172" s="356" t="s">
        <v>3518</v>
      </c>
      <c r="D5172" s="353">
        <v>1131.42</v>
      </c>
    </row>
    <row r="5173" spans="1:4" x14ac:dyDescent="0.25">
      <c r="A5173" s="356">
        <v>10496</v>
      </c>
      <c r="B5173" s="356" t="s">
        <v>7402</v>
      </c>
      <c r="C5173" s="356" t="s">
        <v>3518</v>
      </c>
      <c r="D5173" s="352">
        <v>984.88</v>
      </c>
    </row>
    <row r="5174" spans="1:4" x14ac:dyDescent="0.25">
      <c r="A5174" s="356">
        <v>10497</v>
      </c>
      <c r="B5174" s="356" t="s">
        <v>7403</v>
      </c>
      <c r="C5174" s="356" t="s">
        <v>3518</v>
      </c>
      <c r="D5174" s="353">
        <v>2560.71</v>
      </c>
    </row>
    <row r="5175" spans="1:4" x14ac:dyDescent="0.25">
      <c r="A5175" s="356">
        <v>10504</v>
      </c>
      <c r="B5175" s="356" t="s">
        <v>7404</v>
      </c>
      <c r="C5175" s="356" t="s">
        <v>3518</v>
      </c>
      <c r="D5175" s="353">
        <v>2994.06</v>
      </c>
    </row>
    <row r="5176" spans="1:4" x14ac:dyDescent="0.25">
      <c r="A5176" s="356">
        <v>34390</v>
      </c>
      <c r="B5176" s="356" t="s">
        <v>7405</v>
      </c>
      <c r="C5176" s="356" t="s">
        <v>3518</v>
      </c>
      <c r="D5176" s="352">
        <v>882.46</v>
      </c>
    </row>
    <row r="5177" spans="1:4" x14ac:dyDescent="0.25">
      <c r="A5177" s="356">
        <v>34389</v>
      </c>
      <c r="B5177" s="356" t="s">
        <v>7406</v>
      </c>
      <c r="C5177" s="356" t="s">
        <v>3518</v>
      </c>
      <c r="D5177" s="352">
        <v>275.76</v>
      </c>
    </row>
    <row r="5178" spans="1:4" x14ac:dyDescent="0.25">
      <c r="A5178" s="356">
        <v>34388</v>
      </c>
      <c r="B5178" s="356" t="s">
        <v>7407</v>
      </c>
      <c r="C5178" s="356" t="s">
        <v>3518</v>
      </c>
      <c r="D5178" s="352">
        <v>391.92</v>
      </c>
    </row>
    <row r="5179" spans="1:4" x14ac:dyDescent="0.25">
      <c r="A5179" s="356">
        <v>34387</v>
      </c>
      <c r="B5179" s="356" t="s">
        <v>7408</v>
      </c>
      <c r="C5179" s="356" t="s">
        <v>3518</v>
      </c>
      <c r="D5179" s="352">
        <v>636.23</v>
      </c>
    </row>
    <row r="5180" spans="1:4" x14ac:dyDescent="0.25">
      <c r="A5180" s="356">
        <v>11188</v>
      </c>
      <c r="B5180" s="356" t="s">
        <v>7409</v>
      </c>
      <c r="C5180" s="356" t="s">
        <v>3518</v>
      </c>
      <c r="D5180" s="352">
        <v>315.16000000000003</v>
      </c>
    </row>
    <row r="5181" spans="1:4" x14ac:dyDescent="0.25">
      <c r="A5181" s="356">
        <v>11189</v>
      </c>
      <c r="B5181" s="356" t="s">
        <v>7410</v>
      </c>
      <c r="C5181" s="356" t="s">
        <v>3518</v>
      </c>
      <c r="D5181" s="352">
        <v>472.74</v>
      </c>
    </row>
    <row r="5182" spans="1:4" x14ac:dyDescent="0.25">
      <c r="A5182" s="356">
        <v>21107</v>
      </c>
      <c r="B5182" s="356" t="s">
        <v>7411</v>
      </c>
      <c r="C5182" s="356" t="s">
        <v>3518</v>
      </c>
      <c r="D5182" s="352">
        <v>340.2</v>
      </c>
    </row>
    <row r="5183" spans="1:4" x14ac:dyDescent="0.25">
      <c r="A5183" s="356">
        <v>34386</v>
      </c>
      <c r="B5183" s="356" t="s">
        <v>7412</v>
      </c>
      <c r="C5183" s="356" t="s">
        <v>3518</v>
      </c>
      <c r="D5183" s="352">
        <v>590.92999999999995</v>
      </c>
    </row>
    <row r="5184" spans="1:4" x14ac:dyDescent="0.25">
      <c r="A5184" s="356">
        <v>10490</v>
      </c>
      <c r="B5184" s="356" t="s">
        <v>7413</v>
      </c>
      <c r="C5184" s="356" t="s">
        <v>3518</v>
      </c>
      <c r="D5184" s="352">
        <v>177.28</v>
      </c>
    </row>
    <row r="5185" spans="1:4" x14ac:dyDescent="0.25">
      <c r="A5185" s="356">
        <v>10492</v>
      </c>
      <c r="B5185" s="356" t="s">
        <v>7414</v>
      </c>
      <c r="C5185" s="356" t="s">
        <v>3518</v>
      </c>
      <c r="D5185" s="352">
        <v>236.37</v>
      </c>
    </row>
    <row r="5186" spans="1:4" x14ac:dyDescent="0.25">
      <c r="A5186" s="356">
        <v>10493</v>
      </c>
      <c r="B5186" s="356" t="s">
        <v>7415</v>
      </c>
      <c r="C5186" s="356" t="s">
        <v>3518</v>
      </c>
      <c r="D5186" s="352">
        <v>275.76</v>
      </c>
    </row>
    <row r="5187" spans="1:4" x14ac:dyDescent="0.25">
      <c r="A5187" s="356">
        <v>10491</v>
      </c>
      <c r="B5187" s="356" t="s">
        <v>7416</v>
      </c>
      <c r="C5187" s="356" t="s">
        <v>3518</v>
      </c>
      <c r="D5187" s="352">
        <v>334.86</v>
      </c>
    </row>
    <row r="5188" spans="1:4" x14ac:dyDescent="0.25">
      <c r="A5188" s="356">
        <v>34385</v>
      </c>
      <c r="B5188" s="356" t="s">
        <v>7417</v>
      </c>
      <c r="C5188" s="356" t="s">
        <v>3518</v>
      </c>
      <c r="D5188" s="352">
        <v>488.5</v>
      </c>
    </row>
    <row r="5189" spans="1:4" x14ac:dyDescent="0.25">
      <c r="A5189" s="356">
        <v>10499</v>
      </c>
      <c r="B5189" s="356" t="s">
        <v>7418</v>
      </c>
      <c r="C5189" s="356" t="s">
        <v>3518</v>
      </c>
      <c r="D5189" s="352">
        <v>196.97</v>
      </c>
    </row>
    <row r="5190" spans="1:4" x14ac:dyDescent="0.25">
      <c r="A5190" s="356">
        <v>34384</v>
      </c>
      <c r="B5190" s="356" t="s">
        <v>7419</v>
      </c>
      <c r="C5190" s="356" t="s">
        <v>3518</v>
      </c>
      <c r="D5190" s="352">
        <v>590.92999999999995</v>
      </c>
    </row>
    <row r="5191" spans="1:4" x14ac:dyDescent="0.25">
      <c r="A5191" s="356">
        <v>11185</v>
      </c>
      <c r="B5191" s="356" t="s">
        <v>7420</v>
      </c>
      <c r="C5191" s="356" t="s">
        <v>3518</v>
      </c>
      <c r="D5191" s="352">
        <v>610.63</v>
      </c>
    </row>
    <row r="5192" spans="1:4" x14ac:dyDescent="0.25">
      <c r="A5192" s="356">
        <v>10507</v>
      </c>
      <c r="B5192" s="356" t="s">
        <v>7421</v>
      </c>
      <c r="C5192" s="356" t="s">
        <v>3518</v>
      </c>
      <c r="D5192" s="352">
        <v>462.27</v>
      </c>
    </row>
    <row r="5193" spans="1:4" x14ac:dyDescent="0.25">
      <c r="A5193" s="356">
        <v>10505</v>
      </c>
      <c r="B5193" s="356" t="s">
        <v>7422</v>
      </c>
      <c r="C5193" s="356" t="s">
        <v>3518</v>
      </c>
      <c r="D5193" s="352">
        <v>272.77</v>
      </c>
    </row>
    <row r="5194" spans="1:4" x14ac:dyDescent="0.25">
      <c r="A5194" s="356">
        <v>10506</v>
      </c>
      <c r="B5194" s="356" t="s">
        <v>7423</v>
      </c>
      <c r="C5194" s="356" t="s">
        <v>3518</v>
      </c>
      <c r="D5194" s="352">
        <v>356.08</v>
      </c>
    </row>
    <row r="5195" spans="1:4" x14ac:dyDescent="0.25">
      <c r="A5195" s="356">
        <v>5031</v>
      </c>
      <c r="B5195" s="356" t="s">
        <v>7424</v>
      </c>
      <c r="C5195" s="356" t="s">
        <v>3518</v>
      </c>
      <c r="D5195" s="352">
        <v>500</v>
      </c>
    </row>
    <row r="5196" spans="1:4" x14ac:dyDescent="0.25">
      <c r="A5196" s="356">
        <v>10502</v>
      </c>
      <c r="B5196" s="356" t="s">
        <v>7425</v>
      </c>
      <c r="C5196" s="356" t="s">
        <v>3518</v>
      </c>
      <c r="D5196" s="352">
        <v>582.62</v>
      </c>
    </row>
    <row r="5197" spans="1:4" x14ac:dyDescent="0.25">
      <c r="A5197" s="356">
        <v>10501</v>
      </c>
      <c r="B5197" s="356" t="s">
        <v>7426</v>
      </c>
      <c r="C5197" s="356" t="s">
        <v>3518</v>
      </c>
      <c r="D5197" s="352">
        <v>329.16</v>
      </c>
    </row>
    <row r="5198" spans="1:4" x14ac:dyDescent="0.25">
      <c r="A5198" s="356">
        <v>10503</v>
      </c>
      <c r="B5198" s="356" t="s">
        <v>7427</v>
      </c>
      <c r="C5198" s="356" t="s">
        <v>3518</v>
      </c>
      <c r="D5198" s="352">
        <v>444.7</v>
      </c>
    </row>
    <row r="5199" spans="1:4" x14ac:dyDescent="0.25">
      <c r="A5199" s="356">
        <v>4500</v>
      </c>
      <c r="B5199" s="356" t="s">
        <v>10520</v>
      </c>
      <c r="C5199" s="356" t="s">
        <v>3526</v>
      </c>
      <c r="D5199" s="352">
        <v>17.309999999999999</v>
      </c>
    </row>
    <row r="5200" spans="1:4" x14ac:dyDescent="0.25">
      <c r="A5200" s="356">
        <v>4448</v>
      </c>
      <c r="B5200" s="356" t="s">
        <v>10521</v>
      </c>
      <c r="C5200" s="356" t="s">
        <v>3526</v>
      </c>
      <c r="D5200" s="352">
        <v>23.78</v>
      </c>
    </row>
    <row r="5201" spans="1:4" x14ac:dyDescent="0.25">
      <c r="A5201" s="356">
        <v>20213</v>
      </c>
      <c r="B5201" s="356" t="s">
        <v>10826</v>
      </c>
      <c r="C5201" s="356" t="s">
        <v>3526</v>
      </c>
      <c r="D5201" s="352">
        <v>20.100000000000001</v>
      </c>
    </row>
    <row r="5202" spans="1:4" x14ac:dyDescent="0.25">
      <c r="A5202" s="356">
        <v>20211</v>
      </c>
      <c r="B5202" s="356" t="s">
        <v>10827</v>
      </c>
      <c r="C5202" s="356" t="s">
        <v>3526</v>
      </c>
      <c r="D5202" s="352">
        <v>26.61</v>
      </c>
    </row>
    <row r="5203" spans="1:4" x14ac:dyDescent="0.25">
      <c r="A5203" s="356">
        <v>40270</v>
      </c>
      <c r="B5203" s="356" t="s">
        <v>7428</v>
      </c>
      <c r="C5203" s="356" t="s">
        <v>3526</v>
      </c>
      <c r="D5203" s="352">
        <v>111.97</v>
      </c>
    </row>
    <row r="5204" spans="1:4" x14ac:dyDescent="0.25">
      <c r="A5204" s="356">
        <v>4425</v>
      </c>
      <c r="B5204" s="356" t="s">
        <v>10828</v>
      </c>
      <c r="C5204" s="356" t="s">
        <v>3526</v>
      </c>
      <c r="D5204" s="352">
        <v>21.99</v>
      </c>
    </row>
    <row r="5205" spans="1:4" x14ac:dyDescent="0.25">
      <c r="A5205" s="356">
        <v>4472</v>
      </c>
      <c r="B5205" s="356" t="s">
        <v>10829</v>
      </c>
      <c r="C5205" s="356" t="s">
        <v>3526</v>
      </c>
      <c r="D5205" s="352">
        <v>27.48</v>
      </c>
    </row>
    <row r="5206" spans="1:4" x14ac:dyDescent="0.25">
      <c r="A5206" s="356">
        <v>35272</v>
      </c>
      <c r="B5206" s="356" t="s">
        <v>10830</v>
      </c>
      <c r="C5206" s="356" t="s">
        <v>3526</v>
      </c>
      <c r="D5206" s="352">
        <v>39.72</v>
      </c>
    </row>
    <row r="5207" spans="1:4" x14ac:dyDescent="0.25">
      <c r="A5207" s="356">
        <v>4481</v>
      </c>
      <c r="B5207" s="356" t="s">
        <v>10831</v>
      </c>
      <c r="C5207" s="356" t="s">
        <v>3526</v>
      </c>
      <c r="D5207" s="352">
        <v>42.52</v>
      </c>
    </row>
    <row r="5208" spans="1:4" x14ac:dyDescent="0.25">
      <c r="A5208" s="356">
        <v>34345</v>
      </c>
      <c r="B5208" s="356" t="s">
        <v>7429</v>
      </c>
      <c r="C5208" s="356" t="s">
        <v>3519</v>
      </c>
      <c r="D5208" s="352">
        <v>11.85</v>
      </c>
    </row>
    <row r="5209" spans="1:4" x14ac:dyDescent="0.25">
      <c r="A5209" s="356">
        <v>41096</v>
      </c>
      <c r="B5209" s="356" t="s">
        <v>7430</v>
      </c>
      <c r="C5209" s="356" t="s">
        <v>3655</v>
      </c>
      <c r="D5209" s="353">
        <v>2095.1</v>
      </c>
    </row>
    <row r="5210" spans="1:4" x14ac:dyDescent="0.25">
      <c r="A5210" s="356">
        <v>41776</v>
      </c>
      <c r="B5210" s="356" t="s">
        <v>7431</v>
      </c>
      <c r="C5210" s="356" t="s">
        <v>3519</v>
      </c>
      <c r="D5210" s="352">
        <v>16.25</v>
      </c>
    </row>
    <row r="5211" spans="1:4" x14ac:dyDescent="0.25">
      <c r="A5211" s="356" t="s">
        <v>3510</v>
      </c>
    </row>
    <row r="5212" spans="1:4" x14ac:dyDescent="0.25">
      <c r="A5212" s="356" t="s">
        <v>12902</v>
      </c>
    </row>
  </sheetData>
  <pageMargins left="0.78740157499999996" right="0.78740157499999996" top="0.984251969" bottom="0.984251969" header="0.5" footer="0.5"/>
  <pageSetup orientation="portrait" horizontalDpi="300" verticalDpi="30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26"/>
  <sheetViews>
    <sheetView view="pageBreakPreview" zoomScaleSheetLayoutView="100" workbookViewId="0">
      <selection activeCell="A3" sqref="A3"/>
    </sheetView>
  </sheetViews>
  <sheetFormatPr defaultColWidth="9.140625" defaultRowHeight="15" x14ac:dyDescent="0.25"/>
  <cols>
    <col min="1" max="1" width="72.5703125" style="356" customWidth="1"/>
    <col min="2" max="2" width="9.28515625" style="356" bestFit="1" customWidth="1"/>
    <col min="3" max="3" width="9.140625" style="356"/>
    <col min="4" max="4" width="11.140625" style="356" bestFit="1" customWidth="1"/>
    <col min="5" max="16384" width="9.140625" style="356"/>
  </cols>
  <sheetData>
    <row r="1" spans="1:9" ht="33" customHeight="1" x14ac:dyDescent="0.25">
      <c r="A1" s="755" t="s">
        <v>13151</v>
      </c>
      <c r="B1" s="756"/>
      <c r="D1" s="67"/>
      <c r="E1" s="68"/>
    </row>
    <row r="2" spans="1:9" x14ac:dyDescent="0.25">
      <c r="A2" s="3" t="s">
        <v>10734</v>
      </c>
      <c r="B2" s="54"/>
      <c r="D2" s="69"/>
      <c r="E2" s="70"/>
    </row>
    <row r="3" spans="1:9" x14ac:dyDescent="0.25">
      <c r="A3" s="3" t="s">
        <v>13152</v>
      </c>
      <c r="B3" s="54"/>
      <c r="D3" s="51"/>
    </row>
    <row r="4" spans="1:9" x14ac:dyDescent="0.25">
      <c r="A4" s="3" t="s">
        <v>10535</v>
      </c>
      <c r="B4" s="54"/>
      <c r="D4" s="71"/>
    </row>
    <row r="5" spans="1:9" ht="15.75" thickBot="1" x14ac:dyDescent="0.3">
      <c r="A5" s="8" t="s">
        <v>10598</v>
      </c>
      <c r="B5" s="72"/>
    </row>
    <row r="6" spans="1:9" ht="33.75" customHeight="1" thickBot="1" x14ac:dyDescent="0.3">
      <c r="A6" s="753" t="s">
        <v>11453</v>
      </c>
      <c r="B6" s="754"/>
    </row>
    <row r="7" spans="1:9" x14ac:dyDescent="0.25">
      <c r="A7" s="75" t="s">
        <v>3470</v>
      </c>
      <c r="B7" s="76" t="s">
        <v>3471</v>
      </c>
      <c r="C7" s="364"/>
      <c r="D7" s="364"/>
      <c r="E7" s="364"/>
      <c r="F7" s="364"/>
      <c r="G7" s="364"/>
      <c r="H7" s="364"/>
      <c r="I7" s="364"/>
    </row>
    <row r="8" spans="1:9" x14ac:dyDescent="0.25">
      <c r="A8" s="77" t="s">
        <v>3472</v>
      </c>
      <c r="B8" s="78">
        <v>3.4500000000000003E-2</v>
      </c>
    </row>
    <row r="9" spans="1:9" x14ac:dyDescent="0.25">
      <c r="A9" s="77" t="s">
        <v>3473</v>
      </c>
      <c r="B9" s="78">
        <v>8.5000000000000006E-3</v>
      </c>
    </row>
    <row r="10" spans="1:9" x14ac:dyDescent="0.25">
      <c r="A10" s="77" t="s">
        <v>3474</v>
      </c>
      <c r="B10" s="78">
        <v>8.5000000000000006E-3</v>
      </c>
    </row>
    <row r="11" spans="1:9" x14ac:dyDescent="0.25">
      <c r="A11" s="77" t="s">
        <v>3475</v>
      </c>
      <c r="B11" s="78">
        <v>4.7999999999999996E-3</v>
      </c>
    </row>
    <row r="12" spans="1:9" x14ac:dyDescent="0.25">
      <c r="A12" s="77"/>
      <c r="B12" s="78"/>
    </row>
    <row r="13" spans="1:9" s="74" customFormat="1" x14ac:dyDescent="0.25">
      <c r="A13" s="79" t="s">
        <v>3476</v>
      </c>
      <c r="B13" s="80">
        <f>SUM(B8:B11)</f>
        <v>5.6300000000000003E-2</v>
      </c>
    </row>
    <row r="14" spans="1:9" x14ac:dyDescent="0.25">
      <c r="A14" s="77"/>
      <c r="B14" s="78"/>
    </row>
    <row r="15" spans="1:9" x14ac:dyDescent="0.25">
      <c r="A15" s="81" t="s">
        <v>3477</v>
      </c>
      <c r="B15" s="82" t="s">
        <v>3471</v>
      </c>
    </row>
    <row r="16" spans="1:9" x14ac:dyDescent="0.25">
      <c r="A16" s="77" t="s">
        <v>3478</v>
      </c>
      <c r="B16" s="78">
        <v>5.11E-2</v>
      </c>
    </row>
    <row r="17" spans="1:4" x14ac:dyDescent="0.25">
      <c r="A17" s="77"/>
      <c r="B17" s="78"/>
    </row>
    <row r="18" spans="1:4" s="74" customFormat="1" x14ac:dyDescent="0.25">
      <c r="A18" s="79" t="s">
        <v>3476</v>
      </c>
      <c r="B18" s="80">
        <f>B16</f>
        <v>5.11E-2</v>
      </c>
    </row>
    <row r="19" spans="1:4" x14ac:dyDescent="0.25">
      <c r="A19" s="77"/>
      <c r="B19" s="78"/>
    </row>
    <row r="20" spans="1:4" x14ac:dyDescent="0.25">
      <c r="A20" s="83" t="s">
        <v>3479</v>
      </c>
      <c r="B20" s="82" t="s">
        <v>3471</v>
      </c>
    </row>
    <row r="21" spans="1:4" x14ac:dyDescent="0.25">
      <c r="A21" s="77" t="s">
        <v>3480</v>
      </c>
      <c r="B21" s="78">
        <v>6.4999999999999997E-3</v>
      </c>
    </row>
    <row r="22" spans="1:4" x14ac:dyDescent="0.25">
      <c r="A22" s="77" t="s">
        <v>3481</v>
      </c>
      <c r="B22" s="78">
        <v>0.03</v>
      </c>
    </row>
    <row r="23" spans="1:4" x14ac:dyDescent="0.25">
      <c r="A23" s="77" t="s">
        <v>3482</v>
      </c>
      <c r="B23" s="78">
        <v>0.02</v>
      </c>
    </row>
    <row r="24" spans="1:4" x14ac:dyDescent="0.25">
      <c r="A24" s="84" t="s">
        <v>3483</v>
      </c>
      <c r="B24" s="78">
        <v>0</v>
      </c>
    </row>
    <row r="25" spans="1:4" s="74" customFormat="1" x14ac:dyDescent="0.25">
      <c r="A25" s="79" t="s">
        <v>3476</v>
      </c>
      <c r="B25" s="80">
        <f>SUM(B21:B24)</f>
        <v>5.6499999999999995E-2</v>
      </c>
    </row>
    <row r="26" spans="1:4" s="74" customFormat="1" x14ac:dyDescent="0.25">
      <c r="A26" s="79" t="s">
        <v>3484</v>
      </c>
      <c r="B26" s="80">
        <f>((1+B8+B10+B11)*(1+B16)*(1+B9))/(1-B25)-1</f>
        <v>0.17721673760466317</v>
      </c>
      <c r="D26" s="425">
        <f>B26</f>
        <v>0.17721673760466317</v>
      </c>
    </row>
  </sheetData>
  <mergeCells count="2">
    <mergeCell ref="A1:B1"/>
    <mergeCell ref="A6:B6"/>
  </mergeCells>
  <printOptions horizontalCentered="1"/>
  <pageMargins left="0.51181102362204722" right="0.51181102362204722" top="0.78740157480314965" bottom="0.78740157480314965" header="0.31496062992125984" footer="0.31496062992125984"/>
  <pageSetup paperSize="9" scale="99" orientation="landscape" r:id="rId1"/>
  <headerFooter scaleWithDoc="0">
    <oddHeader>&amp;C&amp;G</oddHeader>
    <oddFooter>&amp;C&amp;G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17"/>
  <sheetViews>
    <sheetView tabSelected="1" view="pageBreakPreview" zoomScaleNormal="100" zoomScaleSheetLayoutView="100" workbookViewId="0">
      <pane ySplit="8" topLeftCell="A9" activePane="bottomLeft" state="frozen"/>
      <selection activeCell="H23" sqref="H23"/>
      <selection pane="bottomLeft" activeCell="H23" sqref="H23"/>
    </sheetView>
  </sheetViews>
  <sheetFormatPr defaultRowHeight="15" x14ac:dyDescent="0.25"/>
  <cols>
    <col min="1" max="1" width="20.42578125" style="356" customWidth="1"/>
    <col min="2" max="2" width="3.5703125" style="356" bestFit="1" customWidth="1"/>
    <col min="3" max="3" width="12.7109375" style="424" bestFit="1" customWidth="1"/>
    <col min="4" max="4" width="10.85546875" style="356" bestFit="1" customWidth="1"/>
    <col min="5" max="5" width="10.140625" style="356" bestFit="1" customWidth="1"/>
    <col min="6" max="7" width="10" style="437" customWidth="1"/>
    <col min="8" max="8" width="15.7109375" style="356" bestFit="1" customWidth="1"/>
    <col min="9" max="9" width="11" style="356" customWidth="1"/>
    <col min="10" max="10" width="12" style="421" bestFit="1" customWidth="1"/>
    <col min="11" max="11" width="10.7109375" style="356" customWidth="1"/>
    <col min="12" max="12" width="9" style="437" customWidth="1"/>
    <col min="13" max="13" width="6.28515625" style="437" customWidth="1"/>
    <col min="14" max="14" width="10.140625" style="437" bestFit="1" customWidth="1"/>
    <col min="15" max="15" width="13.7109375" style="356" bestFit="1" customWidth="1"/>
    <col min="16" max="16" width="12" style="421" bestFit="1" customWidth="1"/>
    <col min="17" max="17" width="9.85546875" style="356" bestFit="1" customWidth="1"/>
    <col min="18" max="18" width="9.28515625" style="437" customWidth="1"/>
    <col min="19" max="19" width="6.42578125" style="437" customWidth="1"/>
    <col min="20" max="20" width="10.140625" style="437" bestFit="1" customWidth="1"/>
    <col min="21" max="21" width="9.85546875" style="356" customWidth="1"/>
    <col min="22" max="16384" width="9.140625" style="356"/>
  </cols>
  <sheetData>
    <row r="1" spans="1:21" x14ac:dyDescent="0.25">
      <c r="A1" s="757" t="s">
        <v>13151</v>
      </c>
      <c r="B1" s="758"/>
      <c r="C1" s="758"/>
      <c r="D1" s="758"/>
      <c r="E1" s="758"/>
      <c r="F1" s="758"/>
      <c r="G1" s="758"/>
      <c r="H1" s="758"/>
      <c r="I1" s="758"/>
      <c r="J1" s="758"/>
      <c r="K1" s="759"/>
      <c r="L1" s="449" t="s">
        <v>11456</v>
      </c>
      <c r="M1" s="449"/>
      <c r="N1" s="449"/>
      <c r="O1" s="449"/>
      <c r="P1" s="449"/>
      <c r="Q1" s="449"/>
      <c r="R1" s="438"/>
      <c r="S1" s="438"/>
      <c r="T1" s="438"/>
      <c r="U1" s="343"/>
    </row>
    <row r="2" spans="1:21" x14ac:dyDescent="0.25">
      <c r="A2" s="760" t="s">
        <v>10734</v>
      </c>
      <c r="B2" s="761"/>
      <c r="C2" s="761"/>
      <c r="D2" s="761"/>
      <c r="E2" s="761"/>
      <c r="F2" s="767"/>
      <c r="G2" s="767"/>
      <c r="H2" s="767"/>
      <c r="I2" s="767"/>
      <c r="J2" s="767"/>
      <c r="K2" s="768"/>
      <c r="L2" s="445" t="s">
        <v>11457</v>
      </c>
      <c r="M2" s="445"/>
      <c r="N2" s="538"/>
      <c r="O2" s="445"/>
      <c r="P2" s="445"/>
      <c r="Q2" s="445"/>
      <c r="R2" s="435"/>
      <c r="S2" s="435"/>
      <c r="T2" s="435"/>
      <c r="U2" s="247"/>
    </row>
    <row r="3" spans="1:21" x14ac:dyDescent="0.25">
      <c r="A3" s="760" t="s">
        <v>10735</v>
      </c>
      <c r="B3" s="761"/>
      <c r="C3" s="761"/>
      <c r="D3" s="761"/>
      <c r="E3" s="761"/>
      <c r="F3" s="761"/>
      <c r="G3" s="761"/>
      <c r="H3" s="761"/>
      <c r="I3" s="761"/>
      <c r="J3" s="761"/>
      <c r="K3" s="762"/>
      <c r="L3" s="445" t="s">
        <v>11458</v>
      </c>
      <c r="M3" s="445"/>
      <c r="N3" s="538"/>
      <c r="O3" s="445"/>
      <c r="P3" s="445"/>
      <c r="Q3" s="445"/>
      <c r="R3" s="435"/>
      <c r="S3" s="435"/>
      <c r="T3" s="435"/>
      <c r="U3" s="247"/>
    </row>
    <row r="4" spans="1:21" x14ac:dyDescent="0.25">
      <c r="A4" s="760" t="s">
        <v>11454</v>
      </c>
      <c r="B4" s="761"/>
      <c r="C4" s="761"/>
      <c r="D4" s="761"/>
      <c r="E4" s="761"/>
      <c r="F4" s="767"/>
      <c r="G4" s="767"/>
      <c r="H4" s="767"/>
      <c r="I4" s="767"/>
      <c r="J4" s="767"/>
      <c r="K4" s="768"/>
      <c r="L4" s="445" t="s">
        <v>11455</v>
      </c>
      <c r="M4" s="445"/>
      <c r="N4" s="538"/>
      <c r="O4" s="445"/>
      <c r="P4" s="414"/>
      <c r="Q4" s="357"/>
      <c r="R4" s="435"/>
      <c r="S4" s="435"/>
      <c r="T4" s="435"/>
      <c r="U4" s="247"/>
    </row>
    <row r="5" spans="1:21" x14ac:dyDescent="0.25">
      <c r="A5" s="760" t="s">
        <v>13153</v>
      </c>
      <c r="B5" s="761"/>
      <c r="C5" s="761"/>
      <c r="D5" s="761"/>
      <c r="E5" s="761"/>
      <c r="F5" s="763"/>
      <c r="G5" s="763"/>
      <c r="H5" s="763"/>
      <c r="I5" s="763"/>
      <c r="J5" s="763"/>
      <c r="K5" s="764"/>
      <c r="L5" s="435"/>
      <c r="M5" s="435"/>
      <c r="N5" s="435"/>
      <c r="O5" s="357"/>
      <c r="P5" s="414"/>
      <c r="Q5" s="357"/>
      <c r="R5" s="435"/>
      <c r="S5" s="435"/>
      <c r="T5" s="435"/>
      <c r="U5" s="247"/>
    </row>
    <row r="6" spans="1:21" x14ac:dyDescent="0.25">
      <c r="A6" s="765" t="s">
        <v>10598</v>
      </c>
      <c r="B6" s="766"/>
      <c r="C6" s="766"/>
      <c r="D6" s="766"/>
      <c r="E6" s="766"/>
      <c r="F6" s="436"/>
      <c r="G6" s="436"/>
      <c r="H6" s="344"/>
      <c r="I6" s="344"/>
      <c r="J6" s="415"/>
      <c r="K6" s="345"/>
      <c r="L6" s="436"/>
      <c r="M6" s="436"/>
      <c r="N6" s="436"/>
      <c r="O6" s="344"/>
      <c r="P6" s="415"/>
      <c r="Q6" s="344"/>
      <c r="R6" s="436"/>
      <c r="S6" s="436"/>
      <c r="T6" s="436"/>
      <c r="U6" s="345"/>
    </row>
    <row r="7" spans="1:21" x14ac:dyDescent="0.25">
      <c r="A7" s="724" t="s">
        <v>10701</v>
      </c>
      <c r="B7" s="725"/>
      <c r="C7" s="725"/>
      <c r="D7" s="725"/>
      <c r="E7" s="725"/>
      <c r="F7" s="725"/>
      <c r="G7" s="725"/>
      <c r="H7" s="725"/>
      <c r="I7" s="725"/>
      <c r="J7" s="725"/>
      <c r="K7" s="725"/>
      <c r="L7" s="725"/>
      <c r="M7" s="725"/>
      <c r="N7" s="725"/>
      <c r="O7" s="725"/>
      <c r="P7" s="725"/>
      <c r="Q7" s="725"/>
      <c r="R7" s="725"/>
      <c r="S7" s="725"/>
      <c r="T7" s="725"/>
      <c r="U7" s="726"/>
    </row>
    <row r="8" spans="1:21" ht="38.25" x14ac:dyDescent="0.25">
      <c r="A8" s="594" t="s">
        <v>10684</v>
      </c>
      <c r="B8" s="595"/>
      <c r="C8" s="416" t="s">
        <v>10703</v>
      </c>
      <c r="D8" s="596" t="s">
        <v>10685</v>
      </c>
      <c r="E8" s="596" t="s">
        <v>10686</v>
      </c>
      <c r="F8" s="596" t="s">
        <v>10687</v>
      </c>
      <c r="G8" s="596" t="s">
        <v>10688</v>
      </c>
      <c r="H8" s="596" t="s">
        <v>10689</v>
      </c>
      <c r="I8" s="596" t="s">
        <v>13077</v>
      </c>
      <c r="J8" s="597" t="s">
        <v>10690</v>
      </c>
      <c r="K8" s="598" t="s">
        <v>10691</v>
      </c>
      <c r="L8" s="598" t="s">
        <v>10692</v>
      </c>
      <c r="M8" s="598" t="s">
        <v>10693</v>
      </c>
      <c r="N8" s="598" t="s">
        <v>13078</v>
      </c>
      <c r="O8" s="598" t="s">
        <v>10694</v>
      </c>
      <c r="P8" s="599" t="s">
        <v>10695</v>
      </c>
      <c r="Q8" s="600" t="s">
        <v>10696</v>
      </c>
      <c r="R8" s="600" t="s">
        <v>10697</v>
      </c>
      <c r="S8" s="600" t="s">
        <v>10698</v>
      </c>
      <c r="T8" s="599" t="s">
        <v>13079</v>
      </c>
      <c r="U8" s="600" t="s">
        <v>10699</v>
      </c>
    </row>
    <row r="9" spans="1:21" ht="51" x14ac:dyDescent="0.25">
      <c r="A9" s="420" t="s">
        <v>11442</v>
      </c>
      <c r="B9" s="532" t="s">
        <v>65</v>
      </c>
      <c r="C9" s="518">
        <v>156.88999999999999</v>
      </c>
      <c r="D9" s="601">
        <v>63.32</v>
      </c>
      <c r="E9" s="439" t="s">
        <v>12971</v>
      </c>
      <c r="F9" s="439" t="s">
        <v>12972</v>
      </c>
      <c r="G9" s="423" t="s">
        <v>12973</v>
      </c>
      <c r="H9" s="439" t="s">
        <v>12974</v>
      </c>
      <c r="I9" s="582">
        <v>44617</v>
      </c>
      <c r="J9" s="602">
        <v>45.55</v>
      </c>
      <c r="K9" s="439" t="s">
        <v>12975</v>
      </c>
      <c r="L9" s="439" t="s">
        <v>12976</v>
      </c>
      <c r="M9" s="439" t="s">
        <v>12977</v>
      </c>
      <c r="N9" s="582">
        <v>44617</v>
      </c>
      <c r="O9" s="439" t="s">
        <v>12978</v>
      </c>
      <c r="P9" s="602">
        <v>156.88999999999999</v>
      </c>
      <c r="Q9" s="439" t="s">
        <v>12979</v>
      </c>
      <c r="R9" s="439" t="s">
        <v>12980</v>
      </c>
      <c r="S9" s="439" t="s">
        <v>12981</v>
      </c>
      <c r="T9" s="582">
        <v>44617</v>
      </c>
      <c r="U9" s="603" t="s">
        <v>12982</v>
      </c>
    </row>
    <row r="10" spans="1:21" ht="51" x14ac:dyDescent="0.25">
      <c r="A10" s="417" t="s">
        <v>11443</v>
      </c>
      <c r="B10" s="532" t="s">
        <v>65</v>
      </c>
      <c r="C10" s="518">
        <v>56.89</v>
      </c>
      <c r="D10" s="601">
        <v>78.34</v>
      </c>
      <c r="E10" s="439" t="s">
        <v>12971</v>
      </c>
      <c r="F10" s="423" t="s">
        <v>12983</v>
      </c>
      <c r="G10" s="423" t="s">
        <v>12984</v>
      </c>
      <c r="H10" s="439" t="s">
        <v>12974</v>
      </c>
      <c r="I10" s="582">
        <v>44617</v>
      </c>
      <c r="J10" s="604">
        <v>63.56</v>
      </c>
      <c r="K10" s="439" t="s">
        <v>12975</v>
      </c>
      <c r="L10" s="439" t="s">
        <v>12985</v>
      </c>
      <c r="M10" s="439" t="s">
        <v>12986</v>
      </c>
      <c r="N10" s="582">
        <v>44617</v>
      </c>
      <c r="O10" s="439" t="s">
        <v>12978</v>
      </c>
      <c r="P10" s="602">
        <v>56.89</v>
      </c>
      <c r="Q10" s="439" t="s">
        <v>12979</v>
      </c>
      <c r="R10" s="439" t="s">
        <v>12980</v>
      </c>
      <c r="S10" s="423" t="s">
        <v>12987</v>
      </c>
      <c r="T10" s="582">
        <v>44617</v>
      </c>
      <c r="U10" s="439" t="s">
        <v>12982</v>
      </c>
    </row>
    <row r="11" spans="1:21" ht="63.75" x14ac:dyDescent="0.25">
      <c r="A11" s="417" t="s">
        <v>11282</v>
      </c>
      <c r="B11" s="532" t="s">
        <v>65</v>
      </c>
      <c r="C11" s="518">
        <v>115.09</v>
      </c>
      <c r="D11" s="601">
        <v>123.56</v>
      </c>
      <c r="E11" s="439" t="s">
        <v>12971</v>
      </c>
      <c r="F11" s="423" t="s">
        <v>12988</v>
      </c>
      <c r="G11" s="423" t="s">
        <v>12989</v>
      </c>
      <c r="H11" s="439" t="s">
        <v>12974</v>
      </c>
      <c r="I11" s="582">
        <v>44617</v>
      </c>
      <c r="J11" s="604">
        <v>118.56</v>
      </c>
      <c r="K11" s="439" t="s">
        <v>12975</v>
      </c>
      <c r="L11" s="439" t="s">
        <v>12990</v>
      </c>
      <c r="M11" s="423" t="s">
        <v>12991</v>
      </c>
      <c r="N11" s="582">
        <v>44617</v>
      </c>
      <c r="O11" s="439" t="s">
        <v>12978</v>
      </c>
      <c r="P11" s="602">
        <v>115.09</v>
      </c>
      <c r="Q11" s="439" t="s">
        <v>12979</v>
      </c>
      <c r="R11" s="423" t="s">
        <v>12980</v>
      </c>
      <c r="S11" s="423" t="s">
        <v>12992</v>
      </c>
      <c r="T11" s="582">
        <v>44617</v>
      </c>
      <c r="U11" s="439" t="s">
        <v>12982</v>
      </c>
    </row>
    <row r="12" spans="1:21" s="422" customFormat="1" ht="51" x14ac:dyDescent="0.25">
      <c r="A12" s="417" t="s">
        <v>11448</v>
      </c>
      <c r="B12" s="532" t="s">
        <v>65</v>
      </c>
      <c r="C12" s="605">
        <v>124.9</v>
      </c>
      <c r="D12" s="606">
        <v>145.65</v>
      </c>
      <c r="E12" s="607" t="s">
        <v>12971</v>
      </c>
      <c r="F12" s="608" t="s">
        <v>12993</v>
      </c>
      <c r="G12" s="607" t="s">
        <v>12994</v>
      </c>
      <c r="H12" s="607" t="s">
        <v>12974</v>
      </c>
      <c r="I12" s="582">
        <v>44617</v>
      </c>
      <c r="J12" s="609">
        <v>126.54</v>
      </c>
      <c r="K12" s="608" t="s">
        <v>12975</v>
      </c>
      <c r="L12" s="608" t="s">
        <v>12995</v>
      </c>
      <c r="M12" s="608" t="s">
        <v>12996</v>
      </c>
      <c r="N12" s="582">
        <v>44617</v>
      </c>
      <c r="O12" s="608" t="s">
        <v>12978</v>
      </c>
      <c r="P12" s="609">
        <v>124.9</v>
      </c>
      <c r="Q12" s="608" t="s">
        <v>12979</v>
      </c>
      <c r="R12" s="608" t="s">
        <v>12980</v>
      </c>
      <c r="S12" s="608" t="s">
        <v>12997</v>
      </c>
      <c r="T12" s="582">
        <v>44617</v>
      </c>
      <c r="U12" s="608" t="s">
        <v>12982</v>
      </c>
    </row>
    <row r="13" spans="1:21" ht="51" x14ac:dyDescent="0.25">
      <c r="A13" s="420" t="s">
        <v>11444</v>
      </c>
      <c r="B13" s="532" t="s">
        <v>13</v>
      </c>
      <c r="C13" s="518">
        <v>135.97999999999999</v>
      </c>
      <c r="D13" s="601">
        <v>256.22000000000003</v>
      </c>
      <c r="E13" s="439" t="s">
        <v>12971</v>
      </c>
      <c r="F13" s="439" t="s">
        <v>12998</v>
      </c>
      <c r="G13" s="418" t="s">
        <v>12999</v>
      </c>
      <c r="H13" s="418" t="s">
        <v>12974</v>
      </c>
      <c r="I13" s="582">
        <v>44617</v>
      </c>
      <c r="J13" s="602">
        <v>137.78</v>
      </c>
      <c r="K13" s="439" t="s">
        <v>12975</v>
      </c>
      <c r="L13" s="439" t="s">
        <v>13000</v>
      </c>
      <c r="M13" s="439" t="s">
        <v>13001</v>
      </c>
      <c r="N13" s="582">
        <v>44617</v>
      </c>
      <c r="O13" s="439" t="s">
        <v>12978</v>
      </c>
      <c r="P13" s="602">
        <v>135.97999999999999</v>
      </c>
      <c r="Q13" s="418" t="s">
        <v>12979</v>
      </c>
      <c r="R13" s="439" t="s">
        <v>12980</v>
      </c>
      <c r="S13" s="439" t="s">
        <v>13002</v>
      </c>
      <c r="T13" s="582">
        <v>44617</v>
      </c>
      <c r="U13" s="439" t="s">
        <v>12982</v>
      </c>
    </row>
    <row r="14" spans="1:21" ht="63.75" x14ac:dyDescent="0.25">
      <c r="A14" s="420" t="s">
        <v>11445</v>
      </c>
      <c r="B14" s="532" t="s">
        <v>65</v>
      </c>
      <c r="C14" s="518">
        <v>38.65</v>
      </c>
      <c r="D14" s="610">
        <v>53.77</v>
      </c>
      <c r="E14" s="439" t="s">
        <v>12971</v>
      </c>
      <c r="F14" s="439" t="s">
        <v>13003</v>
      </c>
      <c r="G14" s="418" t="s">
        <v>13004</v>
      </c>
      <c r="H14" s="418" t="s">
        <v>12974</v>
      </c>
      <c r="I14" s="582">
        <v>44617</v>
      </c>
      <c r="J14" s="602">
        <v>41.05</v>
      </c>
      <c r="K14" s="439" t="s">
        <v>12975</v>
      </c>
      <c r="L14" s="439" t="s">
        <v>13005</v>
      </c>
      <c r="M14" s="439" t="s">
        <v>13006</v>
      </c>
      <c r="N14" s="582">
        <v>44617</v>
      </c>
      <c r="O14" s="439" t="s">
        <v>12978</v>
      </c>
      <c r="P14" s="604">
        <v>38.65</v>
      </c>
      <c r="Q14" s="439" t="s">
        <v>12979</v>
      </c>
      <c r="R14" s="439" t="s">
        <v>12980</v>
      </c>
      <c r="S14" s="439" t="s">
        <v>13007</v>
      </c>
      <c r="T14" s="582">
        <v>44617</v>
      </c>
      <c r="U14" s="418" t="s">
        <v>12982</v>
      </c>
    </row>
    <row r="15" spans="1:21" ht="76.5" x14ac:dyDescent="0.25">
      <c r="A15" s="420" t="s">
        <v>11284</v>
      </c>
      <c r="B15" s="532" t="s">
        <v>65</v>
      </c>
      <c r="C15" s="518">
        <v>15.35</v>
      </c>
      <c r="D15" s="601">
        <v>19.45</v>
      </c>
      <c r="E15" s="439" t="s">
        <v>12971</v>
      </c>
      <c r="F15" s="439" t="s">
        <v>13008</v>
      </c>
      <c r="G15" s="439" t="s">
        <v>13009</v>
      </c>
      <c r="H15" s="419" t="s">
        <v>12974</v>
      </c>
      <c r="I15" s="582">
        <v>44617</v>
      </c>
      <c r="J15" s="602">
        <v>16.54</v>
      </c>
      <c r="K15" s="439" t="s">
        <v>12975</v>
      </c>
      <c r="L15" s="439" t="s">
        <v>13010</v>
      </c>
      <c r="M15" s="439" t="s">
        <v>13011</v>
      </c>
      <c r="N15" s="582">
        <v>44617</v>
      </c>
      <c r="O15" s="439" t="s">
        <v>12978</v>
      </c>
      <c r="P15" s="602">
        <v>15.35</v>
      </c>
      <c r="Q15" s="423" t="s">
        <v>12979</v>
      </c>
      <c r="R15" s="423" t="s">
        <v>12980</v>
      </c>
      <c r="S15" s="439" t="s">
        <v>13012</v>
      </c>
      <c r="T15" s="582">
        <v>44617</v>
      </c>
      <c r="U15" s="423" t="s">
        <v>12982</v>
      </c>
    </row>
    <row r="16" spans="1:21" ht="51" x14ac:dyDescent="0.25">
      <c r="A16" s="420" t="s">
        <v>11446</v>
      </c>
      <c r="B16" s="377" t="s">
        <v>65</v>
      </c>
      <c r="C16" s="518">
        <v>49.99</v>
      </c>
      <c r="D16" s="610">
        <v>63.45</v>
      </c>
      <c r="E16" s="439" t="s">
        <v>12971</v>
      </c>
      <c r="F16" s="439" t="s">
        <v>13013</v>
      </c>
      <c r="G16" s="439" t="s">
        <v>13014</v>
      </c>
      <c r="H16" s="419" t="s">
        <v>12974</v>
      </c>
      <c r="I16" s="582">
        <v>44617</v>
      </c>
      <c r="J16" s="602">
        <v>53.56</v>
      </c>
      <c r="K16" s="439" t="s">
        <v>12975</v>
      </c>
      <c r="L16" s="439" t="s">
        <v>13015</v>
      </c>
      <c r="M16" s="418" t="s">
        <v>13016</v>
      </c>
      <c r="N16" s="582">
        <v>44617</v>
      </c>
      <c r="O16" s="418" t="s">
        <v>12978</v>
      </c>
      <c r="P16" s="604">
        <v>49.99</v>
      </c>
      <c r="Q16" s="423" t="s">
        <v>12979</v>
      </c>
      <c r="R16" s="423" t="s">
        <v>12980</v>
      </c>
      <c r="S16" s="439" t="s">
        <v>13017</v>
      </c>
      <c r="T16" s="582">
        <v>44617</v>
      </c>
      <c r="U16" s="423" t="s">
        <v>12982</v>
      </c>
    </row>
    <row r="17" spans="1:21" ht="60" x14ac:dyDescent="0.25">
      <c r="A17" s="522" t="s">
        <v>13020</v>
      </c>
      <c r="B17" s="611" t="s">
        <v>65</v>
      </c>
      <c r="C17" s="518">
        <f>D17</f>
        <v>32000</v>
      </c>
      <c r="D17" s="611">
        <f>20865+11135</f>
        <v>32000</v>
      </c>
      <c r="E17" s="439" t="s">
        <v>13021</v>
      </c>
      <c r="F17" s="439" t="s">
        <v>13022</v>
      </c>
      <c r="G17" s="612" t="s">
        <v>13143</v>
      </c>
      <c r="H17" s="439" t="s">
        <v>13023</v>
      </c>
      <c r="I17" s="582">
        <v>44617</v>
      </c>
      <c r="J17" s="601">
        <f>25502.4+11310</f>
        <v>36812.400000000001</v>
      </c>
      <c r="K17" s="439" t="s">
        <v>13024</v>
      </c>
      <c r="L17" s="439" t="s">
        <v>13025</v>
      </c>
      <c r="M17" s="612" t="s">
        <v>13144</v>
      </c>
      <c r="N17" s="582">
        <v>44617</v>
      </c>
      <c r="O17" s="439" t="s">
        <v>13026</v>
      </c>
      <c r="P17" s="601">
        <f>25500</f>
        <v>25500</v>
      </c>
      <c r="Q17" s="439" t="s">
        <v>13027</v>
      </c>
      <c r="R17" s="439" t="s">
        <v>13028</v>
      </c>
      <c r="S17" s="612" t="s">
        <v>13145</v>
      </c>
      <c r="T17" s="582">
        <v>44617</v>
      </c>
      <c r="U17" s="439" t="s">
        <v>13029</v>
      </c>
    </row>
  </sheetData>
  <mergeCells count="10">
    <mergeCell ref="A7:U7"/>
    <mergeCell ref="A2:E2"/>
    <mergeCell ref="F2:K2"/>
    <mergeCell ref="A4:E4"/>
    <mergeCell ref="F4:K4"/>
    <mergeCell ref="A1:K1"/>
    <mergeCell ref="A3:K3"/>
    <mergeCell ref="A5:E5"/>
    <mergeCell ref="F5:K5"/>
    <mergeCell ref="A6:E6"/>
  </mergeCells>
  <printOptions horizontalCentered="1" verticalCentered="1"/>
  <pageMargins left="0" right="0" top="0" bottom="0" header="0.31496062992125984" footer="0"/>
  <pageSetup paperSize="9" scale="65" orientation="landscape" r:id="rId1"/>
  <headerFooter scaleWithDoc="0" alignWithMargins="0">
    <oddHeader>&amp;C&amp;G</oddHeader>
    <oddFooter>&amp;C&amp;G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J46"/>
  <sheetViews>
    <sheetView tabSelected="1" view="pageBreakPreview" topLeftCell="B31" zoomScaleNormal="70" zoomScaleSheetLayoutView="100" workbookViewId="0">
      <selection activeCell="H23" sqref="H23"/>
    </sheetView>
  </sheetViews>
  <sheetFormatPr defaultColWidth="45.140625" defaultRowHeight="15" x14ac:dyDescent="0.2"/>
  <cols>
    <col min="1" max="1" width="14" style="473" customWidth="1"/>
    <col min="2" max="2" width="19.42578125" style="473" customWidth="1"/>
    <col min="3" max="3" width="20.140625" style="474" customWidth="1"/>
    <col min="4" max="4" width="71.28515625" style="473" customWidth="1"/>
    <col min="5" max="5" width="15.85546875" style="473" customWidth="1"/>
    <col min="6" max="6" width="16.28515625" style="473" bestFit="1" customWidth="1"/>
    <col min="7" max="7" width="11.5703125" style="473" bestFit="1" customWidth="1"/>
    <col min="8" max="8" width="16.140625" style="473" customWidth="1"/>
    <col min="9" max="16384" width="45.140625" style="473"/>
  </cols>
  <sheetData>
    <row r="1" spans="2:10" ht="15" customHeight="1" x14ac:dyDescent="0.2"/>
    <row r="2" spans="2:10" s="478" customFormat="1" ht="15" customHeight="1" thickBot="1" x14ac:dyDescent="0.3">
      <c r="B2" s="475"/>
      <c r="C2" s="772" t="s">
        <v>13151</v>
      </c>
      <c r="D2" s="773"/>
      <c r="E2" s="774"/>
      <c r="F2" s="772" t="s">
        <v>11456</v>
      </c>
      <c r="G2" s="773"/>
      <c r="H2" s="774"/>
      <c r="I2" s="476"/>
      <c r="J2" s="477"/>
    </row>
    <row r="3" spans="2:10" s="478" customFormat="1" ht="15" customHeight="1" thickBot="1" x14ac:dyDescent="0.3">
      <c r="B3" s="475"/>
      <c r="C3" s="775" t="s">
        <v>10734</v>
      </c>
      <c r="D3" s="776"/>
      <c r="E3" s="777"/>
      <c r="F3" s="775" t="s">
        <v>11457</v>
      </c>
      <c r="G3" s="776"/>
      <c r="H3" s="777"/>
      <c r="I3" s="476"/>
      <c r="J3" s="477"/>
    </row>
    <row r="4" spans="2:10" s="478" customFormat="1" ht="15" customHeight="1" thickBot="1" x14ac:dyDescent="0.3">
      <c r="B4" s="475"/>
      <c r="C4" s="775" t="s">
        <v>10735</v>
      </c>
      <c r="D4" s="776"/>
      <c r="E4" s="777"/>
      <c r="F4" s="775" t="s">
        <v>11458</v>
      </c>
      <c r="G4" s="776"/>
      <c r="H4" s="777"/>
      <c r="I4" s="476"/>
      <c r="J4" s="477"/>
    </row>
    <row r="5" spans="2:10" s="478" customFormat="1" ht="15" customHeight="1" thickBot="1" x14ac:dyDescent="0.3">
      <c r="B5" s="475"/>
      <c r="C5" s="775" t="s">
        <v>11454</v>
      </c>
      <c r="D5" s="776"/>
      <c r="E5" s="777"/>
      <c r="F5" s="778" t="s">
        <v>11455</v>
      </c>
      <c r="G5" s="779"/>
      <c r="H5" s="780"/>
      <c r="I5" s="476"/>
      <c r="J5" s="477"/>
    </row>
    <row r="6" spans="2:10" s="478" customFormat="1" ht="15" customHeight="1" thickBot="1" x14ac:dyDescent="0.3">
      <c r="B6" s="475"/>
      <c r="C6" s="775" t="s">
        <v>13153</v>
      </c>
      <c r="D6" s="776"/>
      <c r="E6" s="777"/>
      <c r="F6" s="479"/>
      <c r="G6" s="480"/>
      <c r="H6" s="481"/>
      <c r="I6" s="476"/>
      <c r="J6" s="477"/>
    </row>
    <row r="7" spans="2:10" s="478" customFormat="1" ht="15" customHeight="1" thickBot="1" x14ac:dyDescent="0.3">
      <c r="B7" s="475"/>
      <c r="C7" s="775" t="s">
        <v>10598</v>
      </c>
      <c r="D7" s="776"/>
      <c r="E7" s="777"/>
      <c r="F7" s="479"/>
      <c r="G7" s="480"/>
      <c r="H7" s="481"/>
      <c r="I7" s="476"/>
      <c r="J7" s="477"/>
    </row>
    <row r="8" spans="2:10" s="478" customFormat="1" ht="15" customHeight="1" x14ac:dyDescent="0.25">
      <c r="B8" s="475"/>
      <c r="C8" s="781" t="s">
        <v>11459</v>
      </c>
      <c r="D8" s="782"/>
      <c r="E8" s="783"/>
      <c r="F8" s="482"/>
      <c r="G8" s="483"/>
      <c r="H8" s="484"/>
      <c r="I8" s="476"/>
      <c r="J8" s="477"/>
    </row>
    <row r="9" spans="2:10" ht="15" customHeight="1" x14ac:dyDescent="0.2">
      <c r="C9" s="769" t="s">
        <v>12903</v>
      </c>
      <c r="D9" s="770"/>
      <c r="E9" s="770"/>
      <c r="F9" s="770"/>
      <c r="G9" s="770"/>
      <c r="H9" s="771"/>
    </row>
    <row r="10" spans="2:10" ht="15.75" x14ac:dyDescent="0.2">
      <c r="C10" s="789" t="s">
        <v>12904</v>
      </c>
      <c r="D10" s="790" t="s">
        <v>3466</v>
      </c>
      <c r="E10" s="791" t="s">
        <v>12905</v>
      </c>
      <c r="F10" s="791"/>
      <c r="G10" s="791" t="s">
        <v>12906</v>
      </c>
      <c r="H10" s="792"/>
    </row>
    <row r="11" spans="2:10" ht="31.5" x14ac:dyDescent="0.2">
      <c r="C11" s="789"/>
      <c r="D11" s="790"/>
      <c r="E11" s="485" t="s">
        <v>12907</v>
      </c>
      <c r="F11" s="485" t="s">
        <v>12908</v>
      </c>
      <c r="G11" s="485" t="s">
        <v>12907</v>
      </c>
      <c r="H11" s="486" t="s">
        <v>12908</v>
      </c>
    </row>
    <row r="12" spans="2:10" ht="21" customHeight="1" x14ac:dyDescent="0.2">
      <c r="C12" s="784" t="s">
        <v>12909</v>
      </c>
      <c r="D12" s="785"/>
      <c r="E12" s="785"/>
      <c r="F12" s="785"/>
      <c r="G12" s="785"/>
      <c r="H12" s="786"/>
    </row>
    <row r="13" spans="2:10" ht="21" customHeight="1" x14ac:dyDescent="0.2">
      <c r="C13" s="487" t="s">
        <v>12910</v>
      </c>
      <c r="D13" s="488" t="s">
        <v>12911</v>
      </c>
      <c r="E13" s="489">
        <v>0</v>
      </c>
      <c r="F13" s="489">
        <v>0</v>
      </c>
      <c r="G13" s="489">
        <v>0.2</v>
      </c>
      <c r="H13" s="490">
        <v>0.2</v>
      </c>
    </row>
    <row r="14" spans="2:10" ht="21" customHeight="1" x14ac:dyDescent="0.2">
      <c r="C14" s="491" t="s">
        <v>12912</v>
      </c>
      <c r="D14" s="492" t="s">
        <v>12913</v>
      </c>
      <c r="E14" s="493">
        <v>1.4999999999999999E-2</v>
      </c>
      <c r="F14" s="493">
        <v>1.4999999999999999E-2</v>
      </c>
      <c r="G14" s="493">
        <v>1.4999999999999999E-2</v>
      </c>
      <c r="H14" s="494">
        <v>1.4999999999999999E-2</v>
      </c>
    </row>
    <row r="15" spans="2:10" ht="21" customHeight="1" x14ac:dyDescent="0.2">
      <c r="C15" s="487" t="s">
        <v>12914</v>
      </c>
      <c r="D15" s="495" t="s">
        <v>12915</v>
      </c>
      <c r="E15" s="489">
        <v>0.01</v>
      </c>
      <c r="F15" s="489">
        <v>0.01</v>
      </c>
      <c r="G15" s="489">
        <v>0.01</v>
      </c>
      <c r="H15" s="490">
        <v>0.01</v>
      </c>
    </row>
    <row r="16" spans="2:10" ht="21" customHeight="1" x14ac:dyDescent="0.2">
      <c r="C16" s="491" t="s">
        <v>12916</v>
      </c>
      <c r="D16" s="496" t="s">
        <v>12917</v>
      </c>
      <c r="E16" s="493">
        <v>2E-3</v>
      </c>
      <c r="F16" s="493">
        <v>2E-3</v>
      </c>
      <c r="G16" s="493">
        <v>2E-3</v>
      </c>
      <c r="H16" s="494">
        <v>2E-3</v>
      </c>
    </row>
    <row r="17" spans="3:8" ht="21" customHeight="1" x14ac:dyDescent="0.2">
      <c r="C17" s="487" t="s">
        <v>12918</v>
      </c>
      <c r="D17" s="488" t="s">
        <v>12919</v>
      </c>
      <c r="E17" s="497">
        <v>6.0000000000000001E-3</v>
      </c>
      <c r="F17" s="497">
        <v>6.0000000000000001E-3</v>
      </c>
      <c r="G17" s="497">
        <v>6.0000000000000001E-3</v>
      </c>
      <c r="H17" s="498">
        <v>6.0000000000000001E-3</v>
      </c>
    </row>
    <row r="18" spans="3:8" ht="21" customHeight="1" x14ac:dyDescent="0.2">
      <c r="C18" s="491" t="s">
        <v>12920</v>
      </c>
      <c r="D18" s="496" t="s">
        <v>12921</v>
      </c>
      <c r="E18" s="493">
        <v>2.5000000000000001E-2</v>
      </c>
      <c r="F18" s="493">
        <v>2.5000000000000001E-2</v>
      </c>
      <c r="G18" s="493">
        <v>2.5000000000000001E-2</v>
      </c>
      <c r="H18" s="494">
        <v>2.5000000000000001E-2</v>
      </c>
    </row>
    <row r="19" spans="3:8" ht="21" customHeight="1" x14ac:dyDescent="0.2">
      <c r="C19" s="487" t="s">
        <v>12922</v>
      </c>
      <c r="D19" s="488" t="s">
        <v>12923</v>
      </c>
      <c r="E19" s="489">
        <v>0.03</v>
      </c>
      <c r="F19" s="489">
        <v>0.03</v>
      </c>
      <c r="G19" s="489">
        <v>0.03</v>
      </c>
      <c r="H19" s="490">
        <v>0.03</v>
      </c>
    </row>
    <row r="20" spans="3:8" ht="21" customHeight="1" x14ac:dyDescent="0.2">
      <c r="C20" s="491" t="s">
        <v>12924</v>
      </c>
      <c r="D20" s="496" t="s">
        <v>12925</v>
      </c>
      <c r="E20" s="499">
        <v>0.08</v>
      </c>
      <c r="F20" s="499">
        <v>0.08</v>
      </c>
      <c r="G20" s="499">
        <v>0.08</v>
      </c>
      <c r="H20" s="500">
        <v>0.08</v>
      </c>
    </row>
    <row r="21" spans="3:8" ht="21" customHeight="1" x14ac:dyDescent="0.2">
      <c r="C21" s="487" t="s">
        <v>12926</v>
      </c>
      <c r="D21" s="488" t="s">
        <v>12927</v>
      </c>
      <c r="E21" s="489">
        <v>0</v>
      </c>
      <c r="F21" s="489">
        <v>0</v>
      </c>
      <c r="G21" s="489">
        <v>0</v>
      </c>
      <c r="H21" s="490">
        <v>0</v>
      </c>
    </row>
    <row r="22" spans="3:8" ht="21" customHeight="1" x14ac:dyDescent="0.2">
      <c r="C22" s="501" t="s">
        <v>12928</v>
      </c>
      <c r="D22" s="502" t="s">
        <v>3493</v>
      </c>
      <c r="E22" s="503">
        <f>SUM(E13:E21)</f>
        <v>0.16799999999999998</v>
      </c>
      <c r="F22" s="503">
        <f>SUM(F13:F21)</f>
        <v>0.16799999999999998</v>
      </c>
      <c r="G22" s="503">
        <f>SUM(G13:G21)</f>
        <v>0.36800000000000005</v>
      </c>
      <c r="H22" s="504">
        <f>SUM(H13:H21)</f>
        <v>0.36800000000000005</v>
      </c>
    </row>
    <row r="23" spans="3:8" ht="21" customHeight="1" x14ac:dyDescent="0.2">
      <c r="C23" s="784" t="s">
        <v>12929</v>
      </c>
      <c r="D23" s="785"/>
      <c r="E23" s="785"/>
      <c r="F23" s="785"/>
      <c r="G23" s="785"/>
      <c r="H23" s="786"/>
    </row>
    <row r="24" spans="3:8" ht="21" customHeight="1" x14ac:dyDescent="0.2">
      <c r="C24" s="505" t="s">
        <v>12930</v>
      </c>
      <c r="D24" s="488" t="s">
        <v>12931</v>
      </c>
      <c r="E24" s="497">
        <v>0.1777</v>
      </c>
      <c r="F24" s="497" t="s">
        <v>12932</v>
      </c>
      <c r="G24" s="497">
        <v>0.1777</v>
      </c>
      <c r="H24" s="498" t="s">
        <v>12932</v>
      </c>
    </row>
    <row r="25" spans="3:8" ht="21" customHeight="1" x14ac:dyDescent="0.2">
      <c r="C25" s="506" t="s">
        <v>12933</v>
      </c>
      <c r="D25" s="496" t="s">
        <v>12934</v>
      </c>
      <c r="E25" s="499">
        <v>3.6700000000000003E-2</v>
      </c>
      <c r="F25" s="499" t="s">
        <v>12932</v>
      </c>
      <c r="G25" s="499">
        <v>3.6700000000000003E-2</v>
      </c>
      <c r="H25" s="500" t="s">
        <v>12932</v>
      </c>
    </row>
    <row r="26" spans="3:8" ht="21" customHeight="1" x14ac:dyDescent="0.2">
      <c r="C26" s="505" t="s">
        <v>12935</v>
      </c>
      <c r="D26" s="488" t="s">
        <v>12936</v>
      </c>
      <c r="E26" s="497">
        <v>8.6999999999999994E-3</v>
      </c>
      <c r="F26" s="497">
        <v>6.6E-3</v>
      </c>
      <c r="G26" s="497">
        <v>8.6999999999999994E-3</v>
      </c>
      <c r="H26" s="498">
        <v>6.6E-3</v>
      </c>
    </row>
    <row r="27" spans="3:8" ht="21" customHeight="1" x14ac:dyDescent="0.2">
      <c r="C27" s="506" t="s">
        <v>12937</v>
      </c>
      <c r="D27" s="496" t="s">
        <v>12938</v>
      </c>
      <c r="E27" s="499">
        <v>0.11</v>
      </c>
      <c r="F27" s="499">
        <v>8.3299999999999999E-2</v>
      </c>
      <c r="G27" s="499">
        <v>0.11</v>
      </c>
      <c r="H27" s="500">
        <v>8.3299999999999999E-2</v>
      </c>
    </row>
    <row r="28" spans="3:8" ht="21" customHeight="1" x14ac:dyDescent="0.2">
      <c r="C28" s="505" t="s">
        <v>12939</v>
      </c>
      <c r="D28" s="488" t="s">
        <v>12940</v>
      </c>
      <c r="E28" s="497">
        <v>6.9999999999999999E-4</v>
      </c>
      <c r="F28" s="497">
        <v>5.9999999999999995E-4</v>
      </c>
      <c r="G28" s="497">
        <v>6.9999999999999999E-4</v>
      </c>
      <c r="H28" s="498">
        <v>5.9999999999999995E-4</v>
      </c>
    </row>
    <row r="29" spans="3:8" ht="21" customHeight="1" x14ac:dyDescent="0.2">
      <c r="C29" s="506" t="s">
        <v>12941</v>
      </c>
      <c r="D29" s="496" t="s">
        <v>12942</v>
      </c>
      <c r="E29" s="499">
        <v>7.3000000000000001E-3</v>
      </c>
      <c r="F29" s="499">
        <v>5.5999999999999999E-3</v>
      </c>
      <c r="G29" s="499">
        <v>7.3000000000000001E-3</v>
      </c>
      <c r="H29" s="500">
        <v>5.5999999999999999E-3</v>
      </c>
    </row>
    <row r="30" spans="3:8" ht="21" customHeight="1" x14ac:dyDescent="0.2">
      <c r="C30" s="505" t="s">
        <v>12943</v>
      </c>
      <c r="D30" s="488" t="s">
        <v>12944</v>
      </c>
      <c r="E30" s="489">
        <v>1.17E-2</v>
      </c>
      <c r="F30" s="497" t="s">
        <v>12932</v>
      </c>
      <c r="G30" s="489">
        <v>1.17E-2</v>
      </c>
      <c r="H30" s="498" t="s">
        <v>12932</v>
      </c>
    </row>
    <row r="31" spans="3:8" ht="21" customHeight="1" x14ac:dyDescent="0.2">
      <c r="C31" s="506" t="s">
        <v>12945</v>
      </c>
      <c r="D31" s="496" t="s">
        <v>12946</v>
      </c>
      <c r="E31" s="493">
        <v>1.1000000000000001E-3</v>
      </c>
      <c r="F31" s="499">
        <v>8.0000000000000004E-4</v>
      </c>
      <c r="G31" s="493">
        <v>1.1000000000000001E-3</v>
      </c>
      <c r="H31" s="500">
        <v>8.0000000000000004E-4</v>
      </c>
    </row>
    <row r="32" spans="3:8" ht="21" customHeight="1" x14ac:dyDescent="0.2">
      <c r="C32" s="505" t="s">
        <v>12947</v>
      </c>
      <c r="D32" s="488" t="s">
        <v>12948</v>
      </c>
      <c r="E32" s="497">
        <v>0.12670000000000001</v>
      </c>
      <c r="F32" s="497">
        <v>9.6000000000000002E-2</v>
      </c>
      <c r="G32" s="497">
        <v>0.12670000000000001</v>
      </c>
      <c r="H32" s="498">
        <v>9.6000000000000002E-2</v>
      </c>
    </row>
    <row r="33" spans="3:8" ht="21" customHeight="1" x14ac:dyDescent="0.2">
      <c r="C33" s="506" t="s">
        <v>12949</v>
      </c>
      <c r="D33" s="496" t="s">
        <v>12950</v>
      </c>
      <c r="E33" s="493">
        <v>2.9999999999999997E-4</v>
      </c>
      <c r="F33" s="493">
        <v>2.0000000000000001E-4</v>
      </c>
      <c r="G33" s="493">
        <v>2.9999999999999997E-4</v>
      </c>
      <c r="H33" s="494">
        <v>2.0000000000000001E-4</v>
      </c>
    </row>
    <row r="34" spans="3:8" ht="21" customHeight="1" x14ac:dyDescent="0.2">
      <c r="C34" s="507" t="s">
        <v>12951</v>
      </c>
      <c r="D34" s="485" t="s">
        <v>3493</v>
      </c>
      <c r="E34" s="508">
        <f>SUM(E24:E33)</f>
        <v>0.48089999999999994</v>
      </c>
      <c r="F34" s="508">
        <f>SUM(F24:F33)</f>
        <v>0.19309999999999999</v>
      </c>
      <c r="G34" s="508">
        <f>SUM(G24:G33)</f>
        <v>0.48089999999999994</v>
      </c>
      <c r="H34" s="509">
        <f>SUM(H24:H33)</f>
        <v>0.19309999999999999</v>
      </c>
    </row>
    <row r="35" spans="3:8" ht="21" customHeight="1" x14ac:dyDescent="0.2">
      <c r="C35" s="784" t="s">
        <v>12952</v>
      </c>
      <c r="D35" s="785"/>
      <c r="E35" s="785"/>
      <c r="F35" s="785"/>
      <c r="G35" s="785"/>
      <c r="H35" s="786"/>
    </row>
    <row r="36" spans="3:8" ht="21" customHeight="1" x14ac:dyDescent="0.2">
      <c r="C36" s="487" t="s">
        <v>12953</v>
      </c>
      <c r="D36" s="488" t="s">
        <v>12954</v>
      </c>
      <c r="E36" s="497">
        <v>0.06</v>
      </c>
      <c r="F36" s="497">
        <v>4.5499999999999999E-2</v>
      </c>
      <c r="G36" s="497">
        <v>0.06</v>
      </c>
      <c r="H36" s="498">
        <v>4.5499999999999999E-2</v>
      </c>
    </row>
    <row r="37" spans="3:8" ht="21" customHeight="1" x14ac:dyDescent="0.2">
      <c r="C37" s="491" t="s">
        <v>12955</v>
      </c>
      <c r="D37" s="496" t="s">
        <v>12956</v>
      </c>
      <c r="E37" s="493">
        <v>1.4E-3</v>
      </c>
      <c r="F37" s="493">
        <v>1.1000000000000001E-3</v>
      </c>
      <c r="G37" s="493">
        <v>1.4E-3</v>
      </c>
      <c r="H37" s="494">
        <v>1.1000000000000001E-3</v>
      </c>
    </row>
    <row r="38" spans="3:8" ht="21" customHeight="1" x14ac:dyDescent="0.2">
      <c r="C38" s="487" t="s">
        <v>12957</v>
      </c>
      <c r="D38" s="488" t="s">
        <v>12958</v>
      </c>
      <c r="E38" s="497">
        <v>1.6500000000000001E-2</v>
      </c>
      <c r="F38" s="489">
        <v>1.2500000000000001E-2</v>
      </c>
      <c r="G38" s="497">
        <v>1.6500000000000001E-2</v>
      </c>
      <c r="H38" s="490">
        <v>1.2500000000000001E-2</v>
      </c>
    </row>
    <row r="39" spans="3:8" ht="21" customHeight="1" x14ac:dyDescent="0.2">
      <c r="C39" s="491" t="s">
        <v>12959</v>
      </c>
      <c r="D39" s="496" t="s">
        <v>12960</v>
      </c>
      <c r="E39" s="499">
        <v>3.0300000000000001E-2</v>
      </c>
      <c r="F39" s="499">
        <v>2.3E-2</v>
      </c>
      <c r="G39" s="499">
        <v>3.0300000000000001E-2</v>
      </c>
      <c r="H39" s="500">
        <v>2.3E-2</v>
      </c>
    </row>
    <row r="40" spans="3:8" ht="21" customHeight="1" x14ac:dyDescent="0.2">
      <c r="C40" s="487" t="s">
        <v>12961</v>
      </c>
      <c r="D40" s="488" t="s">
        <v>12962</v>
      </c>
      <c r="E40" s="489">
        <v>5.1000000000000004E-3</v>
      </c>
      <c r="F40" s="489">
        <v>3.8E-3</v>
      </c>
      <c r="G40" s="489">
        <v>5.1000000000000004E-3</v>
      </c>
      <c r="H40" s="490">
        <v>3.8E-3</v>
      </c>
    </row>
    <row r="41" spans="3:8" ht="21" customHeight="1" x14ac:dyDescent="0.2">
      <c r="C41" s="501" t="s">
        <v>12963</v>
      </c>
      <c r="D41" s="502" t="s">
        <v>3493</v>
      </c>
      <c r="E41" s="503">
        <f>SUM(E36:E40)</f>
        <v>0.11329999999999998</v>
      </c>
      <c r="F41" s="503">
        <f>SUM(F36:F40)</f>
        <v>8.5900000000000004E-2</v>
      </c>
      <c r="G41" s="503">
        <f>SUM(G36:G40)</f>
        <v>0.11329999999999998</v>
      </c>
      <c r="H41" s="504">
        <f>SUM(H36:H40)</f>
        <v>8.5900000000000004E-2</v>
      </c>
    </row>
    <row r="42" spans="3:8" ht="21" customHeight="1" x14ac:dyDescent="0.2">
      <c r="C42" s="784" t="s">
        <v>12964</v>
      </c>
      <c r="D42" s="785"/>
      <c r="E42" s="785"/>
      <c r="F42" s="785"/>
      <c r="G42" s="785"/>
      <c r="H42" s="786"/>
    </row>
    <row r="43" spans="3:8" ht="21" customHeight="1" x14ac:dyDescent="0.2">
      <c r="C43" s="505" t="s">
        <v>12965</v>
      </c>
      <c r="D43" s="488" t="s">
        <v>12966</v>
      </c>
      <c r="E43" s="497">
        <v>8.0799999999999997E-2</v>
      </c>
      <c r="F43" s="497">
        <v>3.2399999999999998E-2</v>
      </c>
      <c r="G43" s="497">
        <v>0.17699999999999999</v>
      </c>
      <c r="H43" s="498">
        <v>7.1099999999999997E-2</v>
      </c>
    </row>
    <row r="44" spans="3:8" ht="45" x14ac:dyDescent="0.2">
      <c r="C44" s="491" t="s">
        <v>12967</v>
      </c>
      <c r="D44" s="492" t="s">
        <v>12968</v>
      </c>
      <c r="E44" s="493">
        <v>5.0000000000000001E-3</v>
      </c>
      <c r="F44" s="493">
        <v>3.8E-3</v>
      </c>
      <c r="G44" s="493">
        <v>5.3E-3</v>
      </c>
      <c r="H44" s="494">
        <v>4.0000000000000001E-3</v>
      </c>
    </row>
    <row r="45" spans="3:8" ht="15.75" x14ac:dyDescent="0.2">
      <c r="C45" s="507" t="s">
        <v>12969</v>
      </c>
      <c r="D45" s="485" t="s">
        <v>3493</v>
      </c>
      <c r="E45" s="508">
        <f>SUM(E43:E44)</f>
        <v>8.5800000000000001E-2</v>
      </c>
      <c r="F45" s="508">
        <f>SUM(F43:F44)</f>
        <v>3.6199999999999996E-2</v>
      </c>
      <c r="G45" s="508">
        <f>SUM(G43:G44)</f>
        <v>0.18229999999999999</v>
      </c>
      <c r="H45" s="509">
        <f>SUM(H43:H44)</f>
        <v>7.51E-2</v>
      </c>
    </row>
    <row r="46" spans="3:8" ht="16.5" thickBot="1" x14ac:dyDescent="0.25">
      <c r="C46" s="787"/>
      <c r="D46" s="788"/>
      <c r="E46" s="510">
        <f>E22+E34+E41+E45</f>
        <v>0.84799999999999986</v>
      </c>
      <c r="F46" s="510">
        <f>F22+F34+F41+F45</f>
        <v>0.48319999999999996</v>
      </c>
      <c r="G46" s="510">
        <f>G22+G34+G41+G45</f>
        <v>1.1444999999999999</v>
      </c>
      <c r="H46" s="511">
        <f>H22+H34+H41+H45</f>
        <v>0.72209999999999996</v>
      </c>
    </row>
  </sheetData>
  <mergeCells count="21">
    <mergeCell ref="C35:H35"/>
    <mergeCell ref="C42:H42"/>
    <mergeCell ref="C46:D46"/>
    <mergeCell ref="C10:C11"/>
    <mergeCell ref="D10:D11"/>
    <mergeCell ref="E10:F10"/>
    <mergeCell ref="G10:H10"/>
    <mergeCell ref="C12:H12"/>
    <mergeCell ref="C23:H23"/>
    <mergeCell ref="C9:H9"/>
    <mergeCell ref="C2:E2"/>
    <mergeCell ref="F2:H2"/>
    <mergeCell ref="C3:E3"/>
    <mergeCell ref="F3:H3"/>
    <mergeCell ref="C4:E4"/>
    <mergeCell ref="F4:H4"/>
    <mergeCell ref="C5:E5"/>
    <mergeCell ref="F5:H5"/>
    <mergeCell ref="C6:E6"/>
    <mergeCell ref="C7:E7"/>
    <mergeCell ref="C8:E8"/>
  </mergeCells>
  <printOptions horizontalCentered="1" verticalCentered="1"/>
  <pageMargins left="0" right="0" top="0.39370078740157483" bottom="0.78740157480314965" header="0.19685039370078741" footer="0.31496062992125984"/>
  <pageSetup paperSize="9" scale="68" fitToHeight="100" orientation="portrait" r:id="rId1"/>
  <headerFooter scaleWithDoc="0" alignWithMargins="0">
    <oddHeader>&amp;C&amp;G</oddHeader>
    <oddFooter>&amp;C&amp;G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28"/>
  <sheetViews>
    <sheetView tabSelected="1" view="pageBreakPreview" zoomScaleSheetLayoutView="100" workbookViewId="0">
      <selection activeCell="H23" sqref="H23"/>
    </sheetView>
  </sheetViews>
  <sheetFormatPr defaultColWidth="9.140625" defaultRowHeight="15" x14ac:dyDescent="0.25"/>
  <cols>
    <col min="1" max="1" width="79.85546875" style="356" customWidth="1"/>
    <col min="2" max="2" width="36.140625" style="356" bestFit="1" customWidth="1"/>
    <col min="3" max="16384" width="9.140625" style="356"/>
  </cols>
  <sheetData>
    <row r="1" spans="1:5" ht="25.5" x14ac:dyDescent="0.25">
      <c r="A1" s="512" t="s">
        <v>13151</v>
      </c>
      <c r="B1" s="512" t="s">
        <v>11456</v>
      </c>
      <c r="D1" s="513"/>
      <c r="E1" s="68"/>
    </row>
    <row r="2" spans="1:5" x14ac:dyDescent="0.25">
      <c r="A2" s="460" t="s">
        <v>10734</v>
      </c>
      <c r="B2" s="512" t="s">
        <v>11457</v>
      </c>
      <c r="D2" s="514"/>
      <c r="E2" s="515"/>
    </row>
    <row r="3" spans="1:5" ht="25.5" x14ac:dyDescent="0.25">
      <c r="A3" s="512" t="s">
        <v>10735</v>
      </c>
      <c r="B3" s="512" t="s">
        <v>11458</v>
      </c>
      <c r="D3" s="514"/>
      <c r="E3" s="515"/>
    </row>
    <row r="4" spans="1:5" x14ac:dyDescent="0.25">
      <c r="A4" s="460" t="s">
        <v>11454</v>
      </c>
      <c r="B4" s="512" t="s">
        <v>11455</v>
      </c>
      <c r="D4" s="514"/>
      <c r="E4" s="515"/>
    </row>
    <row r="5" spans="1:5" x14ac:dyDescent="0.25">
      <c r="A5" s="512" t="s">
        <v>13153</v>
      </c>
      <c r="B5" s="512"/>
      <c r="D5" s="516"/>
    </row>
    <row r="6" spans="1:5" ht="15.75" thickBot="1" x14ac:dyDescent="0.3">
      <c r="A6" s="460" t="s">
        <v>10598</v>
      </c>
      <c r="B6" s="512"/>
      <c r="D6" s="353"/>
    </row>
    <row r="7" spans="1:5" ht="15.75" thickBot="1" x14ac:dyDescent="0.3">
      <c r="A7" s="793" t="s">
        <v>11459</v>
      </c>
      <c r="B7" s="794"/>
    </row>
    <row r="8" spans="1:5" ht="33.75" customHeight="1" thickBot="1" x14ac:dyDescent="0.3">
      <c r="A8" s="753" t="s">
        <v>12970</v>
      </c>
      <c r="B8" s="754"/>
    </row>
    <row r="9" spans="1:5" x14ac:dyDescent="0.25">
      <c r="A9" s="83" t="s">
        <v>3470</v>
      </c>
      <c r="B9" s="76" t="s">
        <v>3471</v>
      </c>
    </row>
    <row r="10" spans="1:5" x14ac:dyDescent="0.25">
      <c r="A10" s="77" t="s">
        <v>3472</v>
      </c>
      <c r="B10" s="78">
        <v>0.04</v>
      </c>
    </row>
    <row r="11" spans="1:5" x14ac:dyDescent="0.25">
      <c r="A11" s="77" t="s">
        <v>3473</v>
      </c>
      <c r="B11" s="78">
        <v>1.23E-2</v>
      </c>
    </row>
    <row r="12" spans="1:5" x14ac:dyDescent="0.25">
      <c r="A12" s="77" t="s">
        <v>3474</v>
      </c>
      <c r="B12" s="78">
        <v>1.2699999999999999E-2</v>
      </c>
    </row>
    <row r="13" spans="1:5" x14ac:dyDescent="0.25">
      <c r="A13" s="77" t="s">
        <v>3475</v>
      </c>
      <c r="B13" s="78">
        <v>8.0000000000000002E-3</v>
      </c>
    </row>
    <row r="14" spans="1:5" x14ac:dyDescent="0.25">
      <c r="A14" s="77"/>
      <c r="B14" s="78"/>
    </row>
    <row r="15" spans="1:5" s="74" customFormat="1" x14ac:dyDescent="0.25">
      <c r="A15" s="79" t="s">
        <v>3476</v>
      </c>
      <c r="B15" s="80">
        <f>SUM(B10:B13)</f>
        <v>7.3000000000000009E-2</v>
      </c>
    </row>
    <row r="16" spans="1:5" x14ac:dyDescent="0.25">
      <c r="A16" s="77"/>
      <c r="B16" s="78"/>
    </row>
    <row r="17" spans="1:2" x14ac:dyDescent="0.25">
      <c r="A17" s="81" t="s">
        <v>3477</v>
      </c>
      <c r="B17" s="82" t="s">
        <v>3471</v>
      </c>
    </row>
    <row r="18" spans="1:2" x14ac:dyDescent="0.25">
      <c r="A18" s="77" t="s">
        <v>3478</v>
      </c>
      <c r="B18" s="78">
        <v>7.3999999999999996E-2</v>
      </c>
    </row>
    <row r="19" spans="1:2" x14ac:dyDescent="0.25">
      <c r="A19" s="77"/>
      <c r="B19" s="78"/>
    </row>
    <row r="20" spans="1:2" s="74" customFormat="1" x14ac:dyDescent="0.25">
      <c r="A20" s="79" t="s">
        <v>3476</v>
      </c>
      <c r="B20" s="80">
        <f>B18</f>
        <v>7.3999999999999996E-2</v>
      </c>
    </row>
    <row r="21" spans="1:2" x14ac:dyDescent="0.25">
      <c r="A21" s="77"/>
      <c r="B21" s="78"/>
    </row>
    <row r="22" spans="1:2" x14ac:dyDescent="0.25">
      <c r="A22" s="83" t="s">
        <v>3479</v>
      </c>
      <c r="B22" s="82" t="s">
        <v>3471</v>
      </c>
    </row>
    <row r="23" spans="1:2" x14ac:dyDescent="0.25">
      <c r="A23" s="77" t="s">
        <v>3480</v>
      </c>
      <c r="B23" s="78">
        <v>6.4999999999999997E-3</v>
      </c>
    </row>
    <row r="24" spans="1:2" x14ac:dyDescent="0.25">
      <c r="A24" s="77" t="s">
        <v>3481</v>
      </c>
      <c r="B24" s="78">
        <v>0.03</v>
      </c>
    </row>
    <row r="25" spans="1:2" x14ac:dyDescent="0.25">
      <c r="A25" s="77" t="s">
        <v>3482</v>
      </c>
      <c r="B25" s="78">
        <v>0.02</v>
      </c>
    </row>
    <row r="26" spans="1:2" x14ac:dyDescent="0.25">
      <c r="A26" s="517" t="s">
        <v>3483</v>
      </c>
      <c r="B26" s="78">
        <v>0</v>
      </c>
    </row>
    <row r="27" spans="1:2" s="74" customFormat="1" x14ac:dyDescent="0.25">
      <c r="A27" s="79" t="s">
        <v>3476</v>
      </c>
      <c r="B27" s="80">
        <f>SUM(B23:B26)</f>
        <v>5.6499999999999995E-2</v>
      </c>
    </row>
    <row r="28" spans="1:2" s="74" customFormat="1" x14ac:dyDescent="0.25">
      <c r="A28" s="79" t="s">
        <v>3484</v>
      </c>
      <c r="B28" s="80">
        <f>((1+B10+B12+B13)*(1+B18)*(1+B11))/(1-B27)-1</f>
        <v>0.22226164190779008</v>
      </c>
    </row>
  </sheetData>
  <mergeCells count="2">
    <mergeCell ref="A7:B7"/>
    <mergeCell ref="A8:B8"/>
  </mergeCells>
  <printOptions horizontalCentered="1"/>
  <pageMargins left="0.51181102362204722" right="0.51181102362204722" top="0.78740157480314965" bottom="1.1811023622047245" header="0.31496062992125984" footer="0.31496062992125984"/>
  <pageSetup paperSize="9" scale="87" orientation="landscape" r:id="rId1"/>
  <headerFooter scaleWithDoc="0">
    <oddHeader>&amp;C&amp;G</oddHeader>
    <oddFooter>&amp;C&amp;G</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28"/>
  <sheetViews>
    <sheetView tabSelected="1" view="pageBreakPreview" zoomScaleSheetLayoutView="100" workbookViewId="0">
      <selection activeCell="H23" sqref="H23"/>
    </sheetView>
  </sheetViews>
  <sheetFormatPr defaultColWidth="9.140625" defaultRowHeight="15" x14ac:dyDescent="0.25"/>
  <cols>
    <col min="1" max="1" width="73.28515625" style="356" bestFit="1" customWidth="1"/>
    <col min="2" max="2" width="36.140625" style="356" bestFit="1" customWidth="1"/>
    <col min="3" max="16384" width="9.140625" style="356"/>
  </cols>
  <sheetData>
    <row r="1" spans="1:5" ht="25.5" x14ac:dyDescent="0.25">
      <c r="A1" s="512" t="s">
        <v>13151</v>
      </c>
      <c r="B1" s="512" t="s">
        <v>11456</v>
      </c>
      <c r="D1" s="513"/>
      <c r="E1" s="68"/>
    </row>
    <row r="2" spans="1:5" x14ac:dyDescent="0.25">
      <c r="A2" s="460" t="s">
        <v>10734</v>
      </c>
      <c r="B2" s="512" t="s">
        <v>11457</v>
      </c>
      <c r="D2" s="514"/>
      <c r="E2" s="515"/>
    </row>
    <row r="3" spans="1:5" ht="25.5" x14ac:dyDescent="0.25">
      <c r="A3" s="512" t="s">
        <v>10735</v>
      </c>
      <c r="B3" s="512" t="s">
        <v>11458</v>
      </c>
      <c r="D3" s="514"/>
      <c r="E3" s="515"/>
    </row>
    <row r="4" spans="1:5" x14ac:dyDescent="0.25">
      <c r="A4" s="460" t="s">
        <v>11454</v>
      </c>
      <c r="B4" s="512" t="s">
        <v>11455</v>
      </c>
      <c r="D4" s="514"/>
      <c r="E4" s="515"/>
    </row>
    <row r="5" spans="1:5" x14ac:dyDescent="0.25">
      <c r="A5" s="512" t="s">
        <v>13153</v>
      </c>
      <c r="B5" s="512"/>
      <c r="D5" s="516"/>
    </row>
    <row r="6" spans="1:5" ht="15.75" thickBot="1" x14ac:dyDescent="0.3">
      <c r="A6" s="460" t="s">
        <v>10598</v>
      </c>
      <c r="B6" s="512"/>
      <c r="D6" s="353"/>
    </row>
    <row r="7" spans="1:5" ht="15.75" thickBot="1" x14ac:dyDescent="0.3">
      <c r="A7" s="793" t="s">
        <v>11459</v>
      </c>
      <c r="B7" s="794"/>
    </row>
    <row r="8" spans="1:5" ht="33.75" customHeight="1" thickBot="1" x14ac:dyDescent="0.3">
      <c r="A8" s="753" t="s">
        <v>13147</v>
      </c>
      <c r="B8" s="754"/>
    </row>
    <row r="9" spans="1:5" x14ac:dyDescent="0.25">
      <c r="A9" s="83" t="s">
        <v>3470</v>
      </c>
      <c r="B9" s="76" t="s">
        <v>3471</v>
      </c>
    </row>
    <row r="10" spans="1:5" x14ac:dyDescent="0.25">
      <c r="A10" s="77" t="s">
        <v>3472</v>
      </c>
      <c r="B10" s="78">
        <v>3.4500000000000003E-2</v>
      </c>
    </row>
    <row r="11" spans="1:5" x14ac:dyDescent="0.25">
      <c r="A11" s="77" t="s">
        <v>3473</v>
      </c>
      <c r="B11" s="78">
        <v>8.5000000000000006E-3</v>
      </c>
    </row>
    <row r="12" spans="1:5" x14ac:dyDescent="0.25">
      <c r="A12" s="77" t="s">
        <v>3474</v>
      </c>
      <c r="B12" s="78">
        <v>8.5000000000000006E-3</v>
      </c>
    </row>
    <row r="13" spans="1:5" x14ac:dyDescent="0.25">
      <c r="A13" s="77" t="s">
        <v>3475</v>
      </c>
      <c r="B13" s="78">
        <v>4.7999999999999996E-3</v>
      </c>
    </row>
    <row r="14" spans="1:5" x14ac:dyDescent="0.25">
      <c r="A14" s="77"/>
      <c r="B14" s="78"/>
    </row>
    <row r="15" spans="1:5" s="74" customFormat="1" x14ac:dyDescent="0.25">
      <c r="A15" s="79" t="s">
        <v>3476</v>
      </c>
      <c r="B15" s="80">
        <f>SUM(B10:B13)</f>
        <v>5.6300000000000003E-2</v>
      </c>
    </row>
    <row r="16" spans="1:5" x14ac:dyDescent="0.25">
      <c r="A16" s="77"/>
      <c r="B16" s="78"/>
    </row>
    <row r="17" spans="1:2" x14ac:dyDescent="0.25">
      <c r="A17" s="81" t="s">
        <v>3477</v>
      </c>
      <c r="B17" s="82" t="s">
        <v>3471</v>
      </c>
    </row>
    <row r="18" spans="1:2" x14ac:dyDescent="0.25">
      <c r="A18" s="77" t="s">
        <v>3478</v>
      </c>
      <c r="B18" s="78">
        <v>5.11E-2</v>
      </c>
    </row>
    <row r="19" spans="1:2" x14ac:dyDescent="0.25">
      <c r="A19" s="77"/>
      <c r="B19" s="78"/>
    </row>
    <row r="20" spans="1:2" s="74" customFormat="1" x14ac:dyDescent="0.25">
      <c r="A20" s="79" t="s">
        <v>3476</v>
      </c>
      <c r="B20" s="80">
        <f>B18</f>
        <v>5.11E-2</v>
      </c>
    </row>
    <row r="21" spans="1:2" x14ac:dyDescent="0.25">
      <c r="A21" s="77"/>
      <c r="B21" s="78"/>
    </row>
    <row r="22" spans="1:2" x14ac:dyDescent="0.25">
      <c r="A22" s="83" t="s">
        <v>3479</v>
      </c>
      <c r="B22" s="82" t="s">
        <v>3471</v>
      </c>
    </row>
    <row r="23" spans="1:2" x14ac:dyDescent="0.25">
      <c r="A23" s="77" t="s">
        <v>3480</v>
      </c>
      <c r="B23" s="78">
        <v>6.4999999999999997E-3</v>
      </c>
    </row>
    <row r="24" spans="1:2" x14ac:dyDescent="0.25">
      <c r="A24" s="77" t="s">
        <v>3481</v>
      </c>
      <c r="B24" s="78">
        <v>0.03</v>
      </c>
    </row>
    <row r="25" spans="1:2" x14ac:dyDescent="0.25">
      <c r="A25" s="77" t="s">
        <v>3482</v>
      </c>
      <c r="B25" s="78">
        <v>0.02</v>
      </c>
    </row>
    <row r="26" spans="1:2" x14ac:dyDescent="0.25">
      <c r="A26" s="517" t="s">
        <v>3483</v>
      </c>
      <c r="B26" s="78">
        <v>0</v>
      </c>
    </row>
    <row r="27" spans="1:2" s="74" customFormat="1" x14ac:dyDescent="0.25">
      <c r="A27" s="79" t="s">
        <v>3476</v>
      </c>
      <c r="B27" s="80">
        <f>SUM(B23:B26)</f>
        <v>5.6499999999999995E-2</v>
      </c>
    </row>
    <row r="28" spans="1:2" s="74" customFormat="1" x14ac:dyDescent="0.25">
      <c r="A28" s="79" t="s">
        <v>3484</v>
      </c>
      <c r="B28" s="80">
        <f>((1+B10+B12+B13)*(1+B18)*(1+B11))/(1-B27)-1</f>
        <v>0.17721673760466317</v>
      </c>
    </row>
  </sheetData>
  <mergeCells count="2">
    <mergeCell ref="A7:B7"/>
    <mergeCell ref="A8:B8"/>
  </mergeCells>
  <printOptions horizontalCentered="1"/>
  <pageMargins left="0.51181102362204722" right="0.51181102362204722" top="0.78740157480314965" bottom="1.1811023622047245" header="0.31496062992125984" footer="0.31496062992125984"/>
  <pageSetup paperSize="9" scale="87" orientation="landscape" r:id="rId1"/>
  <headerFooter scaleWithDoc="0">
    <oddHeader>&amp;C&amp;G</oddHeader>
    <oddFooter>&amp;C&amp;G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7"/>
  <sheetViews>
    <sheetView workbookViewId="0">
      <selection activeCell="A2" sqref="A2"/>
    </sheetView>
  </sheetViews>
  <sheetFormatPr defaultRowHeight="15" x14ac:dyDescent="0.25"/>
  <cols>
    <col min="1" max="1" width="11" style="356" customWidth="1"/>
    <col min="2" max="2" width="9.140625" style="356"/>
    <col min="3" max="3" width="11.140625" style="356" bestFit="1" customWidth="1"/>
    <col min="4" max="11" width="9.140625" style="356"/>
    <col min="12" max="12" width="10.5703125" style="356" bestFit="1" customWidth="1"/>
    <col min="13" max="16384" width="9.140625" style="356"/>
  </cols>
  <sheetData>
    <row r="1" spans="1:12" x14ac:dyDescent="0.25">
      <c r="A1" s="798" t="s">
        <v>11422</v>
      </c>
      <c r="B1" s="799"/>
      <c r="C1" s="799"/>
      <c r="D1" s="799"/>
      <c r="E1" s="799"/>
      <c r="F1" s="799"/>
      <c r="G1" s="799"/>
      <c r="H1" s="799"/>
      <c r="I1" s="799"/>
      <c r="J1" s="799"/>
      <c r="K1" s="799"/>
      <c r="L1" s="799"/>
    </row>
    <row r="2" spans="1:12" x14ac:dyDescent="0.25">
      <c r="A2" s="407" t="s">
        <v>11311</v>
      </c>
      <c r="B2" s="408" t="s">
        <v>11375</v>
      </c>
      <c r="C2" s="795" t="s">
        <v>11376</v>
      </c>
      <c r="D2" s="796"/>
      <c r="E2" s="796"/>
      <c r="F2" s="796"/>
      <c r="G2" s="796"/>
      <c r="H2" s="796"/>
      <c r="I2" s="796"/>
      <c r="J2" s="796"/>
      <c r="K2" s="797"/>
      <c r="L2" s="409" t="s">
        <v>3493</v>
      </c>
    </row>
    <row r="3" spans="1:12" x14ac:dyDescent="0.25">
      <c r="A3" s="407" t="s">
        <v>11313</v>
      </c>
      <c r="B3" s="410">
        <v>5</v>
      </c>
      <c r="C3" s="366">
        <v>94</v>
      </c>
      <c r="D3" s="367">
        <v>106</v>
      </c>
      <c r="E3" s="367">
        <v>88</v>
      </c>
      <c r="F3" s="367">
        <v>95</v>
      </c>
      <c r="G3" s="367">
        <v>103</v>
      </c>
      <c r="H3" s="367">
        <v>95</v>
      </c>
      <c r="I3" s="367">
        <v>86</v>
      </c>
      <c r="J3" s="367">
        <v>96</v>
      </c>
      <c r="K3" s="367">
        <v>95</v>
      </c>
      <c r="L3" s="411">
        <f>SUM(C3:K3)</f>
        <v>858</v>
      </c>
    </row>
    <row r="4" spans="1:12" x14ac:dyDescent="0.25">
      <c r="A4" s="407" t="s">
        <v>11312</v>
      </c>
      <c r="B4" s="410" t="s">
        <v>10558</v>
      </c>
      <c r="C4" s="366">
        <v>80</v>
      </c>
      <c r="D4" s="367">
        <v>1</v>
      </c>
      <c r="E4" s="367">
        <v>1</v>
      </c>
      <c r="F4" s="367">
        <v>0</v>
      </c>
      <c r="G4" s="367">
        <v>121</v>
      </c>
      <c r="H4" s="367">
        <v>80</v>
      </c>
      <c r="I4" s="367">
        <v>40</v>
      </c>
      <c r="J4" s="367">
        <v>0</v>
      </c>
      <c r="K4" s="367">
        <v>1</v>
      </c>
      <c r="L4" s="411">
        <f t="shared" ref="L4:L7" si="0">SUM(C4:K4)</f>
        <v>324</v>
      </c>
    </row>
    <row r="5" spans="1:12" x14ac:dyDescent="0.25">
      <c r="A5" s="407" t="s">
        <v>11312</v>
      </c>
      <c r="B5" s="410">
        <v>10</v>
      </c>
      <c r="C5" s="366">
        <v>170</v>
      </c>
      <c r="D5" s="367">
        <v>255</v>
      </c>
      <c r="E5" s="367">
        <v>216</v>
      </c>
      <c r="F5" s="367">
        <v>221</v>
      </c>
      <c r="G5" s="367">
        <v>186</v>
      </c>
      <c r="H5" s="367">
        <v>174</v>
      </c>
      <c r="I5" s="367">
        <v>167</v>
      </c>
      <c r="J5" s="367">
        <v>228</v>
      </c>
      <c r="K5" s="367">
        <v>223</v>
      </c>
      <c r="L5" s="411">
        <f t="shared" si="0"/>
        <v>1840</v>
      </c>
    </row>
    <row r="6" spans="1:12" x14ac:dyDescent="0.25">
      <c r="A6" s="407" t="s">
        <v>11312</v>
      </c>
      <c r="B6" s="410" t="s">
        <v>11377</v>
      </c>
      <c r="C6" s="366">
        <v>14</v>
      </c>
      <c r="D6" s="367">
        <v>0</v>
      </c>
      <c r="E6" s="367">
        <v>0</v>
      </c>
      <c r="F6" s="367">
        <v>0</v>
      </c>
      <c r="G6" s="367">
        <v>0</v>
      </c>
      <c r="H6" s="367">
        <v>0</v>
      </c>
      <c r="I6" s="367">
        <v>14</v>
      </c>
      <c r="J6" s="367">
        <v>0</v>
      </c>
      <c r="K6" s="367">
        <v>0</v>
      </c>
      <c r="L6" s="411">
        <f t="shared" si="0"/>
        <v>28</v>
      </c>
    </row>
    <row r="7" spans="1:12" x14ac:dyDescent="0.25">
      <c r="A7" s="407" t="s">
        <v>11312</v>
      </c>
      <c r="B7" s="410">
        <v>16</v>
      </c>
      <c r="C7" s="366">
        <v>19</v>
      </c>
      <c r="D7" s="367">
        <v>0</v>
      </c>
      <c r="E7" s="367">
        <v>0</v>
      </c>
      <c r="F7" s="367">
        <v>0</v>
      </c>
      <c r="G7" s="367">
        <v>19</v>
      </c>
      <c r="H7" s="367">
        <v>38</v>
      </c>
      <c r="I7" s="367">
        <v>0</v>
      </c>
      <c r="J7" s="367">
        <v>0</v>
      </c>
      <c r="K7" s="367">
        <v>0</v>
      </c>
      <c r="L7" s="411">
        <f t="shared" si="0"/>
        <v>76</v>
      </c>
    </row>
    <row r="11" spans="1:12" x14ac:dyDescent="0.25">
      <c r="A11" s="798" t="s">
        <v>10599</v>
      </c>
      <c r="B11" s="799"/>
      <c r="C11" s="799"/>
      <c r="D11" s="799"/>
      <c r="E11" s="799"/>
      <c r="F11" s="799"/>
      <c r="G11" s="799"/>
      <c r="H11" s="799"/>
      <c r="I11" s="799"/>
      <c r="J11" s="799"/>
    </row>
    <row r="12" spans="1:12" x14ac:dyDescent="0.25">
      <c r="A12" s="407" t="s">
        <v>11311</v>
      </c>
      <c r="B12" s="408" t="s">
        <v>11375</v>
      </c>
      <c r="C12" s="795" t="s">
        <v>11376</v>
      </c>
      <c r="D12" s="796"/>
      <c r="E12" s="796"/>
      <c r="F12" s="796"/>
      <c r="G12" s="796"/>
      <c r="H12" s="796"/>
      <c r="I12" s="797"/>
      <c r="J12" s="409" t="s">
        <v>3493</v>
      </c>
    </row>
    <row r="13" spans="1:12" x14ac:dyDescent="0.25">
      <c r="A13" s="407" t="s">
        <v>11313</v>
      </c>
      <c r="B13" s="410">
        <v>5</v>
      </c>
      <c r="C13" s="366">
        <v>139</v>
      </c>
      <c r="D13" s="367">
        <v>118</v>
      </c>
      <c r="E13" s="367">
        <v>139</v>
      </c>
      <c r="F13" s="367">
        <v>67</v>
      </c>
      <c r="G13" s="367">
        <v>126</v>
      </c>
      <c r="H13" s="367">
        <v>79</v>
      </c>
      <c r="I13" s="367">
        <v>67</v>
      </c>
      <c r="J13" s="367">
        <f>SUM(C13:I13)</f>
        <v>735</v>
      </c>
    </row>
    <row r="14" spans="1:12" x14ac:dyDescent="0.25">
      <c r="A14" s="407" t="s">
        <v>11312</v>
      </c>
      <c r="B14" s="410" t="s">
        <v>10558</v>
      </c>
      <c r="C14" s="366">
        <v>160</v>
      </c>
      <c r="D14" s="367">
        <v>163</v>
      </c>
      <c r="E14" s="367">
        <v>160</v>
      </c>
      <c r="F14" s="367">
        <v>1</v>
      </c>
      <c r="G14" s="367">
        <v>0</v>
      </c>
      <c r="H14" s="367">
        <v>0</v>
      </c>
      <c r="I14" s="367">
        <v>1</v>
      </c>
      <c r="J14" s="367">
        <f>SUM(C14:I14)</f>
        <v>485</v>
      </c>
    </row>
    <row r="15" spans="1:12" x14ac:dyDescent="0.25">
      <c r="A15" s="407" t="s">
        <v>11312</v>
      </c>
      <c r="B15" s="410">
        <v>10</v>
      </c>
      <c r="C15" s="366">
        <v>223</v>
      </c>
      <c r="D15" s="367">
        <v>186</v>
      </c>
      <c r="E15" s="367">
        <v>223</v>
      </c>
      <c r="F15" s="367">
        <v>183</v>
      </c>
      <c r="G15" s="367">
        <v>256</v>
      </c>
      <c r="H15" s="367">
        <v>208</v>
      </c>
      <c r="I15" s="367">
        <v>183</v>
      </c>
      <c r="J15" s="367">
        <f>SUM(C15:I15)</f>
        <v>1462</v>
      </c>
    </row>
    <row r="16" spans="1:12" x14ac:dyDescent="0.25">
      <c r="A16" s="407" t="s">
        <v>11312</v>
      </c>
      <c r="B16" s="410" t="s">
        <v>11377</v>
      </c>
      <c r="C16" s="366">
        <v>14</v>
      </c>
      <c r="D16" s="367">
        <v>14</v>
      </c>
      <c r="E16" s="367">
        <v>14</v>
      </c>
      <c r="F16" s="367">
        <v>0</v>
      </c>
      <c r="G16" s="367">
        <v>0</v>
      </c>
      <c r="H16" s="367">
        <v>0</v>
      </c>
      <c r="I16" s="367">
        <v>0</v>
      </c>
      <c r="J16" s="367">
        <f>SUM(C16:I16)</f>
        <v>42</v>
      </c>
    </row>
    <row r="17" spans="1:10" x14ac:dyDescent="0.25">
      <c r="A17" s="407" t="s">
        <v>11312</v>
      </c>
      <c r="B17" s="410">
        <v>16</v>
      </c>
      <c r="C17" s="366">
        <v>19</v>
      </c>
      <c r="D17" s="367">
        <v>19</v>
      </c>
      <c r="E17" s="367">
        <v>19</v>
      </c>
      <c r="F17" s="367">
        <v>0</v>
      </c>
      <c r="G17" s="367">
        <v>0</v>
      </c>
      <c r="H17" s="367">
        <v>0</v>
      </c>
      <c r="I17" s="367">
        <v>0</v>
      </c>
      <c r="J17" s="367">
        <f>SUM(C17:I17)</f>
        <v>57</v>
      </c>
    </row>
  </sheetData>
  <mergeCells count="4">
    <mergeCell ref="C2:K2"/>
    <mergeCell ref="C12:I12"/>
    <mergeCell ref="A11:J11"/>
    <mergeCell ref="A1:L1"/>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1483"/>
  <sheetViews>
    <sheetView tabSelected="1" view="pageBreakPreview" topLeftCell="A52" zoomScaleNormal="100" zoomScaleSheetLayoutView="100" workbookViewId="0">
      <selection activeCell="H23" sqref="H23"/>
    </sheetView>
  </sheetViews>
  <sheetFormatPr defaultRowHeight="15" x14ac:dyDescent="0.25"/>
  <cols>
    <col min="1" max="1" width="6" style="356" bestFit="1" customWidth="1"/>
    <col min="2" max="2" width="10.28515625" style="356" bestFit="1" customWidth="1"/>
    <col min="3" max="3" width="8.7109375" style="356" bestFit="1" customWidth="1"/>
    <col min="4" max="4" width="81.42578125" style="356" customWidth="1"/>
    <col min="5" max="5" width="9" style="364" bestFit="1" customWidth="1"/>
    <col min="6" max="6" width="17.140625" style="364" bestFit="1" customWidth="1"/>
    <col min="7" max="8" width="9" style="364" customWidth="1"/>
    <col min="9" max="9" width="26.140625" style="47" customWidth="1"/>
    <col min="10" max="11" width="28" style="356" customWidth="1"/>
    <col min="12" max="16384" width="9.140625" style="356"/>
  </cols>
  <sheetData>
    <row r="1" spans="1:10" x14ac:dyDescent="0.25">
      <c r="A1" s="727" t="str">
        <f>'RESUMO DO ORÇAMENTO'!A1:B1</f>
        <v>OBRA: HOSPITAL VETERINÁRIO - CENTRO DE REABILITAÇÃO DE ANIMAIS SILVESTRES - CRAS</v>
      </c>
      <c r="B1" s="818"/>
      <c r="C1" s="818"/>
      <c r="D1" s="819"/>
      <c r="E1" s="351" t="str">
        <f>'RESUMO DO ORÇAMENTO'!C6</f>
        <v>DATA DE ELABORAÇÃO: 07/04/2022</v>
      </c>
      <c r="F1" s="351"/>
      <c r="G1" s="351"/>
      <c r="H1" s="351"/>
      <c r="I1" s="460"/>
      <c r="J1" s="4"/>
    </row>
    <row r="2" spans="1:10" x14ac:dyDescent="0.25">
      <c r="A2" s="717" t="str">
        <f>'RESUMO DO ORÇAMENTO'!A2:B2</f>
        <v>MUNICÍPIO: CUIABÁ - MT</v>
      </c>
      <c r="B2" s="643"/>
      <c r="C2" s="643"/>
      <c r="D2" s="661"/>
      <c r="E2" s="209" t="s">
        <v>13104</v>
      </c>
      <c r="F2" s="591"/>
      <c r="G2" s="591"/>
      <c r="H2" s="591"/>
      <c r="I2" s="583"/>
      <c r="J2" s="4"/>
    </row>
    <row r="3" spans="1:10" x14ac:dyDescent="0.25">
      <c r="A3" s="691" t="str">
        <f>'RESUMO DO ORÇAMENTO'!A3:B3</f>
        <v>ENDEREÇO: RUA DE ACESSO AO INPE (ATRAS DA ASSOFT) , BAIRRO JARDIM VITÓRIA</v>
      </c>
      <c r="B3" s="691"/>
      <c r="C3" s="691"/>
      <c r="D3" s="691"/>
      <c r="E3" s="209" t="s">
        <v>13105</v>
      </c>
      <c r="F3" s="591"/>
      <c r="G3" s="591"/>
      <c r="H3" s="591"/>
      <c r="I3" s="583"/>
      <c r="J3" s="4"/>
    </row>
    <row r="4" spans="1:10" x14ac:dyDescent="0.25">
      <c r="A4" s="717" t="str">
        <f>'RESUMO DO ORÇAMENTO'!A4:B4</f>
        <v>TIPO DE PROJETO: CONSTRUÇÃO</v>
      </c>
      <c r="B4" s="643"/>
      <c r="C4" s="643"/>
      <c r="D4" s="661"/>
      <c r="E4" s="209"/>
      <c r="F4" s="591"/>
      <c r="G4" s="591"/>
      <c r="H4" s="591"/>
      <c r="I4" s="583"/>
      <c r="J4" s="4"/>
    </row>
    <row r="5" spans="1:10" x14ac:dyDescent="0.25">
      <c r="A5" s="460" t="str">
        <f>'RESUMO DO ORÇAMENTO'!A5:B5</f>
        <v>RESPONSÁVEL TÉCNICO: RAUL YAMAMURA FREITAS</v>
      </c>
      <c r="B5" s="77"/>
      <c r="C5" s="77"/>
      <c r="D5" s="459"/>
      <c r="E5" s="528" t="s">
        <v>11455</v>
      </c>
      <c r="F5" s="531"/>
      <c r="G5" s="531"/>
      <c r="H5" s="531"/>
      <c r="I5" s="583"/>
      <c r="J5" s="4"/>
    </row>
    <row r="6" spans="1:10" ht="15.75" thickBot="1" x14ac:dyDescent="0.3">
      <c r="A6" s="645" t="str">
        <f>'RESUMO DO ORÇAMENTO'!A6:B6</f>
        <v>Nº. CREA: MT031208</v>
      </c>
      <c r="B6" s="698"/>
      <c r="C6" s="698"/>
      <c r="D6" s="699"/>
      <c r="E6" s="210"/>
      <c r="F6" s="210"/>
      <c r="G6" s="210"/>
      <c r="H6" s="210"/>
      <c r="I6" s="584"/>
      <c r="J6" s="4"/>
    </row>
    <row r="7" spans="1:10" ht="15.75" thickBot="1" x14ac:dyDescent="0.3">
      <c r="A7" s="820" t="s">
        <v>11459</v>
      </c>
      <c r="B7" s="648"/>
      <c r="C7" s="648"/>
      <c r="D7" s="648"/>
      <c r="E7" s="648"/>
      <c r="F7" s="648"/>
      <c r="G7" s="648"/>
      <c r="H7" s="648"/>
      <c r="I7" s="821"/>
      <c r="J7" s="4"/>
    </row>
    <row r="8" spans="1:10" ht="15.75" thickBot="1" x14ac:dyDescent="0.3">
      <c r="A8" s="822" t="s">
        <v>13109</v>
      </c>
      <c r="B8" s="664"/>
      <c r="C8" s="664"/>
      <c r="D8" s="664"/>
      <c r="E8" s="664"/>
      <c r="F8" s="664"/>
      <c r="G8" s="664"/>
      <c r="H8" s="664"/>
      <c r="I8" s="823"/>
      <c r="J8" s="32"/>
    </row>
    <row r="9" spans="1:10" s="1" customFormat="1" ht="15" customHeight="1" x14ac:dyDescent="0.2">
      <c r="A9" s="824" t="s">
        <v>5</v>
      </c>
      <c r="B9" s="669" t="s">
        <v>0</v>
      </c>
      <c r="C9" s="677" t="s">
        <v>7434</v>
      </c>
      <c r="D9" s="669" t="s">
        <v>1</v>
      </c>
      <c r="E9" s="671" t="s">
        <v>2</v>
      </c>
      <c r="F9" s="536"/>
      <c r="G9" s="536"/>
      <c r="H9" s="536"/>
      <c r="I9" s="669" t="s">
        <v>6</v>
      </c>
      <c r="J9" s="33"/>
    </row>
    <row r="10" spans="1:10" s="1" customFormat="1" ht="15" customHeight="1" thickBot="1" x14ac:dyDescent="0.25">
      <c r="A10" s="825"/>
      <c r="B10" s="670"/>
      <c r="C10" s="678"/>
      <c r="D10" s="670"/>
      <c r="E10" s="672"/>
      <c r="F10" s="537"/>
      <c r="G10" s="537"/>
      <c r="H10" s="537"/>
      <c r="I10" s="670"/>
      <c r="J10" s="33"/>
    </row>
    <row r="11" spans="1:10" s="1" customFormat="1" ht="15" customHeight="1" x14ac:dyDescent="0.2">
      <c r="A11" s="585"/>
      <c r="B11" s="16"/>
      <c r="C11" s="16"/>
      <c r="D11" s="16"/>
      <c r="E11" s="211"/>
      <c r="F11" s="211"/>
      <c r="G11" s="211"/>
      <c r="H11" s="211"/>
      <c r="I11" s="586"/>
      <c r="J11" s="16"/>
    </row>
    <row r="12" spans="1:10" s="1" customFormat="1" ht="14.25" x14ac:dyDescent="0.2">
      <c r="A12" s="534">
        <v>1</v>
      </c>
      <c r="B12" s="666" t="s">
        <v>3457</v>
      </c>
      <c r="C12" s="666"/>
      <c r="D12" s="666"/>
      <c r="E12" s="666"/>
      <c r="F12" s="666"/>
      <c r="G12" s="666"/>
      <c r="H12" s="666"/>
      <c r="I12" s="666"/>
      <c r="J12" s="38"/>
    </row>
    <row r="13" spans="1:10" x14ac:dyDescent="0.25">
      <c r="A13" s="361" t="s">
        <v>7432</v>
      </c>
      <c r="B13" s="655" t="str">
        <f>'COMPOSIÇÃO UNITÁRIA'!C10</f>
        <v>CPU 01</v>
      </c>
      <c r="C13" s="657"/>
      <c r="D13" s="362" t="str">
        <f>'COMPOSIÇÃO UNITÁRIA'!D10</f>
        <v>PLACA DE OBRA EM CHAPA DE ACO GALVANIZADO</v>
      </c>
      <c r="E13" s="213" t="s">
        <v>161</v>
      </c>
      <c r="F13" s="682" t="s">
        <v>13106</v>
      </c>
      <c r="G13" s="683"/>
      <c r="H13" s="684"/>
      <c r="I13" s="405">
        <f>5*2.5</f>
        <v>12.5</v>
      </c>
      <c r="J13" s="357"/>
    </row>
    <row r="14" spans="1:10" ht="25.5" x14ac:dyDescent="0.25">
      <c r="A14" s="361" t="s">
        <v>8569</v>
      </c>
      <c r="B14" s="532">
        <v>93208</v>
      </c>
      <c r="C14" s="532" t="s">
        <v>3511</v>
      </c>
      <c r="D14" s="360" t="str">
        <f>VLOOKUP(B14,'SERV.N.DESON.03.2021'!A:E,2,FALSE)</f>
        <v>EXECUÇÃO DE ALMOXARIFADO EM CANTEIRO DE OBRA EM CHAPA DE MADEIRA COMPENSADA, INCLUSO PRATELEIRAS. AF_02/2016</v>
      </c>
      <c r="E14" s="208" t="str">
        <f>VLOOKUP(B14,'SERV.N.DESON.03.2021'!A:E,3,FALSE)</f>
        <v>M2</v>
      </c>
      <c r="F14" s="682" t="s">
        <v>13107</v>
      </c>
      <c r="G14" s="683"/>
      <c r="H14" s="684"/>
      <c r="I14" s="41">
        <f>6.5*3</f>
        <v>19.5</v>
      </c>
      <c r="J14" s="357"/>
    </row>
    <row r="15" spans="1:10" ht="38.25" x14ac:dyDescent="0.25">
      <c r="A15" s="361" t="s">
        <v>10522</v>
      </c>
      <c r="B15" s="532">
        <v>101530</v>
      </c>
      <c r="C15" s="532" t="s">
        <v>3511</v>
      </c>
      <c r="D15" s="360" t="str">
        <f>VLOOKUP(B15,'SERV.N.DESON.03.2021'!A:E,2,FALSE)</f>
        <v>ENTRADA DE ENERGIA ELÉTRICA, SUBTERRÂNEA, TRIFÁSICA, COM CAIXA DE SOBREPOR, CABO DE 16 MM2 E DISJUNTOR DIN 50A (NÃO INCLUSA MURETA DE ALVENARIA). AF_07/2020_P</v>
      </c>
      <c r="E15" s="208" t="str">
        <f>VLOOKUP(B15,'SERV.N.DESON.03.2021'!A:E,3,FALSE)</f>
        <v>UN</v>
      </c>
      <c r="F15" s="812" t="s">
        <v>13119</v>
      </c>
      <c r="G15" s="813"/>
      <c r="H15" s="814"/>
      <c r="I15" s="41">
        <v>1</v>
      </c>
      <c r="J15" s="357"/>
    </row>
    <row r="16" spans="1:10" ht="25.5" x14ac:dyDescent="0.25">
      <c r="A16" s="361" t="s">
        <v>10523</v>
      </c>
      <c r="B16" s="532">
        <v>95635</v>
      </c>
      <c r="C16" s="532" t="s">
        <v>3511</v>
      </c>
      <c r="D16" s="360" t="str">
        <f>VLOOKUP(B16,'SERV.N.DESON.03.2021'!A:E,2,FALSE)</f>
        <v>KIT CAVALETE PARA MEDIÇÃO DE ÁGUA - ENTRADA PRINCIPAL, EM PVC SOLDÁVEL DN 25 (¾")   FORNECIMENTO E INSTALAÇÃO (EXCLUSIVE HIDRÔMETRO). AF_11/2016</v>
      </c>
      <c r="E16" s="208" t="str">
        <f>VLOOKUP(B16,'SERV.N.DESON.03.2021'!A:E,3,FALSE)</f>
        <v>UN</v>
      </c>
      <c r="F16" s="812" t="s">
        <v>13119</v>
      </c>
      <c r="G16" s="813"/>
      <c r="H16" s="814"/>
      <c r="I16" s="41">
        <v>1</v>
      </c>
      <c r="J16" s="357"/>
    </row>
    <row r="17" spans="1:10" x14ac:dyDescent="0.25">
      <c r="A17" s="361" t="s">
        <v>10536</v>
      </c>
      <c r="B17" s="532">
        <v>95675</v>
      </c>
      <c r="C17" s="532" t="s">
        <v>3511</v>
      </c>
      <c r="D17" s="360" t="str">
        <f>VLOOKUP(B17,'SERV.N.DESON.03.2021'!A:E,2,FALSE)</f>
        <v>HIDRÔMETRO DN 25 (¾ ), 5,0 M³/H FORNECIMENTO E INSTALAÇÃO. AF_11/2016</v>
      </c>
      <c r="E17" s="208" t="str">
        <f>VLOOKUP(B17,'SERV.N.DESON.03.2021'!A:E,3,FALSE)</f>
        <v>UN</v>
      </c>
      <c r="F17" s="812" t="s">
        <v>13119</v>
      </c>
      <c r="G17" s="813"/>
      <c r="H17" s="814"/>
      <c r="I17" s="41">
        <v>1</v>
      </c>
      <c r="J17" s="357"/>
    </row>
    <row r="18" spans="1:10" x14ac:dyDescent="0.25">
      <c r="A18" s="361" t="s">
        <v>10537</v>
      </c>
      <c r="B18" s="532">
        <v>98459</v>
      </c>
      <c r="C18" s="532" t="s">
        <v>3511</v>
      </c>
      <c r="D18" s="360" t="str">
        <f>VLOOKUP(B18,'SERV.N.DESON.03.2021'!A:E,2,FALSE)</f>
        <v>TAPUME COM TELHA METÁLICA. AF_05/2018</v>
      </c>
      <c r="E18" s="208" t="str">
        <f>VLOOKUP(B18,'SERV.N.DESON.03.2021'!A:E,3,FALSE)</f>
        <v>M2</v>
      </c>
      <c r="F18" s="682" t="s">
        <v>13108</v>
      </c>
      <c r="G18" s="683"/>
      <c r="H18" s="684"/>
      <c r="I18" s="41">
        <f>7.5*3.5</f>
        <v>26.25</v>
      </c>
      <c r="J18" s="357"/>
    </row>
    <row r="19" spans="1:10" x14ac:dyDescent="0.25">
      <c r="A19" s="361" t="s">
        <v>10732</v>
      </c>
      <c r="B19" s="530">
        <v>100575</v>
      </c>
      <c r="C19" s="532" t="s">
        <v>3511</v>
      </c>
      <c r="D19" s="360" t="str">
        <f>VLOOKUP(B19,'SERV.N.DESON.03.2021'!A:E,2,FALSE)</f>
        <v>REGULARIZAÇÃO DE SUPERFÍCIES COM MOTONIVELADORA. AF_11/2019</v>
      </c>
      <c r="E19" s="208" t="str">
        <f>VLOOKUP(B19,'SERV.N.DESON.03.2021'!A:E,3,FALSE)</f>
        <v>M2</v>
      </c>
      <c r="F19" s="682" t="s">
        <v>13114</v>
      </c>
      <c r="G19" s="684"/>
      <c r="H19" s="535"/>
      <c r="I19" s="41">
        <v>3078.96</v>
      </c>
      <c r="J19" s="357"/>
    </row>
    <row r="20" spans="1:10" ht="25.5" x14ac:dyDescent="0.25">
      <c r="A20" s="361" t="s">
        <v>13018</v>
      </c>
      <c r="B20" s="532">
        <v>98525</v>
      </c>
      <c r="C20" s="532" t="s">
        <v>3511</v>
      </c>
      <c r="D20" s="360" t="str">
        <f>VLOOKUP(B20,'SERV.N.DESON.03.2021'!A:E,2,FALSE)</f>
        <v>LIMPEZA MECANIZADA DE CAMADA VEGETAL, VEGETAÇÃO E PEQUENAS ÁRVORES (DIÂMETRO DE TRONCO MENOR QUE 0,20 M), COM TRATOR DE ESTEIRAS.AF_05/2018</v>
      </c>
      <c r="E20" s="208" t="str">
        <f>VLOOKUP(B20,'SERV.N.DESON.03.2021'!A:E,3,FALSE)</f>
        <v>M2</v>
      </c>
      <c r="F20" s="682" t="s">
        <v>13114</v>
      </c>
      <c r="G20" s="684"/>
      <c r="H20" s="535"/>
      <c r="I20" s="41">
        <v>3078.96</v>
      </c>
      <c r="J20" s="357"/>
    </row>
    <row r="21" spans="1:10" ht="25.5" x14ac:dyDescent="0.25">
      <c r="A21" s="361" t="s">
        <v>13035</v>
      </c>
      <c r="B21" s="532">
        <v>101114</v>
      </c>
      <c r="C21" s="532" t="s">
        <v>3511</v>
      </c>
      <c r="D21" s="360" t="str">
        <f>VLOOKUP(B21,'SERV.N.DESON.03.2021'!A:E,2,FALSE)</f>
        <v>ESCAVAÇÃO HORIZONTAL EM SOLO DE 1A CATEGORIA COM TRATOR DE ESTEIRAS (100HP/LÂMINA: 2,19M3). AF_07/2020</v>
      </c>
      <c r="E21" s="208" t="str">
        <f>VLOOKUP(B21,'SERV.N.DESON.03.2021'!A:E,3,FALSE)</f>
        <v>M3</v>
      </c>
      <c r="F21" s="682" t="s">
        <v>13115</v>
      </c>
      <c r="G21" s="684"/>
      <c r="H21" s="535"/>
      <c r="I21" s="41">
        <v>50692.86</v>
      </c>
      <c r="J21" s="357"/>
    </row>
    <row r="22" spans="1:10" ht="25.5" x14ac:dyDescent="0.25">
      <c r="A22" s="361" t="s">
        <v>13146</v>
      </c>
      <c r="B22" s="613">
        <v>99059</v>
      </c>
      <c r="C22" s="613" t="s">
        <v>3511</v>
      </c>
      <c r="D22" s="360" t="str">
        <f>VLOOKUP(B22,'SERV.N.DESON.03.2021'!A:E,2,FALSE)</f>
        <v>LOCACAO CONVENCIONAL DE OBRA, UTILIZANDO GABARITO DE TÁBUAS CORRIDAS PONTALETADAS A CADA 2,00M -  2 UTILIZAÇÕES. AF_10/2018</v>
      </c>
      <c r="E22" s="615" t="str">
        <f>VLOOKUP(B22,'SERV.N.DESON.03.2021'!A:E,3,FALSE)</f>
        <v>M</v>
      </c>
      <c r="F22" s="682" t="s">
        <v>13116</v>
      </c>
      <c r="G22" s="683"/>
      <c r="H22" s="684"/>
      <c r="I22" s="41">
        <f>'ORÇAMENTO SINT'!F22</f>
        <v>194.13</v>
      </c>
      <c r="J22" s="357"/>
    </row>
    <row r="23" spans="1:10" ht="15.75" x14ac:dyDescent="0.25">
      <c r="A23" s="587"/>
      <c r="B23" s="176"/>
      <c r="C23" s="176"/>
      <c r="D23" s="177"/>
      <c r="E23" s="177"/>
      <c r="F23" s="177"/>
      <c r="G23" s="177"/>
      <c r="H23" s="177"/>
      <c r="I23" s="588"/>
      <c r="J23" s="357"/>
    </row>
    <row r="24" spans="1:10" x14ac:dyDescent="0.25">
      <c r="A24" s="534">
        <v>2</v>
      </c>
      <c r="B24" s="650" t="s">
        <v>10538</v>
      </c>
      <c r="C24" s="651"/>
      <c r="D24" s="651"/>
      <c r="E24" s="651"/>
      <c r="F24" s="651"/>
      <c r="G24" s="651"/>
      <c r="H24" s="651"/>
      <c r="I24" s="652"/>
      <c r="J24" s="357"/>
    </row>
    <row r="25" spans="1:10" x14ac:dyDescent="0.25">
      <c r="A25" s="815" t="s">
        <v>10539</v>
      </c>
      <c r="B25" s="816"/>
      <c r="C25" s="816"/>
      <c r="D25" s="816"/>
      <c r="E25" s="816"/>
      <c r="F25" s="816"/>
      <c r="G25" s="816"/>
      <c r="H25" s="816"/>
      <c r="I25" s="817"/>
      <c r="J25" s="357"/>
    </row>
    <row r="26" spans="1:10" ht="25.5" x14ac:dyDescent="0.25">
      <c r="A26" s="532" t="s">
        <v>3461</v>
      </c>
      <c r="B26" s="532">
        <v>96527</v>
      </c>
      <c r="C26" s="532" t="s">
        <v>3511</v>
      </c>
      <c r="D26" s="360" t="str">
        <f>VLOOKUP(B26,'SERV.N.DESON.03.2021'!A:E,2,FALSE)</f>
        <v>ESCAVAÇÃO MANUAL DE VALA PARA VIGA BALDRAME (INCLUINDO ESCAVAÇÃO PARA COLOCAÇÃO DE FÔRMAS). AF_06/2017</v>
      </c>
      <c r="E26" s="208" t="str">
        <f>VLOOKUP(B26,'SERV.N.DESON.03.2021'!A:E,3,FALSE)</f>
        <v>M3</v>
      </c>
      <c r="F26" s="807" t="s">
        <v>13110</v>
      </c>
      <c r="G26" s="807"/>
      <c r="H26" s="807"/>
      <c r="I26" s="41">
        <f>156.49*0.2*0.65+573.36*0.2*0.45</f>
        <v>71.946100000000001</v>
      </c>
      <c r="J26" s="357"/>
    </row>
    <row r="27" spans="1:10" ht="25.5" x14ac:dyDescent="0.25">
      <c r="A27" s="532" t="s">
        <v>3462</v>
      </c>
      <c r="B27" s="532">
        <v>96616</v>
      </c>
      <c r="C27" s="532" t="s">
        <v>3511</v>
      </c>
      <c r="D27" s="360" t="str">
        <f>VLOOKUP(B27,'SERV.N.DESON.03.2021'!A:E,2,FALSE)</f>
        <v>LASTRO DE CONCRETO MAGRO, APLICADO EM BLOCOS DE COROAMENTO OU SAPATAS. AF_08/2017</v>
      </c>
      <c r="E27" s="208" t="str">
        <f>VLOOKUP(B27,'SERV.N.DESON.03.2021'!A:E,3,FALSE)</f>
        <v>M3</v>
      </c>
      <c r="F27" s="807" t="s">
        <v>13110</v>
      </c>
      <c r="G27" s="807"/>
      <c r="H27" s="807"/>
      <c r="I27" s="41">
        <f>QT.EST!G59</f>
        <v>7.2900000000000009</v>
      </c>
      <c r="J27" s="357"/>
    </row>
    <row r="28" spans="1:10" ht="25.5" x14ac:dyDescent="0.25">
      <c r="A28" s="532" t="s">
        <v>3463</v>
      </c>
      <c r="B28" s="532">
        <v>96536</v>
      </c>
      <c r="C28" s="532" t="s">
        <v>3511</v>
      </c>
      <c r="D28" s="360" t="str">
        <f>VLOOKUP(B28,'SERV.N.DESON.03.2021'!A:E,2,FALSE)</f>
        <v>FABRICAÇÃO, MONTAGEM E DESMONTAGEM DE FÔRMA PARA VIGA BALDRAME, EM MADEIRA SERRADA, E=25 MM, 4 UTILIZAÇÕES. AF_06/2017</v>
      </c>
      <c r="E28" s="208" t="str">
        <f>VLOOKUP(B28,'SERV.N.DESON.03.2021'!A:E,3,FALSE)</f>
        <v>M2</v>
      </c>
      <c r="F28" s="807" t="s">
        <v>13110</v>
      </c>
      <c r="G28" s="807"/>
      <c r="H28" s="807"/>
      <c r="I28" s="41">
        <f>QT.EST!G66</f>
        <v>646.46</v>
      </c>
      <c r="J28" s="357"/>
    </row>
    <row r="29" spans="1:10" ht="25.5" x14ac:dyDescent="0.25">
      <c r="A29" s="532" t="s">
        <v>8546</v>
      </c>
      <c r="B29" s="532">
        <v>96543</v>
      </c>
      <c r="C29" s="532" t="s">
        <v>3511</v>
      </c>
      <c r="D29" s="360" t="str">
        <f>VLOOKUP(B29,'SERV.N.DESON.03.2021'!A:E,2,FALSE)</f>
        <v>ARMAÇÃO DE BLOCO, VIGA BALDRAME E SAPATA UTILIZANDO AÇO CA-60 DE 5 MM - MONTAGEM. AF_06/2017</v>
      </c>
      <c r="E29" s="208" t="str">
        <f>VLOOKUP(B29,'SERV.N.DESON.03.2021'!A:E,3,FALSE)</f>
        <v>KG</v>
      </c>
      <c r="F29" s="807" t="s">
        <v>13110</v>
      </c>
      <c r="G29" s="807"/>
      <c r="H29" s="807"/>
      <c r="I29" s="41">
        <f>AÇO!L3</f>
        <v>858</v>
      </c>
      <c r="J29" s="357"/>
    </row>
    <row r="30" spans="1:10" ht="25.5" x14ac:dyDescent="0.25">
      <c r="A30" s="532" t="s">
        <v>8547</v>
      </c>
      <c r="B30" s="532">
        <v>96544</v>
      </c>
      <c r="C30" s="532" t="s">
        <v>3511</v>
      </c>
      <c r="D30" s="360" t="str">
        <f>VLOOKUP(B30,'SERV.N.DESON.03.2021'!A:E,2,FALSE)</f>
        <v>ARMAÇÃO DE BLOCO, VIGA BALDRAME OU SAPATA UTILIZANDO AÇO CA-50 DE 6,3 MM - MONTAGEM. AF_06/2017</v>
      </c>
      <c r="E30" s="208" t="str">
        <f>VLOOKUP(B30,'SERV.N.DESON.03.2021'!A:E,3,FALSE)</f>
        <v>KG</v>
      </c>
      <c r="F30" s="807" t="s">
        <v>13110</v>
      </c>
      <c r="G30" s="807"/>
      <c r="H30" s="807"/>
      <c r="I30" s="41">
        <f>AÇO!L4</f>
        <v>324</v>
      </c>
      <c r="J30" s="357"/>
    </row>
    <row r="31" spans="1:10" ht="25.5" x14ac:dyDescent="0.25">
      <c r="A31" s="532" t="s">
        <v>10540</v>
      </c>
      <c r="B31" s="532">
        <v>96546</v>
      </c>
      <c r="C31" s="532" t="s">
        <v>3511</v>
      </c>
      <c r="D31" s="360" t="str">
        <f>VLOOKUP(B31,'SERV.N.DESON.03.2021'!A:E,2,FALSE)</f>
        <v>ARMAÇÃO DE BLOCO, VIGA BALDRAME OU SAPATA UTILIZANDO AÇO CA-50 DE 10 MM - MONTAGEM. AF_06/2017</v>
      </c>
      <c r="E31" s="208" t="str">
        <f>VLOOKUP(B31,'SERV.N.DESON.03.2021'!A:E,3,FALSE)</f>
        <v>KG</v>
      </c>
      <c r="F31" s="807" t="s">
        <v>13110</v>
      </c>
      <c r="G31" s="807"/>
      <c r="H31" s="807"/>
      <c r="I31" s="41">
        <f>AÇO!L5</f>
        <v>1840</v>
      </c>
      <c r="J31" s="357"/>
    </row>
    <row r="32" spans="1:10" ht="25.5" x14ac:dyDescent="0.25">
      <c r="A32" s="532" t="s">
        <v>10541</v>
      </c>
      <c r="B32" s="532">
        <v>96547</v>
      </c>
      <c r="C32" s="532" t="s">
        <v>3511</v>
      </c>
      <c r="D32" s="360" t="str">
        <f>VLOOKUP(B32,'SERV.N.DESON.03.2021'!A:E,2,FALSE)</f>
        <v>ARMAÇÃO DE BLOCO, VIGA BALDRAME OU SAPATA UTILIZANDO AÇO CA-50 DE 12,5 MM - MONTAGEM. AF_06/2017</v>
      </c>
      <c r="E32" s="208" t="str">
        <f>VLOOKUP(B32,'SERV.N.DESON.03.2021'!A:E,3,FALSE)</f>
        <v>KG</v>
      </c>
      <c r="F32" s="807" t="s">
        <v>13110</v>
      </c>
      <c r="G32" s="807"/>
      <c r="H32" s="807"/>
      <c r="I32" s="41">
        <f>AÇO!L6</f>
        <v>28</v>
      </c>
      <c r="J32" s="357"/>
    </row>
    <row r="33" spans="1:11" s="370" customFormat="1" ht="25.5" x14ac:dyDescent="0.25">
      <c r="A33" s="532" t="s">
        <v>10542</v>
      </c>
      <c r="B33" s="532">
        <v>96548</v>
      </c>
      <c r="C33" s="532" t="s">
        <v>3511</v>
      </c>
      <c r="D33" s="360" t="str">
        <f>VLOOKUP(B33,'SERV.N.DESON.03.2021'!A:E,2,FALSE)</f>
        <v>ARMAÇÃO DE BLOCO, VIGA BALDRAME OU SAPATA UTILIZANDO AÇO CA-50 DE 16 MM - MONTAGEM. AF_06/2017</v>
      </c>
      <c r="E33" s="208" t="str">
        <f>VLOOKUP(B33,'SERV.N.DESON.03.2021'!A:E,3,FALSE)</f>
        <v>KG</v>
      </c>
      <c r="F33" s="807" t="s">
        <v>13110</v>
      </c>
      <c r="G33" s="807"/>
      <c r="H33" s="807"/>
      <c r="I33" s="41">
        <f>AÇO!L7</f>
        <v>76</v>
      </c>
      <c r="J33" s="357"/>
      <c r="K33" s="356"/>
    </row>
    <row r="34" spans="1:11" s="370" customFormat="1" ht="25.5" x14ac:dyDescent="0.25">
      <c r="A34" s="532" t="s">
        <v>10543</v>
      </c>
      <c r="B34" s="532">
        <v>96557</v>
      </c>
      <c r="C34" s="532" t="s">
        <v>3511</v>
      </c>
      <c r="D34" s="360" t="str">
        <f>VLOOKUP(B34,'SERV.N.DESON.03.2021'!A:E,2,FALSE)</f>
        <v>CONCRETAGEM DE BLOCOS DE COROAMENTO E VIGAS BALDRAMES, FCK 30 MPA, COM USO DE BOMBA  LANÇAMENTO, ADENSAMENTO E ACABAMENTO. AF_06/2017</v>
      </c>
      <c r="E34" s="208" t="str">
        <f>VLOOKUP(B34,'SERV.N.DESON.03.2021'!A:E,3,FALSE)</f>
        <v>M3</v>
      </c>
      <c r="F34" s="807" t="s">
        <v>13110</v>
      </c>
      <c r="G34" s="807"/>
      <c r="H34" s="807"/>
      <c r="I34" s="41">
        <f>QT.EST!G73</f>
        <v>64.63</v>
      </c>
      <c r="J34" s="357"/>
      <c r="K34" s="356"/>
    </row>
    <row r="35" spans="1:11" s="370" customFormat="1" ht="25.5" x14ac:dyDescent="0.25">
      <c r="A35" s="532" t="s">
        <v>10544</v>
      </c>
      <c r="B35" s="532">
        <v>98557</v>
      </c>
      <c r="C35" s="532" t="s">
        <v>3511</v>
      </c>
      <c r="D35" s="360" t="str">
        <f>VLOOKUP(B35,'SERV.N.DESON.03.2021'!A:E,2,FALSE)</f>
        <v>IMPERMEABILIZAÇÃO DE SUPERFÍCIE COM EMULSÃO ASFÁLTICA, 2 DEMÃOS AF_06/2018</v>
      </c>
      <c r="E35" s="208" t="str">
        <f>VLOOKUP(B35,'SERV.N.DESON.03.2021'!A:E,3,FALSE)</f>
        <v>M2</v>
      </c>
      <c r="F35" s="807" t="s">
        <v>13110</v>
      </c>
      <c r="G35" s="807"/>
      <c r="H35" s="807"/>
      <c r="I35" s="41">
        <f>I28</f>
        <v>646.46</v>
      </c>
      <c r="J35" s="357"/>
      <c r="K35" s="356"/>
    </row>
    <row r="36" spans="1:11" s="370" customFormat="1" x14ac:dyDescent="0.25">
      <c r="A36" s="660" t="s">
        <v>11294</v>
      </c>
      <c r="B36" s="660"/>
      <c r="C36" s="660"/>
      <c r="D36" s="660"/>
      <c r="E36" s="660"/>
      <c r="F36" s="660"/>
      <c r="G36" s="660"/>
      <c r="H36" s="660"/>
      <c r="I36" s="660"/>
      <c r="J36" s="357"/>
      <c r="K36" s="356"/>
    </row>
    <row r="37" spans="1:11" s="370" customFormat="1" ht="25.5" x14ac:dyDescent="0.25">
      <c r="A37" s="532" t="s">
        <v>11426</v>
      </c>
      <c r="B37" s="532">
        <v>96523</v>
      </c>
      <c r="C37" s="532" t="s">
        <v>3511</v>
      </c>
      <c r="D37" s="360" t="str">
        <f>VLOOKUP(B37,'SERV.N.DESON.03.2021'!A:E,2,FALSE)</f>
        <v>ESCAVAÇÃO MANUAL PARA BLOCO DE COROAMENTO OU SAPATA (INCLUINDO ESCAVAÇÃO PARA COLOCAÇÃO DE FÔRMAS). AF_06/2017</v>
      </c>
      <c r="E37" s="208" t="str">
        <f>VLOOKUP(B37,'SERV.N.DESON.03.2021'!A:E,3,FALSE)</f>
        <v>M3</v>
      </c>
      <c r="F37" s="807" t="s">
        <v>13110</v>
      </c>
      <c r="G37" s="807"/>
      <c r="H37" s="807"/>
      <c r="I37" s="41">
        <f>QT.EST!G3</f>
        <v>64.83</v>
      </c>
      <c r="J37" s="357"/>
      <c r="K37" s="356"/>
    </row>
    <row r="38" spans="1:11" s="370" customFormat="1" ht="25.5" x14ac:dyDescent="0.25">
      <c r="A38" s="532" t="s">
        <v>11427</v>
      </c>
      <c r="B38" s="532">
        <v>96619</v>
      </c>
      <c r="C38" s="532" t="s">
        <v>3511</v>
      </c>
      <c r="D38" s="360" t="str">
        <f>VLOOKUP(B38,'SERV.N.DESON.03.2021'!A:E,2,FALSE)</f>
        <v>LASTRO DE CONCRETO MAGRO, APLICADO EM BLOCOS DE COROAMENTO OU SAPATAS, ESPESSURA DE 5 CM. AF_08/2017</v>
      </c>
      <c r="E38" s="208" t="str">
        <f>VLOOKUP(B38,'SERV.N.DESON.03.2021'!A:E,3,FALSE)</f>
        <v>M2</v>
      </c>
      <c r="F38" s="807" t="s">
        <v>13110</v>
      </c>
      <c r="G38" s="807"/>
      <c r="H38" s="807"/>
      <c r="I38" s="41">
        <f>QT.EST!G7</f>
        <v>91.2</v>
      </c>
      <c r="J38" s="357"/>
      <c r="K38" s="356"/>
    </row>
    <row r="39" spans="1:11" s="370" customFormat="1" ht="25.5" x14ac:dyDescent="0.25">
      <c r="A39" s="532" t="s">
        <v>11428</v>
      </c>
      <c r="B39" s="532">
        <v>96535</v>
      </c>
      <c r="C39" s="532" t="s">
        <v>3511</v>
      </c>
      <c r="D39" s="360" t="str">
        <f>VLOOKUP(B39,'SERV.N.DESON.03.2021'!A:E,2,FALSE)</f>
        <v>FABRICAÇÃO, MONTAGEM E DESMONTAGEM DE FÔRMA PARA SAPATA, EM MADEIRA SERRADA, E=25 MM, 4 UTILIZAÇÕES. AF_06/2017</v>
      </c>
      <c r="E39" s="208" t="str">
        <f>VLOOKUP(B39,'SERV.N.DESON.03.2021'!A:E,3,FALSE)</f>
        <v>M2</v>
      </c>
      <c r="F39" s="807" t="s">
        <v>13110</v>
      </c>
      <c r="G39" s="807"/>
      <c r="H39" s="807"/>
      <c r="I39" s="41">
        <f>QT.EST!G11</f>
        <v>217.36</v>
      </c>
      <c r="J39" s="357"/>
      <c r="K39" s="356"/>
    </row>
    <row r="40" spans="1:11" s="370" customFormat="1" ht="25.5" x14ac:dyDescent="0.25">
      <c r="A40" s="532" t="s">
        <v>11429</v>
      </c>
      <c r="B40" s="532">
        <v>96547</v>
      </c>
      <c r="C40" s="532" t="s">
        <v>3511</v>
      </c>
      <c r="D40" s="360" t="str">
        <f>VLOOKUP(B40,'SERV.N.DESON.03.2021'!A:E,2,FALSE)</f>
        <v>ARMAÇÃO DE BLOCO, VIGA BALDRAME OU SAPATA UTILIZANDO AÇO CA-50 DE 12,5 MM - MONTAGEM. AF_06/2017</v>
      </c>
      <c r="E40" s="208" t="str">
        <f>VLOOKUP(B40,'SERV.N.DESON.03.2021'!A:E,3,FALSE)</f>
        <v>KG</v>
      </c>
      <c r="F40" s="807" t="s">
        <v>13110</v>
      </c>
      <c r="G40" s="807"/>
      <c r="H40" s="807"/>
      <c r="I40" s="41">
        <v>2416</v>
      </c>
      <c r="J40" s="357"/>
      <c r="K40" s="356"/>
    </row>
    <row r="41" spans="1:11" s="370" customFormat="1" ht="25.5" x14ac:dyDescent="0.25">
      <c r="A41" s="532" t="s">
        <v>10546</v>
      </c>
      <c r="B41" s="532">
        <v>96558</v>
      </c>
      <c r="C41" s="532" t="s">
        <v>3511</v>
      </c>
      <c r="D41" s="360" t="str">
        <f>VLOOKUP(B41,'SERV.N.DESON.03.2021'!A:E,2,FALSE)</f>
        <v>CONCRETAGEM DE SAPATAS, FCK 30 MPA, COM USO DE BOMBA  LANÇAMENTO, ADENSAMENTO E ACABAMENTO. AF_11/2016</v>
      </c>
      <c r="E41" s="208" t="str">
        <f>VLOOKUP(B41,'SERV.N.DESON.03.2021'!A:E,3,FALSE)</f>
        <v>M3</v>
      </c>
      <c r="F41" s="807" t="s">
        <v>13110</v>
      </c>
      <c r="G41" s="807"/>
      <c r="H41" s="807"/>
      <c r="I41" s="41">
        <f>QT.EST!G15</f>
        <v>54.72</v>
      </c>
      <c r="J41" s="357"/>
      <c r="K41" s="356"/>
    </row>
    <row r="42" spans="1:11" s="370" customFormat="1" x14ac:dyDescent="0.25">
      <c r="A42" s="660" t="s">
        <v>10545</v>
      </c>
      <c r="B42" s="660"/>
      <c r="C42" s="660"/>
      <c r="D42" s="660"/>
      <c r="E42" s="660"/>
      <c r="F42" s="660"/>
      <c r="G42" s="660"/>
      <c r="H42" s="660"/>
      <c r="I42" s="660"/>
      <c r="J42" s="357"/>
      <c r="K42" s="356"/>
    </row>
    <row r="43" spans="1:11" s="370" customFormat="1" ht="38.25" x14ac:dyDescent="0.25">
      <c r="A43" s="532" t="s">
        <v>11430</v>
      </c>
      <c r="B43" s="532">
        <v>92778</v>
      </c>
      <c r="C43" s="532" t="s">
        <v>3511</v>
      </c>
      <c r="D43" s="360" t="str">
        <f>VLOOKUP(B43,'SERV.N.DESON.03.2021'!A:E,2,FALSE)</f>
        <v>ARMAÇÃO DE PILAR OU VIGA DE UMA ESTRUTURA CONVENCIONAL DE CONCRETO ARMADO EM UMA EDIFICAÇÃO TÉRREA OU SOBRADO UTILIZANDO AÇO CA-50 DE 10,0 MM - MONTAGEM. AF_12/2015</v>
      </c>
      <c r="E43" s="208" t="str">
        <f>VLOOKUP(B43,'SERV.N.DESON.03.2021'!A:E,3,FALSE)</f>
        <v>KG</v>
      </c>
      <c r="F43" s="807" t="s">
        <v>13110</v>
      </c>
      <c r="G43" s="807"/>
      <c r="H43" s="807"/>
      <c r="I43" s="41">
        <f>293+204+236+232+216+241+204+200+199</f>
        <v>2025</v>
      </c>
      <c r="J43" s="357"/>
      <c r="K43" s="356"/>
    </row>
    <row r="44" spans="1:11" s="370" customFormat="1" ht="38.25" x14ac:dyDescent="0.25">
      <c r="A44" s="532" t="s">
        <v>11431</v>
      </c>
      <c r="B44" s="532">
        <v>92775</v>
      </c>
      <c r="C44" s="532" t="s">
        <v>3511</v>
      </c>
      <c r="D44" s="360" t="str">
        <f>VLOOKUP(B44,'SERV.N.DESON.03.2021'!A:E,2,FALSE)</f>
        <v>ARMAÇÃO DE PILAR OU VIGA DE UMA ESTRUTURA CONVENCIONAL DE CONCRETO ARMADO EM UMA EDIFICAÇÃO TÉRREA OU SOBRADO UTILIZANDO AÇO CA-60 DE 5,0 MM - MONTAGEM. AF_12/2015</v>
      </c>
      <c r="E44" s="208" t="str">
        <f>VLOOKUP(B44,'SERV.N.DESON.03.2021'!A:E,3,FALSE)</f>
        <v>KG</v>
      </c>
      <c r="F44" s="807" t="s">
        <v>13110</v>
      </c>
      <c r="G44" s="807"/>
      <c r="H44" s="807"/>
      <c r="I44" s="41">
        <f>134+92+106+104+96+109+92+90+93</f>
        <v>916</v>
      </c>
      <c r="J44" s="357"/>
      <c r="K44" s="356"/>
    </row>
    <row r="45" spans="1:11" s="370" customFormat="1" ht="25.5" x14ac:dyDescent="0.25">
      <c r="A45" s="532" t="s">
        <v>11432</v>
      </c>
      <c r="B45" s="532">
        <v>103672</v>
      </c>
      <c r="C45" s="532" t="s">
        <v>3511</v>
      </c>
      <c r="D45" s="360" t="str">
        <f>VLOOKUP(B45,'SERV.N.DESON.03.2021'!A:E,2,FALSE)</f>
        <v>CONCRETAGEM DE PILARES, FCK = 25 MPA, COM USO DE BOMBA - LANÇAMENTO, ADENSAMENTO E ACABAMENTO. AF_02/2022</v>
      </c>
      <c r="E45" s="208" t="str">
        <f>VLOOKUP(B45,'SERV.N.DESON.03.2021'!A:E,3,FALSE)</f>
        <v>M3</v>
      </c>
      <c r="F45" s="807" t="s">
        <v>13110</v>
      </c>
      <c r="G45" s="807"/>
      <c r="H45" s="807"/>
      <c r="I45" s="41">
        <f>QT.EST!G45</f>
        <v>35.56</v>
      </c>
      <c r="J45" s="357"/>
      <c r="K45" s="356"/>
    </row>
    <row r="46" spans="1:11" s="370" customFormat="1" ht="38.25" x14ac:dyDescent="0.25">
      <c r="A46" s="532" t="s">
        <v>10547</v>
      </c>
      <c r="B46" s="532">
        <v>92433</v>
      </c>
      <c r="C46" s="532" t="s">
        <v>3511</v>
      </c>
      <c r="D46" s="360" t="str">
        <f>VLOOKUP(B46,'SERV.N.DESON.03.2021'!A:E,2,FALSE)</f>
        <v>MONTAGEM E DESMONTAGEM DE FÔRMA DE PILARES RETANGULARES E ESTRUTURAS SIMILARES, PÉ-DIREITO DUPLO, EM CHAPA DE MADEIRA COMPENSADA PLASTIFICADA, 10 UTILIZAÇÕES. AF_09/2020</v>
      </c>
      <c r="E46" s="208" t="str">
        <f>VLOOKUP(B46,'SERV.N.DESON.03.2021'!A:E,3,FALSE)</f>
        <v>M2</v>
      </c>
      <c r="F46" s="807" t="s">
        <v>13110</v>
      </c>
      <c r="G46" s="807"/>
      <c r="H46" s="807"/>
      <c r="I46" s="41">
        <f>QT.EST!G30</f>
        <v>527.77</v>
      </c>
      <c r="J46" s="357"/>
      <c r="K46" s="356"/>
    </row>
    <row r="47" spans="1:11" s="370" customFormat="1" x14ac:dyDescent="0.25">
      <c r="A47" s="660" t="s">
        <v>10599</v>
      </c>
      <c r="B47" s="660"/>
      <c r="C47" s="660"/>
      <c r="D47" s="660"/>
      <c r="E47" s="660"/>
      <c r="F47" s="660"/>
      <c r="G47" s="660"/>
      <c r="H47" s="660"/>
      <c r="I47" s="660"/>
      <c r="J47" s="357"/>
      <c r="K47" s="356"/>
    </row>
    <row r="48" spans="1:11" s="370" customFormat="1" ht="38.25" x14ac:dyDescent="0.25">
      <c r="A48" s="532" t="s">
        <v>11433</v>
      </c>
      <c r="B48" s="532">
        <v>92759</v>
      </c>
      <c r="C48" s="532" t="s">
        <v>3511</v>
      </c>
      <c r="D48" s="360" t="str">
        <f>VLOOKUP(B48,'SERV.N.DESON.03.2021'!A:E,2,FALSE)</f>
        <v>ARMAÇÃO DE PILAR OU VIGA DE UMA ESTRUTURA CONVENCIONAL DE CONCRETO ARMADO EM UM EDIFÍCIO DE MÚLTIPLOS PAVIMENTOS UTILIZANDO AÇO CA-60 DE 5,0 MM - MONTAGEM. AF_12/2015</v>
      </c>
      <c r="E48" s="208" t="str">
        <f>VLOOKUP(B48,'SERV.N.DESON.03.2021'!A:E,3,FALSE)</f>
        <v>KG</v>
      </c>
      <c r="F48" s="807" t="s">
        <v>13110</v>
      </c>
      <c r="G48" s="807"/>
      <c r="H48" s="807"/>
      <c r="I48" s="41">
        <f>AÇO!J13</f>
        <v>735</v>
      </c>
      <c r="J48" s="357"/>
      <c r="K48" s="356"/>
    </row>
    <row r="49" spans="1:10" ht="38.25" x14ac:dyDescent="0.25">
      <c r="A49" s="532" t="s">
        <v>10548</v>
      </c>
      <c r="B49" s="532">
        <v>92776</v>
      </c>
      <c r="C49" s="532" t="s">
        <v>3511</v>
      </c>
      <c r="D49" s="360" t="str">
        <f>VLOOKUP(B49,'SERV.N.DESON.03.2021'!A:E,2,FALSE)</f>
        <v>ARMAÇÃO DE PILAR OU VIGA DE UMA ESTRUTURA CONVENCIONAL DE CONCRETO ARMADO EM UMA EDIFICAÇÃO TÉRREA OU SOBRADO UTILIZANDO AÇO CA-50 DE 6,3 MM - MONTAGEM. AF_12/2015</v>
      </c>
      <c r="E49" s="208" t="str">
        <f>VLOOKUP(B49,'SERV.N.DESON.03.2021'!A:E,3,FALSE)</f>
        <v>KG</v>
      </c>
      <c r="F49" s="807" t="s">
        <v>13110</v>
      </c>
      <c r="G49" s="807"/>
      <c r="H49" s="807"/>
      <c r="I49" s="41">
        <f>AÇO!J14</f>
        <v>485</v>
      </c>
      <c r="J49" s="357"/>
    </row>
    <row r="50" spans="1:10" ht="38.25" x14ac:dyDescent="0.25">
      <c r="A50" s="532" t="s">
        <v>10549</v>
      </c>
      <c r="B50" s="532">
        <v>92778</v>
      </c>
      <c r="C50" s="532" t="s">
        <v>3511</v>
      </c>
      <c r="D50" s="360" t="str">
        <f>VLOOKUP(B50,'SERV.N.DESON.03.2021'!A:E,2,FALSE)</f>
        <v>ARMAÇÃO DE PILAR OU VIGA DE UMA ESTRUTURA CONVENCIONAL DE CONCRETO ARMADO EM UMA EDIFICAÇÃO TÉRREA OU SOBRADO UTILIZANDO AÇO CA-50 DE 10,0 MM - MONTAGEM. AF_12/2015</v>
      </c>
      <c r="E50" s="208" t="str">
        <f>VLOOKUP(B50,'SERV.N.DESON.03.2021'!A:E,3,FALSE)</f>
        <v>KG</v>
      </c>
      <c r="F50" s="807" t="s">
        <v>13110</v>
      </c>
      <c r="G50" s="807"/>
      <c r="H50" s="807"/>
      <c r="I50" s="41">
        <f>AÇO!J15</f>
        <v>1462</v>
      </c>
      <c r="J50" s="357"/>
    </row>
    <row r="51" spans="1:10" ht="38.25" x14ac:dyDescent="0.25">
      <c r="A51" s="532" t="s">
        <v>10550</v>
      </c>
      <c r="B51" s="532">
        <v>92779</v>
      </c>
      <c r="C51" s="532" t="s">
        <v>3511</v>
      </c>
      <c r="D51" s="360" t="str">
        <f>VLOOKUP(B51,'SERV.N.DESON.03.2021'!A:E,2,FALSE)</f>
        <v>ARMAÇÃO DE PILAR OU VIGA DE UMA ESTRUTURA CONVENCIONAL DE CONCRETO ARMADO EM UMA EDIFICAÇÃO TÉRREA OU SOBRADO UTILIZANDO AÇO CA-50 DE 12,5 MM - MONTAGEM. AF_12/2015</v>
      </c>
      <c r="E51" s="208" t="str">
        <f>VLOOKUP(B51,'SERV.N.DESON.03.2021'!A:E,3,FALSE)</f>
        <v>KG</v>
      </c>
      <c r="F51" s="807" t="s">
        <v>13110</v>
      </c>
      <c r="G51" s="807"/>
      <c r="H51" s="807"/>
      <c r="I51" s="41">
        <f>AÇO!J16</f>
        <v>42</v>
      </c>
      <c r="J51" s="357"/>
    </row>
    <row r="52" spans="1:10" ht="38.25" x14ac:dyDescent="0.25">
      <c r="A52" s="532" t="s">
        <v>10551</v>
      </c>
      <c r="B52" s="532">
        <v>92780</v>
      </c>
      <c r="C52" s="532" t="s">
        <v>3511</v>
      </c>
      <c r="D52" s="360" t="str">
        <f>VLOOKUP(B52,'SERV.N.DESON.03.2021'!A:E,2,FALSE)</f>
        <v>ARMAÇÃO DE PILAR OU VIGA DE UMA ESTRUTURA CONVENCIONAL DE CONCRETO ARMADO EM UMA EDIFICAÇÃO TÉRREA OU SOBRADO UTILIZANDO AÇO CA-50 DE 16,0 MM - MONTAGEM. AF_12/2015</v>
      </c>
      <c r="E52" s="208" t="str">
        <f>VLOOKUP(B52,'SERV.N.DESON.03.2021'!A:E,3,FALSE)</f>
        <v>KG</v>
      </c>
      <c r="F52" s="807" t="s">
        <v>13110</v>
      </c>
      <c r="G52" s="807"/>
      <c r="H52" s="807"/>
      <c r="I52" s="41">
        <f>AÇO!J17</f>
        <v>57</v>
      </c>
      <c r="J52" s="357"/>
    </row>
    <row r="53" spans="1:10" ht="38.25" x14ac:dyDescent="0.25">
      <c r="A53" s="532" t="s">
        <v>10552</v>
      </c>
      <c r="B53" s="532">
        <v>92467</v>
      </c>
      <c r="C53" s="532" t="s">
        <v>3511</v>
      </c>
      <c r="D53" s="360" t="str">
        <f>VLOOKUP(B53,'SERV.N.DESON.03.2021'!A:E,2,FALSE)</f>
        <v>MONTAGEM E DESMONTAGEM DE FÔRMA DE VIGA, ESCORAMENTO COM GARFO DE MADEIRA, PÉ-DIREITO SIMPLES, EM CHAPA DE MADEIRA PLASTIFICADA, 10 UTILIZAÇÕES. AF_09/2020</v>
      </c>
      <c r="E53" s="208" t="str">
        <f>VLOOKUP(B53,'SERV.N.DESON.03.2021'!A:E,3,FALSE)</f>
        <v>M2</v>
      </c>
      <c r="F53" s="807" t="s">
        <v>13110</v>
      </c>
      <c r="G53" s="807"/>
      <c r="H53" s="807"/>
      <c r="I53" s="41">
        <f>QT.EST!G78</f>
        <v>258.08999999999997</v>
      </c>
      <c r="J53" s="357"/>
    </row>
    <row r="54" spans="1:10" ht="25.5" x14ac:dyDescent="0.25">
      <c r="A54" s="532" t="s">
        <v>10553</v>
      </c>
      <c r="B54" s="811" t="str">
        <f>'COMPOSIÇÃO UNITÁRIA'!C21</f>
        <v>CPU 62</v>
      </c>
      <c r="C54" s="811"/>
      <c r="D54" s="360" t="str">
        <f>'COMPOSIÇÃO UNITÁRIA'!D21</f>
        <v>CONCRETAGEM DE VIGAS E LAJES, FCK=25 MPA,  COM USO DE BOMBA EM EDIFICAÇÃO - LANÇAMENTO, ADENSAMENTO E ACABAMENTO.</v>
      </c>
      <c r="E54" s="208" t="s">
        <v>1055</v>
      </c>
      <c r="F54" s="807" t="s">
        <v>13110</v>
      </c>
      <c r="G54" s="807"/>
      <c r="H54" s="807"/>
      <c r="I54" s="41">
        <f>QT.EST!G83</f>
        <v>20.64</v>
      </c>
      <c r="J54" s="357"/>
    </row>
    <row r="55" spans="1:10" ht="15.75" x14ac:dyDescent="0.25">
      <c r="A55" s="587"/>
      <c r="B55" s="176"/>
      <c r="C55" s="176"/>
      <c r="D55" s="177"/>
      <c r="E55" s="177"/>
      <c r="F55" s="177"/>
      <c r="G55" s="177"/>
      <c r="H55" s="177"/>
      <c r="I55" s="588"/>
      <c r="J55" s="357"/>
    </row>
    <row r="56" spans="1:10" x14ac:dyDescent="0.25">
      <c r="A56" s="534">
        <v>3</v>
      </c>
      <c r="B56" s="666" t="s">
        <v>10554</v>
      </c>
      <c r="C56" s="666"/>
      <c r="D56" s="666"/>
      <c r="E56" s="666"/>
      <c r="F56" s="666"/>
      <c r="G56" s="666"/>
      <c r="H56" s="666"/>
      <c r="I56" s="666"/>
      <c r="J56" s="357"/>
    </row>
    <row r="57" spans="1:10" ht="39" x14ac:dyDescent="0.25">
      <c r="A57" s="533" t="s">
        <v>7966</v>
      </c>
      <c r="B57" s="692" t="str">
        <f>'COMPOSIÇÃO UNITÁRIA'!C32</f>
        <v>CPU 63</v>
      </c>
      <c r="C57" s="693"/>
      <c r="D57" s="406" t="str">
        <f>'COMPOSIÇÃO UNITÁRIA'!D32</f>
        <v>PISO CIMENTADO, TRAÇO 1:3 (CIMENTO E AREIA), ACABAMENTO LISO, ESPESSURA 4,0 CM, PREPARO MECÂNICO DA ARGAMASSA C/ TELA DE AÇO NERVURADA, CA-60, Q-283.</v>
      </c>
      <c r="E57" s="213" t="s">
        <v>161</v>
      </c>
      <c r="F57" s="808" t="s">
        <v>13111</v>
      </c>
      <c r="G57" s="809"/>
      <c r="H57" s="810"/>
      <c r="I57" s="405">
        <v>1641.54</v>
      </c>
      <c r="J57" s="357"/>
    </row>
    <row r="58" spans="1:10" ht="39" x14ac:dyDescent="0.25">
      <c r="A58" s="533" t="s">
        <v>8570</v>
      </c>
      <c r="B58" s="532">
        <v>87251</v>
      </c>
      <c r="C58" s="532" t="s">
        <v>3511</v>
      </c>
      <c r="D58" s="360" t="str">
        <f>VLOOKUP(B58,'SERV.N.DESON.03.2021'!A:E,2,FALSE)</f>
        <v>REVESTIMENTO CERÂMICO PARA PISO COM PLACAS TIPO ESMALTADA EXTRA DE DIMENSÕES 45X45 CM APLICADA EM AMBIENTES DE ÁREA MAIOR QUE 10 M2. AF_06/2014</v>
      </c>
      <c r="E58" s="208" t="str">
        <f>VLOOKUP(B58,'SERV.N.DESON.03.2021'!A:E,3,FALSE)</f>
        <v>M2</v>
      </c>
      <c r="F58" s="808" t="s">
        <v>13112</v>
      </c>
      <c r="G58" s="809"/>
      <c r="H58" s="810"/>
      <c r="I58" s="41">
        <v>238.42</v>
      </c>
      <c r="J58" s="357"/>
    </row>
    <row r="59" spans="1:10" x14ac:dyDescent="0.25">
      <c r="A59" s="533" t="s">
        <v>8571</v>
      </c>
      <c r="B59" s="811" t="str">
        <f>'COMPOSIÇÃO UNITÁRIA'!C42</f>
        <v>CPU 64</v>
      </c>
      <c r="C59" s="811"/>
      <c r="D59" s="253" t="s">
        <v>13090</v>
      </c>
      <c r="E59" s="208" t="str">
        <f>'COMPOSIÇÃO UNITÁRIA'!E42</f>
        <v>M</v>
      </c>
      <c r="F59" s="682" t="s">
        <v>13113</v>
      </c>
      <c r="G59" s="683"/>
      <c r="H59" s="684"/>
      <c r="I59" s="41">
        <v>101.83</v>
      </c>
      <c r="J59" s="357"/>
    </row>
    <row r="60" spans="1:10" ht="38.25" x14ac:dyDescent="0.25">
      <c r="A60" s="533" t="s">
        <v>10604</v>
      </c>
      <c r="B60" s="627">
        <v>103001</v>
      </c>
      <c r="C60" s="627" t="s">
        <v>3511</v>
      </c>
      <c r="D60" s="253" t="s">
        <v>10606</v>
      </c>
      <c r="E60" s="208" t="s">
        <v>13</v>
      </c>
      <c r="F60" s="682" t="s">
        <v>13113</v>
      </c>
      <c r="G60" s="683"/>
      <c r="H60" s="684"/>
      <c r="I60" s="41">
        <v>101.83</v>
      </c>
      <c r="J60" s="357"/>
    </row>
    <row r="61" spans="1:10" ht="51.75" x14ac:dyDescent="0.25">
      <c r="A61" s="533" t="s">
        <v>10605</v>
      </c>
      <c r="B61" s="532">
        <v>87755</v>
      </c>
      <c r="C61" s="532" t="s">
        <v>3511</v>
      </c>
      <c r="D61" s="360" t="str">
        <f>VLOOKUP(B61,'SERV.N.DESON.03.2021'!A:E,2,FALSE)</f>
        <v>CONTRAPISO EM ARGAMASSA TRAÇO 1:4 (CIMENTO E AREIA), PREPARO MECÂNICO COM BETONEIRA 400 L, APLICADO EM ÁREAS MOLHADAS SOBRE IMPERMEABILIZAÇÃO, ACABAMENTO NÃO REFORÇADO, ESPESSURA 3CM. AF_07/2021</v>
      </c>
      <c r="E61" s="208" t="str">
        <f>VLOOKUP(B61,'SERV.N.DESON.03.2021'!A:E,3,FALSE)</f>
        <v>M2</v>
      </c>
      <c r="F61" s="808" t="s">
        <v>13112</v>
      </c>
      <c r="G61" s="809"/>
      <c r="H61" s="810"/>
      <c r="I61" s="41">
        <v>238.42</v>
      </c>
      <c r="J61" s="357"/>
    </row>
    <row r="62" spans="1:10" ht="26.25" x14ac:dyDescent="0.25">
      <c r="A62" s="533" t="s">
        <v>10731</v>
      </c>
      <c r="B62" s="532">
        <v>98560</v>
      </c>
      <c r="C62" s="532" t="s">
        <v>3511</v>
      </c>
      <c r="D62" s="360" t="str">
        <f>VLOOKUP(B62,'SERV.N.DESON.03.2021'!A:E,2,FALSE)</f>
        <v>IMPERMEABILIZAÇÃO DE PISO COM ARGAMASSA DE CIMENTO E AREIA, COM ADITIVO IMPERMEABILIZANTE, E = 2CM. AF_06/2018</v>
      </c>
      <c r="E62" s="208" t="str">
        <f>VLOOKUP(B62,'SERV.N.DESON.03.2021'!A:E,3,FALSE)</f>
        <v>M2</v>
      </c>
      <c r="F62" s="808" t="s">
        <v>13112</v>
      </c>
      <c r="G62" s="809"/>
      <c r="H62" s="810"/>
      <c r="I62" s="41">
        <v>238.42</v>
      </c>
      <c r="J62" s="357"/>
    </row>
    <row r="63" spans="1:10" ht="15.75" x14ac:dyDescent="0.25">
      <c r="A63" s="587"/>
      <c r="B63" s="176"/>
      <c r="C63" s="176"/>
      <c r="D63" s="177"/>
      <c r="E63" s="177"/>
      <c r="F63" s="177"/>
      <c r="G63" s="177"/>
      <c r="H63" s="177"/>
      <c r="I63" s="588"/>
      <c r="J63" s="357"/>
    </row>
    <row r="64" spans="1:10" x14ac:dyDescent="0.25">
      <c r="A64" s="534">
        <v>4</v>
      </c>
      <c r="B64" s="666" t="s">
        <v>10555</v>
      </c>
      <c r="C64" s="666"/>
      <c r="D64" s="666"/>
      <c r="E64" s="666"/>
      <c r="F64" s="666"/>
      <c r="G64" s="666"/>
      <c r="H64" s="666"/>
      <c r="I64" s="666"/>
      <c r="J64" s="357"/>
    </row>
    <row r="65" spans="1:10" ht="39" x14ac:dyDescent="0.25">
      <c r="A65" s="361" t="s">
        <v>11434</v>
      </c>
      <c r="B65" s="361">
        <v>103334</v>
      </c>
      <c r="C65" s="361" t="s">
        <v>3511</v>
      </c>
      <c r="D65" s="360" t="str">
        <f>VLOOKUP(B65,'SERV.N.DESON.03.2021'!A:E,2,FALSE)</f>
        <v>ALVENARIA DE VEDAÇÃO DE BLOCOS CERÂMICOS FURADOS NA HORIZONTAL DE 14X9X19 CM (ESPESSURA 14 CM, BLOCO DEITADO) E ARGAMASSA DE ASSENTAMENTO COM PREPARO EM BETONEIRA. AF_12/2021</v>
      </c>
      <c r="E65" s="208" t="str">
        <f>VLOOKUP(B65,'SERV.N.DESON.03.2021'!A:E,3,FALSE)</f>
        <v>M2</v>
      </c>
      <c r="F65" s="808" t="s">
        <v>13133</v>
      </c>
      <c r="G65" s="809"/>
      <c r="H65" s="810"/>
      <c r="I65" s="405">
        <f>0.2*52.56+3.87*39.88+3.22*159.45+3.8*1.76+2.8*23.69+3.21*26.86</f>
        <v>837.5172</v>
      </c>
      <c r="J65" s="357"/>
    </row>
    <row r="66" spans="1:10" ht="38.25" x14ac:dyDescent="0.25">
      <c r="A66" s="361" t="s">
        <v>11435</v>
      </c>
      <c r="B66" s="532">
        <v>101162</v>
      </c>
      <c r="C66" s="361" t="s">
        <v>3511</v>
      </c>
      <c r="D66" s="360" t="str">
        <f>VLOOKUP(B66,'SERV.N.DESON.03.2021'!A:E,2,FALSE)</f>
        <v>ALVENARIA DE VEDAÇÃO COM ELEMENTO VAZADO DE CERÂMICA (COBOGÓ) DE 7X20X20CM E ARGAMASSA DE ASSENTAMENTO COM PREPARO EM BETONEIRA. AF_05/2020</v>
      </c>
      <c r="E66" s="208" t="str">
        <f>VLOOKUP(B66,'SERV.N.DESON.03.2021'!A:E,3,FALSE)</f>
        <v>M2</v>
      </c>
      <c r="F66" s="808" t="s">
        <v>13117</v>
      </c>
      <c r="G66" s="809"/>
      <c r="H66" s="810"/>
      <c r="I66" s="41">
        <v>11.35</v>
      </c>
      <c r="J66" s="357"/>
    </row>
    <row r="67" spans="1:10" ht="38.25" x14ac:dyDescent="0.25">
      <c r="A67" s="361" t="s">
        <v>11436</v>
      </c>
      <c r="B67" s="532">
        <v>94559</v>
      </c>
      <c r="C67" s="361" t="s">
        <v>3511</v>
      </c>
      <c r="D67" s="360" t="str">
        <f>VLOOKUP(B67,'SERV.N.DESON.03.2021'!A:E,2,FALSE)</f>
        <v>JANELA DE AÇO TIPO BASCULANTE PARA VIDROS, COM BATENTE, FERRAGENS E PINTURA ANTICORROSIVA. EXCLUSIVE VIDROS, ACABAMENTO, ALIZAR E CONTRAMARCO. FORNECIMENTO E INSTALAÇÃO. AF_12/2019</v>
      </c>
      <c r="E67" s="208" t="str">
        <f>VLOOKUP(B67,'SERV.N.DESON.03.2021'!A:E,3,FALSE)</f>
        <v>M2</v>
      </c>
      <c r="F67" s="808" t="s">
        <v>13118</v>
      </c>
      <c r="G67" s="809"/>
      <c r="H67" s="810"/>
      <c r="I67" s="41">
        <f>0.6*0.6*3</f>
        <v>1.08</v>
      </c>
      <c r="J67" s="357"/>
    </row>
    <row r="68" spans="1:10" ht="25.5" x14ac:dyDescent="0.25">
      <c r="A68" s="361" t="s">
        <v>11437</v>
      </c>
      <c r="B68" s="658" t="str">
        <f>'COMPOSIÇÃO UNITÁRIA'!C58</f>
        <v>CPU 66</v>
      </c>
      <c r="C68" s="659"/>
      <c r="D68" s="426" t="s">
        <v>11447</v>
      </c>
      <c r="E68" s="427" t="s">
        <v>65</v>
      </c>
      <c r="F68" s="812" t="s">
        <v>13119</v>
      </c>
      <c r="G68" s="813"/>
      <c r="H68" s="814"/>
      <c r="I68" s="428">
        <v>10</v>
      </c>
      <c r="J68" s="357"/>
    </row>
    <row r="69" spans="1:10" ht="25.5" x14ac:dyDescent="0.25">
      <c r="A69" s="361" t="s">
        <v>11438</v>
      </c>
      <c r="B69" s="529">
        <v>94806</v>
      </c>
      <c r="C69" s="361" t="s">
        <v>3511</v>
      </c>
      <c r="D69" s="360" t="str">
        <f>VLOOKUP(B69,'SERV.N.DESON.03.2021'!A:E,2,FALSE)</f>
        <v>PORTA EM AÇO DE ABRIR PARA VIDRO SEM GUARNIÇÃO, 87X210CM, FIXAÇÃO COM PARAFUSOS, EXCLUSIVE VIDROS - FORNECIMENTO E INSTALAÇÃO. AF_12/2019</v>
      </c>
      <c r="E69" s="208" t="str">
        <f>VLOOKUP(B69,'SERV.N.DESON.03.2021'!A:E,3,FALSE)</f>
        <v>UN</v>
      </c>
      <c r="F69" s="812" t="s">
        <v>13119</v>
      </c>
      <c r="G69" s="813"/>
      <c r="H69" s="814"/>
      <c r="I69" s="41">
        <v>12</v>
      </c>
      <c r="J69" s="357"/>
    </row>
    <row r="70" spans="1:10" ht="38.25" x14ac:dyDescent="0.25">
      <c r="A70" s="361" t="s">
        <v>11439</v>
      </c>
      <c r="B70" s="658" t="str">
        <f>'COMPOSIÇÃO UNITÁRIA'!C65</f>
        <v>CPU 67</v>
      </c>
      <c r="C70" s="659"/>
      <c r="D70" s="426" t="s">
        <v>11373</v>
      </c>
      <c r="E70" s="427" t="s">
        <v>161</v>
      </c>
      <c r="F70" s="808" t="s">
        <v>13120</v>
      </c>
      <c r="G70" s="809"/>
      <c r="H70" s="810"/>
      <c r="I70" s="428">
        <f>QT.ARQUITETONICO!E17</f>
        <v>42.587999999999994</v>
      </c>
      <c r="J70" s="357"/>
    </row>
    <row r="71" spans="1:10" ht="25.5" x14ac:dyDescent="0.25">
      <c r="A71" s="361" t="s">
        <v>11440</v>
      </c>
      <c r="B71" s="529">
        <v>98522</v>
      </c>
      <c r="C71" s="361" t="s">
        <v>3511</v>
      </c>
      <c r="D71" s="360" t="str">
        <f>VLOOKUP(B71,'SERV.N.DESON.03.2021'!A:E,2,FALSE)</f>
        <v>ALAMBRADO EM MOURÕES DE CONCRETO, COM TELA DE ARAME GALVANIZADO (INCLUSIVE MURETA EM CONCRETO). AF_05/2018</v>
      </c>
      <c r="E71" s="208" t="str">
        <f>VLOOKUP(B71,'SERV.N.DESON.03.2021'!A:E,3,FALSE)</f>
        <v>M</v>
      </c>
      <c r="F71" s="808" t="s">
        <v>13121</v>
      </c>
      <c r="G71" s="809"/>
      <c r="H71" s="810"/>
      <c r="I71" s="41">
        <f>QT.ARQUITETONICO!E15</f>
        <v>160.81</v>
      </c>
      <c r="J71" s="357"/>
    </row>
    <row r="72" spans="1:10" ht="15.75" x14ac:dyDescent="0.25">
      <c r="A72" s="587"/>
      <c r="B72" s="176"/>
      <c r="C72" s="176"/>
      <c r="D72" s="177"/>
      <c r="E72" s="177"/>
      <c r="F72" s="177"/>
      <c r="G72" s="177"/>
      <c r="H72" s="177"/>
      <c r="I72" s="588"/>
      <c r="J72" s="357"/>
    </row>
    <row r="73" spans="1:10" x14ac:dyDescent="0.25">
      <c r="A73" s="534">
        <v>5</v>
      </c>
      <c r="B73" s="666" t="s">
        <v>10602</v>
      </c>
      <c r="C73" s="666"/>
      <c r="D73" s="666"/>
      <c r="E73" s="666"/>
      <c r="F73" s="666"/>
      <c r="G73" s="666"/>
      <c r="H73" s="666"/>
      <c r="I73" s="666"/>
      <c r="J73" s="357"/>
    </row>
    <row r="74" spans="1:10" ht="39" x14ac:dyDescent="0.25">
      <c r="A74" s="532" t="s">
        <v>8573</v>
      </c>
      <c r="B74" s="532">
        <v>87265</v>
      </c>
      <c r="C74" s="532" t="s">
        <v>3511</v>
      </c>
      <c r="D74" s="360" t="str">
        <f>VLOOKUP(B74,'SERV.N.DESON.03.2021'!A:E,2,FALSE)</f>
        <v>REVESTIMENTO CERÂMICO PARA PAREDES INTERNAS COM PLACAS TIPO ESMALTADA EXTRA DE DIMENSÕES 20X20 CM APLICADAS EM AMBIENTES DE ÁREA MAIOR QUE 5 M² NA ALTURA INTEIRA DAS PAREDES. AF_06/2014</v>
      </c>
      <c r="E74" s="208" t="str">
        <f>VLOOKUP(B74,'SERV.N.DESON.03.2021'!A:E,3,FALSE)</f>
        <v>M2</v>
      </c>
      <c r="F74" s="808" t="s">
        <v>13122</v>
      </c>
      <c r="G74" s="809"/>
      <c r="H74" s="810"/>
      <c r="I74" s="207">
        <f>9.8+3.87*6+12.6+5.73+3.36+6.47+4.53</f>
        <v>65.709999999999994</v>
      </c>
      <c r="J74" s="357"/>
    </row>
    <row r="75" spans="1:10" ht="51.75" x14ac:dyDescent="0.25">
      <c r="A75" s="532" t="s">
        <v>10603</v>
      </c>
      <c r="B75" s="532">
        <v>87532</v>
      </c>
      <c r="C75" s="532" t="s">
        <v>3511</v>
      </c>
      <c r="D75" s="360" t="str">
        <f>VLOOKUP(B75,'SERV.N.DESON.03.2021'!A:E,2,FALSE)</f>
        <v>EMBOÇO, PARA RECEBIMENTO DE CERÂMICA, EM ARGAMASSA TRAÇO 1:2:8, PREPARO MANUAL, APLICADO MANUALMENTE EM FACES INTERNAS DE PAREDES, PARA AMBIENTE COM ÁREA  ENTRE 5M2 E 10M2, ESPESSURA DE 20MM, COM EXECUÇÃO DE TALISCAS. AF_06/2014</v>
      </c>
      <c r="E75" s="208" t="str">
        <f>VLOOKUP(B75,'SERV.N.DESON.03.2021'!A:E,3,FALSE)</f>
        <v>M2</v>
      </c>
      <c r="F75" s="808" t="s">
        <v>13122</v>
      </c>
      <c r="G75" s="809"/>
      <c r="H75" s="810"/>
      <c r="I75" s="207">
        <f>I74</f>
        <v>65.709999999999994</v>
      </c>
      <c r="J75" s="357"/>
    </row>
    <row r="76" spans="1:10" ht="51.75" x14ac:dyDescent="0.25">
      <c r="A76" s="532" t="s">
        <v>13131</v>
      </c>
      <c r="B76" s="532">
        <v>87543</v>
      </c>
      <c r="C76" s="532" t="s">
        <v>3511</v>
      </c>
      <c r="D76" s="360" t="str">
        <f>VLOOKUP(B76,'SERV.N.DESON.03.2021'!A:E,2,FALSE)</f>
        <v>MASSA ÚNICA, PARA RECEBIMENTO DE PINTURA OU CERÂMICA, ARGAMASSA INDUSTRIALIZADA, PREPARO MECÂNICO, APLICADO COM EQUIPAMENTO DE MISTURA E PROJEÇÃO DE 1,5 M3/H EM FACES INTERNAS DE PAREDES, ESPESSURA DE 5MM, SEM EXECUÇÃO DE TALISCAS. AF_06/2014</v>
      </c>
      <c r="E76" s="208" t="str">
        <f>VLOOKUP(B76,'SERV.N.DESON.03.2021'!A:E,3,FALSE)</f>
        <v>M2</v>
      </c>
      <c r="F76" s="808" t="s">
        <v>13133</v>
      </c>
      <c r="G76" s="809"/>
      <c r="H76" s="810"/>
      <c r="I76" s="405">
        <f>0.2*52.56+3.87*39.88+3.22*159.45+3.8*1.76+2.8*23.69+3.21*26.86</f>
        <v>837.5172</v>
      </c>
      <c r="J76" s="357"/>
    </row>
    <row r="77" spans="1:10" ht="26.25" x14ac:dyDescent="0.25">
      <c r="A77" s="532" t="s">
        <v>13132</v>
      </c>
      <c r="B77" s="532">
        <v>88489</v>
      </c>
      <c r="C77" s="532" t="s">
        <v>3511</v>
      </c>
      <c r="D77" s="360" t="str">
        <f>VLOOKUP(B77,'SERV.N.DESON.03.2021'!A:E,2,FALSE)</f>
        <v>APLICAÇÃO MANUAL DE PINTURA COM TINTA LÁTEX ACRÍLICA EM PAREDES, DUAS DEMÃOS. AF_06/2014</v>
      </c>
      <c r="E77" s="208" t="str">
        <f>VLOOKUP(B77,'SERV.N.DESON.03.2021'!A:E,3,FALSE)</f>
        <v>M2</v>
      </c>
      <c r="F77" s="808" t="s">
        <v>13133</v>
      </c>
      <c r="G77" s="809"/>
      <c r="H77" s="810"/>
      <c r="I77" s="405">
        <f>0.2*52.56+3.87*39.88+3.22*159.45+3.8*1.76+2.8*23.69+3.21*26.86</f>
        <v>837.5172</v>
      </c>
      <c r="J77" s="357"/>
    </row>
    <row r="78" spans="1:10" ht="15.75" x14ac:dyDescent="0.25">
      <c r="A78" s="587"/>
      <c r="B78" s="176"/>
      <c r="C78" s="176"/>
      <c r="D78" s="177"/>
      <c r="E78" s="177"/>
      <c r="F78" s="177"/>
      <c r="G78" s="177"/>
      <c r="H78" s="177"/>
      <c r="I78" s="588"/>
      <c r="J78" s="357"/>
    </row>
    <row r="79" spans="1:10" x14ac:dyDescent="0.25">
      <c r="A79" s="534">
        <v>6</v>
      </c>
      <c r="B79" s="666" t="s">
        <v>10556</v>
      </c>
      <c r="C79" s="666"/>
      <c r="D79" s="666"/>
      <c r="E79" s="666"/>
      <c r="F79" s="666"/>
      <c r="G79" s="666"/>
      <c r="H79" s="666"/>
      <c r="I79" s="666"/>
      <c r="J79" s="357"/>
    </row>
    <row r="80" spans="1:10" ht="26.25" x14ac:dyDescent="0.25">
      <c r="A80" s="377" t="s">
        <v>8574</v>
      </c>
      <c r="B80" s="532">
        <v>96116</v>
      </c>
      <c r="C80" s="532" t="s">
        <v>3511</v>
      </c>
      <c r="D80" s="360" t="str">
        <f>VLOOKUP(B80,'SERV.N.DESON.03.2021'!A:E,2,FALSE)</f>
        <v>FORRO EM RÉGUAS DE PVC, FRISADO, PARA AMBIENTES COMERCIAIS, INCLUSIVE ESTRUTURA DE FIXAÇÃO. AF_05/2017_P</v>
      </c>
      <c r="E80" s="208" t="str">
        <f>VLOOKUP(B80,'SERV.N.DESON.03.2021'!A:E,3,FALSE)</f>
        <v>M2</v>
      </c>
      <c r="F80" s="808" t="s">
        <v>13123</v>
      </c>
      <c r="G80" s="809"/>
      <c r="H80" s="810"/>
      <c r="I80" s="207">
        <f>1.32+1.3+7.21+44.95</f>
        <v>54.78</v>
      </c>
      <c r="J80" s="357"/>
    </row>
    <row r="81" spans="1:11" ht="26.25" x14ac:dyDescent="0.25">
      <c r="A81" s="377" t="s">
        <v>10557</v>
      </c>
      <c r="B81" s="532">
        <v>94216</v>
      </c>
      <c r="C81" s="532" t="s">
        <v>3511</v>
      </c>
      <c r="D81" s="360" t="str">
        <f>VLOOKUP(B81,'SERV.N.DESON.03.2021'!A:E,2,FALSE)</f>
        <v>TELHAMENTO COM TELHA METÁLICA TERMOACÚSTICA E = 30 MM, COM ATÉ 2 ÁGUAS, INCLUSO IÇAMENTO. AF_07/2019</v>
      </c>
      <c r="E81" s="208" t="str">
        <f>VLOOKUP(B81,'SERV.N.DESON.03.2021'!A:E,3,FALSE)</f>
        <v>M2</v>
      </c>
      <c r="F81" s="808" t="s">
        <v>13124</v>
      </c>
      <c r="G81" s="809"/>
      <c r="H81" s="810"/>
      <c r="I81" s="207">
        <v>1040.79</v>
      </c>
      <c r="J81" s="357"/>
    </row>
    <row r="82" spans="1:11" ht="38.25" x14ac:dyDescent="0.25">
      <c r="A82" s="377" t="s">
        <v>10558</v>
      </c>
      <c r="B82" s="532">
        <v>92580</v>
      </c>
      <c r="C82" s="532" t="s">
        <v>3511</v>
      </c>
      <c r="D82" s="360" t="str">
        <f>VLOOKUP(B82,'SERV.N.DESON.03.2021'!A:E,2,FALSE)</f>
        <v>TRAMA DE AÇO COMPOSTA POR TERÇAS PARA TELHADOS DE ATÉ 2 ÁGUAS PARA TELHA ONDULADA DE FIBROCIMENTO, METÁLICA, PLÁSTICA OU TERMOACÚSTICA, INCLUSO TRANSPORTE VERTICAL. AF_07/2019</v>
      </c>
      <c r="E82" s="208" t="str">
        <f>VLOOKUP(B82,'SERV.N.DESON.03.2021'!A:E,3,FALSE)</f>
        <v>M2</v>
      </c>
      <c r="F82" s="808" t="s">
        <v>13125</v>
      </c>
      <c r="G82" s="809"/>
      <c r="H82" s="810"/>
      <c r="I82" s="207">
        <f>I81+I83</f>
        <v>1917.44</v>
      </c>
      <c r="J82" s="357"/>
    </row>
    <row r="83" spans="1:11" ht="38.25" x14ac:dyDescent="0.25">
      <c r="A83" s="377" t="s">
        <v>10559</v>
      </c>
      <c r="B83" s="532">
        <v>10937</v>
      </c>
      <c r="C83" s="532" t="s">
        <v>3511</v>
      </c>
      <c r="D83" s="360" t="str">
        <f>VLOOKUP(B83,'INS.DESON.03.2021'!A:D,2,FALSE)</f>
        <v>TELA DE ARAME GALVANIZADA REVESTIDA EM PVC, QUADRANGULAR / LOSANGULAR, FIO 2,11 MM (14 BWG), BITOLA FINAL = *2,8* MM, MALHA *8 X 8* CM, H = 2 M</v>
      </c>
      <c r="E83" s="208" t="str">
        <f>VLOOKUP(B83,'INS.DESON.03.2021'!A:D,3,FALSE)</f>
        <v xml:space="preserve">M2    </v>
      </c>
      <c r="F83" s="808" t="s">
        <v>13124</v>
      </c>
      <c r="G83" s="809"/>
      <c r="H83" s="810"/>
      <c r="I83" s="207">
        <v>876.65</v>
      </c>
      <c r="J83" s="357"/>
    </row>
    <row r="84" spans="1:11" ht="15.75" x14ac:dyDescent="0.25">
      <c r="A84" s="587"/>
      <c r="B84" s="176"/>
      <c r="C84" s="176"/>
      <c r="D84" s="177"/>
      <c r="E84" s="177"/>
      <c r="F84" s="177"/>
      <c r="G84" s="177"/>
      <c r="H84" s="177"/>
      <c r="I84" s="588"/>
      <c r="J84" s="357"/>
    </row>
    <row r="85" spans="1:11" x14ac:dyDescent="0.25">
      <c r="A85" s="534">
        <v>7</v>
      </c>
      <c r="B85" s="666" t="s">
        <v>10560</v>
      </c>
      <c r="C85" s="666"/>
      <c r="D85" s="666"/>
      <c r="E85" s="666"/>
      <c r="F85" s="666"/>
      <c r="G85" s="666"/>
      <c r="H85" s="666"/>
      <c r="I85" s="666"/>
      <c r="J85" s="357"/>
    </row>
    <row r="86" spans="1:11" x14ac:dyDescent="0.25">
      <c r="A86" s="705" t="s">
        <v>8568</v>
      </c>
      <c r="B86" s="705"/>
      <c r="C86" s="705"/>
      <c r="D86" s="705"/>
      <c r="E86" s="705"/>
      <c r="F86" s="705"/>
      <c r="G86" s="705"/>
      <c r="H86" s="705"/>
      <c r="I86" s="705"/>
      <c r="J86" s="357"/>
    </row>
    <row r="87" spans="1:11" x14ac:dyDescent="0.25">
      <c r="A87" s="682" t="s">
        <v>11286</v>
      </c>
      <c r="B87" s="683"/>
      <c r="C87" s="683"/>
      <c r="D87" s="683"/>
      <c r="E87" s="683"/>
      <c r="F87" s="683"/>
      <c r="G87" s="683"/>
      <c r="H87" s="683"/>
      <c r="I87" s="684"/>
      <c r="J87" s="357"/>
    </row>
    <row r="88" spans="1:11" ht="25.5" x14ac:dyDescent="0.25">
      <c r="A88" s="532" t="s">
        <v>8575</v>
      </c>
      <c r="B88" s="532">
        <v>86914</v>
      </c>
      <c r="C88" s="532" t="s">
        <v>3511</v>
      </c>
      <c r="D88" s="360" t="str">
        <f>VLOOKUP(B88,'SERV.N.DESON.03.2021'!A:E,2,FALSE)</f>
        <v>TORNEIRA CROMADA 1/2 OU 3/4 PARA TANQUE, PADRÃO MÉDIO - FORNECIMENTO E INSTALAÇÃO. AF_01/2020</v>
      </c>
      <c r="E88" s="208" t="str">
        <f>VLOOKUP(B88,'SERV.N.DESON.03.2021'!A:E,3,FALSE)</f>
        <v>UN</v>
      </c>
      <c r="F88" s="682" t="s">
        <v>13116</v>
      </c>
      <c r="G88" s="683"/>
      <c r="H88" s="684"/>
      <c r="I88" s="207">
        <v>1</v>
      </c>
      <c r="J88" s="357"/>
    </row>
    <row r="89" spans="1:11" ht="25.5" x14ac:dyDescent="0.25">
      <c r="A89" s="532" t="s">
        <v>8576</v>
      </c>
      <c r="B89" s="532">
        <v>86915</v>
      </c>
      <c r="C89" s="532" t="s">
        <v>3511</v>
      </c>
      <c r="D89" s="360" t="str">
        <f>VLOOKUP(B89,'SERV.N.DESON.03.2021'!A:E,2,FALSE)</f>
        <v>TORNEIRA CROMADA DE MESA, 1/2 OU 3/4, PARA LAVATÓRIO, PADRÃO MÉDIO - FORNECIMENTO E INSTALAÇÃO. AF_01/2020</v>
      </c>
      <c r="E89" s="208" t="str">
        <f>VLOOKUP(B89,'SERV.N.DESON.03.2021'!A:E,3,FALSE)</f>
        <v>UN</v>
      </c>
      <c r="F89" s="682" t="s">
        <v>13116</v>
      </c>
      <c r="G89" s="683"/>
      <c r="H89" s="684"/>
      <c r="I89" s="207">
        <v>1</v>
      </c>
      <c r="J89" s="357"/>
    </row>
    <row r="90" spans="1:11" ht="25.5" x14ac:dyDescent="0.25">
      <c r="A90" s="532" t="s">
        <v>10524</v>
      </c>
      <c r="B90" s="532">
        <v>86911</v>
      </c>
      <c r="C90" s="532" t="s">
        <v>3511</v>
      </c>
      <c r="D90" s="360" t="str">
        <f>VLOOKUP(B90,'SERV.N.DESON.03.2021'!A:E,2,FALSE)</f>
        <v>TORNEIRA CROMADA LONGA, DE PAREDE, 1/2 OU 3/4, PARA PIA DE COZINHA, PADRÃO POPULAR - FORNECIMENTO E INSTALAÇÃO. AF_01/2020</v>
      </c>
      <c r="E90" s="208" t="str">
        <f>VLOOKUP(B90,'SERV.N.DESON.03.2021'!A:E,3,FALSE)</f>
        <v>UN</v>
      </c>
      <c r="F90" s="682" t="s">
        <v>13116</v>
      </c>
      <c r="G90" s="683"/>
      <c r="H90" s="684"/>
      <c r="I90" s="207">
        <v>6</v>
      </c>
      <c r="J90" s="357"/>
    </row>
    <row r="91" spans="1:11" ht="25.5" x14ac:dyDescent="0.25">
      <c r="A91" s="532" t="s">
        <v>10525</v>
      </c>
      <c r="B91" s="532">
        <v>95469</v>
      </c>
      <c r="C91" s="532" t="s">
        <v>3511</v>
      </c>
      <c r="D91" s="360" t="str">
        <f>VLOOKUP(B91,'SERV.N.DESON.03.2021'!A:E,2,FALSE)</f>
        <v>VASO SANITARIO SIFONADO CONVENCIONAL COM  LOUÇA BRANCA - FORNECIMENTO E INSTALAÇÃO. AF_01/2020</v>
      </c>
      <c r="E91" s="208" t="str">
        <f>VLOOKUP(B91,'SERV.N.DESON.03.2021'!A:E,3,FALSE)</f>
        <v>UN</v>
      </c>
      <c r="F91" s="682" t="s">
        <v>13116</v>
      </c>
      <c r="G91" s="683"/>
      <c r="H91" s="684"/>
      <c r="I91" s="207">
        <v>1</v>
      </c>
      <c r="J91" s="357"/>
    </row>
    <row r="92" spans="1:11" ht="51" x14ac:dyDescent="0.25">
      <c r="A92" s="532" t="s">
        <v>10526</v>
      </c>
      <c r="B92" s="532">
        <v>86939</v>
      </c>
      <c r="C92" s="532" t="s">
        <v>3511</v>
      </c>
      <c r="D92" s="360" t="str">
        <f>VLOOKUP(B92,'SERV.N.DESON.03.2021'!A:E,2,FALSE)</f>
        <v>LAVATÓRIO LOUÇA BRANCA COM COLUNA, *44 X 35,5* CM, PADRÃO POPULAR, INCLUSO SIFÃO FLEXÍVEL EM PVC, VÁLVULA E ENGATE FLEXÍVEL 30CM EM PLÁSTICO E COM TORNEIRA CROMADA PADRÃO POPULAR - FORNECIMENTO E INSTALAÇÃO. AF_01/2020</v>
      </c>
      <c r="E92" s="208" t="str">
        <f>VLOOKUP(B92,'SERV.N.DESON.03.2021'!A:E,3,FALSE)</f>
        <v>UN</v>
      </c>
      <c r="F92" s="682" t="s">
        <v>13116</v>
      </c>
      <c r="G92" s="683"/>
      <c r="H92" s="684"/>
      <c r="I92" s="207">
        <v>1</v>
      </c>
      <c r="J92" s="357"/>
    </row>
    <row r="93" spans="1:11" ht="25.5" x14ac:dyDescent="0.25">
      <c r="A93" s="532" t="s">
        <v>10561</v>
      </c>
      <c r="B93" s="532">
        <v>95544</v>
      </c>
      <c r="C93" s="532" t="s">
        <v>3511</v>
      </c>
      <c r="D93" s="360" t="str">
        <f>VLOOKUP(B93,'SERV.N.DESON.03.2021'!A:E,2,FALSE)</f>
        <v>PAPELEIRA DE PAREDE EM METAL CROMADO SEM TAMPA, INCLUSO FIXAÇÃO. AF_01/2020</v>
      </c>
      <c r="E93" s="208" t="str">
        <f>VLOOKUP(B93,'SERV.N.DESON.03.2021'!A:E,3,FALSE)</f>
        <v>UN</v>
      </c>
      <c r="F93" s="682" t="s">
        <v>13116</v>
      </c>
      <c r="G93" s="683"/>
      <c r="H93" s="684"/>
      <c r="I93" s="207">
        <v>1</v>
      </c>
      <c r="J93" s="357"/>
    </row>
    <row r="94" spans="1:11" s="370" customFormat="1" ht="38.25" x14ac:dyDescent="0.25">
      <c r="A94" s="532" t="s">
        <v>10562</v>
      </c>
      <c r="B94" s="532">
        <v>86920</v>
      </c>
      <c r="C94" s="532" t="s">
        <v>3511</v>
      </c>
      <c r="D94" s="360" t="str">
        <f>VLOOKUP(B94,'SERV.N.DESON.03.2021'!A:E,2,FALSE)</f>
        <v>TANQUE DE LOUÇA BRANCA COM COLUNA, 30L OU EQUIVALENTE, INCLUSO SIFÃO FLEXÍVEL EM PVC, VÁLVULA PLÁSTICA E TORNEIRA DE METAL CROMADO PADRÃO POPULAR - FORNECIMENTO E INSTALAÇÃO. AF_01/2020</v>
      </c>
      <c r="E94" s="208" t="str">
        <f>VLOOKUP(B94,'SERV.N.DESON.03.2021'!A:E,3,FALSE)</f>
        <v>UN</v>
      </c>
      <c r="F94" s="682" t="s">
        <v>13116</v>
      </c>
      <c r="G94" s="683"/>
      <c r="H94" s="684"/>
      <c r="I94" s="207">
        <v>1</v>
      </c>
      <c r="J94" s="357"/>
      <c r="K94" s="356"/>
    </row>
    <row r="95" spans="1:11" s="370" customFormat="1" ht="38.25" x14ac:dyDescent="0.25">
      <c r="A95" s="532" t="s">
        <v>10563</v>
      </c>
      <c r="B95" s="532">
        <v>86936</v>
      </c>
      <c r="C95" s="532" t="s">
        <v>3511</v>
      </c>
      <c r="D95" s="360" t="str">
        <f>VLOOKUP(B95,'SERV.N.DESON.03.2021'!A:E,2,FALSE)</f>
        <v>CUBA DE EMBUTIR DE AÇO INOXIDÁVEL MÉDIA, INCLUSO VÁLVULA TIPO AMERICANA E SIFÃO TIPO GARRAFA EM METAL CROMADO - FORNECIMENTO E INSTALAÇÃO. AF_01/2020</v>
      </c>
      <c r="E95" s="208" t="str">
        <f>VLOOKUP(B95,'SERV.N.DESON.03.2021'!A:E,3,FALSE)</f>
        <v>UN</v>
      </c>
      <c r="F95" s="682" t="s">
        <v>13116</v>
      </c>
      <c r="G95" s="683"/>
      <c r="H95" s="684"/>
      <c r="I95" s="207">
        <v>6</v>
      </c>
      <c r="J95" s="357"/>
      <c r="K95" s="356"/>
    </row>
    <row r="96" spans="1:11" s="370" customFormat="1" ht="25.5" x14ac:dyDescent="0.25">
      <c r="A96" s="532" t="s">
        <v>10564</v>
      </c>
      <c r="B96" s="532">
        <v>86889</v>
      </c>
      <c r="C96" s="532" t="s">
        <v>3511</v>
      </c>
      <c r="D96" s="360" t="str">
        <f>VLOOKUP(B96,'SERV.N.DESON.03.2021'!A:E,2,FALSE)</f>
        <v>BANCADA DE GRANITO CINZA POLIDO, DE 1,50 X 0,60 M, PARA PIA DE COZINHA - FORNECIMENTO E INSTALAÇÃO. AF_01/2020</v>
      </c>
      <c r="E96" s="208" t="str">
        <f>VLOOKUP(B96,'SERV.N.DESON.03.2021'!A:E,3,FALSE)</f>
        <v>UN</v>
      </c>
      <c r="F96" s="682" t="s">
        <v>13116</v>
      </c>
      <c r="G96" s="683"/>
      <c r="H96" s="684"/>
      <c r="I96" s="207">
        <v>7</v>
      </c>
      <c r="J96" s="357"/>
      <c r="K96" s="356"/>
    </row>
    <row r="97" spans="1:11" s="370" customFormat="1" x14ac:dyDescent="0.25">
      <c r="A97" s="682" t="s">
        <v>11287</v>
      </c>
      <c r="B97" s="683"/>
      <c r="C97" s="683"/>
      <c r="D97" s="683"/>
      <c r="E97" s="683"/>
      <c r="F97" s="683"/>
      <c r="G97" s="683"/>
      <c r="H97" s="683"/>
      <c r="I97" s="684"/>
      <c r="J97" s="357"/>
      <c r="K97" s="356"/>
    </row>
    <row r="98" spans="1:11" s="370" customFormat="1" ht="25.5" x14ac:dyDescent="0.25">
      <c r="A98" s="532" t="s">
        <v>10565</v>
      </c>
      <c r="B98" s="532">
        <v>94498</v>
      </c>
      <c r="C98" s="532" t="s">
        <v>3511</v>
      </c>
      <c r="D98" s="360" t="str">
        <f>VLOOKUP(B98,'SERV.N.DESON.03.2021'!A:E,2,FALSE)</f>
        <v>REGISTRO DE GAVETA BRUTO, LATÃO, ROSCÁVEL, 2" - FORNECIMENTO E INSTALAÇÃO. AF_08/2021</v>
      </c>
      <c r="E98" s="208" t="str">
        <f>VLOOKUP(B98,'SERV.N.DESON.03.2021'!A:E,3,FALSE)</f>
        <v>UN</v>
      </c>
      <c r="F98" s="682" t="s">
        <v>13116</v>
      </c>
      <c r="G98" s="683"/>
      <c r="H98" s="684"/>
      <c r="I98" s="207">
        <v>1</v>
      </c>
      <c r="J98" s="357"/>
      <c r="K98" s="356"/>
    </row>
    <row r="99" spans="1:11" s="370" customFormat="1" ht="25.5" x14ac:dyDescent="0.25">
      <c r="A99" s="532" t="s">
        <v>10566</v>
      </c>
      <c r="B99" s="532">
        <v>89353</v>
      </c>
      <c r="C99" s="532" t="s">
        <v>3511</v>
      </c>
      <c r="D99" s="360" t="str">
        <f>VLOOKUP(B99,'SERV.N.DESON.03.2021'!A:E,2,FALSE)</f>
        <v>REGISTRO DE GAVETA BRUTO, LATÃO, ROSCÁVEL, 3/4" - FORNECIMENTO E INSTALAÇÃO. AF_08/2021</v>
      </c>
      <c r="E99" s="208" t="str">
        <f>VLOOKUP(B99,'SERV.N.DESON.03.2021'!A:E,3,FALSE)</f>
        <v>UN</v>
      </c>
      <c r="F99" s="682" t="s">
        <v>13116</v>
      </c>
      <c r="G99" s="683"/>
      <c r="H99" s="684"/>
      <c r="I99" s="207">
        <v>11</v>
      </c>
      <c r="J99" s="357"/>
      <c r="K99" s="356"/>
    </row>
    <row r="100" spans="1:11" s="370" customFormat="1" ht="25.5" x14ac:dyDescent="0.25">
      <c r="A100" s="532" t="s">
        <v>10567</v>
      </c>
      <c r="B100" s="532">
        <v>94794</v>
      </c>
      <c r="C100" s="532" t="s">
        <v>3511</v>
      </c>
      <c r="D100" s="360" t="str">
        <f>VLOOKUP(B100,'SERV.N.DESON.03.2021'!A:E,2,FALSE)</f>
        <v>REGISTRO DE GAVETA BRUTO, LATÃO, ROSCÁVEL, 1 1/2", COM ACABAMENTO E CANOPLA CROMADOS - FORNECIMENTO E INSTALAÇÃO. AF_08/2021</v>
      </c>
      <c r="E100" s="208" t="str">
        <f>VLOOKUP(B100,'SERV.N.DESON.03.2021'!A:E,3,FALSE)</f>
        <v>UN</v>
      </c>
      <c r="F100" s="682" t="s">
        <v>13116</v>
      </c>
      <c r="G100" s="683"/>
      <c r="H100" s="684"/>
      <c r="I100" s="207">
        <v>1</v>
      </c>
      <c r="J100" s="357"/>
      <c r="K100" s="356"/>
    </row>
    <row r="101" spans="1:11" s="370" customFormat="1" ht="25.5" x14ac:dyDescent="0.25">
      <c r="A101" s="532" t="s">
        <v>10568</v>
      </c>
      <c r="B101" s="532">
        <v>89985</v>
      </c>
      <c r="C101" s="532" t="s">
        <v>3511</v>
      </c>
      <c r="D101" s="360" t="str">
        <f>VLOOKUP(B101,'SERV.N.DESON.03.2021'!A:E,2,FALSE)</f>
        <v>REGISTRO DE PRESSÃO BRUTO, LATÃO, ROSCÁVEL, 3/4", COM ACABAMENTO E CANOPLA CROMADOS - FORNECIMENTO E INSTALAÇÃO. AF_08/2021</v>
      </c>
      <c r="E101" s="208" t="str">
        <f>VLOOKUP(B101,'SERV.N.DESON.03.2021'!A:E,3,FALSE)</f>
        <v>UN</v>
      </c>
      <c r="F101" s="682" t="s">
        <v>13116</v>
      </c>
      <c r="G101" s="683"/>
      <c r="H101" s="684"/>
      <c r="I101" s="207">
        <v>17</v>
      </c>
      <c r="J101" s="357"/>
      <c r="K101" s="356"/>
    </row>
    <row r="102" spans="1:11" s="370" customFormat="1" ht="25.5" x14ac:dyDescent="0.25">
      <c r="A102" s="532" t="s">
        <v>10570</v>
      </c>
      <c r="B102" s="355">
        <v>99635</v>
      </c>
      <c r="C102" s="532" t="s">
        <v>3511</v>
      </c>
      <c r="D102" s="360" t="str">
        <f>VLOOKUP(B102,'SERV.N.DESON.03.2021'!A:E,2,FALSE)</f>
        <v>VÁLVULA DE DESCARGA METÁLICA, BASE 1 1/2", ACABAMENTO METALICO CROMADO - FORNECIMENTO E INSTALAÇÃO. AF_08/2021</v>
      </c>
      <c r="E102" s="208" t="str">
        <f>VLOOKUP(B102,'SERV.N.DESON.03.2021'!A:E,3,FALSE)</f>
        <v>UN</v>
      </c>
      <c r="F102" s="682" t="s">
        <v>13116</v>
      </c>
      <c r="G102" s="683"/>
      <c r="H102" s="684"/>
      <c r="I102" s="207">
        <v>1</v>
      </c>
      <c r="J102" s="357"/>
      <c r="K102" s="356"/>
    </row>
    <row r="103" spans="1:11" s="370" customFormat="1" x14ac:dyDescent="0.25">
      <c r="A103" s="682" t="s">
        <v>11285</v>
      </c>
      <c r="B103" s="683"/>
      <c r="C103" s="683"/>
      <c r="D103" s="683"/>
      <c r="E103" s="683"/>
      <c r="F103" s="683"/>
      <c r="G103" s="683"/>
      <c r="H103" s="683"/>
      <c r="I103" s="684"/>
      <c r="J103" s="357"/>
      <c r="K103" s="356"/>
    </row>
    <row r="104" spans="1:11" s="370" customFormat="1" ht="51" x14ac:dyDescent="0.25">
      <c r="A104" s="361" t="s">
        <v>10571</v>
      </c>
      <c r="B104" s="361">
        <v>94707</v>
      </c>
      <c r="C104" s="532" t="s">
        <v>3511</v>
      </c>
      <c r="D104" s="360" t="str">
        <f>VLOOKUP(B104,'SERV.N.DESON.03.2021'!A:E,2,FALSE)</f>
        <v>ADAPTADOR COM FLANGE E ANEL DE VEDAÇÃO, PVC, SOLDÁVEL, DN 60 MM X 2 , INSTALADO EM RESERVAÇÃO DE ÁGUA DE EDIFICAÇÃO QUE POSSUA RESERVATÓRIO DE FIBRA/FIBROCIMENTO   FORNECIMENTO E INSTALAÇÃO. AF_06/2016</v>
      </c>
      <c r="E104" s="208" t="str">
        <f>VLOOKUP(B104,'SERV.N.DESON.03.2021'!A:E,3,FALSE)</f>
        <v>UN</v>
      </c>
      <c r="F104" s="682" t="s">
        <v>13116</v>
      </c>
      <c r="G104" s="683"/>
      <c r="H104" s="684"/>
      <c r="I104" s="207">
        <v>2</v>
      </c>
      <c r="J104" s="357"/>
      <c r="K104" s="356"/>
    </row>
    <row r="105" spans="1:11" s="370" customFormat="1" ht="51" x14ac:dyDescent="0.25">
      <c r="A105" s="361" t="s">
        <v>10572</v>
      </c>
      <c r="B105" s="361">
        <v>94656</v>
      </c>
      <c r="C105" s="532" t="s">
        <v>3511</v>
      </c>
      <c r="D105" s="360" t="str">
        <f>VLOOKUP(B105,'SERV.N.DESON.03.2021'!A:E,2,FALSE)</f>
        <v>ADAPTADOR CURTO COM BOLSA E ROSCA PARA REGISTRO, PVC, SOLDÁVEL, DN  25 MM X 3/4 , INSTALADO EM RESERVAÇÃO DE ÁGUA DE EDIFICAÇÃO QUE POSSUA RESERVATÓRIO DE FIBRA/FIBROCIMENTO   FORNECIMENTO E INSTALAÇÃO. AF_06/2016</v>
      </c>
      <c r="E105" s="208" t="str">
        <f>VLOOKUP(B105,'SERV.N.DESON.03.2021'!A:E,3,FALSE)</f>
        <v>UN</v>
      </c>
      <c r="F105" s="682" t="s">
        <v>13116</v>
      </c>
      <c r="G105" s="683"/>
      <c r="H105" s="684"/>
      <c r="I105" s="207">
        <v>34</v>
      </c>
      <c r="J105" s="357"/>
      <c r="K105" s="356"/>
    </row>
    <row r="106" spans="1:11" s="370" customFormat="1" ht="38.25" x14ac:dyDescent="0.25">
      <c r="A106" s="361" t="s">
        <v>10573</v>
      </c>
      <c r="B106" s="361">
        <v>89596</v>
      </c>
      <c r="C106" s="532" t="s">
        <v>3511</v>
      </c>
      <c r="D106" s="360" t="str">
        <f>VLOOKUP(B106,'SERV.N.DESON.03.2021'!A:E,2,FALSE)</f>
        <v>ADAPTADOR CURTO COM BOLSA E ROSCA PARA REGISTRO, PVC, SOLDÁVEL, DN 50MM X 1.1/2, INSTALADO EM PRUMADA DE ÁGUA - FORNECIMENTO E INSTALAÇÃO. AF_12/2014</v>
      </c>
      <c r="E106" s="208" t="str">
        <f>VLOOKUP(B106,'SERV.N.DESON.03.2021'!A:E,3,FALSE)</f>
        <v>UN</v>
      </c>
      <c r="F106" s="682" t="s">
        <v>13116</v>
      </c>
      <c r="G106" s="683"/>
      <c r="H106" s="684"/>
      <c r="I106" s="207">
        <v>3</v>
      </c>
      <c r="J106" s="357"/>
      <c r="K106" s="356"/>
    </row>
    <row r="107" spans="1:11" s="370" customFormat="1" ht="25.5" x14ac:dyDescent="0.25">
      <c r="A107" s="361" t="s">
        <v>10574</v>
      </c>
      <c r="B107" s="655" t="str">
        <f>'COMPOSIÇÃO UNITÁRIA'!C86</f>
        <v>CPU 76</v>
      </c>
      <c r="C107" s="657"/>
      <c r="D107" s="360" t="s">
        <v>3933</v>
      </c>
      <c r="E107" s="208" t="s">
        <v>3517</v>
      </c>
      <c r="F107" s="682" t="s">
        <v>13116</v>
      </c>
      <c r="G107" s="683"/>
      <c r="H107" s="684"/>
      <c r="I107" s="207">
        <v>4</v>
      </c>
      <c r="J107" s="357"/>
      <c r="K107" s="356"/>
    </row>
    <row r="108" spans="1:11" s="370" customFormat="1" ht="25.5" x14ac:dyDescent="0.25">
      <c r="A108" s="361" t="s">
        <v>10575</v>
      </c>
      <c r="B108" s="658" t="str">
        <f>'COMPOSIÇÃO UNITÁRIA'!C94</f>
        <v>CPU 04</v>
      </c>
      <c r="C108" s="659"/>
      <c r="D108" s="426" t="s">
        <v>3934</v>
      </c>
      <c r="E108" s="427" t="s">
        <v>3517</v>
      </c>
      <c r="F108" s="682" t="s">
        <v>13116</v>
      </c>
      <c r="G108" s="683"/>
      <c r="H108" s="684"/>
      <c r="I108" s="433">
        <v>1</v>
      </c>
      <c r="J108" s="357"/>
      <c r="K108" s="356"/>
    </row>
    <row r="109" spans="1:11" s="370" customFormat="1" ht="25.5" x14ac:dyDescent="0.25">
      <c r="A109" s="361" t="s">
        <v>10576</v>
      </c>
      <c r="B109" s="658" t="str">
        <f>'COMPOSIÇÃO UNITÁRIA'!C102</f>
        <v>CPU 05</v>
      </c>
      <c r="C109" s="659"/>
      <c r="D109" s="426" t="s">
        <v>3937</v>
      </c>
      <c r="E109" s="427" t="s">
        <v>3517</v>
      </c>
      <c r="F109" s="682" t="s">
        <v>13116</v>
      </c>
      <c r="G109" s="683"/>
      <c r="H109" s="684"/>
      <c r="I109" s="433">
        <v>4</v>
      </c>
      <c r="J109" s="357"/>
      <c r="K109" s="356"/>
    </row>
    <row r="110" spans="1:11" s="370" customFormat="1" ht="25.5" x14ac:dyDescent="0.25">
      <c r="A110" s="361" t="s">
        <v>10577</v>
      </c>
      <c r="B110" s="658" t="str">
        <f>'COMPOSIÇÃO UNITÁRIA'!C110</f>
        <v>CPU 06</v>
      </c>
      <c r="C110" s="659"/>
      <c r="D110" s="426" t="s">
        <v>3946</v>
      </c>
      <c r="E110" s="427" t="s">
        <v>3517</v>
      </c>
      <c r="F110" s="682" t="s">
        <v>13116</v>
      </c>
      <c r="G110" s="683"/>
      <c r="H110" s="684"/>
      <c r="I110" s="433">
        <v>1</v>
      </c>
      <c r="J110" s="357"/>
      <c r="K110" s="356"/>
    </row>
    <row r="111" spans="1:11" s="370" customFormat="1" ht="25.5" x14ac:dyDescent="0.25">
      <c r="A111" s="361" t="s">
        <v>10578</v>
      </c>
      <c r="B111" s="658" t="str">
        <f>'COMPOSIÇÃO UNITÁRIA'!C118</f>
        <v>CPU 08</v>
      </c>
      <c r="C111" s="659"/>
      <c r="D111" s="426" t="s">
        <v>3948</v>
      </c>
      <c r="E111" s="427" t="s">
        <v>3517</v>
      </c>
      <c r="F111" s="682" t="s">
        <v>13116</v>
      </c>
      <c r="G111" s="683"/>
      <c r="H111" s="684"/>
      <c r="I111" s="433">
        <v>4</v>
      </c>
      <c r="J111" s="357"/>
      <c r="K111" s="356"/>
    </row>
    <row r="112" spans="1:11" s="370" customFormat="1" ht="25.5" x14ac:dyDescent="0.25">
      <c r="A112" s="361" t="s">
        <v>10579</v>
      </c>
      <c r="B112" s="655" t="str">
        <f>'COMPOSIÇÃO UNITÁRIA'!C126</f>
        <v>CPU 68</v>
      </c>
      <c r="C112" s="657"/>
      <c r="D112" s="360" t="s">
        <v>3949</v>
      </c>
      <c r="E112" s="208" t="s">
        <v>3517</v>
      </c>
      <c r="F112" s="682" t="s">
        <v>13116</v>
      </c>
      <c r="G112" s="683"/>
      <c r="H112" s="684"/>
      <c r="I112" s="207">
        <v>1</v>
      </c>
      <c r="J112" s="357"/>
      <c r="K112" s="356"/>
    </row>
    <row r="113" spans="1:11" s="370" customFormat="1" ht="25.5" x14ac:dyDescent="0.25">
      <c r="A113" s="361" t="s">
        <v>10580</v>
      </c>
      <c r="B113" s="361">
        <v>89363</v>
      </c>
      <c r="C113" s="532" t="s">
        <v>3511</v>
      </c>
      <c r="D113" s="360" t="str">
        <f>VLOOKUP(B113,'SERV.N.DESON.03.2021'!A:E,2,FALSE)</f>
        <v>JOELHO 45 GRAUS, PVC, SOLDÁVEL, DN 25MM, INSTALADO EM RAMAL OU SUB-RAMAL DE ÁGUA - FORNECIMENTO E INSTALAÇÃO. AF_12/2014</v>
      </c>
      <c r="E113" s="208" t="str">
        <f>VLOOKUP(B113,'SERV.N.DESON.03.2021'!A:E,3,FALSE)</f>
        <v>UN</v>
      </c>
      <c r="F113" s="682" t="s">
        <v>13116</v>
      </c>
      <c r="G113" s="683"/>
      <c r="H113" s="684"/>
      <c r="I113" s="207">
        <v>7</v>
      </c>
      <c r="J113" s="357"/>
      <c r="K113" s="356"/>
    </row>
    <row r="114" spans="1:11" s="370" customFormat="1" ht="25.5" x14ac:dyDescent="0.25">
      <c r="A114" s="361" t="s">
        <v>10581</v>
      </c>
      <c r="B114" s="361">
        <v>89502</v>
      </c>
      <c r="C114" s="532" t="s">
        <v>3511</v>
      </c>
      <c r="D114" s="360" t="str">
        <f>VLOOKUP(B114,'SERV.N.DESON.03.2021'!A:E,2,FALSE)</f>
        <v>JOELHO 45 GRAUS, PVC, SOLDÁVEL, DN 50MM, INSTALADO EM PRUMADA DE ÁGUA - FORNECIMENTO E INSTALAÇÃO. AF_12/2014</v>
      </c>
      <c r="E114" s="208" t="str">
        <f>VLOOKUP(B114,'SERV.N.DESON.03.2021'!A:E,3,FALSE)</f>
        <v>UN</v>
      </c>
      <c r="F114" s="682" t="s">
        <v>13116</v>
      </c>
      <c r="G114" s="683"/>
      <c r="H114" s="684"/>
      <c r="I114" s="207">
        <v>8</v>
      </c>
      <c r="J114" s="357"/>
      <c r="K114" s="356"/>
    </row>
    <row r="115" spans="1:11" s="370" customFormat="1" ht="25.5" x14ac:dyDescent="0.25">
      <c r="A115" s="361" t="s">
        <v>10582</v>
      </c>
      <c r="B115" s="532">
        <v>89362</v>
      </c>
      <c r="C115" s="532" t="s">
        <v>3511</v>
      </c>
      <c r="D115" s="360" t="str">
        <f>VLOOKUP(B115,'SERV.N.DESON.03.2021'!A:E,2,FALSE)</f>
        <v>JOELHO 90 GRAUS, PVC, SOLDÁVEL, DN 25MM, INSTALADO EM RAMAL OU SUB-RAMAL DE ÁGUA - FORNECIMENTO E INSTALAÇÃO. AF_12/2014</v>
      </c>
      <c r="E115" s="208" t="str">
        <f>VLOOKUP(B115,'SERV.N.DESON.03.2021'!A:E,3,FALSE)</f>
        <v>UN</v>
      </c>
      <c r="F115" s="682" t="s">
        <v>13116</v>
      </c>
      <c r="G115" s="683"/>
      <c r="H115" s="684"/>
      <c r="I115" s="207">
        <v>55</v>
      </c>
      <c r="J115" s="357"/>
      <c r="K115" s="356"/>
    </row>
    <row r="116" spans="1:11" s="370" customFormat="1" ht="25.5" x14ac:dyDescent="0.25">
      <c r="A116" s="361" t="s">
        <v>10583</v>
      </c>
      <c r="B116" s="377">
        <v>89367</v>
      </c>
      <c r="C116" s="532" t="s">
        <v>3511</v>
      </c>
      <c r="D116" s="360" t="str">
        <f>VLOOKUP(B116,'SERV.N.DESON.03.2021'!A:E,2,FALSE)</f>
        <v>JOELHO 90 GRAUS, PVC, SOLDÁVEL, DN 32MM, INSTALADO EM RAMAL OU SUB-RAMAL DE ÁGUA - FORNECIMENTO E INSTALAÇÃO. AF_12/2014</v>
      </c>
      <c r="E116" s="208" t="str">
        <f>VLOOKUP(B116,'SERV.N.DESON.03.2021'!A:E,3,FALSE)</f>
        <v>UN</v>
      </c>
      <c r="F116" s="682" t="s">
        <v>13116</v>
      </c>
      <c r="G116" s="683"/>
      <c r="H116" s="684"/>
      <c r="I116" s="207">
        <v>32</v>
      </c>
      <c r="J116" s="357"/>
      <c r="K116" s="356"/>
    </row>
    <row r="117" spans="1:11" s="370" customFormat="1" ht="25.5" x14ac:dyDescent="0.25">
      <c r="A117" s="361" t="s">
        <v>10584</v>
      </c>
      <c r="B117" s="532">
        <v>89501</v>
      </c>
      <c r="C117" s="532" t="s">
        <v>3511</v>
      </c>
      <c r="D117" s="360" t="str">
        <f>VLOOKUP(B117,'SERV.N.DESON.03.2021'!A:E,2,FALSE)</f>
        <v>JOELHO 90 GRAUS, PVC, SOLDÁVEL, DN 50MM, INSTALADO EM PRUMADA DE ÁGUA - FORNECIMENTO E INSTALAÇÃO. AF_12/2014</v>
      </c>
      <c r="E117" s="208" t="str">
        <f>VLOOKUP(B117,'SERV.N.DESON.03.2021'!A:E,3,FALSE)</f>
        <v>UN</v>
      </c>
      <c r="F117" s="682" t="s">
        <v>13116</v>
      </c>
      <c r="G117" s="683"/>
      <c r="H117" s="684"/>
      <c r="I117" s="207">
        <v>7</v>
      </c>
      <c r="J117" s="357"/>
      <c r="K117" s="356"/>
    </row>
    <row r="118" spans="1:11" s="370" customFormat="1" ht="25.5" x14ac:dyDescent="0.25">
      <c r="A118" s="361" t="s">
        <v>10585</v>
      </c>
      <c r="B118" s="361">
        <v>89505</v>
      </c>
      <c r="C118" s="532" t="s">
        <v>3511</v>
      </c>
      <c r="D118" s="360" t="str">
        <f>VLOOKUP(B118,'SERV.N.DESON.03.2021'!A:E,2,FALSE)</f>
        <v>JOELHO 90 GRAUS, PVC, SOLDÁVEL, DN 60MM, INSTALADO EM PRUMADA DE ÁGUA - FORNECIMENTO E INSTALAÇÃO. AF_12/2014</v>
      </c>
      <c r="E118" s="208" t="str">
        <f>VLOOKUP(B118,'SERV.N.DESON.03.2021'!A:E,3,FALSE)</f>
        <v>UN</v>
      </c>
      <c r="F118" s="682" t="s">
        <v>13116</v>
      </c>
      <c r="G118" s="683"/>
      <c r="H118" s="684"/>
      <c r="I118" s="207">
        <v>5</v>
      </c>
      <c r="J118" s="357"/>
      <c r="K118" s="356"/>
    </row>
    <row r="119" spans="1:11" s="370" customFormat="1" ht="25.5" x14ac:dyDescent="0.25">
      <c r="A119" s="361" t="s">
        <v>10586</v>
      </c>
      <c r="B119" s="361">
        <v>89356</v>
      </c>
      <c r="C119" s="532" t="s">
        <v>3511</v>
      </c>
      <c r="D119" s="360" t="str">
        <f>VLOOKUP(B119,'SERV.N.DESON.03.2021'!A:E,2,FALSE)</f>
        <v>TUBO, PVC, SOLDÁVEL, DN 25MM, INSTALADO EM RAMAL OU SUB-RAMAL DE ÁGUA - FORNECIMENTO E INSTALAÇÃO. AF_12/2014</v>
      </c>
      <c r="E119" s="208" t="str">
        <f>VLOOKUP(B119,'SERV.N.DESON.03.2021'!A:E,3,FALSE)</f>
        <v>M</v>
      </c>
      <c r="F119" s="682" t="s">
        <v>13116</v>
      </c>
      <c r="G119" s="683"/>
      <c r="H119" s="684"/>
      <c r="I119" s="207">
        <v>137.04</v>
      </c>
      <c r="J119" s="357"/>
      <c r="K119" s="356"/>
    </row>
    <row r="120" spans="1:11" s="370" customFormat="1" ht="25.5" x14ac:dyDescent="0.25">
      <c r="A120" s="361" t="s">
        <v>10587</v>
      </c>
      <c r="B120" s="361">
        <v>89357</v>
      </c>
      <c r="C120" s="532" t="s">
        <v>3511</v>
      </c>
      <c r="D120" s="360" t="str">
        <f>VLOOKUP(B120,'SERV.N.DESON.03.2021'!A:E,2,FALSE)</f>
        <v>TUBO, PVC, SOLDÁVEL, DN 32MM, INSTALADO EM RAMAL OU SUB-RAMAL DE ÁGUA - FORNECIMENTO E INSTALAÇÃO. AF_12/2014</v>
      </c>
      <c r="E120" s="208" t="str">
        <f>VLOOKUP(B120,'SERV.N.DESON.03.2021'!A:E,3,FALSE)</f>
        <v>M</v>
      </c>
      <c r="F120" s="682" t="s">
        <v>13116</v>
      </c>
      <c r="G120" s="683"/>
      <c r="H120" s="684"/>
      <c r="I120" s="207">
        <v>15.85</v>
      </c>
      <c r="J120" s="357"/>
      <c r="K120" s="356"/>
    </row>
    <row r="121" spans="1:11" s="370" customFormat="1" ht="25.5" x14ac:dyDescent="0.25">
      <c r="A121" s="361" t="s">
        <v>10588</v>
      </c>
      <c r="B121" s="361">
        <v>89449</v>
      </c>
      <c r="C121" s="532" t="s">
        <v>3511</v>
      </c>
      <c r="D121" s="360" t="str">
        <f>VLOOKUP(B121,'SERV.N.DESON.03.2021'!A:E,2,FALSE)</f>
        <v>TUBO, PVC, SOLDÁVEL, DN 50MM, INSTALADO EM PRUMADA DE ÁGUA - FORNECIMENTO E INSTALAÇÃO. AF_12/2014</v>
      </c>
      <c r="E121" s="208" t="str">
        <f>VLOOKUP(B121,'SERV.N.DESON.03.2021'!A:E,3,FALSE)</f>
        <v>M</v>
      </c>
      <c r="F121" s="682" t="s">
        <v>13116</v>
      </c>
      <c r="G121" s="683"/>
      <c r="H121" s="684"/>
      <c r="I121" s="207">
        <v>168.87</v>
      </c>
      <c r="J121" s="357"/>
      <c r="K121" s="356"/>
    </row>
    <row r="122" spans="1:11" s="370" customFormat="1" ht="25.5" x14ac:dyDescent="0.25">
      <c r="A122" s="361" t="s">
        <v>10589</v>
      </c>
      <c r="B122" s="361">
        <v>89450</v>
      </c>
      <c r="C122" s="532" t="s">
        <v>3511</v>
      </c>
      <c r="D122" s="360" t="str">
        <f>VLOOKUP(B122,'SERV.N.DESON.03.2021'!A:E,2,FALSE)</f>
        <v>TUBO, PVC, SOLDÁVEL, DN 60MM, INSTALADO EM PRUMADA DE ÁGUA - FORNECIMENTO E INSTALAÇÃO. AF_12/2014</v>
      </c>
      <c r="E122" s="208" t="str">
        <f>VLOOKUP(B122,'SERV.N.DESON.03.2021'!A:E,3,FALSE)</f>
        <v>M</v>
      </c>
      <c r="F122" s="682" t="s">
        <v>13116</v>
      </c>
      <c r="G122" s="683"/>
      <c r="H122" s="684"/>
      <c r="I122" s="207">
        <v>38.729999999999997</v>
      </c>
      <c r="J122" s="357"/>
      <c r="K122" s="356"/>
    </row>
    <row r="123" spans="1:11" s="370" customFormat="1" ht="25.5" x14ac:dyDescent="0.25">
      <c r="A123" s="361" t="s">
        <v>10608</v>
      </c>
      <c r="B123" s="361">
        <v>89395</v>
      </c>
      <c r="C123" s="532" t="s">
        <v>3511</v>
      </c>
      <c r="D123" s="360" t="str">
        <f>VLOOKUP(B123,'SERV.N.DESON.03.2021'!A:E,2,FALSE)</f>
        <v>TE, PVC, SOLDÁVEL, DN 25MM, INSTALADO EM RAMAL OU SUB-RAMAL DE ÁGUA - FORNECIMENTO E INSTALAÇÃO. AF_12/2014</v>
      </c>
      <c r="E123" s="208" t="str">
        <f>VLOOKUP(B123,'SERV.N.DESON.03.2021'!A:E,3,FALSE)</f>
        <v>UN</v>
      </c>
      <c r="F123" s="682" t="s">
        <v>13116</v>
      </c>
      <c r="G123" s="683"/>
      <c r="H123" s="684"/>
      <c r="I123" s="207">
        <v>10</v>
      </c>
      <c r="J123" s="357"/>
      <c r="K123" s="356"/>
    </row>
    <row r="124" spans="1:11" s="370" customFormat="1" ht="25.5" x14ac:dyDescent="0.25">
      <c r="A124" s="361" t="s">
        <v>10726</v>
      </c>
      <c r="B124" s="361">
        <v>89625</v>
      </c>
      <c r="C124" s="532" t="s">
        <v>3511</v>
      </c>
      <c r="D124" s="360" t="str">
        <f>VLOOKUP(B124,'SERV.N.DESON.03.2021'!A:E,2,FALSE)</f>
        <v>TE, PVC, SOLDÁVEL, DN 50MM, INSTALADO EM PRUMADA DE ÁGUA - FORNECIMENTO E INSTALAÇÃO. AF_12/2014</v>
      </c>
      <c r="E124" s="208" t="str">
        <f>VLOOKUP(B124,'SERV.N.DESON.03.2021'!A:E,3,FALSE)</f>
        <v>UN</v>
      </c>
      <c r="F124" s="682" t="s">
        <v>13116</v>
      </c>
      <c r="G124" s="683"/>
      <c r="H124" s="684"/>
      <c r="I124" s="207">
        <v>1</v>
      </c>
      <c r="J124" s="357"/>
      <c r="K124" s="356"/>
    </row>
    <row r="125" spans="1:11" s="370" customFormat="1" ht="25.5" x14ac:dyDescent="0.25">
      <c r="A125" s="361" t="s">
        <v>10727</v>
      </c>
      <c r="B125" s="361">
        <v>89628</v>
      </c>
      <c r="C125" s="532" t="s">
        <v>3511</v>
      </c>
      <c r="D125" s="360" t="str">
        <f>VLOOKUP(B125,'SERV.N.DESON.03.2021'!A:E,2,FALSE)</f>
        <v>TE, PVC, SOLDÁVEL, DN 60MM, INSTALADO EM PRUMADA DE ÁGUA - FORNECIMENTO E INSTALAÇÃO. AF_12/2014</v>
      </c>
      <c r="E125" s="208" t="str">
        <f>VLOOKUP(B125,'SERV.N.DESON.03.2021'!A:E,3,FALSE)</f>
        <v>UN</v>
      </c>
      <c r="F125" s="682" t="s">
        <v>13116</v>
      </c>
      <c r="G125" s="683"/>
      <c r="H125" s="684"/>
      <c r="I125" s="207">
        <v>9</v>
      </c>
      <c r="J125" s="357"/>
      <c r="K125" s="356"/>
    </row>
    <row r="126" spans="1:11" s="370" customFormat="1" ht="25.5" x14ac:dyDescent="0.25">
      <c r="A126" s="361" t="s">
        <v>11378</v>
      </c>
      <c r="B126" s="361">
        <v>89400</v>
      </c>
      <c r="C126" s="532" t="s">
        <v>3511</v>
      </c>
      <c r="D126" s="360" t="str">
        <f>VLOOKUP(B126,'SERV.N.DESON.03.2021'!A:E,2,FALSE)</f>
        <v>TÊ DE REDUÇÃO, PVC, SOLDÁVEL, DN 32MM X 25MM, INSTALADO EM RAMAL OU SUB-RAMAL DE ÁGUA - FORNECIMENTO E INSTALAÇÃO. AF_12/2014</v>
      </c>
      <c r="E126" s="208" t="str">
        <f>VLOOKUP(B126,'SERV.N.DESON.03.2021'!A:E,3,FALSE)</f>
        <v>UN</v>
      </c>
      <c r="F126" s="682" t="s">
        <v>13116</v>
      </c>
      <c r="G126" s="683"/>
      <c r="H126" s="684"/>
      <c r="I126" s="207">
        <v>1</v>
      </c>
      <c r="J126" s="357"/>
      <c r="K126" s="356"/>
    </row>
    <row r="127" spans="1:11" s="370" customFormat="1" ht="25.5" x14ac:dyDescent="0.25">
      <c r="A127" s="361" t="s">
        <v>11379</v>
      </c>
      <c r="B127" s="361">
        <v>89627</v>
      </c>
      <c r="C127" s="532" t="s">
        <v>3511</v>
      </c>
      <c r="D127" s="360" t="str">
        <f>VLOOKUP(B127,'SERV.N.DESON.03.2021'!A:E,2,FALSE)</f>
        <v>TÊ DE REDUÇÃO, PVC, SOLDÁVEL, DN 50MM X 25MM, INSTALADO EM PRUMADA DE ÁGUA - FORNECIMENTO E INSTALAÇÃO. AF_12/2014</v>
      </c>
      <c r="E127" s="208" t="str">
        <f>VLOOKUP(B127,'SERV.N.DESON.03.2021'!A:E,3,FALSE)</f>
        <v>UN</v>
      </c>
      <c r="F127" s="682" t="s">
        <v>13116</v>
      </c>
      <c r="G127" s="683"/>
      <c r="H127" s="684"/>
      <c r="I127" s="207">
        <v>9</v>
      </c>
      <c r="J127" s="357"/>
      <c r="K127" s="356"/>
    </row>
    <row r="128" spans="1:11" s="370" customFormat="1" x14ac:dyDescent="0.25">
      <c r="A128" s="682" t="s">
        <v>11289</v>
      </c>
      <c r="B128" s="683"/>
      <c r="C128" s="683"/>
      <c r="D128" s="683"/>
      <c r="E128" s="683"/>
      <c r="F128" s="683"/>
      <c r="G128" s="683"/>
      <c r="H128" s="683"/>
      <c r="I128" s="684"/>
      <c r="J128" s="357"/>
      <c r="K128" s="356"/>
    </row>
    <row r="129" spans="1:11" s="370" customFormat="1" ht="38.25" x14ac:dyDescent="0.25">
      <c r="A129" s="361" t="s">
        <v>11380</v>
      </c>
      <c r="B129" s="361">
        <v>89366</v>
      </c>
      <c r="C129" s="532" t="s">
        <v>3511</v>
      </c>
      <c r="D129" s="360" t="str">
        <f>VLOOKUP(B129,'SERV.N.DESON.03.2021'!A:E,2,FALSE)</f>
        <v>JOELHO 90 GRAUS COM BUCHA DE LATÃO, PVC, SOLDÁVEL, DN 25MM, X 3/4 INSTALADO EM RAMAL OU SUB-RAMAL DE ÁGUA - FORNECIMENTO E INSTALAÇÃO. AF_12/2014</v>
      </c>
      <c r="E129" s="208" t="str">
        <f>VLOOKUP(B129,'SERV.N.DESON.03.2021'!A:E,3,FALSE)</f>
        <v>UN</v>
      </c>
      <c r="F129" s="682" t="s">
        <v>13116</v>
      </c>
      <c r="G129" s="683"/>
      <c r="H129" s="684"/>
      <c r="I129" s="207">
        <v>1</v>
      </c>
      <c r="J129" s="357"/>
      <c r="K129" s="356"/>
    </row>
    <row r="130" spans="1:11" s="370" customFormat="1" ht="38.25" x14ac:dyDescent="0.25">
      <c r="A130" s="361" t="s">
        <v>11381</v>
      </c>
      <c r="B130" s="361">
        <v>90373</v>
      </c>
      <c r="C130" s="532" t="s">
        <v>3511</v>
      </c>
      <c r="D130" s="360" t="str">
        <f>VLOOKUP(B130,'SERV.N.DESON.03.2021'!A:E,2,FALSE)</f>
        <v>JOELHO 90 GRAUS COM BUCHA DE LATÃO, PVC, SOLDÁVEL, DN 25MM, X 1/2 INSTALADO EM RAMAL OU SUB-RAMAL DE ÁGUA - FORNECIMENTO E INSTALAÇÃO. AF_12/2014</v>
      </c>
      <c r="E130" s="208" t="str">
        <f>VLOOKUP(B130,'SERV.N.DESON.03.2021'!A:E,3,FALSE)</f>
        <v>UN</v>
      </c>
      <c r="F130" s="682" t="s">
        <v>13116</v>
      </c>
      <c r="G130" s="683"/>
      <c r="H130" s="684"/>
      <c r="I130" s="207">
        <v>25</v>
      </c>
      <c r="J130" s="357"/>
      <c r="K130" s="356"/>
    </row>
    <row r="131" spans="1:11" s="370" customFormat="1" x14ac:dyDescent="0.25">
      <c r="A131" s="655" t="s">
        <v>11290</v>
      </c>
      <c r="B131" s="656"/>
      <c r="C131" s="656"/>
      <c r="D131" s="656"/>
      <c r="E131" s="656"/>
      <c r="F131" s="656"/>
      <c r="G131" s="656"/>
      <c r="H131" s="656"/>
      <c r="I131" s="657"/>
      <c r="J131" s="357"/>
      <c r="K131" s="356"/>
    </row>
    <row r="132" spans="1:11" s="370" customFormat="1" x14ac:dyDescent="0.25">
      <c r="A132" s="361" t="s">
        <v>11382</v>
      </c>
      <c r="B132" s="658" t="str">
        <f>'COMPOSIÇÃO UNITÁRIA'!C81</f>
        <v>CPU 61</v>
      </c>
      <c r="C132" s="659"/>
      <c r="D132" s="426" t="s">
        <v>13030</v>
      </c>
      <c r="E132" s="427" t="s">
        <v>65</v>
      </c>
      <c r="F132" s="682" t="s">
        <v>13116</v>
      </c>
      <c r="G132" s="683"/>
      <c r="H132" s="684"/>
      <c r="I132" s="433">
        <v>1</v>
      </c>
      <c r="J132" s="357"/>
      <c r="K132" s="356"/>
    </row>
    <row r="133" spans="1:11" s="370" customFormat="1" x14ac:dyDescent="0.25">
      <c r="A133" s="681" t="s">
        <v>10569</v>
      </c>
      <c r="B133" s="681"/>
      <c r="C133" s="681"/>
      <c r="D133" s="681"/>
      <c r="E133" s="681"/>
      <c r="F133" s="681"/>
      <c r="G133" s="681"/>
      <c r="H133" s="681"/>
      <c r="I133" s="681"/>
      <c r="J133" s="357"/>
      <c r="K133" s="356"/>
    </row>
    <row r="134" spans="1:11" s="370" customFormat="1" x14ac:dyDescent="0.25">
      <c r="A134" s="682" t="s">
        <v>11291</v>
      </c>
      <c r="B134" s="683"/>
      <c r="C134" s="683"/>
      <c r="D134" s="683"/>
      <c r="E134" s="683"/>
      <c r="F134" s="683"/>
      <c r="G134" s="683"/>
      <c r="H134" s="683"/>
      <c r="I134" s="684"/>
      <c r="J134" s="357"/>
      <c r="K134" s="356"/>
    </row>
    <row r="135" spans="1:11" s="370" customFormat="1" ht="38.25" x14ac:dyDescent="0.25">
      <c r="A135" s="361" t="s">
        <v>11383</v>
      </c>
      <c r="B135" s="361">
        <v>97902</v>
      </c>
      <c r="C135" s="532" t="s">
        <v>3511</v>
      </c>
      <c r="D135" s="360" t="str">
        <f>VLOOKUP(B135,'SERV.N.DESON.03.2021'!A:E,2,FALSE)</f>
        <v>CAIXA ENTERRADA HIDRÁULICA RETANGULAR EM ALVENARIA COM TIJOLOS CERÂMICOS MACIÇOS, DIMENSÕES INTERNAS: 0,6X0,6X0,6 M PARA REDE DE ESGOTO. AF_12/2020</v>
      </c>
      <c r="E135" s="208" t="str">
        <f>VLOOKUP(B135,'SERV.N.DESON.03.2021'!A:E,3,FALSE)</f>
        <v>UN</v>
      </c>
      <c r="F135" s="682" t="s">
        <v>13116</v>
      </c>
      <c r="G135" s="683"/>
      <c r="H135" s="684"/>
      <c r="I135" s="207">
        <v>10</v>
      </c>
      <c r="J135" s="357"/>
      <c r="K135" s="356"/>
    </row>
    <row r="136" spans="1:11" s="370" customFormat="1" ht="25.5" x14ac:dyDescent="0.25">
      <c r="A136" s="361" t="s">
        <v>11384</v>
      </c>
      <c r="B136" s="361">
        <v>97883</v>
      </c>
      <c r="C136" s="532" t="s">
        <v>3511</v>
      </c>
      <c r="D136" s="360" t="str">
        <f>VLOOKUP(B136,'SERV.N.DESON.03.2021'!A:E,2,FALSE)</f>
        <v>CAIXA ENTERRADA ELÉTRICA RETANGULAR, EM CONCRETO PRÉ-MOLDADO, FUNDO COM BRITA, DIMENSÕES INTERNAS: 0,6X0,6X0,5 M. AF_12/2020</v>
      </c>
      <c r="E136" s="208" t="str">
        <f>VLOOKUP(B136,'SERV.N.DESON.03.2021'!A:E,3,FALSE)</f>
        <v>UN</v>
      </c>
      <c r="F136" s="682" t="s">
        <v>13116</v>
      </c>
      <c r="G136" s="683"/>
      <c r="H136" s="684"/>
      <c r="I136" s="207">
        <v>3</v>
      </c>
      <c r="J136" s="357"/>
      <c r="K136" s="356"/>
    </row>
    <row r="137" spans="1:11" s="370" customFormat="1" x14ac:dyDescent="0.25">
      <c r="A137" s="655" t="s">
        <v>11288</v>
      </c>
      <c r="B137" s="656"/>
      <c r="C137" s="656"/>
      <c r="D137" s="656"/>
      <c r="E137" s="656"/>
      <c r="F137" s="656"/>
      <c r="G137" s="656"/>
      <c r="H137" s="656"/>
      <c r="I137" s="657"/>
      <c r="J137" s="357"/>
      <c r="K137" s="356"/>
    </row>
    <row r="138" spans="1:11" s="370" customFormat="1" ht="38.25" x14ac:dyDescent="0.25">
      <c r="A138" s="361" t="s">
        <v>11385</v>
      </c>
      <c r="B138" s="361">
        <v>89707</v>
      </c>
      <c r="C138" s="532" t="s">
        <v>3511</v>
      </c>
      <c r="D138" s="360" t="str">
        <f>VLOOKUP(B138,'SERV.N.DESON.03.2021'!A:E,2,FALSE)</f>
        <v>CAIXA SIFONADA, PVC, DN 100 X 100 X 50 MM, JUNTA ELÁSTICA, FORNECIDA E INSTALADA EM RAMAL DE DESCARGA OU EM RAMAL DE ESGOTO SANITÁRIO. AF_12/2014</v>
      </c>
      <c r="E138" s="208" t="str">
        <f>VLOOKUP(B138,'SERV.N.DESON.03.2021'!A:E,3,FALSE)</f>
        <v>UN</v>
      </c>
      <c r="F138" s="682" t="s">
        <v>13116</v>
      </c>
      <c r="G138" s="683"/>
      <c r="H138" s="684"/>
      <c r="I138" s="207">
        <v>24</v>
      </c>
      <c r="J138" s="357"/>
      <c r="K138" s="356"/>
    </row>
    <row r="139" spans="1:11" s="370" customFormat="1" ht="38.25" x14ac:dyDescent="0.25">
      <c r="A139" s="361" t="s">
        <v>11386</v>
      </c>
      <c r="B139" s="361">
        <v>89708</v>
      </c>
      <c r="C139" s="532" t="s">
        <v>3511</v>
      </c>
      <c r="D139" s="360" t="str">
        <f>VLOOKUP(B139,'SERV.N.DESON.03.2021'!A:E,2,FALSE)</f>
        <v>CAIXA SIFONADA, PVC, DN 150 X 185 X 75 MM, JUNTA ELÁSTICA, FORNECIDA E INSTALADA EM RAMAL DE DESCARGA OU EM RAMAL DE ESGOTO SANITÁRIO. AF_12/2014</v>
      </c>
      <c r="E139" s="208" t="str">
        <f>VLOOKUP(B139,'SERV.N.DESON.03.2021'!A:E,3,FALSE)</f>
        <v>UN</v>
      </c>
      <c r="F139" s="682" t="s">
        <v>13116</v>
      </c>
      <c r="G139" s="683"/>
      <c r="H139" s="684"/>
      <c r="I139" s="207">
        <v>2</v>
      </c>
      <c r="J139" s="357"/>
      <c r="K139" s="356"/>
    </row>
    <row r="140" spans="1:11" s="370" customFormat="1" ht="25.5" x14ac:dyDescent="0.25">
      <c r="A140" s="361" t="s">
        <v>11387</v>
      </c>
      <c r="B140" s="361">
        <v>86877</v>
      </c>
      <c r="C140" s="532" t="s">
        <v>3511</v>
      </c>
      <c r="D140" s="360" t="str">
        <f>VLOOKUP(B140,'SERV.N.DESON.03.2021'!A:E,2,FALSE)</f>
        <v>VÁLVULA EM METAL CROMADO 1.1/2 X 1.1/2 PARA TANQUE OU LAVATÓRIO, COM OU SEM LADRÃO - FORNECIMENTO E INSTALAÇÃO. AF_01/2020</v>
      </c>
      <c r="E140" s="208" t="str">
        <f>VLOOKUP(B140,'SERV.N.DESON.03.2021'!A:E,3,FALSE)</f>
        <v>UN</v>
      </c>
      <c r="F140" s="682" t="s">
        <v>13116</v>
      </c>
      <c r="G140" s="683"/>
      <c r="H140" s="684"/>
      <c r="I140" s="207">
        <v>8</v>
      </c>
      <c r="J140" s="357"/>
      <c r="K140" s="356"/>
    </row>
    <row r="141" spans="1:11" s="370" customFormat="1" x14ac:dyDescent="0.25">
      <c r="A141" s="655" t="s">
        <v>11292</v>
      </c>
      <c r="B141" s="656"/>
      <c r="C141" s="656"/>
      <c r="D141" s="656"/>
      <c r="E141" s="656"/>
      <c r="F141" s="656"/>
      <c r="G141" s="656"/>
      <c r="H141" s="656"/>
      <c r="I141" s="657"/>
      <c r="J141" s="357"/>
      <c r="K141" s="356"/>
    </row>
    <row r="142" spans="1:11" s="370" customFormat="1" ht="38.25" x14ac:dyDescent="0.25">
      <c r="A142" s="361" t="s">
        <v>11388</v>
      </c>
      <c r="B142" s="361">
        <v>89811</v>
      </c>
      <c r="C142" s="532" t="s">
        <v>3511</v>
      </c>
      <c r="D142" s="360" t="str">
        <f>VLOOKUP(B142,'SERV.N.DESON.03.2021'!A:E,2,FALSE)</f>
        <v>CURVA CURTA 90 GRAUS, PVC, SERIE NORMAL, ESGOTO PREDIAL, DN 100 MM, JUNTA ELÁSTICA, FORNECIDO E INSTALADO EM PRUMADA DE ESGOTO SANITÁRIO OU VENTILAÇÃO. AF_12/2014</v>
      </c>
      <c r="E142" s="208" t="str">
        <f>VLOOKUP(B142,'SERV.N.DESON.03.2021'!A:E,3,FALSE)</f>
        <v>UN</v>
      </c>
      <c r="F142" s="682" t="s">
        <v>13116</v>
      </c>
      <c r="G142" s="683"/>
      <c r="H142" s="684"/>
      <c r="I142" s="207">
        <v>1</v>
      </c>
      <c r="J142" s="357"/>
      <c r="K142" s="356"/>
    </row>
    <row r="143" spans="1:11" s="370" customFormat="1" ht="38.25" x14ac:dyDescent="0.25">
      <c r="A143" s="361" t="s">
        <v>11389</v>
      </c>
      <c r="B143" s="361">
        <v>89728</v>
      </c>
      <c r="C143" s="532" t="s">
        <v>3511</v>
      </c>
      <c r="D143" s="360" t="str">
        <f>VLOOKUP(B143,'SERV.N.DESON.03.2021'!A:E,2,FALSE)</f>
        <v>CURVA CURTA 90 GRAUS, PVC, SERIE NORMAL, ESGOTO PREDIAL, DN 40 MM, JUNTA SOLDÁVEL, FORNECIDO E INSTALADO EM RAMAL DE DESCARGA OU RAMAL DE ESGOTO SANITÁRIO. AF_12/2014</v>
      </c>
      <c r="E143" s="208" t="str">
        <f>VLOOKUP(B143,'SERV.N.DESON.03.2021'!A:E,3,FALSE)</f>
        <v>UN</v>
      </c>
      <c r="F143" s="682" t="s">
        <v>13116</v>
      </c>
      <c r="G143" s="683"/>
      <c r="H143" s="684"/>
      <c r="I143" s="207">
        <v>8</v>
      </c>
      <c r="J143" s="357"/>
      <c r="K143" s="356"/>
    </row>
    <row r="144" spans="1:11" s="370" customFormat="1" ht="38.25" x14ac:dyDescent="0.25">
      <c r="A144" s="361" t="s">
        <v>11390</v>
      </c>
      <c r="B144" s="361">
        <v>89746</v>
      </c>
      <c r="C144" s="532" t="s">
        <v>3511</v>
      </c>
      <c r="D144" s="360" t="str">
        <f>VLOOKUP(B144,'SERV.N.DESON.03.2021'!A:E,2,FALSE)</f>
        <v>JOELHO 45 GRAUS, PVC, SERIE NORMAL, ESGOTO PREDIAL, DN 100 MM, JUNTA ELÁSTICA, FORNECIDO E INSTALADO EM RAMAL DE DESCARGA OU RAMAL DE ESGOTO SANITÁRIO. AF_12/2014</v>
      </c>
      <c r="E144" s="208" t="str">
        <f>VLOOKUP(B144,'SERV.N.DESON.03.2021'!A:E,3,FALSE)</f>
        <v>UN</v>
      </c>
      <c r="F144" s="682" t="s">
        <v>13116</v>
      </c>
      <c r="G144" s="683"/>
      <c r="H144" s="684"/>
      <c r="I144" s="207">
        <v>4</v>
      </c>
      <c r="J144" s="357"/>
      <c r="K144" s="356"/>
    </row>
    <row r="145" spans="1:11" s="370" customFormat="1" ht="38.25" x14ac:dyDescent="0.25">
      <c r="A145" s="361" t="s">
        <v>11391</v>
      </c>
      <c r="B145" s="361">
        <v>89726</v>
      </c>
      <c r="C145" s="532" t="s">
        <v>3511</v>
      </c>
      <c r="D145" s="360" t="str">
        <f>VLOOKUP(B145,'SERV.N.DESON.03.2021'!A:E,2,FALSE)</f>
        <v>JOELHO 45 GRAUS, PVC, SERIE NORMAL, ESGOTO PREDIAL, DN 40 MM, JUNTA SOLDÁVEL, FORNECIDO E INSTALADO EM RAMAL DE DESCARGA OU RAMAL DE ESGOTO SANITÁRIO. AF_12/2014</v>
      </c>
      <c r="E145" s="208" t="str">
        <f>VLOOKUP(B145,'SERV.N.DESON.03.2021'!A:E,3,FALSE)</f>
        <v>UN</v>
      </c>
      <c r="F145" s="682" t="s">
        <v>13116</v>
      </c>
      <c r="G145" s="683"/>
      <c r="H145" s="684"/>
      <c r="I145" s="207">
        <v>8</v>
      </c>
      <c r="J145" s="357"/>
      <c r="K145" s="356"/>
    </row>
    <row r="146" spans="1:11" s="370" customFormat="1" ht="38.25" x14ac:dyDescent="0.25">
      <c r="A146" s="361" t="s">
        <v>11392</v>
      </c>
      <c r="B146" s="361">
        <v>89732</v>
      </c>
      <c r="C146" s="532" t="s">
        <v>3511</v>
      </c>
      <c r="D146" s="360" t="str">
        <f>VLOOKUP(B146,'SERV.N.DESON.03.2021'!A:E,2,FALSE)</f>
        <v>JOELHO 45 GRAUS, PVC, SERIE NORMAL, ESGOTO PREDIAL, DN 50 MM, JUNTA ELÁSTICA, FORNECIDO E INSTALADO EM RAMAL DE DESCARGA OU RAMAL DE ESGOTO SANITÁRIO. AF_12/2014</v>
      </c>
      <c r="E146" s="208" t="str">
        <f>VLOOKUP(B146,'SERV.N.DESON.03.2021'!A:E,3,FALSE)</f>
        <v>UN</v>
      </c>
      <c r="F146" s="682" t="s">
        <v>13116</v>
      </c>
      <c r="G146" s="683"/>
      <c r="H146" s="684"/>
      <c r="I146" s="207">
        <v>15</v>
      </c>
      <c r="J146" s="357"/>
      <c r="K146" s="356"/>
    </row>
    <row r="147" spans="1:11" s="370" customFormat="1" ht="38.25" x14ac:dyDescent="0.25">
      <c r="A147" s="361" t="s">
        <v>11393</v>
      </c>
      <c r="B147" s="361">
        <v>89744</v>
      </c>
      <c r="C147" s="532" t="s">
        <v>3511</v>
      </c>
      <c r="D147" s="360" t="str">
        <f>VLOOKUP(B147,'SERV.N.DESON.03.2021'!A:E,2,FALSE)</f>
        <v>JOELHO 90 GRAUS, PVC, SERIE NORMAL, ESGOTO PREDIAL, DN 100 MM, JUNTA ELÁSTICA, FORNECIDO E INSTALADO EM RAMAL DE DESCARGA OU RAMAL DE ESGOTO SANITÁRIO. AF_12/2014</v>
      </c>
      <c r="E147" s="208" t="str">
        <f>VLOOKUP(B147,'SERV.N.DESON.03.2021'!A:E,3,FALSE)</f>
        <v>UN</v>
      </c>
      <c r="F147" s="682" t="s">
        <v>13116</v>
      </c>
      <c r="G147" s="683"/>
      <c r="H147" s="684"/>
      <c r="I147" s="207">
        <v>3</v>
      </c>
      <c r="J147" s="357"/>
      <c r="K147" s="356"/>
    </row>
    <row r="148" spans="1:11" s="370" customFormat="1" ht="38.25" x14ac:dyDescent="0.25">
      <c r="A148" s="361" t="s">
        <v>11394</v>
      </c>
      <c r="B148" s="361">
        <v>89731</v>
      </c>
      <c r="C148" s="532" t="s">
        <v>3511</v>
      </c>
      <c r="D148" s="360" t="str">
        <f>VLOOKUP(B148,'SERV.N.DESON.03.2021'!A:E,2,FALSE)</f>
        <v>JOELHO 90 GRAUS, PVC, SERIE NORMAL, ESGOTO PREDIAL, DN 50 MM, JUNTA ELÁSTICA, FORNECIDO E INSTALADO EM RAMAL DE DESCARGA OU RAMAL DE ESGOTO SANITÁRIO. AF_12/2014</v>
      </c>
      <c r="E148" s="208" t="str">
        <f>VLOOKUP(B148,'SERV.N.DESON.03.2021'!A:E,3,FALSE)</f>
        <v>UN</v>
      </c>
      <c r="F148" s="682" t="s">
        <v>13116</v>
      </c>
      <c r="G148" s="683"/>
      <c r="H148" s="684"/>
      <c r="I148" s="207">
        <v>4</v>
      </c>
      <c r="J148" s="357"/>
      <c r="K148" s="356"/>
    </row>
    <row r="149" spans="1:11" s="370" customFormat="1" ht="25.5" x14ac:dyDescent="0.25">
      <c r="A149" s="361" t="s">
        <v>11395</v>
      </c>
      <c r="B149" s="655" t="str">
        <f>'COMPOSIÇÃO UNITÁRIA'!C134</f>
        <v>CPU 69</v>
      </c>
      <c r="C149" s="657"/>
      <c r="D149" s="360" t="s">
        <v>11449</v>
      </c>
      <c r="E149" s="208" t="s">
        <v>3517</v>
      </c>
      <c r="F149" s="682" t="s">
        <v>13116</v>
      </c>
      <c r="G149" s="683"/>
      <c r="H149" s="684"/>
      <c r="I149" s="207">
        <v>8</v>
      </c>
      <c r="J149" s="357"/>
      <c r="K149" s="356"/>
    </row>
    <row r="150" spans="1:11" s="370" customFormat="1" x14ac:dyDescent="0.25">
      <c r="A150" s="361" t="s">
        <v>11396</v>
      </c>
      <c r="B150" s="655" t="str">
        <f>'COMPOSIÇÃO UNITÁRIA'!C142</f>
        <v>CPU 70</v>
      </c>
      <c r="C150" s="657"/>
      <c r="D150" s="360" t="s">
        <v>5569</v>
      </c>
      <c r="E150" s="208" t="s">
        <v>3517</v>
      </c>
      <c r="F150" s="682" t="s">
        <v>13116</v>
      </c>
      <c r="G150" s="683"/>
      <c r="H150" s="684"/>
      <c r="I150" s="207">
        <v>4</v>
      </c>
      <c r="J150" s="357"/>
      <c r="K150" s="356"/>
    </row>
    <row r="151" spans="1:11" s="370" customFormat="1" ht="38.25" x14ac:dyDescent="0.25">
      <c r="A151" s="361" t="s">
        <v>11397</v>
      </c>
      <c r="B151" s="361">
        <v>89797</v>
      </c>
      <c r="C151" s="532" t="s">
        <v>3511</v>
      </c>
      <c r="D151" s="360" t="str">
        <f>VLOOKUP(B151,'SERV.N.DESON.03.2021'!A:E,2,FALSE)</f>
        <v>JUNÇÃO SIMPLES, PVC, SERIE NORMAL, ESGOTO PREDIAL, DN 100 X 100 MM, JUNTA ELÁSTICA, FORNECIDO E INSTALADO EM RAMAL DE DESCARGA OU RAMAL DE ESGOTO SANITÁRIO. AF_12/2014</v>
      </c>
      <c r="E151" s="208" t="str">
        <f>VLOOKUP(B151,'SERV.N.DESON.03.2021'!A:E,3,FALSE)</f>
        <v>UN</v>
      </c>
      <c r="F151" s="682" t="s">
        <v>13116</v>
      </c>
      <c r="G151" s="683"/>
      <c r="H151" s="684"/>
      <c r="I151" s="207">
        <v>2</v>
      </c>
      <c r="J151" s="357"/>
      <c r="K151" s="356"/>
    </row>
    <row r="152" spans="1:11" s="370" customFormat="1" ht="38.25" x14ac:dyDescent="0.25">
      <c r="A152" s="361" t="s">
        <v>11398</v>
      </c>
      <c r="B152" s="361">
        <v>89783</v>
      </c>
      <c r="C152" s="532" t="s">
        <v>3511</v>
      </c>
      <c r="D152" s="360" t="str">
        <f>VLOOKUP(B152,'SERV.N.DESON.03.2021'!A:E,2,FALSE)</f>
        <v>JUNÇÃO SIMPLES, PVC, SERIE NORMAL, ESGOTO PREDIAL, DN 40 MM, JUNTA SOLDÁVEL, FORNECIDO E INSTALADO EM RAMAL DE DESCARGA OU RAMAL DE ESGOTO SANITÁRIO. AF_12/2014</v>
      </c>
      <c r="E152" s="208" t="str">
        <f>VLOOKUP(B152,'SERV.N.DESON.03.2021'!A:E,3,FALSE)</f>
        <v>UN</v>
      </c>
      <c r="F152" s="682" t="s">
        <v>13116</v>
      </c>
      <c r="G152" s="683"/>
      <c r="H152" s="684"/>
      <c r="I152" s="207">
        <v>2</v>
      </c>
      <c r="J152" s="357"/>
      <c r="K152" s="356"/>
    </row>
    <row r="153" spans="1:11" s="370" customFormat="1" ht="38.25" x14ac:dyDescent="0.25">
      <c r="A153" s="361" t="s">
        <v>11399</v>
      </c>
      <c r="B153" s="361">
        <v>89856</v>
      </c>
      <c r="C153" s="532" t="s">
        <v>3511</v>
      </c>
      <c r="D153" s="360" t="str">
        <f>VLOOKUP(B153,'SERV.N.DESON.03.2021'!A:E,2,FALSE)</f>
        <v>LUVA SIMPLES, PVC, SERIE NORMAL, ESGOTO PREDIAL, DN 100 MM, JUNTA ELÁSTICA, FORNECIDO E INSTALADO EM SUBCOLETOR AÉREO DE ESGOTO SANITÁRIO. AF_12/2014</v>
      </c>
      <c r="E153" s="208" t="str">
        <f>VLOOKUP(B153,'SERV.N.DESON.03.2021'!A:E,3,FALSE)</f>
        <v>UN</v>
      </c>
      <c r="F153" s="682" t="s">
        <v>13116</v>
      </c>
      <c r="G153" s="683"/>
      <c r="H153" s="684"/>
      <c r="I153" s="207">
        <v>1</v>
      </c>
      <c r="J153" s="357"/>
      <c r="K153" s="356"/>
    </row>
    <row r="154" spans="1:11" s="370" customFormat="1" x14ac:dyDescent="0.25">
      <c r="A154" s="361" t="s">
        <v>11400</v>
      </c>
      <c r="B154" s="655" t="str">
        <f>'COMPOSIÇÃO UNITÁRIA'!C152</f>
        <v>CPU 15</v>
      </c>
      <c r="C154" s="657"/>
      <c r="D154" s="360" t="s">
        <v>6486</v>
      </c>
      <c r="E154" s="208" t="s">
        <v>3517</v>
      </c>
      <c r="F154" s="682" t="s">
        <v>13116</v>
      </c>
      <c r="G154" s="683"/>
      <c r="H154" s="684"/>
      <c r="I154" s="207">
        <v>2</v>
      </c>
      <c r="J154" s="357"/>
      <c r="K154" s="356"/>
    </row>
    <row r="155" spans="1:11" s="370" customFormat="1" ht="25.5" x14ac:dyDescent="0.25">
      <c r="A155" s="361" t="s">
        <v>11401</v>
      </c>
      <c r="B155" s="361">
        <v>89714</v>
      </c>
      <c r="C155" s="532" t="s">
        <v>3511</v>
      </c>
      <c r="D155" s="360" t="str">
        <f>VLOOKUP(B155,'SERV.N.DESON.03.2021'!A:E,2,FALSE)</f>
        <v>TUBO PVC, SERIE NORMAL, ESGOTO PREDIAL, DN 100 MM, FORNECIDO E INSTALADO EM RAMAL DE DESCARGA OU RAMAL DE ESGOTO SANITÁRIO. AF_12/2014</v>
      </c>
      <c r="E155" s="208" t="str">
        <f>VLOOKUP(B155,'SERV.N.DESON.03.2021'!A:E,3,FALSE)</f>
        <v>M</v>
      </c>
      <c r="F155" s="682" t="s">
        <v>13116</v>
      </c>
      <c r="G155" s="683"/>
      <c r="H155" s="684"/>
      <c r="I155" s="207">
        <f>24.05+19.05</f>
        <v>43.1</v>
      </c>
      <c r="J155" s="357"/>
      <c r="K155" s="356"/>
    </row>
    <row r="156" spans="1:11" s="370" customFormat="1" ht="25.5" x14ac:dyDescent="0.25">
      <c r="A156" s="361" t="s">
        <v>11402</v>
      </c>
      <c r="B156" s="361">
        <v>89849</v>
      </c>
      <c r="C156" s="532" t="s">
        <v>3511</v>
      </c>
      <c r="D156" s="360" t="str">
        <f>VLOOKUP(B156,'SERV.N.DESON.03.2021'!A:E,2,FALSE)</f>
        <v>TUBO PVC, SERIE NORMAL, ESGOTO PREDIAL, DN 150 MM, FORNECIDO E INSTALADO EM SUBCOLETOR AÉREO DE ESGOTO SANITÁRIO. AF_12/2014</v>
      </c>
      <c r="E156" s="208" t="str">
        <f>VLOOKUP(B156,'SERV.N.DESON.03.2021'!A:E,3,FALSE)</f>
        <v>M</v>
      </c>
      <c r="F156" s="682" t="s">
        <v>13116</v>
      </c>
      <c r="G156" s="683"/>
      <c r="H156" s="684"/>
      <c r="I156" s="207">
        <v>183.95</v>
      </c>
      <c r="J156" s="357"/>
      <c r="K156" s="356"/>
    </row>
    <row r="157" spans="1:11" s="370" customFormat="1" ht="25.5" x14ac:dyDescent="0.25">
      <c r="A157" s="361" t="s">
        <v>11403</v>
      </c>
      <c r="B157" s="361">
        <v>89711</v>
      </c>
      <c r="C157" s="532" t="s">
        <v>3511</v>
      </c>
      <c r="D157" s="360" t="str">
        <f>VLOOKUP(B157,'SERV.N.DESON.03.2021'!A:E,2,FALSE)</f>
        <v>TUBO PVC, SERIE NORMAL, ESGOTO PREDIAL, DN 40 MM, FORNECIDO E INSTALADO EM RAMAL DE DESCARGA OU RAMAL DE ESGOTO SANITÁRIO. AF_12/2014</v>
      </c>
      <c r="E157" s="208" t="str">
        <f>VLOOKUP(B157,'SERV.N.DESON.03.2021'!A:E,3,FALSE)</f>
        <v>M</v>
      </c>
      <c r="F157" s="682" t="s">
        <v>13116</v>
      </c>
      <c r="G157" s="683"/>
      <c r="H157" s="684"/>
      <c r="I157" s="207">
        <v>10.47</v>
      </c>
      <c r="J157" s="357"/>
      <c r="K157" s="356"/>
    </row>
    <row r="158" spans="1:11" s="370" customFormat="1" ht="25.5" x14ac:dyDescent="0.25">
      <c r="A158" s="361" t="s">
        <v>11404</v>
      </c>
      <c r="B158" s="361">
        <v>89798</v>
      </c>
      <c r="C158" s="532" t="s">
        <v>3511</v>
      </c>
      <c r="D158" s="360" t="str">
        <f>VLOOKUP(B158,'SERV.N.DESON.03.2021'!A:E,2,FALSE)</f>
        <v>TUBO PVC, SERIE NORMAL, ESGOTO PREDIAL, DN 50 MM, FORNECIDO E INSTALADO EM PRUMADA DE ESGOTO SANITÁRIO OU VENTILAÇÃO. AF_12/2014</v>
      </c>
      <c r="E158" s="208" t="str">
        <f>VLOOKUP(B158,'SERV.N.DESON.03.2021'!A:E,3,FALSE)</f>
        <v>M</v>
      </c>
      <c r="F158" s="682" t="s">
        <v>13116</v>
      </c>
      <c r="G158" s="683"/>
      <c r="H158" s="684"/>
      <c r="I158" s="207">
        <v>150.63</v>
      </c>
      <c r="J158" s="357"/>
      <c r="K158" s="356"/>
    </row>
    <row r="159" spans="1:11" s="370" customFormat="1" ht="38.25" x14ac:dyDescent="0.25">
      <c r="A159" s="361" t="s">
        <v>11405</v>
      </c>
      <c r="B159" s="361">
        <v>89784</v>
      </c>
      <c r="C159" s="532" t="s">
        <v>3511</v>
      </c>
      <c r="D159" s="360" t="str">
        <f>VLOOKUP(B159,'SERV.N.DESON.03.2021'!A:E,2,FALSE)</f>
        <v>TE, PVC, SERIE NORMAL, ESGOTO PREDIAL, DN 50 X 50 MM, JUNTA ELÁSTICA, FORNECIDO E INSTALADO EM RAMAL DE DESCARGA OU RAMAL DE ESGOTO SANITÁRIO. AF_12/2014</v>
      </c>
      <c r="E159" s="208" t="str">
        <f>VLOOKUP(B159,'SERV.N.DESON.03.2021'!A:E,3,FALSE)</f>
        <v>UN</v>
      </c>
      <c r="F159" s="682" t="s">
        <v>13116</v>
      </c>
      <c r="G159" s="683"/>
      <c r="H159" s="684"/>
      <c r="I159" s="207">
        <v>7</v>
      </c>
      <c r="J159" s="357"/>
      <c r="K159" s="356"/>
    </row>
    <row r="160" spans="1:11" s="370" customFormat="1" x14ac:dyDescent="0.25">
      <c r="A160" s="655" t="s">
        <v>11293</v>
      </c>
      <c r="B160" s="656"/>
      <c r="C160" s="656"/>
      <c r="D160" s="656"/>
      <c r="E160" s="656"/>
      <c r="F160" s="656"/>
      <c r="G160" s="656"/>
      <c r="H160" s="656"/>
      <c r="I160" s="657"/>
      <c r="J160" s="357"/>
      <c r="K160" s="356"/>
    </row>
    <row r="161" spans="1:11" s="370" customFormat="1" ht="38.25" x14ac:dyDescent="0.25">
      <c r="A161" s="361" t="s">
        <v>11406</v>
      </c>
      <c r="B161" s="361">
        <v>98090</v>
      </c>
      <c r="C161" s="532" t="s">
        <v>3511</v>
      </c>
      <c r="D161" s="360" t="str">
        <f>VLOOKUP(B161,'SERV.N.DESON.03.2021'!A:E,2,FALSE)</f>
        <v>FILTRO ANAERÓBIO RETANGULAR, EM ALVENARIA COM BLOCOS DE CONCRETO, DIMENSÕES INTERNAS: 1,4 X 3,0 X 1,67 M, VOLUME ÚTIL: 5040 L (PARA 32 CONTRIBUINTES). AF_12/2020</v>
      </c>
      <c r="E161" s="208" t="str">
        <f>VLOOKUP(B161,'SERV.N.DESON.03.2021'!A:E,3,FALSE)</f>
        <v>UN</v>
      </c>
      <c r="F161" s="682" t="s">
        <v>13116</v>
      </c>
      <c r="G161" s="683"/>
      <c r="H161" s="684"/>
      <c r="I161" s="207">
        <v>1</v>
      </c>
      <c r="J161" s="357"/>
      <c r="K161" s="356"/>
    </row>
    <row r="162" spans="1:11" s="370" customFormat="1" ht="38.25" x14ac:dyDescent="0.25">
      <c r="A162" s="361" t="s">
        <v>11407</v>
      </c>
      <c r="B162" s="361">
        <v>98084</v>
      </c>
      <c r="C162" s="532" t="s">
        <v>3511</v>
      </c>
      <c r="D162" s="360" t="str">
        <f>VLOOKUP(B162,'SERV.N.DESON.03.2021'!A:E,2,FALSE)</f>
        <v>TANQUE SÉPTICO RETANGULAR, EM ALVENARIA COM BLOCOS DE CONCRETO, DIMENSÕES INTERNAS: 1,4 X 3,2 X 1,8 M, VOLUME ÚTIL: 6272 L (PARA 32 CONTRIBUINTES). AF_12/2020</v>
      </c>
      <c r="E162" s="208" t="str">
        <f>VLOOKUP(B162,'SERV.N.DESON.03.2021'!A:E,3,FALSE)</f>
        <v>UN</v>
      </c>
      <c r="F162" s="682" t="s">
        <v>13116</v>
      </c>
      <c r="G162" s="683"/>
      <c r="H162" s="684"/>
      <c r="I162" s="207">
        <v>1</v>
      </c>
      <c r="J162" s="357"/>
      <c r="K162" s="356"/>
    </row>
    <row r="163" spans="1:11" s="370" customFormat="1" ht="38.25" x14ac:dyDescent="0.25">
      <c r="A163" s="361" t="s">
        <v>11408</v>
      </c>
      <c r="B163" s="361">
        <v>98065</v>
      </c>
      <c r="C163" s="532" t="s">
        <v>3511</v>
      </c>
      <c r="D163" s="360" t="str">
        <f>VLOOKUP(B163,'SERV.N.DESON.03.2021'!A:E,2,FALSE)</f>
        <v>SUMIDOURO CIRCULAR, EM CONCRETO PRÉ-MOLDADO, DIÂMETRO INTERNO = 2,88 M, ALTURA INTERNA = 3,0 M, ÁREA DE INFILTRAÇÃO: 31,4 M² (PARA 12 CONTRIBUINTES). AF_12/2020</v>
      </c>
      <c r="E163" s="208" t="str">
        <f>VLOOKUP(B163,'SERV.N.DESON.03.2021'!A:E,3,FALSE)</f>
        <v>UN</v>
      </c>
      <c r="F163" s="682" t="s">
        <v>13116</v>
      </c>
      <c r="G163" s="683"/>
      <c r="H163" s="684"/>
      <c r="I163" s="207">
        <v>1</v>
      </c>
      <c r="J163" s="357"/>
      <c r="K163" s="356"/>
    </row>
    <row r="164" spans="1:11" s="370" customFormat="1" ht="16.5" thickBot="1" x14ac:dyDescent="0.3">
      <c r="A164" s="587"/>
      <c r="B164" s="176"/>
      <c r="C164" s="176"/>
      <c r="D164" s="177"/>
      <c r="E164" s="177"/>
      <c r="F164" s="177"/>
      <c r="G164" s="177"/>
      <c r="H164" s="177"/>
      <c r="I164" s="588"/>
      <c r="J164" s="357"/>
      <c r="K164" s="356"/>
    </row>
    <row r="165" spans="1:11" s="370" customFormat="1" ht="15.75" thickBot="1" x14ac:dyDescent="0.3">
      <c r="A165" s="589">
        <v>8</v>
      </c>
      <c r="B165" s="631" t="s">
        <v>8572</v>
      </c>
      <c r="C165" s="632"/>
      <c r="D165" s="632"/>
      <c r="E165" s="632"/>
      <c r="F165" s="632"/>
      <c r="G165" s="632"/>
      <c r="H165" s="632"/>
      <c r="I165" s="806"/>
      <c r="J165" s="357"/>
      <c r="K165" s="356"/>
    </row>
    <row r="166" spans="1:11" s="370" customFormat="1" ht="25.5" x14ac:dyDescent="0.25">
      <c r="A166" s="532" t="s">
        <v>8577</v>
      </c>
      <c r="B166" s="622">
        <v>91928</v>
      </c>
      <c r="C166" s="622" t="s">
        <v>3511</v>
      </c>
      <c r="D166" s="360" t="s">
        <v>1429</v>
      </c>
      <c r="E166" s="623" t="s">
        <v>13</v>
      </c>
      <c r="F166" s="682" t="s">
        <v>13116</v>
      </c>
      <c r="G166" s="683"/>
      <c r="H166" s="684"/>
      <c r="I166" s="207">
        <v>1863.02</v>
      </c>
      <c r="J166" s="357"/>
      <c r="K166" s="356"/>
    </row>
    <row r="167" spans="1:11" s="370" customFormat="1" ht="25.5" x14ac:dyDescent="0.25">
      <c r="A167" s="532" t="s">
        <v>8578</v>
      </c>
      <c r="B167" s="622">
        <v>91934</v>
      </c>
      <c r="C167" s="622" t="s">
        <v>3511</v>
      </c>
      <c r="D167" s="360" t="s">
        <v>1435</v>
      </c>
      <c r="E167" s="623" t="s">
        <v>13</v>
      </c>
      <c r="F167" s="682" t="s">
        <v>13116</v>
      </c>
      <c r="G167" s="683"/>
      <c r="H167" s="684"/>
      <c r="I167" s="207">
        <v>35</v>
      </c>
      <c r="J167" s="357"/>
      <c r="K167" s="356"/>
    </row>
    <row r="168" spans="1:11" s="370" customFormat="1" ht="25.5" x14ac:dyDescent="0.25">
      <c r="A168" s="532" t="s">
        <v>8579</v>
      </c>
      <c r="B168" s="622">
        <v>92982</v>
      </c>
      <c r="C168" s="622" t="s">
        <v>3511</v>
      </c>
      <c r="D168" s="360" t="s">
        <v>1440</v>
      </c>
      <c r="E168" s="623" t="s">
        <v>13</v>
      </c>
      <c r="F168" s="682" t="s">
        <v>13116</v>
      </c>
      <c r="G168" s="683"/>
      <c r="H168" s="684"/>
      <c r="I168" s="207">
        <v>35.049999999999997</v>
      </c>
      <c r="J168" s="357"/>
      <c r="K168" s="356"/>
    </row>
    <row r="169" spans="1:11" s="370" customFormat="1" ht="38.25" x14ac:dyDescent="0.25">
      <c r="A169" s="622" t="s">
        <v>8580</v>
      </c>
      <c r="B169" s="622">
        <v>92984</v>
      </c>
      <c r="C169" s="622" t="s">
        <v>3511</v>
      </c>
      <c r="D169" s="426" t="s">
        <v>11939</v>
      </c>
      <c r="E169" s="623" t="s">
        <v>13</v>
      </c>
      <c r="F169" s="682" t="s">
        <v>13116</v>
      </c>
      <c r="G169" s="683"/>
      <c r="H169" s="684"/>
      <c r="I169" s="433">
        <v>140.19999999999999</v>
      </c>
      <c r="J169" s="357"/>
      <c r="K169" s="356"/>
    </row>
    <row r="170" spans="1:11" s="370" customFormat="1" ht="25.5" x14ac:dyDescent="0.25">
      <c r="A170" s="622" t="s">
        <v>8581</v>
      </c>
      <c r="B170" s="622">
        <v>91940</v>
      </c>
      <c r="C170" s="622" t="s">
        <v>3511</v>
      </c>
      <c r="D170" s="426" t="s">
        <v>1444</v>
      </c>
      <c r="E170" s="623" t="s">
        <v>65</v>
      </c>
      <c r="F170" s="682" t="s">
        <v>13116</v>
      </c>
      <c r="G170" s="683"/>
      <c r="H170" s="684"/>
      <c r="I170" s="433">
        <v>52</v>
      </c>
      <c r="J170" s="357"/>
      <c r="K170" s="356"/>
    </row>
    <row r="171" spans="1:11" s="370" customFormat="1" ht="25.5" x14ac:dyDescent="0.25">
      <c r="A171" s="622" t="s">
        <v>8582</v>
      </c>
      <c r="B171" s="622">
        <v>91937</v>
      </c>
      <c r="C171" s="622" t="s">
        <v>3511</v>
      </c>
      <c r="D171" s="426" t="s">
        <v>1442</v>
      </c>
      <c r="E171" s="623" t="s">
        <v>65</v>
      </c>
      <c r="F171" s="682" t="s">
        <v>13116</v>
      </c>
      <c r="G171" s="683"/>
      <c r="H171" s="684"/>
      <c r="I171" s="433">
        <v>27</v>
      </c>
      <c r="J171" s="357"/>
      <c r="K171" s="356"/>
    </row>
    <row r="172" spans="1:11" s="370" customFormat="1" ht="25.5" x14ac:dyDescent="0.25">
      <c r="A172" s="622" t="s">
        <v>10529</v>
      </c>
      <c r="B172" s="655" t="str">
        <f>'ORÇAMENTO SINT'!B179:C179</f>
        <v>CPU 75</v>
      </c>
      <c r="C172" s="657"/>
      <c r="D172" s="360" t="s">
        <v>13155</v>
      </c>
      <c r="E172" s="623" t="s">
        <v>65</v>
      </c>
      <c r="F172" s="682" t="s">
        <v>13116</v>
      </c>
      <c r="G172" s="683"/>
      <c r="H172" s="684"/>
      <c r="I172" s="433">
        <v>1</v>
      </c>
      <c r="J172" s="357"/>
      <c r="K172" s="356"/>
    </row>
    <row r="173" spans="1:11" ht="25.5" x14ac:dyDescent="0.25">
      <c r="A173" s="622" t="s">
        <v>10590</v>
      </c>
      <c r="B173" s="622">
        <v>92000</v>
      </c>
      <c r="C173" s="622" t="s">
        <v>3511</v>
      </c>
      <c r="D173" s="360" t="s">
        <v>1542</v>
      </c>
      <c r="E173" s="623" t="s">
        <v>65</v>
      </c>
      <c r="F173" s="682" t="s">
        <v>13116</v>
      </c>
      <c r="G173" s="683"/>
      <c r="H173" s="684"/>
      <c r="I173" s="207">
        <v>4</v>
      </c>
      <c r="J173" s="357"/>
    </row>
    <row r="174" spans="1:11" ht="25.5" x14ac:dyDescent="0.25">
      <c r="A174" s="622" t="s">
        <v>10591</v>
      </c>
      <c r="B174" s="622">
        <v>91996</v>
      </c>
      <c r="C174" s="622" t="s">
        <v>3511</v>
      </c>
      <c r="D174" s="360" t="s">
        <v>1538</v>
      </c>
      <c r="E174" s="623" t="s">
        <v>65</v>
      </c>
      <c r="F174" s="682" t="s">
        <v>13116</v>
      </c>
      <c r="G174" s="683"/>
      <c r="H174" s="684"/>
      <c r="I174" s="207">
        <v>26</v>
      </c>
      <c r="J174" s="357"/>
    </row>
    <row r="175" spans="1:11" ht="25.5" x14ac:dyDescent="0.25">
      <c r="A175" s="622" t="s">
        <v>10592</v>
      </c>
      <c r="B175" s="622">
        <v>93661</v>
      </c>
      <c r="C175" s="622" t="s">
        <v>3511</v>
      </c>
      <c r="D175" s="360" t="s">
        <v>9135</v>
      </c>
      <c r="E175" s="623" t="s">
        <v>65</v>
      </c>
      <c r="F175" s="682" t="s">
        <v>13116</v>
      </c>
      <c r="G175" s="683"/>
      <c r="H175" s="684"/>
      <c r="I175" s="207">
        <v>5</v>
      </c>
      <c r="J175" s="357"/>
    </row>
    <row r="176" spans="1:11" ht="25.5" x14ac:dyDescent="0.25">
      <c r="A176" s="622" t="s">
        <v>10593</v>
      </c>
      <c r="B176" s="655" t="str">
        <f>'ORÇAMENTO SINT'!B183:C183</f>
        <v>CPU 29</v>
      </c>
      <c r="C176" s="657"/>
      <c r="D176" s="360" t="s">
        <v>13156</v>
      </c>
      <c r="E176" s="623" t="s">
        <v>65</v>
      </c>
      <c r="F176" s="682" t="s">
        <v>13116</v>
      </c>
      <c r="G176" s="683"/>
      <c r="H176" s="684"/>
      <c r="I176" s="207">
        <v>3</v>
      </c>
      <c r="J176" s="357"/>
    </row>
    <row r="177" spans="1:10" ht="25.5" x14ac:dyDescent="0.25">
      <c r="A177" s="622" t="s">
        <v>10594</v>
      </c>
      <c r="B177" s="622">
        <v>93654</v>
      </c>
      <c r="C177" s="622" t="s">
        <v>3511</v>
      </c>
      <c r="D177" s="360" t="s">
        <v>9128</v>
      </c>
      <c r="E177" s="623" t="s">
        <v>65</v>
      </c>
      <c r="F177" s="682" t="s">
        <v>13116</v>
      </c>
      <c r="G177" s="683"/>
      <c r="H177" s="684"/>
      <c r="I177" s="207">
        <v>14</v>
      </c>
      <c r="J177" s="357"/>
    </row>
    <row r="178" spans="1:10" s="1" customFormat="1" ht="25.5" x14ac:dyDescent="0.2">
      <c r="A178" s="622" t="s">
        <v>10595</v>
      </c>
      <c r="B178" s="655" t="str">
        <f>'ORÇAMENTO SINT'!B185:C185</f>
        <v>CPU 78</v>
      </c>
      <c r="C178" s="657"/>
      <c r="D178" s="360" t="s">
        <v>13160</v>
      </c>
      <c r="E178" s="623" t="s">
        <v>65</v>
      </c>
      <c r="F178" s="682" t="s">
        <v>13116</v>
      </c>
      <c r="G178" s="683"/>
      <c r="H178" s="684"/>
      <c r="I178" s="207">
        <v>4</v>
      </c>
      <c r="J178" s="38"/>
    </row>
    <row r="179" spans="1:10" s="145" customFormat="1" ht="25.5" x14ac:dyDescent="0.2">
      <c r="A179" s="622" t="s">
        <v>10601</v>
      </c>
      <c r="B179" s="655" t="s">
        <v>13195</v>
      </c>
      <c r="C179" s="657"/>
      <c r="D179" s="360" t="s">
        <v>13173</v>
      </c>
      <c r="E179" s="623" t="s">
        <v>65</v>
      </c>
      <c r="F179" s="682" t="s">
        <v>13116</v>
      </c>
      <c r="G179" s="683"/>
      <c r="H179" s="684"/>
      <c r="I179" s="207">
        <v>1</v>
      </c>
      <c r="J179" s="38"/>
    </row>
    <row r="180" spans="1:10" s="145" customFormat="1" ht="25.5" x14ac:dyDescent="0.2">
      <c r="A180" s="622" t="s">
        <v>11409</v>
      </c>
      <c r="B180" s="658" t="str">
        <f>'ORÇAMENTO SINT'!B187:C187</f>
        <v>CPU 71</v>
      </c>
      <c r="C180" s="659"/>
      <c r="D180" s="360" t="s">
        <v>11283</v>
      </c>
      <c r="E180" s="427" t="s">
        <v>65</v>
      </c>
      <c r="F180" s="682" t="s">
        <v>13116</v>
      </c>
      <c r="G180" s="683"/>
      <c r="H180" s="684"/>
      <c r="I180" s="207">
        <v>31.73</v>
      </c>
      <c r="J180" s="38"/>
    </row>
    <row r="181" spans="1:10" s="145" customFormat="1" ht="14.25" x14ac:dyDescent="0.2">
      <c r="A181" s="622" t="s">
        <v>11410</v>
      </c>
      <c r="B181" s="658" t="str">
        <f>'ORÇAMENTO SINT'!B188:C188</f>
        <v>CPU 72</v>
      </c>
      <c r="C181" s="659"/>
      <c r="D181" s="360" t="s">
        <v>11450</v>
      </c>
      <c r="E181" s="427" t="s">
        <v>65</v>
      </c>
      <c r="F181" s="682" t="s">
        <v>13116</v>
      </c>
      <c r="G181" s="683"/>
      <c r="H181" s="684"/>
      <c r="I181" s="207">
        <v>3</v>
      </c>
      <c r="J181" s="38"/>
    </row>
    <row r="182" spans="1:10" s="145" customFormat="1" ht="14.25" x14ac:dyDescent="0.2">
      <c r="A182" s="622" t="s">
        <v>11411</v>
      </c>
      <c r="B182" s="658" t="str">
        <f>'ORÇAMENTO SINT'!B189:C189</f>
        <v>CPU 73</v>
      </c>
      <c r="C182" s="659"/>
      <c r="D182" s="360" t="s">
        <v>11284</v>
      </c>
      <c r="E182" s="427" t="s">
        <v>65</v>
      </c>
      <c r="F182" s="682" t="s">
        <v>13116</v>
      </c>
      <c r="G182" s="683"/>
      <c r="H182" s="684"/>
      <c r="I182" s="207">
        <v>26</v>
      </c>
      <c r="J182" s="38"/>
    </row>
    <row r="183" spans="1:10" s="145" customFormat="1" ht="25.5" x14ac:dyDescent="0.2">
      <c r="A183" s="622" t="s">
        <v>13033</v>
      </c>
      <c r="B183" s="622">
        <v>91953</v>
      </c>
      <c r="C183" s="622" t="s">
        <v>3511</v>
      </c>
      <c r="D183" s="360" t="s">
        <v>1495</v>
      </c>
      <c r="E183" s="623" t="s">
        <v>65</v>
      </c>
      <c r="F183" s="682" t="s">
        <v>13116</v>
      </c>
      <c r="G183" s="683"/>
      <c r="H183" s="684"/>
      <c r="I183" s="207">
        <v>3</v>
      </c>
      <c r="J183" s="38"/>
    </row>
    <row r="184" spans="1:10" s="145" customFormat="1" ht="25.5" x14ac:dyDescent="0.2">
      <c r="A184" s="622" t="s">
        <v>11412</v>
      </c>
      <c r="B184" s="622">
        <v>91959</v>
      </c>
      <c r="C184" s="622" t="s">
        <v>3511</v>
      </c>
      <c r="D184" s="360" t="s">
        <v>1501</v>
      </c>
      <c r="E184" s="623" t="s">
        <v>65</v>
      </c>
      <c r="F184" s="682" t="s">
        <v>13116</v>
      </c>
      <c r="G184" s="683"/>
      <c r="H184" s="684"/>
      <c r="I184" s="207">
        <v>12</v>
      </c>
      <c r="J184" s="38"/>
    </row>
    <row r="185" spans="1:10" s="145" customFormat="1" ht="25.5" x14ac:dyDescent="0.2">
      <c r="A185" s="622" t="s">
        <v>11413</v>
      </c>
      <c r="B185" s="622">
        <v>91967</v>
      </c>
      <c r="C185" s="622" t="s">
        <v>3511</v>
      </c>
      <c r="D185" s="360" t="s">
        <v>1509</v>
      </c>
      <c r="E185" s="623" t="s">
        <v>65</v>
      </c>
      <c r="F185" s="682" t="s">
        <v>13116</v>
      </c>
      <c r="G185" s="683"/>
      <c r="H185" s="684"/>
      <c r="I185" s="207">
        <v>1</v>
      </c>
      <c r="J185" s="38"/>
    </row>
    <row r="186" spans="1:10" s="145" customFormat="1" ht="25.5" x14ac:dyDescent="0.2">
      <c r="A186" s="622" t="s">
        <v>11414</v>
      </c>
      <c r="B186" s="622">
        <v>91955</v>
      </c>
      <c r="C186" s="622" t="s">
        <v>3511</v>
      </c>
      <c r="D186" s="360" t="s">
        <v>1497</v>
      </c>
      <c r="E186" s="623" t="s">
        <v>65</v>
      </c>
      <c r="F186" s="682" t="s">
        <v>13116</v>
      </c>
      <c r="G186" s="683"/>
      <c r="H186" s="684"/>
      <c r="I186" s="207">
        <v>4</v>
      </c>
      <c r="J186" s="38"/>
    </row>
    <row r="187" spans="1:10" s="145" customFormat="1" ht="25.5" x14ac:dyDescent="0.2">
      <c r="A187" s="622" t="s">
        <v>13019</v>
      </c>
      <c r="B187" s="622">
        <v>91961</v>
      </c>
      <c r="C187" s="622" t="s">
        <v>3511</v>
      </c>
      <c r="D187" s="360" t="s">
        <v>1503</v>
      </c>
      <c r="E187" s="623" t="s">
        <v>65</v>
      </c>
      <c r="F187" s="682" t="s">
        <v>13116</v>
      </c>
      <c r="G187" s="683"/>
      <c r="H187" s="684"/>
      <c r="I187" s="207">
        <v>2</v>
      </c>
      <c r="J187" s="38"/>
    </row>
    <row r="188" spans="1:10" s="145" customFormat="1" ht="25.5" x14ac:dyDescent="0.2">
      <c r="A188" s="622" t="s">
        <v>13034</v>
      </c>
      <c r="B188" s="622">
        <v>91831</v>
      </c>
      <c r="C188" s="622" t="s">
        <v>3511</v>
      </c>
      <c r="D188" s="360" t="s">
        <v>1343</v>
      </c>
      <c r="E188" s="623" t="s">
        <v>13</v>
      </c>
      <c r="F188" s="682" t="s">
        <v>13116</v>
      </c>
      <c r="G188" s="683"/>
      <c r="H188" s="684"/>
      <c r="I188" s="207">
        <v>404.95</v>
      </c>
      <c r="J188" s="38"/>
    </row>
    <row r="189" spans="1:10" s="145" customFormat="1" ht="25.5" x14ac:dyDescent="0.2">
      <c r="A189" s="622" t="s">
        <v>13162</v>
      </c>
      <c r="B189" s="622">
        <v>91834</v>
      </c>
      <c r="C189" s="622" t="s">
        <v>3511</v>
      </c>
      <c r="D189" s="360" t="s">
        <v>1344</v>
      </c>
      <c r="E189" s="623" t="s">
        <v>13</v>
      </c>
      <c r="F189" s="682" t="s">
        <v>13116</v>
      </c>
      <c r="G189" s="683"/>
      <c r="H189" s="684"/>
      <c r="I189" s="207">
        <v>12.5</v>
      </c>
      <c r="J189" s="38"/>
    </row>
    <row r="190" spans="1:10" s="145" customFormat="1" ht="38.25" x14ac:dyDescent="0.2">
      <c r="A190" s="622" t="s">
        <v>13163</v>
      </c>
      <c r="B190" s="622">
        <v>97667</v>
      </c>
      <c r="C190" s="622" t="s">
        <v>3511</v>
      </c>
      <c r="D190" s="360" t="s">
        <v>11925</v>
      </c>
      <c r="E190" s="623" t="s">
        <v>13</v>
      </c>
      <c r="F190" s="682" t="s">
        <v>13116</v>
      </c>
      <c r="G190" s="683"/>
      <c r="H190" s="684"/>
      <c r="I190" s="207">
        <v>6.75</v>
      </c>
      <c r="J190" s="38"/>
    </row>
    <row r="191" spans="1:10" s="145" customFormat="1" ht="25.5" x14ac:dyDescent="0.2">
      <c r="A191" s="622" t="s">
        <v>13164</v>
      </c>
      <c r="B191" s="622">
        <v>97668</v>
      </c>
      <c r="C191" s="622" t="s">
        <v>3511</v>
      </c>
      <c r="D191" s="360" t="s">
        <v>11926</v>
      </c>
      <c r="E191" s="623" t="s">
        <v>13</v>
      </c>
      <c r="F191" s="682" t="s">
        <v>13116</v>
      </c>
      <c r="G191" s="683"/>
      <c r="H191" s="684"/>
      <c r="I191" s="207">
        <v>42.05</v>
      </c>
      <c r="J191" s="38"/>
    </row>
    <row r="192" spans="1:10" s="145" customFormat="1" ht="38.25" x14ac:dyDescent="0.2">
      <c r="A192" s="622" t="s">
        <v>13165</v>
      </c>
      <c r="B192" s="622">
        <v>97585</v>
      </c>
      <c r="C192" s="622" t="s">
        <v>3511</v>
      </c>
      <c r="D192" s="360" t="s">
        <v>8619</v>
      </c>
      <c r="E192" s="623" t="s">
        <v>65</v>
      </c>
      <c r="F192" s="682" t="s">
        <v>13116</v>
      </c>
      <c r="G192" s="683"/>
      <c r="H192" s="684"/>
      <c r="I192" s="207">
        <v>27</v>
      </c>
      <c r="J192" s="38"/>
    </row>
    <row r="193" spans="1:10" s="145" customFormat="1" ht="38.25" x14ac:dyDescent="0.2">
      <c r="A193" s="622" t="s">
        <v>13166</v>
      </c>
      <c r="B193" s="622">
        <v>97586</v>
      </c>
      <c r="C193" s="622" t="s">
        <v>3511</v>
      </c>
      <c r="D193" s="360" t="s">
        <v>8620</v>
      </c>
      <c r="E193" s="623" t="s">
        <v>65</v>
      </c>
      <c r="F193" s="682" t="s">
        <v>13116</v>
      </c>
      <c r="G193" s="683"/>
      <c r="H193" s="684"/>
      <c r="I193" s="207">
        <v>4</v>
      </c>
      <c r="J193" s="38"/>
    </row>
    <row r="194" spans="1:10" s="145" customFormat="1" ht="25.5" x14ac:dyDescent="0.2">
      <c r="A194" s="622" t="s">
        <v>13167</v>
      </c>
      <c r="B194" s="622">
        <v>97593</v>
      </c>
      <c r="C194" s="622" t="s">
        <v>3511</v>
      </c>
      <c r="D194" s="360" t="s">
        <v>8626</v>
      </c>
      <c r="E194" s="623" t="s">
        <v>65</v>
      </c>
      <c r="F194" s="682" t="s">
        <v>13116</v>
      </c>
      <c r="G194" s="683"/>
      <c r="H194" s="684"/>
      <c r="I194" s="207">
        <v>9</v>
      </c>
      <c r="J194" s="38"/>
    </row>
    <row r="195" spans="1:10" s="145" customFormat="1" ht="25.5" x14ac:dyDescent="0.2">
      <c r="A195" s="622" t="s">
        <v>13168</v>
      </c>
      <c r="B195" s="622">
        <v>97589</v>
      </c>
      <c r="C195" s="622" t="s">
        <v>3511</v>
      </c>
      <c r="D195" s="360" t="s">
        <v>8622</v>
      </c>
      <c r="E195" s="623" t="s">
        <v>65</v>
      </c>
      <c r="F195" s="682" t="s">
        <v>13116</v>
      </c>
      <c r="G195" s="683"/>
      <c r="H195" s="684"/>
      <c r="I195" s="207">
        <v>9</v>
      </c>
      <c r="J195" s="38"/>
    </row>
    <row r="196" spans="1:10" s="145" customFormat="1" ht="25.5" x14ac:dyDescent="0.2">
      <c r="A196" s="622" t="s">
        <v>13169</v>
      </c>
      <c r="B196" s="622">
        <v>97881</v>
      </c>
      <c r="C196" s="622" t="s">
        <v>3511</v>
      </c>
      <c r="D196" s="360" t="s">
        <v>11110</v>
      </c>
      <c r="E196" s="623" t="s">
        <v>65</v>
      </c>
      <c r="F196" s="682" t="s">
        <v>13116</v>
      </c>
      <c r="G196" s="683"/>
      <c r="H196" s="684"/>
      <c r="I196" s="207">
        <v>1</v>
      </c>
      <c r="J196" s="38"/>
    </row>
    <row r="197" spans="1:10" s="145" customFormat="1" ht="38.25" x14ac:dyDescent="0.2">
      <c r="A197" s="622" t="s">
        <v>13170</v>
      </c>
      <c r="B197" s="622">
        <v>101507</v>
      </c>
      <c r="C197" s="622" t="s">
        <v>3511</v>
      </c>
      <c r="D197" s="360" t="s">
        <v>9196</v>
      </c>
      <c r="E197" s="623" t="s">
        <v>65</v>
      </c>
      <c r="F197" s="682" t="s">
        <v>13116</v>
      </c>
      <c r="G197" s="683"/>
      <c r="H197" s="684"/>
      <c r="I197" s="207">
        <v>1</v>
      </c>
      <c r="J197" s="38"/>
    </row>
    <row r="198" spans="1:10" s="145" customFormat="1" ht="38.25" x14ac:dyDescent="0.2">
      <c r="A198" s="622" t="s">
        <v>13171</v>
      </c>
      <c r="B198" s="622">
        <v>101879</v>
      </c>
      <c r="C198" s="622" t="s">
        <v>3511</v>
      </c>
      <c r="D198" s="360" t="s">
        <v>9156</v>
      </c>
      <c r="E198" s="623" t="s">
        <v>65</v>
      </c>
      <c r="F198" s="682" t="s">
        <v>13116</v>
      </c>
      <c r="G198" s="683"/>
      <c r="H198" s="684"/>
      <c r="I198" s="207">
        <v>1</v>
      </c>
      <c r="J198" s="38"/>
    </row>
    <row r="199" spans="1:10" s="145" customFormat="1" ht="25.5" x14ac:dyDescent="0.2">
      <c r="A199" s="622" t="s">
        <v>13172</v>
      </c>
      <c r="B199" s="622">
        <v>101946</v>
      </c>
      <c r="C199" s="622" t="s">
        <v>3511</v>
      </c>
      <c r="D199" s="360" t="s">
        <v>9177</v>
      </c>
      <c r="E199" s="623" t="s">
        <v>65</v>
      </c>
      <c r="F199" s="682" t="s">
        <v>13116</v>
      </c>
      <c r="G199" s="683"/>
      <c r="H199" s="684"/>
      <c r="I199" s="207">
        <v>1</v>
      </c>
      <c r="J199" s="38"/>
    </row>
    <row r="200" spans="1:10" s="145" customFormat="1" ht="15.75" thickBot="1" x14ac:dyDescent="0.25">
      <c r="A200" s="587"/>
      <c r="B200" s="176"/>
      <c r="C200" s="176"/>
      <c r="D200" s="177"/>
      <c r="E200" s="177"/>
      <c r="F200" s="177"/>
      <c r="G200" s="177"/>
      <c r="H200" s="177"/>
      <c r="I200" s="588"/>
      <c r="J200" s="38"/>
    </row>
    <row r="201" spans="1:10" s="145" customFormat="1" thickBot="1" x14ac:dyDescent="0.25">
      <c r="A201" s="589">
        <v>9</v>
      </c>
      <c r="B201" s="631" t="s">
        <v>10596</v>
      </c>
      <c r="C201" s="632"/>
      <c r="D201" s="632"/>
      <c r="E201" s="632"/>
      <c r="F201" s="632"/>
      <c r="G201" s="632"/>
      <c r="H201" s="632"/>
      <c r="I201" s="806"/>
      <c r="J201" s="38"/>
    </row>
    <row r="202" spans="1:10" s="145" customFormat="1" ht="14.25" x14ac:dyDescent="0.2">
      <c r="A202" s="681" t="s">
        <v>10597</v>
      </c>
      <c r="B202" s="681"/>
      <c r="C202" s="681"/>
      <c r="D202" s="681"/>
      <c r="E202" s="681"/>
      <c r="F202" s="681"/>
      <c r="G202" s="681"/>
      <c r="H202" s="681"/>
      <c r="I202" s="681"/>
      <c r="J202" s="38"/>
    </row>
    <row r="203" spans="1:10" s="145" customFormat="1" ht="25.5" x14ac:dyDescent="0.2">
      <c r="A203" s="532" t="s">
        <v>10609</v>
      </c>
      <c r="B203" s="532">
        <v>101908</v>
      </c>
      <c r="C203" s="532" t="s">
        <v>3511</v>
      </c>
      <c r="D203" s="360" t="str">
        <f>VLOOKUP(B203,'SERV.N.DESON.03.2021'!A:E,2,FALSE)</f>
        <v>EXTINTOR DE INCÊNDIO PORTÁTIL COM CARGA DE PQS DE 4 KG, CLASSE BC - FORNECIMENTO E INSTALAÇÃO. AF_10/2020_P</v>
      </c>
      <c r="E203" s="208" t="str">
        <f>VLOOKUP(B203,'SERV.N.DESON.03.2021'!A:E,3,FALSE)</f>
        <v>UN</v>
      </c>
      <c r="F203" s="682" t="s">
        <v>13116</v>
      </c>
      <c r="G203" s="683"/>
      <c r="H203" s="684"/>
      <c r="I203" s="207">
        <v>3</v>
      </c>
      <c r="J203" s="38"/>
    </row>
    <row r="204" spans="1:10" s="145" customFormat="1" ht="25.5" x14ac:dyDescent="0.2">
      <c r="A204" s="532" t="s">
        <v>8846</v>
      </c>
      <c r="B204" s="532">
        <v>101905</v>
      </c>
      <c r="C204" s="532" t="s">
        <v>3511</v>
      </c>
      <c r="D204" s="360" t="str">
        <f>VLOOKUP(B204,'SERV.N.DESON.03.2021'!A:E,2,FALSE)</f>
        <v>EXTINTOR DE INCÊNDIO PORTÁTIL COM CARGA DE ÁGUA PRESSURIZADA DE 10 L, CLASSE A - FORNECIMENTO E INSTALAÇÃO. AF_10/2020_P</v>
      </c>
      <c r="E204" s="208" t="str">
        <f>VLOOKUP(B204,'SERV.N.DESON.03.2021'!A:E,3,FALSE)</f>
        <v>UN</v>
      </c>
      <c r="F204" s="682" t="s">
        <v>13116</v>
      </c>
      <c r="G204" s="683"/>
      <c r="H204" s="684"/>
      <c r="I204" s="207">
        <v>2</v>
      </c>
      <c r="J204" s="38"/>
    </row>
    <row r="205" spans="1:10" s="145" customFormat="1" ht="38.25" x14ac:dyDescent="0.2">
      <c r="A205" s="532" t="s">
        <v>10610</v>
      </c>
      <c r="B205" s="532">
        <v>92367</v>
      </c>
      <c r="C205" s="532" t="s">
        <v>3511</v>
      </c>
      <c r="D205" s="360" t="str">
        <f>VLOOKUP(B205,'SERV.N.DESON.03.2021'!A:E,2,FALSE)</f>
        <v>TUBO DE AÇO GALVANIZADO COM COSTURA, CLASSE MÉDIA, DN 65 (2 1/2"), CONEXÃO ROSQUEADA, INSTALADO EM REDE DE ALIMENTAÇÃO PARA HIDRANTE - FORNECIMENTO E INSTALAÇÃO. AF_10/2020</v>
      </c>
      <c r="E205" s="208" t="str">
        <f>VLOOKUP(B205,'SERV.N.DESON.03.2021'!A:E,3,FALSE)</f>
        <v>M</v>
      </c>
      <c r="F205" s="682" t="s">
        <v>13116</v>
      </c>
      <c r="G205" s="683"/>
      <c r="H205" s="684"/>
      <c r="I205" s="207">
        <v>91.67</v>
      </c>
      <c r="J205" s="38"/>
    </row>
    <row r="206" spans="1:10" s="145" customFormat="1" ht="38.25" x14ac:dyDescent="0.2">
      <c r="A206" s="532" t="s">
        <v>10611</v>
      </c>
      <c r="B206" s="532">
        <v>92389</v>
      </c>
      <c r="C206" s="532" t="s">
        <v>3511</v>
      </c>
      <c r="D206" s="360" t="str">
        <f>VLOOKUP(B206,'SERV.N.DESON.03.2021'!A:E,2,FALSE)</f>
        <v>JOELHO 45 GRAUS, EM FERRO GALVANIZADO, DN 65 (2 1/2"), CONEXÃO ROSQUEADA, INSTALADO EM REDE DE ALIMENTAÇÃO PARA HIDRANTE - FORNECIMENTO E INSTALAÇÃO. AF_10/2020</v>
      </c>
      <c r="E206" s="208" t="str">
        <f>VLOOKUP(B206,'SERV.N.DESON.03.2021'!A:E,3,FALSE)</f>
        <v>UN</v>
      </c>
      <c r="F206" s="682" t="s">
        <v>13116</v>
      </c>
      <c r="G206" s="683"/>
      <c r="H206" s="684"/>
      <c r="I206" s="207">
        <v>4</v>
      </c>
      <c r="J206" s="38"/>
    </row>
    <row r="207" spans="1:10" s="145" customFormat="1" ht="38.25" x14ac:dyDescent="0.2">
      <c r="A207" s="532" t="s">
        <v>8847</v>
      </c>
      <c r="B207" s="532">
        <v>92390</v>
      </c>
      <c r="C207" s="532" t="s">
        <v>3511</v>
      </c>
      <c r="D207" s="360" t="str">
        <f>VLOOKUP(B207,'SERV.N.DESON.03.2021'!A:E,2,FALSE)</f>
        <v>JOELHO 90 GRAUS, EM FERRO GALVANIZADO, DN 65 (2 1/2"), CONEXÃO ROSQUEADA, INSTALADO EM REDE DE ALIMENTAÇÃO PARA HIDRANTE - FORNECIMENTO E INSTALAÇÃO. AF_10/2020</v>
      </c>
      <c r="E207" s="208" t="str">
        <f>VLOOKUP(B207,'SERV.N.DESON.03.2021'!A:E,3,FALSE)</f>
        <v>UN</v>
      </c>
      <c r="F207" s="682" t="s">
        <v>13116</v>
      </c>
      <c r="G207" s="683"/>
      <c r="H207" s="684"/>
      <c r="I207" s="207">
        <v>12</v>
      </c>
      <c r="J207" s="38"/>
    </row>
    <row r="208" spans="1:10" s="145" customFormat="1" ht="25.5" x14ac:dyDescent="0.2">
      <c r="A208" s="532" t="s">
        <v>10675</v>
      </c>
      <c r="B208" s="532">
        <v>97495</v>
      </c>
      <c r="C208" s="532" t="s">
        <v>3511</v>
      </c>
      <c r="D208" s="360" t="str">
        <f>VLOOKUP(B208,'SERV.N.DESON.03.2021'!A:E,2,FALSE)</f>
        <v>TÊ, EM AÇO, CONEXÃO SOLDADA, DN 65 (2 1/2"), INSTALADO EM REDE DE ALIMENTAÇÃO PARA HIDRANTE - FORNECIMENTO E INSTALAÇÃO. AF_10/2020</v>
      </c>
      <c r="E208" s="208" t="str">
        <f>VLOOKUP(B208,'SERV.N.DESON.03.2021'!A:E,3,FALSE)</f>
        <v>UN</v>
      </c>
      <c r="F208" s="682" t="s">
        <v>13116</v>
      </c>
      <c r="G208" s="683"/>
      <c r="H208" s="684"/>
      <c r="I208" s="207">
        <v>2</v>
      </c>
      <c r="J208" s="38"/>
    </row>
    <row r="209" spans="1:10" s="145" customFormat="1" ht="39" thickBot="1" x14ac:dyDescent="0.25">
      <c r="A209" s="532" t="s">
        <v>10676</v>
      </c>
      <c r="B209" s="655" t="str">
        <f>'COMPOSIÇÃO UNITÁRIA'!C183</f>
        <v>CPU 74</v>
      </c>
      <c r="C209" s="657"/>
      <c r="D209" s="360" t="s">
        <v>5366</v>
      </c>
      <c r="E209" s="208" t="s">
        <v>3517</v>
      </c>
      <c r="F209" s="682" t="s">
        <v>13116</v>
      </c>
      <c r="G209" s="683"/>
      <c r="H209" s="684"/>
      <c r="I209" s="207">
        <v>3</v>
      </c>
      <c r="J209" s="38"/>
    </row>
    <row r="210" spans="1:10" s="145" customFormat="1" ht="14.25" x14ac:dyDescent="0.2">
      <c r="A210" s="532" t="s">
        <v>10677</v>
      </c>
      <c r="B210" s="658" t="str">
        <f>'COMPOSIÇÃO UNITÁRIA'!C190</f>
        <v>CPU 42</v>
      </c>
      <c r="C210" s="659"/>
      <c r="D210" s="426" t="s">
        <v>11452</v>
      </c>
      <c r="E210" s="377" t="s">
        <v>65</v>
      </c>
      <c r="F210" s="682" t="s">
        <v>13116</v>
      </c>
      <c r="G210" s="683"/>
      <c r="H210" s="684"/>
      <c r="I210" s="433">
        <v>2</v>
      </c>
      <c r="J210" s="38"/>
    </row>
    <row r="211" spans="1:10" s="145" customFormat="1" ht="14.25" x14ac:dyDescent="0.2">
      <c r="A211" s="532" t="s">
        <v>10678</v>
      </c>
      <c r="B211" s="658" t="str">
        <f>'COMPOSIÇÃO UNITÁRIA'!C197</f>
        <v>CPU 43</v>
      </c>
      <c r="C211" s="659"/>
      <c r="D211" s="426" t="s">
        <v>11443</v>
      </c>
      <c r="E211" s="377" t="s">
        <v>65</v>
      </c>
      <c r="F211" s="682" t="s">
        <v>13116</v>
      </c>
      <c r="G211" s="683"/>
      <c r="H211" s="684"/>
      <c r="I211" s="433">
        <v>2</v>
      </c>
      <c r="J211" s="38"/>
    </row>
    <row r="212" spans="1:10" s="145" customFormat="1" ht="14.25" x14ac:dyDescent="0.2">
      <c r="A212" s="532" t="s">
        <v>10679</v>
      </c>
      <c r="B212" s="658" t="str">
        <f>'COMPOSIÇÃO UNITÁRIA'!C204</f>
        <v>CPU 44</v>
      </c>
      <c r="C212" s="659"/>
      <c r="D212" s="426" t="s">
        <v>11282</v>
      </c>
      <c r="E212" s="377" t="s">
        <v>65</v>
      </c>
      <c r="F212" s="682" t="s">
        <v>13116</v>
      </c>
      <c r="G212" s="683"/>
      <c r="H212" s="684"/>
      <c r="I212" s="433">
        <v>2</v>
      </c>
      <c r="J212" s="38"/>
    </row>
    <row r="213" spans="1:10" s="145" customFormat="1" ht="38.25" x14ac:dyDescent="0.2">
      <c r="A213" s="532" t="s">
        <v>10680</v>
      </c>
      <c r="B213" s="658" t="str">
        <f>'COMPOSIÇÃO UNITÁRIA'!C211</f>
        <v>CPU 45</v>
      </c>
      <c r="C213" s="659"/>
      <c r="D213" s="426" t="s">
        <v>6326</v>
      </c>
      <c r="E213" s="427" t="s">
        <v>3517</v>
      </c>
      <c r="F213" s="682" t="s">
        <v>13116</v>
      </c>
      <c r="G213" s="683"/>
      <c r="H213" s="684"/>
      <c r="I213" s="433">
        <v>8</v>
      </c>
      <c r="J213" s="38"/>
    </row>
    <row r="214" spans="1:10" s="145" customFormat="1" ht="51" x14ac:dyDescent="0.2">
      <c r="A214" s="532" t="s">
        <v>10681</v>
      </c>
      <c r="B214" s="532">
        <v>99839</v>
      </c>
      <c r="C214" s="532" t="s">
        <v>3511</v>
      </c>
      <c r="D214" s="360" t="str">
        <f>VLOOKUP(B214,'SERV.N.DESON.03.2021'!A:E,2,FALSE)</f>
        <v>GUARDA-CORPO DE AÇO GALVANIZADO DE 1,10M DE ALTURA, MONTANTES TUBULARES DE 1.1/2 ESPAÇADOS DE 1,20M, TRAVESSA SUPERIOR DE 2, GRADIL FORMADO POR BARRAS CHATAS EM FERRO DE 32X4,8MM, FIXADO COM CHUMBADOR MECÂNICO. AF_04/2019_P</v>
      </c>
      <c r="E214" s="208" t="str">
        <f>VLOOKUP(B214,'SERV.N.DESON.03.2021'!A:E,3,FALSE)</f>
        <v>M</v>
      </c>
      <c r="F214" s="682" t="s">
        <v>13116</v>
      </c>
      <c r="G214" s="683"/>
      <c r="H214" s="684"/>
      <c r="I214" s="207">
        <f>(11.52*2)+(13.19*2)</f>
        <v>49.42</v>
      </c>
      <c r="J214" s="38"/>
    </row>
    <row r="215" spans="1:10" x14ac:dyDescent="0.25">
      <c r="A215" s="681" t="s">
        <v>10531</v>
      </c>
      <c r="B215" s="681"/>
      <c r="C215" s="681"/>
      <c r="D215" s="681"/>
      <c r="E215" s="681"/>
      <c r="F215" s="681"/>
      <c r="G215" s="681"/>
      <c r="H215" s="681"/>
      <c r="I215" s="681"/>
      <c r="J215" s="357"/>
    </row>
    <row r="216" spans="1:10" x14ac:dyDescent="0.25">
      <c r="A216" s="361" t="s">
        <v>10682</v>
      </c>
      <c r="B216" s="361">
        <v>96989</v>
      </c>
      <c r="C216" s="532" t="s">
        <v>3511</v>
      </c>
      <c r="D216" s="360" t="str">
        <f>VLOOKUP(B216,'SERV.N.DESON.03.2021'!A:E,2,FALSE)</f>
        <v>CAPTOR TIPO FRANKLIN PARA SPDA - FORNECIMENTO E INSTALAÇÃO. AF_12/2017</v>
      </c>
      <c r="E216" s="208" t="str">
        <f>VLOOKUP(B216,'SERV.N.DESON.03.2021'!A:E,3,FALSE)</f>
        <v>UN</v>
      </c>
      <c r="F216" s="682" t="s">
        <v>13116</v>
      </c>
      <c r="G216" s="683"/>
      <c r="H216" s="684"/>
      <c r="I216" s="207">
        <v>11</v>
      </c>
      <c r="J216" s="357"/>
    </row>
    <row r="217" spans="1:10" x14ac:dyDescent="0.25">
      <c r="A217" s="361" t="s">
        <v>10683</v>
      </c>
      <c r="B217" s="361">
        <v>96988</v>
      </c>
      <c r="C217" s="532" t="s">
        <v>3511</v>
      </c>
      <c r="D217" s="360" t="str">
        <f>VLOOKUP(B217,'SERV.N.DESON.03.2021'!A:E,2,FALSE)</f>
        <v>MASTRO 1 ½  PARA SPDA - FORNECIMENTO E INSTALAÇÃO. AF_12/2017</v>
      </c>
      <c r="E217" s="208" t="str">
        <f>VLOOKUP(B217,'SERV.N.DESON.03.2021'!A:E,3,FALSE)</f>
        <v>UN</v>
      </c>
      <c r="F217" s="682" t="s">
        <v>13116</v>
      </c>
      <c r="G217" s="683"/>
      <c r="H217" s="684"/>
      <c r="I217" s="207">
        <v>11</v>
      </c>
      <c r="J217" s="357"/>
    </row>
    <row r="218" spans="1:10" ht="25.5" x14ac:dyDescent="0.25">
      <c r="A218" s="361" t="s">
        <v>11415</v>
      </c>
      <c r="B218" s="361">
        <v>96987</v>
      </c>
      <c r="C218" s="532" t="s">
        <v>3511</v>
      </c>
      <c r="D218" s="360" t="str">
        <f>VLOOKUP(B218,'SERV.N.DESON.03.2021'!A:E,2,FALSE)</f>
        <v>BASE METÁLICA PARA MASTRO 1 ½  PARA SPDA - FORNECIMENTO E INSTALAÇÃO. AF_12/2017</v>
      </c>
      <c r="E218" s="208" t="str">
        <f>VLOOKUP(B218,'SERV.N.DESON.03.2021'!A:E,3,FALSE)</f>
        <v>UN</v>
      </c>
      <c r="F218" s="682" t="s">
        <v>13116</v>
      </c>
      <c r="G218" s="683"/>
      <c r="H218" s="684"/>
      <c r="I218" s="207">
        <v>11</v>
      </c>
      <c r="J218" s="357"/>
    </row>
    <row r="219" spans="1:10" ht="25.5" x14ac:dyDescent="0.25">
      <c r="A219" s="361" t="s">
        <v>11416</v>
      </c>
      <c r="B219" s="361">
        <v>96973</v>
      </c>
      <c r="C219" s="532" t="s">
        <v>3511</v>
      </c>
      <c r="D219" s="360" t="str">
        <f>VLOOKUP(B219,'SERV.N.DESON.03.2021'!A:E,2,FALSE)</f>
        <v>CORDOALHA DE COBRE NU 35 MM², NÃO ENTERRADA, COM ISOLADOR - FORNECIMENTO E INSTALAÇÃO. AF_12/2017</v>
      </c>
      <c r="E219" s="208" t="str">
        <f>VLOOKUP(B219,'SERV.N.DESON.03.2021'!A:E,3,FALSE)</f>
        <v>M</v>
      </c>
      <c r="F219" s="682" t="s">
        <v>13116</v>
      </c>
      <c r="G219" s="683"/>
      <c r="H219" s="684"/>
      <c r="I219" s="207">
        <f>11*4.25+2*11</f>
        <v>68.75</v>
      </c>
      <c r="J219" s="357"/>
    </row>
    <row r="220" spans="1:10" ht="25.5" x14ac:dyDescent="0.25">
      <c r="A220" s="361" t="s">
        <v>11417</v>
      </c>
      <c r="B220" s="361">
        <v>91836</v>
      </c>
      <c r="C220" s="532" t="s">
        <v>3511</v>
      </c>
      <c r="D220" s="360" t="str">
        <f>VLOOKUP(B220,'SERV.N.DESON.03.2021'!A:E,2,FALSE)</f>
        <v>ELETRODUTO FLEXÍVEL CORRUGADO, PVC, DN 32 MM (1"), PARA CIRCUITOS TERMINAIS, INSTALADO EM FORRO - FORNECIMENTO E INSTALAÇÃO. AF_12/2015</v>
      </c>
      <c r="E220" s="208" t="str">
        <f>VLOOKUP(B220,'SERV.N.DESON.03.2021'!A:E,3,FALSE)</f>
        <v>M</v>
      </c>
      <c r="F220" s="682" t="s">
        <v>13116</v>
      </c>
      <c r="G220" s="683"/>
      <c r="H220" s="684"/>
      <c r="I220" s="207">
        <v>11</v>
      </c>
      <c r="J220" s="357"/>
    </row>
    <row r="221" spans="1:10" ht="25.5" x14ac:dyDescent="0.25">
      <c r="A221" s="361" t="s">
        <v>11418</v>
      </c>
      <c r="B221" s="361">
        <v>96985</v>
      </c>
      <c r="C221" s="532" t="s">
        <v>3511</v>
      </c>
      <c r="D221" s="360" t="str">
        <f>VLOOKUP(B221,'SERV.N.DESON.03.2021'!A:E,2,FALSE)</f>
        <v>HASTE DE ATERRAMENTO 5/8  PARA SPDA - FORNECIMENTO E INSTALAÇÃO. AF_12/2017</v>
      </c>
      <c r="E221" s="208" t="str">
        <f>VLOOKUP(B221,'SERV.N.DESON.03.2021'!A:E,3,FALSE)</f>
        <v>UN</v>
      </c>
      <c r="F221" s="682" t="s">
        <v>13116</v>
      </c>
      <c r="G221" s="683"/>
      <c r="H221" s="684"/>
      <c r="I221" s="207">
        <v>44</v>
      </c>
      <c r="J221" s="357"/>
    </row>
    <row r="222" spans="1:10" ht="25.5" x14ac:dyDescent="0.25">
      <c r="A222" s="361" t="s">
        <v>11419</v>
      </c>
      <c r="B222" s="361">
        <v>98463</v>
      </c>
      <c r="C222" s="532" t="s">
        <v>3511</v>
      </c>
      <c r="D222" s="360" t="str">
        <f>VLOOKUP(B222,'SERV.N.DESON.03.2021'!A:E,2,FALSE)</f>
        <v>SUPORTE ISOLADOR PARA CORDOALHA DE COBRE - FORNECIMENTO E INSTALAÇÃO. AF_12/2017</v>
      </c>
      <c r="E222" s="208" t="str">
        <f>VLOOKUP(B222,'SERV.N.DESON.03.2021'!A:E,3,FALSE)</f>
        <v>UN</v>
      </c>
      <c r="F222" s="682" t="s">
        <v>13116</v>
      </c>
      <c r="G222" s="683"/>
      <c r="H222" s="684"/>
      <c r="I222" s="207">
        <f>4*11</f>
        <v>44</v>
      </c>
      <c r="J222" s="357"/>
    </row>
    <row r="223" spans="1:10" ht="25.5" x14ac:dyDescent="0.25">
      <c r="A223" s="361" t="s">
        <v>11420</v>
      </c>
      <c r="B223" s="361">
        <v>96977</v>
      </c>
      <c r="C223" s="532" t="s">
        <v>3511</v>
      </c>
      <c r="D223" s="360" t="str">
        <f>VLOOKUP(B223,'SERV.N.DESON.03.2021'!A:E,2,FALSE)</f>
        <v>CORDOALHA DE COBRE NU 50 MM², ENTERRADA, SEM ISOLADOR - FORNECIMENTO E INSTALAÇÃO. AF_12/2017</v>
      </c>
      <c r="E223" s="208" t="str">
        <f>VLOOKUP(B223,'SERV.N.DESON.03.2021'!A:E,3,FALSE)</f>
        <v>M</v>
      </c>
      <c r="F223" s="682" t="s">
        <v>13116</v>
      </c>
      <c r="G223" s="683"/>
      <c r="H223" s="684"/>
      <c r="I223" s="207">
        <v>208.73</v>
      </c>
      <c r="J223" s="357"/>
    </row>
    <row r="224" spans="1:10" ht="25.5" x14ac:dyDescent="0.25">
      <c r="A224" s="361" t="s">
        <v>11421</v>
      </c>
      <c r="B224" s="361">
        <v>98111</v>
      </c>
      <c r="C224" s="532" t="s">
        <v>3511</v>
      </c>
      <c r="D224" s="360" t="str">
        <f>VLOOKUP(B224,'SERV.N.DESON.03.2021'!A:E,2,FALSE)</f>
        <v>CAIXA DE INSPEÇÃO PARA ATERRAMENTO, CIRCULAR, EM POLIETILENO, DIÂMETRO INTERNO = 0,3 M. AF_12/2020</v>
      </c>
      <c r="E224" s="208" t="str">
        <f>VLOOKUP(B224,'SERV.N.DESON.03.2021'!A:E,3,FALSE)</f>
        <v>UN</v>
      </c>
      <c r="F224" s="682" t="s">
        <v>13116</v>
      </c>
      <c r="G224" s="683"/>
      <c r="H224" s="684"/>
      <c r="I224" s="207">
        <v>11</v>
      </c>
      <c r="J224" s="357"/>
    </row>
    <row r="225" spans="1:10" ht="25.5" x14ac:dyDescent="0.25">
      <c r="A225" s="532" t="s">
        <v>13031</v>
      </c>
      <c r="B225" s="532">
        <v>4377</v>
      </c>
      <c r="C225" s="532" t="s">
        <v>3511</v>
      </c>
      <c r="D225" s="360" t="str">
        <f>VLOOKUP(B225,'INS.N.DESON.03.2021'!A:D,2,FALSE)</f>
        <v>PARAFUSO DE ACO ZINCADO COM ROSCA SOBERBA, CABECA CHATA E FENDA SIMPLES, DIAMETRO 4,2 MM, COMPRIMENTO * 32 * MM</v>
      </c>
      <c r="E225" s="208" t="str">
        <f>VLOOKUP(B225,'INS.N.DESON.03.2021'!A:D,3,FALSE)</f>
        <v xml:space="preserve">UN    </v>
      </c>
      <c r="F225" s="682" t="s">
        <v>13116</v>
      </c>
      <c r="G225" s="683"/>
      <c r="H225" s="684"/>
      <c r="I225" s="207">
        <v>11</v>
      </c>
      <c r="J225" s="357"/>
    </row>
    <row r="226" spans="1:10" ht="25.5" x14ac:dyDescent="0.25">
      <c r="A226" s="532" t="s">
        <v>13032</v>
      </c>
      <c r="B226" s="532">
        <v>393</v>
      </c>
      <c r="C226" s="532" t="s">
        <v>3511</v>
      </c>
      <c r="D226" s="360" t="str">
        <f>VLOOKUP(B226,'INS.N.DESON.03.2021'!A:D,2,FALSE)</f>
        <v>ABRACADEIRA EM ACO PARA AMARRACAO DE ELETRODUTOS, TIPO D, COM 1" E PARAFUSO DE FIXACAO</v>
      </c>
      <c r="E226" s="208" t="str">
        <f>VLOOKUP(B226,'INS.N.DESON.03.2021'!A:D,3,FALSE)</f>
        <v xml:space="preserve">UN    </v>
      </c>
      <c r="F226" s="682" t="s">
        <v>13116</v>
      </c>
      <c r="G226" s="683"/>
      <c r="H226" s="684"/>
      <c r="I226" s="207">
        <f>11*4</f>
        <v>44</v>
      </c>
      <c r="J226" s="357"/>
    </row>
    <row r="227" spans="1:10" ht="16.5" thickBot="1" x14ac:dyDescent="0.3">
      <c r="A227" s="587"/>
      <c r="B227" s="176"/>
      <c r="C227" s="176"/>
      <c r="D227" s="177"/>
      <c r="E227" s="177"/>
      <c r="F227" s="177"/>
      <c r="G227" s="177"/>
      <c r="H227" s="177"/>
      <c r="I227" s="588"/>
      <c r="J227" s="357"/>
    </row>
    <row r="228" spans="1:10" x14ac:dyDescent="0.25">
      <c r="A228" s="590">
        <v>10</v>
      </c>
      <c r="B228" s="650" t="s">
        <v>13061</v>
      </c>
      <c r="C228" s="651"/>
      <c r="D228" s="651"/>
      <c r="E228" s="651"/>
      <c r="F228" s="651"/>
      <c r="G228" s="651"/>
      <c r="H228" s="651"/>
      <c r="I228" s="652"/>
      <c r="J228" s="357"/>
    </row>
    <row r="229" spans="1:10" ht="38.25" x14ac:dyDescent="0.25">
      <c r="A229" s="532" t="s">
        <v>11441</v>
      </c>
      <c r="B229" s="361">
        <v>100573</v>
      </c>
      <c r="C229" s="361" t="s">
        <v>3511</v>
      </c>
      <c r="D229" s="362" t="s">
        <v>8536</v>
      </c>
      <c r="E229" s="361" t="s">
        <v>1055</v>
      </c>
      <c r="F229" s="655" t="s">
        <v>13126</v>
      </c>
      <c r="G229" s="656"/>
      <c r="H229" s="657"/>
      <c r="I229" s="405">
        <f>'SUB&amp;BASE'!L13+'SUB&amp;BASE'!L18</f>
        <v>1483.80753</v>
      </c>
      <c r="J229" s="357"/>
    </row>
    <row r="230" spans="1:10" ht="25.5" x14ac:dyDescent="0.25">
      <c r="A230" s="532" t="s">
        <v>13063</v>
      </c>
      <c r="B230" s="361">
        <v>97805</v>
      </c>
      <c r="C230" s="532" t="s">
        <v>3511</v>
      </c>
      <c r="D230" s="360" t="s">
        <v>8772</v>
      </c>
      <c r="E230" s="532" t="s">
        <v>161</v>
      </c>
      <c r="F230" s="655" t="s">
        <v>13126</v>
      </c>
      <c r="G230" s="656"/>
      <c r="H230" s="657"/>
      <c r="I230" s="41">
        <f>'SUB&amp;BASE'!J24</f>
        <v>4946.0251000000007</v>
      </c>
      <c r="J230" s="357"/>
    </row>
    <row r="231" spans="1:10" ht="25.5" x14ac:dyDescent="0.25">
      <c r="A231" s="532" t="s">
        <v>13064</v>
      </c>
      <c r="B231" s="361">
        <v>102520</v>
      </c>
      <c r="C231" s="361" t="s">
        <v>3511</v>
      </c>
      <c r="D231" s="362" t="s">
        <v>12344</v>
      </c>
      <c r="E231" s="361" t="s">
        <v>161</v>
      </c>
      <c r="F231" s="800" t="s">
        <v>13127</v>
      </c>
      <c r="G231" s="801"/>
      <c r="H231" s="802"/>
      <c r="I231" s="405">
        <f>0.8*0.5*14+0.3018*5</f>
        <v>7.1090000000000009</v>
      </c>
      <c r="J231" s="357"/>
    </row>
    <row r="232" spans="1:10" ht="25.5" x14ac:dyDescent="0.25">
      <c r="A232" s="532" t="s">
        <v>13065</v>
      </c>
      <c r="B232" s="532">
        <v>102500</v>
      </c>
      <c r="C232" s="532" t="s">
        <v>3511</v>
      </c>
      <c r="D232" s="360" t="s">
        <v>12334</v>
      </c>
      <c r="E232" s="532" t="s">
        <v>13</v>
      </c>
      <c r="F232" s="800" t="s">
        <v>13128</v>
      </c>
      <c r="G232" s="801"/>
      <c r="H232" s="802"/>
      <c r="I232" s="41">
        <f>173.03+76+122.5</f>
        <v>371.53</v>
      </c>
      <c r="J232" s="357"/>
    </row>
    <row r="233" spans="1:10" ht="38.25" x14ac:dyDescent="0.25">
      <c r="A233" s="532" t="s">
        <v>13066</v>
      </c>
      <c r="B233" s="532">
        <v>102512</v>
      </c>
      <c r="C233" s="532" t="s">
        <v>3511</v>
      </c>
      <c r="D233" s="360" t="s">
        <v>12342</v>
      </c>
      <c r="E233" s="532" t="s">
        <v>13</v>
      </c>
      <c r="F233" s="682" t="s">
        <v>13116</v>
      </c>
      <c r="G233" s="683"/>
      <c r="H233" s="684"/>
      <c r="I233" s="41">
        <v>121.97</v>
      </c>
      <c r="J233" s="357"/>
    </row>
    <row r="234" spans="1:10" ht="26.25" x14ac:dyDescent="0.25">
      <c r="A234" s="532" t="s">
        <v>13067</v>
      </c>
      <c r="B234" s="532">
        <v>102513</v>
      </c>
      <c r="C234" s="532" t="s">
        <v>3511</v>
      </c>
      <c r="D234" s="360" t="s">
        <v>12343</v>
      </c>
      <c r="E234" s="532" t="s">
        <v>161</v>
      </c>
      <c r="F234" s="803" t="s">
        <v>13129</v>
      </c>
      <c r="G234" s="804"/>
      <c r="H234" s="805"/>
      <c r="I234" s="41">
        <f>2.4*10+1.7*1.7*10+0.61*5+0.92*5+1.1*2+1.66*5+1.22*5</f>
        <v>77.149999999999991</v>
      </c>
      <c r="J234" s="357"/>
    </row>
    <row r="235" spans="1:10" s="581" customFormat="1" ht="14.25" x14ac:dyDescent="0.2">
      <c r="A235" s="532" t="s">
        <v>13068</v>
      </c>
      <c r="B235" s="532">
        <v>98504</v>
      </c>
      <c r="C235" s="532" t="s">
        <v>3511</v>
      </c>
      <c r="D235" s="360" t="s">
        <v>3229</v>
      </c>
      <c r="E235" s="532" t="s">
        <v>161</v>
      </c>
      <c r="F235" s="803" t="s">
        <v>13130</v>
      </c>
      <c r="G235" s="804"/>
      <c r="H235" s="805"/>
      <c r="I235" s="41">
        <f>684.3+463.77+58.44</f>
        <v>1206.51</v>
      </c>
      <c r="J235" s="580"/>
    </row>
    <row r="236" spans="1:10" ht="16.5" thickBot="1" x14ac:dyDescent="0.3">
      <c r="A236" s="587"/>
      <c r="B236" s="176"/>
      <c r="C236" s="176"/>
      <c r="D236" s="177"/>
      <c r="E236" s="177"/>
      <c r="F236" s="177"/>
      <c r="G236" s="177"/>
      <c r="H236" s="177"/>
      <c r="I236" s="588"/>
      <c r="J236" s="357"/>
    </row>
    <row r="237" spans="1:10" s="581" customFormat="1" ht="14.25" x14ac:dyDescent="0.2">
      <c r="A237" s="590">
        <v>11</v>
      </c>
      <c r="B237" s="650" t="s">
        <v>13062</v>
      </c>
      <c r="C237" s="651"/>
      <c r="D237" s="651"/>
      <c r="E237" s="651"/>
      <c r="F237" s="651"/>
      <c r="G237" s="651"/>
      <c r="H237" s="651"/>
      <c r="I237" s="652"/>
      <c r="J237" s="580"/>
    </row>
    <row r="238" spans="1:10" s="581" customFormat="1" ht="25.5" x14ac:dyDescent="0.2">
      <c r="A238" s="532" t="s">
        <v>13069</v>
      </c>
      <c r="B238" s="532">
        <v>99818</v>
      </c>
      <c r="C238" s="532" t="s">
        <v>3511</v>
      </c>
      <c r="D238" s="360" t="s">
        <v>12413</v>
      </c>
      <c r="E238" s="532" t="s">
        <v>65</v>
      </c>
      <c r="F238" s="682" t="s">
        <v>13116</v>
      </c>
      <c r="G238" s="683"/>
      <c r="H238" s="684"/>
      <c r="I238" s="41">
        <v>1</v>
      </c>
      <c r="J238" s="580"/>
    </row>
    <row r="239" spans="1:10" s="581" customFormat="1" ht="14.25" x14ac:dyDescent="0.2">
      <c r="A239" s="532" t="s">
        <v>13070</v>
      </c>
      <c r="B239" s="532">
        <v>99821</v>
      </c>
      <c r="C239" s="532" t="s">
        <v>3511</v>
      </c>
      <c r="D239" s="360" t="s">
        <v>12416</v>
      </c>
      <c r="E239" s="532" t="s">
        <v>161</v>
      </c>
      <c r="F239" s="682" t="s">
        <v>13118</v>
      </c>
      <c r="G239" s="683"/>
      <c r="H239" s="684"/>
      <c r="I239" s="41">
        <f>0.6*0.6*3</f>
        <v>1.08</v>
      </c>
      <c r="J239" s="580"/>
    </row>
    <row r="240" spans="1:10" s="581" customFormat="1" ht="14.25" x14ac:dyDescent="0.2">
      <c r="A240" s="532" t="s">
        <v>13071</v>
      </c>
      <c r="B240" s="532">
        <v>99803</v>
      </c>
      <c r="C240" s="532" t="s">
        <v>3511</v>
      </c>
      <c r="D240" s="360" t="s">
        <v>7920</v>
      </c>
      <c r="E240" s="532" t="s">
        <v>161</v>
      </c>
      <c r="F240" s="682" t="s">
        <v>13134</v>
      </c>
      <c r="G240" s="683"/>
      <c r="H240" s="684"/>
      <c r="I240" s="41">
        <f>238.42+1641.54</f>
        <v>1879.96</v>
      </c>
      <c r="J240" s="580"/>
    </row>
    <row r="241" spans="1:10" s="581" customFormat="1" ht="14.25" x14ac:dyDescent="0.2">
      <c r="A241" s="532" t="s">
        <v>13072</v>
      </c>
      <c r="B241" s="361">
        <v>99824</v>
      </c>
      <c r="C241" s="361" t="s">
        <v>3511</v>
      </c>
      <c r="D241" s="362" t="s">
        <v>12418</v>
      </c>
      <c r="E241" s="361" t="s">
        <v>161</v>
      </c>
      <c r="F241" s="682" t="s">
        <v>13135</v>
      </c>
      <c r="G241" s="683"/>
      <c r="H241" s="684"/>
      <c r="I241" s="405">
        <f>2.1*0.87*12+42.59</f>
        <v>64.51400000000001</v>
      </c>
      <c r="J241" s="580"/>
    </row>
    <row r="242" spans="1:10" s="581" customFormat="1" ht="14.25" x14ac:dyDescent="0.2">
      <c r="A242" s="532" t="s">
        <v>13073</v>
      </c>
      <c r="B242" s="532">
        <v>99806</v>
      </c>
      <c r="C242" s="532" t="s">
        <v>3511</v>
      </c>
      <c r="D242" s="360" t="s">
        <v>7922</v>
      </c>
      <c r="E242" s="532" t="s">
        <v>161</v>
      </c>
      <c r="F242" s="682" t="s">
        <v>13122</v>
      </c>
      <c r="G242" s="683"/>
      <c r="H242" s="684"/>
      <c r="I242" s="41">
        <f>9.8+3.87*6+12.6+5.73+3.36+6.47+4.53</f>
        <v>65.709999999999994</v>
      </c>
      <c r="J242" s="580"/>
    </row>
    <row r="243" spans="1:10" s="581" customFormat="1" ht="25.5" x14ac:dyDescent="0.2">
      <c r="A243" s="532" t="s">
        <v>13074</v>
      </c>
      <c r="B243" s="361">
        <v>99816</v>
      </c>
      <c r="C243" s="361" t="s">
        <v>3511</v>
      </c>
      <c r="D243" s="362" t="s">
        <v>12411</v>
      </c>
      <c r="E243" s="361" t="s">
        <v>65</v>
      </c>
      <c r="F243" s="682" t="s">
        <v>13136</v>
      </c>
      <c r="G243" s="683"/>
      <c r="H243" s="684"/>
      <c r="I243" s="405">
        <f>1+1+6+1+1+1+6</f>
        <v>17</v>
      </c>
      <c r="J243" s="580"/>
    </row>
    <row r="244" spans="1:10" s="581" customFormat="1" ht="25.5" x14ac:dyDescent="0.2">
      <c r="A244" s="532" t="s">
        <v>13075</v>
      </c>
      <c r="B244" s="361">
        <v>99817</v>
      </c>
      <c r="C244" s="361" t="s">
        <v>3511</v>
      </c>
      <c r="D244" s="362" t="s">
        <v>12412</v>
      </c>
      <c r="E244" s="361" t="s">
        <v>65</v>
      </c>
      <c r="F244" s="682" t="s">
        <v>13116</v>
      </c>
      <c r="G244" s="683"/>
      <c r="H244" s="684"/>
      <c r="I244" s="405">
        <v>7</v>
      </c>
      <c r="J244" s="580"/>
    </row>
    <row r="245" spans="1:10" s="145" customFormat="1" x14ac:dyDescent="0.25">
      <c r="A245" s="12"/>
      <c r="B245" s="12"/>
      <c r="C245" s="12"/>
      <c r="D245" s="356"/>
      <c r="E245" s="214"/>
      <c r="F245" s="214"/>
      <c r="G245" s="214"/>
      <c r="H245" s="214"/>
      <c r="I245" s="42"/>
      <c r="J245" s="38"/>
    </row>
    <row r="246" spans="1:10" s="145" customFormat="1" x14ac:dyDescent="0.25">
      <c r="A246" s="12"/>
      <c r="B246" s="12"/>
      <c r="C246" s="12"/>
      <c r="D246" s="356"/>
      <c r="E246" s="214"/>
      <c r="F246" s="214"/>
      <c r="G246" s="214"/>
      <c r="H246" s="214"/>
      <c r="I246" s="42"/>
      <c r="J246" s="38"/>
    </row>
    <row r="247" spans="1:10" s="145" customFormat="1" x14ac:dyDescent="0.25">
      <c r="A247" s="12"/>
      <c r="B247" s="12"/>
      <c r="C247" s="12"/>
      <c r="D247" s="356"/>
      <c r="E247" s="214"/>
      <c r="F247" s="214"/>
      <c r="G247" s="214"/>
      <c r="H247" s="214"/>
      <c r="I247" s="42"/>
      <c r="J247" s="38"/>
    </row>
    <row r="248" spans="1:10" s="145" customFormat="1" x14ac:dyDescent="0.25">
      <c r="A248" s="12"/>
      <c r="B248" s="12"/>
      <c r="C248" s="12"/>
      <c r="D248" s="356"/>
      <c r="E248" s="214"/>
      <c r="F248" s="214"/>
      <c r="G248" s="214"/>
      <c r="H248" s="214"/>
      <c r="I248" s="42"/>
      <c r="J248" s="38"/>
    </row>
    <row r="249" spans="1:10" s="145" customFormat="1" x14ac:dyDescent="0.25">
      <c r="A249" s="12"/>
      <c r="B249" s="12"/>
      <c r="C249" s="12"/>
      <c r="D249" s="356"/>
      <c r="E249" s="214"/>
      <c r="F249" s="214"/>
      <c r="G249" s="214"/>
      <c r="H249" s="214"/>
      <c r="I249" s="42"/>
      <c r="J249" s="38"/>
    </row>
    <row r="250" spans="1:10" s="145" customFormat="1" x14ac:dyDescent="0.25">
      <c r="A250" s="12"/>
      <c r="B250" s="12"/>
      <c r="C250" s="12"/>
      <c r="D250" s="356"/>
      <c r="E250" s="214"/>
      <c r="F250" s="214"/>
      <c r="G250" s="214"/>
      <c r="H250" s="214"/>
      <c r="I250" s="42"/>
      <c r="J250" s="38"/>
    </row>
    <row r="251" spans="1:10" s="145" customFormat="1" x14ac:dyDescent="0.25">
      <c r="A251" s="12"/>
      <c r="B251" s="12"/>
      <c r="C251" s="12"/>
      <c r="D251" s="356"/>
      <c r="E251" s="214"/>
      <c r="F251" s="214"/>
      <c r="G251" s="214"/>
      <c r="H251" s="214"/>
      <c r="I251" s="42"/>
      <c r="J251" s="38"/>
    </row>
    <row r="252" spans="1:10" s="145" customFormat="1" x14ac:dyDescent="0.25">
      <c r="A252" s="12"/>
      <c r="B252" s="12"/>
      <c r="C252" s="12"/>
      <c r="D252" s="356"/>
      <c r="E252" s="214"/>
      <c r="F252" s="214"/>
      <c r="G252" s="214"/>
      <c r="H252" s="214"/>
      <c r="I252" s="42"/>
      <c r="J252" s="38"/>
    </row>
    <row r="253" spans="1:10" s="145" customFormat="1" x14ac:dyDescent="0.25">
      <c r="A253" s="12"/>
      <c r="B253" s="12"/>
      <c r="C253" s="12"/>
      <c r="D253" s="356"/>
      <c r="E253" s="214"/>
      <c r="F253" s="214"/>
      <c r="G253" s="214"/>
      <c r="H253" s="214"/>
      <c r="I253" s="42"/>
      <c r="J253" s="38"/>
    </row>
    <row r="254" spans="1:10" s="145" customFormat="1" x14ac:dyDescent="0.25">
      <c r="A254" s="12"/>
      <c r="B254" s="12"/>
      <c r="C254" s="12"/>
      <c r="D254" s="356"/>
      <c r="E254" s="214"/>
      <c r="F254" s="214"/>
      <c r="G254" s="214"/>
      <c r="H254" s="214"/>
      <c r="I254" s="42"/>
      <c r="J254" s="38"/>
    </row>
    <row r="255" spans="1:10" s="145" customFormat="1" x14ac:dyDescent="0.25">
      <c r="A255" s="12"/>
      <c r="B255" s="12"/>
      <c r="C255" s="12"/>
      <c r="D255" s="356"/>
      <c r="E255" s="214"/>
      <c r="F255" s="214"/>
      <c r="G255" s="214"/>
      <c r="H255" s="214"/>
      <c r="I255" s="42"/>
      <c r="J255" s="38"/>
    </row>
    <row r="256" spans="1:10" s="145" customFormat="1" x14ac:dyDescent="0.25">
      <c r="A256" s="12"/>
      <c r="B256" s="12"/>
      <c r="C256" s="12"/>
      <c r="D256" s="356"/>
      <c r="E256" s="214"/>
      <c r="F256" s="214"/>
      <c r="G256" s="214"/>
      <c r="H256" s="214"/>
      <c r="I256" s="42"/>
      <c r="J256" s="38"/>
    </row>
    <row r="257" spans="1:11" s="145" customFormat="1" ht="15" customHeight="1" x14ac:dyDescent="0.25">
      <c r="A257" s="12"/>
      <c r="B257" s="12"/>
      <c r="C257" s="12"/>
      <c r="D257" s="356"/>
      <c r="E257" s="214"/>
      <c r="F257" s="214"/>
      <c r="G257" s="214"/>
      <c r="H257" s="214"/>
      <c r="I257" s="42"/>
      <c r="J257" s="38"/>
    </row>
    <row r="258" spans="1:11" x14ac:dyDescent="0.25">
      <c r="A258" s="12"/>
      <c r="B258" s="12"/>
      <c r="C258" s="12"/>
      <c r="D258" s="14"/>
      <c r="E258" s="214"/>
      <c r="F258" s="214"/>
      <c r="G258" s="214"/>
      <c r="H258" s="214"/>
      <c r="I258" s="42"/>
      <c r="J258" s="357"/>
    </row>
    <row r="259" spans="1:11" x14ac:dyDescent="0.25">
      <c r="A259" s="12"/>
      <c r="B259" s="12"/>
      <c r="C259" s="12"/>
      <c r="D259" s="14"/>
      <c r="E259" s="214"/>
      <c r="F259" s="214"/>
      <c r="G259" s="214"/>
      <c r="H259" s="214"/>
      <c r="I259" s="42"/>
      <c r="J259" s="357"/>
    </row>
    <row r="260" spans="1:11" x14ac:dyDescent="0.25">
      <c r="A260" s="12"/>
      <c r="B260" s="12"/>
      <c r="C260" s="12"/>
      <c r="D260" s="14"/>
      <c r="E260" s="214"/>
      <c r="F260" s="214"/>
      <c r="G260" s="214"/>
      <c r="H260" s="214"/>
      <c r="I260" s="42"/>
      <c r="J260" s="357"/>
    </row>
    <row r="261" spans="1:11" x14ac:dyDescent="0.25">
      <c r="A261" s="12"/>
      <c r="B261" s="12"/>
      <c r="C261" s="12"/>
      <c r="D261" s="14"/>
      <c r="E261" s="214"/>
      <c r="F261" s="214"/>
      <c r="G261" s="214"/>
      <c r="H261" s="214"/>
      <c r="I261" s="42"/>
      <c r="J261" s="357"/>
    </row>
    <row r="262" spans="1:11" s="370" customFormat="1" ht="15.75" customHeight="1" x14ac:dyDescent="0.25">
      <c r="A262" s="12"/>
      <c r="B262" s="12"/>
      <c r="C262" s="12"/>
      <c r="D262" s="14"/>
      <c r="E262" s="214"/>
      <c r="F262" s="214"/>
      <c r="G262" s="214"/>
      <c r="H262" s="214"/>
      <c r="I262" s="42"/>
      <c r="J262" s="357"/>
      <c r="K262" s="356"/>
    </row>
    <row r="263" spans="1:11" s="370" customFormat="1" x14ac:dyDescent="0.25">
      <c r="A263" s="12"/>
      <c r="B263" s="12"/>
      <c r="C263" s="12"/>
      <c r="D263" s="14"/>
      <c r="E263" s="214"/>
      <c r="F263" s="214"/>
      <c r="G263" s="214"/>
      <c r="H263" s="214"/>
      <c r="I263" s="42"/>
      <c r="J263" s="357"/>
      <c r="K263" s="356"/>
    </row>
    <row r="264" spans="1:11" s="370" customFormat="1" x14ac:dyDescent="0.25">
      <c r="A264" s="12"/>
      <c r="B264" s="12"/>
      <c r="C264" s="12"/>
      <c r="D264" s="14"/>
      <c r="E264" s="214"/>
      <c r="F264" s="214"/>
      <c r="G264" s="214"/>
      <c r="H264" s="214"/>
      <c r="I264" s="42"/>
      <c r="J264" s="357"/>
      <c r="K264" s="356"/>
    </row>
    <row r="265" spans="1:11" s="370" customFormat="1" ht="15.75" customHeight="1" x14ac:dyDescent="0.25">
      <c r="A265" s="12"/>
      <c r="B265" s="12"/>
      <c r="C265" s="12"/>
      <c r="D265" s="14"/>
      <c r="E265" s="214"/>
      <c r="F265" s="214"/>
      <c r="G265" s="214"/>
      <c r="H265" s="214"/>
      <c r="I265" s="42"/>
      <c r="J265" s="357"/>
      <c r="K265" s="356"/>
    </row>
    <row r="266" spans="1:11" s="370" customFormat="1" x14ac:dyDescent="0.25">
      <c r="A266" s="12"/>
      <c r="B266" s="12"/>
      <c r="C266" s="12"/>
      <c r="D266" s="14"/>
      <c r="E266" s="214"/>
      <c r="F266" s="214"/>
      <c r="G266" s="214"/>
      <c r="H266" s="214"/>
      <c r="I266" s="42"/>
      <c r="J266" s="357"/>
      <c r="K266" s="356"/>
    </row>
    <row r="267" spans="1:11" s="370" customFormat="1" x14ac:dyDescent="0.25">
      <c r="A267" s="12"/>
      <c r="B267" s="12"/>
      <c r="C267" s="12"/>
      <c r="D267" s="14"/>
      <c r="E267" s="214"/>
      <c r="F267" s="214"/>
      <c r="G267" s="214"/>
      <c r="H267" s="214"/>
      <c r="I267" s="42"/>
      <c r="J267" s="357"/>
      <c r="K267" s="356"/>
    </row>
    <row r="268" spans="1:11" s="370" customFormat="1" ht="15.75" customHeight="1" x14ac:dyDescent="0.25">
      <c r="A268" s="12"/>
      <c r="B268" s="12"/>
      <c r="C268" s="12"/>
      <c r="D268" s="14"/>
      <c r="E268" s="214"/>
      <c r="F268" s="214"/>
      <c r="G268" s="214"/>
      <c r="H268" s="214"/>
      <c r="I268" s="42"/>
      <c r="J268" s="357"/>
      <c r="K268" s="356"/>
    </row>
    <row r="269" spans="1:11" s="370" customFormat="1" x14ac:dyDescent="0.25">
      <c r="A269" s="12"/>
      <c r="B269" s="12"/>
      <c r="C269" s="12"/>
      <c r="D269" s="14"/>
      <c r="E269" s="214"/>
      <c r="F269" s="214"/>
      <c r="G269" s="214"/>
      <c r="H269" s="214"/>
      <c r="I269" s="42"/>
      <c r="J269" s="357"/>
      <c r="K269" s="356"/>
    </row>
    <row r="270" spans="1:11" s="370" customFormat="1" ht="15.75" customHeight="1" x14ac:dyDescent="0.25">
      <c r="A270" s="12"/>
      <c r="B270" s="12"/>
      <c r="C270" s="12"/>
      <c r="D270" s="14"/>
      <c r="E270" s="214"/>
      <c r="F270" s="214"/>
      <c r="G270" s="214"/>
      <c r="H270" s="214"/>
      <c r="I270" s="42"/>
      <c r="J270" s="357"/>
      <c r="K270" s="356"/>
    </row>
    <row r="271" spans="1:11" s="370" customFormat="1" x14ac:dyDescent="0.25">
      <c r="A271" s="12"/>
      <c r="B271" s="12"/>
      <c r="C271" s="12"/>
      <c r="D271" s="14"/>
      <c r="E271" s="214"/>
      <c r="F271" s="214"/>
      <c r="G271" s="214"/>
      <c r="H271" s="214"/>
      <c r="I271" s="42"/>
      <c r="J271" s="357"/>
      <c r="K271" s="356"/>
    </row>
    <row r="272" spans="1:11" s="370" customFormat="1" x14ac:dyDescent="0.25">
      <c r="A272" s="12"/>
      <c r="B272" s="12"/>
      <c r="C272" s="12"/>
      <c r="D272" s="14"/>
      <c r="E272" s="214"/>
      <c r="F272" s="214"/>
      <c r="G272" s="214"/>
      <c r="H272" s="214"/>
      <c r="I272" s="42"/>
      <c r="J272" s="357"/>
      <c r="K272" s="356"/>
    </row>
    <row r="273" spans="1:11" s="370" customFormat="1" x14ac:dyDescent="0.25">
      <c r="A273" s="12"/>
      <c r="B273" s="12"/>
      <c r="C273" s="12"/>
      <c r="D273" s="14"/>
      <c r="E273" s="214"/>
      <c r="F273" s="214"/>
      <c r="G273" s="214"/>
      <c r="H273" s="214"/>
      <c r="I273" s="42"/>
      <c r="J273" s="357"/>
      <c r="K273" s="356"/>
    </row>
    <row r="274" spans="1:11" s="370" customFormat="1" ht="15.75" customHeight="1" x14ac:dyDescent="0.25">
      <c r="A274" s="12"/>
      <c r="B274" s="12"/>
      <c r="C274" s="12"/>
      <c r="D274" s="14"/>
      <c r="E274" s="214"/>
      <c r="F274" s="214"/>
      <c r="G274" s="214"/>
      <c r="H274" s="214"/>
      <c r="I274" s="42"/>
      <c r="J274" s="357"/>
      <c r="K274" s="356"/>
    </row>
    <row r="275" spans="1:11" s="370" customFormat="1" x14ac:dyDescent="0.25">
      <c r="A275" s="12"/>
      <c r="B275" s="12"/>
      <c r="C275" s="12"/>
      <c r="D275" s="14"/>
      <c r="E275" s="214"/>
      <c r="F275" s="214"/>
      <c r="G275" s="214"/>
      <c r="H275" s="214"/>
      <c r="I275" s="42"/>
      <c r="J275" s="357"/>
      <c r="K275" s="356"/>
    </row>
    <row r="276" spans="1:11" s="370" customFormat="1" x14ac:dyDescent="0.25">
      <c r="A276" s="12"/>
      <c r="B276" s="12"/>
      <c r="C276" s="12"/>
      <c r="D276" s="14"/>
      <c r="E276" s="214"/>
      <c r="F276" s="214"/>
      <c r="G276" s="214"/>
      <c r="H276" s="214"/>
      <c r="I276" s="42"/>
      <c r="J276" s="357"/>
      <c r="K276" s="356"/>
    </row>
    <row r="277" spans="1:11" s="370" customFormat="1" x14ac:dyDescent="0.25">
      <c r="A277" s="12"/>
      <c r="B277" s="12"/>
      <c r="C277" s="12"/>
      <c r="D277" s="14"/>
      <c r="E277" s="214"/>
      <c r="F277" s="214"/>
      <c r="G277" s="214"/>
      <c r="H277" s="214"/>
      <c r="I277" s="42"/>
      <c r="J277" s="357"/>
      <c r="K277" s="356"/>
    </row>
    <row r="278" spans="1:11" s="370" customFormat="1" x14ac:dyDescent="0.25">
      <c r="A278" s="12"/>
      <c r="B278" s="12"/>
      <c r="C278" s="12"/>
      <c r="D278" s="14"/>
      <c r="E278" s="214"/>
      <c r="F278" s="214"/>
      <c r="G278" s="214"/>
      <c r="H278" s="214"/>
      <c r="I278" s="42"/>
      <c r="J278" s="357"/>
      <c r="K278" s="356"/>
    </row>
    <row r="279" spans="1:11" s="370" customFormat="1" x14ac:dyDescent="0.25">
      <c r="A279" s="12"/>
      <c r="B279" s="12"/>
      <c r="C279" s="12"/>
      <c r="D279" s="14"/>
      <c r="E279" s="214"/>
      <c r="F279" s="214"/>
      <c r="G279" s="214"/>
      <c r="H279" s="214"/>
      <c r="I279" s="42"/>
      <c r="J279" s="357"/>
      <c r="K279" s="356"/>
    </row>
    <row r="280" spans="1:11" s="370" customFormat="1" ht="15.75" customHeight="1" x14ac:dyDescent="0.25">
      <c r="A280" s="12"/>
      <c r="B280" s="12"/>
      <c r="C280" s="12"/>
      <c r="D280" s="14"/>
      <c r="E280" s="214"/>
      <c r="F280" s="214"/>
      <c r="G280" s="214"/>
      <c r="H280" s="214"/>
      <c r="I280" s="42"/>
      <c r="J280" s="357"/>
      <c r="K280" s="356"/>
    </row>
    <row r="281" spans="1:11" s="370" customFormat="1" x14ac:dyDescent="0.25">
      <c r="A281" s="12"/>
      <c r="B281" s="12"/>
      <c r="C281" s="12"/>
      <c r="D281" s="14"/>
      <c r="E281" s="214"/>
      <c r="F281" s="214"/>
      <c r="G281" s="214"/>
      <c r="H281" s="214"/>
      <c r="I281" s="42"/>
      <c r="J281" s="357"/>
      <c r="K281" s="356"/>
    </row>
    <row r="282" spans="1:11" s="370" customFormat="1" x14ac:dyDescent="0.25">
      <c r="A282" s="12"/>
      <c r="B282" s="12"/>
      <c r="C282" s="12"/>
      <c r="D282" s="14"/>
      <c r="E282" s="214"/>
      <c r="F282" s="214"/>
      <c r="G282" s="214"/>
      <c r="H282" s="214"/>
      <c r="I282" s="42"/>
      <c r="J282" s="357"/>
      <c r="K282" s="356"/>
    </row>
    <row r="283" spans="1:11" s="370" customFormat="1" ht="15.75" customHeight="1" x14ac:dyDescent="0.25">
      <c r="A283" s="12"/>
      <c r="B283" s="12"/>
      <c r="C283" s="12"/>
      <c r="D283" s="14"/>
      <c r="E283" s="214"/>
      <c r="F283" s="214"/>
      <c r="G283" s="214"/>
      <c r="H283" s="214"/>
      <c r="I283" s="42"/>
      <c r="J283" s="357"/>
      <c r="K283" s="356"/>
    </row>
    <row r="284" spans="1:11" s="370" customFormat="1" x14ac:dyDescent="0.25">
      <c r="A284" s="12"/>
      <c r="B284" s="12"/>
      <c r="C284" s="12"/>
      <c r="D284" s="14"/>
      <c r="E284" s="214"/>
      <c r="F284" s="214"/>
      <c r="G284" s="214"/>
      <c r="H284" s="214"/>
      <c r="I284" s="42"/>
      <c r="J284" s="357"/>
      <c r="K284" s="356"/>
    </row>
    <row r="285" spans="1:11" s="370" customFormat="1" x14ac:dyDescent="0.25">
      <c r="A285" s="12"/>
      <c r="B285" s="12"/>
      <c r="C285" s="12"/>
      <c r="D285" s="14"/>
      <c r="E285" s="214"/>
      <c r="F285" s="214"/>
      <c r="G285" s="214"/>
      <c r="H285" s="214"/>
      <c r="I285" s="42"/>
      <c r="J285" s="357"/>
      <c r="K285" s="356"/>
    </row>
    <row r="286" spans="1:11" s="370" customFormat="1" ht="15.75" customHeight="1" x14ac:dyDescent="0.25">
      <c r="A286" s="12"/>
      <c r="B286" s="12"/>
      <c r="C286" s="12"/>
      <c r="D286" s="14"/>
      <c r="E286" s="214"/>
      <c r="F286" s="214"/>
      <c r="G286" s="214"/>
      <c r="H286" s="214"/>
      <c r="I286" s="42"/>
      <c r="J286" s="357"/>
      <c r="K286" s="356"/>
    </row>
    <row r="287" spans="1:11" s="370" customFormat="1" x14ac:dyDescent="0.25">
      <c r="A287" s="12"/>
      <c r="B287" s="12"/>
      <c r="C287" s="12"/>
      <c r="D287" s="14"/>
      <c r="E287" s="214"/>
      <c r="F287" s="214"/>
      <c r="G287" s="214"/>
      <c r="H287" s="214"/>
      <c r="I287" s="42"/>
      <c r="J287" s="357"/>
      <c r="K287" s="356"/>
    </row>
    <row r="288" spans="1:11" s="370" customFormat="1" x14ac:dyDescent="0.25">
      <c r="A288" s="12"/>
      <c r="B288" s="12"/>
      <c r="C288" s="12"/>
      <c r="D288" s="14"/>
      <c r="E288" s="214"/>
      <c r="F288" s="214"/>
      <c r="G288" s="214"/>
      <c r="H288" s="214"/>
      <c r="I288" s="42"/>
      <c r="J288" s="357"/>
      <c r="K288" s="356"/>
    </row>
    <row r="289" spans="1:11" s="370" customFormat="1" x14ac:dyDescent="0.25">
      <c r="A289" s="12"/>
      <c r="B289" s="12"/>
      <c r="C289" s="12"/>
      <c r="D289" s="14"/>
      <c r="E289" s="214"/>
      <c r="F289" s="214"/>
      <c r="G289" s="214"/>
      <c r="H289" s="214"/>
      <c r="I289" s="42"/>
      <c r="J289" s="357"/>
      <c r="K289" s="356"/>
    </row>
    <row r="290" spans="1:11" s="370" customFormat="1" ht="15.75" customHeight="1" x14ac:dyDescent="0.25">
      <c r="A290" s="12"/>
      <c r="B290" s="12"/>
      <c r="C290" s="12"/>
      <c r="D290" s="14"/>
      <c r="E290" s="214"/>
      <c r="F290" s="214"/>
      <c r="G290" s="214"/>
      <c r="H290" s="214"/>
      <c r="I290" s="42"/>
      <c r="J290" s="357"/>
      <c r="K290" s="356"/>
    </row>
    <row r="291" spans="1:11" s="370" customFormat="1" x14ac:dyDescent="0.25">
      <c r="A291" s="12"/>
      <c r="B291" s="12"/>
      <c r="C291" s="12"/>
      <c r="D291" s="14"/>
      <c r="E291" s="214"/>
      <c r="F291" s="214"/>
      <c r="G291" s="214"/>
      <c r="H291" s="214"/>
      <c r="I291" s="42"/>
      <c r="J291" s="357"/>
      <c r="K291" s="356"/>
    </row>
    <row r="292" spans="1:11" s="370" customFormat="1" x14ac:dyDescent="0.25">
      <c r="A292" s="12"/>
      <c r="B292" s="12"/>
      <c r="C292" s="12"/>
      <c r="D292" s="14"/>
      <c r="E292" s="214"/>
      <c r="F292" s="214"/>
      <c r="G292" s="214"/>
      <c r="H292" s="214"/>
      <c r="I292" s="42"/>
      <c r="J292" s="357"/>
      <c r="K292" s="356"/>
    </row>
    <row r="293" spans="1:11" s="370" customFormat="1" ht="15.75" customHeight="1" x14ac:dyDescent="0.25">
      <c r="A293" s="12"/>
      <c r="B293" s="12"/>
      <c r="C293" s="12"/>
      <c r="D293" s="14"/>
      <c r="E293" s="214"/>
      <c r="F293" s="214"/>
      <c r="G293" s="214"/>
      <c r="H293" s="214"/>
      <c r="I293" s="42"/>
      <c r="J293" s="357"/>
      <c r="K293" s="356"/>
    </row>
    <row r="294" spans="1:11" s="370" customFormat="1" x14ac:dyDescent="0.25">
      <c r="A294" s="12"/>
      <c r="B294" s="12"/>
      <c r="C294" s="12"/>
      <c r="D294" s="14"/>
      <c r="E294" s="214"/>
      <c r="F294" s="214"/>
      <c r="G294" s="214"/>
      <c r="H294" s="214"/>
      <c r="I294" s="42"/>
      <c r="J294" s="357"/>
      <c r="K294" s="356"/>
    </row>
    <row r="295" spans="1:11" s="370" customFormat="1" x14ac:dyDescent="0.25">
      <c r="A295" s="12"/>
      <c r="B295" s="12"/>
      <c r="C295" s="12"/>
      <c r="D295" s="14"/>
      <c r="E295" s="214"/>
      <c r="F295" s="214"/>
      <c r="G295" s="214"/>
      <c r="H295" s="214"/>
      <c r="I295" s="42"/>
      <c r="J295" s="357"/>
      <c r="K295" s="356"/>
    </row>
    <row r="296" spans="1:11" s="370" customFormat="1" ht="15.75" customHeight="1" x14ac:dyDescent="0.25">
      <c r="A296" s="12"/>
      <c r="B296" s="12"/>
      <c r="C296" s="12"/>
      <c r="D296" s="14"/>
      <c r="E296" s="214"/>
      <c r="F296" s="214"/>
      <c r="G296" s="214"/>
      <c r="H296" s="214"/>
      <c r="I296" s="42"/>
      <c r="J296" s="357"/>
      <c r="K296" s="356"/>
    </row>
    <row r="297" spans="1:11" s="370" customFormat="1" x14ac:dyDescent="0.25">
      <c r="A297" s="12"/>
      <c r="B297" s="12"/>
      <c r="C297" s="12"/>
      <c r="D297" s="14"/>
      <c r="E297" s="214"/>
      <c r="F297" s="214"/>
      <c r="G297" s="214"/>
      <c r="H297" s="214"/>
      <c r="I297" s="42"/>
      <c r="J297" s="357"/>
      <c r="K297" s="356"/>
    </row>
    <row r="298" spans="1:11" s="370" customFormat="1" ht="15.75" customHeight="1" x14ac:dyDescent="0.25">
      <c r="A298" s="12"/>
      <c r="B298" s="12"/>
      <c r="C298" s="12"/>
      <c r="D298" s="14"/>
      <c r="E298" s="214"/>
      <c r="F298" s="214"/>
      <c r="G298" s="214"/>
      <c r="H298" s="214"/>
      <c r="I298" s="42"/>
      <c r="J298" s="357"/>
      <c r="K298" s="356"/>
    </row>
    <row r="299" spans="1:11" s="370" customFormat="1" x14ac:dyDescent="0.25">
      <c r="A299" s="12"/>
      <c r="B299" s="12"/>
      <c r="C299" s="12"/>
      <c r="D299" s="14"/>
      <c r="E299" s="214"/>
      <c r="F299" s="214"/>
      <c r="G299" s="214"/>
      <c r="H299" s="214"/>
      <c r="I299" s="42"/>
      <c r="J299" s="357"/>
      <c r="K299" s="356"/>
    </row>
    <row r="300" spans="1:11" s="370" customFormat="1" x14ac:dyDescent="0.25">
      <c r="A300" s="12"/>
      <c r="B300" s="12"/>
      <c r="C300" s="12"/>
      <c r="D300" s="14"/>
      <c r="E300" s="214"/>
      <c r="F300" s="214"/>
      <c r="G300" s="214"/>
      <c r="H300" s="214"/>
      <c r="I300" s="42"/>
      <c r="J300" s="357"/>
      <c r="K300" s="356"/>
    </row>
    <row r="301" spans="1:11" s="370" customFormat="1" ht="15.75" customHeight="1" x14ac:dyDescent="0.25">
      <c r="A301" s="12"/>
      <c r="B301" s="12"/>
      <c r="C301" s="12"/>
      <c r="D301" s="14"/>
      <c r="E301" s="214"/>
      <c r="F301" s="214"/>
      <c r="G301" s="214"/>
      <c r="H301" s="214"/>
      <c r="I301" s="42"/>
      <c r="J301" s="357"/>
      <c r="K301" s="356"/>
    </row>
    <row r="302" spans="1:11" s="370" customFormat="1" x14ac:dyDescent="0.25">
      <c r="A302" s="12"/>
      <c r="B302" s="12"/>
      <c r="C302" s="12"/>
      <c r="D302" s="14"/>
      <c r="E302" s="214"/>
      <c r="F302" s="214"/>
      <c r="G302" s="214"/>
      <c r="H302" s="214"/>
      <c r="I302" s="42"/>
      <c r="J302" s="357"/>
      <c r="K302" s="356"/>
    </row>
    <row r="303" spans="1:11" s="370" customFormat="1" ht="15.75" customHeight="1" x14ac:dyDescent="0.25">
      <c r="A303" s="12"/>
      <c r="B303" s="12"/>
      <c r="C303" s="12"/>
      <c r="D303" s="14"/>
      <c r="E303" s="214"/>
      <c r="F303" s="214"/>
      <c r="G303" s="214"/>
      <c r="H303" s="214"/>
      <c r="I303" s="42"/>
      <c r="J303" s="357"/>
      <c r="K303" s="356"/>
    </row>
    <row r="304" spans="1:11" s="370" customFormat="1" x14ac:dyDescent="0.25">
      <c r="A304" s="12"/>
      <c r="B304" s="12"/>
      <c r="C304" s="12"/>
      <c r="D304" s="14"/>
      <c r="E304" s="214"/>
      <c r="F304" s="214"/>
      <c r="G304" s="214"/>
      <c r="H304" s="214"/>
      <c r="I304" s="42"/>
      <c r="J304" s="357"/>
      <c r="K304" s="356"/>
    </row>
    <row r="305" spans="1:11" s="370" customFormat="1" ht="15.75" customHeight="1" x14ac:dyDescent="0.25">
      <c r="A305" s="12"/>
      <c r="B305" s="12"/>
      <c r="C305" s="12"/>
      <c r="D305" s="14"/>
      <c r="E305" s="214"/>
      <c r="F305" s="214"/>
      <c r="G305" s="214"/>
      <c r="H305" s="214"/>
      <c r="I305" s="42"/>
      <c r="J305" s="357"/>
      <c r="K305" s="356"/>
    </row>
    <row r="306" spans="1:11" s="370" customFormat="1" x14ac:dyDescent="0.25">
      <c r="A306" s="12"/>
      <c r="B306" s="12"/>
      <c r="C306" s="12"/>
      <c r="D306" s="14"/>
      <c r="E306" s="214"/>
      <c r="F306" s="214"/>
      <c r="G306" s="214"/>
      <c r="H306" s="214"/>
      <c r="I306" s="42"/>
      <c r="J306" s="357"/>
      <c r="K306" s="356"/>
    </row>
    <row r="307" spans="1:11" s="370" customFormat="1" x14ac:dyDescent="0.25">
      <c r="A307" s="12"/>
      <c r="B307" s="12"/>
      <c r="C307" s="12"/>
      <c r="D307" s="14"/>
      <c r="E307" s="214"/>
      <c r="F307" s="214"/>
      <c r="G307" s="214"/>
      <c r="H307" s="214"/>
      <c r="I307" s="42"/>
      <c r="J307" s="357"/>
      <c r="K307" s="356"/>
    </row>
    <row r="308" spans="1:11" s="370" customFormat="1" x14ac:dyDescent="0.25">
      <c r="A308" s="12"/>
      <c r="B308" s="12"/>
      <c r="C308" s="12"/>
      <c r="D308" s="14"/>
      <c r="E308" s="214"/>
      <c r="F308" s="214"/>
      <c r="G308" s="214"/>
      <c r="H308" s="214"/>
      <c r="I308" s="42"/>
      <c r="J308" s="357"/>
      <c r="K308" s="356"/>
    </row>
    <row r="309" spans="1:11" s="370" customFormat="1" x14ac:dyDescent="0.25">
      <c r="A309" s="12"/>
      <c r="B309" s="12"/>
      <c r="C309" s="12"/>
      <c r="D309" s="14"/>
      <c r="E309" s="214"/>
      <c r="F309" s="214"/>
      <c r="G309" s="214"/>
      <c r="H309" s="214"/>
      <c r="I309" s="42"/>
      <c r="J309" s="357"/>
      <c r="K309" s="356"/>
    </row>
    <row r="310" spans="1:11" x14ac:dyDescent="0.25">
      <c r="A310" s="12"/>
      <c r="B310" s="12"/>
      <c r="C310" s="12"/>
      <c r="D310" s="14"/>
      <c r="E310" s="214"/>
      <c r="F310" s="214"/>
      <c r="G310" s="214"/>
      <c r="H310" s="214"/>
      <c r="I310" s="42"/>
      <c r="J310" s="357"/>
    </row>
    <row r="311" spans="1:11" ht="15" customHeight="1" x14ac:dyDescent="0.25">
      <c r="A311" s="12"/>
      <c r="B311" s="12"/>
      <c r="C311" s="12"/>
      <c r="D311" s="14"/>
      <c r="E311" s="214"/>
      <c r="F311" s="214"/>
      <c r="G311" s="214"/>
      <c r="H311" s="214"/>
      <c r="I311" s="42"/>
      <c r="J311" s="357"/>
    </row>
    <row r="312" spans="1:11" x14ac:dyDescent="0.25">
      <c r="A312" s="12"/>
      <c r="B312" s="12"/>
      <c r="C312" s="12"/>
      <c r="D312" s="14"/>
      <c r="E312" s="214"/>
      <c r="F312" s="214"/>
      <c r="G312" s="214"/>
      <c r="H312" s="214"/>
      <c r="I312" s="42"/>
      <c r="J312" s="357"/>
    </row>
    <row r="313" spans="1:11" x14ac:dyDescent="0.25">
      <c r="A313" s="12"/>
      <c r="B313" s="12"/>
      <c r="C313" s="12"/>
      <c r="D313" s="14"/>
      <c r="E313" s="214"/>
      <c r="F313" s="214"/>
      <c r="G313" s="214"/>
      <c r="H313" s="214"/>
      <c r="I313" s="42"/>
      <c r="J313" s="38"/>
    </row>
    <row r="314" spans="1:11" ht="24.75" customHeight="1" x14ac:dyDescent="0.25">
      <c r="A314" s="12"/>
      <c r="B314" s="12"/>
      <c r="C314" s="12"/>
      <c r="D314" s="14"/>
      <c r="E314" s="214"/>
      <c r="F314" s="214"/>
      <c r="G314" s="214"/>
      <c r="H314" s="214"/>
      <c r="I314" s="42"/>
      <c r="J314" s="357"/>
    </row>
    <row r="315" spans="1:11" ht="15" customHeight="1" x14ac:dyDescent="0.25">
      <c r="A315" s="12"/>
      <c r="B315" s="12"/>
      <c r="C315" s="12"/>
      <c r="D315" s="14"/>
      <c r="E315" s="214"/>
      <c r="F315" s="214"/>
      <c r="G315" s="214"/>
      <c r="H315" s="214"/>
      <c r="I315" s="42"/>
      <c r="J315" s="357"/>
    </row>
    <row r="316" spans="1:11" s="357" customFormat="1" x14ac:dyDescent="0.25">
      <c r="A316" s="12"/>
      <c r="B316" s="12"/>
      <c r="C316" s="12"/>
      <c r="D316" s="14"/>
      <c r="E316" s="214"/>
      <c r="F316" s="214"/>
      <c r="G316" s="214"/>
      <c r="H316" s="214"/>
      <c r="I316" s="42"/>
    </row>
    <row r="317" spans="1:11" x14ac:dyDescent="0.25">
      <c r="A317" s="12"/>
      <c r="B317" s="12"/>
      <c r="C317" s="12"/>
      <c r="D317" s="14"/>
      <c r="E317" s="214"/>
      <c r="F317" s="214"/>
      <c r="G317" s="214"/>
      <c r="H317" s="214"/>
      <c r="I317" s="42"/>
      <c r="J317" s="34"/>
    </row>
    <row r="318" spans="1:11" x14ac:dyDescent="0.25">
      <c r="A318" s="12"/>
      <c r="B318" s="12"/>
      <c r="C318" s="12"/>
      <c r="D318" s="14"/>
      <c r="E318" s="214"/>
      <c r="F318" s="214"/>
      <c r="G318" s="214"/>
      <c r="H318" s="214"/>
      <c r="I318" s="42"/>
      <c r="J318" s="34"/>
    </row>
    <row r="319" spans="1:11" x14ac:dyDescent="0.25">
      <c r="A319" s="12"/>
      <c r="B319" s="12"/>
      <c r="C319" s="12"/>
      <c r="D319" s="14"/>
      <c r="E319" s="214"/>
      <c r="F319" s="214"/>
      <c r="G319" s="214"/>
      <c r="H319" s="214"/>
      <c r="I319" s="42"/>
      <c r="J319" s="34"/>
    </row>
    <row r="320" spans="1:11" x14ac:dyDescent="0.25">
      <c r="A320" s="12"/>
      <c r="B320" s="12"/>
      <c r="C320" s="12"/>
      <c r="D320" s="14"/>
      <c r="E320" s="214"/>
      <c r="F320" s="214"/>
      <c r="G320" s="214"/>
      <c r="H320" s="214"/>
      <c r="I320" s="42"/>
      <c r="J320" s="34"/>
    </row>
    <row r="321" spans="1:11" x14ac:dyDescent="0.25">
      <c r="A321" s="12"/>
      <c r="B321" s="12"/>
      <c r="C321" s="12"/>
      <c r="D321" s="14"/>
      <c r="E321" s="214"/>
      <c r="F321" s="214"/>
      <c r="G321" s="214"/>
      <c r="H321" s="214"/>
      <c r="I321" s="42"/>
      <c r="J321" s="34"/>
    </row>
    <row r="322" spans="1:11" x14ac:dyDescent="0.25">
      <c r="A322" s="12"/>
      <c r="B322" s="12"/>
      <c r="C322" s="12"/>
      <c r="D322" s="14"/>
      <c r="E322" s="214"/>
      <c r="F322" s="214"/>
      <c r="G322" s="214"/>
      <c r="H322" s="214"/>
      <c r="I322" s="42"/>
      <c r="J322" s="34"/>
    </row>
    <row r="323" spans="1:11" x14ac:dyDescent="0.25">
      <c r="A323" s="12"/>
      <c r="B323" s="12"/>
      <c r="C323" s="12"/>
      <c r="D323" s="14"/>
      <c r="E323" s="214"/>
      <c r="F323" s="214"/>
      <c r="G323" s="214"/>
      <c r="H323" s="214"/>
      <c r="I323" s="42"/>
      <c r="J323" s="34"/>
    </row>
    <row r="324" spans="1:11" x14ac:dyDescent="0.25">
      <c r="A324" s="12"/>
      <c r="B324" s="12"/>
      <c r="C324" s="12"/>
      <c r="D324" s="14"/>
      <c r="E324" s="214"/>
      <c r="F324" s="214"/>
      <c r="G324" s="214"/>
      <c r="H324" s="214"/>
      <c r="I324" s="42"/>
      <c r="J324" s="34"/>
    </row>
    <row r="325" spans="1:11" x14ac:dyDescent="0.25">
      <c r="A325" s="12"/>
      <c r="B325" s="12"/>
      <c r="C325" s="12"/>
      <c r="D325" s="14"/>
      <c r="E325" s="214"/>
      <c r="F325" s="214"/>
      <c r="G325" s="214"/>
      <c r="H325" s="214"/>
      <c r="I325" s="42"/>
      <c r="J325" s="34"/>
    </row>
    <row r="326" spans="1:11" s="370" customFormat="1" x14ac:dyDescent="0.25">
      <c r="A326" s="12"/>
      <c r="B326" s="12"/>
      <c r="C326" s="12"/>
      <c r="D326" s="14"/>
      <c r="E326" s="214"/>
      <c r="F326" s="214"/>
      <c r="G326" s="214"/>
      <c r="H326" s="214"/>
      <c r="I326" s="42"/>
      <c r="J326" s="34"/>
      <c r="K326" s="356"/>
    </row>
    <row r="327" spans="1:11" s="370" customFormat="1" x14ac:dyDescent="0.25">
      <c r="A327" s="12"/>
      <c r="B327" s="12"/>
      <c r="C327" s="12"/>
      <c r="D327" s="14"/>
      <c r="E327" s="214"/>
      <c r="F327" s="214"/>
      <c r="G327" s="214"/>
      <c r="H327" s="214"/>
      <c r="I327" s="42"/>
      <c r="J327" s="34"/>
      <c r="K327" s="356"/>
    </row>
    <row r="328" spans="1:11" s="370" customFormat="1" x14ac:dyDescent="0.25">
      <c r="A328" s="12"/>
      <c r="B328" s="12"/>
      <c r="C328" s="12"/>
      <c r="D328" s="14"/>
      <c r="E328" s="214"/>
      <c r="F328" s="214"/>
      <c r="G328" s="214"/>
      <c r="H328" s="214"/>
      <c r="I328" s="42"/>
      <c r="J328" s="34"/>
      <c r="K328" s="356"/>
    </row>
    <row r="329" spans="1:11" s="370" customFormat="1" x14ac:dyDescent="0.25">
      <c r="A329" s="12"/>
      <c r="B329" s="12"/>
      <c r="C329" s="12"/>
      <c r="D329" s="14"/>
      <c r="E329" s="214"/>
      <c r="F329" s="214"/>
      <c r="G329" s="214"/>
      <c r="H329" s="214"/>
      <c r="I329" s="42"/>
      <c r="J329" s="34"/>
      <c r="K329" s="356"/>
    </row>
    <row r="330" spans="1:11" s="370" customFormat="1" x14ac:dyDescent="0.25">
      <c r="A330" s="12"/>
      <c r="B330" s="12"/>
      <c r="C330" s="12"/>
      <c r="D330" s="14"/>
      <c r="E330" s="214"/>
      <c r="F330" s="214"/>
      <c r="G330" s="214"/>
      <c r="H330" s="214"/>
      <c r="I330" s="42"/>
      <c r="J330" s="34"/>
      <c r="K330" s="356"/>
    </row>
    <row r="331" spans="1:11" s="370" customFormat="1" x14ac:dyDescent="0.25">
      <c r="A331" s="12"/>
      <c r="B331" s="12"/>
      <c r="C331" s="12"/>
      <c r="D331" s="14"/>
      <c r="E331" s="214"/>
      <c r="F331" s="214"/>
      <c r="G331" s="214"/>
      <c r="H331" s="214"/>
      <c r="I331" s="42"/>
      <c r="J331" s="34"/>
      <c r="K331" s="356"/>
    </row>
    <row r="332" spans="1:11" s="370" customFormat="1" x14ac:dyDescent="0.25">
      <c r="A332" s="12"/>
      <c r="B332" s="12"/>
      <c r="C332" s="12"/>
      <c r="D332" s="14"/>
      <c r="E332" s="214"/>
      <c r="F332" s="214"/>
      <c r="G332" s="214"/>
      <c r="H332" s="214"/>
      <c r="I332" s="42"/>
      <c r="J332" s="34"/>
      <c r="K332" s="356"/>
    </row>
    <row r="333" spans="1:11" s="370" customFormat="1" x14ac:dyDescent="0.25">
      <c r="A333" s="12"/>
      <c r="B333" s="12"/>
      <c r="C333" s="12"/>
      <c r="D333" s="14"/>
      <c r="E333" s="214"/>
      <c r="F333" s="214"/>
      <c r="G333" s="214"/>
      <c r="H333" s="214"/>
      <c r="I333" s="42"/>
      <c r="J333" s="34"/>
      <c r="K333" s="356"/>
    </row>
    <row r="334" spans="1:11" s="370" customFormat="1" x14ac:dyDescent="0.25">
      <c r="A334" s="12"/>
      <c r="B334" s="12"/>
      <c r="C334" s="12"/>
      <c r="D334" s="14"/>
      <c r="E334" s="214"/>
      <c r="F334" s="214"/>
      <c r="G334" s="214"/>
      <c r="H334" s="214"/>
      <c r="I334" s="42"/>
      <c r="J334" s="34"/>
      <c r="K334" s="356"/>
    </row>
    <row r="335" spans="1:11" s="370" customFormat="1" x14ac:dyDescent="0.25">
      <c r="A335" s="12"/>
      <c r="B335" s="12"/>
      <c r="C335" s="12"/>
      <c r="D335" s="14"/>
      <c r="E335" s="214"/>
      <c r="F335" s="214"/>
      <c r="G335" s="214"/>
      <c r="H335" s="214"/>
      <c r="I335" s="42"/>
      <c r="J335" s="34"/>
      <c r="K335" s="356"/>
    </row>
    <row r="336" spans="1:11" s="370" customFormat="1" x14ac:dyDescent="0.25">
      <c r="A336" s="12"/>
      <c r="B336" s="12"/>
      <c r="C336" s="12"/>
      <c r="D336" s="14"/>
      <c r="E336" s="214"/>
      <c r="F336" s="214"/>
      <c r="G336" s="214"/>
      <c r="H336" s="214"/>
      <c r="I336" s="42"/>
      <c r="J336" s="34"/>
      <c r="K336" s="356"/>
    </row>
    <row r="337" spans="1:11" s="370" customFormat="1" x14ac:dyDescent="0.25">
      <c r="A337" s="12"/>
      <c r="B337" s="12"/>
      <c r="C337" s="12"/>
      <c r="D337" s="14"/>
      <c r="E337" s="214"/>
      <c r="F337" s="214"/>
      <c r="G337" s="214"/>
      <c r="H337" s="214"/>
      <c r="I337" s="42"/>
      <c r="J337" s="34"/>
      <c r="K337" s="356"/>
    </row>
    <row r="338" spans="1:11" s="370" customFormat="1" x14ac:dyDescent="0.25">
      <c r="A338" s="12"/>
      <c r="B338" s="12"/>
      <c r="C338" s="12"/>
      <c r="D338" s="14"/>
      <c r="E338" s="214"/>
      <c r="F338" s="214"/>
      <c r="G338" s="214"/>
      <c r="H338" s="214"/>
      <c r="I338" s="42"/>
      <c r="J338" s="34"/>
      <c r="K338" s="356"/>
    </row>
    <row r="339" spans="1:11" s="370" customFormat="1" x14ac:dyDescent="0.25">
      <c r="A339" s="12"/>
      <c r="B339" s="12"/>
      <c r="C339" s="12"/>
      <c r="D339" s="14"/>
      <c r="E339" s="214"/>
      <c r="F339" s="214"/>
      <c r="G339" s="214"/>
      <c r="H339" s="214"/>
      <c r="I339" s="42"/>
      <c r="J339" s="34"/>
      <c r="K339" s="356"/>
    </row>
    <row r="340" spans="1:11" s="370" customFormat="1" x14ac:dyDescent="0.25">
      <c r="A340" s="12"/>
      <c r="B340" s="12"/>
      <c r="C340" s="12"/>
      <c r="D340" s="14"/>
      <c r="E340" s="214"/>
      <c r="F340" s="214"/>
      <c r="G340" s="214"/>
      <c r="H340" s="214"/>
      <c r="I340" s="42"/>
      <c r="J340" s="34"/>
      <c r="K340" s="356"/>
    </row>
    <row r="341" spans="1:11" s="370" customFormat="1" x14ac:dyDescent="0.25">
      <c r="A341" s="12"/>
      <c r="B341" s="12"/>
      <c r="C341" s="12"/>
      <c r="D341" s="14"/>
      <c r="E341" s="214"/>
      <c r="F341" s="214"/>
      <c r="G341" s="214"/>
      <c r="H341" s="214"/>
      <c r="I341" s="42"/>
      <c r="J341" s="34"/>
      <c r="K341" s="356"/>
    </row>
    <row r="342" spans="1:11" s="370" customFormat="1" x14ac:dyDescent="0.25">
      <c r="A342" s="12"/>
      <c r="B342" s="12"/>
      <c r="C342" s="12"/>
      <c r="D342" s="14"/>
      <c r="E342" s="214"/>
      <c r="F342" s="214"/>
      <c r="G342" s="214"/>
      <c r="H342" s="214"/>
      <c r="I342" s="42"/>
      <c r="J342" s="34"/>
      <c r="K342" s="356"/>
    </row>
    <row r="343" spans="1:11" s="370" customFormat="1" x14ac:dyDescent="0.25">
      <c r="A343" s="12"/>
      <c r="B343" s="12"/>
      <c r="C343" s="12"/>
      <c r="D343" s="14"/>
      <c r="E343" s="214"/>
      <c r="F343" s="214"/>
      <c r="G343" s="214"/>
      <c r="H343" s="214"/>
      <c r="I343" s="42"/>
      <c r="J343" s="34"/>
      <c r="K343" s="356"/>
    </row>
    <row r="344" spans="1:11" s="370" customFormat="1" x14ac:dyDescent="0.25">
      <c r="A344" s="12"/>
      <c r="B344" s="12"/>
      <c r="C344" s="12"/>
      <c r="D344" s="14"/>
      <c r="E344" s="214"/>
      <c r="F344" s="214"/>
      <c r="G344" s="214"/>
      <c r="H344" s="214"/>
      <c r="I344" s="42"/>
      <c r="J344" s="34"/>
      <c r="K344" s="356"/>
    </row>
    <row r="345" spans="1:11" s="370" customFormat="1" x14ac:dyDescent="0.25">
      <c r="A345" s="12"/>
      <c r="B345" s="12"/>
      <c r="C345" s="12"/>
      <c r="D345" s="14"/>
      <c r="E345" s="214"/>
      <c r="F345" s="214"/>
      <c r="G345" s="214"/>
      <c r="H345" s="214"/>
      <c r="I345" s="42"/>
      <c r="J345" s="34"/>
      <c r="K345" s="356"/>
    </row>
    <row r="346" spans="1:11" s="370" customFormat="1" x14ac:dyDescent="0.25">
      <c r="A346" s="12"/>
      <c r="B346" s="12"/>
      <c r="C346" s="12"/>
      <c r="D346" s="14"/>
      <c r="E346" s="214"/>
      <c r="F346" s="214"/>
      <c r="G346" s="214"/>
      <c r="H346" s="214"/>
      <c r="I346" s="42"/>
      <c r="J346" s="34"/>
      <c r="K346" s="356"/>
    </row>
    <row r="347" spans="1:11" s="370" customFormat="1" x14ac:dyDescent="0.25">
      <c r="A347" s="12"/>
      <c r="B347" s="12"/>
      <c r="C347" s="12"/>
      <c r="D347" s="14"/>
      <c r="E347" s="214"/>
      <c r="F347" s="214"/>
      <c r="G347" s="214"/>
      <c r="H347" s="214"/>
      <c r="I347" s="42"/>
      <c r="J347" s="34"/>
      <c r="K347" s="356"/>
    </row>
    <row r="348" spans="1:11" s="370" customFormat="1" x14ac:dyDescent="0.25">
      <c r="A348" s="12"/>
      <c r="B348" s="12"/>
      <c r="C348" s="12"/>
      <c r="D348" s="14"/>
      <c r="E348" s="214"/>
      <c r="F348" s="214"/>
      <c r="G348" s="214"/>
      <c r="H348" s="214"/>
      <c r="I348" s="42"/>
      <c r="J348" s="34"/>
      <c r="K348" s="356"/>
    </row>
    <row r="349" spans="1:11" s="370" customFormat="1" x14ac:dyDescent="0.25">
      <c r="A349" s="12"/>
      <c r="B349" s="12"/>
      <c r="C349" s="12"/>
      <c r="D349" s="14"/>
      <c r="E349" s="214"/>
      <c r="F349" s="214"/>
      <c r="G349" s="214"/>
      <c r="H349" s="214"/>
      <c r="I349" s="42"/>
      <c r="J349" s="34"/>
      <c r="K349" s="356"/>
    </row>
    <row r="350" spans="1:11" s="370" customFormat="1" x14ac:dyDescent="0.25">
      <c r="A350" s="12"/>
      <c r="B350" s="12"/>
      <c r="C350" s="12"/>
      <c r="D350" s="14"/>
      <c r="E350" s="214"/>
      <c r="F350" s="214"/>
      <c r="G350" s="214"/>
      <c r="H350" s="214"/>
      <c r="I350" s="42"/>
      <c r="J350" s="34"/>
      <c r="K350" s="356"/>
    </row>
    <row r="351" spans="1:11" s="370" customFormat="1" x14ac:dyDescent="0.25">
      <c r="A351" s="12"/>
      <c r="B351" s="12"/>
      <c r="C351" s="12"/>
      <c r="D351" s="14"/>
      <c r="E351" s="214"/>
      <c r="F351" s="214"/>
      <c r="G351" s="214"/>
      <c r="H351" s="214"/>
      <c r="I351" s="42"/>
      <c r="J351" s="34"/>
      <c r="K351" s="356"/>
    </row>
    <row r="352" spans="1:11" s="370" customFormat="1" x14ac:dyDescent="0.25">
      <c r="A352" s="12"/>
      <c r="B352" s="12"/>
      <c r="C352" s="12"/>
      <c r="D352" s="14"/>
      <c r="E352" s="214"/>
      <c r="F352" s="214"/>
      <c r="G352" s="214"/>
      <c r="H352" s="214"/>
      <c r="I352" s="42"/>
      <c r="J352" s="34"/>
      <c r="K352" s="356"/>
    </row>
    <row r="353" spans="1:11" s="370" customFormat="1" x14ac:dyDescent="0.25">
      <c r="A353" s="12"/>
      <c r="B353" s="12"/>
      <c r="C353" s="12"/>
      <c r="D353" s="14"/>
      <c r="E353" s="214"/>
      <c r="F353" s="214"/>
      <c r="G353" s="214"/>
      <c r="H353" s="214"/>
      <c r="I353" s="42"/>
      <c r="J353" s="34"/>
      <c r="K353" s="356"/>
    </row>
    <row r="354" spans="1:11" s="370" customFormat="1" x14ac:dyDescent="0.25">
      <c r="A354" s="12"/>
      <c r="B354" s="12"/>
      <c r="C354" s="12"/>
      <c r="D354" s="14"/>
      <c r="E354" s="214"/>
      <c r="F354" s="214"/>
      <c r="G354" s="214"/>
      <c r="H354" s="214"/>
      <c r="I354" s="42"/>
      <c r="J354" s="34"/>
      <c r="K354" s="356"/>
    </row>
    <row r="355" spans="1:11" s="370" customFormat="1" x14ac:dyDescent="0.25">
      <c r="A355" s="12"/>
      <c r="B355" s="12"/>
      <c r="C355" s="12"/>
      <c r="D355" s="14"/>
      <c r="E355" s="214"/>
      <c r="F355" s="214"/>
      <c r="G355" s="214"/>
      <c r="H355" s="214"/>
      <c r="I355" s="42"/>
      <c r="J355" s="34"/>
      <c r="K355" s="356"/>
    </row>
    <row r="356" spans="1:11" s="370" customFormat="1" x14ac:dyDescent="0.25">
      <c r="A356" s="12"/>
      <c r="B356" s="12"/>
      <c r="C356" s="12"/>
      <c r="D356" s="14"/>
      <c r="E356" s="214"/>
      <c r="F356" s="214"/>
      <c r="G356" s="214"/>
      <c r="H356" s="214"/>
      <c r="I356" s="42"/>
      <c r="J356" s="34"/>
      <c r="K356" s="356"/>
    </row>
    <row r="357" spans="1:11" s="370" customFormat="1" x14ac:dyDescent="0.25">
      <c r="A357" s="12"/>
      <c r="B357" s="12"/>
      <c r="C357" s="12"/>
      <c r="D357" s="14"/>
      <c r="E357" s="214"/>
      <c r="F357" s="214"/>
      <c r="G357" s="214"/>
      <c r="H357" s="214"/>
      <c r="I357" s="42"/>
      <c r="J357" s="34"/>
      <c r="K357" s="356"/>
    </row>
    <row r="358" spans="1:11" s="370" customFormat="1" x14ac:dyDescent="0.25">
      <c r="A358" s="12"/>
      <c r="B358" s="12"/>
      <c r="C358" s="12"/>
      <c r="D358" s="14"/>
      <c r="E358" s="214"/>
      <c r="F358" s="214"/>
      <c r="G358" s="214"/>
      <c r="H358" s="214"/>
      <c r="I358" s="42"/>
      <c r="J358" s="34"/>
      <c r="K358" s="356"/>
    </row>
    <row r="359" spans="1:11" s="370" customFormat="1" x14ac:dyDescent="0.25">
      <c r="A359" s="12"/>
      <c r="B359" s="12"/>
      <c r="C359" s="12"/>
      <c r="D359" s="14"/>
      <c r="E359" s="214"/>
      <c r="F359" s="214"/>
      <c r="G359" s="214"/>
      <c r="H359" s="214"/>
      <c r="I359" s="42"/>
      <c r="J359" s="34"/>
      <c r="K359" s="356"/>
    </row>
    <row r="360" spans="1:11" s="370" customFormat="1" x14ac:dyDescent="0.25">
      <c r="A360" s="12"/>
      <c r="B360" s="12"/>
      <c r="C360" s="12"/>
      <c r="D360" s="14"/>
      <c r="E360" s="214"/>
      <c r="F360" s="214"/>
      <c r="G360" s="214"/>
      <c r="H360" s="214"/>
      <c r="I360" s="42"/>
      <c r="J360" s="34"/>
      <c r="K360" s="356"/>
    </row>
    <row r="361" spans="1:11" s="370" customFormat="1" x14ac:dyDescent="0.25">
      <c r="A361" s="12"/>
      <c r="B361" s="12"/>
      <c r="C361" s="12"/>
      <c r="D361" s="14"/>
      <c r="E361" s="214"/>
      <c r="F361" s="214"/>
      <c r="G361" s="214"/>
      <c r="H361" s="214"/>
      <c r="I361" s="42"/>
      <c r="J361" s="34"/>
      <c r="K361" s="356"/>
    </row>
    <row r="362" spans="1:11" s="370" customFormat="1" x14ac:dyDescent="0.25">
      <c r="A362" s="12"/>
      <c r="B362" s="12"/>
      <c r="C362" s="12"/>
      <c r="D362" s="14"/>
      <c r="E362" s="214"/>
      <c r="F362" s="214"/>
      <c r="G362" s="214"/>
      <c r="H362" s="214"/>
      <c r="I362" s="42"/>
      <c r="J362" s="34"/>
      <c r="K362" s="356"/>
    </row>
    <row r="363" spans="1:11" s="370" customFormat="1" x14ac:dyDescent="0.25">
      <c r="A363" s="12"/>
      <c r="B363" s="12"/>
      <c r="C363" s="12"/>
      <c r="D363" s="14"/>
      <c r="E363" s="214"/>
      <c r="F363" s="214"/>
      <c r="G363" s="214"/>
      <c r="H363" s="214"/>
      <c r="I363" s="42"/>
      <c r="J363" s="34"/>
      <c r="K363" s="356"/>
    </row>
    <row r="364" spans="1:11" s="370" customFormat="1" x14ac:dyDescent="0.25">
      <c r="A364" s="12"/>
      <c r="B364" s="12"/>
      <c r="C364" s="12"/>
      <c r="D364" s="14"/>
      <c r="E364" s="214"/>
      <c r="F364" s="214"/>
      <c r="G364" s="214"/>
      <c r="H364" s="214"/>
      <c r="I364" s="42"/>
      <c r="J364" s="34"/>
      <c r="K364" s="356"/>
    </row>
    <row r="365" spans="1:11" s="370" customFormat="1" x14ac:dyDescent="0.25">
      <c r="A365" s="12"/>
      <c r="B365" s="12"/>
      <c r="C365" s="12"/>
      <c r="D365" s="14"/>
      <c r="E365" s="214"/>
      <c r="F365" s="214"/>
      <c r="G365" s="214"/>
      <c r="H365" s="214"/>
      <c r="I365" s="42"/>
      <c r="J365" s="34"/>
      <c r="K365" s="356"/>
    </row>
    <row r="366" spans="1:11" s="370" customFormat="1" x14ac:dyDescent="0.25">
      <c r="A366" s="12"/>
      <c r="B366" s="12"/>
      <c r="C366" s="12"/>
      <c r="D366" s="14"/>
      <c r="E366" s="214"/>
      <c r="F366" s="214"/>
      <c r="G366" s="214"/>
      <c r="H366" s="214"/>
      <c r="I366" s="42"/>
      <c r="J366" s="34"/>
      <c r="K366" s="356"/>
    </row>
    <row r="367" spans="1:11" s="370" customFormat="1" x14ac:dyDescent="0.25">
      <c r="A367" s="12"/>
      <c r="B367" s="12"/>
      <c r="C367" s="12"/>
      <c r="D367" s="14"/>
      <c r="E367" s="214"/>
      <c r="F367" s="214"/>
      <c r="G367" s="214"/>
      <c r="H367" s="214"/>
      <c r="I367" s="42"/>
      <c r="J367" s="34"/>
      <c r="K367" s="356"/>
    </row>
    <row r="368" spans="1:11" s="370" customFormat="1" x14ac:dyDescent="0.25">
      <c r="A368" s="12"/>
      <c r="B368" s="12"/>
      <c r="C368" s="12"/>
      <c r="D368" s="14"/>
      <c r="E368" s="214"/>
      <c r="F368" s="214"/>
      <c r="G368" s="214"/>
      <c r="H368" s="214"/>
      <c r="I368" s="42"/>
      <c r="J368" s="34"/>
      <c r="K368" s="356"/>
    </row>
    <row r="369" spans="1:11" s="370" customFormat="1" x14ac:dyDescent="0.25">
      <c r="A369" s="12"/>
      <c r="B369" s="12"/>
      <c r="C369" s="12"/>
      <c r="D369" s="14"/>
      <c r="E369" s="214"/>
      <c r="F369" s="214"/>
      <c r="G369" s="214"/>
      <c r="H369" s="214"/>
      <c r="I369" s="42"/>
      <c r="J369" s="34"/>
      <c r="K369" s="356"/>
    </row>
    <row r="370" spans="1:11" s="370" customFormat="1" x14ac:dyDescent="0.25">
      <c r="A370" s="12"/>
      <c r="B370" s="12"/>
      <c r="C370" s="12"/>
      <c r="D370" s="14"/>
      <c r="E370" s="214"/>
      <c r="F370" s="214"/>
      <c r="G370" s="214"/>
      <c r="H370" s="214"/>
      <c r="I370" s="42"/>
      <c r="J370" s="34"/>
      <c r="K370" s="356"/>
    </row>
    <row r="371" spans="1:11" s="370" customFormat="1" x14ac:dyDescent="0.25">
      <c r="A371" s="12"/>
      <c r="B371" s="12"/>
      <c r="C371" s="12"/>
      <c r="D371" s="14"/>
      <c r="E371" s="214"/>
      <c r="F371" s="214"/>
      <c r="G371" s="214"/>
      <c r="H371" s="214"/>
      <c r="I371" s="42"/>
      <c r="J371" s="34"/>
      <c r="K371" s="356"/>
    </row>
    <row r="372" spans="1:11" s="370" customFormat="1" x14ac:dyDescent="0.25">
      <c r="A372" s="12"/>
      <c r="B372" s="12"/>
      <c r="C372" s="12"/>
      <c r="D372" s="14"/>
      <c r="E372" s="214"/>
      <c r="F372" s="214"/>
      <c r="G372" s="214"/>
      <c r="H372" s="214"/>
      <c r="I372" s="42"/>
      <c r="J372" s="34"/>
      <c r="K372" s="356"/>
    </row>
    <row r="373" spans="1:11" s="370" customFormat="1" x14ac:dyDescent="0.25">
      <c r="A373" s="12"/>
      <c r="B373" s="12"/>
      <c r="C373" s="12"/>
      <c r="D373" s="14"/>
      <c r="E373" s="214"/>
      <c r="F373" s="214"/>
      <c r="G373" s="214"/>
      <c r="H373" s="214"/>
      <c r="I373" s="42"/>
      <c r="J373" s="34"/>
      <c r="K373" s="356"/>
    </row>
    <row r="374" spans="1:11" s="370" customFormat="1" x14ac:dyDescent="0.25">
      <c r="A374" s="12"/>
      <c r="B374" s="12"/>
      <c r="C374" s="12"/>
      <c r="D374" s="14"/>
      <c r="E374" s="214"/>
      <c r="F374" s="214"/>
      <c r="G374" s="214"/>
      <c r="H374" s="214"/>
      <c r="I374" s="42"/>
      <c r="J374" s="34"/>
      <c r="K374" s="356"/>
    </row>
    <row r="375" spans="1:11" s="370" customFormat="1" x14ac:dyDescent="0.25">
      <c r="A375" s="12"/>
      <c r="B375" s="12"/>
      <c r="C375" s="12"/>
      <c r="D375" s="14"/>
      <c r="E375" s="214"/>
      <c r="F375" s="214"/>
      <c r="G375" s="214"/>
      <c r="H375" s="214"/>
      <c r="I375" s="42"/>
      <c r="J375" s="34"/>
      <c r="K375" s="356"/>
    </row>
    <row r="376" spans="1:11" s="370" customFormat="1" x14ac:dyDescent="0.25">
      <c r="A376" s="12"/>
      <c r="B376" s="12"/>
      <c r="C376" s="12"/>
      <c r="D376" s="14"/>
      <c r="E376" s="214"/>
      <c r="F376" s="214"/>
      <c r="G376" s="214"/>
      <c r="H376" s="214"/>
      <c r="I376" s="42"/>
      <c r="J376" s="34"/>
      <c r="K376" s="356"/>
    </row>
    <row r="377" spans="1:11" s="370" customFormat="1" x14ac:dyDescent="0.25">
      <c r="A377" s="12"/>
      <c r="B377" s="12"/>
      <c r="C377" s="12"/>
      <c r="D377" s="14"/>
      <c r="E377" s="214"/>
      <c r="F377" s="214"/>
      <c r="G377" s="214"/>
      <c r="H377" s="214"/>
      <c r="I377" s="42"/>
      <c r="J377" s="34"/>
      <c r="K377" s="356"/>
    </row>
    <row r="378" spans="1:11" s="370" customFormat="1" x14ac:dyDescent="0.25">
      <c r="A378" s="12"/>
      <c r="B378" s="12"/>
      <c r="C378" s="12"/>
      <c r="D378" s="14"/>
      <c r="E378" s="214"/>
      <c r="F378" s="214"/>
      <c r="G378" s="214"/>
      <c r="H378" s="214"/>
      <c r="I378" s="42"/>
      <c r="J378" s="20"/>
      <c r="K378" s="356"/>
    </row>
    <row r="379" spans="1:11" s="370" customFormat="1" x14ac:dyDescent="0.25">
      <c r="A379" s="12"/>
      <c r="B379" s="12"/>
      <c r="C379" s="12"/>
      <c r="D379" s="14"/>
      <c r="E379" s="214"/>
      <c r="F379" s="214"/>
      <c r="G379" s="214"/>
      <c r="H379" s="214"/>
      <c r="I379" s="42"/>
      <c r="J379" s="20"/>
      <c r="K379" s="356"/>
    </row>
    <row r="380" spans="1:11" s="370" customFormat="1" x14ac:dyDescent="0.25">
      <c r="A380" s="12"/>
      <c r="B380" s="12"/>
      <c r="C380" s="12"/>
      <c r="D380" s="14"/>
      <c r="E380" s="214"/>
      <c r="F380" s="214"/>
      <c r="G380" s="214"/>
      <c r="H380" s="214"/>
      <c r="I380" s="42"/>
      <c r="J380" s="20"/>
      <c r="K380" s="356"/>
    </row>
    <row r="381" spans="1:11" s="370" customFormat="1" x14ac:dyDescent="0.25">
      <c r="A381" s="12"/>
      <c r="B381" s="12"/>
      <c r="C381" s="12"/>
      <c r="D381" s="14"/>
      <c r="E381" s="214"/>
      <c r="F381" s="214"/>
      <c r="G381" s="214"/>
      <c r="H381" s="214"/>
      <c r="I381" s="42"/>
      <c r="J381" s="20"/>
      <c r="K381" s="356"/>
    </row>
    <row r="382" spans="1:11" s="370" customFormat="1" x14ac:dyDescent="0.25">
      <c r="A382" s="12"/>
      <c r="B382" s="12"/>
      <c r="C382" s="12"/>
      <c r="D382" s="14"/>
      <c r="E382" s="214"/>
      <c r="F382" s="214"/>
      <c r="G382" s="214"/>
      <c r="H382" s="214"/>
      <c r="I382" s="42"/>
      <c r="J382" s="20"/>
      <c r="K382" s="356"/>
    </row>
    <row r="383" spans="1:11" s="370" customFormat="1" x14ac:dyDescent="0.25">
      <c r="A383" s="12"/>
      <c r="B383" s="12"/>
      <c r="C383" s="12"/>
      <c r="D383" s="14"/>
      <c r="E383" s="214"/>
      <c r="F383" s="214"/>
      <c r="G383" s="214"/>
      <c r="H383" s="214"/>
      <c r="I383" s="42"/>
      <c r="J383" s="20"/>
      <c r="K383" s="356"/>
    </row>
    <row r="384" spans="1:11" s="370" customFormat="1" x14ac:dyDescent="0.25">
      <c r="A384" s="12"/>
      <c r="B384" s="12"/>
      <c r="C384" s="12"/>
      <c r="D384" s="14"/>
      <c r="E384" s="214"/>
      <c r="F384" s="214"/>
      <c r="G384" s="214"/>
      <c r="H384" s="214"/>
      <c r="I384" s="42"/>
      <c r="J384" s="20"/>
      <c r="K384" s="356"/>
    </row>
    <row r="385" spans="1:11" s="370" customFormat="1" x14ac:dyDescent="0.25">
      <c r="A385" s="12"/>
      <c r="B385" s="12"/>
      <c r="C385" s="12"/>
      <c r="D385" s="14"/>
      <c r="E385" s="214"/>
      <c r="F385" s="214"/>
      <c r="G385" s="214"/>
      <c r="H385" s="214"/>
      <c r="I385" s="42"/>
      <c r="J385" s="20"/>
      <c r="K385" s="356"/>
    </row>
    <row r="386" spans="1:11" s="370" customFormat="1" x14ac:dyDescent="0.25">
      <c r="A386" s="12"/>
      <c r="B386" s="12"/>
      <c r="C386" s="12"/>
      <c r="D386" s="14"/>
      <c r="E386" s="214"/>
      <c r="F386" s="214"/>
      <c r="G386" s="214"/>
      <c r="H386" s="214"/>
      <c r="I386" s="42"/>
      <c r="J386" s="20"/>
      <c r="K386" s="356"/>
    </row>
    <row r="387" spans="1:11" s="370" customFormat="1" x14ac:dyDescent="0.25">
      <c r="A387" s="12"/>
      <c r="B387" s="12"/>
      <c r="C387" s="12"/>
      <c r="D387" s="14"/>
      <c r="E387" s="214"/>
      <c r="F387" s="214"/>
      <c r="G387" s="214"/>
      <c r="H387" s="214"/>
      <c r="I387" s="42"/>
      <c r="J387" s="20"/>
      <c r="K387" s="356"/>
    </row>
    <row r="388" spans="1:11" s="370" customFormat="1" x14ac:dyDescent="0.25">
      <c r="A388" s="12"/>
      <c r="B388" s="12"/>
      <c r="C388" s="12"/>
      <c r="D388" s="14"/>
      <c r="E388" s="214"/>
      <c r="F388" s="214"/>
      <c r="G388" s="214"/>
      <c r="H388" s="214"/>
      <c r="I388" s="42"/>
      <c r="J388" s="20"/>
      <c r="K388" s="356"/>
    </row>
    <row r="389" spans="1:11" s="370" customFormat="1" x14ac:dyDescent="0.25">
      <c r="A389" s="12"/>
      <c r="B389" s="12"/>
      <c r="C389" s="12"/>
      <c r="D389" s="14"/>
      <c r="E389" s="214"/>
      <c r="F389" s="214"/>
      <c r="G389" s="214"/>
      <c r="H389" s="214"/>
      <c r="I389" s="42"/>
      <c r="J389" s="20"/>
      <c r="K389" s="356"/>
    </row>
    <row r="390" spans="1:11" s="370" customFormat="1" x14ac:dyDescent="0.25">
      <c r="A390" s="12"/>
      <c r="B390" s="12"/>
      <c r="C390" s="12"/>
      <c r="D390" s="14"/>
      <c r="E390" s="214"/>
      <c r="F390" s="214"/>
      <c r="G390" s="214"/>
      <c r="H390" s="214"/>
      <c r="I390" s="42"/>
      <c r="J390" s="20"/>
      <c r="K390" s="356"/>
    </row>
    <row r="391" spans="1:11" s="370" customFormat="1" x14ac:dyDescent="0.25">
      <c r="A391" s="12"/>
      <c r="B391" s="12"/>
      <c r="C391" s="12"/>
      <c r="D391" s="14"/>
      <c r="E391" s="214"/>
      <c r="F391" s="214"/>
      <c r="G391" s="214"/>
      <c r="H391" s="214"/>
      <c r="I391" s="42"/>
      <c r="J391" s="20"/>
      <c r="K391" s="356"/>
    </row>
    <row r="392" spans="1:11" s="370" customFormat="1" x14ac:dyDescent="0.25">
      <c r="A392" s="12"/>
      <c r="B392" s="12"/>
      <c r="C392" s="12"/>
      <c r="D392" s="14"/>
      <c r="E392" s="214"/>
      <c r="F392" s="214"/>
      <c r="G392" s="214"/>
      <c r="H392" s="214"/>
      <c r="I392" s="42"/>
      <c r="J392" s="20"/>
      <c r="K392" s="356"/>
    </row>
    <row r="393" spans="1:11" s="370" customFormat="1" x14ac:dyDescent="0.25">
      <c r="A393" s="12"/>
      <c r="B393" s="12"/>
      <c r="C393" s="12"/>
      <c r="D393" s="14"/>
      <c r="E393" s="214"/>
      <c r="F393" s="214"/>
      <c r="G393" s="214"/>
      <c r="H393" s="214"/>
      <c r="I393" s="42"/>
      <c r="J393" s="20"/>
      <c r="K393" s="356"/>
    </row>
    <row r="394" spans="1:11" s="370" customFormat="1" x14ac:dyDescent="0.25">
      <c r="A394" s="12"/>
      <c r="B394" s="12"/>
      <c r="C394" s="12"/>
      <c r="D394" s="14"/>
      <c r="E394" s="214"/>
      <c r="F394" s="214"/>
      <c r="G394" s="214"/>
      <c r="H394" s="214"/>
      <c r="I394" s="42"/>
      <c r="J394" s="20"/>
      <c r="K394" s="356"/>
    </row>
    <row r="395" spans="1:11" s="370" customFormat="1" x14ac:dyDescent="0.25">
      <c r="A395" s="12"/>
      <c r="B395" s="12"/>
      <c r="C395" s="12"/>
      <c r="D395" s="14"/>
      <c r="E395" s="214"/>
      <c r="F395" s="214"/>
      <c r="G395" s="214"/>
      <c r="H395" s="214"/>
      <c r="I395" s="42"/>
      <c r="J395" s="20"/>
      <c r="K395" s="356"/>
    </row>
    <row r="396" spans="1:11" s="370" customFormat="1" x14ac:dyDescent="0.25">
      <c r="A396" s="12"/>
      <c r="B396" s="12"/>
      <c r="C396" s="12"/>
      <c r="D396" s="14"/>
      <c r="E396" s="214"/>
      <c r="F396" s="214"/>
      <c r="G396" s="214"/>
      <c r="H396" s="214"/>
      <c r="I396" s="42"/>
      <c r="J396" s="20"/>
      <c r="K396" s="356"/>
    </row>
    <row r="397" spans="1:11" s="370" customFormat="1" x14ac:dyDescent="0.25">
      <c r="A397" s="12"/>
      <c r="B397" s="12"/>
      <c r="C397" s="12"/>
      <c r="D397" s="14"/>
      <c r="E397" s="214"/>
      <c r="F397" s="214"/>
      <c r="G397" s="214"/>
      <c r="H397" s="214"/>
      <c r="I397" s="42"/>
      <c r="J397" s="20"/>
      <c r="K397" s="356"/>
    </row>
    <row r="398" spans="1:11" s="370" customFormat="1" x14ac:dyDescent="0.25">
      <c r="A398" s="12"/>
      <c r="B398" s="12"/>
      <c r="C398" s="12"/>
      <c r="D398" s="14"/>
      <c r="E398" s="214"/>
      <c r="F398" s="214"/>
      <c r="G398" s="214"/>
      <c r="H398" s="214"/>
      <c r="I398" s="42"/>
      <c r="J398" s="20"/>
      <c r="K398" s="356"/>
    </row>
    <row r="399" spans="1:11" s="370" customFormat="1" x14ac:dyDescent="0.25">
      <c r="A399" s="12"/>
      <c r="B399" s="12"/>
      <c r="C399" s="12"/>
      <c r="D399" s="14"/>
      <c r="E399" s="214"/>
      <c r="F399" s="214"/>
      <c r="G399" s="214"/>
      <c r="H399" s="214"/>
      <c r="I399" s="42"/>
      <c r="J399" s="20"/>
      <c r="K399" s="356"/>
    </row>
    <row r="400" spans="1:11" s="370" customFormat="1" x14ac:dyDescent="0.25">
      <c r="A400" s="12"/>
      <c r="B400" s="12"/>
      <c r="C400" s="12"/>
      <c r="D400" s="14"/>
      <c r="E400" s="214"/>
      <c r="F400" s="214"/>
      <c r="G400" s="214"/>
      <c r="H400" s="214"/>
      <c r="I400" s="42"/>
      <c r="J400" s="20"/>
      <c r="K400" s="356"/>
    </row>
    <row r="401" spans="1:11" s="370" customFormat="1" x14ac:dyDescent="0.25">
      <c r="A401" s="12"/>
      <c r="B401" s="12"/>
      <c r="C401" s="12"/>
      <c r="D401" s="14"/>
      <c r="E401" s="214"/>
      <c r="F401" s="214"/>
      <c r="G401" s="214"/>
      <c r="H401" s="214"/>
      <c r="I401" s="42"/>
      <c r="J401" s="20"/>
      <c r="K401" s="356"/>
    </row>
    <row r="402" spans="1:11" s="370" customFormat="1" x14ac:dyDescent="0.25">
      <c r="A402" s="12"/>
      <c r="B402" s="12"/>
      <c r="C402" s="12"/>
      <c r="D402" s="14"/>
      <c r="E402" s="214"/>
      <c r="F402" s="214"/>
      <c r="G402" s="214"/>
      <c r="H402" s="214"/>
      <c r="I402" s="42"/>
      <c r="J402" s="20"/>
      <c r="K402" s="356"/>
    </row>
    <row r="403" spans="1:11" s="370" customFormat="1" x14ac:dyDescent="0.25">
      <c r="A403" s="12"/>
      <c r="B403" s="12"/>
      <c r="C403" s="12"/>
      <c r="D403" s="14"/>
      <c r="E403" s="214"/>
      <c r="F403" s="214"/>
      <c r="G403" s="214"/>
      <c r="H403" s="214"/>
      <c r="I403" s="42"/>
      <c r="J403" s="20"/>
      <c r="K403" s="356"/>
    </row>
    <row r="404" spans="1:11" s="370" customFormat="1" x14ac:dyDescent="0.25">
      <c r="A404" s="12"/>
      <c r="B404" s="12"/>
      <c r="C404" s="12"/>
      <c r="D404" s="14"/>
      <c r="E404" s="214"/>
      <c r="F404" s="214"/>
      <c r="G404" s="214"/>
      <c r="H404" s="214"/>
      <c r="I404" s="42"/>
      <c r="J404" s="20"/>
      <c r="K404" s="356"/>
    </row>
    <row r="405" spans="1:11" s="370" customFormat="1" x14ac:dyDescent="0.25">
      <c r="A405" s="12"/>
      <c r="B405" s="12"/>
      <c r="C405" s="12"/>
      <c r="D405" s="14"/>
      <c r="E405" s="214"/>
      <c r="F405" s="214"/>
      <c r="G405" s="214"/>
      <c r="H405" s="214"/>
      <c r="I405" s="42"/>
      <c r="J405" s="20"/>
      <c r="K405" s="356"/>
    </row>
    <row r="406" spans="1:11" s="370" customFormat="1" x14ac:dyDescent="0.25">
      <c r="A406" s="12"/>
      <c r="B406" s="12"/>
      <c r="C406" s="12"/>
      <c r="D406" s="14"/>
      <c r="E406" s="214"/>
      <c r="F406" s="214"/>
      <c r="G406" s="214"/>
      <c r="H406" s="214"/>
      <c r="I406" s="42"/>
      <c r="J406" s="20"/>
      <c r="K406" s="356"/>
    </row>
    <row r="407" spans="1:11" s="370" customFormat="1" x14ac:dyDescent="0.25">
      <c r="A407" s="12"/>
      <c r="B407" s="12"/>
      <c r="C407" s="12"/>
      <c r="D407" s="14"/>
      <c r="E407" s="214"/>
      <c r="F407" s="214"/>
      <c r="G407" s="214"/>
      <c r="H407" s="214"/>
      <c r="I407" s="42"/>
      <c r="J407" s="20"/>
      <c r="K407" s="356"/>
    </row>
    <row r="408" spans="1:11" s="370" customFormat="1" x14ac:dyDescent="0.25">
      <c r="A408" s="12"/>
      <c r="B408" s="12"/>
      <c r="C408" s="12"/>
      <c r="D408" s="14"/>
      <c r="E408" s="214"/>
      <c r="F408" s="214"/>
      <c r="G408" s="214"/>
      <c r="H408" s="214"/>
      <c r="I408" s="42"/>
      <c r="J408" s="20"/>
      <c r="K408" s="356"/>
    </row>
    <row r="409" spans="1:11" s="370" customFormat="1" x14ac:dyDescent="0.25">
      <c r="A409" s="12"/>
      <c r="B409" s="12"/>
      <c r="C409" s="12"/>
      <c r="D409" s="14"/>
      <c r="E409" s="214"/>
      <c r="F409" s="214"/>
      <c r="G409" s="214"/>
      <c r="H409" s="214"/>
      <c r="I409" s="42"/>
      <c r="J409" s="20"/>
      <c r="K409" s="356"/>
    </row>
    <row r="410" spans="1:11" s="370" customFormat="1" x14ac:dyDescent="0.25">
      <c r="A410" s="12"/>
      <c r="B410" s="12"/>
      <c r="C410" s="12"/>
      <c r="D410" s="14"/>
      <c r="E410" s="214"/>
      <c r="F410" s="214"/>
      <c r="G410" s="214"/>
      <c r="H410" s="214"/>
      <c r="I410" s="42"/>
      <c r="J410" s="20"/>
      <c r="K410" s="356"/>
    </row>
    <row r="411" spans="1:11" s="370" customFormat="1" x14ac:dyDescent="0.25">
      <c r="A411" s="12"/>
      <c r="B411" s="12"/>
      <c r="C411" s="12"/>
      <c r="D411" s="14"/>
      <c r="E411" s="214"/>
      <c r="F411" s="214"/>
      <c r="G411" s="214"/>
      <c r="H411" s="214"/>
      <c r="I411" s="42"/>
      <c r="J411" s="20"/>
      <c r="K411" s="356"/>
    </row>
    <row r="412" spans="1:11" s="370" customFormat="1" x14ac:dyDescent="0.25">
      <c r="A412" s="12"/>
      <c r="B412" s="12"/>
      <c r="C412" s="12"/>
      <c r="D412" s="14"/>
      <c r="E412" s="214"/>
      <c r="F412" s="214"/>
      <c r="G412" s="214"/>
      <c r="H412" s="214"/>
      <c r="I412" s="42"/>
      <c r="J412" s="20"/>
      <c r="K412" s="356"/>
    </row>
    <row r="413" spans="1:11" s="370" customFormat="1" x14ac:dyDescent="0.25">
      <c r="A413" s="12"/>
      <c r="B413" s="12"/>
      <c r="C413" s="12"/>
      <c r="D413" s="14"/>
      <c r="E413" s="214"/>
      <c r="F413" s="214"/>
      <c r="G413" s="214"/>
      <c r="H413" s="214"/>
      <c r="I413" s="42"/>
      <c r="J413" s="20"/>
      <c r="K413" s="356"/>
    </row>
    <row r="414" spans="1:11" s="370" customFormat="1" x14ac:dyDescent="0.25">
      <c r="A414" s="12"/>
      <c r="B414" s="12"/>
      <c r="C414" s="12"/>
      <c r="D414" s="14"/>
      <c r="E414" s="214"/>
      <c r="F414" s="214"/>
      <c r="G414" s="214"/>
      <c r="H414" s="214"/>
      <c r="I414" s="42"/>
      <c r="J414" s="20"/>
      <c r="K414" s="356"/>
    </row>
    <row r="415" spans="1:11" s="370" customFormat="1" x14ac:dyDescent="0.25">
      <c r="A415" s="12"/>
      <c r="B415" s="12"/>
      <c r="C415" s="12"/>
      <c r="D415" s="14"/>
      <c r="E415" s="214"/>
      <c r="F415" s="214"/>
      <c r="G415" s="214"/>
      <c r="H415" s="214"/>
      <c r="I415" s="42"/>
      <c r="J415" s="20"/>
      <c r="K415" s="356"/>
    </row>
    <row r="416" spans="1:11" s="370" customFormat="1" x14ac:dyDescent="0.25">
      <c r="A416" s="12"/>
      <c r="B416" s="12"/>
      <c r="C416" s="12"/>
      <c r="D416" s="14"/>
      <c r="E416" s="214"/>
      <c r="F416" s="214"/>
      <c r="G416" s="214"/>
      <c r="H416" s="214"/>
      <c r="I416" s="42"/>
      <c r="J416" s="20"/>
      <c r="K416" s="356"/>
    </row>
    <row r="417" spans="1:11" s="370" customFormat="1" x14ac:dyDescent="0.25">
      <c r="A417" s="12"/>
      <c r="B417" s="12"/>
      <c r="C417" s="12"/>
      <c r="D417" s="14"/>
      <c r="E417" s="214"/>
      <c r="F417" s="214"/>
      <c r="G417" s="214"/>
      <c r="H417" s="214"/>
      <c r="I417" s="42"/>
      <c r="J417" s="20"/>
      <c r="K417" s="356"/>
    </row>
    <row r="418" spans="1:11" s="370" customFormat="1" x14ac:dyDescent="0.25">
      <c r="A418" s="12"/>
      <c r="B418" s="12"/>
      <c r="C418" s="12"/>
      <c r="D418" s="14"/>
      <c r="E418" s="214"/>
      <c r="F418" s="214"/>
      <c r="G418" s="214"/>
      <c r="H418" s="214"/>
      <c r="I418" s="42"/>
      <c r="J418" s="20"/>
      <c r="K418" s="356"/>
    </row>
    <row r="419" spans="1:11" s="370" customFormat="1" x14ac:dyDescent="0.25">
      <c r="A419" s="12"/>
      <c r="B419" s="12"/>
      <c r="C419" s="12"/>
      <c r="D419" s="14"/>
      <c r="E419" s="214"/>
      <c r="F419" s="214"/>
      <c r="G419" s="214"/>
      <c r="H419" s="214"/>
      <c r="I419" s="42"/>
      <c r="J419" s="20"/>
      <c r="K419" s="356"/>
    </row>
    <row r="420" spans="1:11" s="370" customFormat="1" x14ac:dyDescent="0.25">
      <c r="A420" s="12"/>
      <c r="B420" s="12"/>
      <c r="C420" s="12"/>
      <c r="D420" s="14"/>
      <c r="E420" s="214"/>
      <c r="F420" s="214"/>
      <c r="G420" s="214"/>
      <c r="H420" s="214"/>
      <c r="I420" s="42"/>
      <c r="J420" s="20"/>
      <c r="K420" s="356"/>
    </row>
    <row r="421" spans="1:11" s="370" customFormat="1" x14ac:dyDescent="0.25">
      <c r="A421" s="12"/>
      <c r="B421" s="12"/>
      <c r="C421" s="12"/>
      <c r="D421" s="14"/>
      <c r="E421" s="214"/>
      <c r="F421" s="214"/>
      <c r="G421" s="214"/>
      <c r="H421" s="214"/>
      <c r="I421" s="42"/>
      <c r="J421" s="20"/>
      <c r="K421" s="356"/>
    </row>
    <row r="422" spans="1:11" s="370" customFormat="1" x14ac:dyDescent="0.25">
      <c r="A422" s="12"/>
      <c r="B422" s="12"/>
      <c r="C422" s="12"/>
      <c r="D422" s="14"/>
      <c r="E422" s="214"/>
      <c r="F422" s="214"/>
      <c r="G422" s="214"/>
      <c r="H422" s="214"/>
      <c r="I422" s="42"/>
      <c r="J422" s="20"/>
      <c r="K422" s="356"/>
    </row>
    <row r="423" spans="1:11" s="370" customFormat="1" x14ac:dyDescent="0.25">
      <c r="A423" s="12"/>
      <c r="B423" s="12"/>
      <c r="C423" s="12"/>
      <c r="D423" s="14"/>
      <c r="E423" s="214"/>
      <c r="F423" s="214"/>
      <c r="G423" s="214"/>
      <c r="H423" s="214"/>
      <c r="I423" s="42"/>
      <c r="J423" s="20"/>
      <c r="K423" s="356"/>
    </row>
    <row r="424" spans="1:11" s="370" customFormat="1" x14ac:dyDescent="0.25">
      <c r="A424" s="12"/>
      <c r="B424" s="12"/>
      <c r="C424" s="12"/>
      <c r="D424" s="14"/>
      <c r="E424" s="214"/>
      <c r="F424" s="214"/>
      <c r="G424" s="214"/>
      <c r="H424" s="214"/>
      <c r="I424" s="42"/>
      <c r="J424" s="20"/>
      <c r="K424" s="356"/>
    </row>
    <row r="425" spans="1:11" s="370" customFormat="1" x14ac:dyDescent="0.25">
      <c r="A425" s="12"/>
      <c r="B425" s="12"/>
      <c r="C425" s="12"/>
      <c r="D425" s="14"/>
      <c r="E425" s="214"/>
      <c r="F425" s="214"/>
      <c r="G425" s="214"/>
      <c r="H425" s="214"/>
      <c r="I425" s="42"/>
      <c r="J425" s="20"/>
      <c r="K425" s="356"/>
    </row>
    <row r="426" spans="1:11" s="370" customFormat="1" x14ac:dyDescent="0.25">
      <c r="A426" s="12"/>
      <c r="B426" s="12"/>
      <c r="C426" s="12"/>
      <c r="D426" s="14"/>
      <c r="E426" s="214"/>
      <c r="F426" s="214"/>
      <c r="G426" s="214"/>
      <c r="H426" s="214"/>
      <c r="I426" s="42"/>
      <c r="J426" s="20"/>
      <c r="K426" s="356"/>
    </row>
    <row r="427" spans="1:11" s="370" customFormat="1" x14ac:dyDescent="0.25">
      <c r="A427" s="12"/>
      <c r="B427" s="12"/>
      <c r="C427" s="12"/>
      <c r="D427" s="14"/>
      <c r="E427" s="214"/>
      <c r="F427" s="214"/>
      <c r="G427" s="214"/>
      <c r="H427" s="214"/>
      <c r="I427" s="42"/>
      <c r="J427" s="20"/>
      <c r="K427" s="356"/>
    </row>
    <row r="428" spans="1:11" s="370" customFormat="1" x14ac:dyDescent="0.25">
      <c r="A428" s="12"/>
      <c r="B428" s="12"/>
      <c r="C428" s="12"/>
      <c r="D428" s="14"/>
      <c r="E428" s="214"/>
      <c r="F428" s="214"/>
      <c r="G428" s="214"/>
      <c r="H428" s="214"/>
      <c r="I428" s="42"/>
      <c r="J428" s="20"/>
      <c r="K428" s="356"/>
    </row>
    <row r="429" spans="1:11" s="370" customFormat="1" x14ac:dyDescent="0.25">
      <c r="A429" s="12"/>
      <c r="B429" s="12"/>
      <c r="C429" s="12"/>
      <c r="D429" s="14"/>
      <c r="E429" s="214"/>
      <c r="F429" s="214"/>
      <c r="G429" s="214"/>
      <c r="H429" s="214"/>
      <c r="I429" s="42"/>
      <c r="J429" s="20"/>
      <c r="K429" s="356"/>
    </row>
    <row r="430" spans="1:11" s="370" customFormat="1" x14ac:dyDescent="0.25">
      <c r="A430" s="12"/>
      <c r="B430" s="12"/>
      <c r="C430" s="12"/>
      <c r="D430" s="14"/>
      <c r="E430" s="214"/>
      <c r="F430" s="214"/>
      <c r="G430" s="214"/>
      <c r="H430" s="214"/>
      <c r="I430" s="42"/>
      <c r="J430" s="20"/>
      <c r="K430" s="356"/>
    </row>
    <row r="431" spans="1:11" s="370" customFormat="1" x14ac:dyDescent="0.25">
      <c r="A431" s="12"/>
      <c r="B431" s="12"/>
      <c r="C431" s="12"/>
      <c r="D431" s="14"/>
      <c r="E431" s="214"/>
      <c r="F431" s="214"/>
      <c r="G431" s="214"/>
      <c r="H431" s="214"/>
      <c r="I431" s="42"/>
      <c r="J431" s="20"/>
      <c r="K431" s="356"/>
    </row>
    <row r="432" spans="1:11" s="370" customFormat="1" x14ac:dyDescent="0.25">
      <c r="A432" s="12"/>
      <c r="B432" s="12"/>
      <c r="C432" s="12"/>
      <c r="D432" s="14"/>
      <c r="E432" s="214"/>
      <c r="F432" s="214"/>
      <c r="G432" s="214"/>
      <c r="H432" s="214"/>
      <c r="I432" s="42"/>
      <c r="J432" s="20"/>
      <c r="K432" s="356"/>
    </row>
    <row r="433" spans="1:11" s="370" customFormat="1" x14ac:dyDescent="0.25">
      <c r="A433" s="12"/>
      <c r="B433" s="12"/>
      <c r="C433" s="12"/>
      <c r="D433" s="14"/>
      <c r="E433" s="214"/>
      <c r="F433" s="214"/>
      <c r="G433" s="214"/>
      <c r="H433" s="214"/>
      <c r="I433" s="42"/>
      <c r="J433" s="20"/>
      <c r="K433" s="356"/>
    </row>
    <row r="434" spans="1:11" s="370" customFormat="1" x14ac:dyDescent="0.25">
      <c r="A434" s="12"/>
      <c r="B434" s="12"/>
      <c r="C434" s="12"/>
      <c r="D434" s="14"/>
      <c r="E434" s="214"/>
      <c r="F434" s="214"/>
      <c r="G434" s="214"/>
      <c r="H434" s="214"/>
      <c r="I434" s="42"/>
      <c r="J434" s="20"/>
      <c r="K434" s="356"/>
    </row>
    <row r="435" spans="1:11" s="370" customFormat="1" x14ac:dyDescent="0.25">
      <c r="A435" s="12"/>
      <c r="B435" s="12"/>
      <c r="C435" s="12"/>
      <c r="D435" s="14"/>
      <c r="E435" s="214"/>
      <c r="F435" s="214"/>
      <c r="G435" s="214"/>
      <c r="H435" s="214"/>
      <c r="I435" s="42"/>
      <c r="J435" s="20"/>
      <c r="K435" s="356"/>
    </row>
    <row r="436" spans="1:11" s="370" customFormat="1" x14ac:dyDescent="0.25">
      <c r="A436" s="12"/>
      <c r="B436" s="12"/>
      <c r="C436" s="12"/>
      <c r="D436" s="14"/>
      <c r="E436" s="214"/>
      <c r="F436" s="214"/>
      <c r="G436" s="214"/>
      <c r="H436" s="214"/>
      <c r="I436" s="42"/>
      <c r="J436" s="20"/>
      <c r="K436" s="356"/>
    </row>
    <row r="437" spans="1:11" s="370" customFormat="1" x14ac:dyDescent="0.25">
      <c r="A437" s="12"/>
      <c r="B437" s="12"/>
      <c r="C437" s="12"/>
      <c r="D437" s="14"/>
      <c r="E437" s="214"/>
      <c r="F437" s="214"/>
      <c r="G437" s="214"/>
      <c r="H437" s="214"/>
      <c r="I437" s="42"/>
      <c r="J437" s="20"/>
      <c r="K437" s="356"/>
    </row>
    <row r="438" spans="1:11" s="370" customFormat="1" x14ac:dyDescent="0.25">
      <c r="A438" s="12"/>
      <c r="B438" s="12"/>
      <c r="C438" s="12"/>
      <c r="D438" s="14"/>
      <c r="E438" s="214"/>
      <c r="F438" s="214"/>
      <c r="G438" s="214"/>
      <c r="H438" s="214"/>
      <c r="I438" s="42"/>
      <c r="J438" s="20"/>
      <c r="K438" s="356"/>
    </row>
    <row r="439" spans="1:11" s="370" customFormat="1" x14ac:dyDescent="0.25">
      <c r="A439" s="12"/>
      <c r="B439" s="12"/>
      <c r="C439" s="12"/>
      <c r="D439" s="14"/>
      <c r="E439" s="214"/>
      <c r="F439" s="214"/>
      <c r="G439" s="214"/>
      <c r="H439" s="214"/>
      <c r="I439" s="42"/>
      <c r="J439" s="20"/>
      <c r="K439" s="356"/>
    </row>
    <row r="440" spans="1:11" s="370" customFormat="1" x14ac:dyDescent="0.25">
      <c r="A440" s="12"/>
      <c r="B440" s="12"/>
      <c r="C440" s="12"/>
      <c r="D440" s="14"/>
      <c r="E440" s="214"/>
      <c r="F440" s="214"/>
      <c r="G440" s="214"/>
      <c r="H440" s="214"/>
      <c r="I440" s="42"/>
      <c r="J440" s="20"/>
      <c r="K440" s="356"/>
    </row>
    <row r="441" spans="1:11" s="370" customFormat="1" x14ac:dyDescent="0.25">
      <c r="A441" s="12"/>
      <c r="B441" s="12"/>
      <c r="C441" s="12"/>
      <c r="D441" s="14"/>
      <c r="E441" s="214"/>
      <c r="F441" s="214"/>
      <c r="G441" s="214"/>
      <c r="H441" s="214"/>
      <c r="I441" s="42"/>
      <c r="J441" s="20"/>
      <c r="K441" s="356"/>
    </row>
    <row r="442" spans="1:11" s="370" customFormat="1" x14ac:dyDescent="0.25">
      <c r="A442" s="12"/>
      <c r="B442" s="12"/>
      <c r="C442" s="12"/>
      <c r="D442" s="14"/>
      <c r="E442" s="214"/>
      <c r="F442" s="214"/>
      <c r="G442" s="214"/>
      <c r="H442" s="214"/>
      <c r="I442" s="42"/>
      <c r="J442" s="20"/>
      <c r="K442" s="356"/>
    </row>
    <row r="443" spans="1:11" s="370" customFormat="1" x14ac:dyDescent="0.25">
      <c r="A443" s="12"/>
      <c r="B443" s="12"/>
      <c r="C443" s="12"/>
      <c r="D443" s="14"/>
      <c r="E443" s="214"/>
      <c r="F443" s="214"/>
      <c r="G443" s="214"/>
      <c r="H443" s="214"/>
      <c r="I443" s="42"/>
      <c r="J443" s="20"/>
      <c r="K443" s="356"/>
    </row>
    <row r="444" spans="1:11" s="370" customFormat="1" x14ac:dyDescent="0.25">
      <c r="A444" s="12"/>
      <c r="B444" s="12"/>
      <c r="C444" s="12"/>
      <c r="D444" s="14"/>
      <c r="E444" s="214"/>
      <c r="F444" s="214"/>
      <c r="G444" s="214"/>
      <c r="H444" s="214"/>
      <c r="I444" s="42"/>
      <c r="J444" s="20"/>
      <c r="K444" s="356"/>
    </row>
    <row r="445" spans="1:11" s="370" customFormat="1" x14ac:dyDescent="0.25">
      <c r="A445" s="12"/>
      <c r="B445" s="12"/>
      <c r="C445" s="12"/>
      <c r="D445" s="14"/>
      <c r="E445" s="214"/>
      <c r="F445" s="214"/>
      <c r="G445" s="214"/>
      <c r="H445" s="214"/>
      <c r="I445" s="42"/>
      <c r="J445" s="20"/>
      <c r="K445" s="356"/>
    </row>
    <row r="446" spans="1:11" s="370" customFormat="1" x14ac:dyDescent="0.25">
      <c r="A446" s="12"/>
      <c r="B446" s="12"/>
      <c r="C446" s="12"/>
      <c r="D446" s="14"/>
      <c r="E446" s="214"/>
      <c r="F446" s="214"/>
      <c r="G446" s="214"/>
      <c r="H446" s="214"/>
      <c r="I446" s="42"/>
      <c r="J446" s="20"/>
      <c r="K446" s="356"/>
    </row>
    <row r="447" spans="1:11" s="370" customFormat="1" x14ac:dyDescent="0.25">
      <c r="A447" s="12"/>
      <c r="B447" s="12"/>
      <c r="C447" s="12"/>
      <c r="D447" s="14"/>
      <c r="E447" s="214"/>
      <c r="F447" s="214"/>
      <c r="G447" s="214"/>
      <c r="H447" s="214"/>
      <c r="I447" s="42"/>
      <c r="J447" s="20"/>
      <c r="K447" s="356"/>
    </row>
    <row r="448" spans="1:11" s="370" customFormat="1" x14ac:dyDescent="0.25">
      <c r="A448" s="12"/>
      <c r="B448" s="12"/>
      <c r="C448" s="12"/>
      <c r="D448" s="14"/>
      <c r="E448" s="214"/>
      <c r="F448" s="214"/>
      <c r="G448" s="214"/>
      <c r="H448" s="214"/>
      <c r="I448" s="42"/>
      <c r="J448" s="20"/>
      <c r="K448" s="356"/>
    </row>
    <row r="449" spans="1:11" s="370" customFormat="1" x14ac:dyDescent="0.25">
      <c r="A449" s="12"/>
      <c r="B449" s="12"/>
      <c r="C449" s="12"/>
      <c r="D449" s="14"/>
      <c r="E449" s="214"/>
      <c r="F449" s="214"/>
      <c r="G449" s="214"/>
      <c r="H449" s="214"/>
      <c r="I449" s="42"/>
      <c r="J449" s="20"/>
      <c r="K449" s="356"/>
    </row>
    <row r="450" spans="1:11" s="370" customFormat="1" x14ac:dyDescent="0.25">
      <c r="A450" s="12"/>
      <c r="B450" s="12"/>
      <c r="C450" s="12"/>
      <c r="D450" s="14"/>
      <c r="E450" s="214"/>
      <c r="F450" s="214"/>
      <c r="G450" s="214"/>
      <c r="H450" s="214"/>
      <c r="I450" s="42"/>
      <c r="J450" s="20"/>
      <c r="K450" s="356"/>
    </row>
    <row r="451" spans="1:11" s="370" customFormat="1" x14ac:dyDescent="0.25">
      <c r="A451" s="12"/>
      <c r="B451" s="12"/>
      <c r="C451" s="12"/>
      <c r="D451" s="14"/>
      <c r="E451" s="214"/>
      <c r="F451" s="214"/>
      <c r="G451" s="214"/>
      <c r="H451" s="214"/>
      <c r="I451" s="42"/>
      <c r="J451" s="20"/>
      <c r="K451" s="356"/>
    </row>
    <row r="452" spans="1:11" s="370" customFormat="1" x14ac:dyDescent="0.25">
      <c r="A452" s="12"/>
      <c r="B452" s="12"/>
      <c r="C452" s="12"/>
      <c r="D452" s="14"/>
      <c r="E452" s="214"/>
      <c r="F452" s="214"/>
      <c r="G452" s="214"/>
      <c r="H452" s="214"/>
      <c r="I452" s="42"/>
      <c r="J452" s="20"/>
      <c r="K452" s="356"/>
    </row>
    <row r="453" spans="1:11" s="370" customFormat="1" x14ac:dyDescent="0.25">
      <c r="A453" s="12"/>
      <c r="B453" s="12"/>
      <c r="C453" s="12"/>
      <c r="D453" s="14"/>
      <c r="E453" s="214"/>
      <c r="F453" s="214"/>
      <c r="G453" s="214"/>
      <c r="H453" s="214"/>
      <c r="I453" s="42"/>
      <c r="J453" s="20"/>
      <c r="K453" s="356"/>
    </row>
    <row r="454" spans="1:11" s="370" customFormat="1" x14ac:dyDescent="0.25">
      <c r="A454" s="12"/>
      <c r="B454" s="12"/>
      <c r="C454" s="12"/>
      <c r="D454" s="14"/>
      <c r="E454" s="214"/>
      <c r="F454" s="214"/>
      <c r="G454" s="214"/>
      <c r="H454" s="214"/>
      <c r="I454" s="42"/>
      <c r="J454" s="20"/>
      <c r="K454" s="356"/>
    </row>
    <row r="455" spans="1:11" s="370" customFormat="1" x14ac:dyDescent="0.25">
      <c r="A455" s="12"/>
      <c r="B455" s="12"/>
      <c r="C455" s="12"/>
      <c r="D455" s="14"/>
      <c r="E455" s="214"/>
      <c r="F455" s="214"/>
      <c r="G455" s="214"/>
      <c r="H455" s="214"/>
      <c r="I455" s="42"/>
      <c r="J455" s="20"/>
      <c r="K455" s="356"/>
    </row>
    <row r="456" spans="1:11" s="370" customFormat="1" x14ac:dyDescent="0.25">
      <c r="A456" s="12"/>
      <c r="B456" s="12"/>
      <c r="C456" s="12"/>
      <c r="D456" s="14"/>
      <c r="E456" s="214"/>
      <c r="F456" s="214"/>
      <c r="G456" s="214"/>
      <c r="H456" s="214"/>
      <c r="I456" s="42"/>
      <c r="J456" s="20"/>
      <c r="K456" s="356"/>
    </row>
    <row r="457" spans="1:11" s="370" customFormat="1" x14ac:dyDescent="0.25">
      <c r="A457" s="12"/>
      <c r="B457" s="12"/>
      <c r="C457" s="12"/>
      <c r="D457" s="14"/>
      <c r="E457" s="214"/>
      <c r="F457" s="214"/>
      <c r="G457" s="214"/>
      <c r="H457" s="214"/>
      <c r="I457" s="42"/>
      <c r="J457" s="20"/>
      <c r="K457" s="356"/>
    </row>
    <row r="458" spans="1:11" s="370" customFormat="1" x14ac:dyDescent="0.25">
      <c r="A458" s="12"/>
      <c r="B458" s="12"/>
      <c r="C458" s="12"/>
      <c r="D458" s="14"/>
      <c r="E458" s="214"/>
      <c r="F458" s="214"/>
      <c r="G458" s="214"/>
      <c r="H458" s="214"/>
      <c r="I458" s="42"/>
      <c r="J458" s="20"/>
      <c r="K458" s="356"/>
    </row>
    <row r="459" spans="1:11" s="370" customFormat="1" x14ac:dyDescent="0.25">
      <c r="A459" s="12"/>
      <c r="B459" s="12"/>
      <c r="C459" s="12"/>
      <c r="D459" s="14"/>
      <c r="E459" s="214"/>
      <c r="F459" s="214"/>
      <c r="G459" s="214"/>
      <c r="H459" s="214"/>
      <c r="I459" s="42"/>
      <c r="J459" s="20"/>
      <c r="K459" s="356"/>
    </row>
    <row r="460" spans="1:11" s="370" customFormat="1" x14ac:dyDescent="0.25">
      <c r="A460" s="12"/>
      <c r="B460" s="12"/>
      <c r="C460" s="12"/>
      <c r="D460" s="14"/>
      <c r="E460" s="214"/>
      <c r="F460" s="214"/>
      <c r="G460" s="214"/>
      <c r="H460" s="214"/>
      <c r="I460" s="42"/>
      <c r="J460" s="20"/>
      <c r="K460" s="356"/>
    </row>
    <row r="461" spans="1:11" s="370" customFormat="1" x14ac:dyDescent="0.25">
      <c r="A461" s="12"/>
      <c r="B461" s="12"/>
      <c r="C461" s="12"/>
      <c r="D461" s="14"/>
      <c r="E461" s="214"/>
      <c r="F461" s="214"/>
      <c r="G461" s="214"/>
      <c r="H461" s="214"/>
      <c r="I461" s="42"/>
      <c r="J461" s="20"/>
      <c r="K461" s="356"/>
    </row>
    <row r="462" spans="1:11" s="370" customFormat="1" x14ac:dyDescent="0.25">
      <c r="A462" s="12"/>
      <c r="B462" s="12"/>
      <c r="C462" s="12"/>
      <c r="D462" s="14"/>
      <c r="E462" s="214"/>
      <c r="F462" s="214"/>
      <c r="G462" s="214"/>
      <c r="H462" s="214"/>
      <c r="I462" s="42"/>
      <c r="J462" s="20"/>
      <c r="K462" s="356"/>
    </row>
    <row r="463" spans="1:11" s="370" customFormat="1" x14ac:dyDescent="0.25">
      <c r="A463" s="12"/>
      <c r="B463" s="12"/>
      <c r="C463" s="12"/>
      <c r="D463" s="14"/>
      <c r="E463" s="214"/>
      <c r="F463" s="214"/>
      <c r="G463" s="214"/>
      <c r="H463" s="214"/>
      <c r="I463" s="42"/>
      <c r="J463" s="20"/>
      <c r="K463" s="356"/>
    </row>
    <row r="464" spans="1:11" s="370" customFormat="1" x14ac:dyDescent="0.25">
      <c r="A464" s="12"/>
      <c r="B464" s="12"/>
      <c r="C464" s="12"/>
      <c r="D464" s="14"/>
      <c r="E464" s="214"/>
      <c r="F464" s="214"/>
      <c r="G464" s="214"/>
      <c r="H464" s="214"/>
      <c r="I464" s="42"/>
      <c r="J464" s="20"/>
      <c r="K464" s="356"/>
    </row>
    <row r="465" spans="1:11" s="370" customFormat="1" x14ac:dyDescent="0.25">
      <c r="A465" s="12"/>
      <c r="B465" s="12"/>
      <c r="C465" s="12"/>
      <c r="D465" s="14"/>
      <c r="E465" s="214"/>
      <c r="F465" s="214"/>
      <c r="G465" s="214"/>
      <c r="H465" s="214"/>
      <c r="I465" s="42"/>
      <c r="J465" s="20"/>
      <c r="K465" s="356"/>
    </row>
    <row r="466" spans="1:11" s="370" customFormat="1" x14ac:dyDescent="0.25">
      <c r="A466" s="12"/>
      <c r="B466" s="12"/>
      <c r="C466" s="12"/>
      <c r="D466" s="14"/>
      <c r="E466" s="214"/>
      <c r="F466" s="214"/>
      <c r="G466" s="214"/>
      <c r="H466" s="214"/>
      <c r="I466" s="42"/>
      <c r="J466" s="20"/>
      <c r="K466" s="356"/>
    </row>
    <row r="467" spans="1:11" s="370" customFormat="1" x14ac:dyDescent="0.25">
      <c r="A467" s="12"/>
      <c r="B467" s="12"/>
      <c r="C467" s="12"/>
      <c r="D467" s="14"/>
      <c r="E467" s="214"/>
      <c r="F467" s="214"/>
      <c r="G467" s="214"/>
      <c r="H467" s="214"/>
      <c r="I467" s="42"/>
      <c r="J467" s="20"/>
      <c r="K467" s="356"/>
    </row>
    <row r="468" spans="1:11" s="370" customFormat="1" x14ac:dyDescent="0.25">
      <c r="A468" s="12"/>
      <c r="B468" s="12"/>
      <c r="C468" s="12"/>
      <c r="D468" s="14"/>
      <c r="E468" s="214"/>
      <c r="F468" s="214"/>
      <c r="G468" s="214"/>
      <c r="H468" s="214"/>
      <c r="I468" s="42"/>
      <c r="J468" s="20"/>
      <c r="K468" s="356"/>
    </row>
    <row r="469" spans="1:11" s="370" customFormat="1" x14ac:dyDescent="0.25">
      <c r="A469" s="12"/>
      <c r="B469" s="12"/>
      <c r="C469" s="12"/>
      <c r="D469" s="14"/>
      <c r="E469" s="214"/>
      <c r="F469" s="214"/>
      <c r="G469" s="214"/>
      <c r="H469" s="214"/>
      <c r="I469" s="42"/>
      <c r="J469" s="20"/>
      <c r="K469" s="356"/>
    </row>
    <row r="470" spans="1:11" s="370" customFormat="1" x14ac:dyDescent="0.25">
      <c r="A470" s="12"/>
      <c r="B470" s="12"/>
      <c r="C470" s="12"/>
      <c r="D470" s="14"/>
      <c r="E470" s="214"/>
      <c r="F470" s="214"/>
      <c r="G470" s="214"/>
      <c r="H470" s="214"/>
      <c r="I470" s="42"/>
      <c r="J470" s="20"/>
      <c r="K470" s="356"/>
    </row>
    <row r="471" spans="1:11" s="370" customFormat="1" x14ac:dyDescent="0.25">
      <c r="A471" s="12"/>
      <c r="B471" s="12"/>
      <c r="C471" s="12"/>
      <c r="D471" s="14"/>
      <c r="E471" s="214"/>
      <c r="F471" s="214"/>
      <c r="G471" s="214"/>
      <c r="H471" s="214"/>
      <c r="I471" s="42"/>
      <c r="J471" s="20"/>
      <c r="K471" s="356"/>
    </row>
    <row r="472" spans="1:11" s="370" customFormat="1" x14ac:dyDescent="0.25">
      <c r="A472" s="12"/>
      <c r="B472" s="12"/>
      <c r="C472" s="12"/>
      <c r="D472" s="14"/>
      <c r="E472" s="214"/>
      <c r="F472" s="214"/>
      <c r="G472" s="214"/>
      <c r="H472" s="214"/>
      <c r="I472" s="42"/>
      <c r="J472" s="20"/>
      <c r="K472" s="356"/>
    </row>
    <row r="473" spans="1:11" s="370" customFormat="1" x14ac:dyDescent="0.25">
      <c r="A473" s="12"/>
      <c r="B473" s="12"/>
      <c r="C473" s="12"/>
      <c r="D473" s="14"/>
      <c r="E473" s="214"/>
      <c r="F473" s="214"/>
      <c r="G473" s="214"/>
      <c r="H473" s="214"/>
      <c r="I473" s="42"/>
      <c r="J473" s="20"/>
      <c r="K473" s="356"/>
    </row>
    <row r="474" spans="1:11" s="370" customFormat="1" x14ac:dyDescent="0.25">
      <c r="A474" s="12"/>
      <c r="B474" s="12"/>
      <c r="C474" s="12"/>
      <c r="D474" s="14"/>
      <c r="E474" s="214"/>
      <c r="F474" s="214"/>
      <c r="G474" s="214"/>
      <c r="H474" s="214"/>
      <c r="I474" s="42"/>
      <c r="J474" s="20"/>
      <c r="K474" s="356"/>
    </row>
    <row r="475" spans="1:11" s="370" customFormat="1" x14ac:dyDescent="0.25">
      <c r="A475" s="12"/>
      <c r="B475" s="12"/>
      <c r="C475" s="12"/>
      <c r="D475" s="14"/>
      <c r="E475" s="214"/>
      <c r="F475" s="214"/>
      <c r="G475" s="214"/>
      <c r="H475" s="214"/>
      <c r="I475" s="42"/>
      <c r="J475" s="20"/>
      <c r="K475" s="356"/>
    </row>
    <row r="476" spans="1:11" s="370" customFormat="1" x14ac:dyDescent="0.25">
      <c r="A476" s="12"/>
      <c r="B476" s="12"/>
      <c r="C476" s="12"/>
      <c r="D476" s="14"/>
      <c r="E476" s="214"/>
      <c r="F476" s="214"/>
      <c r="G476" s="214"/>
      <c r="H476" s="214"/>
      <c r="I476" s="42"/>
      <c r="J476" s="20"/>
      <c r="K476" s="356"/>
    </row>
    <row r="477" spans="1:11" s="370" customFormat="1" x14ac:dyDescent="0.25">
      <c r="A477" s="12"/>
      <c r="B477" s="12"/>
      <c r="C477" s="12"/>
      <c r="D477" s="14"/>
      <c r="E477" s="214"/>
      <c r="F477" s="214"/>
      <c r="G477" s="214"/>
      <c r="H477" s="214"/>
      <c r="I477" s="42"/>
      <c r="J477" s="20"/>
      <c r="K477" s="356"/>
    </row>
    <row r="478" spans="1:11" s="370" customFormat="1" x14ac:dyDescent="0.25">
      <c r="A478" s="12"/>
      <c r="B478" s="12"/>
      <c r="C478" s="12"/>
      <c r="D478" s="14"/>
      <c r="E478" s="214"/>
      <c r="F478" s="214"/>
      <c r="G478" s="214"/>
      <c r="H478" s="214"/>
      <c r="I478" s="42"/>
      <c r="J478" s="20"/>
      <c r="K478" s="356"/>
    </row>
    <row r="479" spans="1:11" s="370" customFormat="1" x14ac:dyDescent="0.25">
      <c r="A479" s="12"/>
      <c r="B479" s="12"/>
      <c r="C479" s="12"/>
      <c r="D479" s="14"/>
      <c r="E479" s="214"/>
      <c r="F479" s="214"/>
      <c r="G479" s="214"/>
      <c r="H479" s="214"/>
      <c r="I479" s="42"/>
      <c r="J479" s="20"/>
      <c r="K479" s="356"/>
    </row>
    <row r="480" spans="1:11" s="370" customFormat="1" x14ac:dyDescent="0.25">
      <c r="A480" s="12"/>
      <c r="B480" s="12"/>
      <c r="C480" s="12"/>
      <c r="D480" s="14"/>
      <c r="E480" s="214"/>
      <c r="F480" s="214"/>
      <c r="G480" s="214"/>
      <c r="H480" s="214"/>
      <c r="I480" s="42"/>
      <c r="J480" s="20"/>
      <c r="K480" s="356"/>
    </row>
    <row r="481" spans="1:11" s="370" customFormat="1" x14ac:dyDescent="0.25">
      <c r="A481" s="12"/>
      <c r="B481" s="12"/>
      <c r="C481" s="12"/>
      <c r="D481" s="14"/>
      <c r="E481" s="214"/>
      <c r="F481" s="214"/>
      <c r="G481" s="214"/>
      <c r="H481" s="214"/>
      <c r="I481" s="42"/>
      <c r="J481" s="20"/>
      <c r="K481" s="356"/>
    </row>
    <row r="482" spans="1:11" s="370" customFormat="1" x14ac:dyDescent="0.25">
      <c r="A482" s="12"/>
      <c r="B482" s="12"/>
      <c r="C482" s="12"/>
      <c r="D482" s="14"/>
      <c r="E482" s="214"/>
      <c r="F482" s="214"/>
      <c r="G482" s="214"/>
      <c r="H482" s="214"/>
      <c r="I482" s="42"/>
      <c r="J482" s="20"/>
      <c r="K482" s="356"/>
    </row>
    <row r="483" spans="1:11" s="370" customFormat="1" x14ac:dyDescent="0.25">
      <c r="A483" s="12"/>
      <c r="B483" s="12"/>
      <c r="C483" s="12"/>
      <c r="D483" s="14"/>
      <c r="E483" s="214"/>
      <c r="F483" s="214"/>
      <c r="G483" s="214"/>
      <c r="H483" s="214"/>
      <c r="I483" s="42"/>
      <c r="J483" s="20"/>
      <c r="K483" s="356"/>
    </row>
    <row r="484" spans="1:11" s="370" customFormat="1" x14ac:dyDescent="0.25">
      <c r="A484" s="12"/>
      <c r="B484" s="12"/>
      <c r="C484" s="12"/>
      <c r="D484" s="14"/>
      <c r="E484" s="214"/>
      <c r="F484" s="214"/>
      <c r="G484" s="214"/>
      <c r="H484" s="214"/>
      <c r="I484" s="42"/>
      <c r="J484" s="20"/>
      <c r="K484" s="356"/>
    </row>
    <row r="485" spans="1:11" s="370" customFormat="1" x14ac:dyDescent="0.25">
      <c r="A485" s="12"/>
      <c r="B485" s="12"/>
      <c r="C485" s="12"/>
      <c r="D485" s="14"/>
      <c r="E485" s="214"/>
      <c r="F485" s="214"/>
      <c r="G485" s="214"/>
      <c r="H485" s="214"/>
      <c r="I485" s="42"/>
      <c r="J485" s="20"/>
      <c r="K485" s="356"/>
    </row>
    <row r="486" spans="1:11" s="370" customFormat="1" x14ac:dyDescent="0.25">
      <c r="A486" s="12"/>
      <c r="B486" s="12"/>
      <c r="C486" s="12"/>
      <c r="D486" s="14"/>
      <c r="E486" s="214"/>
      <c r="F486" s="214"/>
      <c r="G486" s="214"/>
      <c r="H486" s="214"/>
      <c r="I486" s="42"/>
      <c r="J486" s="20"/>
      <c r="K486" s="356"/>
    </row>
    <row r="487" spans="1:11" s="370" customFormat="1" x14ac:dyDescent="0.25">
      <c r="A487" s="12"/>
      <c r="B487" s="12"/>
      <c r="C487" s="12"/>
      <c r="D487" s="14"/>
      <c r="E487" s="214"/>
      <c r="F487" s="214"/>
      <c r="G487" s="214"/>
      <c r="H487" s="214"/>
      <c r="I487" s="42"/>
      <c r="J487" s="20"/>
      <c r="K487" s="356"/>
    </row>
    <row r="488" spans="1:11" s="370" customFormat="1" x14ac:dyDescent="0.25">
      <c r="A488" s="12"/>
      <c r="B488" s="12"/>
      <c r="C488" s="12"/>
      <c r="D488" s="14"/>
      <c r="E488" s="214"/>
      <c r="F488" s="214"/>
      <c r="G488" s="214"/>
      <c r="H488" s="214"/>
      <c r="I488" s="42"/>
      <c r="J488" s="20"/>
      <c r="K488" s="356"/>
    </row>
    <row r="489" spans="1:11" s="370" customFormat="1" x14ac:dyDescent="0.25">
      <c r="A489" s="12"/>
      <c r="B489" s="12"/>
      <c r="C489" s="12"/>
      <c r="D489" s="14"/>
      <c r="E489" s="214"/>
      <c r="F489" s="214"/>
      <c r="G489" s="214"/>
      <c r="H489" s="214"/>
      <c r="I489" s="42"/>
      <c r="J489" s="20"/>
      <c r="K489" s="356"/>
    </row>
    <row r="490" spans="1:11" s="370" customFormat="1" x14ac:dyDescent="0.25">
      <c r="A490" s="12"/>
      <c r="B490" s="12"/>
      <c r="C490" s="12"/>
      <c r="D490" s="14"/>
      <c r="E490" s="214"/>
      <c r="F490" s="214"/>
      <c r="G490" s="214"/>
      <c r="H490" s="214"/>
      <c r="I490" s="42"/>
      <c r="J490" s="20"/>
      <c r="K490" s="356"/>
    </row>
    <row r="491" spans="1:11" s="370" customFormat="1" x14ac:dyDescent="0.25">
      <c r="A491" s="12"/>
      <c r="B491" s="12"/>
      <c r="C491" s="12"/>
      <c r="D491" s="14"/>
      <c r="E491" s="214"/>
      <c r="F491" s="214"/>
      <c r="G491" s="214"/>
      <c r="H491" s="214"/>
      <c r="I491" s="42"/>
      <c r="J491" s="20"/>
      <c r="K491" s="356"/>
    </row>
    <row r="492" spans="1:11" s="370" customFormat="1" x14ac:dyDescent="0.25">
      <c r="A492" s="12"/>
      <c r="B492" s="12"/>
      <c r="C492" s="12"/>
      <c r="D492" s="14"/>
      <c r="E492" s="214"/>
      <c r="F492" s="214"/>
      <c r="G492" s="214"/>
      <c r="H492" s="214"/>
      <c r="I492" s="42"/>
      <c r="J492" s="20"/>
      <c r="K492" s="356"/>
    </row>
    <row r="493" spans="1:11" s="370" customFormat="1" x14ac:dyDescent="0.25">
      <c r="A493" s="12"/>
      <c r="B493" s="12"/>
      <c r="C493" s="12"/>
      <c r="D493" s="14"/>
      <c r="E493" s="214"/>
      <c r="F493" s="214"/>
      <c r="G493" s="214"/>
      <c r="H493" s="214"/>
      <c r="I493" s="42"/>
      <c r="J493" s="20"/>
      <c r="K493" s="356"/>
    </row>
    <row r="494" spans="1:11" s="370" customFormat="1" x14ac:dyDescent="0.25">
      <c r="A494" s="12"/>
      <c r="B494" s="12"/>
      <c r="C494" s="12"/>
      <c r="D494" s="14"/>
      <c r="E494" s="214"/>
      <c r="F494" s="214"/>
      <c r="G494" s="214"/>
      <c r="H494" s="214"/>
      <c r="I494" s="42"/>
      <c r="J494" s="20"/>
      <c r="K494" s="356"/>
    </row>
    <row r="495" spans="1:11" s="370" customFormat="1" x14ac:dyDescent="0.25">
      <c r="A495" s="12"/>
      <c r="B495" s="12"/>
      <c r="C495" s="12"/>
      <c r="D495" s="14"/>
      <c r="E495" s="214"/>
      <c r="F495" s="214"/>
      <c r="G495" s="214"/>
      <c r="H495" s="214"/>
      <c r="I495" s="42"/>
      <c r="J495" s="20"/>
      <c r="K495" s="356"/>
    </row>
    <row r="496" spans="1:11" s="370" customFormat="1" x14ac:dyDescent="0.25">
      <c r="A496" s="12"/>
      <c r="B496" s="12"/>
      <c r="C496" s="12"/>
      <c r="D496" s="14"/>
      <c r="E496" s="214"/>
      <c r="F496" s="214"/>
      <c r="G496" s="214"/>
      <c r="H496" s="214"/>
      <c r="I496" s="42"/>
      <c r="J496" s="20"/>
      <c r="K496" s="356"/>
    </row>
    <row r="497" spans="1:11" s="370" customFormat="1" x14ac:dyDescent="0.25">
      <c r="A497" s="12"/>
      <c r="B497" s="12"/>
      <c r="C497" s="12"/>
      <c r="D497" s="14"/>
      <c r="E497" s="214"/>
      <c r="F497" s="214"/>
      <c r="G497" s="214"/>
      <c r="H497" s="214"/>
      <c r="I497" s="42"/>
      <c r="J497" s="20"/>
      <c r="K497" s="356"/>
    </row>
    <row r="498" spans="1:11" s="370" customFormat="1" x14ac:dyDescent="0.25">
      <c r="A498" s="12"/>
      <c r="B498" s="12"/>
      <c r="C498" s="12"/>
      <c r="D498" s="14"/>
      <c r="E498" s="214"/>
      <c r="F498" s="214"/>
      <c r="G498" s="214"/>
      <c r="H498" s="214"/>
      <c r="I498" s="42"/>
      <c r="J498" s="20"/>
      <c r="K498" s="356"/>
    </row>
    <row r="499" spans="1:11" s="370" customFormat="1" x14ac:dyDescent="0.25">
      <c r="A499" s="12"/>
      <c r="B499" s="12"/>
      <c r="C499" s="12"/>
      <c r="D499" s="14"/>
      <c r="E499" s="214"/>
      <c r="F499" s="214"/>
      <c r="G499" s="214"/>
      <c r="H499" s="214"/>
      <c r="I499" s="42"/>
      <c r="J499" s="20"/>
      <c r="K499" s="356"/>
    </row>
    <row r="500" spans="1:11" s="370" customFormat="1" x14ac:dyDescent="0.25">
      <c r="A500" s="12"/>
      <c r="B500" s="12"/>
      <c r="C500" s="12"/>
      <c r="D500" s="14"/>
      <c r="E500" s="214"/>
      <c r="F500" s="214"/>
      <c r="G500" s="214"/>
      <c r="H500" s="214"/>
      <c r="I500" s="42"/>
      <c r="J500" s="20"/>
      <c r="K500" s="356"/>
    </row>
    <row r="501" spans="1:11" s="370" customFormat="1" x14ac:dyDescent="0.25">
      <c r="A501" s="12"/>
      <c r="B501" s="12"/>
      <c r="C501" s="12"/>
      <c r="D501" s="14"/>
      <c r="E501" s="214"/>
      <c r="F501" s="214"/>
      <c r="G501" s="214"/>
      <c r="H501" s="214"/>
      <c r="I501" s="42"/>
      <c r="J501" s="20"/>
      <c r="K501" s="356"/>
    </row>
    <row r="502" spans="1:11" s="370" customFormat="1" x14ac:dyDescent="0.25">
      <c r="A502" s="12"/>
      <c r="B502" s="12"/>
      <c r="C502" s="12"/>
      <c r="D502" s="14"/>
      <c r="E502" s="214"/>
      <c r="F502" s="214"/>
      <c r="G502" s="214"/>
      <c r="H502" s="214"/>
      <c r="I502" s="42"/>
      <c r="J502" s="20"/>
      <c r="K502" s="356"/>
    </row>
    <row r="503" spans="1:11" s="370" customFormat="1" x14ac:dyDescent="0.25">
      <c r="A503" s="12"/>
      <c r="B503" s="12"/>
      <c r="C503" s="12"/>
      <c r="D503" s="14"/>
      <c r="E503" s="214"/>
      <c r="F503" s="214"/>
      <c r="G503" s="214"/>
      <c r="H503" s="214"/>
      <c r="I503" s="42"/>
      <c r="J503" s="20"/>
      <c r="K503" s="356"/>
    </row>
    <row r="504" spans="1:11" s="370" customFormat="1" x14ac:dyDescent="0.25">
      <c r="A504" s="12"/>
      <c r="B504" s="12"/>
      <c r="C504" s="12"/>
      <c r="D504" s="14"/>
      <c r="E504" s="214"/>
      <c r="F504" s="214"/>
      <c r="G504" s="214"/>
      <c r="H504" s="214"/>
      <c r="I504" s="42"/>
      <c r="J504" s="20"/>
      <c r="K504" s="356"/>
    </row>
    <row r="505" spans="1:11" s="370" customFormat="1" x14ac:dyDescent="0.25">
      <c r="A505" s="12"/>
      <c r="B505" s="12"/>
      <c r="C505" s="12"/>
      <c r="D505" s="14"/>
      <c r="E505" s="214"/>
      <c r="F505" s="214"/>
      <c r="G505" s="214"/>
      <c r="H505" s="214"/>
      <c r="I505" s="42"/>
      <c r="J505" s="20"/>
      <c r="K505" s="356"/>
    </row>
    <row r="506" spans="1:11" s="370" customFormat="1" x14ac:dyDescent="0.25">
      <c r="A506" s="12"/>
      <c r="B506" s="12"/>
      <c r="C506" s="12"/>
      <c r="D506" s="14"/>
      <c r="E506" s="214"/>
      <c r="F506" s="214"/>
      <c r="G506" s="214"/>
      <c r="H506" s="214"/>
      <c r="I506" s="42"/>
      <c r="J506" s="20"/>
      <c r="K506" s="356"/>
    </row>
    <row r="507" spans="1:11" s="370" customFormat="1" x14ac:dyDescent="0.25">
      <c r="A507" s="12"/>
      <c r="B507" s="12"/>
      <c r="C507" s="12"/>
      <c r="D507" s="14"/>
      <c r="E507" s="214"/>
      <c r="F507" s="214"/>
      <c r="G507" s="214"/>
      <c r="H507" s="214"/>
      <c r="I507" s="42"/>
      <c r="J507" s="20"/>
      <c r="K507" s="356"/>
    </row>
    <row r="508" spans="1:11" s="370" customFormat="1" x14ac:dyDescent="0.25">
      <c r="A508" s="12"/>
      <c r="B508" s="12"/>
      <c r="C508" s="12"/>
      <c r="D508" s="14"/>
      <c r="E508" s="214"/>
      <c r="F508" s="214"/>
      <c r="G508" s="214"/>
      <c r="H508" s="214"/>
      <c r="I508" s="42"/>
      <c r="J508" s="20"/>
      <c r="K508" s="356"/>
    </row>
    <row r="509" spans="1:11" s="370" customFormat="1" x14ac:dyDescent="0.25">
      <c r="A509" s="12"/>
      <c r="B509" s="12"/>
      <c r="C509" s="12"/>
      <c r="D509" s="14"/>
      <c r="E509" s="214"/>
      <c r="F509" s="214"/>
      <c r="G509" s="214"/>
      <c r="H509" s="214"/>
      <c r="I509" s="42"/>
      <c r="J509" s="20"/>
      <c r="K509" s="356"/>
    </row>
    <row r="510" spans="1:11" s="370" customFormat="1" x14ac:dyDescent="0.25">
      <c r="A510" s="12"/>
      <c r="B510" s="12"/>
      <c r="C510" s="12"/>
      <c r="D510" s="14"/>
      <c r="E510" s="214"/>
      <c r="F510" s="214"/>
      <c r="G510" s="214"/>
      <c r="H510" s="214"/>
      <c r="I510" s="42"/>
      <c r="J510" s="20"/>
      <c r="K510" s="356"/>
    </row>
    <row r="511" spans="1:11" s="370" customFormat="1" x14ac:dyDescent="0.25">
      <c r="A511" s="12"/>
      <c r="B511" s="12"/>
      <c r="C511" s="12"/>
      <c r="D511" s="14"/>
      <c r="E511" s="214"/>
      <c r="F511" s="214"/>
      <c r="G511" s="214"/>
      <c r="H511" s="214"/>
      <c r="I511" s="42"/>
      <c r="J511" s="20"/>
      <c r="K511" s="356"/>
    </row>
    <row r="512" spans="1:11" s="370" customFormat="1" x14ac:dyDescent="0.25">
      <c r="A512" s="12"/>
      <c r="B512" s="12"/>
      <c r="C512" s="12"/>
      <c r="D512" s="14"/>
      <c r="E512" s="214"/>
      <c r="F512" s="214"/>
      <c r="G512" s="214"/>
      <c r="H512" s="214"/>
      <c r="I512" s="42"/>
      <c r="J512" s="20"/>
      <c r="K512" s="356"/>
    </row>
    <row r="513" spans="1:11" s="370" customFormat="1" x14ac:dyDescent="0.25">
      <c r="A513" s="12"/>
      <c r="B513" s="12"/>
      <c r="C513" s="12"/>
      <c r="D513" s="14"/>
      <c r="E513" s="214"/>
      <c r="F513" s="214"/>
      <c r="G513" s="214"/>
      <c r="H513" s="214"/>
      <c r="I513" s="42"/>
      <c r="J513" s="20"/>
      <c r="K513" s="356"/>
    </row>
    <row r="514" spans="1:11" s="370" customFormat="1" x14ac:dyDescent="0.25">
      <c r="A514" s="12"/>
      <c r="B514" s="12"/>
      <c r="C514" s="12"/>
      <c r="D514" s="14"/>
      <c r="E514" s="214"/>
      <c r="F514" s="214"/>
      <c r="G514" s="214"/>
      <c r="H514" s="214"/>
      <c r="I514" s="42"/>
      <c r="J514" s="20"/>
      <c r="K514" s="356"/>
    </row>
    <row r="515" spans="1:11" s="370" customFormat="1" x14ac:dyDescent="0.25">
      <c r="A515" s="12"/>
      <c r="B515" s="12"/>
      <c r="C515" s="12"/>
      <c r="D515" s="14"/>
      <c r="E515" s="214"/>
      <c r="F515" s="214"/>
      <c r="G515" s="214"/>
      <c r="H515" s="214"/>
      <c r="I515" s="42"/>
      <c r="J515" s="20"/>
      <c r="K515" s="356"/>
    </row>
    <row r="516" spans="1:11" s="370" customFormat="1" x14ac:dyDescent="0.25">
      <c r="A516" s="12"/>
      <c r="B516" s="12"/>
      <c r="C516" s="12"/>
      <c r="D516" s="14"/>
      <c r="E516" s="214"/>
      <c r="F516" s="214"/>
      <c r="G516" s="214"/>
      <c r="H516" s="214"/>
      <c r="I516" s="42"/>
      <c r="J516" s="20"/>
      <c r="K516" s="356"/>
    </row>
    <row r="517" spans="1:11" s="370" customFormat="1" x14ac:dyDescent="0.25">
      <c r="A517" s="12"/>
      <c r="B517" s="12"/>
      <c r="C517" s="12"/>
      <c r="D517" s="14"/>
      <c r="E517" s="214"/>
      <c r="F517" s="214"/>
      <c r="G517" s="214"/>
      <c r="H517" s="214"/>
      <c r="I517" s="42"/>
      <c r="J517" s="20"/>
      <c r="K517" s="356"/>
    </row>
    <row r="518" spans="1:11" s="370" customFormat="1" x14ac:dyDescent="0.25">
      <c r="A518" s="12"/>
      <c r="B518" s="12"/>
      <c r="C518" s="12"/>
      <c r="D518" s="14"/>
      <c r="E518" s="214"/>
      <c r="F518" s="214"/>
      <c r="G518" s="214"/>
      <c r="H518" s="214"/>
      <c r="I518" s="42"/>
      <c r="J518" s="20"/>
      <c r="K518" s="356"/>
    </row>
    <row r="519" spans="1:11" s="370" customFormat="1" x14ac:dyDescent="0.25">
      <c r="A519" s="12"/>
      <c r="B519" s="12"/>
      <c r="C519" s="12"/>
      <c r="D519" s="14"/>
      <c r="E519" s="214"/>
      <c r="F519" s="214"/>
      <c r="G519" s="214"/>
      <c r="H519" s="214"/>
      <c r="I519" s="42"/>
      <c r="J519" s="20"/>
      <c r="K519" s="356"/>
    </row>
    <row r="520" spans="1:11" s="370" customFormat="1" x14ac:dyDescent="0.25">
      <c r="A520" s="12"/>
      <c r="B520" s="12"/>
      <c r="C520" s="12"/>
      <c r="D520" s="14"/>
      <c r="E520" s="214"/>
      <c r="F520" s="214"/>
      <c r="G520" s="214"/>
      <c r="H520" s="214"/>
      <c r="I520" s="42"/>
      <c r="J520" s="20"/>
      <c r="K520" s="356"/>
    </row>
    <row r="521" spans="1:11" s="370" customFormat="1" x14ac:dyDescent="0.25">
      <c r="A521" s="12"/>
      <c r="B521" s="12"/>
      <c r="C521" s="12"/>
      <c r="D521" s="14"/>
      <c r="E521" s="214"/>
      <c r="F521" s="214"/>
      <c r="G521" s="214"/>
      <c r="H521" s="214"/>
      <c r="I521" s="42"/>
      <c r="J521" s="20"/>
      <c r="K521" s="356"/>
    </row>
    <row r="522" spans="1:11" s="370" customFormat="1" x14ac:dyDescent="0.25">
      <c r="A522" s="12"/>
      <c r="B522" s="12"/>
      <c r="C522" s="12"/>
      <c r="D522" s="14"/>
      <c r="E522" s="214"/>
      <c r="F522" s="214"/>
      <c r="G522" s="214"/>
      <c r="H522" s="214"/>
      <c r="I522" s="42"/>
      <c r="J522" s="20"/>
      <c r="K522" s="356"/>
    </row>
    <row r="523" spans="1:11" s="370" customFormat="1" x14ac:dyDescent="0.25">
      <c r="A523" s="12"/>
      <c r="B523" s="12"/>
      <c r="C523" s="12"/>
      <c r="D523" s="14"/>
      <c r="E523" s="214"/>
      <c r="F523" s="214"/>
      <c r="G523" s="214"/>
      <c r="H523" s="214"/>
      <c r="I523" s="42"/>
      <c r="J523" s="20"/>
      <c r="K523" s="356"/>
    </row>
    <row r="524" spans="1:11" s="370" customFormat="1" x14ac:dyDescent="0.25">
      <c r="A524" s="12"/>
      <c r="B524" s="12"/>
      <c r="C524" s="12"/>
      <c r="D524" s="14"/>
      <c r="E524" s="214"/>
      <c r="F524" s="214"/>
      <c r="G524" s="214"/>
      <c r="H524" s="214"/>
      <c r="I524" s="42"/>
      <c r="J524" s="20"/>
      <c r="K524" s="356"/>
    </row>
    <row r="525" spans="1:11" s="370" customFormat="1" x14ac:dyDescent="0.25">
      <c r="A525" s="12"/>
      <c r="B525" s="12"/>
      <c r="C525" s="12"/>
      <c r="D525" s="14"/>
      <c r="E525" s="214"/>
      <c r="F525" s="214"/>
      <c r="G525" s="214"/>
      <c r="H525" s="214"/>
      <c r="I525" s="42"/>
      <c r="J525" s="20"/>
      <c r="K525" s="356"/>
    </row>
    <row r="526" spans="1:11" s="370" customFormat="1" x14ac:dyDescent="0.25">
      <c r="A526" s="12"/>
      <c r="B526" s="12"/>
      <c r="C526" s="12"/>
      <c r="D526" s="14"/>
      <c r="E526" s="214"/>
      <c r="F526" s="214"/>
      <c r="G526" s="214"/>
      <c r="H526" s="214"/>
      <c r="I526" s="42"/>
      <c r="J526" s="20"/>
      <c r="K526" s="356"/>
    </row>
    <row r="527" spans="1:11" s="370" customFormat="1" x14ac:dyDescent="0.25">
      <c r="A527" s="12"/>
      <c r="B527" s="12"/>
      <c r="C527" s="12"/>
      <c r="D527" s="14"/>
      <c r="E527" s="214"/>
      <c r="F527" s="214"/>
      <c r="G527" s="214"/>
      <c r="H527" s="214"/>
      <c r="I527" s="42"/>
      <c r="J527" s="20"/>
      <c r="K527" s="356"/>
    </row>
    <row r="528" spans="1:11" s="370" customFormat="1" x14ac:dyDescent="0.25">
      <c r="A528" s="12"/>
      <c r="B528" s="12"/>
      <c r="C528" s="12"/>
      <c r="D528" s="14"/>
      <c r="E528" s="214"/>
      <c r="F528" s="214"/>
      <c r="G528" s="214"/>
      <c r="H528" s="214"/>
      <c r="I528" s="42"/>
      <c r="J528" s="20"/>
      <c r="K528" s="356"/>
    </row>
    <row r="529" spans="1:11" s="370" customFormat="1" x14ac:dyDescent="0.25">
      <c r="A529" s="12"/>
      <c r="B529" s="12"/>
      <c r="C529" s="12"/>
      <c r="D529" s="14"/>
      <c r="E529" s="214"/>
      <c r="F529" s="214"/>
      <c r="G529" s="214"/>
      <c r="H529" s="214"/>
      <c r="I529" s="42"/>
      <c r="J529" s="20"/>
      <c r="K529" s="356"/>
    </row>
    <row r="530" spans="1:11" s="370" customFormat="1" x14ac:dyDescent="0.25">
      <c r="A530" s="12"/>
      <c r="B530" s="12"/>
      <c r="C530" s="12"/>
      <c r="D530" s="14"/>
      <c r="E530" s="214"/>
      <c r="F530" s="214"/>
      <c r="G530" s="214"/>
      <c r="H530" s="214"/>
      <c r="I530" s="42"/>
      <c r="J530" s="20"/>
      <c r="K530" s="356"/>
    </row>
    <row r="531" spans="1:11" s="370" customFormat="1" x14ac:dyDescent="0.25">
      <c r="A531" s="12"/>
      <c r="B531" s="12"/>
      <c r="C531" s="12"/>
      <c r="D531" s="14"/>
      <c r="E531" s="214"/>
      <c r="F531" s="214"/>
      <c r="G531" s="214"/>
      <c r="H531" s="214"/>
      <c r="I531" s="42"/>
      <c r="J531" s="20"/>
      <c r="K531" s="356"/>
    </row>
    <row r="532" spans="1:11" s="370" customFormat="1" x14ac:dyDescent="0.25">
      <c r="A532" s="12"/>
      <c r="B532" s="12"/>
      <c r="C532" s="12"/>
      <c r="D532" s="14"/>
      <c r="E532" s="214"/>
      <c r="F532" s="214"/>
      <c r="G532" s="214"/>
      <c r="H532" s="214"/>
      <c r="I532" s="42"/>
      <c r="J532" s="20"/>
      <c r="K532" s="356"/>
    </row>
    <row r="533" spans="1:11" s="370" customFormat="1" x14ac:dyDescent="0.25">
      <c r="A533" s="12"/>
      <c r="B533" s="12"/>
      <c r="C533" s="12"/>
      <c r="D533" s="14"/>
      <c r="E533" s="214"/>
      <c r="F533" s="214"/>
      <c r="G533" s="214"/>
      <c r="H533" s="214"/>
      <c r="I533" s="42"/>
      <c r="J533" s="20"/>
      <c r="K533" s="356"/>
    </row>
    <row r="534" spans="1:11" s="370" customFormat="1" x14ac:dyDescent="0.25">
      <c r="A534" s="12"/>
      <c r="B534" s="12"/>
      <c r="C534" s="12"/>
      <c r="D534" s="14"/>
      <c r="E534" s="214"/>
      <c r="F534" s="214"/>
      <c r="G534" s="214"/>
      <c r="H534" s="214"/>
      <c r="I534" s="42"/>
      <c r="J534" s="20"/>
      <c r="K534" s="356"/>
    </row>
    <row r="535" spans="1:11" s="370" customFormat="1" x14ac:dyDescent="0.25">
      <c r="A535" s="12"/>
      <c r="B535" s="12"/>
      <c r="C535" s="12"/>
      <c r="D535" s="14"/>
      <c r="E535" s="214"/>
      <c r="F535" s="214"/>
      <c r="G535" s="214"/>
      <c r="H535" s="214"/>
      <c r="I535" s="42"/>
      <c r="J535" s="20"/>
      <c r="K535" s="356"/>
    </row>
    <row r="536" spans="1:11" s="370" customFormat="1" x14ac:dyDescent="0.25">
      <c r="A536" s="12"/>
      <c r="B536" s="12"/>
      <c r="C536" s="12"/>
      <c r="D536" s="14"/>
      <c r="E536" s="214"/>
      <c r="F536" s="214"/>
      <c r="G536" s="214"/>
      <c r="H536" s="214"/>
      <c r="I536" s="42"/>
      <c r="J536" s="20"/>
      <c r="K536" s="356"/>
    </row>
    <row r="537" spans="1:11" s="370" customFormat="1" x14ac:dyDescent="0.25">
      <c r="A537" s="12"/>
      <c r="B537" s="12"/>
      <c r="C537" s="12"/>
      <c r="D537" s="14"/>
      <c r="E537" s="214"/>
      <c r="F537" s="214"/>
      <c r="G537" s="214"/>
      <c r="H537" s="214"/>
      <c r="I537" s="42"/>
      <c r="J537" s="20"/>
      <c r="K537" s="356"/>
    </row>
    <row r="538" spans="1:11" s="370" customFormat="1" x14ac:dyDescent="0.25">
      <c r="A538" s="12"/>
      <c r="B538" s="12"/>
      <c r="C538" s="12"/>
      <c r="D538" s="14"/>
      <c r="E538" s="214"/>
      <c r="F538" s="214"/>
      <c r="G538" s="214"/>
      <c r="H538" s="214"/>
      <c r="I538" s="42"/>
      <c r="J538" s="20"/>
      <c r="K538" s="356"/>
    </row>
    <row r="539" spans="1:11" s="370" customFormat="1" x14ac:dyDescent="0.25">
      <c r="A539" s="12"/>
      <c r="B539" s="12"/>
      <c r="C539" s="12"/>
      <c r="D539" s="14"/>
      <c r="E539" s="214"/>
      <c r="F539" s="214"/>
      <c r="G539" s="214"/>
      <c r="H539" s="214"/>
      <c r="I539" s="42"/>
      <c r="J539" s="20"/>
      <c r="K539" s="356"/>
    </row>
    <row r="540" spans="1:11" s="370" customFormat="1" x14ac:dyDescent="0.25">
      <c r="A540" s="12"/>
      <c r="B540" s="12"/>
      <c r="C540" s="12"/>
      <c r="D540" s="14"/>
      <c r="E540" s="214"/>
      <c r="F540" s="214"/>
      <c r="G540" s="214"/>
      <c r="H540" s="214"/>
      <c r="I540" s="42"/>
      <c r="J540" s="20"/>
      <c r="K540" s="356"/>
    </row>
    <row r="541" spans="1:11" s="370" customFormat="1" x14ac:dyDescent="0.25">
      <c r="A541" s="12"/>
      <c r="B541" s="12"/>
      <c r="C541" s="12"/>
      <c r="D541" s="14"/>
      <c r="E541" s="214"/>
      <c r="F541" s="214"/>
      <c r="G541" s="214"/>
      <c r="H541" s="214"/>
      <c r="I541" s="42"/>
      <c r="J541" s="20"/>
      <c r="K541" s="356"/>
    </row>
    <row r="542" spans="1:11" s="370" customFormat="1" x14ac:dyDescent="0.25">
      <c r="A542" s="12"/>
      <c r="B542" s="12"/>
      <c r="C542" s="12"/>
      <c r="D542" s="14"/>
      <c r="E542" s="214"/>
      <c r="F542" s="214"/>
      <c r="G542" s="214"/>
      <c r="H542" s="214"/>
      <c r="I542" s="42"/>
      <c r="J542" s="20"/>
      <c r="K542" s="356"/>
    </row>
    <row r="543" spans="1:11" s="370" customFormat="1" x14ac:dyDescent="0.25">
      <c r="A543" s="12"/>
      <c r="B543" s="12"/>
      <c r="C543" s="12"/>
      <c r="D543" s="14"/>
      <c r="E543" s="214"/>
      <c r="F543" s="214"/>
      <c r="G543" s="214"/>
      <c r="H543" s="214"/>
      <c r="I543" s="42"/>
      <c r="J543" s="20"/>
      <c r="K543" s="356"/>
    </row>
    <row r="544" spans="1:11" s="370" customFormat="1" x14ac:dyDescent="0.25">
      <c r="A544" s="12"/>
      <c r="B544" s="12"/>
      <c r="C544" s="12"/>
      <c r="D544" s="14"/>
      <c r="E544" s="214"/>
      <c r="F544" s="214"/>
      <c r="G544" s="214"/>
      <c r="H544" s="214"/>
      <c r="I544" s="42"/>
      <c r="J544" s="20"/>
      <c r="K544" s="356"/>
    </row>
    <row r="545" spans="1:11" s="370" customFormat="1" x14ac:dyDescent="0.25">
      <c r="A545" s="12"/>
      <c r="B545" s="12"/>
      <c r="C545" s="12"/>
      <c r="D545" s="14"/>
      <c r="E545" s="214"/>
      <c r="F545" s="214"/>
      <c r="G545" s="214"/>
      <c r="H545" s="214"/>
      <c r="I545" s="42"/>
      <c r="J545" s="20"/>
      <c r="K545" s="356"/>
    </row>
    <row r="546" spans="1:11" s="370" customFormat="1" x14ac:dyDescent="0.25">
      <c r="A546" s="12"/>
      <c r="B546" s="12"/>
      <c r="C546" s="12"/>
      <c r="D546" s="14"/>
      <c r="E546" s="214"/>
      <c r="F546" s="214"/>
      <c r="G546" s="214"/>
      <c r="H546" s="214"/>
      <c r="I546" s="42"/>
      <c r="J546" s="20"/>
      <c r="K546" s="356"/>
    </row>
    <row r="547" spans="1:11" s="370" customFormat="1" x14ac:dyDescent="0.25">
      <c r="A547" s="12"/>
      <c r="B547" s="12"/>
      <c r="C547" s="12"/>
      <c r="D547" s="14"/>
      <c r="E547" s="214"/>
      <c r="F547" s="214"/>
      <c r="G547" s="214"/>
      <c r="H547" s="214"/>
      <c r="I547" s="42"/>
      <c r="J547" s="20"/>
      <c r="K547" s="356"/>
    </row>
    <row r="548" spans="1:11" s="370" customFormat="1" x14ac:dyDescent="0.25">
      <c r="A548" s="12"/>
      <c r="B548" s="12"/>
      <c r="C548" s="12"/>
      <c r="D548" s="14"/>
      <c r="E548" s="214"/>
      <c r="F548" s="214"/>
      <c r="G548" s="214"/>
      <c r="H548" s="214"/>
      <c r="I548" s="42"/>
      <c r="J548" s="20"/>
      <c r="K548" s="356"/>
    </row>
    <row r="549" spans="1:11" s="370" customFormat="1" x14ac:dyDescent="0.25">
      <c r="A549" s="12"/>
      <c r="B549" s="12"/>
      <c r="C549" s="12"/>
      <c r="D549" s="14"/>
      <c r="E549" s="214"/>
      <c r="F549" s="214"/>
      <c r="G549" s="214"/>
      <c r="H549" s="214"/>
      <c r="I549" s="42"/>
      <c r="J549" s="20"/>
      <c r="K549" s="356"/>
    </row>
    <row r="550" spans="1:11" s="370" customFormat="1" x14ac:dyDescent="0.25">
      <c r="A550" s="12"/>
      <c r="B550" s="12"/>
      <c r="C550" s="12"/>
      <c r="D550" s="14"/>
      <c r="E550" s="214"/>
      <c r="F550" s="214"/>
      <c r="G550" s="214"/>
      <c r="H550" s="214"/>
      <c r="I550" s="42"/>
      <c r="J550" s="20"/>
      <c r="K550" s="356"/>
    </row>
    <row r="551" spans="1:11" s="370" customFormat="1" x14ac:dyDescent="0.25">
      <c r="A551" s="12"/>
      <c r="B551" s="12"/>
      <c r="C551" s="12"/>
      <c r="D551" s="14"/>
      <c r="E551" s="214"/>
      <c r="F551" s="214"/>
      <c r="G551" s="214"/>
      <c r="H551" s="214"/>
      <c r="I551" s="42"/>
      <c r="J551" s="20"/>
      <c r="K551" s="356"/>
    </row>
    <row r="552" spans="1:11" s="370" customFormat="1" x14ac:dyDescent="0.25">
      <c r="A552" s="12"/>
      <c r="B552" s="12"/>
      <c r="C552" s="12"/>
      <c r="D552" s="14"/>
      <c r="E552" s="214"/>
      <c r="F552" s="214"/>
      <c r="G552" s="214"/>
      <c r="H552" s="214"/>
      <c r="I552" s="42"/>
      <c r="J552" s="20"/>
      <c r="K552" s="356"/>
    </row>
    <row r="553" spans="1:11" s="370" customFormat="1" x14ac:dyDescent="0.25">
      <c r="A553" s="12"/>
      <c r="B553" s="12"/>
      <c r="C553" s="12"/>
      <c r="D553" s="14"/>
      <c r="E553" s="214"/>
      <c r="F553" s="214"/>
      <c r="G553" s="214"/>
      <c r="H553" s="214"/>
      <c r="I553" s="42"/>
      <c r="J553" s="20"/>
      <c r="K553" s="356"/>
    </row>
    <row r="554" spans="1:11" s="370" customFormat="1" x14ac:dyDescent="0.25">
      <c r="A554" s="12"/>
      <c r="B554" s="12"/>
      <c r="C554" s="12"/>
      <c r="D554" s="14"/>
      <c r="E554" s="214"/>
      <c r="F554" s="214"/>
      <c r="G554" s="214"/>
      <c r="H554" s="214"/>
      <c r="I554" s="42"/>
      <c r="J554" s="20"/>
      <c r="K554" s="356"/>
    </row>
    <row r="555" spans="1:11" s="370" customFormat="1" x14ac:dyDescent="0.25">
      <c r="A555" s="12"/>
      <c r="B555" s="12"/>
      <c r="C555" s="12"/>
      <c r="D555" s="14"/>
      <c r="E555" s="214"/>
      <c r="F555" s="214"/>
      <c r="G555" s="214"/>
      <c r="H555" s="214"/>
      <c r="I555" s="42"/>
      <c r="J555" s="20"/>
      <c r="K555" s="356"/>
    </row>
    <row r="556" spans="1:11" s="370" customFormat="1" x14ac:dyDescent="0.25">
      <c r="A556" s="12"/>
      <c r="B556" s="12"/>
      <c r="C556" s="12"/>
      <c r="D556" s="14"/>
      <c r="E556" s="214"/>
      <c r="F556" s="214"/>
      <c r="G556" s="214"/>
      <c r="H556" s="214"/>
      <c r="I556" s="42"/>
      <c r="J556" s="20"/>
      <c r="K556" s="356"/>
    </row>
    <row r="557" spans="1:11" s="370" customFormat="1" x14ac:dyDescent="0.25">
      <c r="A557" s="12"/>
      <c r="B557" s="12"/>
      <c r="C557" s="12"/>
      <c r="D557" s="14"/>
      <c r="E557" s="214"/>
      <c r="F557" s="214"/>
      <c r="G557" s="214"/>
      <c r="H557" s="214"/>
      <c r="I557" s="42"/>
      <c r="J557" s="20"/>
      <c r="K557" s="356"/>
    </row>
    <row r="558" spans="1:11" s="370" customFormat="1" x14ac:dyDescent="0.25">
      <c r="A558" s="12"/>
      <c r="B558" s="12"/>
      <c r="C558" s="12"/>
      <c r="D558" s="14"/>
      <c r="E558" s="214"/>
      <c r="F558" s="214"/>
      <c r="G558" s="214"/>
      <c r="H558" s="214"/>
      <c r="I558" s="42"/>
      <c r="J558" s="20"/>
      <c r="K558" s="356"/>
    </row>
    <row r="559" spans="1:11" s="370" customFormat="1" x14ac:dyDescent="0.25">
      <c r="A559" s="12"/>
      <c r="B559" s="12"/>
      <c r="C559" s="12"/>
      <c r="D559" s="14"/>
      <c r="E559" s="214"/>
      <c r="F559" s="214"/>
      <c r="G559" s="214"/>
      <c r="H559" s="214"/>
      <c r="I559" s="42"/>
      <c r="J559" s="20"/>
      <c r="K559" s="356"/>
    </row>
    <row r="560" spans="1:11" s="370" customFormat="1" x14ac:dyDescent="0.25">
      <c r="A560" s="12"/>
      <c r="B560" s="12"/>
      <c r="C560" s="12"/>
      <c r="D560" s="14"/>
      <c r="E560" s="214"/>
      <c r="F560" s="214"/>
      <c r="G560" s="214"/>
      <c r="H560" s="214"/>
      <c r="I560" s="42"/>
      <c r="J560" s="20"/>
      <c r="K560" s="356"/>
    </row>
    <row r="561" spans="1:11" s="370" customFormat="1" x14ac:dyDescent="0.25">
      <c r="A561" s="12"/>
      <c r="B561" s="12"/>
      <c r="C561" s="12"/>
      <c r="D561" s="14"/>
      <c r="E561" s="214"/>
      <c r="F561" s="214"/>
      <c r="G561" s="214"/>
      <c r="H561" s="214"/>
      <c r="I561" s="42"/>
      <c r="J561" s="20"/>
      <c r="K561" s="356"/>
    </row>
    <row r="562" spans="1:11" s="370" customFormat="1" x14ac:dyDescent="0.25">
      <c r="A562" s="12"/>
      <c r="B562" s="12"/>
      <c r="C562" s="12"/>
      <c r="D562" s="14"/>
      <c r="E562" s="214"/>
      <c r="F562" s="214"/>
      <c r="G562" s="214"/>
      <c r="H562" s="214"/>
      <c r="I562" s="42"/>
      <c r="J562" s="20"/>
      <c r="K562" s="356"/>
    </row>
    <row r="563" spans="1:11" s="370" customFormat="1" x14ac:dyDescent="0.25">
      <c r="A563" s="12"/>
      <c r="B563" s="12"/>
      <c r="C563" s="12"/>
      <c r="D563" s="14"/>
      <c r="E563" s="214"/>
      <c r="F563" s="214"/>
      <c r="G563" s="214"/>
      <c r="H563" s="214"/>
      <c r="I563" s="42"/>
      <c r="J563" s="20"/>
      <c r="K563" s="356"/>
    </row>
    <row r="564" spans="1:11" s="370" customFormat="1" x14ac:dyDescent="0.25">
      <c r="A564" s="12"/>
      <c r="B564" s="12"/>
      <c r="C564" s="12"/>
      <c r="D564" s="14"/>
      <c r="E564" s="214"/>
      <c r="F564" s="214"/>
      <c r="G564" s="214"/>
      <c r="H564" s="214"/>
      <c r="I564" s="42"/>
      <c r="J564" s="20"/>
      <c r="K564" s="356"/>
    </row>
    <row r="565" spans="1:11" s="370" customFormat="1" x14ac:dyDescent="0.25">
      <c r="A565" s="12"/>
      <c r="B565" s="12"/>
      <c r="C565" s="12"/>
      <c r="D565" s="14"/>
      <c r="E565" s="214"/>
      <c r="F565" s="214"/>
      <c r="G565" s="214"/>
      <c r="H565" s="214"/>
      <c r="I565" s="42"/>
      <c r="J565" s="20"/>
      <c r="K565" s="356"/>
    </row>
    <row r="566" spans="1:11" s="370" customFormat="1" x14ac:dyDescent="0.25">
      <c r="A566" s="12"/>
      <c r="B566" s="12"/>
      <c r="C566" s="12"/>
      <c r="D566" s="14"/>
      <c r="E566" s="214"/>
      <c r="F566" s="214"/>
      <c r="G566" s="214"/>
      <c r="H566" s="214"/>
      <c r="I566" s="42"/>
      <c r="J566" s="20"/>
      <c r="K566" s="356"/>
    </row>
    <row r="567" spans="1:11" s="370" customFormat="1" x14ac:dyDescent="0.25">
      <c r="A567" s="12"/>
      <c r="B567" s="12"/>
      <c r="C567" s="12"/>
      <c r="D567" s="14"/>
      <c r="E567" s="214"/>
      <c r="F567" s="214"/>
      <c r="G567" s="214"/>
      <c r="H567" s="214"/>
      <c r="I567" s="42"/>
      <c r="J567" s="20"/>
      <c r="K567" s="356"/>
    </row>
    <row r="568" spans="1:11" s="370" customFormat="1" x14ac:dyDescent="0.25">
      <c r="A568" s="12"/>
      <c r="B568" s="12"/>
      <c r="C568" s="12"/>
      <c r="D568" s="14"/>
      <c r="E568" s="214"/>
      <c r="F568" s="214"/>
      <c r="G568" s="214"/>
      <c r="H568" s="214"/>
      <c r="I568" s="42"/>
      <c r="J568" s="20"/>
      <c r="K568" s="356"/>
    </row>
    <row r="569" spans="1:11" s="370" customFormat="1" x14ac:dyDescent="0.25">
      <c r="A569" s="12"/>
      <c r="B569" s="12"/>
      <c r="C569" s="12"/>
      <c r="D569" s="14"/>
      <c r="E569" s="214"/>
      <c r="F569" s="214"/>
      <c r="G569" s="214"/>
      <c r="H569" s="214"/>
      <c r="I569" s="42"/>
      <c r="J569" s="20"/>
      <c r="K569" s="356"/>
    </row>
    <row r="570" spans="1:11" s="370" customFormat="1" x14ac:dyDescent="0.25">
      <c r="A570" s="12"/>
      <c r="B570" s="12"/>
      <c r="C570" s="12"/>
      <c r="D570" s="14"/>
      <c r="E570" s="214"/>
      <c r="F570" s="214"/>
      <c r="G570" s="214"/>
      <c r="H570" s="214"/>
      <c r="I570" s="42"/>
      <c r="J570" s="20"/>
      <c r="K570" s="356"/>
    </row>
    <row r="571" spans="1:11" s="370" customFormat="1" x14ac:dyDescent="0.25">
      <c r="A571" s="12"/>
      <c r="B571" s="12"/>
      <c r="C571" s="12"/>
      <c r="D571" s="14"/>
      <c r="E571" s="214"/>
      <c r="F571" s="214"/>
      <c r="G571" s="214"/>
      <c r="H571" s="214"/>
      <c r="I571" s="42"/>
      <c r="J571" s="20"/>
      <c r="K571" s="356"/>
    </row>
    <row r="572" spans="1:11" s="370" customFormat="1" x14ac:dyDescent="0.25">
      <c r="A572" s="12"/>
      <c r="B572" s="12"/>
      <c r="C572" s="12"/>
      <c r="D572" s="14"/>
      <c r="E572" s="214"/>
      <c r="F572" s="214"/>
      <c r="G572" s="214"/>
      <c r="H572" s="214"/>
      <c r="I572" s="42"/>
      <c r="J572" s="20"/>
      <c r="K572" s="356"/>
    </row>
    <row r="573" spans="1:11" s="370" customFormat="1" x14ac:dyDescent="0.25">
      <c r="A573" s="12"/>
      <c r="B573" s="12"/>
      <c r="C573" s="12"/>
      <c r="D573" s="14"/>
      <c r="E573" s="214"/>
      <c r="F573" s="214"/>
      <c r="G573" s="214"/>
      <c r="H573" s="214"/>
      <c r="I573" s="42"/>
      <c r="J573" s="20"/>
      <c r="K573" s="356"/>
    </row>
    <row r="574" spans="1:11" s="370" customFormat="1" x14ac:dyDescent="0.25">
      <c r="A574" s="12"/>
      <c r="B574" s="12"/>
      <c r="C574" s="12"/>
      <c r="D574" s="14"/>
      <c r="E574" s="214"/>
      <c r="F574" s="214"/>
      <c r="G574" s="214"/>
      <c r="H574" s="214"/>
      <c r="I574" s="42"/>
      <c r="J574" s="20"/>
      <c r="K574" s="356"/>
    </row>
    <row r="575" spans="1:11" s="370" customFormat="1" x14ac:dyDescent="0.25">
      <c r="A575" s="12"/>
      <c r="B575" s="12"/>
      <c r="C575" s="12"/>
      <c r="D575" s="14"/>
      <c r="E575" s="214"/>
      <c r="F575" s="214"/>
      <c r="G575" s="214"/>
      <c r="H575" s="214"/>
      <c r="I575" s="42"/>
      <c r="J575" s="20"/>
      <c r="K575" s="356"/>
    </row>
    <row r="576" spans="1:11" s="370" customFormat="1" x14ac:dyDescent="0.25">
      <c r="A576" s="12"/>
      <c r="B576" s="12"/>
      <c r="C576" s="12"/>
      <c r="D576" s="14"/>
      <c r="E576" s="214"/>
      <c r="F576" s="214"/>
      <c r="G576" s="214"/>
      <c r="H576" s="214"/>
      <c r="I576" s="42"/>
      <c r="J576" s="20"/>
      <c r="K576" s="356"/>
    </row>
    <row r="577" spans="1:11" s="370" customFormat="1" x14ac:dyDescent="0.25">
      <c r="A577" s="12"/>
      <c r="B577" s="12"/>
      <c r="C577" s="12"/>
      <c r="D577" s="14"/>
      <c r="E577" s="214"/>
      <c r="F577" s="214"/>
      <c r="G577" s="214"/>
      <c r="H577" s="214"/>
      <c r="I577" s="42"/>
      <c r="J577" s="20"/>
      <c r="K577" s="356"/>
    </row>
    <row r="578" spans="1:11" s="370" customFormat="1" x14ac:dyDescent="0.25">
      <c r="A578" s="12"/>
      <c r="B578" s="12"/>
      <c r="C578" s="12"/>
      <c r="D578" s="14"/>
      <c r="E578" s="214"/>
      <c r="F578" s="214"/>
      <c r="G578" s="214"/>
      <c r="H578" s="214"/>
      <c r="I578" s="42"/>
      <c r="J578" s="20"/>
      <c r="K578" s="356"/>
    </row>
    <row r="579" spans="1:11" s="370" customFormat="1" x14ac:dyDescent="0.25">
      <c r="A579" s="12"/>
      <c r="B579" s="12"/>
      <c r="C579" s="12"/>
      <c r="D579" s="14"/>
      <c r="E579" s="214"/>
      <c r="F579" s="214"/>
      <c r="G579" s="214"/>
      <c r="H579" s="214"/>
      <c r="I579" s="42"/>
      <c r="J579" s="20"/>
      <c r="K579" s="356"/>
    </row>
    <row r="580" spans="1:11" s="370" customFormat="1" x14ac:dyDescent="0.25">
      <c r="A580" s="12"/>
      <c r="B580" s="12"/>
      <c r="C580" s="12"/>
      <c r="D580" s="14"/>
      <c r="E580" s="214"/>
      <c r="F580" s="214"/>
      <c r="G580" s="214"/>
      <c r="H580" s="214"/>
      <c r="I580" s="42"/>
      <c r="J580" s="20"/>
      <c r="K580" s="356"/>
    </row>
    <row r="581" spans="1:11" s="370" customFormat="1" x14ac:dyDescent="0.25">
      <c r="A581" s="12"/>
      <c r="B581" s="12"/>
      <c r="C581" s="12"/>
      <c r="D581" s="14"/>
      <c r="E581" s="214"/>
      <c r="F581" s="214"/>
      <c r="G581" s="214"/>
      <c r="H581" s="214"/>
      <c r="I581" s="42"/>
      <c r="J581" s="20"/>
      <c r="K581" s="356"/>
    </row>
    <row r="582" spans="1:11" s="370" customFormat="1" x14ac:dyDescent="0.25">
      <c r="A582" s="12"/>
      <c r="B582" s="12"/>
      <c r="C582" s="12"/>
      <c r="D582" s="14"/>
      <c r="E582" s="214"/>
      <c r="F582" s="214"/>
      <c r="G582" s="214"/>
      <c r="H582" s="214"/>
      <c r="I582" s="42"/>
      <c r="J582" s="20"/>
      <c r="K582" s="356"/>
    </row>
    <row r="583" spans="1:11" s="370" customFormat="1" x14ac:dyDescent="0.25">
      <c r="A583" s="12"/>
      <c r="B583" s="12"/>
      <c r="C583" s="12"/>
      <c r="D583" s="14"/>
      <c r="E583" s="214"/>
      <c r="F583" s="214"/>
      <c r="G583" s="214"/>
      <c r="H583" s="214"/>
      <c r="I583" s="42"/>
      <c r="J583" s="20"/>
      <c r="K583" s="356"/>
    </row>
    <row r="584" spans="1:11" s="370" customFormat="1" x14ac:dyDescent="0.25">
      <c r="A584" s="12"/>
      <c r="B584" s="12"/>
      <c r="C584" s="12"/>
      <c r="D584" s="14"/>
      <c r="E584" s="214"/>
      <c r="F584" s="214"/>
      <c r="G584" s="214"/>
      <c r="H584" s="214"/>
      <c r="I584" s="42"/>
      <c r="J584" s="20"/>
      <c r="K584" s="356"/>
    </row>
    <row r="585" spans="1:11" s="370" customFormat="1" x14ac:dyDescent="0.25">
      <c r="A585" s="12"/>
      <c r="B585" s="12"/>
      <c r="C585" s="12"/>
      <c r="D585" s="14"/>
      <c r="E585" s="214"/>
      <c r="F585" s="214"/>
      <c r="G585" s="214"/>
      <c r="H585" s="214"/>
      <c r="I585" s="42"/>
      <c r="J585" s="20"/>
      <c r="K585" s="356"/>
    </row>
    <row r="586" spans="1:11" s="370" customFormat="1" x14ac:dyDescent="0.25">
      <c r="A586" s="12"/>
      <c r="B586" s="12"/>
      <c r="C586" s="12"/>
      <c r="D586" s="14"/>
      <c r="E586" s="214"/>
      <c r="F586" s="214"/>
      <c r="G586" s="214"/>
      <c r="H586" s="214"/>
      <c r="I586" s="42"/>
      <c r="J586" s="20"/>
      <c r="K586" s="356"/>
    </row>
    <row r="587" spans="1:11" s="370" customFormat="1" x14ac:dyDescent="0.25">
      <c r="A587" s="12"/>
      <c r="B587" s="12"/>
      <c r="C587" s="12"/>
      <c r="D587" s="14"/>
      <c r="E587" s="214"/>
      <c r="F587" s="214"/>
      <c r="G587" s="214"/>
      <c r="H587" s="214"/>
      <c r="I587" s="42"/>
      <c r="J587" s="20"/>
      <c r="K587" s="356"/>
    </row>
    <row r="588" spans="1:11" s="370" customFormat="1" x14ac:dyDescent="0.25">
      <c r="A588" s="12"/>
      <c r="B588" s="12"/>
      <c r="C588" s="12"/>
      <c r="D588" s="14"/>
      <c r="E588" s="214"/>
      <c r="F588" s="214"/>
      <c r="G588" s="214"/>
      <c r="H588" s="214"/>
      <c r="I588" s="42"/>
      <c r="J588" s="20"/>
      <c r="K588" s="356"/>
    </row>
    <row r="589" spans="1:11" s="370" customFormat="1" x14ac:dyDescent="0.25">
      <c r="A589" s="12"/>
      <c r="B589" s="12"/>
      <c r="C589" s="12"/>
      <c r="D589" s="14"/>
      <c r="E589" s="214"/>
      <c r="F589" s="214"/>
      <c r="G589" s="214"/>
      <c r="H589" s="214"/>
      <c r="I589" s="42"/>
      <c r="J589" s="20"/>
      <c r="K589" s="356"/>
    </row>
    <row r="590" spans="1:11" s="370" customFormat="1" x14ac:dyDescent="0.25">
      <c r="A590" s="12"/>
      <c r="B590" s="12"/>
      <c r="C590" s="12"/>
      <c r="D590" s="14"/>
      <c r="E590" s="214"/>
      <c r="F590" s="214"/>
      <c r="G590" s="214"/>
      <c r="H590" s="214"/>
      <c r="I590" s="42"/>
      <c r="J590" s="20"/>
      <c r="K590" s="356"/>
    </row>
    <row r="591" spans="1:11" s="370" customFormat="1" x14ac:dyDescent="0.25">
      <c r="A591" s="12"/>
      <c r="B591" s="12"/>
      <c r="C591" s="12"/>
      <c r="D591" s="14"/>
      <c r="E591" s="214"/>
      <c r="F591" s="214"/>
      <c r="G591" s="214"/>
      <c r="H591" s="214"/>
      <c r="I591" s="42"/>
      <c r="J591" s="20"/>
      <c r="K591" s="356"/>
    </row>
    <row r="592" spans="1:11" s="370" customFormat="1" x14ac:dyDescent="0.25">
      <c r="A592" s="12"/>
      <c r="B592" s="12"/>
      <c r="C592" s="12"/>
      <c r="D592" s="14"/>
      <c r="E592" s="214"/>
      <c r="F592" s="214"/>
      <c r="G592" s="214"/>
      <c r="H592" s="214"/>
      <c r="I592" s="42"/>
      <c r="J592" s="20"/>
      <c r="K592" s="356"/>
    </row>
    <row r="593" spans="1:11" s="370" customFormat="1" x14ac:dyDescent="0.25">
      <c r="A593" s="12"/>
      <c r="B593" s="12"/>
      <c r="C593" s="12"/>
      <c r="D593" s="14"/>
      <c r="E593" s="214"/>
      <c r="F593" s="214"/>
      <c r="G593" s="214"/>
      <c r="H593" s="214"/>
      <c r="I593" s="42"/>
      <c r="J593" s="20"/>
      <c r="K593" s="356"/>
    </row>
    <row r="594" spans="1:11" s="370" customFormat="1" x14ac:dyDescent="0.25">
      <c r="A594" s="12"/>
      <c r="B594" s="12"/>
      <c r="C594" s="12"/>
      <c r="D594" s="14"/>
      <c r="E594" s="214"/>
      <c r="F594" s="214"/>
      <c r="G594" s="214"/>
      <c r="H594" s="214"/>
      <c r="I594" s="42"/>
      <c r="J594" s="20"/>
      <c r="K594" s="356"/>
    </row>
    <row r="595" spans="1:11" s="370" customFormat="1" x14ac:dyDescent="0.25">
      <c r="A595" s="12"/>
      <c r="B595" s="12"/>
      <c r="C595" s="12"/>
      <c r="D595" s="14"/>
      <c r="E595" s="214"/>
      <c r="F595" s="214"/>
      <c r="G595" s="214"/>
      <c r="H595" s="214"/>
      <c r="I595" s="42"/>
      <c r="J595" s="20"/>
      <c r="K595" s="356"/>
    </row>
    <row r="596" spans="1:11" s="370" customFormat="1" x14ac:dyDescent="0.25">
      <c r="A596" s="12"/>
      <c r="B596" s="12"/>
      <c r="C596" s="12"/>
      <c r="D596" s="14"/>
      <c r="E596" s="214"/>
      <c r="F596" s="214"/>
      <c r="G596" s="214"/>
      <c r="H596" s="214"/>
      <c r="I596" s="42"/>
      <c r="J596" s="20"/>
      <c r="K596" s="356"/>
    </row>
    <row r="597" spans="1:11" s="370" customFormat="1" x14ac:dyDescent="0.25">
      <c r="A597" s="12"/>
      <c r="B597" s="12"/>
      <c r="C597" s="12"/>
      <c r="D597" s="14"/>
      <c r="E597" s="214"/>
      <c r="F597" s="214"/>
      <c r="G597" s="214"/>
      <c r="H597" s="214"/>
      <c r="I597" s="42"/>
      <c r="J597" s="20"/>
      <c r="K597" s="356"/>
    </row>
    <row r="598" spans="1:11" s="370" customFormat="1" x14ac:dyDescent="0.25">
      <c r="A598" s="12"/>
      <c r="B598" s="12"/>
      <c r="C598" s="12"/>
      <c r="D598" s="14"/>
      <c r="E598" s="214"/>
      <c r="F598" s="214"/>
      <c r="G598" s="214"/>
      <c r="H598" s="214"/>
      <c r="I598" s="42"/>
      <c r="J598" s="20"/>
      <c r="K598" s="356"/>
    </row>
    <row r="599" spans="1:11" s="370" customFormat="1" x14ac:dyDescent="0.25">
      <c r="A599" s="12"/>
      <c r="B599" s="12"/>
      <c r="C599" s="12"/>
      <c r="D599" s="14"/>
      <c r="E599" s="214"/>
      <c r="F599" s="214"/>
      <c r="G599" s="214"/>
      <c r="H599" s="214"/>
      <c r="I599" s="42"/>
      <c r="J599" s="20"/>
      <c r="K599" s="356"/>
    </row>
    <row r="600" spans="1:11" s="370" customFormat="1" x14ac:dyDescent="0.25">
      <c r="A600" s="12"/>
      <c r="B600" s="12"/>
      <c r="C600" s="12"/>
      <c r="D600" s="14"/>
      <c r="E600" s="214"/>
      <c r="F600" s="214"/>
      <c r="G600" s="214"/>
      <c r="H600" s="214"/>
      <c r="I600" s="42"/>
      <c r="J600" s="20"/>
      <c r="K600" s="356"/>
    </row>
    <row r="601" spans="1:11" s="370" customFormat="1" x14ac:dyDescent="0.25">
      <c r="A601" s="12"/>
      <c r="B601" s="12"/>
      <c r="C601" s="12"/>
      <c r="D601" s="14"/>
      <c r="E601" s="214"/>
      <c r="F601" s="214"/>
      <c r="G601" s="214"/>
      <c r="H601" s="214"/>
      <c r="I601" s="42"/>
      <c r="J601" s="20"/>
      <c r="K601" s="356"/>
    </row>
    <row r="602" spans="1:11" s="370" customFormat="1" x14ac:dyDescent="0.25">
      <c r="A602" s="12"/>
      <c r="B602" s="12"/>
      <c r="C602" s="12"/>
      <c r="D602" s="14"/>
      <c r="E602" s="214"/>
      <c r="F602" s="214"/>
      <c r="G602" s="214"/>
      <c r="H602" s="214"/>
      <c r="I602" s="42"/>
      <c r="J602" s="20"/>
      <c r="K602" s="356"/>
    </row>
    <row r="603" spans="1:11" s="370" customFormat="1" x14ac:dyDescent="0.25">
      <c r="A603" s="12"/>
      <c r="B603" s="12"/>
      <c r="C603" s="12"/>
      <c r="D603" s="14"/>
      <c r="E603" s="214"/>
      <c r="F603" s="214"/>
      <c r="G603" s="214"/>
      <c r="H603" s="214"/>
      <c r="I603" s="42"/>
      <c r="J603" s="20"/>
      <c r="K603" s="356"/>
    </row>
    <row r="604" spans="1:11" s="370" customFormat="1" x14ac:dyDescent="0.25">
      <c r="A604" s="12"/>
      <c r="B604" s="12"/>
      <c r="C604" s="12"/>
      <c r="D604" s="14"/>
      <c r="E604" s="214"/>
      <c r="F604" s="214"/>
      <c r="G604" s="214"/>
      <c r="H604" s="214"/>
      <c r="I604" s="42"/>
      <c r="J604" s="20"/>
      <c r="K604" s="356"/>
    </row>
    <row r="605" spans="1:11" s="370" customFormat="1" x14ac:dyDescent="0.25">
      <c r="A605" s="12"/>
      <c r="B605" s="12"/>
      <c r="C605" s="12"/>
      <c r="D605" s="14"/>
      <c r="E605" s="214"/>
      <c r="F605" s="214"/>
      <c r="G605" s="214"/>
      <c r="H605" s="214"/>
      <c r="I605" s="42"/>
      <c r="J605" s="20"/>
      <c r="K605" s="356"/>
    </row>
    <row r="606" spans="1:11" s="370" customFormat="1" x14ac:dyDescent="0.25">
      <c r="A606" s="12"/>
      <c r="B606" s="12"/>
      <c r="C606" s="12"/>
      <c r="D606" s="14"/>
      <c r="E606" s="214"/>
      <c r="F606" s="214"/>
      <c r="G606" s="214"/>
      <c r="H606" s="214"/>
      <c r="I606" s="42"/>
      <c r="J606" s="20"/>
      <c r="K606" s="356"/>
    </row>
    <row r="607" spans="1:11" s="370" customFormat="1" x14ac:dyDescent="0.25">
      <c r="A607" s="12"/>
      <c r="B607" s="12"/>
      <c r="C607" s="12"/>
      <c r="D607" s="14"/>
      <c r="E607" s="214"/>
      <c r="F607" s="214"/>
      <c r="G607" s="214"/>
      <c r="H607" s="214"/>
      <c r="I607" s="42"/>
      <c r="J607" s="20"/>
      <c r="K607" s="356"/>
    </row>
    <row r="608" spans="1:11" s="370" customFormat="1" x14ac:dyDescent="0.25">
      <c r="A608" s="12"/>
      <c r="B608" s="12"/>
      <c r="C608" s="12"/>
      <c r="D608" s="14"/>
      <c r="E608" s="214"/>
      <c r="F608" s="214"/>
      <c r="G608" s="214"/>
      <c r="H608" s="214"/>
      <c r="I608" s="42"/>
      <c r="J608" s="20"/>
      <c r="K608" s="356"/>
    </row>
    <row r="609" spans="1:11" s="370" customFormat="1" x14ac:dyDescent="0.25">
      <c r="A609" s="12"/>
      <c r="B609" s="12"/>
      <c r="C609" s="12"/>
      <c r="D609" s="14"/>
      <c r="E609" s="214"/>
      <c r="F609" s="214"/>
      <c r="G609" s="214"/>
      <c r="H609" s="214"/>
      <c r="I609" s="42"/>
      <c r="J609" s="20"/>
      <c r="K609" s="356"/>
    </row>
    <row r="610" spans="1:11" s="370" customFormat="1" x14ac:dyDescent="0.25">
      <c r="A610" s="12"/>
      <c r="B610" s="12"/>
      <c r="C610" s="12"/>
      <c r="D610" s="14"/>
      <c r="E610" s="214"/>
      <c r="F610" s="214"/>
      <c r="G610" s="214"/>
      <c r="H610" s="214"/>
      <c r="I610" s="42"/>
      <c r="J610" s="20"/>
      <c r="K610" s="356"/>
    </row>
    <row r="611" spans="1:11" s="370" customFormat="1" x14ac:dyDescent="0.25">
      <c r="A611" s="12"/>
      <c r="B611" s="12"/>
      <c r="C611" s="12"/>
      <c r="D611" s="14"/>
      <c r="E611" s="214"/>
      <c r="F611" s="214"/>
      <c r="G611" s="214"/>
      <c r="H611" s="214"/>
      <c r="I611" s="42"/>
      <c r="J611" s="20"/>
      <c r="K611" s="356"/>
    </row>
    <row r="612" spans="1:11" s="370" customFormat="1" x14ac:dyDescent="0.25">
      <c r="A612" s="12"/>
      <c r="B612" s="12"/>
      <c r="C612" s="12"/>
      <c r="D612" s="14"/>
      <c r="E612" s="214"/>
      <c r="F612" s="214"/>
      <c r="G612" s="214"/>
      <c r="H612" s="214"/>
      <c r="I612" s="42"/>
      <c r="J612" s="20"/>
      <c r="K612" s="356"/>
    </row>
    <row r="613" spans="1:11" s="370" customFormat="1" x14ac:dyDescent="0.25">
      <c r="A613" s="12"/>
      <c r="B613" s="12"/>
      <c r="C613" s="12"/>
      <c r="D613" s="14"/>
      <c r="E613" s="214"/>
      <c r="F613" s="214"/>
      <c r="G613" s="214"/>
      <c r="H613" s="214"/>
      <c r="I613" s="42"/>
      <c r="J613" s="20"/>
      <c r="K613" s="356"/>
    </row>
    <row r="614" spans="1:11" s="370" customFormat="1" x14ac:dyDescent="0.25">
      <c r="A614" s="12"/>
      <c r="B614" s="12"/>
      <c r="C614" s="12"/>
      <c r="D614" s="14"/>
      <c r="E614" s="214"/>
      <c r="F614" s="214"/>
      <c r="G614" s="214"/>
      <c r="H614" s="214"/>
      <c r="I614" s="42"/>
      <c r="J614" s="20"/>
      <c r="K614" s="356"/>
    </row>
    <row r="615" spans="1:11" s="370" customFormat="1" x14ac:dyDescent="0.25">
      <c r="A615" s="12"/>
      <c r="B615" s="12"/>
      <c r="C615" s="12"/>
      <c r="D615" s="14"/>
      <c r="E615" s="214"/>
      <c r="F615" s="214"/>
      <c r="G615" s="214"/>
      <c r="H615" s="214"/>
      <c r="I615" s="42"/>
      <c r="J615" s="20"/>
      <c r="K615" s="356"/>
    </row>
    <row r="616" spans="1:11" s="370" customFormat="1" x14ac:dyDescent="0.25">
      <c r="A616" s="12"/>
      <c r="B616" s="12"/>
      <c r="C616" s="12"/>
      <c r="D616" s="14"/>
      <c r="E616" s="214"/>
      <c r="F616" s="214"/>
      <c r="G616" s="214"/>
      <c r="H616" s="214"/>
      <c r="I616" s="42"/>
      <c r="J616" s="20"/>
      <c r="K616" s="356"/>
    </row>
    <row r="617" spans="1:11" s="370" customFormat="1" x14ac:dyDescent="0.25">
      <c r="A617" s="12"/>
      <c r="B617" s="12"/>
      <c r="C617" s="12"/>
      <c r="D617" s="14"/>
      <c r="E617" s="214"/>
      <c r="F617" s="214"/>
      <c r="G617" s="214"/>
      <c r="H617" s="214"/>
      <c r="I617" s="42"/>
      <c r="J617" s="20"/>
      <c r="K617" s="356"/>
    </row>
    <row r="618" spans="1:11" s="370" customFormat="1" x14ac:dyDescent="0.25">
      <c r="A618" s="12"/>
      <c r="B618" s="12"/>
      <c r="C618" s="12"/>
      <c r="D618" s="14"/>
      <c r="E618" s="214"/>
      <c r="F618" s="214"/>
      <c r="G618" s="214"/>
      <c r="H618" s="214"/>
      <c r="I618" s="42"/>
      <c r="J618" s="20"/>
      <c r="K618" s="356"/>
    </row>
    <row r="619" spans="1:11" s="370" customFormat="1" x14ac:dyDescent="0.25">
      <c r="A619" s="12"/>
      <c r="B619" s="12"/>
      <c r="C619" s="12"/>
      <c r="D619" s="14"/>
      <c r="E619" s="214"/>
      <c r="F619" s="214"/>
      <c r="G619" s="214"/>
      <c r="H619" s="214"/>
      <c r="I619" s="42"/>
      <c r="J619" s="20"/>
      <c r="K619" s="356"/>
    </row>
    <row r="620" spans="1:11" s="370" customFormat="1" x14ac:dyDescent="0.25">
      <c r="A620" s="12"/>
      <c r="B620" s="12"/>
      <c r="C620" s="12"/>
      <c r="D620" s="14"/>
      <c r="E620" s="214"/>
      <c r="F620" s="214"/>
      <c r="G620" s="214"/>
      <c r="H620" s="214"/>
      <c r="I620" s="42"/>
      <c r="J620" s="20"/>
      <c r="K620" s="356"/>
    </row>
    <row r="621" spans="1:11" s="370" customFormat="1" x14ac:dyDescent="0.25">
      <c r="A621" s="12"/>
      <c r="B621" s="12"/>
      <c r="C621" s="12"/>
      <c r="D621" s="14"/>
      <c r="E621" s="214"/>
      <c r="F621" s="214"/>
      <c r="G621" s="214"/>
      <c r="H621" s="214"/>
      <c r="I621" s="42"/>
      <c r="J621" s="20"/>
      <c r="K621" s="356"/>
    </row>
    <row r="622" spans="1:11" s="370" customFormat="1" x14ac:dyDescent="0.25">
      <c r="A622" s="12"/>
      <c r="B622" s="12"/>
      <c r="C622" s="12"/>
      <c r="D622" s="14"/>
      <c r="E622" s="214"/>
      <c r="F622" s="214"/>
      <c r="G622" s="214"/>
      <c r="H622" s="214"/>
      <c r="I622" s="42"/>
      <c r="J622" s="20"/>
      <c r="K622" s="356"/>
    </row>
    <row r="623" spans="1:11" s="370" customFormat="1" x14ac:dyDescent="0.25">
      <c r="A623" s="12"/>
      <c r="B623" s="12"/>
      <c r="C623" s="12"/>
      <c r="D623" s="14"/>
      <c r="E623" s="214"/>
      <c r="F623" s="214"/>
      <c r="G623" s="214"/>
      <c r="H623" s="214"/>
      <c r="I623" s="42"/>
      <c r="J623" s="20"/>
      <c r="K623" s="356"/>
    </row>
    <row r="624" spans="1:11" s="370" customFormat="1" x14ac:dyDescent="0.25">
      <c r="A624" s="12"/>
      <c r="B624" s="12"/>
      <c r="C624" s="12"/>
      <c r="D624" s="14"/>
      <c r="E624" s="214"/>
      <c r="F624" s="214"/>
      <c r="G624" s="214"/>
      <c r="H624" s="214"/>
      <c r="I624" s="42"/>
      <c r="J624" s="20"/>
      <c r="K624" s="356"/>
    </row>
    <row r="625" spans="1:11" s="370" customFormat="1" x14ac:dyDescent="0.25">
      <c r="A625" s="12"/>
      <c r="B625" s="12"/>
      <c r="C625" s="12"/>
      <c r="D625" s="14"/>
      <c r="E625" s="214"/>
      <c r="F625" s="214"/>
      <c r="G625" s="214"/>
      <c r="H625" s="214"/>
      <c r="I625" s="42"/>
      <c r="J625" s="20"/>
      <c r="K625" s="356"/>
    </row>
    <row r="626" spans="1:11" s="370" customFormat="1" x14ac:dyDescent="0.25">
      <c r="A626" s="12"/>
      <c r="B626" s="12"/>
      <c r="C626" s="12"/>
      <c r="D626" s="14"/>
      <c r="E626" s="214"/>
      <c r="F626" s="214"/>
      <c r="G626" s="214"/>
      <c r="H626" s="214"/>
      <c r="I626" s="42"/>
      <c r="J626" s="20"/>
      <c r="K626" s="356"/>
    </row>
    <row r="627" spans="1:11" s="370" customFormat="1" x14ac:dyDescent="0.25">
      <c r="A627" s="12"/>
      <c r="B627" s="12"/>
      <c r="C627" s="12"/>
      <c r="D627" s="14"/>
      <c r="E627" s="214"/>
      <c r="F627" s="214"/>
      <c r="G627" s="214"/>
      <c r="H627" s="214"/>
      <c r="I627" s="42"/>
      <c r="J627" s="20"/>
      <c r="K627" s="356"/>
    </row>
    <row r="628" spans="1:11" s="370" customFormat="1" x14ac:dyDescent="0.25">
      <c r="A628" s="12"/>
      <c r="B628" s="12"/>
      <c r="C628" s="12"/>
      <c r="D628" s="14"/>
      <c r="E628" s="214"/>
      <c r="F628" s="214"/>
      <c r="G628" s="214"/>
      <c r="H628" s="214"/>
      <c r="I628" s="42"/>
      <c r="J628" s="20"/>
      <c r="K628" s="356"/>
    </row>
    <row r="629" spans="1:11" s="370" customFormat="1" x14ac:dyDescent="0.25">
      <c r="A629" s="12"/>
      <c r="B629" s="12"/>
      <c r="C629" s="12"/>
      <c r="D629" s="14"/>
      <c r="E629" s="214"/>
      <c r="F629" s="214"/>
      <c r="G629" s="214"/>
      <c r="H629" s="214"/>
      <c r="I629" s="42"/>
      <c r="J629" s="20"/>
      <c r="K629" s="356"/>
    </row>
    <row r="630" spans="1:11" s="370" customFormat="1" x14ac:dyDescent="0.25">
      <c r="A630" s="12"/>
      <c r="B630" s="12"/>
      <c r="C630" s="12"/>
      <c r="D630" s="14"/>
      <c r="E630" s="214"/>
      <c r="F630" s="214"/>
      <c r="G630" s="214"/>
      <c r="H630" s="214"/>
      <c r="I630" s="42"/>
      <c r="J630" s="20"/>
      <c r="K630" s="356"/>
    </row>
    <row r="631" spans="1:11" s="370" customFormat="1" x14ac:dyDescent="0.25">
      <c r="A631" s="12"/>
      <c r="B631" s="12"/>
      <c r="C631" s="12"/>
      <c r="D631" s="14"/>
      <c r="E631" s="214"/>
      <c r="F631" s="214"/>
      <c r="G631" s="214"/>
      <c r="H631" s="214"/>
      <c r="I631" s="42"/>
      <c r="J631" s="20"/>
      <c r="K631" s="356"/>
    </row>
    <row r="632" spans="1:11" s="370" customFormat="1" x14ac:dyDescent="0.25">
      <c r="A632" s="12"/>
      <c r="B632" s="12"/>
      <c r="C632" s="12"/>
      <c r="D632" s="14"/>
      <c r="E632" s="214"/>
      <c r="F632" s="214"/>
      <c r="G632" s="214"/>
      <c r="H632" s="214"/>
      <c r="I632" s="42"/>
      <c r="J632" s="20"/>
      <c r="K632" s="356"/>
    </row>
    <row r="633" spans="1:11" s="370" customFormat="1" x14ac:dyDescent="0.25">
      <c r="A633" s="12"/>
      <c r="B633" s="12"/>
      <c r="C633" s="12"/>
      <c r="D633" s="14"/>
      <c r="E633" s="214"/>
      <c r="F633" s="214"/>
      <c r="G633" s="214"/>
      <c r="H633" s="214"/>
      <c r="I633" s="42"/>
      <c r="J633" s="20"/>
      <c r="K633" s="356"/>
    </row>
    <row r="634" spans="1:11" s="370" customFormat="1" x14ac:dyDescent="0.25">
      <c r="A634" s="12"/>
      <c r="B634" s="12"/>
      <c r="C634" s="12"/>
      <c r="D634" s="14"/>
      <c r="E634" s="214"/>
      <c r="F634" s="214"/>
      <c r="G634" s="214"/>
      <c r="H634" s="214"/>
      <c r="I634" s="42"/>
      <c r="J634" s="20"/>
      <c r="K634" s="356"/>
    </row>
    <row r="635" spans="1:11" s="370" customFormat="1" x14ac:dyDescent="0.25">
      <c r="A635" s="12"/>
      <c r="B635" s="12"/>
      <c r="C635" s="12"/>
      <c r="D635" s="14"/>
      <c r="E635" s="214"/>
      <c r="F635" s="214"/>
      <c r="G635" s="214"/>
      <c r="H635" s="214"/>
      <c r="I635" s="42"/>
      <c r="J635" s="20"/>
      <c r="K635" s="356"/>
    </row>
    <row r="636" spans="1:11" s="370" customFormat="1" x14ac:dyDescent="0.25">
      <c r="A636" s="12"/>
      <c r="B636" s="12"/>
      <c r="C636" s="12"/>
      <c r="D636" s="14"/>
      <c r="E636" s="214"/>
      <c r="F636" s="214"/>
      <c r="G636" s="214"/>
      <c r="H636" s="214"/>
      <c r="I636" s="42"/>
      <c r="J636" s="20"/>
      <c r="K636" s="356"/>
    </row>
    <row r="637" spans="1:11" s="370" customFormat="1" x14ac:dyDescent="0.25">
      <c r="A637" s="12"/>
      <c r="B637" s="12"/>
      <c r="C637" s="12"/>
      <c r="D637" s="14"/>
      <c r="E637" s="214"/>
      <c r="F637" s="214"/>
      <c r="G637" s="214"/>
      <c r="H637" s="214"/>
      <c r="I637" s="42"/>
      <c r="J637" s="20"/>
      <c r="K637" s="356"/>
    </row>
    <row r="638" spans="1:11" s="370" customFormat="1" x14ac:dyDescent="0.25">
      <c r="A638" s="12"/>
      <c r="B638" s="12"/>
      <c r="C638" s="12"/>
      <c r="D638" s="14"/>
      <c r="E638" s="214"/>
      <c r="F638" s="214"/>
      <c r="G638" s="214"/>
      <c r="H638" s="214"/>
      <c r="I638" s="42"/>
      <c r="J638" s="20"/>
      <c r="K638" s="356"/>
    </row>
    <row r="639" spans="1:11" s="370" customFormat="1" x14ac:dyDescent="0.25">
      <c r="A639" s="12"/>
      <c r="B639" s="12"/>
      <c r="C639" s="12"/>
      <c r="D639" s="14"/>
      <c r="E639" s="214"/>
      <c r="F639" s="214"/>
      <c r="G639" s="214"/>
      <c r="H639" s="214"/>
      <c r="I639" s="42"/>
      <c r="J639" s="20"/>
      <c r="K639" s="356"/>
    </row>
    <row r="640" spans="1:11" s="370" customFormat="1" x14ac:dyDescent="0.25">
      <c r="A640" s="12"/>
      <c r="B640" s="12"/>
      <c r="C640" s="12"/>
      <c r="D640" s="14"/>
      <c r="E640" s="214"/>
      <c r="F640" s="214"/>
      <c r="G640" s="214"/>
      <c r="H640" s="214"/>
      <c r="I640" s="42"/>
      <c r="J640" s="20"/>
      <c r="K640" s="356"/>
    </row>
    <row r="641" spans="1:11" s="370" customFormat="1" x14ac:dyDescent="0.25">
      <c r="A641" s="12"/>
      <c r="B641" s="12"/>
      <c r="C641" s="12"/>
      <c r="D641" s="14"/>
      <c r="E641" s="214"/>
      <c r="F641" s="214"/>
      <c r="G641" s="214"/>
      <c r="H641" s="214"/>
      <c r="I641" s="42"/>
      <c r="J641" s="20"/>
      <c r="K641" s="356"/>
    </row>
    <row r="642" spans="1:11" s="370" customFormat="1" x14ac:dyDescent="0.25">
      <c r="A642" s="12"/>
      <c r="B642" s="12"/>
      <c r="C642" s="12"/>
      <c r="D642" s="14"/>
      <c r="E642" s="214"/>
      <c r="F642" s="214"/>
      <c r="G642" s="214"/>
      <c r="H642" s="214"/>
      <c r="I642" s="42"/>
      <c r="J642" s="20"/>
      <c r="K642" s="356"/>
    </row>
    <row r="643" spans="1:11" s="370" customFormat="1" x14ac:dyDescent="0.25">
      <c r="A643" s="12"/>
      <c r="B643" s="12"/>
      <c r="C643" s="12"/>
      <c r="D643" s="14"/>
      <c r="E643" s="214"/>
      <c r="F643" s="214"/>
      <c r="G643" s="214"/>
      <c r="H643" s="214"/>
      <c r="I643" s="42"/>
      <c r="J643" s="20"/>
      <c r="K643" s="356"/>
    </row>
    <row r="644" spans="1:11" s="370" customFormat="1" x14ac:dyDescent="0.25">
      <c r="A644" s="12"/>
      <c r="B644" s="12"/>
      <c r="C644" s="12"/>
      <c r="D644" s="14"/>
      <c r="E644" s="214"/>
      <c r="F644" s="214"/>
      <c r="G644" s="214"/>
      <c r="H644" s="214"/>
      <c r="I644" s="42"/>
      <c r="J644" s="20"/>
      <c r="K644" s="356"/>
    </row>
    <row r="645" spans="1:11" s="370" customFormat="1" x14ac:dyDescent="0.25">
      <c r="A645" s="12"/>
      <c r="B645" s="12"/>
      <c r="C645" s="12"/>
      <c r="D645" s="14"/>
      <c r="E645" s="214"/>
      <c r="F645" s="214"/>
      <c r="G645" s="214"/>
      <c r="H645" s="214"/>
      <c r="I645" s="42"/>
      <c r="J645" s="20"/>
      <c r="K645" s="356"/>
    </row>
    <row r="646" spans="1:11" s="370" customFormat="1" x14ac:dyDescent="0.25">
      <c r="A646" s="12"/>
      <c r="B646" s="12"/>
      <c r="C646" s="12"/>
      <c r="D646" s="14"/>
      <c r="E646" s="214"/>
      <c r="F646" s="214"/>
      <c r="G646" s="214"/>
      <c r="H646" s="214"/>
      <c r="I646" s="42"/>
      <c r="J646" s="20"/>
      <c r="K646" s="356"/>
    </row>
    <row r="647" spans="1:11" s="370" customFormat="1" x14ac:dyDescent="0.25">
      <c r="A647" s="12"/>
      <c r="B647" s="12"/>
      <c r="C647" s="12"/>
      <c r="D647" s="14"/>
      <c r="E647" s="214"/>
      <c r="F647" s="214"/>
      <c r="G647" s="214"/>
      <c r="H647" s="214"/>
      <c r="I647" s="42"/>
      <c r="J647" s="20"/>
      <c r="K647" s="356"/>
    </row>
    <row r="648" spans="1:11" s="370" customFormat="1" x14ac:dyDescent="0.25">
      <c r="A648" s="12"/>
      <c r="B648" s="12"/>
      <c r="C648" s="12"/>
      <c r="D648" s="14"/>
      <c r="E648" s="214"/>
      <c r="F648" s="214"/>
      <c r="G648" s="214"/>
      <c r="H648" s="214"/>
      <c r="I648" s="42"/>
      <c r="J648" s="20"/>
      <c r="K648" s="356"/>
    </row>
    <row r="649" spans="1:11" s="370" customFormat="1" x14ac:dyDescent="0.25">
      <c r="A649" s="12"/>
      <c r="B649" s="12"/>
      <c r="C649" s="12"/>
      <c r="D649" s="14"/>
      <c r="E649" s="214"/>
      <c r="F649" s="214"/>
      <c r="G649" s="214"/>
      <c r="H649" s="214"/>
      <c r="I649" s="42"/>
      <c r="J649" s="20"/>
      <c r="K649" s="356"/>
    </row>
    <row r="650" spans="1:11" s="370" customFormat="1" x14ac:dyDescent="0.25">
      <c r="A650" s="12"/>
      <c r="B650" s="12"/>
      <c r="C650" s="12"/>
      <c r="D650" s="14"/>
      <c r="E650" s="214"/>
      <c r="F650" s="214"/>
      <c r="G650" s="214"/>
      <c r="H650" s="214"/>
      <c r="I650" s="42"/>
      <c r="J650" s="20"/>
      <c r="K650" s="356"/>
    </row>
    <row r="651" spans="1:11" s="370" customFormat="1" x14ac:dyDescent="0.25">
      <c r="A651" s="12"/>
      <c r="B651" s="12"/>
      <c r="C651" s="12"/>
      <c r="D651" s="14"/>
      <c r="E651" s="214"/>
      <c r="F651" s="214"/>
      <c r="G651" s="214"/>
      <c r="H651" s="214"/>
      <c r="I651" s="42"/>
      <c r="J651" s="20"/>
      <c r="K651" s="356"/>
    </row>
    <row r="652" spans="1:11" s="370" customFormat="1" x14ac:dyDescent="0.25">
      <c r="A652" s="12"/>
      <c r="B652" s="12"/>
      <c r="C652" s="12"/>
      <c r="D652" s="14"/>
      <c r="E652" s="214"/>
      <c r="F652" s="214"/>
      <c r="G652" s="214"/>
      <c r="H652" s="214"/>
      <c r="I652" s="42"/>
      <c r="J652" s="20"/>
      <c r="K652" s="356"/>
    </row>
    <row r="653" spans="1:11" s="370" customFormat="1" x14ac:dyDescent="0.25">
      <c r="A653" s="12"/>
      <c r="B653" s="12"/>
      <c r="C653" s="12"/>
      <c r="D653" s="14"/>
      <c r="E653" s="214"/>
      <c r="F653" s="214"/>
      <c r="G653" s="214"/>
      <c r="H653" s="214"/>
      <c r="I653" s="42"/>
      <c r="J653" s="20"/>
      <c r="K653" s="356"/>
    </row>
    <row r="654" spans="1:11" s="370" customFormat="1" x14ac:dyDescent="0.25">
      <c r="A654" s="12"/>
      <c r="B654" s="12"/>
      <c r="C654" s="12"/>
      <c r="D654" s="14"/>
      <c r="E654" s="214"/>
      <c r="F654" s="214"/>
      <c r="G654" s="214"/>
      <c r="H654" s="214"/>
      <c r="I654" s="42"/>
      <c r="J654" s="20"/>
      <c r="K654" s="356"/>
    </row>
    <row r="655" spans="1:11" s="370" customFormat="1" x14ac:dyDescent="0.25">
      <c r="A655" s="12"/>
      <c r="B655" s="12"/>
      <c r="C655" s="12"/>
      <c r="D655" s="14"/>
      <c r="E655" s="214"/>
      <c r="F655" s="214"/>
      <c r="G655" s="214"/>
      <c r="H655" s="214"/>
      <c r="I655" s="42"/>
      <c r="J655" s="20"/>
      <c r="K655" s="356"/>
    </row>
    <row r="656" spans="1:11" s="370" customFormat="1" x14ac:dyDescent="0.25">
      <c r="A656" s="12"/>
      <c r="B656" s="12"/>
      <c r="C656" s="12"/>
      <c r="D656" s="14"/>
      <c r="E656" s="214"/>
      <c r="F656" s="214"/>
      <c r="G656" s="214"/>
      <c r="H656" s="214"/>
      <c r="I656" s="42"/>
      <c r="J656" s="20"/>
      <c r="K656" s="356"/>
    </row>
    <row r="657" spans="1:11" s="370" customFormat="1" x14ac:dyDescent="0.25">
      <c r="A657" s="12"/>
      <c r="B657" s="12"/>
      <c r="C657" s="12"/>
      <c r="D657" s="14"/>
      <c r="E657" s="214"/>
      <c r="F657" s="214"/>
      <c r="G657" s="214"/>
      <c r="H657" s="214"/>
      <c r="I657" s="42"/>
      <c r="J657" s="20"/>
      <c r="K657" s="356"/>
    </row>
    <row r="658" spans="1:11" s="370" customFormat="1" x14ac:dyDescent="0.25">
      <c r="A658" s="12"/>
      <c r="B658" s="12"/>
      <c r="C658" s="12"/>
      <c r="D658" s="14"/>
      <c r="E658" s="214"/>
      <c r="F658" s="214"/>
      <c r="G658" s="214"/>
      <c r="H658" s="214"/>
      <c r="I658" s="42"/>
      <c r="J658" s="20"/>
      <c r="K658" s="356"/>
    </row>
    <row r="659" spans="1:11" s="370" customFormat="1" x14ac:dyDescent="0.25">
      <c r="A659" s="12"/>
      <c r="B659" s="12"/>
      <c r="C659" s="12"/>
      <c r="D659" s="14"/>
      <c r="E659" s="214"/>
      <c r="F659" s="214"/>
      <c r="G659" s="214"/>
      <c r="H659" s="214"/>
      <c r="I659" s="42"/>
      <c r="J659" s="20"/>
      <c r="K659" s="356"/>
    </row>
    <row r="660" spans="1:11" s="370" customFormat="1" x14ac:dyDescent="0.25">
      <c r="A660" s="12"/>
      <c r="B660" s="12"/>
      <c r="C660" s="12"/>
      <c r="D660" s="14"/>
      <c r="E660" s="214"/>
      <c r="F660" s="214"/>
      <c r="G660" s="214"/>
      <c r="H660" s="214"/>
      <c r="I660" s="42"/>
      <c r="J660" s="20"/>
      <c r="K660" s="356"/>
    </row>
    <row r="661" spans="1:11" s="370" customFormat="1" x14ac:dyDescent="0.25">
      <c r="A661" s="12"/>
      <c r="B661" s="12"/>
      <c r="C661" s="12"/>
      <c r="D661" s="14"/>
      <c r="E661" s="214"/>
      <c r="F661" s="214"/>
      <c r="G661" s="214"/>
      <c r="H661" s="214"/>
      <c r="I661" s="42"/>
      <c r="J661" s="20"/>
      <c r="K661" s="356"/>
    </row>
    <row r="662" spans="1:11" s="370" customFormat="1" x14ac:dyDescent="0.25">
      <c r="A662" s="12"/>
      <c r="B662" s="12"/>
      <c r="C662" s="12"/>
      <c r="D662" s="14"/>
      <c r="E662" s="214"/>
      <c r="F662" s="214"/>
      <c r="G662" s="214"/>
      <c r="H662" s="214"/>
      <c r="I662" s="42"/>
      <c r="J662" s="20"/>
      <c r="K662" s="356"/>
    </row>
    <row r="663" spans="1:11" s="370" customFormat="1" x14ac:dyDescent="0.25">
      <c r="A663" s="12"/>
      <c r="B663" s="12"/>
      <c r="C663" s="12"/>
      <c r="D663" s="14"/>
      <c r="E663" s="214"/>
      <c r="F663" s="214"/>
      <c r="G663" s="214"/>
      <c r="H663" s="214"/>
      <c r="I663" s="42"/>
      <c r="J663" s="20"/>
      <c r="K663" s="356"/>
    </row>
    <row r="664" spans="1:11" s="370" customFormat="1" x14ac:dyDescent="0.25">
      <c r="A664" s="12"/>
      <c r="B664" s="12"/>
      <c r="C664" s="12"/>
      <c r="D664" s="14"/>
      <c r="E664" s="214"/>
      <c r="F664" s="214"/>
      <c r="G664" s="214"/>
      <c r="H664" s="214"/>
      <c r="I664" s="42"/>
      <c r="J664" s="20"/>
      <c r="K664" s="356"/>
    </row>
    <row r="665" spans="1:11" s="370" customFormat="1" x14ac:dyDescent="0.25">
      <c r="A665" s="12"/>
      <c r="B665" s="12"/>
      <c r="C665" s="12"/>
      <c r="D665" s="14"/>
      <c r="E665" s="214"/>
      <c r="F665" s="214"/>
      <c r="G665" s="214"/>
      <c r="H665" s="214"/>
      <c r="I665" s="42"/>
      <c r="J665" s="20"/>
      <c r="K665" s="356"/>
    </row>
    <row r="666" spans="1:11" s="370" customFormat="1" x14ac:dyDescent="0.25">
      <c r="A666" s="12"/>
      <c r="B666" s="12"/>
      <c r="C666" s="12"/>
      <c r="D666" s="14"/>
      <c r="E666" s="214"/>
      <c r="F666" s="214"/>
      <c r="G666" s="214"/>
      <c r="H666" s="214"/>
      <c r="I666" s="42"/>
      <c r="J666" s="20"/>
      <c r="K666" s="356"/>
    </row>
    <row r="667" spans="1:11" s="370" customFormat="1" x14ac:dyDescent="0.25">
      <c r="A667" s="12"/>
      <c r="B667" s="12"/>
      <c r="C667" s="12"/>
      <c r="D667" s="14"/>
      <c r="E667" s="214"/>
      <c r="F667" s="214"/>
      <c r="G667" s="214"/>
      <c r="H667" s="214"/>
      <c r="I667" s="42"/>
      <c r="J667" s="20"/>
      <c r="K667" s="356"/>
    </row>
    <row r="668" spans="1:11" s="370" customFormat="1" x14ac:dyDescent="0.25">
      <c r="A668" s="12"/>
      <c r="B668" s="12"/>
      <c r="C668" s="12"/>
      <c r="D668" s="14"/>
      <c r="E668" s="214"/>
      <c r="F668" s="214"/>
      <c r="G668" s="214"/>
      <c r="H668" s="214"/>
      <c r="I668" s="42"/>
      <c r="J668" s="20"/>
      <c r="K668" s="356"/>
    </row>
    <row r="669" spans="1:11" s="370" customFormat="1" x14ac:dyDescent="0.25">
      <c r="A669" s="12"/>
      <c r="B669" s="12"/>
      <c r="C669" s="12"/>
      <c r="D669" s="14"/>
      <c r="E669" s="214"/>
      <c r="F669" s="214"/>
      <c r="G669" s="214"/>
      <c r="H669" s="214"/>
      <c r="I669" s="42"/>
      <c r="J669" s="20"/>
      <c r="K669" s="356"/>
    </row>
    <row r="670" spans="1:11" s="370" customFormat="1" x14ac:dyDescent="0.25">
      <c r="A670" s="12"/>
      <c r="B670" s="12"/>
      <c r="C670" s="12"/>
      <c r="D670" s="14"/>
      <c r="E670" s="214"/>
      <c r="F670" s="214"/>
      <c r="G670" s="214"/>
      <c r="H670" s="214"/>
      <c r="I670" s="42"/>
      <c r="J670" s="20"/>
      <c r="K670" s="356"/>
    </row>
    <row r="671" spans="1:11" s="370" customFormat="1" x14ac:dyDescent="0.25">
      <c r="A671" s="12"/>
      <c r="B671" s="12"/>
      <c r="C671" s="12"/>
      <c r="D671" s="14"/>
      <c r="E671" s="214"/>
      <c r="F671" s="214"/>
      <c r="G671" s="214"/>
      <c r="H671" s="214"/>
      <c r="I671" s="42"/>
      <c r="J671" s="20"/>
      <c r="K671" s="356"/>
    </row>
    <row r="672" spans="1:11" s="370" customFormat="1" x14ac:dyDescent="0.25">
      <c r="A672" s="12"/>
      <c r="B672" s="12"/>
      <c r="C672" s="12"/>
      <c r="D672" s="14"/>
      <c r="E672" s="214"/>
      <c r="F672" s="214"/>
      <c r="G672" s="214"/>
      <c r="H672" s="214"/>
      <c r="I672" s="42"/>
      <c r="J672" s="20"/>
      <c r="K672" s="356"/>
    </row>
    <row r="673" spans="1:11" s="370" customFormat="1" x14ac:dyDescent="0.25">
      <c r="A673" s="12"/>
      <c r="B673" s="12"/>
      <c r="C673" s="12"/>
      <c r="D673" s="14"/>
      <c r="E673" s="214"/>
      <c r="F673" s="214"/>
      <c r="G673" s="214"/>
      <c r="H673" s="214"/>
      <c r="I673" s="42"/>
      <c r="J673" s="20"/>
      <c r="K673" s="356"/>
    </row>
    <row r="674" spans="1:11" s="370" customFormat="1" x14ac:dyDescent="0.25">
      <c r="A674" s="12"/>
      <c r="B674" s="12"/>
      <c r="C674" s="12"/>
      <c r="D674" s="14"/>
      <c r="E674" s="214"/>
      <c r="F674" s="214"/>
      <c r="G674" s="214"/>
      <c r="H674" s="214"/>
      <c r="I674" s="42"/>
      <c r="J674" s="20"/>
      <c r="K674" s="356"/>
    </row>
    <row r="675" spans="1:11" s="370" customFormat="1" x14ac:dyDescent="0.25">
      <c r="A675" s="12"/>
      <c r="B675" s="12"/>
      <c r="C675" s="12"/>
      <c r="D675" s="14"/>
      <c r="E675" s="214"/>
      <c r="F675" s="214"/>
      <c r="G675" s="214"/>
      <c r="H675" s="214"/>
      <c r="I675" s="42"/>
      <c r="J675" s="20"/>
      <c r="K675" s="356"/>
    </row>
    <row r="676" spans="1:11" s="370" customFormat="1" x14ac:dyDescent="0.25">
      <c r="A676" s="12"/>
      <c r="B676" s="12"/>
      <c r="C676" s="12"/>
      <c r="D676" s="14"/>
      <c r="E676" s="214"/>
      <c r="F676" s="214"/>
      <c r="G676" s="214"/>
      <c r="H676" s="214"/>
      <c r="I676" s="42"/>
      <c r="J676" s="20"/>
      <c r="K676" s="356"/>
    </row>
    <row r="677" spans="1:11" s="370" customFormat="1" x14ac:dyDescent="0.25">
      <c r="A677" s="12"/>
      <c r="B677" s="12"/>
      <c r="C677" s="12"/>
      <c r="D677" s="14"/>
      <c r="E677" s="214"/>
      <c r="F677" s="214"/>
      <c r="G677" s="214"/>
      <c r="H677" s="214"/>
      <c r="I677" s="42"/>
      <c r="J677" s="20"/>
      <c r="K677" s="356"/>
    </row>
    <row r="678" spans="1:11" s="370" customFormat="1" x14ac:dyDescent="0.25">
      <c r="A678" s="12"/>
      <c r="B678" s="12"/>
      <c r="C678" s="12"/>
      <c r="D678" s="14"/>
      <c r="E678" s="214"/>
      <c r="F678" s="214"/>
      <c r="G678" s="214"/>
      <c r="H678" s="214"/>
      <c r="I678" s="42"/>
      <c r="J678" s="20"/>
      <c r="K678" s="356"/>
    </row>
    <row r="679" spans="1:11" s="370" customFormat="1" x14ac:dyDescent="0.25">
      <c r="A679" s="12"/>
      <c r="B679" s="12"/>
      <c r="C679" s="12"/>
      <c r="D679" s="14"/>
      <c r="E679" s="214"/>
      <c r="F679" s="214"/>
      <c r="G679" s="214"/>
      <c r="H679" s="214"/>
      <c r="I679" s="42"/>
      <c r="J679" s="20"/>
      <c r="K679" s="356"/>
    </row>
    <row r="680" spans="1:11" s="370" customFormat="1" x14ac:dyDescent="0.25">
      <c r="A680" s="12"/>
      <c r="B680" s="12"/>
      <c r="C680" s="12"/>
      <c r="D680" s="14"/>
      <c r="E680" s="214"/>
      <c r="F680" s="214"/>
      <c r="G680" s="214"/>
      <c r="H680" s="214"/>
      <c r="I680" s="42"/>
      <c r="J680" s="20"/>
      <c r="K680" s="356"/>
    </row>
    <row r="681" spans="1:11" s="370" customFormat="1" x14ac:dyDescent="0.25">
      <c r="A681" s="12"/>
      <c r="B681" s="12"/>
      <c r="C681" s="12"/>
      <c r="D681" s="14"/>
      <c r="E681" s="214"/>
      <c r="F681" s="214"/>
      <c r="G681" s="214"/>
      <c r="H681" s="214"/>
      <c r="I681" s="42"/>
      <c r="J681" s="20"/>
      <c r="K681" s="356"/>
    </row>
    <row r="682" spans="1:11" s="370" customFormat="1" x14ac:dyDescent="0.25">
      <c r="A682" s="12"/>
      <c r="B682" s="12"/>
      <c r="C682" s="12"/>
      <c r="D682" s="14"/>
      <c r="E682" s="214"/>
      <c r="F682" s="214"/>
      <c r="G682" s="214"/>
      <c r="H682" s="214"/>
      <c r="I682" s="42"/>
      <c r="J682" s="20"/>
      <c r="K682" s="356"/>
    </row>
    <row r="683" spans="1:11" s="370" customFormat="1" x14ac:dyDescent="0.25">
      <c r="A683" s="12"/>
      <c r="B683" s="12"/>
      <c r="C683" s="12"/>
      <c r="D683" s="14"/>
      <c r="E683" s="214"/>
      <c r="F683" s="214"/>
      <c r="G683" s="214"/>
      <c r="H683" s="214"/>
      <c r="I683" s="42"/>
      <c r="J683" s="20"/>
      <c r="K683" s="356"/>
    </row>
    <row r="684" spans="1:11" s="370" customFormat="1" x14ac:dyDescent="0.25">
      <c r="A684" s="12"/>
      <c r="B684" s="12"/>
      <c r="C684" s="12"/>
      <c r="D684" s="14"/>
      <c r="E684" s="214"/>
      <c r="F684" s="214"/>
      <c r="G684" s="214"/>
      <c r="H684" s="214"/>
      <c r="I684" s="42"/>
      <c r="J684" s="20"/>
      <c r="K684" s="356"/>
    </row>
    <row r="685" spans="1:11" s="370" customFormat="1" x14ac:dyDescent="0.25">
      <c r="A685" s="12"/>
      <c r="B685" s="12"/>
      <c r="C685" s="12"/>
      <c r="D685" s="14"/>
      <c r="E685" s="214"/>
      <c r="F685" s="214"/>
      <c r="G685" s="214"/>
      <c r="H685" s="214"/>
      <c r="I685" s="42"/>
      <c r="J685" s="20"/>
      <c r="K685" s="356"/>
    </row>
    <row r="686" spans="1:11" s="370" customFormat="1" x14ac:dyDescent="0.25">
      <c r="A686" s="12"/>
      <c r="B686" s="12"/>
      <c r="C686" s="12"/>
      <c r="D686" s="14"/>
      <c r="E686" s="214"/>
      <c r="F686" s="214"/>
      <c r="G686" s="214"/>
      <c r="H686" s="214"/>
      <c r="I686" s="42"/>
      <c r="J686" s="20"/>
      <c r="K686" s="356"/>
    </row>
    <row r="687" spans="1:11" s="370" customFormat="1" x14ac:dyDescent="0.25">
      <c r="A687" s="12"/>
      <c r="B687" s="12"/>
      <c r="C687" s="12"/>
      <c r="D687" s="14"/>
      <c r="E687" s="214"/>
      <c r="F687" s="214"/>
      <c r="G687" s="214"/>
      <c r="H687" s="214"/>
      <c r="I687" s="42"/>
      <c r="J687" s="20"/>
      <c r="K687" s="356"/>
    </row>
    <row r="688" spans="1:11" s="370" customFormat="1" x14ac:dyDescent="0.25">
      <c r="A688" s="12"/>
      <c r="B688" s="12"/>
      <c r="C688" s="12"/>
      <c r="D688" s="14"/>
      <c r="E688" s="214"/>
      <c r="F688" s="214"/>
      <c r="G688" s="214"/>
      <c r="H688" s="214"/>
      <c r="I688" s="42"/>
      <c r="J688" s="20"/>
      <c r="K688" s="356"/>
    </row>
    <row r="689" spans="1:11" s="370" customFormat="1" x14ac:dyDescent="0.25">
      <c r="A689" s="12"/>
      <c r="B689" s="12"/>
      <c r="C689" s="12"/>
      <c r="D689" s="14"/>
      <c r="E689" s="214"/>
      <c r="F689" s="214"/>
      <c r="G689" s="214"/>
      <c r="H689" s="214"/>
      <c r="I689" s="42"/>
      <c r="J689" s="20"/>
      <c r="K689" s="356"/>
    </row>
    <row r="690" spans="1:11" s="370" customFormat="1" x14ac:dyDescent="0.25">
      <c r="A690" s="12"/>
      <c r="B690" s="12"/>
      <c r="C690" s="12"/>
      <c r="D690" s="14"/>
      <c r="E690" s="214"/>
      <c r="F690" s="214"/>
      <c r="G690" s="214"/>
      <c r="H690" s="214"/>
      <c r="I690" s="42"/>
      <c r="J690" s="20"/>
      <c r="K690" s="356"/>
    </row>
    <row r="691" spans="1:11" s="370" customFormat="1" x14ac:dyDescent="0.25">
      <c r="A691" s="12"/>
      <c r="B691" s="12"/>
      <c r="C691" s="12"/>
      <c r="D691" s="14"/>
      <c r="E691" s="214"/>
      <c r="F691" s="214"/>
      <c r="G691" s="214"/>
      <c r="H691" s="214"/>
      <c r="I691" s="42"/>
      <c r="J691" s="20"/>
      <c r="K691" s="356"/>
    </row>
    <row r="692" spans="1:11" s="370" customFormat="1" x14ac:dyDescent="0.25">
      <c r="A692" s="12"/>
      <c r="B692" s="12"/>
      <c r="C692" s="12"/>
      <c r="D692" s="14"/>
      <c r="E692" s="214"/>
      <c r="F692" s="214"/>
      <c r="G692" s="214"/>
      <c r="H692" s="214"/>
      <c r="I692" s="42"/>
      <c r="J692" s="20"/>
      <c r="K692" s="356"/>
    </row>
    <row r="693" spans="1:11" s="370" customFormat="1" x14ac:dyDescent="0.25">
      <c r="A693" s="12"/>
      <c r="B693" s="12"/>
      <c r="C693" s="12"/>
      <c r="D693" s="14"/>
      <c r="E693" s="214"/>
      <c r="F693" s="214"/>
      <c r="G693" s="214"/>
      <c r="H693" s="214"/>
      <c r="I693" s="42"/>
      <c r="J693" s="20"/>
      <c r="K693" s="356"/>
    </row>
    <row r="694" spans="1:11" s="370" customFormat="1" x14ac:dyDescent="0.25">
      <c r="A694" s="12"/>
      <c r="B694" s="12"/>
      <c r="C694" s="12"/>
      <c r="D694" s="14"/>
      <c r="E694" s="214"/>
      <c r="F694" s="214"/>
      <c r="G694" s="214"/>
      <c r="H694" s="214"/>
      <c r="I694" s="42"/>
      <c r="J694" s="20"/>
      <c r="K694" s="356"/>
    </row>
    <row r="695" spans="1:11" s="370" customFormat="1" x14ac:dyDescent="0.25">
      <c r="A695" s="12"/>
      <c r="B695" s="12"/>
      <c r="C695" s="12"/>
      <c r="D695" s="14"/>
      <c r="E695" s="214"/>
      <c r="F695" s="214"/>
      <c r="G695" s="214"/>
      <c r="H695" s="214"/>
      <c r="I695" s="42"/>
      <c r="J695" s="20"/>
      <c r="K695" s="356"/>
    </row>
    <row r="696" spans="1:11" s="370" customFormat="1" x14ac:dyDescent="0.25">
      <c r="A696" s="12"/>
      <c r="B696" s="12"/>
      <c r="C696" s="12"/>
      <c r="D696" s="14"/>
      <c r="E696" s="214"/>
      <c r="F696" s="214"/>
      <c r="G696" s="214"/>
      <c r="H696" s="214"/>
      <c r="I696" s="42"/>
      <c r="J696" s="20"/>
      <c r="K696" s="356"/>
    </row>
    <row r="697" spans="1:11" s="370" customFormat="1" x14ac:dyDescent="0.25">
      <c r="A697" s="12"/>
      <c r="B697" s="12"/>
      <c r="C697" s="12"/>
      <c r="D697" s="14"/>
      <c r="E697" s="214"/>
      <c r="F697" s="214"/>
      <c r="G697" s="214"/>
      <c r="H697" s="214"/>
      <c r="I697" s="42"/>
      <c r="J697" s="20"/>
      <c r="K697" s="356"/>
    </row>
    <row r="698" spans="1:11" s="370" customFormat="1" x14ac:dyDescent="0.25">
      <c r="A698" s="12"/>
      <c r="B698" s="12"/>
      <c r="C698" s="12"/>
      <c r="D698" s="14"/>
      <c r="E698" s="214"/>
      <c r="F698" s="214"/>
      <c r="G698" s="214"/>
      <c r="H698" s="214"/>
      <c r="I698" s="42"/>
      <c r="J698" s="20"/>
      <c r="K698" s="356"/>
    </row>
    <row r="699" spans="1:11" s="370" customFormat="1" x14ac:dyDescent="0.25">
      <c r="A699" s="12"/>
      <c r="B699" s="12"/>
      <c r="C699" s="12"/>
      <c r="D699" s="14"/>
      <c r="E699" s="214"/>
      <c r="F699" s="214"/>
      <c r="G699" s="214"/>
      <c r="H699" s="214"/>
      <c r="I699" s="42"/>
      <c r="J699" s="20"/>
      <c r="K699" s="356"/>
    </row>
    <row r="700" spans="1:11" s="370" customFormat="1" x14ac:dyDescent="0.25">
      <c r="A700" s="12"/>
      <c r="B700" s="12"/>
      <c r="C700" s="12"/>
      <c r="D700" s="14"/>
      <c r="E700" s="214"/>
      <c r="F700" s="214"/>
      <c r="G700" s="214"/>
      <c r="H700" s="214"/>
      <c r="I700" s="42"/>
      <c r="J700" s="20"/>
      <c r="K700" s="356"/>
    </row>
    <row r="701" spans="1:11" s="370" customFormat="1" x14ac:dyDescent="0.25">
      <c r="A701" s="12"/>
      <c r="B701" s="12"/>
      <c r="C701" s="12"/>
      <c r="D701" s="14"/>
      <c r="E701" s="214"/>
      <c r="F701" s="214"/>
      <c r="G701" s="214"/>
      <c r="H701" s="214"/>
      <c r="I701" s="42"/>
      <c r="J701" s="20"/>
      <c r="K701" s="356"/>
    </row>
    <row r="702" spans="1:11" s="370" customFormat="1" x14ac:dyDescent="0.25">
      <c r="A702" s="12"/>
      <c r="B702" s="12"/>
      <c r="C702" s="12"/>
      <c r="D702" s="14"/>
      <c r="E702" s="214"/>
      <c r="F702" s="214"/>
      <c r="G702" s="214"/>
      <c r="H702" s="214"/>
      <c r="I702" s="42"/>
      <c r="J702" s="20"/>
      <c r="K702" s="356"/>
    </row>
    <row r="703" spans="1:11" s="370" customFormat="1" x14ac:dyDescent="0.25">
      <c r="A703" s="12"/>
      <c r="B703" s="12"/>
      <c r="C703" s="12"/>
      <c r="D703" s="14"/>
      <c r="E703" s="214"/>
      <c r="F703" s="214"/>
      <c r="G703" s="214"/>
      <c r="H703" s="214"/>
      <c r="I703" s="42"/>
      <c r="J703" s="20"/>
      <c r="K703" s="356"/>
    </row>
    <row r="704" spans="1:11" s="370" customFormat="1" x14ac:dyDescent="0.25">
      <c r="A704" s="12"/>
      <c r="B704" s="12"/>
      <c r="C704" s="12"/>
      <c r="D704" s="14"/>
      <c r="E704" s="214"/>
      <c r="F704" s="214"/>
      <c r="G704" s="214"/>
      <c r="H704" s="214"/>
      <c r="I704" s="42"/>
      <c r="J704" s="20"/>
      <c r="K704" s="356"/>
    </row>
    <row r="705" spans="1:11" s="370" customFormat="1" x14ac:dyDescent="0.25">
      <c r="A705" s="12"/>
      <c r="B705" s="12"/>
      <c r="C705" s="12"/>
      <c r="D705" s="14"/>
      <c r="E705" s="214"/>
      <c r="F705" s="214"/>
      <c r="G705" s="214"/>
      <c r="H705" s="214"/>
      <c r="I705" s="42"/>
      <c r="J705" s="20"/>
      <c r="K705" s="356"/>
    </row>
    <row r="706" spans="1:11" s="370" customFormat="1" x14ac:dyDescent="0.25">
      <c r="A706" s="12"/>
      <c r="B706" s="12"/>
      <c r="C706" s="12"/>
      <c r="D706" s="14"/>
      <c r="E706" s="214"/>
      <c r="F706" s="214"/>
      <c r="G706" s="214"/>
      <c r="H706" s="214"/>
      <c r="I706" s="42"/>
      <c r="J706" s="20"/>
      <c r="K706" s="356"/>
    </row>
    <row r="707" spans="1:11" s="370" customFormat="1" x14ac:dyDescent="0.25">
      <c r="A707" s="12"/>
      <c r="B707" s="12"/>
      <c r="C707" s="12"/>
      <c r="D707" s="14"/>
      <c r="E707" s="214"/>
      <c r="F707" s="214"/>
      <c r="G707" s="214"/>
      <c r="H707" s="214"/>
      <c r="I707" s="42"/>
      <c r="J707" s="20"/>
      <c r="K707" s="356"/>
    </row>
    <row r="708" spans="1:11" s="370" customFormat="1" x14ac:dyDescent="0.25">
      <c r="A708" s="12"/>
      <c r="B708" s="12"/>
      <c r="C708" s="12"/>
      <c r="D708" s="14"/>
      <c r="E708" s="214"/>
      <c r="F708" s="214"/>
      <c r="G708" s="214"/>
      <c r="H708" s="214"/>
      <c r="I708" s="42"/>
      <c r="J708" s="20"/>
      <c r="K708" s="356"/>
    </row>
    <row r="709" spans="1:11" s="370" customFormat="1" x14ac:dyDescent="0.25">
      <c r="A709" s="12"/>
      <c r="B709" s="12"/>
      <c r="C709" s="12"/>
      <c r="D709" s="14"/>
      <c r="E709" s="214"/>
      <c r="F709" s="214"/>
      <c r="G709" s="214"/>
      <c r="H709" s="214"/>
      <c r="I709" s="42"/>
      <c r="J709" s="20"/>
      <c r="K709" s="356"/>
    </row>
    <row r="710" spans="1:11" s="370" customFormat="1" x14ac:dyDescent="0.25">
      <c r="A710" s="12"/>
      <c r="B710" s="12"/>
      <c r="C710" s="12"/>
      <c r="D710" s="14"/>
      <c r="E710" s="214"/>
      <c r="F710" s="214"/>
      <c r="G710" s="214"/>
      <c r="H710" s="214"/>
      <c r="I710" s="42"/>
      <c r="J710" s="20"/>
      <c r="K710" s="356"/>
    </row>
    <row r="711" spans="1:11" s="370" customFormat="1" x14ac:dyDescent="0.25">
      <c r="A711" s="12"/>
      <c r="B711" s="12"/>
      <c r="C711" s="12"/>
      <c r="D711" s="14"/>
      <c r="E711" s="214"/>
      <c r="F711" s="214"/>
      <c r="G711" s="214"/>
      <c r="H711" s="214"/>
      <c r="I711" s="42"/>
      <c r="J711" s="20"/>
      <c r="K711" s="356"/>
    </row>
    <row r="712" spans="1:11" s="370" customFormat="1" x14ac:dyDescent="0.25">
      <c r="A712" s="12"/>
      <c r="B712" s="12"/>
      <c r="C712" s="12"/>
      <c r="D712" s="14"/>
      <c r="E712" s="214"/>
      <c r="F712" s="214"/>
      <c r="G712" s="214"/>
      <c r="H712" s="214"/>
      <c r="I712" s="42"/>
      <c r="J712" s="20"/>
      <c r="K712" s="356"/>
    </row>
    <row r="713" spans="1:11" s="370" customFormat="1" x14ac:dyDescent="0.25">
      <c r="A713" s="12"/>
      <c r="B713" s="12"/>
      <c r="C713" s="12"/>
      <c r="D713" s="14"/>
      <c r="E713" s="214"/>
      <c r="F713" s="214"/>
      <c r="G713" s="214"/>
      <c r="H713" s="214"/>
      <c r="I713" s="42"/>
      <c r="J713" s="20"/>
      <c r="K713" s="356"/>
    </row>
    <row r="714" spans="1:11" s="370" customFormat="1" x14ac:dyDescent="0.25">
      <c r="A714" s="12"/>
      <c r="B714" s="12"/>
      <c r="C714" s="12"/>
      <c r="D714" s="14"/>
      <c r="E714" s="214"/>
      <c r="F714" s="214"/>
      <c r="G714" s="214"/>
      <c r="H714" s="214"/>
      <c r="I714" s="42"/>
      <c r="J714" s="20"/>
      <c r="K714" s="356"/>
    </row>
    <row r="715" spans="1:11" s="370" customFormat="1" x14ac:dyDescent="0.25">
      <c r="A715" s="12"/>
      <c r="B715" s="12"/>
      <c r="C715" s="12"/>
      <c r="D715" s="14"/>
      <c r="E715" s="214"/>
      <c r="F715" s="214"/>
      <c r="G715" s="214"/>
      <c r="H715" s="214"/>
      <c r="I715" s="42"/>
      <c r="J715" s="20"/>
      <c r="K715" s="356"/>
    </row>
    <row r="716" spans="1:11" s="370" customFormat="1" x14ac:dyDescent="0.25">
      <c r="A716" s="12"/>
      <c r="B716" s="12"/>
      <c r="C716" s="12"/>
      <c r="D716" s="14"/>
      <c r="E716" s="214"/>
      <c r="F716" s="214"/>
      <c r="G716" s="214"/>
      <c r="H716" s="214"/>
      <c r="I716" s="42"/>
      <c r="J716" s="20"/>
      <c r="K716" s="356"/>
    </row>
    <row r="717" spans="1:11" s="370" customFormat="1" x14ac:dyDescent="0.25">
      <c r="A717" s="12"/>
      <c r="B717" s="12"/>
      <c r="C717" s="12"/>
      <c r="D717" s="14"/>
      <c r="E717" s="214"/>
      <c r="F717" s="214"/>
      <c r="G717" s="214"/>
      <c r="H717" s="214"/>
      <c r="I717" s="42"/>
      <c r="J717" s="20"/>
      <c r="K717" s="356"/>
    </row>
    <row r="718" spans="1:11" s="370" customFormat="1" x14ac:dyDescent="0.25">
      <c r="A718" s="12"/>
      <c r="B718" s="12"/>
      <c r="C718" s="12"/>
      <c r="D718" s="14"/>
      <c r="E718" s="214"/>
      <c r="F718" s="214"/>
      <c r="G718" s="214"/>
      <c r="H718" s="214"/>
      <c r="I718" s="42"/>
      <c r="J718" s="20"/>
      <c r="K718" s="356"/>
    </row>
    <row r="719" spans="1:11" s="370" customFormat="1" x14ac:dyDescent="0.25">
      <c r="A719" s="12"/>
      <c r="B719" s="12"/>
      <c r="C719" s="12"/>
      <c r="D719" s="14"/>
      <c r="E719" s="214"/>
      <c r="F719" s="214"/>
      <c r="G719" s="214"/>
      <c r="H719" s="214"/>
      <c r="I719" s="42"/>
      <c r="J719" s="20"/>
      <c r="K719" s="356"/>
    </row>
    <row r="720" spans="1:11" s="370" customFormat="1" x14ac:dyDescent="0.25">
      <c r="A720" s="12"/>
      <c r="B720" s="12"/>
      <c r="C720" s="12"/>
      <c r="D720" s="14"/>
      <c r="E720" s="214"/>
      <c r="F720" s="214"/>
      <c r="G720" s="214"/>
      <c r="H720" s="214"/>
      <c r="I720" s="42"/>
      <c r="J720" s="20"/>
      <c r="K720" s="356"/>
    </row>
    <row r="721" spans="1:11" s="370" customFormat="1" x14ac:dyDescent="0.25">
      <c r="A721" s="12"/>
      <c r="B721" s="12"/>
      <c r="C721" s="12"/>
      <c r="D721" s="14"/>
      <c r="E721" s="214"/>
      <c r="F721" s="214"/>
      <c r="G721" s="214"/>
      <c r="H721" s="214"/>
      <c r="I721" s="42"/>
      <c r="J721" s="20"/>
      <c r="K721" s="356"/>
    </row>
    <row r="722" spans="1:11" s="370" customFormat="1" x14ac:dyDescent="0.25">
      <c r="A722" s="12"/>
      <c r="B722" s="12"/>
      <c r="C722" s="12"/>
      <c r="D722" s="14"/>
      <c r="E722" s="214"/>
      <c r="F722" s="214"/>
      <c r="G722" s="214"/>
      <c r="H722" s="214"/>
      <c r="I722" s="42"/>
      <c r="J722" s="20"/>
      <c r="K722" s="356"/>
    </row>
    <row r="723" spans="1:11" s="370" customFormat="1" x14ac:dyDescent="0.25">
      <c r="A723" s="12"/>
      <c r="B723" s="12"/>
      <c r="C723" s="12"/>
      <c r="D723" s="14"/>
      <c r="E723" s="214"/>
      <c r="F723" s="214"/>
      <c r="G723" s="214"/>
      <c r="H723" s="214"/>
      <c r="I723" s="42"/>
      <c r="J723" s="20"/>
      <c r="K723" s="356"/>
    </row>
    <row r="724" spans="1:11" s="370" customFormat="1" x14ac:dyDescent="0.25">
      <c r="A724" s="12"/>
      <c r="B724" s="12"/>
      <c r="C724" s="12"/>
      <c r="D724" s="14"/>
      <c r="E724" s="214"/>
      <c r="F724" s="214"/>
      <c r="G724" s="214"/>
      <c r="H724" s="214"/>
      <c r="I724" s="42"/>
      <c r="J724" s="20"/>
      <c r="K724" s="356"/>
    </row>
    <row r="725" spans="1:11" s="370" customFormat="1" x14ac:dyDescent="0.25">
      <c r="A725" s="12"/>
      <c r="B725" s="12"/>
      <c r="C725" s="12"/>
      <c r="D725" s="14"/>
      <c r="E725" s="214"/>
      <c r="F725" s="214"/>
      <c r="G725" s="214"/>
      <c r="H725" s="214"/>
      <c r="I725" s="42"/>
      <c r="J725" s="20"/>
      <c r="K725" s="356"/>
    </row>
    <row r="726" spans="1:11" s="370" customFormat="1" x14ac:dyDescent="0.25">
      <c r="A726" s="12"/>
      <c r="B726" s="12"/>
      <c r="C726" s="12"/>
      <c r="D726" s="14"/>
      <c r="E726" s="214"/>
      <c r="F726" s="214"/>
      <c r="G726" s="214"/>
      <c r="H726" s="214"/>
      <c r="I726" s="42"/>
      <c r="J726" s="20"/>
      <c r="K726" s="356"/>
    </row>
    <row r="727" spans="1:11" s="370" customFormat="1" x14ac:dyDescent="0.25">
      <c r="A727" s="12"/>
      <c r="B727" s="12"/>
      <c r="C727" s="12"/>
      <c r="D727" s="14"/>
      <c r="E727" s="214"/>
      <c r="F727" s="214"/>
      <c r="G727" s="214"/>
      <c r="H727" s="214"/>
      <c r="I727" s="42"/>
      <c r="J727" s="20"/>
      <c r="K727" s="356"/>
    </row>
    <row r="728" spans="1:11" s="370" customFormat="1" x14ac:dyDescent="0.25">
      <c r="A728" s="12"/>
      <c r="B728" s="12"/>
      <c r="C728" s="12"/>
      <c r="D728" s="14"/>
      <c r="E728" s="214"/>
      <c r="F728" s="214"/>
      <c r="G728" s="214"/>
      <c r="H728" s="214"/>
      <c r="I728" s="42"/>
      <c r="J728" s="20"/>
      <c r="K728" s="356"/>
    </row>
    <row r="729" spans="1:11" s="370" customFormat="1" x14ac:dyDescent="0.25">
      <c r="A729" s="12"/>
      <c r="B729" s="12"/>
      <c r="C729" s="12"/>
      <c r="D729" s="14"/>
      <c r="E729" s="214"/>
      <c r="F729" s="214"/>
      <c r="G729" s="214"/>
      <c r="H729" s="214"/>
      <c r="I729" s="42"/>
      <c r="J729" s="20"/>
      <c r="K729" s="356"/>
    </row>
    <row r="730" spans="1:11" s="370" customFormat="1" x14ac:dyDescent="0.25">
      <c r="A730" s="12"/>
      <c r="B730" s="12"/>
      <c r="C730" s="12"/>
      <c r="D730" s="14"/>
      <c r="E730" s="214"/>
      <c r="F730" s="214"/>
      <c r="G730" s="214"/>
      <c r="H730" s="214"/>
      <c r="I730" s="42"/>
      <c r="J730" s="20"/>
      <c r="K730" s="356"/>
    </row>
    <row r="731" spans="1:11" s="370" customFormat="1" x14ac:dyDescent="0.25">
      <c r="A731" s="12"/>
      <c r="B731" s="12"/>
      <c r="C731" s="12"/>
      <c r="D731" s="14"/>
      <c r="E731" s="214"/>
      <c r="F731" s="214"/>
      <c r="G731" s="214"/>
      <c r="H731" s="214"/>
      <c r="I731" s="42"/>
      <c r="J731" s="20"/>
      <c r="K731" s="356"/>
    </row>
    <row r="732" spans="1:11" s="370" customFormat="1" x14ac:dyDescent="0.25">
      <c r="A732" s="12"/>
      <c r="B732" s="12"/>
      <c r="C732" s="12"/>
      <c r="D732" s="14"/>
      <c r="E732" s="214"/>
      <c r="F732" s="214"/>
      <c r="G732" s="214"/>
      <c r="H732" s="214"/>
      <c r="I732" s="42"/>
      <c r="J732" s="20"/>
      <c r="K732" s="356"/>
    </row>
    <row r="733" spans="1:11" s="370" customFormat="1" x14ac:dyDescent="0.25">
      <c r="A733" s="12"/>
      <c r="B733" s="12"/>
      <c r="C733" s="12"/>
      <c r="D733" s="14"/>
      <c r="E733" s="214"/>
      <c r="F733" s="214"/>
      <c r="G733" s="214"/>
      <c r="H733" s="214"/>
      <c r="I733" s="42"/>
      <c r="J733" s="20"/>
      <c r="K733" s="356"/>
    </row>
    <row r="734" spans="1:11" s="370" customFormat="1" x14ac:dyDescent="0.25">
      <c r="A734" s="12"/>
      <c r="B734" s="12"/>
      <c r="C734" s="12"/>
      <c r="D734" s="14"/>
      <c r="E734" s="214"/>
      <c r="F734" s="214"/>
      <c r="G734" s="214"/>
      <c r="H734" s="214"/>
      <c r="I734" s="42"/>
      <c r="J734" s="20"/>
      <c r="K734" s="356"/>
    </row>
    <row r="735" spans="1:11" s="370" customFormat="1" x14ac:dyDescent="0.25">
      <c r="A735" s="12"/>
      <c r="B735" s="12"/>
      <c r="C735" s="12"/>
      <c r="D735" s="14"/>
      <c r="E735" s="214"/>
      <c r="F735" s="214"/>
      <c r="G735" s="214"/>
      <c r="H735" s="214"/>
      <c r="I735" s="42"/>
      <c r="J735" s="20"/>
      <c r="K735" s="356"/>
    </row>
    <row r="736" spans="1:11" s="370" customFormat="1" x14ac:dyDescent="0.25">
      <c r="A736" s="12"/>
      <c r="B736" s="12"/>
      <c r="C736" s="12"/>
      <c r="D736" s="14"/>
      <c r="E736" s="214"/>
      <c r="F736" s="214"/>
      <c r="G736" s="214"/>
      <c r="H736" s="214"/>
      <c r="I736" s="42"/>
      <c r="J736" s="20"/>
      <c r="K736" s="356"/>
    </row>
    <row r="737" spans="1:11" s="370" customFormat="1" x14ac:dyDescent="0.25">
      <c r="A737" s="12"/>
      <c r="B737" s="12"/>
      <c r="C737" s="12"/>
      <c r="D737" s="14"/>
      <c r="E737" s="214"/>
      <c r="F737" s="214"/>
      <c r="G737" s="214"/>
      <c r="H737" s="214"/>
      <c r="I737" s="42"/>
      <c r="J737" s="20"/>
      <c r="K737" s="356"/>
    </row>
    <row r="738" spans="1:11" s="370" customFormat="1" x14ac:dyDescent="0.25">
      <c r="A738" s="12"/>
      <c r="B738" s="12"/>
      <c r="C738" s="12"/>
      <c r="D738" s="14"/>
      <c r="E738" s="214"/>
      <c r="F738" s="214"/>
      <c r="G738" s="214"/>
      <c r="H738" s="214"/>
      <c r="I738" s="42"/>
      <c r="J738" s="20"/>
      <c r="K738" s="356"/>
    </row>
    <row r="739" spans="1:11" s="370" customFormat="1" x14ac:dyDescent="0.25">
      <c r="A739" s="12"/>
      <c r="B739" s="12"/>
      <c r="C739" s="12"/>
      <c r="D739" s="14"/>
      <c r="E739" s="214"/>
      <c r="F739" s="214"/>
      <c r="G739" s="214"/>
      <c r="H739" s="214"/>
      <c r="I739" s="42"/>
      <c r="J739" s="20"/>
      <c r="K739" s="356"/>
    </row>
    <row r="740" spans="1:11" s="370" customFormat="1" x14ac:dyDescent="0.25">
      <c r="A740" s="12"/>
      <c r="B740" s="12"/>
      <c r="C740" s="12"/>
      <c r="D740" s="14"/>
      <c r="E740" s="214"/>
      <c r="F740" s="214"/>
      <c r="G740" s="214"/>
      <c r="H740" s="214"/>
      <c r="I740" s="42"/>
      <c r="J740" s="20"/>
      <c r="K740" s="356"/>
    </row>
    <row r="741" spans="1:11" s="370" customFormat="1" x14ac:dyDescent="0.25">
      <c r="A741" s="12"/>
      <c r="B741" s="12"/>
      <c r="C741" s="12"/>
      <c r="D741" s="14"/>
      <c r="E741" s="214"/>
      <c r="F741" s="214"/>
      <c r="G741" s="214"/>
      <c r="H741" s="214"/>
      <c r="I741" s="42"/>
      <c r="J741" s="20"/>
      <c r="K741" s="356"/>
    </row>
    <row r="742" spans="1:11" s="370" customFormat="1" x14ac:dyDescent="0.25">
      <c r="A742" s="12"/>
      <c r="B742" s="12"/>
      <c r="C742" s="12"/>
      <c r="D742" s="14"/>
      <c r="E742" s="214"/>
      <c r="F742" s="214"/>
      <c r="G742" s="214"/>
      <c r="H742" s="214"/>
      <c r="I742" s="42"/>
      <c r="J742" s="20"/>
      <c r="K742" s="356"/>
    </row>
    <row r="743" spans="1:11" s="370" customFormat="1" x14ac:dyDescent="0.25">
      <c r="A743" s="12"/>
      <c r="B743" s="12"/>
      <c r="C743" s="12"/>
      <c r="D743" s="14"/>
      <c r="E743" s="214"/>
      <c r="F743" s="214"/>
      <c r="G743" s="214"/>
      <c r="H743" s="214"/>
      <c r="I743" s="42"/>
      <c r="J743" s="20"/>
      <c r="K743" s="356"/>
    </row>
    <row r="744" spans="1:11" s="370" customFormat="1" x14ac:dyDescent="0.25">
      <c r="A744" s="12"/>
      <c r="B744" s="12"/>
      <c r="C744" s="12"/>
      <c r="D744" s="14"/>
      <c r="E744" s="214"/>
      <c r="F744" s="214"/>
      <c r="G744" s="214"/>
      <c r="H744" s="214"/>
      <c r="I744" s="42"/>
      <c r="J744" s="20"/>
      <c r="K744" s="356"/>
    </row>
    <row r="745" spans="1:11" s="370" customFormat="1" x14ac:dyDescent="0.25">
      <c r="A745" s="12"/>
      <c r="B745" s="12"/>
      <c r="C745" s="12"/>
      <c r="D745" s="14"/>
      <c r="E745" s="214"/>
      <c r="F745" s="214"/>
      <c r="G745" s="214"/>
      <c r="H745" s="214"/>
      <c r="I745" s="42"/>
      <c r="J745" s="20"/>
      <c r="K745" s="356"/>
    </row>
    <row r="746" spans="1:11" s="370" customFormat="1" x14ac:dyDescent="0.25">
      <c r="A746" s="12"/>
      <c r="B746" s="12"/>
      <c r="C746" s="12"/>
      <c r="D746" s="14"/>
      <c r="E746" s="214"/>
      <c r="F746" s="214"/>
      <c r="G746" s="214"/>
      <c r="H746" s="214"/>
      <c r="I746" s="42"/>
      <c r="J746" s="20"/>
      <c r="K746" s="356"/>
    </row>
    <row r="747" spans="1:11" s="370" customFormat="1" x14ac:dyDescent="0.25">
      <c r="A747" s="12"/>
      <c r="B747" s="12"/>
      <c r="C747" s="12"/>
      <c r="D747" s="14"/>
      <c r="E747" s="214"/>
      <c r="F747" s="214"/>
      <c r="G747" s="214"/>
      <c r="H747" s="214"/>
      <c r="I747" s="42"/>
      <c r="J747" s="20"/>
      <c r="K747" s="356"/>
    </row>
    <row r="748" spans="1:11" s="370" customFormat="1" x14ac:dyDescent="0.25">
      <c r="A748" s="12"/>
      <c r="B748" s="12"/>
      <c r="C748" s="12"/>
      <c r="D748" s="14"/>
      <c r="E748" s="214"/>
      <c r="F748" s="214"/>
      <c r="G748" s="214"/>
      <c r="H748" s="214"/>
      <c r="I748" s="42"/>
      <c r="J748" s="20"/>
      <c r="K748" s="356"/>
    </row>
    <row r="749" spans="1:11" s="370" customFormat="1" x14ac:dyDescent="0.25">
      <c r="A749" s="12"/>
      <c r="B749" s="12"/>
      <c r="C749" s="12"/>
      <c r="D749" s="14"/>
      <c r="E749" s="214"/>
      <c r="F749" s="214"/>
      <c r="G749" s="214"/>
      <c r="H749" s="214"/>
      <c r="I749" s="42"/>
      <c r="J749" s="20"/>
      <c r="K749" s="356"/>
    </row>
    <row r="750" spans="1:11" s="370" customFormat="1" x14ac:dyDescent="0.25">
      <c r="A750" s="12"/>
      <c r="B750" s="12"/>
      <c r="C750" s="12"/>
      <c r="D750" s="14"/>
      <c r="E750" s="214"/>
      <c r="F750" s="214"/>
      <c r="G750" s="214"/>
      <c r="H750" s="214"/>
      <c r="I750" s="42"/>
      <c r="J750" s="20"/>
      <c r="K750" s="356"/>
    </row>
    <row r="751" spans="1:11" s="370" customFormat="1" x14ac:dyDescent="0.25">
      <c r="A751" s="12"/>
      <c r="B751" s="12"/>
      <c r="C751" s="12"/>
      <c r="D751" s="14"/>
      <c r="E751" s="214"/>
      <c r="F751" s="214"/>
      <c r="G751" s="214"/>
      <c r="H751" s="214"/>
      <c r="I751" s="42"/>
      <c r="J751" s="20"/>
      <c r="K751" s="356"/>
    </row>
    <row r="752" spans="1:11" s="370" customFormat="1" x14ac:dyDescent="0.25">
      <c r="A752" s="12"/>
      <c r="B752" s="12"/>
      <c r="C752" s="12"/>
      <c r="D752" s="14"/>
      <c r="E752" s="214"/>
      <c r="F752" s="214"/>
      <c r="G752" s="214"/>
      <c r="H752" s="214"/>
      <c r="I752" s="42"/>
      <c r="J752" s="20"/>
      <c r="K752" s="356"/>
    </row>
    <row r="753" spans="1:11" s="370" customFormat="1" x14ac:dyDescent="0.25">
      <c r="A753" s="12"/>
      <c r="B753" s="12"/>
      <c r="C753" s="12"/>
      <c r="D753" s="14"/>
      <c r="E753" s="214"/>
      <c r="F753" s="214"/>
      <c r="G753" s="214"/>
      <c r="H753" s="214"/>
      <c r="I753" s="42"/>
      <c r="J753" s="20"/>
      <c r="K753" s="356"/>
    </row>
    <row r="754" spans="1:11" s="370" customFormat="1" x14ac:dyDescent="0.25">
      <c r="A754" s="12"/>
      <c r="B754" s="12"/>
      <c r="C754" s="12"/>
      <c r="D754" s="14"/>
      <c r="E754" s="214"/>
      <c r="F754" s="214"/>
      <c r="G754" s="214"/>
      <c r="H754" s="214"/>
      <c r="I754" s="42"/>
      <c r="J754" s="20"/>
      <c r="K754" s="356"/>
    </row>
    <row r="755" spans="1:11" s="370" customFormat="1" x14ac:dyDescent="0.25">
      <c r="A755" s="12"/>
      <c r="B755" s="12"/>
      <c r="C755" s="12"/>
      <c r="D755" s="14"/>
      <c r="E755" s="214"/>
      <c r="F755" s="214"/>
      <c r="G755" s="214"/>
      <c r="H755" s="214"/>
      <c r="I755" s="42"/>
      <c r="J755" s="20"/>
      <c r="K755" s="356"/>
    </row>
    <row r="756" spans="1:11" s="370" customFormat="1" x14ac:dyDescent="0.25">
      <c r="A756" s="12"/>
      <c r="B756" s="12"/>
      <c r="C756" s="12"/>
      <c r="D756" s="14"/>
      <c r="E756" s="214"/>
      <c r="F756" s="214"/>
      <c r="G756" s="214"/>
      <c r="H756" s="214"/>
      <c r="I756" s="42"/>
      <c r="J756" s="20"/>
      <c r="K756" s="356"/>
    </row>
    <row r="757" spans="1:11" s="370" customFormat="1" x14ac:dyDescent="0.25">
      <c r="A757" s="12"/>
      <c r="B757" s="12"/>
      <c r="C757" s="12"/>
      <c r="D757" s="14"/>
      <c r="E757" s="214"/>
      <c r="F757" s="214"/>
      <c r="G757" s="214"/>
      <c r="H757" s="214"/>
      <c r="I757" s="42"/>
      <c r="J757" s="20"/>
      <c r="K757" s="356"/>
    </row>
    <row r="758" spans="1:11" s="370" customFormat="1" x14ac:dyDescent="0.25">
      <c r="A758" s="12"/>
      <c r="B758" s="12"/>
      <c r="C758" s="12"/>
      <c r="D758" s="14"/>
      <c r="E758" s="214"/>
      <c r="F758" s="214"/>
      <c r="G758" s="214"/>
      <c r="H758" s="214"/>
      <c r="I758" s="42"/>
      <c r="J758" s="20"/>
      <c r="K758" s="356"/>
    </row>
    <row r="759" spans="1:11" s="370" customFormat="1" x14ac:dyDescent="0.25">
      <c r="A759" s="12"/>
      <c r="B759" s="12"/>
      <c r="C759" s="12"/>
      <c r="D759" s="14"/>
      <c r="E759" s="214"/>
      <c r="F759" s="214"/>
      <c r="G759" s="214"/>
      <c r="H759" s="214"/>
      <c r="I759" s="42"/>
      <c r="J759" s="20"/>
      <c r="K759" s="356"/>
    </row>
    <row r="760" spans="1:11" s="370" customFormat="1" x14ac:dyDescent="0.25">
      <c r="A760" s="12"/>
      <c r="B760" s="12"/>
      <c r="C760" s="12"/>
      <c r="D760" s="14"/>
      <c r="E760" s="214"/>
      <c r="F760" s="214"/>
      <c r="G760" s="214"/>
      <c r="H760" s="214"/>
      <c r="I760" s="42"/>
      <c r="J760" s="20"/>
      <c r="K760" s="356"/>
    </row>
    <row r="761" spans="1:11" s="370" customFormat="1" x14ac:dyDescent="0.25">
      <c r="A761" s="12"/>
      <c r="B761" s="12"/>
      <c r="C761" s="12"/>
      <c r="D761" s="14"/>
      <c r="E761" s="214"/>
      <c r="F761" s="214"/>
      <c r="G761" s="214"/>
      <c r="H761" s="214"/>
      <c r="I761" s="42"/>
      <c r="J761" s="20"/>
      <c r="K761" s="356"/>
    </row>
    <row r="762" spans="1:11" s="370" customFormat="1" x14ac:dyDescent="0.25">
      <c r="A762" s="12"/>
      <c r="B762" s="12"/>
      <c r="C762" s="12"/>
      <c r="D762" s="14"/>
      <c r="E762" s="214"/>
      <c r="F762" s="214"/>
      <c r="G762" s="214"/>
      <c r="H762" s="214"/>
      <c r="I762" s="42"/>
      <c r="J762" s="20"/>
      <c r="K762" s="356"/>
    </row>
    <row r="763" spans="1:11" s="370" customFormat="1" x14ac:dyDescent="0.25">
      <c r="A763" s="12"/>
      <c r="B763" s="12"/>
      <c r="C763" s="12"/>
      <c r="D763" s="14"/>
      <c r="E763" s="214"/>
      <c r="F763" s="214"/>
      <c r="G763" s="214"/>
      <c r="H763" s="214"/>
      <c r="I763" s="42"/>
      <c r="J763" s="20"/>
      <c r="K763" s="356"/>
    </row>
    <row r="764" spans="1:11" s="370" customFormat="1" x14ac:dyDescent="0.25">
      <c r="A764" s="12"/>
      <c r="B764" s="12"/>
      <c r="C764" s="12"/>
      <c r="D764" s="14"/>
      <c r="E764" s="214"/>
      <c r="F764" s="214"/>
      <c r="G764" s="214"/>
      <c r="H764" s="214"/>
      <c r="I764" s="42"/>
      <c r="J764" s="20"/>
      <c r="K764" s="356"/>
    </row>
    <row r="765" spans="1:11" s="370" customFormat="1" x14ac:dyDescent="0.25">
      <c r="A765" s="12"/>
      <c r="B765" s="12"/>
      <c r="C765" s="12"/>
      <c r="D765" s="14"/>
      <c r="E765" s="214"/>
      <c r="F765" s="214"/>
      <c r="G765" s="214"/>
      <c r="H765" s="214"/>
      <c r="I765" s="42"/>
      <c r="J765" s="20"/>
      <c r="K765" s="356"/>
    </row>
    <row r="766" spans="1:11" s="370" customFormat="1" x14ac:dyDescent="0.25">
      <c r="A766" s="12"/>
      <c r="B766" s="12"/>
      <c r="C766" s="12"/>
      <c r="D766" s="14"/>
      <c r="E766" s="214"/>
      <c r="F766" s="214"/>
      <c r="G766" s="214"/>
      <c r="H766" s="214"/>
      <c r="I766" s="42"/>
      <c r="J766" s="20"/>
      <c r="K766" s="356"/>
    </row>
    <row r="767" spans="1:11" s="370" customFormat="1" x14ac:dyDescent="0.25">
      <c r="A767" s="12"/>
      <c r="B767" s="12"/>
      <c r="C767" s="12"/>
      <c r="D767" s="14"/>
      <c r="E767" s="214"/>
      <c r="F767" s="214"/>
      <c r="G767" s="214"/>
      <c r="H767" s="214"/>
      <c r="I767" s="42"/>
      <c r="J767" s="20"/>
      <c r="K767" s="356"/>
    </row>
    <row r="768" spans="1:11" s="370" customFormat="1" x14ac:dyDescent="0.25">
      <c r="A768" s="12"/>
      <c r="B768" s="12"/>
      <c r="C768" s="12"/>
      <c r="D768" s="14"/>
      <c r="E768" s="214"/>
      <c r="F768" s="214"/>
      <c r="G768" s="214"/>
      <c r="H768" s="214"/>
      <c r="I768" s="42"/>
      <c r="J768" s="20"/>
      <c r="K768" s="356"/>
    </row>
    <row r="769" spans="1:11" s="370" customFormat="1" x14ac:dyDescent="0.25">
      <c r="A769" s="12"/>
      <c r="B769" s="12"/>
      <c r="C769" s="12"/>
      <c r="D769" s="14"/>
      <c r="E769" s="214"/>
      <c r="F769" s="214"/>
      <c r="G769" s="214"/>
      <c r="H769" s="214"/>
      <c r="I769" s="42"/>
      <c r="J769" s="20"/>
      <c r="K769" s="356"/>
    </row>
    <row r="770" spans="1:11" s="370" customFormat="1" x14ac:dyDescent="0.25">
      <c r="A770" s="12"/>
      <c r="B770" s="12"/>
      <c r="C770" s="12"/>
      <c r="D770" s="14"/>
      <c r="E770" s="214"/>
      <c r="F770" s="214"/>
      <c r="G770" s="214"/>
      <c r="H770" s="214"/>
      <c r="I770" s="42"/>
      <c r="J770" s="20"/>
      <c r="K770" s="356"/>
    </row>
    <row r="771" spans="1:11" s="370" customFormat="1" x14ac:dyDescent="0.25">
      <c r="A771" s="12"/>
      <c r="B771" s="12"/>
      <c r="C771" s="12"/>
      <c r="D771" s="14"/>
      <c r="E771" s="214"/>
      <c r="F771" s="214"/>
      <c r="G771" s="214"/>
      <c r="H771" s="214"/>
      <c r="I771" s="42"/>
      <c r="J771" s="20"/>
      <c r="K771" s="356"/>
    </row>
    <row r="772" spans="1:11" s="370" customFormat="1" x14ac:dyDescent="0.25">
      <c r="A772" s="12"/>
      <c r="B772" s="12"/>
      <c r="C772" s="12"/>
      <c r="D772" s="14"/>
      <c r="E772" s="214"/>
      <c r="F772" s="214"/>
      <c r="G772" s="214"/>
      <c r="H772" s="214"/>
      <c r="I772" s="42"/>
      <c r="J772" s="20"/>
      <c r="K772" s="356"/>
    </row>
    <row r="773" spans="1:11" s="370" customFormat="1" x14ac:dyDescent="0.25">
      <c r="A773" s="12"/>
      <c r="B773" s="12"/>
      <c r="C773" s="12"/>
      <c r="D773" s="14"/>
      <c r="E773" s="214"/>
      <c r="F773" s="214"/>
      <c r="G773" s="214"/>
      <c r="H773" s="214"/>
      <c r="I773" s="42"/>
      <c r="J773" s="20"/>
      <c r="K773" s="356"/>
    </row>
    <row r="774" spans="1:11" s="370" customFormat="1" x14ac:dyDescent="0.25">
      <c r="A774" s="12"/>
      <c r="B774" s="12"/>
      <c r="C774" s="12"/>
      <c r="D774" s="14"/>
      <c r="E774" s="214"/>
      <c r="F774" s="214"/>
      <c r="G774" s="214"/>
      <c r="H774" s="214"/>
      <c r="I774" s="42"/>
      <c r="J774" s="20"/>
      <c r="K774" s="356"/>
    </row>
    <row r="775" spans="1:11" s="370" customFormat="1" x14ac:dyDescent="0.25">
      <c r="A775" s="12"/>
      <c r="B775" s="12"/>
      <c r="C775" s="12"/>
      <c r="D775" s="14"/>
      <c r="E775" s="214"/>
      <c r="F775" s="214"/>
      <c r="G775" s="214"/>
      <c r="H775" s="214"/>
      <c r="I775" s="42"/>
      <c r="J775" s="20"/>
      <c r="K775" s="356"/>
    </row>
    <row r="776" spans="1:11" s="370" customFormat="1" x14ac:dyDescent="0.25">
      <c r="A776" s="12"/>
      <c r="B776" s="12"/>
      <c r="C776" s="12"/>
      <c r="D776" s="14"/>
      <c r="E776" s="214"/>
      <c r="F776" s="214"/>
      <c r="G776" s="214"/>
      <c r="H776" s="214"/>
      <c r="I776" s="42"/>
      <c r="J776" s="20"/>
      <c r="K776" s="356"/>
    </row>
    <row r="777" spans="1:11" s="370" customFormat="1" x14ac:dyDescent="0.25">
      <c r="A777" s="12"/>
      <c r="B777" s="12"/>
      <c r="C777" s="12"/>
      <c r="D777" s="14"/>
      <c r="E777" s="214"/>
      <c r="F777" s="214"/>
      <c r="G777" s="214"/>
      <c r="H777" s="214"/>
      <c r="I777" s="42"/>
      <c r="J777" s="20"/>
      <c r="K777" s="356"/>
    </row>
    <row r="778" spans="1:11" s="370" customFormat="1" x14ac:dyDescent="0.25">
      <c r="A778" s="12"/>
      <c r="B778" s="12"/>
      <c r="C778" s="12"/>
      <c r="D778" s="14"/>
      <c r="E778" s="214"/>
      <c r="F778" s="214"/>
      <c r="G778" s="214"/>
      <c r="H778" s="214"/>
      <c r="I778" s="42"/>
      <c r="J778" s="20"/>
      <c r="K778" s="356"/>
    </row>
    <row r="779" spans="1:11" s="370" customFormat="1" x14ac:dyDescent="0.25">
      <c r="A779" s="12"/>
      <c r="B779" s="12"/>
      <c r="C779" s="12"/>
      <c r="D779" s="14"/>
      <c r="E779" s="214"/>
      <c r="F779" s="214"/>
      <c r="G779" s="214"/>
      <c r="H779" s="214"/>
      <c r="I779" s="42"/>
      <c r="J779" s="20"/>
      <c r="K779" s="356"/>
    </row>
    <row r="780" spans="1:11" s="370" customFormat="1" x14ac:dyDescent="0.25">
      <c r="A780" s="12"/>
      <c r="B780" s="12"/>
      <c r="C780" s="12"/>
      <c r="D780" s="14"/>
      <c r="E780" s="214"/>
      <c r="F780" s="214"/>
      <c r="G780" s="214"/>
      <c r="H780" s="214"/>
      <c r="I780" s="42"/>
      <c r="J780" s="20"/>
      <c r="K780" s="356"/>
    </row>
    <row r="781" spans="1:11" s="370" customFormat="1" x14ac:dyDescent="0.25">
      <c r="A781" s="12"/>
      <c r="B781" s="12"/>
      <c r="C781" s="12"/>
      <c r="D781" s="14"/>
      <c r="E781" s="214"/>
      <c r="F781" s="214"/>
      <c r="G781" s="214"/>
      <c r="H781" s="214"/>
      <c r="I781" s="42"/>
      <c r="J781" s="20"/>
      <c r="K781" s="356"/>
    </row>
    <row r="782" spans="1:11" s="370" customFormat="1" x14ac:dyDescent="0.25">
      <c r="A782" s="12"/>
      <c r="B782" s="12"/>
      <c r="C782" s="12"/>
      <c r="D782" s="14"/>
      <c r="E782" s="214"/>
      <c r="F782" s="214"/>
      <c r="G782" s="214"/>
      <c r="H782" s="214"/>
      <c r="I782" s="42"/>
      <c r="J782" s="20"/>
      <c r="K782" s="356"/>
    </row>
    <row r="783" spans="1:11" s="370" customFormat="1" x14ac:dyDescent="0.25">
      <c r="A783" s="12"/>
      <c r="B783" s="12"/>
      <c r="C783" s="12"/>
      <c r="D783" s="14"/>
      <c r="E783" s="214"/>
      <c r="F783" s="214"/>
      <c r="G783" s="214"/>
      <c r="H783" s="214"/>
      <c r="I783" s="42"/>
      <c r="J783" s="20"/>
      <c r="K783" s="356"/>
    </row>
    <row r="784" spans="1:11" s="370" customFormat="1" x14ac:dyDescent="0.25">
      <c r="A784" s="12"/>
      <c r="B784" s="12"/>
      <c r="C784" s="12"/>
      <c r="D784" s="14"/>
      <c r="E784" s="214"/>
      <c r="F784" s="214"/>
      <c r="G784" s="214"/>
      <c r="H784" s="214"/>
      <c r="I784" s="42"/>
      <c r="J784" s="20"/>
      <c r="K784" s="356"/>
    </row>
    <row r="785" spans="1:11" s="370" customFormat="1" x14ac:dyDescent="0.25">
      <c r="A785" s="12"/>
      <c r="B785" s="12"/>
      <c r="C785" s="12"/>
      <c r="D785" s="14"/>
      <c r="E785" s="214"/>
      <c r="F785" s="214"/>
      <c r="G785" s="214"/>
      <c r="H785" s="214"/>
      <c r="I785" s="42"/>
      <c r="J785" s="20"/>
      <c r="K785" s="356"/>
    </row>
    <row r="786" spans="1:11" s="370" customFormat="1" x14ac:dyDescent="0.25">
      <c r="A786" s="12"/>
      <c r="B786" s="12"/>
      <c r="C786" s="12"/>
      <c r="D786" s="14"/>
      <c r="E786" s="214"/>
      <c r="F786" s="214"/>
      <c r="G786" s="214"/>
      <c r="H786" s="214"/>
      <c r="I786" s="42"/>
      <c r="J786" s="20"/>
      <c r="K786" s="356"/>
    </row>
    <row r="787" spans="1:11" s="370" customFormat="1" x14ac:dyDescent="0.25">
      <c r="A787" s="12"/>
      <c r="B787" s="12"/>
      <c r="C787" s="12"/>
      <c r="D787" s="14"/>
      <c r="E787" s="214"/>
      <c r="F787" s="214"/>
      <c r="G787" s="214"/>
      <c r="H787" s="214"/>
      <c r="I787" s="42"/>
      <c r="J787" s="20"/>
      <c r="K787" s="356"/>
    </row>
    <row r="788" spans="1:11" s="370" customFormat="1" x14ac:dyDescent="0.25">
      <c r="A788" s="12"/>
      <c r="B788" s="12"/>
      <c r="C788" s="12"/>
      <c r="D788" s="14"/>
      <c r="E788" s="214"/>
      <c r="F788" s="214"/>
      <c r="G788" s="214"/>
      <c r="H788" s="214"/>
      <c r="I788" s="42"/>
      <c r="J788" s="20"/>
      <c r="K788" s="356"/>
    </row>
    <row r="789" spans="1:11" s="370" customFormat="1" x14ac:dyDescent="0.25">
      <c r="A789" s="12"/>
      <c r="B789" s="12"/>
      <c r="C789" s="12"/>
      <c r="D789" s="14"/>
      <c r="E789" s="214"/>
      <c r="F789" s="214"/>
      <c r="G789" s="214"/>
      <c r="H789" s="214"/>
      <c r="I789" s="42"/>
      <c r="J789" s="20"/>
      <c r="K789" s="356"/>
    </row>
    <row r="790" spans="1:11" s="370" customFormat="1" x14ac:dyDescent="0.25">
      <c r="A790" s="12"/>
      <c r="B790" s="12"/>
      <c r="C790" s="12"/>
      <c r="D790" s="14"/>
      <c r="E790" s="214"/>
      <c r="F790" s="214"/>
      <c r="G790" s="214"/>
      <c r="H790" s="214"/>
      <c r="I790" s="42"/>
      <c r="J790" s="20"/>
      <c r="K790" s="356"/>
    </row>
    <row r="791" spans="1:11" s="370" customFormat="1" x14ac:dyDescent="0.25">
      <c r="A791" s="12"/>
      <c r="B791" s="12"/>
      <c r="C791" s="12"/>
      <c r="D791" s="14"/>
      <c r="E791" s="214"/>
      <c r="F791" s="214"/>
      <c r="G791" s="214"/>
      <c r="H791" s="214"/>
      <c r="I791" s="42"/>
      <c r="J791" s="20"/>
      <c r="K791" s="356"/>
    </row>
    <row r="792" spans="1:11" s="370" customFormat="1" x14ac:dyDescent="0.25">
      <c r="A792" s="12"/>
      <c r="B792" s="12"/>
      <c r="C792" s="12"/>
      <c r="D792" s="14"/>
      <c r="E792" s="214"/>
      <c r="F792" s="214"/>
      <c r="G792" s="214"/>
      <c r="H792" s="214"/>
      <c r="I792" s="42"/>
      <c r="J792" s="20"/>
      <c r="K792" s="356"/>
    </row>
    <row r="793" spans="1:11" s="370" customFormat="1" x14ac:dyDescent="0.25">
      <c r="A793" s="12"/>
      <c r="B793" s="12"/>
      <c r="C793" s="12"/>
      <c r="D793" s="14"/>
      <c r="E793" s="214"/>
      <c r="F793" s="214"/>
      <c r="G793" s="214"/>
      <c r="H793" s="214"/>
      <c r="I793" s="42"/>
      <c r="J793" s="20"/>
      <c r="K793" s="356"/>
    </row>
    <row r="794" spans="1:11" s="370" customFormat="1" x14ac:dyDescent="0.25">
      <c r="A794" s="12"/>
      <c r="B794" s="12"/>
      <c r="C794" s="12"/>
      <c r="D794" s="14"/>
      <c r="E794" s="214"/>
      <c r="F794" s="214"/>
      <c r="G794" s="214"/>
      <c r="H794" s="214"/>
      <c r="I794" s="42"/>
      <c r="J794" s="20"/>
      <c r="K794" s="356"/>
    </row>
    <row r="795" spans="1:11" s="370" customFormat="1" x14ac:dyDescent="0.25">
      <c r="A795" s="12"/>
      <c r="B795" s="12"/>
      <c r="C795" s="12"/>
      <c r="D795" s="14"/>
      <c r="E795" s="214"/>
      <c r="F795" s="214"/>
      <c r="G795" s="214"/>
      <c r="H795" s="214"/>
      <c r="I795" s="42"/>
      <c r="J795" s="20"/>
      <c r="K795" s="356"/>
    </row>
    <row r="796" spans="1:11" s="370" customFormat="1" x14ac:dyDescent="0.25">
      <c r="A796" s="12"/>
      <c r="B796" s="12"/>
      <c r="C796" s="12"/>
      <c r="D796" s="14"/>
      <c r="E796" s="214"/>
      <c r="F796" s="214"/>
      <c r="G796" s="214"/>
      <c r="H796" s="214"/>
      <c r="I796" s="42"/>
      <c r="J796" s="20"/>
      <c r="K796" s="356"/>
    </row>
    <row r="797" spans="1:11" s="370" customFormat="1" x14ac:dyDescent="0.25">
      <c r="A797" s="12"/>
      <c r="B797" s="12"/>
      <c r="C797" s="12"/>
      <c r="D797" s="14"/>
      <c r="E797" s="214"/>
      <c r="F797" s="214"/>
      <c r="G797" s="214"/>
      <c r="H797" s="214"/>
      <c r="I797" s="42"/>
      <c r="J797" s="20"/>
      <c r="K797" s="356"/>
    </row>
    <row r="798" spans="1:11" s="370" customFormat="1" x14ac:dyDescent="0.25">
      <c r="A798" s="12"/>
      <c r="B798" s="12"/>
      <c r="C798" s="12"/>
      <c r="D798" s="14"/>
      <c r="E798" s="214"/>
      <c r="F798" s="214"/>
      <c r="G798" s="214"/>
      <c r="H798" s="214"/>
      <c r="I798" s="42"/>
      <c r="J798" s="20"/>
      <c r="K798" s="356"/>
    </row>
    <row r="799" spans="1:11" s="370" customFormat="1" x14ac:dyDescent="0.25">
      <c r="A799" s="12"/>
      <c r="B799" s="12"/>
      <c r="C799" s="12"/>
      <c r="D799" s="14"/>
      <c r="E799" s="214"/>
      <c r="F799" s="214"/>
      <c r="G799" s="214"/>
      <c r="H799" s="214"/>
      <c r="I799" s="42"/>
      <c r="J799" s="20"/>
      <c r="K799" s="356"/>
    </row>
    <row r="800" spans="1:11" s="370" customFormat="1" x14ac:dyDescent="0.25">
      <c r="A800" s="12"/>
      <c r="B800" s="12"/>
      <c r="C800" s="12"/>
      <c r="D800" s="14"/>
      <c r="E800" s="214"/>
      <c r="F800" s="214"/>
      <c r="G800" s="214"/>
      <c r="H800" s="214"/>
      <c r="I800" s="42"/>
      <c r="J800" s="20"/>
      <c r="K800" s="356"/>
    </row>
    <row r="801" spans="1:11" s="370" customFormat="1" x14ac:dyDescent="0.25">
      <c r="A801" s="12"/>
      <c r="B801" s="12"/>
      <c r="C801" s="12"/>
      <c r="D801" s="14"/>
      <c r="E801" s="214"/>
      <c r="F801" s="214"/>
      <c r="G801" s="214"/>
      <c r="H801" s="214"/>
      <c r="I801" s="42"/>
      <c r="J801" s="20"/>
      <c r="K801" s="356"/>
    </row>
    <row r="802" spans="1:11" s="370" customFormat="1" x14ac:dyDescent="0.25">
      <c r="A802" s="12"/>
      <c r="B802" s="12"/>
      <c r="C802" s="12"/>
      <c r="D802" s="14"/>
      <c r="E802" s="214"/>
      <c r="F802" s="214"/>
      <c r="G802" s="214"/>
      <c r="H802" s="214"/>
      <c r="I802" s="42"/>
      <c r="J802" s="20"/>
      <c r="K802" s="356"/>
    </row>
    <row r="803" spans="1:11" s="370" customFormat="1" x14ac:dyDescent="0.25">
      <c r="A803" s="12"/>
      <c r="B803" s="12"/>
      <c r="C803" s="12"/>
      <c r="D803" s="14"/>
      <c r="E803" s="214"/>
      <c r="F803" s="214"/>
      <c r="G803" s="214"/>
      <c r="H803" s="214"/>
      <c r="I803" s="42"/>
      <c r="J803" s="20"/>
      <c r="K803" s="356"/>
    </row>
    <row r="804" spans="1:11" s="370" customFormat="1" x14ac:dyDescent="0.25">
      <c r="A804" s="12"/>
      <c r="B804" s="12"/>
      <c r="C804" s="12"/>
      <c r="D804" s="14"/>
      <c r="E804" s="214"/>
      <c r="F804" s="214"/>
      <c r="G804" s="214"/>
      <c r="H804" s="214"/>
      <c r="I804" s="42"/>
      <c r="J804" s="20"/>
      <c r="K804" s="356"/>
    </row>
    <row r="805" spans="1:11" s="370" customFormat="1" x14ac:dyDescent="0.25">
      <c r="A805" s="12"/>
      <c r="B805" s="12"/>
      <c r="C805" s="12"/>
      <c r="D805" s="14"/>
      <c r="E805" s="214"/>
      <c r="F805" s="214"/>
      <c r="G805" s="214"/>
      <c r="H805" s="214"/>
      <c r="I805" s="42"/>
      <c r="J805" s="20"/>
      <c r="K805" s="356"/>
    </row>
    <row r="806" spans="1:11" s="370" customFormat="1" x14ac:dyDescent="0.25">
      <c r="A806" s="12"/>
      <c r="B806" s="12"/>
      <c r="C806" s="12"/>
      <c r="D806" s="14"/>
      <c r="E806" s="214"/>
      <c r="F806" s="214"/>
      <c r="G806" s="214"/>
      <c r="H806" s="214"/>
      <c r="I806" s="42"/>
      <c r="J806" s="20"/>
      <c r="K806" s="356"/>
    </row>
    <row r="807" spans="1:11" s="370" customFormat="1" x14ac:dyDescent="0.25">
      <c r="A807" s="12"/>
      <c r="B807" s="12"/>
      <c r="C807" s="12"/>
      <c r="D807" s="14"/>
      <c r="E807" s="214"/>
      <c r="F807" s="214"/>
      <c r="G807" s="214"/>
      <c r="H807" s="214"/>
      <c r="I807" s="42"/>
      <c r="J807" s="20"/>
      <c r="K807" s="356"/>
    </row>
    <row r="808" spans="1:11" s="370" customFormat="1" x14ac:dyDescent="0.25">
      <c r="A808" s="12"/>
      <c r="B808" s="12"/>
      <c r="C808" s="12"/>
      <c r="D808" s="14"/>
      <c r="E808" s="214"/>
      <c r="F808" s="214"/>
      <c r="G808" s="214"/>
      <c r="H808" s="214"/>
      <c r="I808" s="42"/>
      <c r="J808" s="20"/>
      <c r="K808" s="356"/>
    </row>
    <row r="809" spans="1:11" s="370" customFormat="1" x14ac:dyDescent="0.25">
      <c r="A809" s="12"/>
      <c r="B809" s="12"/>
      <c r="C809" s="12"/>
      <c r="D809" s="14"/>
      <c r="E809" s="214"/>
      <c r="F809" s="214"/>
      <c r="G809" s="214"/>
      <c r="H809" s="214"/>
      <c r="I809" s="42"/>
      <c r="J809" s="20"/>
      <c r="K809" s="356"/>
    </row>
    <row r="810" spans="1:11" s="370" customFormat="1" x14ac:dyDescent="0.25">
      <c r="A810" s="12"/>
      <c r="B810" s="12"/>
      <c r="C810" s="12"/>
      <c r="D810" s="14"/>
      <c r="E810" s="214"/>
      <c r="F810" s="214"/>
      <c r="G810" s="214"/>
      <c r="H810" s="214"/>
      <c r="I810" s="42"/>
      <c r="J810" s="20"/>
      <c r="K810" s="356"/>
    </row>
    <row r="811" spans="1:11" s="370" customFormat="1" x14ac:dyDescent="0.25">
      <c r="A811" s="12"/>
      <c r="B811" s="12"/>
      <c r="C811" s="12"/>
      <c r="D811" s="14"/>
      <c r="E811" s="214"/>
      <c r="F811" s="214"/>
      <c r="G811" s="214"/>
      <c r="H811" s="214"/>
      <c r="I811" s="42"/>
      <c r="J811" s="20"/>
      <c r="K811" s="356"/>
    </row>
    <row r="812" spans="1:11" s="370" customFormat="1" x14ac:dyDescent="0.25">
      <c r="A812" s="12"/>
      <c r="B812" s="12"/>
      <c r="C812" s="12"/>
      <c r="D812" s="14"/>
      <c r="E812" s="214"/>
      <c r="F812" s="214"/>
      <c r="G812" s="214"/>
      <c r="H812" s="214"/>
      <c r="I812" s="42"/>
      <c r="J812" s="20"/>
      <c r="K812" s="356"/>
    </row>
    <row r="813" spans="1:11" s="370" customFormat="1" x14ac:dyDescent="0.25">
      <c r="A813" s="12"/>
      <c r="B813" s="12"/>
      <c r="C813" s="12"/>
      <c r="D813" s="14"/>
      <c r="E813" s="214"/>
      <c r="F813" s="214"/>
      <c r="G813" s="214"/>
      <c r="H813" s="214"/>
      <c r="I813" s="42"/>
      <c r="J813" s="20"/>
      <c r="K813" s="356"/>
    </row>
    <row r="814" spans="1:11" s="370" customFormat="1" x14ac:dyDescent="0.25">
      <c r="A814" s="12"/>
      <c r="B814" s="12"/>
      <c r="C814" s="12"/>
      <c r="D814" s="14"/>
      <c r="E814" s="214"/>
      <c r="F814" s="214"/>
      <c r="G814" s="214"/>
      <c r="H814" s="214"/>
      <c r="I814" s="42"/>
      <c r="J814" s="20"/>
      <c r="K814" s="356"/>
    </row>
    <row r="815" spans="1:11" s="370" customFormat="1" x14ac:dyDescent="0.25">
      <c r="A815" s="12"/>
      <c r="B815" s="12"/>
      <c r="C815" s="12"/>
      <c r="D815" s="14"/>
      <c r="E815" s="214"/>
      <c r="F815" s="214"/>
      <c r="G815" s="214"/>
      <c r="H815" s="214"/>
      <c r="I815" s="42"/>
      <c r="J815" s="20"/>
      <c r="K815" s="356"/>
    </row>
    <row r="816" spans="1:11" s="370" customFormat="1" x14ac:dyDescent="0.25">
      <c r="A816" s="12"/>
      <c r="B816" s="12"/>
      <c r="C816" s="12"/>
      <c r="D816" s="14"/>
      <c r="E816" s="214"/>
      <c r="F816" s="214"/>
      <c r="G816" s="214"/>
      <c r="H816" s="214"/>
      <c r="I816" s="42"/>
      <c r="J816" s="20"/>
      <c r="K816" s="356"/>
    </row>
    <row r="817" spans="1:11" s="370" customFormat="1" x14ac:dyDescent="0.25">
      <c r="A817" s="12"/>
      <c r="B817" s="12"/>
      <c r="C817" s="12"/>
      <c r="D817" s="14"/>
      <c r="E817" s="214"/>
      <c r="F817" s="214"/>
      <c r="G817" s="214"/>
      <c r="H817" s="214"/>
      <c r="I817" s="42"/>
      <c r="J817" s="20"/>
      <c r="K817" s="356"/>
    </row>
    <row r="818" spans="1:11" s="370" customFormat="1" x14ac:dyDescent="0.25">
      <c r="A818" s="12"/>
      <c r="B818" s="12"/>
      <c r="C818" s="12"/>
      <c r="D818" s="14"/>
      <c r="E818" s="214"/>
      <c r="F818" s="214"/>
      <c r="G818" s="214"/>
      <c r="H818" s="214"/>
      <c r="I818" s="42"/>
      <c r="J818" s="20"/>
      <c r="K818" s="356"/>
    </row>
    <row r="819" spans="1:11" s="370" customFormat="1" x14ac:dyDescent="0.25">
      <c r="A819" s="12"/>
      <c r="B819" s="12"/>
      <c r="C819" s="12"/>
      <c r="D819" s="14"/>
      <c r="E819" s="214"/>
      <c r="F819" s="214"/>
      <c r="G819" s="214"/>
      <c r="H819" s="214"/>
      <c r="I819" s="42"/>
      <c r="J819" s="20"/>
      <c r="K819" s="356"/>
    </row>
    <row r="820" spans="1:11" s="370" customFormat="1" x14ac:dyDescent="0.25">
      <c r="A820" s="12"/>
      <c r="B820" s="12"/>
      <c r="C820" s="12"/>
      <c r="D820" s="14"/>
      <c r="E820" s="214"/>
      <c r="F820" s="214"/>
      <c r="G820" s="214"/>
      <c r="H820" s="214"/>
      <c r="I820" s="42"/>
      <c r="J820" s="20"/>
      <c r="K820" s="356"/>
    </row>
    <row r="821" spans="1:11" s="370" customFormat="1" x14ac:dyDescent="0.25">
      <c r="A821" s="12"/>
      <c r="B821" s="12"/>
      <c r="C821" s="12"/>
      <c r="D821" s="14"/>
      <c r="E821" s="214"/>
      <c r="F821" s="214"/>
      <c r="G821" s="214"/>
      <c r="H821" s="214"/>
      <c r="I821" s="42"/>
      <c r="J821" s="20"/>
      <c r="K821" s="356"/>
    </row>
    <row r="822" spans="1:11" s="370" customFormat="1" x14ac:dyDescent="0.25">
      <c r="A822" s="12"/>
      <c r="B822" s="12"/>
      <c r="C822" s="12"/>
      <c r="D822" s="14"/>
      <c r="E822" s="214"/>
      <c r="F822" s="214"/>
      <c r="G822" s="214"/>
      <c r="H822" s="214"/>
      <c r="I822" s="42"/>
      <c r="J822" s="20"/>
      <c r="K822" s="356"/>
    </row>
    <row r="823" spans="1:11" s="370" customFormat="1" x14ac:dyDescent="0.25">
      <c r="A823" s="12"/>
      <c r="B823" s="12"/>
      <c r="C823" s="12"/>
      <c r="D823" s="14"/>
      <c r="E823" s="214"/>
      <c r="F823" s="214"/>
      <c r="G823" s="214"/>
      <c r="H823" s="214"/>
      <c r="I823" s="42"/>
      <c r="J823" s="20"/>
      <c r="K823" s="356"/>
    </row>
    <row r="824" spans="1:11" s="370" customFormat="1" x14ac:dyDescent="0.25">
      <c r="A824" s="12"/>
      <c r="B824" s="12"/>
      <c r="C824" s="12"/>
      <c r="D824" s="14"/>
      <c r="E824" s="214"/>
      <c r="F824" s="214"/>
      <c r="G824" s="214"/>
      <c r="H824" s="214"/>
      <c r="I824" s="42"/>
      <c r="J824" s="20"/>
      <c r="K824" s="356"/>
    </row>
    <row r="825" spans="1:11" s="370" customFormat="1" x14ac:dyDescent="0.25">
      <c r="A825" s="12"/>
      <c r="B825" s="12"/>
      <c r="C825" s="12"/>
      <c r="D825" s="14"/>
      <c r="E825" s="214"/>
      <c r="F825" s="214"/>
      <c r="G825" s="214"/>
      <c r="H825" s="214"/>
      <c r="I825" s="42"/>
      <c r="J825" s="20"/>
      <c r="K825" s="356"/>
    </row>
    <row r="826" spans="1:11" s="370" customFormat="1" x14ac:dyDescent="0.25">
      <c r="A826" s="12"/>
      <c r="B826" s="12"/>
      <c r="C826" s="12"/>
      <c r="D826" s="14"/>
      <c r="E826" s="214"/>
      <c r="F826" s="214"/>
      <c r="G826" s="214"/>
      <c r="H826" s="214"/>
      <c r="I826" s="42"/>
      <c r="J826" s="20"/>
      <c r="K826" s="356"/>
    </row>
    <row r="827" spans="1:11" s="370" customFormat="1" x14ac:dyDescent="0.25">
      <c r="A827" s="12"/>
      <c r="B827" s="12"/>
      <c r="C827" s="12"/>
      <c r="D827" s="14"/>
      <c r="E827" s="214"/>
      <c r="F827" s="214"/>
      <c r="G827" s="214"/>
      <c r="H827" s="214"/>
      <c r="I827" s="42"/>
      <c r="J827" s="20"/>
      <c r="K827" s="356"/>
    </row>
    <row r="828" spans="1:11" s="370" customFormat="1" x14ac:dyDescent="0.25">
      <c r="A828" s="12"/>
      <c r="B828" s="12"/>
      <c r="C828" s="12"/>
      <c r="D828" s="14"/>
      <c r="E828" s="214"/>
      <c r="F828" s="214"/>
      <c r="G828" s="214"/>
      <c r="H828" s="214"/>
      <c r="I828" s="42"/>
      <c r="J828" s="20"/>
      <c r="K828" s="356"/>
    </row>
    <row r="829" spans="1:11" s="370" customFormat="1" x14ac:dyDescent="0.25">
      <c r="A829" s="12"/>
      <c r="B829" s="12"/>
      <c r="C829" s="12"/>
      <c r="D829" s="14"/>
      <c r="E829" s="214"/>
      <c r="F829" s="214"/>
      <c r="G829" s="214"/>
      <c r="H829" s="214"/>
      <c r="I829" s="42"/>
      <c r="J829" s="20"/>
      <c r="K829" s="356"/>
    </row>
    <row r="830" spans="1:11" s="370" customFormat="1" x14ac:dyDescent="0.25">
      <c r="A830" s="12"/>
      <c r="B830" s="12"/>
      <c r="C830" s="12"/>
      <c r="D830" s="14"/>
      <c r="E830" s="214"/>
      <c r="F830" s="214"/>
      <c r="G830" s="214"/>
      <c r="H830" s="214"/>
      <c r="I830" s="42"/>
      <c r="J830" s="20"/>
      <c r="K830" s="356"/>
    </row>
    <row r="831" spans="1:11" s="370" customFormat="1" x14ac:dyDescent="0.25">
      <c r="A831" s="12"/>
      <c r="B831" s="12"/>
      <c r="C831" s="12"/>
      <c r="D831" s="14"/>
      <c r="E831" s="214"/>
      <c r="F831" s="214"/>
      <c r="G831" s="214"/>
      <c r="H831" s="214"/>
      <c r="I831" s="42"/>
      <c r="J831" s="20"/>
      <c r="K831" s="356"/>
    </row>
    <row r="832" spans="1:11" s="370" customFormat="1" x14ac:dyDescent="0.25">
      <c r="A832" s="12"/>
      <c r="B832" s="12"/>
      <c r="C832" s="12"/>
      <c r="D832" s="14"/>
      <c r="E832" s="214"/>
      <c r="F832" s="214"/>
      <c r="G832" s="214"/>
      <c r="H832" s="214"/>
      <c r="I832" s="42"/>
      <c r="J832" s="20"/>
      <c r="K832" s="356"/>
    </row>
    <row r="833" spans="1:11" s="370" customFormat="1" x14ac:dyDescent="0.25">
      <c r="A833" s="12"/>
      <c r="B833" s="12"/>
      <c r="C833" s="12"/>
      <c r="D833" s="14"/>
      <c r="E833" s="214"/>
      <c r="F833" s="214"/>
      <c r="G833" s="214"/>
      <c r="H833" s="214"/>
      <c r="I833" s="42"/>
      <c r="J833" s="20"/>
      <c r="K833" s="356"/>
    </row>
    <row r="834" spans="1:11" s="370" customFormat="1" x14ac:dyDescent="0.25">
      <c r="A834" s="12"/>
      <c r="B834" s="12"/>
      <c r="C834" s="12"/>
      <c r="D834" s="14"/>
      <c r="E834" s="214"/>
      <c r="F834" s="214"/>
      <c r="G834" s="214"/>
      <c r="H834" s="214"/>
      <c r="I834" s="42"/>
      <c r="J834" s="20"/>
      <c r="K834" s="356"/>
    </row>
    <row r="835" spans="1:11" s="370" customFormat="1" x14ac:dyDescent="0.25">
      <c r="A835" s="12"/>
      <c r="B835" s="12"/>
      <c r="C835" s="12"/>
      <c r="D835" s="14"/>
      <c r="E835" s="214"/>
      <c r="F835" s="214"/>
      <c r="G835" s="214"/>
      <c r="H835" s="214"/>
      <c r="I835" s="42"/>
      <c r="J835" s="20"/>
      <c r="K835" s="356"/>
    </row>
    <row r="836" spans="1:11" s="370" customFormat="1" x14ac:dyDescent="0.25">
      <c r="A836" s="12"/>
      <c r="B836" s="12"/>
      <c r="C836" s="12"/>
      <c r="D836" s="14"/>
      <c r="E836" s="214"/>
      <c r="F836" s="214"/>
      <c r="G836" s="214"/>
      <c r="H836" s="214"/>
      <c r="I836" s="42"/>
      <c r="J836" s="20"/>
      <c r="K836" s="356"/>
    </row>
    <row r="837" spans="1:11" s="370" customFormat="1" x14ac:dyDescent="0.25">
      <c r="A837" s="12"/>
      <c r="B837" s="12"/>
      <c r="C837" s="12"/>
      <c r="D837" s="14"/>
      <c r="E837" s="214"/>
      <c r="F837" s="214"/>
      <c r="G837" s="214"/>
      <c r="H837" s="214"/>
      <c r="I837" s="42"/>
      <c r="J837" s="20"/>
      <c r="K837" s="356"/>
    </row>
    <row r="838" spans="1:11" s="370" customFormat="1" x14ac:dyDescent="0.25">
      <c r="A838" s="12"/>
      <c r="B838" s="12"/>
      <c r="C838" s="12"/>
      <c r="D838" s="14"/>
      <c r="E838" s="214"/>
      <c r="F838" s="214"/>
      <c r="G838" s="214"/>
      <c r="H838" s="214"/>
      <c r="I838" s="42"/>
      <c r="J838" s="20"/>
      <c r="K838" s="356"/>
    </row>
    <row r="839" spans="1:11" s="370" customFormat="1" x14ac:dyDescent="0.25">
      <c r="A839" s="12"/>
      <c r="B839" s="12"/>
      <c r="C839" s="12"/>
      <c r="D839" s="14"/>
      <c r="E839" s="214"/>
      <c r="F839" s="214"/>
      <c r="G839" s="214"/>
      <c r="H839" s="214"/>
      <c r="I839" s="42"/>
      <c r="J839" s="20"/>
      <c r="K839" s="356"/>
    </row>
    <row r="840" spans="1:11" s="370" customFormat="1" x14ac:dyDescent="0.25">
      <c r="A840" s="12"/>
      <c r="B840" s="12"/>
      <c r="C840" s="12"/>
      <c r="D840" s="14"/>
      <c r="E840" s="214"/>
      <c r="F840" s="214"/>
      <c r="G840" s="214"/>
      <c r="H840" s="214"/>
      <c r="I840" s="42"/>
      <c r="J840" s="20"/>
      <c r="K840" s="356"/>
    </row>
    <row r="841" spans="1:11" s="370" customFormat="1" x14ac:dyDescent="0.25">
      <c r="A841" s="12"/>
      <c r="B841" s="12"/>
      <c r="C841" s="12"/>
      <c r="D841" s="14"/>
      <c r="E841" s="214"/>
      <c r="F841" s="214"/>
      <c r="G841" s="214"/>
      <c r="H841" s="214"/>
      <c r="I841" s="42"/>
      <c r="J841" s="20"/>
      <c r="K841" s="356"/>
    </row>
    <row r="842" spans="1:11" s="370" customFormat="1" x14ac:dyDescent="0.25">
      <c r="A842" s="12"/>
      <c r="B842" s="12"/>
      <c r="C842" s="12"/>
      <c r="D842" s="14"/>
      <c r="E842" s="214"/>
      <c r="F842" s="214"/>
      <c r="G842" s="214"/>
      <c r="H842" s="214"/>
      <c r="I842" s="42"/>
      <c r="J842" s="20"/>
      <c r="K842" s="356"/>
    </row>
    <row r="843" spans="1:11" s="370" customFormat="1" x14ac:dyDescent="0.25">
      <c r="A843" s="12"/>
      <c r="B843" s="12"/>
      <c r="C843" s="12"/>
      <c r="D843" s="14"/>
      <c r="E843" s="214"/>
      <c r="F843" s="214"/>
      <c r="G843" s="214"/>
      <c r="H843" s="214"/>
      <c r="I843" s="42"/>
      <c r="J843" s="20"/>
      <c r="K843" s="356"/>
    </row>
    <row r="844" spans="1:11" s="370" customFormat="1" x14ac:dyDescent="0.25">
      <c r="A844" s="12"/>
      <c r="B844" s="12"/>
      <c r="C844" s="12"/>
      <c r="D844" s="14"/>
      <c r="E844" s="214"/>
      <c r="F844" s="214"/>
      <c r="G844" s="214"/>
      <c r="H844" s="214"/>
      <c r="I844" s="42"/>
      <c r="J844" s="20"/>
      <c r="K844" s="356"/>
    </row>
    <row r="845" spans="1:11" s="370" customFormat="1" x14ac:dyDescent="0.25">
      <c r="A845" s="12"/>
      <c r="B845" s="12"/>
      <c r="C845" s="12"/>
      <c r="D845" s="14"/>
      <c r="E845" s="214"/>
      <c r="F845" s="214"/>
      <c r="G845" s="214"/>
      <c r="H845" s="214"/>
      <c r="I845" s="42"/>
      <c r="J845" s="20"/>
      <c r="K845" s="356"/>
    </row>
    <row r="846" spans="1:11" s="370" customFormat="1" x14ac:dyDescent="0.25">
      <c r="A846" s="12"/>
      <c r="B846" s="12"/>
      <c r="C846" s="12"/>
      <c r="D846" s="14"/>
      <c r="E846" s="214"/>
      <c r="F846" s="214"/>
      <c r="G846" s="214"/>
      <c r="H846" s="214"/>
      <c r="I846" s="42"/>
      <c r="J846" s="20"/>
      <c r="K846" s="356"/>
    </row>
    <row r="847" spans="1:11" s="370" customFormat="1" x14ac:dyDescent="0.25">
      <c r="A847" s="12"/>
      <c r="B847" s="12"/>
      <c r="C847" s="12"/>
      <c r="D847" s="14"/>
      <c r="E847" s="214"/>
      <c r="F847" s="214"/>
      <c r="G847" s="214"/>
      <c r="H847" s="214"/>
      <c r="I847" s="42"/>
      <c r="J847" s="20"/>
      <c r="K847" s="356"/>
    </row>
    <row r="848" spans="1:11" s="370" customFormat="1" x14ac:dyDescent="0.25">
      <c r="A848" s="12"/>
      <c r="B848" s="12"/>
      <c r="C848" s="12"/>
      <c r="D848" s="14"/>
      <c r="E848" s="214"/>
      <c r="F848" s="214"/>
      <c r="G848" s="214"/>
      <c r="H848" s="214"/>
      <c r="I848" s="42"/>
      <c r="J848" s="20"/>
      <c r="K848" s="356"/>
    </row>
    <row r="849" spans="1:11" s="370" customFormat="1" x14ac:dyDescent="0.25">
      <c r="A849" s="12"/>
      <c r="B849" s="12"/>
      <c r="C849" s="12"/>
      <c r="D849" s="14"/>
      <c r="E849" s="214"/>
      <c r="F849" s="214"/>
      <c r="G849" s="214"/>
      <c r="H849" s="214"/>
      <c r="I849" s="42"/>
      <c r="J849" s="20"/>
      <c r="K849" s="356"/>
    </row>
    <row r="850" spans="1:11" s="370" customFormat="1" x14ac:dyDescent="0.25">
      <c r="A850" s="12"/>
      <c r="B850" s="12"/>
      <c r="C850" s="12"/>
      <c r="D850" s="14"/>
      <c r="E850" s="214"/>
      <c r="F850" s="214"/>
      <c r="G850" s="214"/>
      <c r="H850" s="214"/>
      <c r="I850" s="42"/>
      <c r="J850" s="20"/>
      <c r="K850" s="356"/>
    </row>
    <row r="851" spans="1:11" s="370" customFormat="1" x14ac:dyDescent="0.25">
      <c r="A851" s="12"/>
      <c r="B851" s="12"/>
      <c r="C851" s="12"/>
      <c r="D851" s="14"/>
      <c r="E851" s="214"/>
      <c r="F851" s="214"/>
      <c r="G851" s="214"/>
      <c r="H851" s="214"/>
      <c r="I851" s="42"/>
      <c r="J851" s="20"/>
      <c r="K851" s="356"/>
    </row>
    <row r="852" spans="1:11" s="370" customFormat="1" x14ac:dyDescent="0.25">
      <c r="A852" s="12"/>
      <c r="B852" s="12"/>
      <c r="C852" s="12"/>
      <c r="D852" s="14"/>
      <c r="E852" s="214"/>
      <c r="F852" s="214"/>
      <c r="G852" s="214"/>
      <c r="H852" s="214"/>
      <c r="I852" s="42"/>
      <c r="J852" s="20"/>
      <c r="K852" s="356"/>
    </row>
    <row r="853" spans="1:11" s="370" customFormat="1" x14ac:dyDescent="0.25">
      <c r="A853" s="12"/>
      <c r="B853" s="12"/>
      <c r="C853" s="12"/>
      <c r="D853" s="14"/>
      <c r="E853" s="214"/>
      <c r="F853" s="214"/>
      <c r="G853" s="214"/>
      <c r="H853" s="214"/>
      <c r="I853" s="42"/>
      <c r="J853" s="20"/>
      <c r="K853" s="356"/>
    </row>
    <row r="854" spans="1:11" s="370" customFormat="1" x14ac:dyDescent="0.25">
      <c r="A854" s="12"/>
      <c r="B854" s="12"/>
      <c r="C854" s="12"/>
      <c r="D854" s="14"/>
      <c r="E854" s="214"/>
      <c r="F854" s="214"/>
      <c r="G854" s="214"/>
      <c r="H854" s="214"/>
      <c r="I854" s="42"/>
      <c r="J854" s="20"/>
      <c r="K854" s="356"/>
    </row>
    <row r="855" spans="1:11" s="370" customFormat="1" x14ac:dyDescent="0.25">
      <c r="A855" s="12"/>
      <c r="B855" s="12"/>
      <c r="C855" s="12"/>
      <c r="D855" s="14"/>
      <c r="E855" s="214"/>
      <c r="F855" s="214"/>
      <c r="G855" s="214"/>
      <c r="H855" s="214"/>
      <c r="I855" s="42"/>
      <c r="J855" s="20"/>
      <c r="K855" s="356"/>
    </row>
    <row r="856" spans="1:11" s="370" customFormat="1" x14ac:dyDescent="0.25">
      <c r="A856" s="12"/>
      <c r="B856" s="12"/>
      <c r="C856" s="12"/>
      <c r="D856" s="14"/>
      <c r="E856" s="214"/>
      <c r="F856" s="214"/>
      <c r="G856" s="214"/>
      <c r="H856" s="214"/>
      <c r="I856" s="42"/>
      <c r="J856" s="20"/>
      <c r="K856" s="356"/>
    </row>
    <row r="857" spans="1:11" s="370" customFormat="1" x14ac:dyDescent="0.25">
      <c r="A857" s="12"/>
      <c r="B857" s="12"/>
      <c r="C857" s="12"/>
      <c r="D857" s="14"/>
      <c r="E857" s="214"/>
      <c r="F857" s="214"/>
      <c r="G857" s="214"/>
      <c r="H857" s="214"/>
      <c r="I857" s="42"/>
      <c r="J857" s="20"/>
      <c r="K857" s="356"/>
    </row>
    <row r="858" spans="1:11" s="370" customFormat="1" x14ac:dyDescent="0.25">
      <c r="A858" s="12"/>
      <c r="B858" s="12"/>
      <c r="C858" s="12"/>
      <c r="D858" s="14"/>
      <c r="E858" s="214"/>
      <c r="F858" s="214"/>
      <c r="G858" s="214"/>
      <c r="H858" s="214"/>
      <c r="I858" s="42"/>
      <c r="J858" s="20"/>
      <c r="K858" s="356"/>
    </row>
    <row r="859" spans="1:11" s="370" customFormat="1" x14ac:dyDescent="0.25">
      <c r="A859" s="12"/>
      <c r="B859" s="12"/>
      <c r="C859" s="12"/>
      <c r="D859" s="14"/>
      <c r="E859" s="214"/>
      <c r="F859" s="214"/>
      <c r="G859" s="214"/>
      <c r="H859" s="214"/>
      <c r="I859" s="42"/>
      <c r="J859" s="20"/>
      <c r="K859" s="356"/>
    </row>
    <row r="860" spans="1:11" s="370" customFormat="1" x14ac:dyDescent="0.25">
      <c r="A860" s="12"/>
      <c r="B860" s="12"/>
      <c r="C860" s="12"/>
      <c r="D860" s="14"/>
      <c r="E860" s="214"/>
      <c r="F860" s="214"/>
      <c r="G860" s="214"/>
      <c r="H860" s="214"/>
      <c r="I860" s="42"/>
      <c r="J860" s="20"/>
      <c r="K860" s="356"/>
    </row>
    <row r="861" spans="1:11" s="370" customFormat="1" x14ac:dyDescent="0.25">
      <c r="A861" s="12"/>
      <c r="B861" s="12"/>
      <c r="C861" s="12"/>
      <c r="D861" s="14"/>
      <c r="E861" s="214"/>
      <c r="F861" s="214"/>
      <c r="G861" s="214"/>
      <c r="H861" s="214"/>
      <c r="I861" s="42"/>
      <c r="J861" s="20"/>
      <c r="K861" s="356"/>
    </row>
    <row r="862" spans="1:11" s="370" customFormat="1" x14ac:dyDescent="0.25">
      <c r="A862" s="12"/>
      <c r="B862" s="12"/>
      <c r="C862" s="12"/>
      <c r="D862" s="14"/>
      <c r="E862" s="214"/>
      <c r="F862" s="214"/>
      <c r="G862" s="214"/>
      <c r="H862" s="214"/>
      <c r="I862" s="42"/>
      <c r="J862" s="20"/>
      <c r="K862" s="356"/>
    </row>
    <row r="863" spans="1:11" s="370" customFormat="1" x14ac:dyDescent="0.25">
      <c r="A863" s="12"/>
      <c r="B863" s="12"/>
      <c r="C863" s="12"/>
      <c r="D863" s="14"/>
      <c r="E863" s="214"/>
      <c r="F863" s="214"/>
      <c r="G863" s="214"/>
      <c r="H863" s="214"/>
      <c r="I863" s="42"/>
      <c r="J863" s="20"/>
      <c r="K863" s="356"/>
    </row>
    <row r="864" spans="1:11" s="370" customFormat="1" x14ac:dyDescent="0.25">
      <c r="A864" s="12"/>
      <c r="B864" s="12"/>
      <c r="C864" s="12"/>
      <c r="D864" s="14"/>
      <c r="E864" s="214"/>
      <c r="F864" s="214"/>
      <c r="G864" s="214"/>
      <c r="H864" s="214"/>
      <c r="I864" s="42"/>
      <c r="J864" s="20"/>
      <c r="K864" s="356"/>
    </row>
    <row r="865" spans="1:11" s="370" customFormat="1" x14ac:dyDescent="0.25">
      <c r="A865" s="12"/>
      <c r="B865" s="12"/>
      <c r="C865" s="12"/>
      <c r="D865" s="14"/>
      <c r="E865" s="214"/>
      <c r="F865" s="214"/>
      <c r="G865" s="214"/>
      <c r="H865" s="214"/>
      <c r="I865" s="42"/>
      <c r="J865" s="20"/>
      <c r="K865" s="356"/>
    </row>
    <row r="866" spans="1:11" s="370" customFormat="1" x14ac:dyDescent="0.25">
      <c r="A866" s="12"/>
      <c r="B866" s="12"/>
      <c r="C866" s="12"/>
      <c r="D866" s="14"/>
      <c r="E866" s="214"/>
      <c r="F866" s="214"/>
      <c r="G866" s="214"/>
      <c r="H866" s="214"/>
      <c r="I866" s="42"/>
      <c r="J866" s="20"/>
      <c r="K866" s="356"/>
    </row>
    <row r="867" spans="1:11" s="370" customFormat="1" x14ac:dyDescent="0.25">
      <c r="A867" s="12"/>
      <c r="B867" s="12"/>
      <c r="C867" s="12"/>
      <c r="D867" s="14"/>
      <c r="E867" s="214"/>
      <c r="F867" s="214"/>
      <c r="G867" s="214"/>
      <c r="H867" s="214"/>
      <c r="I867" s="42"/>
      <c r="J867" s="20"/>
      <c r="K867" s="356"/>
    </row>
    <row r="868" spans="1:11" s="370" customFormat="1" x14ac:dyDescent="0.25">
      <c r="A868" s="12"/>
      <c r="B868" s="12"/>
      <c r="C868" s="12"/>
      <c r="D868" s="14"/>
      <c r="E868" s="214"/>
      <c r="F868" s="214"/>
      <c r="G868" s="214"/>
      <c r="H868" s="214"/>
      <c r="I868" s="42"/>
      <c r="J868" s="20"/>
      <c r="K868" s="356"/>
    </row>
    <row r="869" spans="1:11" s="370" customFormat="1" x14ac:dyDescent="0.25">
      <c r="A869" s="12"/>
      <c r="B869" s="12"/>
      <c r="C869" s="12"/>
      <c r="D869" s="14"/>
      <c r="E869" s="214"/>
      <c r="F869" s="214"/>
      <c r="G869" s="214"/>
      <c r="H869" s="214"/>
      <c r="I869" s="42"/>
      <c r="J869" s="20"/>
      <c r="K869" s="356"/>
    </row>
    <row r="870" spans="1:11" s="370" customFormat="1" x14ac:dyDescent="0.25">
      <c r="A870" s="12"/>
      <c r="B870" s="12"/>
      <c r="C870" s="12"/>
      <c r="D870" s="14"/>
      <c r="E870" s="214"/>
      <c r="F870" s="214"/>
      <c r="G870" s="214"/>
      <c r="H870" s="214"/>
      <c r="I870" s="42"/>
      <c r="J870" s="20"/>
      <c r="K870" s="356"/>
    </row>
    <row r="871" spans="1:11" s="370" customFormat="1" x14ac:dyDescent="0.25">
      <c r="A871" s="12"/>
      <c r="B871" s="12"/>
      <c r="C871" s="12"/>
      <c r="D871" s="14"/>
      <c r="E871" s="214"/>
      <c r="F871" s="214"/>
      <c r="G871" s="214"/>
      <c r="H871" s="214"/>
      <c r="I871" s="42"/>
      <c r="J871" s="20"/>
      <c r="K871" s="356"/>
    </row>
    <row r="872" spans="1:11" s="370" customFormat="1" x14ac:dyDescent="0.25">
      <c r="A872" s="12"/>
      <c r="B872" s="12"/>
      <c r="C872" s="12"/>
      <c r="D872" s="14"/>
      <c r="E872" s="214"/>
      <c r="F872" s="214"/>
      <c r="G872" s="214"/>
      <c r="H872" s="214"/>
      <c r="I872" s="42"/>
      <c r="J872" s="20"/>
      <c r="K872" s="356"/>
    </row>
    <row r="873" spans="1:11" s="370" customFormat="1" x14ac:dyDescent="0.25">
      <c r="A873" s="12"/>
      <c r="B873" s="12"/>
      <c r="C873" s="12"/>
      <c r="D873" s="14"/>
      <c r="E873" s="214"/>
      <c r="F873" s="214"/>
      <c r="G873" s="214"/>
      <c r="H873" s="214"/>
      <c r="I873" s="42"/>
      <c r="J873" s="20"/>
      <c r="K873" s="356"/>
    </row>
    <row r="874" spans="1:11" s="370" customFormat="1" x14ac:dyDescent="0.25">
      <c r="A874" s="12"/>
      <c r="B874" s="12"/>
      <c r="C874" s="12"/>
      <c r="D874" s="14"/>
      <c r="E874" s="214"/>
      <c r="F874" s="214"/>
      <c r="G874" s="214"/>
      <c r="H874" s="214"/>
      <c r="I874" s="42"/>
      <c r="J874" s="20"/>
      <c r="K874" s="356"/>
    </row>
    <row r="875" spans="1:11" s="370" customFormat="1" x14ac:dyDescent="0.25">
      <c r="A875" s="12"/>
      <c r="B875" s="12"/>
      <c r="C875" s="12"/>
      <c r="D875" s="14"/>
      <c r="E875" s="214"/>
      <c r="F875" s="214"/>
      <c r="G875" s="214"/>
      <c r="H875" s="214"/>
      <c r="I875" s="42"/>
      <c r="J875" s="20"/>
      <c r="K875" s="356"/>
    </row>
    <row r="876" spans="1:11" s="370" customFormat="1" x14ac:dyDescent="0.25">
      <c r="A876" s="12"/>
      <c r="B876" s="12"/>
      <c r="C876" s="12"/>
      <c r="D876" s="14"/>
      <c r="E876" s="214"/>
      <c r="F876" s="214"/>
      <c r="G876" s="214"/>
      <c r="H876" s="214"/>
      <c r="I876" s="42"/>
      <c r="J876" s="20"/>
      <c r="K876" s="356"/>
    </row>
    <row r="877" spans="1:11" s="370" customFormat="1" x14ac:dyDescent="0.25">
      <c r="A877" s="12"/>
      <c r="B877" s="12"/>
      <c r="C877" s="12"/>
      <c r="D877" s="14"/>
      <c r="E877" s="214"/>
      <c r="F877" s="214"/>
      <c r="G877" s="214"/>
      <c r="H877" s="214"/>
      <c r="I877" s="42"/>
      <c r="J877" s="20"/>
      <c r="K877" s="356"/>
    </row>
    <row r="878" spans="1:11" s="370" customFormat="1" x14ac:dyDescent="0.25">
      <c r="A878" s="12"/>
      <c r="B878" s="12"/>
      <c r="C878" s="12"/>
      <c r="D878" s="14"/>
      <c r="E878" s="214"/>
      <c r="F878" s="214"/>
      <c r="G878" s="214"/>
      <c r="H878" s="214"/>
      <c r="I878" s="42"/>
      <c r="J878" s="20"/>
      <c r="K878" s="356"/>
    </row>
    <row r="879" spans="1:11" s="370" customFormat="1" x14ac:dyDescent="0.25">
      <c r="A879" s="12"/>
      <c r="B879" s="12"/>
      <c r="C879" s="12"/>
      <c r="D879" s="14"/>
      <c r="E879" s="214"/>
      <c r="F879" s="214"/>
      <c r="G879" s="214"/>
      <c r="H879" s="214"/>
      <c r="I879" s="42"/>
      <c r="J879" s="20"/>
      <c r="K879" s="356"/>
    </row>
    <row r="880" spans="1:11" s="370" customFormat="1" x14ac:dyDescent="0.25">
      <c r="A880" s="12"/>
      <c r="B880" s="12"/>
      <c r="C880" s="12"/>
      <c r="D880" s="14"/>
      <c r="E880" s="214"/>
      <c r="F880" s="214"/>
      <c r="G880" s="214"/>
      <c r="H880" s="214"/>
      <c r="I880" s="42"/>
      <c r="J880" s="20"/>
      <c r="K880" s="356"/>
    </row>
    <row r="881" spans="1:11" s="370" customFormat="1" x14ac:dyDescent="0.25">
      <c r="A881" s="12"/>
      <c r="B881" s="12"/>
      <c r="C881" s="12"/>
      <c r="D881" s="14"/>
      <c r="E881" s="214"/>
      <c r="F881" s="214"/>
      <c r="G881" s="214"/>
      <c r="H881" s="214"/>
      <c r="I881" s="42"/>
      <c r="J881" s="20"/>
      <c r="K881" s="356"/>
    </row>
    <row r="882" spans="1:11" s="370" customFormat="1" x14ac:dyDescent="0.25">
      <c r="A882" s="12"/>
      <c r="B882" s="12"/>
      <c r="C882" s="12"/>
      <c r="D882" s="14"/>
      <c r="E882" s="214"/>
      <c r="F882" s="214"/>
      <c r="G882" s="214"/>
      <c r="H882" s="214"/>
      <c r="I882" s="42"/>
      <c r="J882" s="20"/>
      <c r="K882" s="356"/>
    </row>
    <row r="883" spans="1:11" s="370" customFormat="1" x14ac:dyDescent="0.25">
      <c r="A883" s="12"/>
      <c r="B883" s="12"/>
      <c r="C883" s="12"/>
      <c r="D883" s="14"/>
      <c r="E883" s="214"/>
      <c r="F883" s="214"/>
      <c r="G883" s="214"/>
      <c r="H883" s="214"/>
      <c r="I883" s="42"/>
      <c r="J883" s="20"/>
      <c r="K883" s="356"/>
    </row>
    <row r="884" spans="1:11" s="370" customFormat="1" x14ac:dyDescent="0.25">
      <c r="A884" s="12"/>
      <c r="B884" s="12"/>
      <c r="C884" s="12"/>
      <c r="D884" s="14"/>
      <c r="E884" s="214"/>
      <c r="F884" s="214"/>
      <c r="G884" s="214"/>
      <c r="H884" s="214"/>
      <c r="I884" s="42"/>
      <c r="J884" s="20"/>
      <c r="K884" s="356"/>
    </row>
    <row r="885" spans="1:11" s="370" customFormat="1" x14ac:dyDescent="0.25">
      <c r="A885" s="12"/>
      <c r="B885" s="12"/>
      <c r="C885" s="12"/>
      <c r="D885" s="14"/>
      <c r="E885" s="214"/>
      <c r="F885" s="214"/>
      <c r="G885" s="214"/>
      <c r="H885" s="214"/>
      <c r="I885" s="42"/>
      <c r="J885" s="20"/>
      <c r="K885" s="356"/>
    </row>
    <row r="886" spans="1:11" s="370" customFormat="1" x14ac:dyDescent="0.25">
      <c r="A886" s="12"/>
      <c r="B886" s="12"/>
      <c r="C886" s="12"/>
      <c r="D886" s="14"/>
      <c r="E886" s="214"/>
      <c r="F886" s="214"/>
      <c r="G886" s="214"/>
      <c r="H886" s="214"/>
      <c r="I886" s="42"/>
      <c r="J886" s="20"/>
      <c r="K886" s="356"/>
    </row>
    <row r="887" spans="1:11" s="370" customFormat="1" x14ac:dyDescent="0.25">
      <c r="A887" s="12"/>
      <c r="B887" s="12"/>
      <c r="C887" s="12"/>
      <c r="D887" s="14"/>
      <c r="E887" s="214"/>
      <c r="F887" s="214"/>
      <c r="G887" s="214"/>
      <c r="H887" s="214"/>
      <c r="I887" s="42"/>
      <c r="J887" s="20"/>
      <c r="K887" s="356"/>
    </row>
    <row r="888" spans="1:11" s="370" customFormat="1" x14ac:dyDescent="0.25">
      <c r="A888" s="12"/>
      <c r="B888" s="12"/>
      <c r="C888" s="12"/>
      <c r="D888" s="14"/>
      <c r="E888" s="214"/>
      <c r="F888" s="214"/>
      <c r="G888" s="214"/>
      <c r="H888" s="214"/>
      <c r="I888" s="42"/>
      <c r="J888" s="20"/>
      <c r="K888" s="356"/>
    </row>
    <row r="889" spans="1:11" s="370" customFormat="1" x14ac:dyDescent="0.25">
      <c r="A889" s="12"/>
      <c r="B889" s="12"/>
      <c r="C889" s="12"/>
      <c r="D889" s="14"/>
      <c r="E889" s="214"/>
      <c r="F889" s="214"/>
      <c r="G889" s="214"/>
      <c r="H889" s="214"/>
      <c r="I889" s="42"/>
      <c r="J889" s="20"/>
      <c r="K889" s="356"/>
    </row>
    <row r="890" spans="1:11" s="370" customFormat="1" x14ac:dyDescent="0.25">
      <c r="A890" s="12"/>
      <c r="B890" s="12"/>
      <c r="C890" s="12"/>
      <c r="D890" s="14"/>
      <c r="E890" s="214"/>
      <c r="F890" s="214"/>
      <c r="G890" s="214"/>
      <c r="H890" s="214"/>
      <c r="I890" s="42"/>
      <c r="J890" s="20"/>
      <c r="K890" s="356"/>
    </row>
    <row r="891" spans="1:11" s="370" customFormat="1" x14ac:dyDescent="0.25">
      <c r="A891" s="12"/>
      <c r="B891" s="12"/>
      <c r="C891" s="12"/>
      <c r="D891" s="14"/>
      <c r="E891" s="214"/>
      <c r="F891" s="214"/>
      <c r="G891" s="214"/>
      <c r="H891" s="214"/>
      <c r="I891" s="42"/>
      <c r="J891" s="20"/>
      <c r="K891" s="356"/>
    </row>
    <row r="892" spans="1:11" s="370" customFormat="1" x14ac:dyDescent="0.25">
      <c r="A892" s="12"/>
      <c r="B892" s="12"/>
      <c r="C892" s="12"/>
      <c r="D892" s="14"/>
      <c r="E892" s="214"/>
      <c r="F892" s="214"/>
      <c r="G892" s="214"/>
      <c r="H892" s="214"/>
      <c r="I892" s="42"/>
      <c r="J892" s="20"/>
      <c r="K892" s="356"/>
    </row>
    <row r="893" spans="1:11" s="370" customFormat="1" x14ac:dyDescent="0.25">
      <c r="A893" s="12"/>
      <c r="B893" s="12"/>
      <c r="C893" s="12"/>
      <c r="D893" s="14"/>
      <c r="E893" s="214"/>
      <c r="F893" s="214"/>
      <c r="G893" s="214"/>
      <c r="H893" s="214"/>
      <c r="I893" s="42"/>
      <c r="J893" s="20"/>
      <c r="K893" s="356"/>
    </row>
    <row r="894" spans="1:11" s="370" customFormat="1" x14ac:dyDescent="0.25">
      <c r="A894" s="12"/>
      <c r="B894" s="12"/>
      <c r="C894" s="12"/>
      <c r="D894" s="14"/>
      <c r="E894" s="214"/>
      <c r="F894" s="214"/>
      <c r="G894" s="214"/>
      <c r="H894" s="214"/>
      <c r="I894" s="42"/>
      <c r="J894" s="20"/>
      <c r="K894" s="356"/>
    </row>
    <row r="895" spans="1:11" s="370" customFormat="1" x14ac:dyDescent="0.25">
      <c r="A895" s="12"/>
      <c r="B895" s="12"/>
      <c r="C895" s="12"/>
      <c r="D895" s="14"/>
      <c r="E895" s="214"/>
      <c r="F895" s="214"/>
      <c r="G895" s="214"/>
      <c r="H895" s="214"/>
      <c r="I895" s="42"/>
      <c r="J895" s="20"/>
      <c r="K895" s="356"/>
    </row>
    <row r="896" spans="1:11" s="370" customFormat="1" x14ac:dyDescent="0.25">
      <c r="A896" s="12"/>
      <c r="B896" s="12"/>
      <c r="C896" s="12"/>
      <c r="D896" s="14"/>
      <c r="E896" s="214"/>
      <c r="F896" s="214"/>
      <c r="G896" s="214"/>
      <c r="H896" s="214"/>
      <c r="I896" s="42"/>
      <c r="J896" s="20"/>
      <c r="K896" s="356"/>
    </row>
    <row r="897" spans="1:11" s="370" customFormat="1" x14ac:dyDescent="0.25">
      <c r="A897" s="12"/>
      <c r="B897" s="12"/>
      <c r="C897" s="12"/>
      <c r="D897" s="14"/>
      <c r="E897" s="214"/>
      <c r="F897" s="214"/>
      <c r="G897" s="214"/>
      <c r="H897" s="214"/>
      <c r="I897" s="42"/>
      <c r="J897" s="20"/>
      <c r="K897" s="356"/>
    </row>
    <row r="898" spans="1:11" s="370" customFormat="1" x14ac:dyDescent="0.25">
      <c r="A898" s="12"/>
      <c r="B898" s="12"/>
      <c r="C898" s="12"/>
      <c r="D898" s="14"/>
      <c r="E898" s="214"/>
      <c r="F898" s="214"/>
      <c r="G898" s="214"/>
      <c r="H898" s="214"/>
      <c r="I898" s="42"/>
      <c r="J898" s="20"/>
      <c r="K898" s="356"/>
    </row>
    <row r="899" spans="1:11" s="370" customFormat="1" x14ac:dyDescent="0.25">
      <c r="A899" s="12"/>
      <c r="B899" s="12"/>
      <c r="C899" s="12"/>
      <c r="D899" s="14"/>
      <c r="E899" s="214"/>
      <c r="F899" s="214"/>
      <c r="G899" s="214"/>
      <c r="H899" s="214"/>
      <c r="I899" s="42"/>
      <c r="J899" s="20"/>
      <c r="K899" s="356"/>
    </row>
    <row r="900" spans="1:11" s="370" customFormat="1" x14ac:dyDescent="0.25">
      <c r="A900" s="12"/>
      <c r="B900" s="12"/>
      <c r="C900" s="12"/>
      <c r="D900" s="14"/>
      <c r="E900" s="214"/>
      <c r="F900" s="214"/>
      <c r="G900" s="214"/>
      <c r="H900" s="214"/>
      <c r="I900" s="42"/>
      <c r="J900" s="20"/>
      <c r="K900" s="356"/>
    </row>
    <row r="901" spans="1:11" s="370" customFormat="1" x14ac:dyDescent="0.25">
      <c r="A901" s="12"/>
      <c r="B901" s="12"/>
      <c r="C901" s="12"/>
      <c r="D901" s="14"/>
      <c r="E901" s="214"/>
      <c r="F901" s="214"/>
      <c r="G901" s="214"/>
      <c r="H901" s="214"/>
      <c r="I901" s="42"/>
      <c r="J901" s="20"/>
      <c r="K901" s="356"/>
    </row>
    <row r="902" spans="1:11" s="370" customFormat="1" x14ac:dyDescent="0.25">
      <c r="A902" s="12"/>
      <c r="B902" s="12"/>
      <c r="C902" s="12"/>
      <c r="D902" s="14"/>
      <c r="E902" s="214"/>
      <c r="F902" s="214"/>
      <c r="G902" s="214"/>
      <c r="H902" s="214"/>
      <c r="I902" s="42"/>
      <c r="J902" s="20"/>
      <c r="K902" s="356"/>
    </row>
    <row r="903" spans="1:11" s="370" customFormat="1" x14ac:dyDescent="0.25">
      <c r="A903" s="12"/>
      <c r="B903" s="12"/>
      <c r="C903" s="12"/>
      <c r="D903" s="14"/>
      <c r="E903" s="214"/>
      <c r="F903" s="214"/>
      <c r="G903" s="214"/>
      <c r="H903" s="214"/>
      <c r="I903" s="42"/>
      <c r="J903" s="20"/>
      <c r="K903" s="356"/>
    </row>
    <row r="904" spans="1:11" s="370" customFormat="1" x14ac:dyDescent="0.25">
      <c r="A904" s="12"/>
      <c r="B904" s="12"/>
      <c r="C904" s="12"/>
      <c r="D904" s="14"/>
      <c r="E904" s="214"/>
      <c r="F904" s="214"/>
      <c r="G904" s="214"/>
      <c r="H904" s="214"/>
      <c r="I904" s="42"/>
      <c r="J904" s="20"/>
      <c r="K904" s="356"/>
    </row>
    <row r="905" spans="1:11" s="370" customFormat="1" x14ac:dyDescent="0.25">
      <c r="A905" s="12"/>
      <c r="B905" s="12"/>
      <c r="C905" s="12"/>
      <c r="D905" s="14"/>
      <c r="E905" s="214"/>
      <c r="F905" s="214"/>
      <c r="G905" s="214"/>
      <c r="H905" s="214"/>
      <c r="I905" s="42"/>
      <c r="J905" s="20"/>
      <c r="K905" s="356"/>
    </row>
    <row r="906" spans="1:11" s="370" customFormat="1" x14ac:dyDescent="0.25">
      <c r="A906" s="12"/>
      <c r="B906" s="12"/>
      <c r="C906" s="12"/>
      <c r="D906" s="14"/>
      <c r="E906" s="214"/>
      <c r="F906" s="214"/>
      <c r="G906" s="214"/>
      <c r="H906" s="214"/>
      <c r="I906" s="42"/>
      <c r="J906" s="20"/>
      <c r="K906" s="356"/>
    </row>
    <row r="907" spans="1:11" s="370" customFormat="1" x14ac:dyDescent="0.25">
      <c r="A907" s="12"/>
      <c r="B907" s="12"/>
      <c r="C907" s="12"/>
      <c r="D907" s="14"/>
      <c r="E907" s="214"/>
      <c r="F907" s="214"/>
      <c r="G907" s="214"/>
      <c r="H907" s="214"/>
      <c r="I907" s="42"/>
      <c r="J907" s="20"/>
      <c r="K907" s="356"/>
    </row>
    <row r="908" spans="1:11" s="370" customFormat="1" x14ac:dyDescent="0.25">
      <c r="A908" s="12"/>
      <c r="B908" s="12"/>
      <c r="C908" s="12"/>
      <c r="D908" s="14"/>
      <c r="E908" s="214"/>
      <c r="F908" s="214"/>
      <c r="G908" s="214"/>
      <c r="H908" s="214"/>
      <c r="I908" s="42"/>
      <c r="J908" s="20"/>
      <c r="K908" s="356"/>
    </row>
    <row r="909" spans="1:11" s="370" customFormat="1" x14ac:dyDescent="0.25">
      <c r="A909" s="12"/>
      <c r="B909" s="12"/>
      <c r="C909" s="12"/>
      <c r="D909" s="14"/>
      <c r="E909" s="214"/>
      <c r="F909" s="214"/>
      <c r="G909" s="214"/>
      <c r="H909" s="214"/>
      <c r="I909" s="42"/>
      <c r="J909" s="20"/>
      <c r="K909" s="356"/>
    </row>
    <row r="910" spans="1:11" s="370" customFormat="1" x14ac:dyDescent="0.25">
      <c r="A910" s="12"/>
      <c r="B910" s="12"/>
      <c r="C910" s="12"/>
      <c r="D910" s="14"/>
      <c r="E910" s="214"/>
      <c r="F910" s="214"/>
      <c r="G910" s="214"/>
      <c r="H910" s="214"/>
      <c r="I910" s="42"/>
      <c r="J910" s="20"/>
      <c r="K910" s="356"/>
    </row>
    <row r="911" spans="1:11" s="370" customFormat="1" x14ac:dyDescent="0.25">
      <c r="A911" s="12"/>
      <c r="B911" s="12"/>
      <c r="C911" s="12"/>
      <c r="D911" s="14"/>
      <c r="E911" s="214"/>
      <c r="F911" s="214"/>
      <c r="G911" s="214"/>
      <c r="H911" s="214"/>
      <c r="I911" s="42"/>
      <c r="J911" s="20"/>
      <c r="K911" s="356"/>
    </row>
    <row r="912" spans="1:11" s="370" customFormat="1" x14ac:dyDescent="0.25">
      <c r="A912" s="12"/>
      <c r="B912" s="12"/>
      <c r="C912" s="12"/>
      <c r="D912" s="14"/>
      <c r="E912" s="214"/>
      <c r="F912" s="214"/>
      <c r="G912" s="214"/>
      <c r="H912" s="214"/>
      <c r="I912" s="42"/>
      <c r="J912" s="20"/>
      <c r="K912" s="356"/>
    </row>
    <row r="913" spans="1:11" s="370" customFormat="1" x14ac:dyDescent="0.25">
      <c r="A913" s="12"/>
      <c r="B913" s="12"/>
      <c r="C913" s="12"/>
      <c r="D913" s="14"/>
      <c r="E913" s="214"/>
      <c r="F913" s="214"/>
      <c r="G913" s="214"/>
      <c r="H913" s="214"/>
      <c r="I913" s="42"/>
      <c r="J913" s="20"/>
      <c r="K913" s="356"/>
    </row>
    <row r="914" spans="1:11" s="370" customFormat="1" x14ac:dyDescent="0.25">
      <c r="A914" s="12"/>
      <c r="B914" s="12"/>
      <c r="C914" s="12"/>
      <c r="D914" s="14"/>
      <c r="E914" s="214"/>
      <c r="F914" s="214"/>
      <c r="G914" s="214"/>
      <c r="H914" s="214"/>
      <c r="I914" s="42"/>
      <c r="J914" s="20"/>
      <c r="K914" s="356"/>
    </row>
    <row r="915" spans="1:11" s="370" customFormat="1" x14ac:dyDescent="0.25">
      <c r="A915" s="12"/>
      <c r="B915" s="12"/>
      <c r="C915" s="12"/>
      <c r="D915" s="14"/>
      <c r="E915" s="214"/>
      <c r="F915" s="214"/>
      <c r="G915" s="214"/>
      <c r="H915" s="214"/>
      <c r="I915" s="42"/>
      <c r="J915" s="20"/>
      <c r="K915" s="356"/>
    </row>
    <row r="916" spans="1:11" s="370" customFormat="1" x14ac:dyDescent="0.25">
      <c r="A916" s="12"/>
      <c r="B916" s="12"/>
      <c r="C916" s="12"/>
      <c r="D916" s="14"/>
      <c r="E916" s="214"/>
      <c r="F916" s="214"/>
      <c r="G916" s="214"/>
      <c r="H916" s="214"/>
      <c r="I916" s="42"/>
      <c r="J916" s="20"/>
      <c r="K916" s="356"/>
    </row>
    <row r="917" spans="1:11" s="370" customFormat="1" x14ac:dyDescent="0.25">
      <c r="A917" s="12"/>
      <c r="B917" s="12"/>
      <c r="C917" s="12"/>
      <c r="D917" s="14"/>
      <c r="E917" s="214"/>
      <c r="F917" s="214"/>
      <c r="G917" s="214"/>
      <c r="H917" s="214"/>
      <c r="I917" s="42"/>
      <c r="J917" s="20"/>
      <c r="K917" s="356"/>
    </row>
    <row r="918" spans="1:11" s="370" customFormat="1" x14ac:dyDescent="0.25">
      <c r="A918" s="12"/>
      <c r="B918" s="12"/>
      <c r="C918" s="12"/>
      <c r="D918" s="14"/>
      <c r="E918" s="214"/>
      <c r="F918" s="214"/>
      <c r="G918" s="214"/>
      <c r="H918" s="214"/>
      <c r="I918" s="42"/>
      <c r="J918" s="20"/>
      <c r="K918" s="356"/>
    </row>
    <row r="919" spans="1:11" s="370" customFormat="1" x14ac:dyDescent="0.25">
      <c r="A919" s="12"/>
      <c r="B919" s="12"/>
      <c r="C919" s="12"/>
      <c r="D919" s="14"/>
      <c r="E919" s="214"/>
      <c r="F919" s="214"/>
      <c r="G919" s="214"/>
      <c r="H919" s="214"/>
      <c r="I919" s="42"/>
      <c r="J919" s="20"/>
      <c r="K919" s="356"/>
    </row>
    <row r="920" spans="1:11" s="370" customFormat="1" x14ac:dyDescent="0.25">
      <c r="A920" s="12"/>
      <c r="B920" s="12"/>
      <c r="C920" s="12"/>
      <c r="D920" s="14"/>
      <c r="E920" s="214"/>
      <c r="F920" s="214"/>
      <c r="G920" s="214"/>
      <c r="H920" s="214"/>
      <c r="I920" s="42"/>
      <c r="J920" s="20"/>
      <c r="K920" s="356"/>
    </row>
    <row r="921" spans="1:11" s="370" customFormat="1" x14ac:dyDescent="0.25">
      <c r="A921" s="12"/>
      <c r="B921" s="12"/>
      <c r="C921" s="12"/>
      <c r="D921" s="14"/>
      <c r="E921" s="214"/>
      <c r="F921" s="214"/>
      <c r="G921" s="214"/>
      <c r="H921" s="214"/>
      <c r="I921" s="42"/>
      <c r="J921" s="20"/>
      <c r="K921" s="356"/>
    </row>
    <row r="922" spans="1:11" s="370" customFormat="1" x14ac:dyDescent="0.25">
      <c r="A922" s="12"/>
      <c r="B922" s="12"/>
      <c r="C922" s="12"/>
      <c r="D922" s="14"/>
      <c r="E922" s="214"/>
      <c r="F922" s="214"/>
      <c r="G922" s="214"/>
      <c r="H922" s="214"/>
      <c r="I922" s="42"/>
      <c r="J922" s="20"/>
      <c r="K922" s="356"/>
    </row>
    <row r="923" spans="1:11" s="370" customFormat="1" x14ac:dyDescent="0.25">
      <c r="A923" s="12"/>
      <c r="B923" s="12"/>
      <c r="C923" s="12"/>
      <c r="D923" s="14"/>
      <c r="E923" s="214"/>
      <c r="F923" s="214"/>
      <c r="G923" s="214"/>
      <c r="H923" s="214"/>
      <c r="I923" s="42"/>
      <c r="J923" s="20"/>
      <c r="K923" s="356"/>
    </row>
    <row r="924" spans="1:11" s="370" customFormat="1" x14ac:dyDescent="0.25">
      <c r="A924" s="12"/>
      <c r="B924" s="12"/>
      <c r="C924" s="12"/>
      <c r="D924" s="14"/>
      <c r="E924" s="214"/>
      <c r="F924" s="214"/>
      <c r="G924" s="214"/>
      <c r="H924" s="214"/>
      <c r="I924" s="42"/>
      <c r="J924" s="20"/>
      <c r="K924" s="356"/>
    </row>
    <row r="925" spans="1:11" s="370" customFormat="1" x14ac:dyDescent="0.25">
      <c r="A925" s="12"/>
      <c r="B925" s="12"/>
      <c r="C925" s="12"/>
      <c r="D925" s="14"/>
      <c r="E925" s="214"/>
      <c r="F925" s="214"/>
      <c r="G925" s="214"/>
      <c r="H925" s="214"/>
      <c r="I925" s="42"/>
      <c r="J925" s="20"/>
      <c r="K925" s="356"/>
    </row>
    <row r="926" spans="1:11" s="370" customFormat="1" x14ac:dyDescent="0.25">
      <c r="A926" s="12"/>
      <c r="B926" s="12"/>
      <c r="C926" s="12"/>
      <c r="D926" s="14"/>
      <c r="E926" s="214"/>
      <c r="F926" s="214"/>
      <c r="G926" s="214"/>
      <c r="H926" s="214"/>
      <c r="I926" s="42"/>
      <c r="J926" s="20"/>
      <c r="K926" s="356"/>
    </row>
    <row r="927" spans="1:11" s="370" customFormat="1" x14ac:dyDescent="0.25">
      <c r="A927" s="12"/>
      <c r="B927" s="12"/>
      <c r="C927" s="12"/>
      <c r="D927" s="14"/>
      <c r="E927" s="214"/>
      <c r="F927" s="214"/>
      <c r="G927" s="214"/>
      <c r="H927" s="214"/>
      <c r="I927" s="42"/>
      <c r="J927" s="20"/>
      <c r="K927" s="356"/>
    </row>
    <row r="928" spans="1:11" s="370" customFormat="1" x14ac:dyDescent="0.25">
      <c r="A928" s="12"/>
      <c r="B928" s="12"/>
      <c r="C928" s="12"/>
      <c r="D928" s="14"/>
      <c r="E928" s="214"/>
      <c r="F928" s="214"/>
      <c r="G928" s="214"/>
      <c r="H928" s="214"/>
      <c r="I928" s="42"/>
      <c r="J928" s="20"/>
      <c r="K928" s="356"/>
    </row>
    <row r="929" spans="1:11" s="370" customFormat="1" x14ac:dyDescent="0.25">
      <c r="A929" s="12"/>
      <c r="B929" s="12"/>
      <c r="C929" s="12"/>
      <c r="D929" s="14"/>
      <c r="E929" s="214"/>
      <c r="F929" s="214"/>
      <c r="G929" s="214"/>
      <c r="H929" s="214"/>
      <c r="I929" s="42"/>
      <c r="J929" s="20"/>
      <c r="K929" s="356"/>
    </row>
    <row r="930" spans="1:11" s="370" customFormat="1" x14ac:dyDescent="0.25">
      <c r="A930" s="12"/>
      <c r="B930" s="12"/>
      <c r="C930" s="12"/>
      <c r="D930" s="14"/>
      <c r="E930" s="214"/>
      <c r="F930" s="214"/>
      <c r="G930" s="214"/>
      <c r="H930" s="214"/>
      <c r="I930" s="42"/>
      <c r="J930" s="20"/>
      <c r="K930" s="356"/>
    </row>
    <row r="931" spans="1:11" s="370" customFormat="1" x14ac:dyDescent="0.25">
      <c r="A931" s="12"/>
      <c r="B931" s="12"/>
      <c r="C931" s="12"/>
      <c r="D931" s="14"/>
      <c r="E931" s="214"/>
      <c r="F931" s="214"/>
      <c r="G931" s="214"/>
      <c r="H931" s="214"/>
      <c r="I931" s="42"/>
      <c r="J931" s="20"/>
      <c r="K931" s="356"/>
    </row>
    <row r="932" spans="1:11" s="370" customFormat="1" x14ac:dyDescent="0.25">
      <c r="A932" s="12"/>
      <c r="B932" s="12"/>
      <c r="C932" s="12"/>
      <c r="D932" s="14"/>
      <c r="E932" s="214"/>
      <c r="F932" s="214"/>
      <c r="G932" s="214"/>
      <c r="H932" s="214"/>
      <c r="I932" s="42"/>
      <c r="J932" s="20"/>
      <c r="K932" s="356"/>
    </row>
    <row r="933" spans="1:11" s="370" customFormat="1" x14ac:dyDescent="0.25">
      <c r="A933" s="12"/>
      <c r="B933" s="12"/>
      <c r="C933" s="12"/>
      <c r="D933" s="14"/>
      <c r="E933" s="214"/>
      <c r="F933" s="214"/>
      <c r="G933" s="214"/>
      <c r="H933" s="214"/>
      <c r="I933" s="42"/>
      <c r="J933" s="20"/>
      <c r="K933" s="356"/>
    </row>
    <row r="934" spans="1:11" s="370" customFormat="1" x14ac:dyDescent="0.25">
      <c r="A934" s="12"/>
      <c r="B934" s="12"/>
      <c r="C934" s="12"/>
      <c r="D934" s="14"/>
      <c r="E934" s="214"/>
      <c r="F934" s="214"/>
      <c r="G934" s="214"/>
      <c r="H934" s="214"/>
      <c r="I934" s="42"/>
      <c r="J934" s="20"/>
      <c r="K934" s="356"/>
    </row>
    <row r="935" spans="1:11" s="370" customFormat="1" x14ac:dyDescent="0.25">
      <c r="A935" s="12"/>
      <c r="B935" s="12"/>
      <c r="C935" s="12"/>
      <c r="D935" s="14"/>
      <c r="E935" s="214"/>
      <c r="F935" s="214"/>
      <c r="G935" s="214"/>
      <c r="H935" s="214"/>
      <c r="I935" s="42"/>
      <c r="J935" s="20"/>
      <c r="K935" s="356"/>
    </row>
    <row r="936" spans="1:11" s="370" customFormat="1" x14ac:dyDescent="0.25">
      <c r="A936" s="12"/>
      <c r="B936" s="12"/>
      <c r="C936" s="12"/>
      <c r="D936" s="14"/>
      <c r="E936" s="214"/>
      <c r="F936" s="214"/>
      <c r="G936" s="214"/>
      <c r="H936" s="214"/>
      <c r="I936" s="42"/>
      <c r="J936" s="20"/>
      <c r="K936" s="356"/>
    </row>
    <row r="937" spans="1:11" s="370" customFormat="1" x14ac:dyDescent="0.25">
      <c r="A937" s="12"/>
      <c r="B937" s="12"/>
      <c r="C937" s="12"/>
      <c r="D937" s="14"/>
      <c r="E937" s="214"/>
      <c r="F937" s="214"/>
      <c r="G937" s="214"/>
      <c r="H937" s="214"/>
      <c r="I937" s="42"/>
      <c r="J937" s="20"/>
      <c r="K937" s="356"/>
    </row>
    <row r="938" spans="1:11" s="370" customFormat="1" x14ac:dyDescent="0.25">
      <c r="A938" s="12"/>
      <c r="B938" s="12"/>
      <c r="C938" s="12"/>
      <c r="D938" s="14"/>
      <c r="E938" s="214"/>
      <c r="F938" s="214"/>
      <c r="G938" s="214"/>
      <c r="H938" s="214"/>
      <c r="I938" s="42"/>
      <c r="J938" s="20"/>
      <c r="K938" s="356"/>
    </row>
    <row r="939" spans="1:11" s="370" customFormat="1" x14ac:dyDescent="0.25">
      <c r="A939" s="12"/>
      <c r="B939" s="12"/>
      <c r="C939" s="12"/>
      <c r="D939" s="14"/>
      <c r="E939" s="214"/>
      <c r="F939" s="214"/>
      <c r="G939" s="214"/>
      <c r="H939" s="214"/>
      <c r="I939" s="42"/>
      <c r="J939" s="20"/>
      <c r="K939" s="356"/>
    </row>
    <row r="940" spans="1:11" s="370" customFormat="1" x14ac:dyDescent="0.25">
      <c r="A940" s="12"/>
      <c r="B940" s="12"/>
      <c r="C940" s="12"/>
      <c r="D940" s="14"/>
      <c r="E940" s="214"/>
      <c r="F940" s="214"/>
      <c r="G940" s="214"/>
      <c r="H940" s="214"/>
      <c r="I940" s="42"/>
      <c r="J940" s="20"/>
      <c r="K940" s="356"/>
    </row>
    <row r="941" spans="1:11" s="370" customFormat="1" x14ac:dyDescent="0.25">
      <c r="A941" s="12"/>
      <c r="B941" s="12"/>
      <c r="C941" s="12"/>
      <c r="D941" s="14"/>
      <c r="E941" s="214"/>
      <c r="F941" s="214"/>
      <c r="G941" s="214"/>
      <c r="H941" s="214"/>
      <c r="I941" s="42"/>
      <c r="J941" s="20"/>
      <c r="K941" s="356"/>
    </row>
    <row r="942" spans="1:11" s="370" customFormat="1" x14ac:dyDescent="0.25">
      <c r="A942" s="12"/>
      <c r="B942" s="12"/>
      <c r="C942" s="12"/>
      <c r="D942" s="14"/>
      <c r="E942" s="214"/>
      <c r="F942" s="214"/>
      <c r="G942" s="214"/>
      <c r="H942" s="214"/>
      <c r="I942" s="42"/>
      <c r="J942" s="20"/>
      <c r="K942" s="356"/>
    </row>
    <row r="943" spans="1:11" s="370" customFormat="1" x14ac:dyDescent="0.25">
      <c r="A943" s="12"/>
      <c r="B943" s="12"/>
      <c r="C943" s="12"/>
      <c r="D943" s="14"/>
      <c r="E943" s="214"/>
      <c r="F943" s="214"/>
      <c r="G943" s="214"/>
      <c r="H943" s="214"/>
      <c r="I943" s="42"/>
      <c r="J943" s="20"/>
      <c r="K943" s="356"/>
    </row>
    <row r="944" spans="1:11" s="370" customFormat="1" x14ac:dyDescent="0.25">
      <c r="A944" s="12"/>
      <c r="B944" s="12"/>
      <c r="C944" s="12"/>
      <c r="D944" s="14"/>
      <c r="E944" s="214"/>
      <c r="F944" s="214"/>
      <c r="G944" s="214"/>
      <c r="H944" s="214"/>
      <c r="I944" s="42"/>
      <c r="J944" s="20"/>
      <c r="K944" s="356"/>
    </row>
    <row r="945" spans="1:11" s="370" customFormat="1" x14ac:dyDescent="0.25">
      <c r="A945" s="12"/>
      <c r="B945" s="12"/>
      <c r="C945" s="12"/>
      <c r="D945" s="14"/>
      <c r="E945" s="214"/>
      <c r="F945" s="214"/>
      <c r="G945" s="214"/>
      <c r="H945" s="214"/>
      <c r="I945" s="42"/>
      <c r="J945" s="20"/>
      <c r="K945" s="356"/>
    </row>
    <row r="946" spans="1:11" s="370" customFormat="1" x14ac:dyDescent="0.25">
      <c r="A946" s="12"/>
      <c r="B946" s="12"/>
      <c r="C946" s="12"/>
      <c r="D946" s="14"/>
      <c r="E946" s="214"/>
      <c r="F946" s="214"/>
      <c r="G946" s="214"/>
      <c r="H946" s="214"/>
      <c r="I946" s="42"/>
      <c r="J946" s="20"/>
      <c r="K946" s="356"/>
    </row>
    <row r="947" spans="1:11" s="370" customFormat="1" x14ac:dyDescent="0.25">
      <c r="A947" s="12"/>
      <c r="B947" s="12"/>
      <c r="C947" s="12"/>
      <c r="D947" s="14"/>
      <c r="E947" s="214"/>
      <c r="F947" s="214"/>
      <c r="G947" s="214"/>
      <c r="H947" s="214"/>
      <c r="I947" s="42"/>
      <c r="J947" s="20"/>
      <c r="K947" s="356"/>
    </row>
    <row r="948" spans="1:11" s="370" customFormat="1" x14ac:dyDescent="0.25">
      <c r="A948" s="12"/>
      <c r="B948" s="12"/>
      <c r="C948" s="12"/>
      <c r="D948" s="14"/>
      <c r="E948" s="214"/>
      <c r="F948" s="214"/>
      <c r="G948" s="214"/>
      <c r="H948" s="214"/>
      <c r="I948" s="42"/>
      <c r="J948" s="20"/>
      <c r="K948" s="356"/>
    </row>
    <row r="949" spans="1:11" s="370" customFormat="1" x14ac:dyDescent="0.25">
      <c r="A949" s="12"/>
      <c r="B949" s="12"/>
      <c r="C949" s="12"/>
      <c r="D949" s="14"/>
      <c r="E949" s="214"/>
      <c r="F949" s="214"/>
      <c r="G949" s="214"/>
      <c r="H949" s="214"/>
      <c r="I949" s="42"/>
      <c r="J949" s="20"/>
      <c r="K949" s="356"/>
    </row>
    <row r="950" spans="1:11" s="370" customFormat="1" x14ac:dyDescent="0.25">
      <c r="A950" s="12"/>
      <c r="B950" s="12"/>
      <c r="C950" s="12"/>
      <c r="D950" s="14"/>
      <c r="E950" s="214"/>
      <c r="F950" s="214"/>
      <c r="G950" s="214"/>
      <c r="H950" s="214"/>
      <c r="I950" s="42"/>
      <c r="J950" s="20"/>
      <c r="K950" s="356"/>
    </row>
    <row r="951" spans="1:11" s="370" customFormat="1" x14ac:dyDescent="0.25">
      <c r="A951" s="12"/>
      <c r="B951" s="12"/>
      <c r="C951" s="12"/>
      <c r="D951" s="14"/>
      <c r="E951" s="214"/>
      <c r="F951" s="214"/>
      <c r="G951" s="214"/>
      <c r="H951" s="214"/>
      <c r="I951" s="42"/>
      <c r="J951" s="20"/>
      <c r="K951" s="356"/>
    </row>
    <row r="952" spans="1:11" s="370" customFormat="1" x14ac:dyDescent="0.25">
      <c r="A952" s="12"/>
      <c r="B952" s="12"/>
      <c r="C952" s="12"/>
      <c r="D952" s="14"/>
      <c r="E952" s="214"/>
      <c r="F952" s="214"/>
      <c r="G952" s="214"/>
      <c r="H952" s="214"/>
      <c r="I952" s="42"/>
      <c r="J952" s="20"/>
      <c r="K952" s="356"/>
    </row>
    <row r="953" spans="1:11" s="370" customFormat="1" x14ac:dyDescent="0.25">
      <c r="A953" s="12"/>
      <c r="B953" s="12"/>
      <c r="C953" s="12"/>
      <c r="D953" s="14"/>
      <c r="E953" s="214"/>
      <c r="F953" s="214"/>
      <c r="G953" s="214"/>
      <c r="H953" s="214"/>
      <c r="I953" s="42"/>
      <c r="J953" s="20"/>
      <c r="K953" s="356"/>
    </row>
    <row r="954" spans="1:11" s="370" customFormat="1" x14ac:dyDescent="0.25">
      <c r="A954" s="12"/>
      <c r="B954" s="12"/>
      <c r="C954" s="12"/>
      <c r="D954" s="14"/>
      <c r="E954" s="214"/>
      <c r="F954" s="214"/>
      <c r="G954" s="214"/>
      <c r="H954" s="214"/>
      <c r="I954" s="42"/>
      <c r="J954" s="20"/>
      <c r="K954" s="356"/>
    </row>
    <row r="955" spans="1:11" s="370" customFormat="1" x14ac:dyDescent="0.25">
      <c r="A955" s="12"/>
      <c r="B955" s="12"/>
      <c r="C955" s="12"/>
      <c r="D955" s="14"/>
      <c r="E955" s="214"/>
      <c r="F955" s="214"/>
      <c r="G955" s="214"/>
      <c r="H955" s="214"/>
      <c r="I955" s="42"/>
      <c r="J955" s="20"/>
      <c r="K955" s="356"/>
    </row>
    <row r="956" spans="1:11" s="370" customFormat="1" x14ac:dyDescent="0.25">
      <c r="A956" s="12"/>
      <c r="B956" s="12"/>
      <c r="C956" s="12"/>
      <c r="D956" s="14"/>
      <c r="E956" s="214"/>
      <c r="F956" s="214"/>
      <c r="G956" s="214"/>
      <c r="H956" s="214"/>
      <c r="I956" s="42"/>
      <c r="J956" s="20"/>
      <c r="K956" s="356"/>
    </row>
    <row r="957" spans="1:11" s="370" customFormat="1" x14ac:dyDescent="0.25">
      <c r="A957" s="12"/>
      <c r="B957" s="12"/>
      <c r="C957" s="12"/>
      <c r="D957" s="14"/>
      <c r="E957" s="214"/>
      <c r="F957" s="214"/>
      <c r="G957" s="214"/>
      <c r="H957" s="214"/>
      <c r="I957" s="42"/>
      <c r="J957" s="20"/>
      <c r="K957" s="356"/>
    </row>
    <row r="958" spans="1:11" s="370" customFormat="1" x14ac:dyDescent="0.25">
      <c r="A958" s="12"/>
      <c r="B958" s="12"/>
      <c r="C958" s="12"/>
      <c r="D958" s="14"/>
      <c r="E958" s="214"/>
      <c r="F958" s="214"/>
      <c r="G958" s="214"/>
      <c r="H958" s="214"/>
      <c r="I958" s="42"/>
      <c r="J958" s="20"/>
      <c r="K958" s="356"/>
    </row>
    <row r="959" spans="1:11" s="370" customFormat="1" x14ac:dyDescent="0.25">
      <c r="A959" s="12"/>
      <c r="B959" s="12"/>
      <c r="C959" s="12"/>
      <c r="D959" s="14"/>
      <c r="E959" s="214"/>
      <c r="F959" s="214"/>
      <c r="G959" s="214"/>
      <c r="H959" s="214"/>
      <c r="I959" s="42"/>
      <c r="J959" s="20"/>
      <c r="K959" s="356"/>
    </row>
    <row r="960" spans="1:11" s="370" customFormat="1" x14ac:dyDescent="0.25">
      <c r="A960" s="12"/>
      <c r="B960" s="12"/>
      <c r="C960" s="12"/>
      <c r="D960" s="14"/>
      <c r="E960" s="214"/>
      <c r="F960" s="214"/>
      <c r="G960" s="214"/>
      <c r="H960" s="214"/>
      <c r="I960" s="42"/>
      <c r="J960" s="20"/>
      <c r="K960" s="356"/>
    </row>
    <row r="961" spans="1:11" s="370" customFormat="1" x14ac:dyDescent="0.25">
      <c r="A961" s="12"/>
      <c r="B961" s="12"/>
      <c r="C961" s="12"/>
      <c r="D961" s="14"/>
      <c r="E961" s="214"/>
      <c r="F961" s="214"/>
      <c r="G961" s="214"/>
      <c r="H961" s="214"/>
      <c r="I961" s="42"/>
      <c r="J961" s="20"/>
      <c r="K961" s="356"/>
    </row>
    <row r="962" spans="1:11" s="370" customFormat="1" x14ac:dyDescent="0.25">
      <c r="A962" s="12"/>
      <c r="B962" s="12"/>
      <c r="C962" s="12"/>
      <c r="D962" s="14"/>
      <c r="E962" s="214"/>
      <c r="F962" s="214"/>
      <c r="G962" s="214"/>
      <c r="H962" s="214"/>
      <c r="I962" s="42"/>
      <c r="J962" s="20"/>
      <c r="K962" s="356"/>
    </row>
    <row r="963" spans="1:11" s="370" customFormat="1" x14ac:dyDescent="0.25">
      <c r="A963" s="12"/>
      <c r="B963" s="12"/>
      <c r="C963" s="12"/>
      <c r="D963" s="14"/>
      <c r="E963" s="214"/>
      <c r="F963" s="214"/>
      <c r="G963" s="214"/>
      <c r="H963" s="214"/>
      <c r="I963" s="42"/>
      <c r="J963" s="20"/>
      <c r="K963" s="356"/>
    </row>
    <row r="964" spans="1:11" s="370" customFormat="1" x14ac:dyDescent="0.25">
      <c r="A964" s="12"/>
      <c r="B964" s="12"/>
      <c r="C964" s="12"/>
      <c r="D964" s="14"/>
      <c r="E964" s="214"/>
      <c r="F964" s="214"/>
      <c r="G964" s="214"/>
      <c r="H964" s="214"/>
      <c r="I964" s="42"/>
      <c r="J964" s="20"/>
      <c r="K964" s="356"/>
    </row>
    <row r="965" spans="1:11" s="370" customFormat="1" x14ac:dyDescent="0.25">
      <c r="A965" s="12"/>
      <c r="B965" s="12"/>
      <c r="C965" s="12"/>
      <c r="D965" s="14"/>
      <c r="E965" s="214"/>
      <c r="F965" s="214"/>
      <c r="G965" s="214"/>
      <c r="H965" s="214"/>
      <c r="I965" s="42"/>
      <c r="J965" s="20"/>
      <c r="K965" s="356"/>
    </row>
    <row r="966" spans="1:11" s="370" customFormat="1" x14ac:dyDescent="0.25">
      <c r="A966" s="12"/>
      <c r="B966" s="12"/>
      <c r="C966" s="12"/>
      <c r="D966" s="14"/>
      <c r="E966" s="214"/>
      <c r="F966" s="214"/>
      <c r="G966" s="214"/>
      <c r="H966" s="214"/>
      <c r="I966" s="42"/>
      <c r="J966" s="20"/>
      <c r="K966" s="356"/>
    </row>
    <row r="967" spans="1:11" s="370" customFormat="1" x14ac:dyDescent="0.25">
      <c r="A967" s="12"/>
      <c r="B967" s="12"/>
      <c r="C967" s="12"/>
      <c r="D967" s="14"/>
      <c r="E967" s="214"/>
      <c r="F967" s="214"/>
      <c r="G967" s="214"/>
      <c r="H967" s="214"/>
      <c r="I967" s="42"/>
      <c r="J967" s="20"/>
      <c r="K967" s="356"/>
    </row>
    <row r="968" spans="1:11" s="370" customFormat="1" x14ac:dyDescent="0.25">
      <c r="A968" s="12"/>
      <c r="B968" s="12"/>
      <c r="C968" s="12"/>
      <c r="D968" s="14"/>
      <c r="E968" s="214"/>
      <c r="F968" s="214"/>
      <c r="G968" s="214"/>
      <c r="H968" s="214"/>
      <c r="I968" s="42"/>
      <c r="J968" s="20"/>
      <c r="K968" s="356"/>
    </row>
    <row r="969" spans="1:11" s="370" customFormat="1" x14ac:dyDescent="0.25">
      <c r="A969" s="12"/>
      <c r="B969" s="12"/>
      <c r="C969" s="12"/>
      <c r="D969" s="14"/>
      <c r="E969" s="214"/>
      <c r="F969" s="214"/>
      <c r="G969" s="214"/>
      <c r="H969" s="214"/>
      <c r="I969" s="42"/>
      <c r="J969" s="20"/>
      <c r="K969" s="356"/>
    </row>
    <row r="970" spans="1:11" s="370" customFormat="1" x14ac:dyDescent="0.25">
      <c r="A970" s="12"/>
      <c r="B970" s="12"/>
      <c r="C970" s="12"/>
      <c r="D970" s="14"/>
      <c r="E970" s="214"/>
      <c r="F970" s="214"/>
      <c r="G970" s="214"/>
      <c r="H970" s="214"/>
      <c r="I970" s="42"/>
      <c r="J970" s="20"/>
      <c r="K970" s="356"/>
    </row>
    <row r="971" spans="1:11" s="370" customFormat="1" x14ac:dyDescent="0.25">
      <c r="A971" s="12"/>
      <c r="B971" s="12"/>
      <c r="C971" s="12"/>
      <c r="D971" s="14"/>
      <c r="E971" s="214"/>
      <c r="F971" s="214"/>
      <c r="G971" s="214"/>
      <c r="H971" s="214"/>
      <c r="I971" s="42"/>
      <c r="J971" s="20"/>
      <c r="K971" s="356"/>
    </row>
    <row r="972" spans="1:11" s="370" customFormat="1" x14ac:dyDescent="0.25">
      <c r="A972" s="12"/>
      <c r="B972" s="12"/>
      <c r="C972" s="12"/>
      <c r="D972" s="14"/>
      <c r="E972" s="214"/>
      <c r="F972" s="214"/>
      <c r="G972" s="214"/>
      <c r="H972" s="214"/>
      <c r="I972" s="42"/>
      <c r="J972" s="20"/>
      <c r="K972" s="356"/>
    </row>
    <row r="973" spans="1:11" s="370" customFormat="1" x14ac:dyDescent="0.25">
      <c r="A973" s="12"/>
      <c r="B973" s="12"/>
      <c r="C973" s="12"/>
      <c r="D973" s="14"/>
      <c r="E973" s="214"/>
      <c r="F973" s="214"/>
      <c r="G973" s="214"/>
      <c r="H973" s="214"/>
      <c r="I973" s="42"/>
      <c r="J973" s="20"/>
      <c r="K973" s="356"/>
    </row>
    <row r="974" spans="1:11" s="370" customFormat="1" x14ac:dyDescent="0.25">
      <c r="A974" s="12"/>
      <c r="B974" s="12"/>
      <c r="C974" s="12"/>
      <c r="D974" s="14"/>
      <c r="E974" s="214"/>
      <c r="F974" s="214"/>
      <c r="G974" s="214"/>
      <c r="H974" s="214"/>
      <c r="I974" s="42"/>
      <c r="J974" s="20"/>
      <c r="K974" s="356"/>
    </row>
    <row r="975" spans="1:11" s="370" customFormat="1" x14ac:dyDescent="0.25">
      <c r="A975" s="12"/>
      <c r="B975" s="12"/>
      <c r="C975" s="12"/>
      <c r="D975" s="14"/>
      <c r="E975" s="214"/>
      <c r="F975" s="214"/>
      <c r="G975" s="214"/>
      <c r="H975" s="214"/>
      <c r="I975" s="42"/>
      <c r="J975" s="20"/>
      <c r="K975" s="356"/>
    </row>
    <row r="976" spans="1:11" s="370" customFormat="1" x14ac:dyDescent="0.25">
      <c r="A976" s="12"/>
      <c r="B976" s="12"/>
      <c r="C976" s="12"/>
      <c r="D976" s="14"/>
      <c r="E976" s="214"/>
      <c r="F976" s="214"/>
      <c r="G976" s="214"/>
      <c r="H976" s="214"/>
      <c r="I976" s="42"/>
      <c r="J976" s="20"/>
      <c r="K976" s="356"/>
    </row>
    <row r="977" spans="1:11" s="370" customFormat="1" x14ac:dyDescent="0.25">
      <c r="A977" s="12"/>
      <c r="B977" s="12"/>
      <c r="C977" s="12"/>
      <c r="D977" s="14"/>
      <c r="E977" s="214"/>
      <c r="F977" s="214"/>
      <c r="G977" s="214"/>
      <c r="H977" s="214"/>
      <c r="I977" s="42"/>
      <c r="J977" s="20"/>
      <c r="K977" s="356"/>
    </row>
    <row r="978" spans="1:11" s="370" customFormat="1" x14ac:dyDescent="0.25">
      <c r="A978" s="12"/>
      <c r="B978" s="12"/>
      <c r="C978" s="12"/>
      <c r="D978" s="14"/>
      <c r="E978" s="214"/>
      <c r="F978" s="214"/>
      <c r="G978" s="214"/>
      <c r="H978" s="214"/>
      <c r="I978" s="42"/>
      <c r="J978" s="20"/>
      <c r="K978" s="356"/>
    </row>
    <row r="979" spans="1:11" s="370" customFormat="1" x14ac:dyDescent="0.25">
      <c r="A979" s="12"/>
      <c r="B979" s="12"/>
      <c r="C979" s="12"/>
      <c r="D979" s="14"/>
      <c r="E979" s="214"/>
      <c r="F979" s="214"/>
      <c r="G979" s="214"/>
      <c r="H979" s="214"/>
      <c r="I979" s="42"/>
      <c r="J979" s="20"/>
      <c r="K979" s="356"/>
    </row>
    <row r="980" spans="1:11" s="370" customFormat="1" x14ac:dyDescent="0.25">
      <c r="A980" s="12"/>
      <c r="B980" s="12"/>
      <c r="C980" s="12"/>
      <c r="D980" s="14"/>
      <c r="E980" s="214"/>
      <c r="F980" s="214"/>
      <c r="G980" s="214"/>
      <c r="H980" s="214"/>
      <c r="I980" s="42"/>
      <c r="J980" s="20"/>
      <c r="K980" s="356"/>
    </row>
    <row r="981" spans="1:11" s="370" customFormat="1" x14ac:dyDescent="0.25">
      <c r="A981" s="12"/>
      <c r="B981" s="12"/>
      <c r="C981" s="12"/>
      <c r="D981" s="14"/>
      <c r="E981" s="214"/>
      <c r="F981" s="214"/>
      <c r="G981" s="214"/>
      <c r="H981" s="214"/>
      <c r="I981" s="42"/>
      <c r="J981" s="20"/>
      <c r="K981" s="356"/>
    </row>
    <row r="982" spans="1:11" s="370" customFormat="1" x14ac:dyDescent="0.25">
      <c r="A982" s="12"/>
      <c r="B982" s="12"/>
      <c r="C982" s="12"/>
      <c r="D982" s="14"/>
      <c r="E982" s="214"/>
      <c r="F982" s="214"/>
      <c r="G982" s="214"/>
      <c r="H982" s="214"/>
      <c r="I982" s="42"/>
      <c r="J982" s="20"/>
      <c r="K982" s="356"/>
    </row>
    <row r="983" spans="1:11" s="370" customFormat="1" x14ac:dyDescent="0.25">
      <c r="A983" s="12"/>
      <c r="B983" s="12"/>
      <c r="C983" s="12"/>
      <c r="D983" s="14"/>
      <c r="E983" s="214"/>
      <c r="F983" s="214"/>
      <c r="G983" s="214"/>
      <c r="H983" s="214"/>
      <c r="I983" s="42"/>
      <c r="J983" s="20"/>
      <c r="K983" s="356"/>
    </row>
    <row r="984" spans="1:11" s="370" customFormat="1" x14ac:dyDescent="0.25">
      <c r="A984" s="12"/>
      <c r="B984" s="12"/>
      <c r="C984" s="12"/>
      <c r="D984" s="14"/>
      <c r="E984" s="214"/>
      <c r="F984" s="214"/>
      <c r="G984" s="214"/>
      <c r="H984" s="214"/>
      <c r="I984" s="42"/>
      <c r="J984" s="20"/>
      <c r="K984" s="356"/>
    </row>
    <row r="985" spans="1:11" s="370" customFormat="1" x14ac:dyDescent="0.25">
      <c r="A985" s="12"/>
      <c r="B985" s="12"/>
      <c r="C985" s="12"/>
      <c r="D985" s="14"/>
      <c r="E985" s="214"/>
      <c r="F985" s="214"/>
      <c r="G985" s="214"/>
      <c r="H985" s="214"/>
      <c r="I985" s="42"/>
      <c r="J985" s="20"/>
      <c r="K985" s="356"/>
    </row>
    <row r="986" spans="1:11" s="370" customFormat="1" x14ac:dyDescent="0.25">
      <c r="A986" s="12"/>
      <c r="B986" s="12"/>
      <c r="C986" s="12"/>
      <c r="D986" s="14"/>
      <c r="E986" s="214"/>
      <c r="F986" s="214"/>
      <c r="G986" s="214"/>
      <c r="H986" s="214"/>
      <c r="I986" s="42"/>
      <c r="J986" s="20"/>
      <c r="K986" s="356"/>
    </row>
    <row r="987" spans="1:11" s="370" customFormat="1" x14ac:dyDescent="0.25">
      <c r="A987" s="12"/>
      <c r="B987" s="12"/>
      <c r="C987" s="12"/>
      <c r="D987" s="14"/>
      <c r="E987" s="214"/>
      <c r="F987" s="214"/>
      <c r="G987" s="214"/>
      <c r="H987" s="214"/>
      <c r="I987" s="42"/>
      <c r="J987" s="20"/>
      <c r="K987" s="356"/>
    </row>
    <row r="988" spans="1:11" s="370" customFormat="1" x14ac:dyDescent="0.25">
      <c r="A988" s="12"/>
      <c r="B988" s="12"/>
      <c r="C988" s="12"/>
      <c r="D988" s="14"/>
      <c r="E988" s="214"/>
      <c r="F988" s="214"/>
      <c r="G988" s="214"/>
      <c r="H988" s="214"/>
      <c r="I988" s="42"/>
      <c r="J988" s="20"/>
      <c r="K988" s="356"/>
    </row>
    <row r="989" spans="1:11" s="370" customFormat="1" x14ac:dyDescent="0.25">
      <c r="A989" s="12"/>
      <c r="B989" s="12"/>
      <c r="C989" s="12"/>
      <c r="D989" s="14"/>
      <c r="E989" s="214"/>
      <c r="F989" s="214"/>
      <c r="G989" s="214"/>
      <c r="H989" s="214"/>
      <c r="I989" s="42"/>
      <c r="J989" s="20"/>
      <c r="K989" s="356"/>
    </row>
    <row r="990" spans="1:11" s="370" customFormat="1" x14ac:dyDescent="0.25">
      <c r="A990" s="12"/>
      <c r="B990" s="12"/>
      <c r="C990" s="12"/>
      <c r="D990" s="14"/>
      <c r="E990" s="214"/>
      <c r="F990" s="214"/>
      <c r="G990" s="214"/>
      <c r="H990" s="214"/>
      <c r="I990" s="42"/>
      <c r="J990" s="20"/>
      <c r="K990" s="356"/>
    </row>
    <row r="991" spans="1:11" s="370" customFormat="1" x14ac:dyDescent="0.25">
      <c r="A991" s="12"/>
      <c r="B991" s="12"/>
      <c r="C991" s="12"/>
      <c r="D991" s="14"/>
      <c r="E991" s="214"/>
      <c r="F991" s="214"/>
      <c r="G991" s="214"/>
      <c r="H991" s="214"/>
      <c r="I991" s="42"/>
      <c r="J991" s="20"/>
      <c r="K991" s="356"/>
    </row>
    <row r="992" spans="1:11" s="370" customFormat="1" x14ac:dyDescent="0.25">
      <c r="A992" s="12"/>
      <c r="B992" s="12"/>
      <c r="C992" s="12"/>
      <c r="D992" s="14"/>
      <c r="E992" s="214"/>
      <c r="F992" s="214"/>
      <c r="G992" s="214"/>
      <c r="H992" s="214"/>
      <c r="I992" s="42"/>
      <c r="J992" s="20"/>
      <c r="K992" s="356"/>
    </row>
    <row r="993" spans="1:11" s="370" customFormat="1" x14ac:dyDescent="0.25">
      <c r="A993" s="12"/>
      <c r="B993" s="12"/>
      <c r="C993" s="12"/>
      <c r="D993" s="14"/>
      <c r="E993" s="214"/>
      <c r="F993" s="214"/>
      <c r="G993" s="214"/>
      <c r="H993" s="214"/>
      <c r="I993" s="42"/>
      <c r="J993" s="20"/>
      <c r="K993" s="356"/>
    </row>
    <row r="994" spans="1:11" s="370" customFormat="1" x14ac:dyDescent="0.25">
      <c r="A994" s="12"/>
      <c r="B994" s="12"/>
      <c r="C994" s="12"/>
      <c r="D994" s="14"/>
      <c r="E994" s="214"/>
      <c r="F994" s="214"/>
      <c r="G994" s="214"/>
      <c r="H994" s="214"/>
      <c r="I994" s="42"/>
      <c r="J994" s="20"/>
      <c r="K994" s="356"/>
    </row>
    <row r="995" spans="1:11" s="370" customFormat="1" x14ac:dyDescent="0.25">
      <c r="A995" s="12"/>
      <c r="B995" s="12"/>
      <c r="C995" s="12"/>
      <c r="D995" s="14"/>
      <c r="E995" s="214"/>
      <c r="F995" s="214"/>
      <c r="G995" s="214"/>
      <c r="H995" s="214"/>
      <c r="I995" s="42"/>
      <c r="J995" s="20"/>
      <c r="K995" s="356"/>
    </row>
    <row r="996" spans="1:11" s="370" customFormat="1" x14ac:dyDescent="0.25">
      <c r="A996" s="12"/>
      <c r="B996" s="12"/>
      <c r="C996" s="12"/>
      <c r="D996" s="14"/>
      <c r="E996" s="214"/>
      <c r="F996" s="214"/>
      <c r="G996" s="214"/>
      <c r="H996" s="214"/>
      <c r="I996" s="42"/>
      <c r="J996" s="20"/>
      <c r="K996" s="356"/>
    </row>
    <row r="997" spans="1:11" s="370" customFormat="1" x14ac:dyDescent="0.25">
      <c r="A997" s="12"/>
      <c r="B997" s="12"/>
      <c r="C997" s="12"/>
      <c r="D997" s="14"/>
      <c r="E997" s="214"/>
      <c r="F997" s="214"/>
      <c r="G997" s="214"/>
      <c r="H997" s="214"/>
      <c r="I997" s="42"/>
      <c r="J997" s="20"/>
      <c r="K997" s="356"/>
    </row>
    <row r="998" spans="1:11" s="370" customFormat="1" x14ac:dyDescent="0.25">
      <c r="A998" s="12"/>
      <c r="B998" s="12"/>
      <c r="C998" s="12"/>
      <c r="D998" s="14"/>
      <c r="E998" s="214"/>
      <c r="F998" s="214"/>
      <c r="G998" s="214"/>
      <c r="H998" s="214"/>
      <c r="I998" s="42"/>
      <c r="J998" s="20"/>
      <c r="K998" s="356"/>
    </row>
    <row r="999" spans="1:11" s="370" customFormat="1" x14ac:dyDescent="0.25">
      <c r="A999" s="12"/>
      <c r="B999" s="12"/>
      <c r="C999" s="12"/>
      <c r="D999" s="14"/>
      <c r="E999" s="214"/>
      <c r="F999" s="214"/>
      <c r="G999" s="214"/>
      <c r="H999" s="214"/>
      <c r="I999" s="42"/>
      <c r="J999" s="20"/>
      <c r="K999" s="356"/>
    </row>
    <row r="1000" spans="1:11" s="370" customFormat="1" x14ac:dyDescent="0.25">
      <c r="A1000" s="12"/>
      <c r="B1000" s="12"/>
      <c r="C1000" s="12"/>
      <c r="D1000" s="14"/>
      <c r="E1000" s="214"/>
      <c r="F1000" s="214"/>
      <c r="G1000" s="214"/>
      <c r="H1000" s="214"/>
      <c r="I1000" s="42"/>
      <c r="J1000" s="20"/>
      <c r="K1000" s="356"/>
    </row>
    <row r="1001" spans="1:11" s="370" customFormat="1" x14ac:dyDescent="0.25">
      <c r="A1001" s="12"/>
      <c r="B1001" s="12"/>
      <c r="C1001" s="12"/>
      <c r="D1001" s="14"/>
      <c r="E1001" s="214"/>
      <c r="F1001" s="214"/>
      <c r="G1001" s="214"/>
      <c r="H1001" s="214"/>
      <c r="I1001" s="42"/>
      <c r="J1001" s="20"/>
      <c r="K1001" s="356"/>
    </row>
    <row r="1002" spans="1:11" s="370" customFormat="1" x14ac:dyDescent="0.25">
      <c r="A1002" s="12"/>
      <c r="B1002" s="12"/>
      <c r="C1002" s="12"/>
      <c r="D1002" s="14"/>
      <c r="E1002" s="214"/>
      <c r="F1002" s="214"/>
      <c r="G1002" s="214"/>
      <c r="H1002" s="214"/>
      <c r="I1002" s="42"/>
      <c r="J1002" s="20"/>
      <c r="K1002" s="356"/>
    </row>
    <row r="1003" spans="1:11" s="370" customFormat="1" x14ac:dyDescent="0.25">
      <c r="A1003" s="12"/>
      <c r="B1003" s="12"/>
      <c r="C1003" s="12"/>
      <c r="D1003" s="14"/>
      <c r="E1003" s="214"/>
      <c r="F1003" s="214"/>
      <c r="G1003" s="214"/>
      <c r="H1003" s="214"/>
      <c r="I1003" s="42"/>
      <c r="J1003" s="20"/>
      <c r="K1003" s="356"/>
    </row>
    <row r="1004" spans="1:11" s="370" customFormat="1" x14ac:dyDescent="0.25">
      <c r="A1004" s="12"/>
      <c r="B1004" s="12"/>
      <c r="C1004" s="12"/>
      <c r="D1004" s="14"/>
      <c r="E1004" s="214"/>
      <c r="F1004" s="214"/>
      <c r="G1004" s="214"/>
      <c r="H1004" s="214"/>
      <c r="I1004" s="42"/>
      <c r="J1004" s="20"/>
      <c r="K1004" s="356"/>
    </row>
    <row r="1005" spans="1:11" s="370" customFormat="1" x14ac:dyDescent="0.25">
      <c r="A1005" s="12"/>
      <c r="B1005" s="12"/>
      <c r="C1005" s="12"/>
      <c r="D1005" s="14"/>
      <c r="E1005" s="214"/>
      <c r="F1005" s="214"/>
      <c r="G1005" s="214"/>
      <c r="H1005" s="214"/>
      <c r="I1005" s="42"/>
      <c r="J1005" s="20"/>
      <c r="K1005" s="356"/>
    </row>
    <row r="1006" spans="1:11" s="370" customFormat="1" x14ac:dyDescent="0.25">
      <c r="A1006" s="12"/>
      <c r="B1006" s="12"/>
      <c r="C1006" s="12"/>
      <c r="D1006" s="14"/>
      <c r="E1006" s="214"/>
      <c r="F1006" s="214"/>
      <c r="G1006" s="214"/>
      <c r="H1006" s="214"/>
      <c r="I1006" s="42"/>
      <c r="J1006" s="20"/>
      <c r="K1006" s="356"/>
    </row>
    <row r="1007" spans="1:11" s="370" customFormat="1" x14ac:dyDescent="0.25">
      <c r="A1007" s="12"/>
      <c r="B1007" s="12"/>
      <c r="C1007" s="12"/>
      <c r="D1007" s="14"/>
      <c r="E1007" s="214"/>
      <c r="F1007" s="214"/>
      <c r="G1007" s="214"/>
      <c r="H1007" s="214"/>
      <c r="I1007" s="42"/>
      <c r="J1007" s="20"/>
      <c r="K1007" s="356"/>
    </row>
    <row r="1008" spans="1:11" s="370" customFormat="1" x14ac:dyDescent="0.25">
      <c r="A1008" s="12"/>
      <c r="B1008" s="12"/>
      <c r="C1008" s="12"/>
      <c r="D1008" s="14"/>
      <c r="E1008" s="214"/>
      <c r="F1008" s="214"/>
      <c r="G1008" s="214"/>
      <c r="H1008" s="214"/>
      <c r="I1008" s="42"/>
      <c r="J1008" s="20"/>
      <c r="K1008" s="356"/>
    </row>
    <row r="1009" spans="1:11" s="370" customFormat="1" x14ac:dyDescent="0.25">
      <c r="A1009" s="12"/>
      <c r="B1009" s="12"/>
      <c r="C1009" s="12"/>
      <c r="D1009" s="14"/>
      <c r="E1009" s="214"/>
      <c r="F1009" s="214"/>
      <c r="G1009" s="214"/>
      <c r="H1009" s="214"/>
      <c r="I1009" s="42"/>
      <c r="J1009" s="20"/>
      <c r="K1009" s="356"/>
    </row>
    <row r="1010" spans="1:11" s="370" customFormat="1" x14ac:dyDescent="0.25">
      <c r="A1010" s="12"/>
      <c r="B1010" s="12"/>
      <c r="C1010" s="12"/>
      <c r="D1010" s="14"/>
      <c r="E1010" s="214"/>
      <c r="F1010" s="214"/>
      <c r="G1010" s="214"/>
      <c r="H1010" s="214"/>
      <c r="I1010" s="42"/>
      <c r="J1010" s="20"/>
      <c r="K1010" s="356"/>
    </row>
    <row r="1011" spans="1:11" s="370" customFormat="1" x14ac:dyDescent="0.25">
      <c r="A1011" s="12"/>
      <c r="B1011" s="12"/>
      <c r="C1011" s="12"/>
      <c r="D1011" s="14"/>
      <c r="E1011" s="214"/>
      <c r="F1011" s="214"/>
      <c r="G1011" s="214"/>
      <c r="H1011" s="214"/>
      <c r="I1011" s="42"/>
      <c r="J1011" s="20"/>
      <c r="K1011" s="356"/>
    </row>
    <row r="1012" spans="1:11" s="370" customFormat="1" x14ac:dyDescent="0.25">
      <c r="A1012" s="12"/>
      <c r="B1012" s="12"/>
      <c r="C1012" s="12"/>
      <c r="D1012" s="14"/>
      <c r="E1012" s="214"/>
      <c r="F1012" s="214"/>
      <c r="G1012" s="214"/>
      <c r="H1012" s="214"/>
      <c r="I1012" s="42"/>
      <c r="J1012" s="20"/>
      <c r="K1012" s="356"/>
    </row>
    <row r="1013" spans="1:11" s="370" customFormat="1" x14ac:dyDescent="0.25">
      <c r="A1013" s="12"/>
      <c r="B1013" s="12"/>
      <c r="C1013" s="12"/>
      <c r="D1013" s="14"/>
      <c r="E1013" s="214"/>
      <c r="F1013" s="214"/>
      <c r="G1013" s="214"/>
      <c r="H1013" s="214"/>
      <c r="I1013" s="42"/>
      <c r="J1013" s="20"/>
      <c r="K1013" s="356"/>
    </row>
    <row r="1014" spans="1:11" s="370" customFormat="1" x14ac:dyDescent="0.25">
      <c r="A1014" s="12"/>
      <c r="B1014" s="12"/>
      <c r="C1014" s="12"/>
      <c r="D1014" s="14"/>
      <c r="E1014" s="214"/>
      <c r="F1014" s="214"/>
      <c r="G1014" s="214"/>
      <c r="H1014" s="214"/>
      <c r="I1014" s="42"/>
      <c r="J1014" s="20"/>
      <c r="K1014" s="356"/>
    </row>
    <row r="1015" spans="1:11" s="370" customFormat="1" x14ac:dyDescent="0.25">
      <c r="A1015" s="12"/>
      <c r="B1015" s="12"/>
      <c r="C1015" s="12"/>
      <c r="D1015" s="14"/>
      <c r="E1015" s="214"/>
      <c r="F1015" s="214"/>
      <c r="G1015" s="214"/>
      <c r="H1015" s="214"/>
      <c r="I1015" s="42"/>
      <c r="J1015" s="20"/>
      <c r="K1015" s="356"/>
    </row>
    <row r="1016" spans="1:11" s="370" customFormat="1" x14ac:dyDescent="0.25">
      <c r="A1016" s="12"/>
      <c r="B1016" s="12"/>
      <c r="C1016" s="12"/>
      <c r="D1016" s="14"/>
      <c r="E1016" s="214"/>
      <c r="F1016" s="214"/>
      <c r="G1016" s="214"/>
      <c r="H1016" s="214"/>
      <c r="I1016" s="42"/>
      <c r="J1016" s="20"/>
      <c r="K1016" s="356"/>
    </row>
    <row r="1017" spans="1:11" s="370" customFormat="1" x14ac:dyDescent="0.25">
      <c r="A1017" s="12"/>
      <c r="B1017" s="12"/>
      <c r="C1017" s="12"/>
      <c r="D1017" s="14"/>
      <c r="E1017" s="214"/>
      <c r="F1017" s="214"/>
      <c r="G1017" s="214"/>
      <c r="H1017" s="214"/>
      <c r="I1017" s="42"/>
      <c r="J1017" s="20"/>
      <c r="K1017" s="356"/>
    </row>
    <row r="1018" spans="1:11" s="370" customFormat="1" x14ac:dyDescent="0.25">
      <c r="A1018" s="12"/>
      <c r="B1018" s="12"/>
      <c r="C1018" s="12"/>
      <c r="D1018" s="14"/>
      <c r="E1018" s="214"/>
      <c r="F1018" s="214"/>
      <c r="G1018" s="214"/>
      <c r="H1018" s="214"/>
      <c r="I1018" s="42"/>
      <c r="J1018" s="20"/>
      <c r="K1018" s="356"/>
    </row>
    <row r="1019" spans="1:11" s="370" customFormat="1" x14ac:dyDescent="0.25">
      <c r="A1019" s="12"/>
      <c r="B1019" s="12"/>
      <c r="C1019" s="12"/>
      <c r="D1019" s="14"/>
      <c r="E1019" s="214"/>
      <c r="F1019" s="214"/>
      <c r="G1019" s="214"/>
      <c r="H1019" s="214"/>
      <c r="I1019" s="42"/>
      <c r="J1019" s="20"/>
      <c r="K1019" s="356"/>
    </row>
    <row r="1020" spans="1:11" s="370" customFormat="1" x14ac:dyDescent="0.25">
      <c r="A1020" s="12"/>
      <c r="B1020" s="12"/>
      <c r="C1020" s="12"/>
      <c r="D1020" s="14"/>
      <c r="E1020" s="214"/>
      <c r="F1020" s="214"/>
      <c r="G1020" s="214"/>
      <c r="H1020" s="214"/>
      <c r="I1020" s="42"/>
      <c r="J1020" s="20"/>
      <c r="K1020" s="356"/>
    </row>
    <row r="1021" spans="1:11" s="370" customFormat="1" x14ac:dyDescent="0.25">
      <c r="A1021" s="12"/>
      <c r="B1021" s="12"/>
      <c r="C1021" s="12"/>
      <c r="D1021" s="14"/>
      <c r="E1021" s="214"/>
      <c r="F1021" s="214"/>
      <c r="G1021" s="214"/>
      <c r="H1021" s="214"/>
      <c r="I1021" s="42"/>
      <c r="J1021" s="20"/>
      <c r="K1021" s="356"/>
    </row>
    <row r="1022" spans="1:11" s="370" customFormat="1" x14ac:dyDescent="0.25">
      <c r="A1022" s="12"/>
      <c r="B1022" s="12"/>
      <c r="C1022" s="12"/>
      <c r="D1022" s="14"/>
      <c r="E1022" s="214"/>
      <c r="F1022" s="214"/>
      <c r="G1022" s="214"/>
      <c r="H1022" s="214"/>
      <c r="I1022" s="42"/>
      <c r="J1022" s="20"/>
      <c r="K1022" s="356"/>
    </row>
    <row r="1023" spans="1:11" s="370" customFormat="1" x14ac:dyDescent="0.25">
      <c r="A1023" s="12"/>
      <c r="B1023" s="12"/>
      <c r="C1023" s="12"/>
      <c r="D1023" s="14"/>
      <c r="E1023" s="214"/>
      <c r="F1023" s="214"/>
      <c r="G1023" s="214"/>
      <c r="H1023" s="214"/>
      <c r="I1023" s="42"/>
      <c r="J1023" s="20"/>
      <c r="K1023" s="356"/>
    </row>
    <row r="1024" spans="1:11" s="370" customFormat="1" x14ac:dyDescent="0.25">
      <c r="A1024" s="12"/>
      <c r="B1024" s="12"/>
      <c r="C1024" s="12"/>
      <c r="D1024" s="14"/>
      <c r="E1024" s="214"/>
      <c r="F1024" s="214"/>
      <c r="G1024" s="214"/>
      <c r="H1024" s="214"/>
      <c r="I1024" s="42"/>
      <c r="J1024" s="20"/>
      <c r="K1024" s="356"/>
    </row>
    <row r="1025" spans="1:11" s="370" customFormat="1" x14ac:dyDescent="0.25">
      <c r="A1025" s="12"/>
      <c r="B1025" s="12"/>
      <c r="C1025" s="12"/>
      <c r="D1025" s="14"/>
      <c r="E1025" s="214"/>
      <c r="F1025" s="214"/>
      <c r="G1025" s="214"/>
      <c r="H1025" s="214"/>
      <c r="I1025" s="42"/>
      <c r="J1025" s="20"/>
      <c r="K1025" s="356"/>
    </row>
    <row r="1026" spans="1:11" s="370" customFormat="1" x14ac:dyDescent="0.25">
      <c r="A1026" s="12"/>
      <c r="B1026" s="12"/>
      <c r="C1026" s="12"/>
      <c r="D1026" s="14"/>
      <c r="E1026" s="214"/>
      <c r="F1026" s="214"/>
      <c r="G1026" s="214"/>
      <c r="H1026" s="214"/>
      <c r="I1026" s="42"/>
      <c r="J1026" s="20"/>
      <c r="K1026" s="356"/>
    </row>
    <row r="1027" spans="1:11" s="370" customFormat="1" x14ac:dyDescent="0.25">
      <c r="A1027" s="12"/>
      <c r="B1027" s="12"/>
      <c r="C1027" s="12"/>
      <c r="D1027" s="14"/>
      <c r="E1027" s="214"/>
      <c r="F1027" s="214"/>
      <c r="G1027" s="214"/>
      <c r="H1027" s="214"/>
      <c r="I1027" s="42"/>
      <c r="J1027" s="20"/>
      <c r="K1027" s="356"/>
    </row>
    <row r="1028" spans="1:11" s="370" customFormat="1" x14ac:dyDescent="0.25">
      <c r="A1028" s="12"/>
      <c r="B1028" s="12"/>
      <c r="C1028" s="12"/>
      <c r="D1028" s="14"/>
      <c r="E1028" s="214"/>
      <c r="F1028" s="214"/>
      <c r="G1028" s="214"/>
      <c r="H1028" s="214"/>
      <c r="I1028" s="42"/>
      <c r="J1028" s="20"/>
      <c r="K1028" s="356"/>
    </row>
    <row r="1029" spans="1:11" s="370" customFormat="1" x14ac:dyDescent="0.25">
      <c r="A1029" s="12"/>
      <c r="B1029" s="12"/>
      <c r="C1029" s="12"/>
      <c r="D1029" s="14"/>
      <c r="E1029" s="214"/>
      <c r="F1029" s="214"/>
      <c r="G1029" s="214"/>
      <c r="H1029" s="214"/>
      <c r="I1029" s="42"/>
      <c r="J1029" s="20"/>
      <c r="K1029" s="356"/>
    </row>
    <row r="1030" spans="1:11" s="370" customFormat="1" x14ac:dyDescent="0.25">
      <c r="A1030" s="12"/>
      <c r="B1030" s="12"/>
      <c r="C1030" s="12"/>
      <c r="D1030" s="14"/>
      <c r="E1030" s="214"/>
      <c r="F1030" s="214"/>
      <c r="G1030" s="214"/>
      <c r="H1030" s="214"/>
      <c r="I1030" s="42"/>
      <c r="J1030" s="20"/>
      <c r="K1030" s="356"/>
    </row>
    <row r="1031" spans="1:11" s="370" customFormat="1" x14ac:dyDescent="0.25">
      <c r="A1031" s="12"/>
      <c r="B1031" s="12"/>
      <c r="C1031" s="12"/>
      <c r="D1031" s="14"/>
      <c r="E1031" s="214"/>
      <c r="F1031" s="214"/>
      <c r="G1031" s="214"/>
      <c r="H1031" s="214"/>
      <c r="I1031" s="42"/>
      <c r="J1031" s="20"/>
      <c r="K1031" s="356"/>
    </row>
    <row r="1032" spans="1:11" s="370" customFormat="1" x14ac:dyDescent="0.25">
      <c r="A1032" s="12"/>
      <c r="B1032" s="12"/>
      <c r="C1032" s="12"/>
      <c r="D1032" s="14"/>
      <c r="E1032" s="214"/>
      <c r="F1032" s="214"/>
      <c r="G1032" s="214"/>
      <c r="H1032" s="214"/>
      <c r="I1032" s="42"/>
      <c r="J1032" s="20"/>
      <c r="K1032" s="356"/>
    </row>
    <row r="1033" spans="1:11" s="370" customFormat="1" x14ac:dyDescent="0.25">
      <c r="A1033" s="12"/>
      <c r="B1033" s="12"/>
      <c r="C1033" s="12"/>
      <c r="D1033" s="14"/>
      <c r="E1033" s="214"/>
      <c r="F1033" s="214"/>
      <c r="G1033" s="214"/>
      <c r="H1033" s="214"/>
      <c r="I1033" s="42"/>
      <c r="J1033" s="20"/>
      <c r="K1033" s="356"/>
    </row>
    <row r="1034" spans="1:11" s="370" customFormat="1" x14ac:dyDescent="0.25">
      <c r="A1034" s="12"/>
      <c r="B1034" s="12"/>
      <c r="C1034" s="12"/>
      <c r="D1034" s="14"/>
      <c r="E1034" s="214"/>
      <c r="F1034" s="214"/>
      <c r="G1034" s="214"/>
      <c r="H1034" s="214"/>
      <c r="I1034" s="42"/>
      <c r="J1034" s="20"/>
      <c r="K1034" s="356"/>
    </row>
    <row r="1035" spans="1:11" s="370" customFormat="1" x14ac:dyDescent="0.25">
      <c r="A1035" s="12"/>
      <c r="B1035" s="12"/>
      <c r="C1035" s="12"/>
      <c r="D1035" s="14"/>
      <c r="E1035" s="214"/>
      <c r="F1035" s="214"/>
      <c r="G1035" s="214"/>
      <c r="H1035" s="214"/>
      <c r="I1035" s="42"/>
      <c r="J1035" s="20"/>
      <c r="K1035" s="356"/>
    </row>
    <row r="1036" spans="1:11" s="370" customFormat="1" x14ac:dyDescent="0.25">
      <c r="A1036" s="12"/>
      <c r="B1036" s="12"/>
      <c r="C1036" s="12"/>
      <c r="D1036" s="14"/>
      <c r="E1036" s="214"/>
      <c r="F1036" s="214"/>
      <c r="G1036" s="214"/>
      <c r="H1036" s="214"/>
      <c r="I1036" s="42"/>
      <c r="J1036" s="20"/>
      <c r="K1036" s="356"/>
    </row>
    <row r="1037" spans="1:11" s="370" customFormat="1" x14ac:dyDescent="0.25">
      <c r="A1037" s="12"/>
      <c r="B1037" s="12"/>
      <c r="C1037" s="12"/>
      <c r="D1037" s="14"/>
      <c r="E1037" s="214"/>
      <c r="F1037" s="214"/>
      <c r="G1037" s="214"/>
      <c r="H1037" s="214"/>
      <c r="I1037" s="42"/>
      <c r="J1037" s="20"/>
      <c r="K1037" s="356"/>
    </row>
    <row r="1038" spans="1:11" s="370" customFormat="1" x14ac:dyDescent="0.25">
      <c r="A1038" s="12"/>
      <c r="B1038" s="12"/>
      <c r="C1038" s="12"/>
      <c r="D1038" s="14"/>
      <c r="E1038" s="214"/>
      <c r="F1038" s="214"/>
      <c r="G1038" s="214"/>
      <c r="H1038" s="214"/>
      <c r="I1038" s="42"/>
      <c r="J1038" s="20"/>
      <c r="K1038" s="356"/>
    </row>
    <row r="1039" spans="1:11" s="370" customFormat="1" x14ac:dyDescent="0.25">
      <c r="A1039" s="12"/>
      <c r="B1039" s="12"/>
      <c r="C1039" s="12"/>
      <c r="D1039" s="14"/>
      <c r="E1039" s="214"/>
      <c r="F1039" s="214"/>
      <c r="G1039" s="214"/>
      <c r="H1039" s="214"/>
      <c r="I1039" s="42"/>
      <c r="J1039" s="20"/>
      <c r="K1039" s="356"/>
    </row>
    <row r="1040" spans="1:11" s="370" customFormat="1" x14ac:dyDescent="0.25">
      <c r="A1040" s="12"/>
      <c r="B1040" s="12"/>
      <c r="C1040" s="12"/>
      <c r="D1040" s="14"/>
      <c r="E1040" s="214"/>
      <c r="F1040" s="214"/>
      <c r="G1040" s="214"/>
      <c r="H1040" s="214"/>
      <c r="I1040" s="42"/>
      <c r="J1040" s="20"/>
      <c r="K1040" s="356"/>
    </row>
    <row r="1041" spans="1:11" s="370" customFormat="1" x14ac:dyDescent="0.25">
      <c r="A1041" s="12"/>
      <c r="B1041" s="12"/>
      <c r="C1041" s="12"/>
      <c r="D1041" s="14"/>
      <c r="E1041" s="214"/>
      <c r="F1041" s="214"/>
      <c r="G1041" s="214"/>
      <c r="H1041" s="214"/>
      <c r="I1041" s="42"/>
      <c r="J1041" s="20"/>
      <c r="K1041" s="356"/>
    </row>
    <row r="1042" spans="1:11" s="370" customFormat="1" x14ac:dyDescent="0.25">
      <c r="A1042" s="12"/>
      <c r="B1042" s="12"/>
      <c r="C1042" s="12"/>
      <c r="D1042" s="14"/>
      <c r="E1042" s="214"/>
      <c r="F1042" s="214"/>
      <c r="G1042" s="214"/>
      <c r="H1042" s="214"/>
      <c r="I1042" s="42"/>
      <c r="J1042" s="20"/>
      <c r="K1042" s="356"/>
    </row>
    <row r="1043" spans="1:11" s="370" customFormat="1" x14ac:dyDescent="0.25">
      <c r="A1043" s="12"/>
      <c r="B1043" s="12"/>
      <c r="C1043" s="12"/>
      <c r="D1043" s="14"/>
      <c r="E1043" s="214"/>
      <c r="F1043" s="214"/>
      <c r="G1043" s="214"/>
      <c r="H1043" s="214"/>
      <c r="I1043" s="42"/>
      <c r="J1043" s="20"/>
      <c r="K1043" s="356"/>
    </row>
    <row r="1044" spans="1:11" s="370" customFormat="1" x14ac:dyDescent="0.25">
      <c r="A1044" s="12"/>
      <c r="B1044" s="12"/>
      <c r="C1044" s="12"/>
      <c r="D1044" s="14"/>
      <c r="E1044" s="214"/>
      <c r="F1044" s="214"/>
      <c r="G1044" s="214"/>
      <c r="H1044" s="214"/>
      <c r="I1044" s="42"/>
      <c r="J1044" s="20"/>
      <c r="K1044" s="356"/>
    </row>
    <row r="1045" spans="1:11" s="370" customFormat="1" x14ac:dyDescent="0.25">
      <c r="A1045" s="12"/>
      <c r="B1045" s="12"/>
      <c r="C1045" s="12"/>
      <c r="D1045" s="14"/>
      <c r="E1045" s="214"/>
      <c r="F1045" s="214"/>
      <c r="G1045" s="214"/>
      <c r="H1045" s="214"/>
      <c r="I1045" s="42"/>
      <c r="J1045" s="20"/>
      <c r="K1045" s="356"/>
    </row>
    <row r="1046" spans="1:11" s="370" customFormat="1" x14ac:dyDescent="0.25">
      <c r="A1046" s="12"/>
      <c r="B1046" s="12"/>
      <c r="C1046" s="12"/>
      <c r="D1046" s="14"/>
      <c r="E1046" s="214"/>
      <c r="F1046" s="214"/>
      <c r="G1046" s="214"/>
      <c r="H1046" s="214"/>
      <c r="I1046" s="42"/>
      <c r="J1046" s="20"/>
      <c r="K1046" s="356"/>
    </row>
    <row r="1047" spans="1:11" s="370" customFormat="1" x14ac:dyDescent="0.25">
      <c r="A1047" s="12"/>
      <c r="B1047" s="12"/>
      <c r="C1047" s="12"/>
      <c r="D1047" s="14"/>
      <c r="E1047" s="214"/>
      <c r="F1047" s="214"/>
      <c r="G1047" s="214"/>
      <c r="H1047" s="214"/>
      <c r="I1047" s="42"/>
      <c r="J1047" s="20"/>
      <c r="K1047" s="356"/>
    </row>
    <row r="1048" spans="1:11" s="370" customFormat="1" x14ac:dyDescent="0.25">
      <c r="A1048" s="12"/>
      <c r="B1048" s="12"/>
      <c r="C1048" s="12"/>
      <c r="D1048" s="14"/>
      <c r="E1048" s="214"/>
      <c r="F1048" s="214"/>
      <c r="G1048" s="214"/>
      <c r="H1048" s="214"/>
      <c r="I1048" s="42"/>
      <c r="J1048" s="20"/>
      <c r="K1048" s="356"/>
    </row>
    <row r="1049" spans="1:11" s="370" customFormat="1" x14ac:dyDescent="0.25">
      <c r="A1049" s="12"/>
      <c r="B1049" s="12"/>
      <c r="C1049" s="12"/>
      <c r="D1049" s="14"/>
      <c r="E1049" s="214"/>
      <c r="F1049" s="214"/>
      <c r="G1049" s="214"/>
      <c r="H1049" s="214"/>
      <c r="I1049" s="42"/>
      <c r="J1049" s="20"/>
      <c r="K1049" s="356"/>
    </row>
    <row r="1050" spans="1:11" s="370" customFormat="1" x14ac:dyDescent="0.25">
      <c r="A1050" s="12"/>
      <c r="B1050" s="12"/>
      <c r="C1050" s="12"/>
      <c r="D1050" s="14"/>
      <c r="E1050" s="214"/>
      <c r="F1050" s="214"/>
      <c r="G1050" s="214"/>
      <c r="H1050" s="214"/>
      <c r="I1050" s="42"/>
      <c r="J1050" s="20"/>
      <c r="K1050" s="356"/>
    </row>
    <row r="1051" spans="1:11" s="370" customFormat="1" x14ac:dyDescent="0.25">
      <c r="A1051" s="12"/>
      <c r="B1051" s="12"/>
      <c r="C1051" s="12"/>
      <c r="D1051" s="14"/>
      <c r="E1051" s="214"/>
      <c r="F1051" s="214"/>
      <c r="G1051" s="214"/>
      <c r="H1051" s="214"/>
      <c r="I1051" s="42"/>
      <c r="J1051" s="20"/>
      <c r="K1051" s="356"/>
    </row>
    <row r="1052" spans="1:11" s="370" customFormat="1" x14ac:dyDescent="0.25">
      <c r="A1052" s="12"/>
      <c r="B1052" s="12"/>
      <c r="C1052" s="12"/>
      <c r="D1052" s="14"/>
      <c r="E1052" s="214"/>
      <c r="F1052" s="214"/>
      <c r="G1052" s="214"/>
      <c r="H1052" s="214"/>
      <c r="I1052" s="42"/>
      <c r="J1052" s="20"/>
      <c r="K1052" s="356"/>
    </row>
    <row r="1053" spans="1:11" s="370" customFormat="1" x14ac:dyDescent="0.25">
      <c r="A1053" s="12"/>
      <c r="B1053" s="12"/>
      <c r="C1053" s="12"/>
      <c r="D1053" s="14"/>
      <c r="E1053" s="214"/>
      <c r="F1053" s="214"/>
      <c r="G1053" s="214"/>
      <c r="H1053" s="214"/>
      <c r="I1053" s="42"/>
      <c r="J1053" s="20"/>
      <c r="K1053" s="356"/>
    </row>
    <row r="1054" spans="1:11" s="370" customFormat="1" x14ac:dyDescent="0.25">
      <c r="A1054" s="12"/>
      <c r="B1054" s="12"/>
      <c r="C1054" s="12"/>
      <c r="D1054" s="14"/>
      <c r="E1054" s="214"/>
      <c r="F1054" s="214"/>
      <c r="G1054" s="214"/>
      <c r="H1054" s="214"/>
      <c r="I1054" s="42"/>
      <c r="J1054" s="20"/>
      <c r="K1054" s="356"/>
    </row>
    <row r="1055" spans="1:11" s="370" customFormat="1" x14ac:dyDescent="0.25">
      <c r="A1055" s="12"/>
      <c r="B1055" s="12"/>
      <c r="C1055" s="12"/>
      <c r="D1055" s="14"/>
      <c r="E1055" s="214"/>
      <c r="F1055" s="214"/>
      <c r="G1055" s="214"/>
      <c r="H1055" s="214"/>
      <c r="I1055" s="42"/>
      <c r="J1055" s="20"/>
      <c r="K1055" s="356"/>
    </row>
    <row r="1056" spans="1:11" s="370" customFormat="1" x14ac:dyDescent="0.25">
      <c r="A1056" s="12"/>
      <c r="B1056" s="12"/>
      <c r="C1056" s="12"/>
      <c r="D1056" s="14"/>
      <c r="E1056" s="214"/>
      <c r="F1056" s="214"/>
      <c r="G1056" s="214"/>
      <c r="H1056" s="214"/>
      <c r="I1056" s="42"/>
      <c r="J1056" s="20"/>
      <c r="K1056" s="356"/>
    </row>
    <row r="1057" spans="1:11" s="370" customFormat="1" x14ac:dyDescent="0.25">
      <c r="A1057" s="12"/>
      <c r="B1057" s="12"/>
      <c r="C1057" s="12"/>
      <c r="D1057" s="14"/>
      <c r="E1057" s="214"/>
      <c r="F1057" s="214"/>
      <c r="G1057" s="214"/>
      <c r="H1057" s="214"/>
      <c r="I1057" s="42"/>
      <c r="J1057" s="20"/>
      <c r="K1057" s="356"/>
    </row>
    <row r="1058" spans="1:11" s="370" customFormat="1" x14ac:dyDescent="0.25">
      <c r="A1058" s="12"/>
      <c r="B1058" s="12"/>
      <c r="C1058" s="12"/>
      <c r="D1058" s="14"/>
      <c r="E1058" s="214"/>
      <c r="F1058" s="214"/>
      <c r="G1058" s="214"/>
      <c r="H1058" s="214"/>
      <c r="I1058" s="42"/>
      <c r="J1058" s="20"/>
      <c r="K1058" s="356"/>
    </row>
    <row r="1059" spans="1:11" s="370" customFormat="1" x14ac:dyDescent="0.25">
      <c r="A1059" s="12"/>
      <c r="B1059" s="12"/>
      <c r="C1059" s="12"/>
      <c r="D1059" s="14"/>
      <c r="E1059" s="214"/>
      <c r="F1059" s="214"/>
      <c r="G1059" s="214"/>
      <c r="H1059" s="214"/>
      <c r="I1059" s="42"/>
      <c r="J1059" s="20"/>
      <c r="K1059" s="356"/>
    </row>
    <row r="1060" spans="1:11" s="370" customFormat="1" x14ac:dyDescent="0.25">
      <c r="A1060" s="12"/>
      <c r="B1060" s="12"/>
      <c r="C1060" s="12"/>
      <c r="D1060" s="14"/>
      <c r="E1060" s="214"/>
      <c r="F1060" s="214"/>
      <c r="G1060" s="214"/>
      <c r="H1060" s="214"/>
      <c r="I1060" s="42"/>
      <c r="J1060" s="20"/>
      <c r="K1060" s="356"/>
    </row>
    <row r="1061" spans="1:11" s="370" customFormat="1" x14ac:dyDescent="0.25">
      <c r="A1061" s="12"/>
      <c r="B1061" s="12"/>
      <c r="C1061" s="12"/>
      <c r="D1061" s="14"/>
      <c r="E1061" s="214"/>
      <c r="F1061" s="214"/>
      <c r="G1061" s="214"/>
      <c r="H1061" s="214"/>
      <c r="I1061" s="42"/>
      <c r="J1061" s="20"/>
      <c r="K1061" s="356"/>
    </row>
    <row r="1062" spans="1:11" s="370" customFormat="1" x14ac:dyDescent="0.25">
      <c r="A1062" s="12"/>
      <c r="B1062" s="12"/>
      <c r="C1062" s="12"/>
      <c r="D1062" s="14"/>
      <c r="E1062" s="214"/>
      <c r="F1062" s="214"/>
      <c r="G1062" s="214"/>
      <c r="H1062" s="214"/>
      <c r="I1062" s="42"/>
      <c r="J1062" s="20"/>
      <c r="K1062" s="356"/>
    </row>
    <row r="1063" spans="1:11" s="370" customFormat="1" x14ac:dyDescent="0.25">
      <c r="A1063" s="12"/>
      <c r="B1063" s="12"/>
      <c r="C1063" s="12"/>
      <c r="D1063" s="14"/>
      <c r="E1063" s="214"/>
      <c r="F1063" s="214"/>
      <c r="G1063" s="214"/>
      <c r="H1063" s="214"/>
      <c r="I1063" s="42"/>
      <c r="J1063" s="20"/>
      <c r="K1063" s="356"/>
    </row>
    <row r="1064" spans="1:11" s="370" customFormat="1" x14ac:dyDescent="0.25">
      <c r="A1064" s="12"/>
      <c r="B1064" s="12"/>
      <c r="C1064" s="12"/>
      <c r="D1064" s="14"/>
      <c r="E1064" s="214"/>
      <c r="F1064" s="214"/>
      <c r="G1064" s="214"/>
      <c r="H1064" s="214"/>
      <c r="I1064" s="42"/>
      <c r="J1064" s="20"/>
      <c r="K1064" s="356"/>
    </row>
    <row r="1065" spans="1:11" s="370" customFormat="1" x14ac:dyDescent="0.25">
      <c r="A1065" s="12"/>
      <c r="B1065" s="12"/>
      <c r="C1065" s="12"/>
      <c r="D1065" s="14"/>
      <c r="E1065" s="214"/>
      <c r="F1065" s="214"/>
      <c r="G1065" s="214"/>
      <c r="H1065" s="214"/>
      <c r="I1065" s="42"/>
      <c r="J1065" s="20"/>
      <c r="K1065" s="356"/>
    </row>
    <row r="1066" spans="1:11" s="370" customFormat="1" x14ac:dyDescent="0.25">
      <c r="A1066" s="12"/>
      <c r="B1066" s="12"/>
      <c r="C1066" s="12"/>
      <c r="D1066" s="14"/>
      <c r="E1066" s="214"/>
      <c r="F1066" s="214"/>
      <c r="G1066" s="214"/>
      <c r="H1066" s="214"/>
      <c r="I1066" s="42"/>
      <c r="J1066" s="20"/>
      <c r="K1066" s="356"/>
    </row>
    <row r="1067" spans="1:11" s="370" customFormat="1" x14ac:dyDescent="0.25">
      <c r="A1067" s="12"/>
      <c r="B1067" s="12"/>
      <c r="C1067" s="12"/>
      <c r="D1067" s="14"/>
      <c r="E1067" s="214"/>
      <c r="F1067" s="214"/>
      <c r="G1067" s="214"/>
      <c r="H1067" s="214"/>
      <c r="I1067" s="42"/>
      <c r="J1067" s="20"/>
      <c r="K1067" s="356"/>
    </row>
    <row r="1068" spans="1:11" s="370" customFormat="1" x14ac:dyDescent="0.25">
      <c r="A1068" s="12"/>
      <c r="B1068" s="12"/>
      <c r="C1068" s="12"/>
      <c r="D1068" s="14"/>
      <c r="E1068" s="214"/>
      <c r="F1068" s="214"/>
      <c r="G1068" s="214"/>
      <c r="H1068" s="214"/>
      <c r="I1068" s="42"/>
      <c r="J1068" s="20"/>
      <c r="K1068" s="356"/>
    </row>
    <row r="1069" spans="1:11" s="370" customFormat="1" x14ac:dyDescent="0.25">
      <c r="A1069" s="12"/>
      <c r="B1069" s="12"/>
      <c r="C1069" s="12"/>
      <c r="D1069" s="14"/>
      <c r="E1069" s="214"/>
      <c r="F1069" s="214"/>
      <c r="G1069" s="214"/>
      <c r="H1069" s="214"/>
      <c r="I1069" s="42"/>
      <c r="J1069" s="20"/>
      <c r="K1069" s="356"/>
    </row>
    <row r="1070" spans="1:11" s="370" customFormat="1" x14ac:dyDescent="0.25">
      <c r="A1070" s="12"/>
      <c r="B1070" s="12"/>
      <c r="C1070" s="12"/>
      <c r="D1070" s="14"/>
      <c r="E1070" s="214"/>
      <c r="F1070" s="214"/>
      <c r="G1070" s="214"/>
      <c r="H1070" s="214"/>
      <c r="I1070" s="42"/>
      <c r="J1070" s="20"/>
      <c r="K1070" s="356"/>
    </row>
    <row r="1071" spans="1:11" s="370" customFormat="1" x14ac:dyDescent="0.25">
      <c r="A1071" s="12"/>
      <c r="B1071" s="12"/>
      <c r="C1071" s="12"/>
      <c r="D1071" s="14"/>
      <c r="E1071" s="214"/>
      <c r="F1071" s="214"/>
      <c r="G1071" s="214"/>
      <c r="H1071" s="214"/>
      <c r="I1071" s="42"/>
      <c r="J1071" s="20"/>
      <c r="K1071" s="356"/>
    </row>
    <row r="1072" spans="1:11" s="370" customFormat="1" x14ac:dyDescent="0.25">
      <c r="A1072" s="12"/>
      <c r="B1072" s="12"/>
      <c r="C1072" s="12"/>
      <c r="D1072" s="14"/>
      <c r="E1072" s="214"/>
      <c r="F1072" s="214"/>
      <c r="G1072" s="214"/>
      <c r="H1072" s="214"/>
      <c r="I1072" s="42"/>
      <c r="J1072" s="20"/>
      <c r="K1072" s="356"/>
    </row>
    <row r="1073" spans="1:11" s="370" customFormat="1" x14ac:dyDescent="0.25">
      <c r="A1073" s="12"/>
      <c r="B1073" s="12"/>
      <c r="C1073" s="12"/>
      <c r="D1073" s="14"/>
      <c r="E1073" s="214"/>
      <c r="F1073" s="214"/>
      <c r="G1073" s="214"/>
      <c r="H1073" s="214"/>
      <c r="I1073" s="42"/>
      <c r="J1073" s="20"/>
      <c r="K1073" s="356"/>
    </row>
    <row r="1074" spans="1:11" s="370" customFormat="1" x14ac:dyDescent="0.25">
      <c r="A1074" s="12"/>
      <c r="B1074" s="12"/>
      <c r="C1074" s="12"/>
      <c r="D1074" s="14"/>
      <c r="E1074" s="214"/>
      <c r="F1074" s="214"/>
      <c r="G1074" s="214"/>
      <c r="H1074" s="214"/>
      <c r="I1074" s="42"/>
      <c r="J1074" s="20"/>
      <c r="K1074" s="356"/>
    </row>
    <row r="1075" spans="1:11" s="370" customFormat="1" x14ac:dyDescent="0.25">
      <c r="A1075" s="12"/>
      <c r="B1075" s="12"/>
      <c r="C1075" s="12"/>
      <c r="D1075" s="14"/>
      <c r="E1075" s="214"/>
      <c r="F1075" s="214"/>
      <c r="G1075" s="214"/>
      <c r="H1075" s="214"/>
      <c r="I1075" s="42"/>
      <c r="J1075" s="20"/>
      <c r="K1075" s="356"/>
    </row>
    <row r="1076" spans="1:11" s="370" customFormat="1" x14ac:dyDescent="0.25">
      <c r="A1076" s="12"/>
      <c r="B1076" s="12"/>
      <c r="C1076" s="12"/>
      <c r="D1076" s="14"/>
      <c r="E1076" s="214"/>
      <c r="F1076" s="214"/>
      <c r="G1076" s="214"/>
      <c r="H1076" s="214"/>
      <c r="I1076" s="42"/>
      <c r="J1076" s="20"/>
      <c r="K1076" s="356"/>
    </row>
    <row r="1077" spans="1:11" s="370" customFormat="1" x14ac:dyDescent="0.25">
      <c r="A1077" s="12"/>
      <c r="B1077" s="12"/>
      <c r="C1077" s="12"/>
      <c r="D1077" s="14"/>
      <c r="E1077" s="214"/>
      <c r="F1077" s="214"/>
      <c r="G1077" s="214"/>
      <c r="H1077" s="214"/>
      <c r="I1077" s="42"/>
      <c r="J1077" s="20"/>
      <c r="K1077" s="356"/>
    </row>
    <row r="1078" spans="1:11" s="370" customFormat="1" x14ac:dyDescent="0.25">
      <c r="A1078" s="12"/>
      <c r="B1078" s="12"/>
      <c r="C1078" s="12"/>
      <c r="D1078" s="14"/>
      <c r="E1078" s="214"/>
      <c r="F1078" s="214"/>
      <c r="G1078" s="214"/>
      <c r="H1078" s="214"/>
      <c r="I1078" s="42"/>
      <c r="J1078" s="20"/>
      <c r="K1078" s="356"/>
    </row>
    <row r="1079" spans="1:11" s="370" customFormat="1" x14ac:dyDescent="0.25">
      <c r="A1079" s="12"/>
      <c r="B1079" s="12"/>
      <c r="C1079" s="12"/>
      <c r="D1079" s="14"/>
      <c r="E1079" s="214"/>
      <c r="F1079" s="214"/>
      <c r="G1079" s="214"/>
      <c r="H1079" s="214"/>
      <c r="I1079" s="42"/>
      <c r="J1079" s="20"/>
      <c r="K1079" s="356"/>
    </row>
    <row r="1080" spans="1:11" s="370" customFormat="1" x14ac:dyDescent="0.25">
      <c r="A1080" s="12"/>
      <c r="B1080" s="12"/>
      <c r="C1080" s="12"/>
      <c r="D1080" s="14"/>
      <c r="E1080" s="214"/>
      <c r="F1080" s="214"/>
      <c r="G1080" s="214"/>
      <c r="H1080" s="214"/>
      <c r="I1080" s="42"/>
      <c r="J1080" s="20"/>
      <c r="K1080" s="356"/>
    </row>
    <row r="1081" spans="1:11" s="370" customFormat="1" x14ac:dyDescent="0.25">
      <c r="A1081" s="12"/>
      <c r="B1081" s="12"/>
      <c r="C1081" s="12"/>
      <c r="D1081" s="14"/>
      <c r="E1081" s="214"/>
      <c r="F1081" s="214"/>
      <c r="G1081" s="214"/>
      <c r="H1081" s="214"/>
      <c r="I1081" s="42"/>
      <c r="J1081" s="20"/>
      <c r="K1081" s="356"/>
    </row>
    <row r="1082" spans="1:11" s="370" customFormat="1" x14ac:dyDescent="0.25">
      <c r="A1082" s="12"/>
      <c r="B1082" s="12"/>
      <c r="C1082" s="12"/>
      <c r="D1082" s="14"/>
      <c r="E1082" s="214"/>
      <c r="F1082" s="214"/>
      <c r="G1082" s="214"/>
      <c r="H1082" s="214"/>
      <c r="I1082" s="42"/>
      <c r="J1082" s="20"/>
      <c r="K1082" s="356"/>
    </row>
    <row r="1083" spans="1:11" s="370" customFormat="1" x14ac:dyDescent="0.25">
      <c r="A1083" s="12"/>
      <c r="B1083" s="12"/>
      <c r="C1083" s="12"/>
      <c r="D1083" s="14"/>
      <c r="E1083" s="214"/>
      <c r="F1083" s="214"/>
      <c r="G1083" s="214"/>
      <c r="H1083" s="214"/>
      <c r="I1083" s="42"/>
      <c r="J1083" s="20"/>
      <c r="K1083" s="356"/>
    </row>
    <row r="1084" spans="1:11" s="370" customFormat="1" x14ac:dyDescent="0.25">
      <c r="A1084" s="12"/>
      <c r="B1084" s="12"/>
      <c r="C1084" s="12"/>
      <c r="D1084" s="14"/>
      <c r="E1084" s="214"/>
      <c r="F1084" s="214"/>
      <c r="G1084" s="214"/>
      <c r="H1084" s="214"/>
      <c r="I1084" s="42"/>
      <c r="J1084" s="20"/>
      <c r="K1084" s="356"/>
    </row>
    <row r="1085" spans="1:11" s="370" customFormat="1" x14ac:dyDescent="0.25">
      <c r="A1085" s="12"/>
      <c r="B1085" s="12"/>
      <c r="C1085" s="12"/>
      <c r="D1085" s="14"/>
      <c r="E1085" s="214"/>
      <c r="F1085" s="214"/>
      <c r="G1085" s="214"/>
      <c r="H1085" s="214"/>
      <c r="I1085" s="42"/>
      <c r="J1085" s="20"/>
      <c r="K1085" s="356"/>
    </row>
    <row r="1086" spans="1:11" s="370" customFormat="1" x14ac:dyDescent="0.25">
      <c r="A1086" s="12"/>
      <c r="B1086" s="12"/>
      <c r="C1086" s="12"/>
      <c r="D1086" s="14"/>
      <c r="E1086" s="214"/>
      <c r="F1086" s="214"/>
      <c r="G1086" s="214"/>
      <c r="H1086" s="214"/>
      <c r="I1086" s="42"/>
      <c r="J1086" s="20"/>
      <c r="K1086" s="356"/>
    </row>
    <row r="1087" spans="1:11" s="370" customFormat="1" x14ac:dyDescent="0.25">
      <c r="A1087" s="12"/>
      <c r="B1087" s="12"/>
      <c r="C1087" s="12"/>
      <c r="D1087" s="14"/>
      <c r="E1087" s="214"/>
      <c r="F1087" s="214"/>
      <c r="G1087" s="214"/>
      <c r="H1087" s="214"/>
      <c r="I1087" s="42"/>
      <c r="J1087" s="20"/>
      <c r="K1087" s="356"/>
    </row>
    <row r="1088" spans="1:11" s="370" customFormat="1" x14ac:dyDescent="0.25">
      <c r="A1088" s="12"/>
      <c r="B1088" s="12"/>
      <c r="C1088" s="12"/>
      <c r="D1088" s="14"/>
      <c r="E1088" s="214"/>
      <c r="F1088" s="214"/>
      <c r="G1088" s="214"/>
      <c r="H1088" s="214"/>
      <c r="I1088" s="42"/>
      <c r="J1088" s="20"/>
      <c r="K1088" s="356"/>
    </row>
    <row r="1089" spans="1:11" s="370" customFormat="1" x14ac:dyDescent="0.25">
      <c r="A1089" s="12"/>
      <c r="B1089" s="12"/>
      <c r="C1089" s="12"/>
      <c r="D1089" s="14"/>
      <c r="E1089" s="214"/>
      <c r="F1089" s="214"/>
      <c r="G1089" s="214"/>
      <c r="H1089" s="214"/>
      <c r="I1089" s="42"/>
      <c r="J1089" s="20"/>
      <c r="K1089" s="356"/>
    </row>
    <row r="1090" spans="1:11" s="370" customFormat="1" x14ac:dyDescent="0.25">
      <c r="A1090" s="12"/>
      <c r="B1090" s="12"/>
      <c r="C1090" s="12"/>
      <c r="D1090" s="14"/>
      <c r="E1090" s="214"/>
      <c r="F1090" s="214"/>
      <c r="G1090" s="214"/>
      <c r="H1090" s="214"/>
      <c r="I1090" s="42"/>
      <c r="J1090" s="20"/>
      <c r="K1090" s="356"/>
    </row>
    <row r="1091" spans="1:11" s="370" customFormat="1" x14ac:dyDescent="0.25">
      <c r="A1091" s="12"/>
      <c r="B1091" s="12"/>
      <c r="C1091" s="12"/>
      <c r="D1091" s="14"/>
      <c r="E1091" s="214"/>
      <c r="F1091" s="214"/>
      <c r="G1091" s="214"/>
      <c r="H1091" s="214"/>
      <c r="I1091" s="42"/>
      <c r="J1091" s="20"/>
      <c r="K1091" s="356"/>
    </row>
    <row r="1092" spans="1:11" s="370" customFormat="1" x14ac:dyDescent="0.25">
      <c r="A1092" s="12"/>
      <c r="B1092" s="12"/>
      <c r="C1092" s="12"/>
      <c r="D1092" s="14"/>
      <c r="E1092" s="214"/>
      <c r="F1092" s="214"/>
      <c r="G1092" s="214"/>
      <c r="H1092" s="214"/>
      <c r="I1092" s="42"/>
      <c r="J1092" s="20"/>
      <c r="K1092" s="356"/>
    </row>
    <row r="1093" spans="1:11" s="370" customFormat="1" x14ac:dyDescent="0.25">
      <c r="A1093" s="12"/>
      <c r="B1093" s="12"/>
      <c r="C1093" s="12"/>
      <c r="D1093" s="14"/>
      <c r="E1093" s="214"/>
      <c r="F1093" s="214"/>
      <c r="G1093" s="214"/>
      <c r="H1093" s="214"/>
      <c r="I1093" s="42"/>
      <c r="J1093" s="20"/>
      <c r="K1093" s="356"/>
    </row>
    <row r="1094" spans="1:11" s="370" customFormat="1" x14ac:dyDescent="0.25">
      <c r="A1094" s="12"/>
      <c r="B1094" s="12"/>
      <c r="C1094" s="12"/>
      <c r="D1094" s="14"/>
      <c r="E1094" s="214"/>
      <c r="F1094" s="214"/>
      <c r="G1094" s="214"/>
      <c r="H1094" s="214"/>
      <c r="I1094" s="42"/>
      <c r="J1094" s="20"/>
      <c r="K1094" s="356"/>
    </row>
    <row r="1095" spans="1:11" s="370" customFormat="1" x14ac:dyDescent="0.25">
      <c r="A1095" s="12"/>
      <c r="B1095" s="12"/>
      <c r="C1095" s="12"/>
      <c r="D1095" s="14"/>
      <c r="E1095" s="214"/>
      <c r="F1095" s="214"/>
      <c r="G1095" s="214"/>
      <c r="H1095" s="214"/>
      <c r="I1095" s="42"/>
      <c r="J1095" s="20"/>
      <c r="K1095" s="356"/>
    </row>
    <row r="1096" spans="1:11" s="370" customFormat="1" x14ac:dyDescent="0.25">
      <c r="A1096" s="12"/>
      <c r="B1096" s="12"/>
      <c r="C1096" s="12"/>
      <c r="D1096" s="14"/>
      <c r="E1096" s="214"/>
      <c r="F1096" s="214"/>
      <c r="G1096" s="214"/>
      <c r="H1096" s="214"/>
      <c r="I1096" s="42"/>
      <c r="J1096" s="20"/>
      <c r="K1096" s="356"/>
    </row>
    <row r="1097" spans="1:11" s="370" customFormat="1" x14ac:dyDescent="0.25">
      <c r="A1097" s="12"/>
      <c r="B1097" s="12"/>
      <c r="C1097" s="12"/>
      <c r="D1097" s="14"/>
      <c r="E1097" s="214"/>
      <c r="F1097" s="214"/>
      <c r="G1097" s="214"/>
      <c r="H1097" s="214"/>
      <c r="I1097" s="42"/>
      <c r="J1097" s="20"/>
      <c r="K1097" s="356"/>
    </row>
    <row r="1098" spans="1:11" s="370" customFormat="1" x14ac:dyDescent="0.25">
      <c r="A1098" s="12"/>
      <c r="B1098" s="12"/>
      <c r="C1098" s="12"/>
      <c r="D1098" s="14"/>
      <c r="E1098" s="214"/>
      <c r="F1098" s="214"/>
      <c r="G1098" s="214"/>
      <c r="H1098" s="214"/>
      <c r="I1098" s="42"/>
      <c r="J1098" s="20"/>
      <c r="K1098" s="356"/>
    </row>
    <row r="1099" spans="1:11" s="370" customFormat="1" x14ac:dyDescent="0.25">
      <c r="A1099" s="12"/>
      <c r="B1099" s="12"/>
      <c r="C1099" s="12"/>
      <c r="D1099" s="14"/>
      <c r="E1099" s="214"/>
      <c r="F1099" s="214"/>
      <c r="G1099" s="214"/>
      <c r="H1099" s="214"/>
      <c r="I1099" s="42"/>
      <c r="J1099" s="20"/>
      <c r="K1099" s="356"/>
    </row>
    <row r="1100" spans="1:11" s="370" customFormat="1" x14ac:dyDescent="0.25">
      <c r="A1100" s="12"/>
      <c r="B1100" s="12"/>
      <c r="C1100" s="12"/>
      <c r="D1100" s="14"/>
      <c r="E1100" s="214"/>
      <c r="F1100" s="214"/>
      <c r="G1100" s="214"/>
      <c r="H1100" s="214"/>
      <c r="I1100" s="42"/>
      <c r="J1100" s="20"/>
      <c r="K1100" s="356"/>
    </row>
    <row r="1101" spans="1:11" s="370" customFormat="1" x14ac:dyDescent="0.25">
      <c r="A1101" s="12"/>
      <c r="B1101" s="12"/>
      <c r="C1101" s="12"/>
      <c r="D1101" s="14"/>
      <c r="E1101" s="214"/>
      <c r="F1101" s="214"/>
      <c r="G1101" s="214"/>
      <c r="H1101" s="214"/>
      <c r="I1101" s="42"/>
      <c r="J1101" s="20"/>
      <c r="K1101" s="356"/>
    </row>
    <row r="1102" spans="1:11" s="370" customFormat="1" x14ac:dyDescent="0.25">
      <c r="A1102" s="12"/>
      <c r="B1102" s="12"/>
      <c r="C1102" s="12"/>
      <c r="D1102" s="14"/>
      <c r="E1102" s="214"/>
      <c r="F1102" s="214"/>
      <c r="G1102" s="214"/>
      <c r="H1102" s="214"/>
      <c r="I1102" s="42"/>
      <c r="J1102" s="20"/>
      <c r="K1102" s="356"/>
    </row>
    <row r="1103" spans="1:11" s="370" customFormat="1" x14ac:dyDescent="0.25">
      <c r="A1103" s="12"/>
      <c r="B1103" s="12"/>
      <c r="C1103" s="12"/>
      <c r="D1103" s="14"/>
      <c r="E1103" s="214"/>
      <c r="F1103" s="214"/>
      <c r="G1103" s="214"/>
      <c r="H1103" s="214"/>
      <c r="I1103" s="42"/>
      <c r="J1103" s="20"/>
      <c r="K1103" s="356"/>
    </row>
    <row r="1104" spans="1:11" s="370" customFormat="1" x14ac:dyDescent="0.25">
      <c r="A1104" s="12"/>
      <c r="B1104" s="12"/>
      <c r="C1104" s="12"/>
      <c r="D1104" s="14"/>
      <c r="E1104" s="214"/>
      <c r="F1104" s="214"/>
      <c r="G1104" s="214"/>
      <c r="H1104" s="214"/>
      <c r="I1104" s="42"/>
      <c r="J1104" s="20"/>
      <c r="K1104" s="356"/>
    </row>
    <row r="1105" spans="1:11" s="370" customFormat="1" x14ac:dyDescent="0.25">
      <c r="A1105" s="12"/>
      <c r="B1105" s="12"/>
      <c r="C1105" s="12"/>
      <c r="D1105" s="14"/>
      <c r="E1105" s="214"/>
      <c r="F1105" s="214"/>
      <c r="G1105" s="214"/>
      <c r="H1105" s="214"/>
      <c r="I1105" s="42"/>
      <c r="J1105" s="20"/>
      <c r="K1105" s="356"/>
    </row>
    <row r="1106" spans="1:11" s="370" customFormat="1" x14ac:dyDescent="0.25">
      <c r="A1106" s="12"/>
      <c r="B1106" s="12"/>
      <c r="C1106" s="12"/>
      <c r="D1106" s="14"/>
      <c r="E1106" s="214"/>
      <c r="F1106" s="214"/>
      <c r="G1106" s="214"/>
      <c r="H1106" s="214"/>
      <c r="I1106" s="42"/>
      <c r="J1106" s="20"/>
      <c r="K1106" s="356"/>
    </row>
    <row r="1107" spans="1:11" s="370" customFormat="1" x14ac:dyDescent="0.25">
      <c r="A1107" s="12"/>
      <c r="B1107" s="12"/>
      <c r="C1107" s="12"/>
      <c r="D1107" s="14"/>
      <c r="E1107" s="214"/>
      <c r="F1107" s="214"/>
      <c r="G1107" s="214"/>
      <c r="H1107" s="214"/>
      <c r="I1107" s="42"/>
      <c r="J1107" s="20"/>
      <c r="K1107" s="356"/>
    </row>
    <row r="1108" spans="1:11" s="370" customFormat="1" x14ac:dyDescent="0.25">
      <c r="A1108" s="12"/>
      <c r="B1108" s="12"/>
      <c r="C1108" s="12"/>
      <c r="D1108" s="14"/>
      <c r="E1108" s="214"/>
      <c r="F1108" s="214"/>
      <c r="G1108" s="214"/>
      <c r="H1108" s="214"/>
      <c r="I1108" s="42"/>
      <c r="J1108" s="20"/>
      <c r="K1108" s="356"/>
    </row>
    <row r="1109" spans="1:11" s="370" customFormat="1" x14ac:dyDescent="0.25">
      <c r="A1109" s="12"/>
      <c r="B1109" s="12"/>
      <c r="C1109" s="12"/>
      <c r="D1109" s="14"/>
      <c r="E1109" s="214"/>
      <c r="F1109" s="214"/>
      <c r="G1109" s="214"/>
      <c r="H1109" s="214"/>
      <c r="I1109" s="42"/>
      <c r="J1109" s="20"/>
      <c r="K1109" s="356"/>
    </row>
    <row r="1110" spans="1:11" s="370" customFormat="1" x14ac:dyDescent="0.25">
      <c r="A1110" s="12"/>
      <c r="B1110" s="12"/>
      <c r="C1110" s="12"/>
      <c r="D1110" s="14"/>
      <c r="E1110" s="214"/>
      <c r="F1110" s="214"/>
      <c r="G1110" s="214"/>
      <c r="H1110" s="214"/>
      <c r="I1110" s="42"/>
      <c r="J1110" s="20"/>
      <c r="K1110" s="356"/>
    </row>
    <row r="1111" spans="1:11" s="370" customFormat="1" x14ac:dyDescent="0.25">
      <c r="A1111" s="12"/>
      <c r="B1111" s="12"/>
      <c r="C1111" s="12"/>
      <c r="D1111" s="14"/>
      <c r="E1111" s="214"/>
      <c r="F1111" s="214"/>
      <c r="G1111" s="214"/>
      <c r="H1111" s="214"/>
      <c r="I1111" s="42"/>
      <c r="J1111" s="20"/>
      <c r="K1111" s="356"/>
    </row>
    <row r="1112" spans="1:11" s="370" customFormat="1" x14ac:dyDescent="0.25">
      <c r="A1112" s="12"/>
      <c r="B1112" s="12"/>
      <c r="C1112" s="12"/>
      <c r="D1112" s="14"/>
      <c r="E1112" s="214"/>
      <c r="F1112" s="214"/>
      <c r="G1112" s="214"/>
      <c r="H1112" s="214"/>
      <c r="I1112" s="42"/>
      <c r="J1112" s="20"/>
      <c r="K1112" s="356"/>
    </row>
    <row r="1113" spans="1:11" s="370" customFormat="1" x14ac:dyDescent="0.25">
      <c r="A1113" s="12"/>
      <c r="B1113" s="12"/>
      <c r="C1113" s="12"/>
      <c r="D1113" s="14"/>
      <c r="E1113" s="214"/>
      <c r="F1113" s="214"/>
      <c r="G1113" s="214"/>
      <c r="H1113" s="214"/>
      <c r="I1113" s="42"/>
      <c r="J1113" s="20"/>
      <c r="K1113" s="356"/>
    </row>
    <row r="1114" spans="1:11" s="370" customFormat="1" x14ac:dyDescent="0.25">
      <c r="A1114" s="12"/>
      <c r="B1114" s="12"/>
      <c r="C1114" s="12"/>
      <c r="D1114" s="14"/>
      <c r="E1114" s="214"/>
      <c r="F1114" s="214"/>
      <c r="G1114" s="214"/>
      <c r="H1114" s="214"/>
      <c r="I1114" s="42"/>
      <c r="J1114" s="20"/>
      <c r="K1114" s="356"/>
    </row>
    <row r="1115" spans="1:11" s="370" customFormat="1" x14ac:dyDescent="0.25">
      <c r="A1115" s="12"/>
      <c r="B1115" s="12"/>
      <c r="C1115" s="12"/>
      <c r="D1115" s="14"/>
      <c r="E1115" s="214"/>
      <c r="F1115" s="214"/>
      <c r="G1115" s="214"/>
      <c r="H1115" s="214"/>
      <c r="I1115" s="42"/>
      <c r="J1115" s="20"/>
      <c r="K1115" s="356"/>
    </row>
    <row r="1116" spans="1:11" s="370" customFormat="1" x14ac:dyDescent="0.25">
      <c r="A1116" s="12"/>
      <c r="B1116" s="12"/>
      <c r="C1116" s="12"/>
      <c r="D1116" s="14"/>
      <c r="E1116" s="214"/>
      <c r="F1116" s="214"/>
      <c r="G1116" s="214"/>
      <c r="H1116" s="214"/>
      <c r="I1116" s="42"/>
      <c r="J1116" s="20"/>
      <c r="K1116" s="356"/>
    </row>
    <row r="1117" spans="1:11" s="370" customFormat="1" x14ac:dyDescent="0.25">
      <c r="A1117" s="12"/>
      <c r="B1117" s="12"/>
      <c r="C1117" s="12"/>
      <c r="D1117" s="14"/>
      <c r="E1117" s="214"/>
      <c r="F1117" s="214"/>
      <c r="G1117" s="214"/>
      <c r="H1117" s="214"/>
      <c r="I1117" s="42"/>
      <c r="J1117" s="20"/>
      <c r="K1117" s="356"/>
    </row>
    <row r="1118" spans="1:11" s="370" customFormat="1" x14ac:dyDescent="0.25">
      <c r="A1118" s="12"/>
      <c r="B1118" s="12"/>
      <c r="C1118" s="12"/>
      <c r="D1118" s="14"/>
      <c r="E1118" s="214"/>
      <c r="F1118" s="214"/>
      <c r="G1118" s="214"/>
      <c r="H1118" s="214"/>
      <c r="I1118" s="42"/>
      <c r="J1118" s="20"/>
      <c r="K1118" s="356"/>
    </row>
    <row r="1119" spans="1:11" s="370" customFormat="1" x14ac:dyDescent="0.25">
      <c r="A1119" s="12"/>
      <c r="B1119" s="12"/>
      <c r="C1119" s="12"/>
      <c r="D1119" s="14"/>
      <c r="E1119" s="214"/>
      <c r="F1119" s="214"/>
      <c r="G1119" s="214"/>
      <c r="H1119" s="214"/>
      <c r="I1119" s="42"/>
      <c r="J1119" s="20"/>
      <c r="K1119" s="356"/>
    </row>
    <row r="1120" spans="1:11" s="370" customFormat="1" x14ac:dyDescent="0.25">
      <c r="A1120" s="12"/>
      <c r="B1120" s="12"/>
      <c r="C1120" s="12"/>
      <c r="D1120" s="14"/>
      <c r="E1120" s="214"/>
      <c r="F1120" s="214"/>
      <c r="G1120" s="214"/>
      <c r="H1120" s="214"/>
      <c r="I1120" s="42"/>
      <c r="J1120" s="20"/>
      <c r="K1120" s="356"/>
    </row>
    <row r="1121" spans="1:11" s="370" customFormat="1" x14ac:dyDescent="0.25">
      <c r="A1121" s="12"/>
      <c r="B1121" s="12"/>
      <c r="C1121" s="12"/>
      <c r="D1121" s="14"/>
      <c r="E1121" s="214"/>
      <c r="F1121" s="214"/>
      <c r="G1121" s="214"/>
      <c r="H1121" s="214"/>
      <c r="I1121" s="42"/>
      <c r="J1121" s="20"/>
      <c r="K1121" s="356"/>
    </row>
    <row r="1122" spans="1:11" s="370" customFormat="1" x14ac:dyDescent="0.25">
      <c r="A1122" s="12"/>
      <c r="B1122" s="12"/>
      <c r="C1122" s="12"/>
      <c r="D1122" s="14"/>
      <c r="E1122" s="214"/>
      <c r="F1122" s="214"/>
      <c r="G1122" s="214"/>
      <c r="H1122" s="214"/>
      <c r="I1122" s="42"/>
      <c r="J1122" s="20"/>
      <c r="K1122" s="356"/>
    </row>
    <row r="1123" spans="1:11" s="370" customFormat="1" x14ac:dyDescent="0.25">
      <c r="A1123" s="12"/>
      <c r="B1123" s="12"/>
      <c r="C1123" s="12"/>
      <c r="D1123" s="14"/>
      <c r="E1123" s="214"/>
      <c r="F1123" s="214"/>
      <c r="G1123" s="214"/>
      <c r="H1123" s="214"/>
      <c r="I1123" s="42"/>
      <c r="J1123" s="20"/>
      <c r="K1123" s="356"/>
    </row>
    <row r="1124" spans="1:11" s="370" customFormat="1" x14ac:dyDescent="0.25">
      <c r="A1124" s="12"/>
      <c r="B1124" s="12"/>
      <c r="C1124" s="12"/>
      <c r="D1124" s="14"/>
      <c r="E1124" s="214"/>
      <c r="F1124" s="214"/>
      <c r="G1124" s="214"/>
      <c r="H1124" s="214"/>
      <c r="I1124" s="42"/>
      <c r="J1124" s="20"/>
      <c r="K1124" s="356"/>
    </row>
    <row r="1125" spans="1:11" s="370" customFormat="1" x14ac:dyDescent="0.25">
      <c r="A1125" s="12"/>
      <c r="B1125" s="12"/>
      <c r="C1125" s="12"/>
      <c r="D1125" s="14"/>
      <c r="E1125" s="214"/>
      <c r="F1125" s="214"/>
      <c r="G1125" s="214"/>
      <c r="H1125" s="214"/>
      <c r="I1125" s="42"/>
      <c r="J1125" s="20"/>
      <c r="K1125" s="356"/>
    </row>
    <row r="1126" spans="1:11" s="370" customFormat="1" x14ac:dyDescent="0.25">
      <c r="A1126" s="12"/>
      <c r="B1126" s="12"/>
      <c r="C1126" s="12"/>
      <c r="D1126" s="14"/>
      <c r="E1126" s="214"/>
      <c r="F1126" s="214"/>
      <c r="G1126" s="214"/>
      <c r="H1126" s="214"/>
      <c r="I1126" s="42"/>
      <c r="J1126" s="20"/>
      <c r="K1126" s="356"/>
    </row>
    <row r="1127" spans="1:11" s="370" customFormat="1" x14ac:dyDescent="0.25">
      <c r="A1127" s="12"/>
      <c r="B1127" s="12"/>
      <c r="C1127" s="12"/>
      <c r="D1127" s="14"/>
      <c r="E1127" s="214"/>
      <c r="F1127" s="214"/>
      <c r="G1127" s="214"/>
      <c r="H1127" s="214"/>
      <c r="I1127" s="42"/>
      <c r="J1127" s="20"/>
      <c r="K1127" s="356"/>
    </row>
    <row r="1128" spans="1:11" s="370" customFormat="1" x14ac:dyDescent="0.25">
      <c r="A1128" s="12"/>
      <c r="B1128" s="12"/>
      <c r="C1128" s="12"/>
      <c r="D1128" s="14"/>
      <c r="E1128" s="214"/>
      <c r="F1128" s="214"/>
      <c r="G1128" s="214"/>
      <c r="H1128" s="214"/>
      <c r="I1128" s="42"/>
      <c r="J1128" s="20"/>
      <c r="K1128" s="356"/>
    </row>
    <row r="1129" spans="1:11" s="370" customFormat="1" x14ac:dyDescent="0.25">
      <c r="A1129" s="12"/>
      <c r="B1129" s="12"/>
      <c r="C1129" s="12"/>
      <c r="D1129" s="14"/>
      <c r="E1129" s="214"/>
      <c r="F1129" s="214"/>
      <c r="G1129" s="214"/>
      <c r="H1129" s="214"/>
      <c r="I1129" s="42"/>
      <c r="J1129" s="20"/>
      <c r="K1129" s="356"/>
    </row>
    <row r="1130" spans="1:11" s="370" customFormat="1" x14ac:dyDescent="0.25">
      <c r="A1130" s="12"/>
      <c r="B1130" s="12"/>
      <c r="C1130" s="12"/>
      <c r="D1130" s="14"/>
      <c r="E1130" s="214"/>
      <c r="F1130" s="214"/>
      <c r="G1130" s="214"/>
      <c r="H1130" s="214"/>
      <c r="I1130" s="42"/>
      <c r="J1130" s="20"/>
      <c r="K1130" s="356"/>
    </row>
    <row r="1131" spans="1:11" s="370" customFormat="1" x14ac:dyDescent="0.25">
      <c r="A1131" s="12"/>
      <c r="B1131" s="12"/>
      <c r="C1131" s="12"/>
      <c r="D1131" s="14"/>
      <c r="E1131" s="214"/>
      <c r="F1131" s="214"/>
      <c r="G1131" s="214"/>
      <c r="H1131" s="214"/>
      <c r="I1131" s="42"/>
      <c r="J1131" s="20"/>
      <c r="K1131" s="356"/>
    </row>
    <row r="1132" spans="1:11" s="370" customFormat="1" x14ac:dyDescent="0.25">
      <c r="A1132" s="12"/>
      <c r="B1132" s="12"/>
      <c r="C1132" s="12"/>
      <c r="D1132" s="14"/>
      <c r="E1132" s="214"/>
      <c r="F1132" s="214"/>
      <c r="G1132" s="214"/>
      <c r="H1132" s="214"/>
      <c r="I1132" s="42"/>
      <c r="J1132" s="20"/>
      <c r="K1132" s="356"/>
    </row>
    <row r="1133" spans="1:11" s="370" customFormat="1" x14ac:dyDescent="0.25">
      <c r="A1133" s="12"/>
      <c r="B1133" s="12"/>
      <c r="C1133" s="12"/>
      <c r="D1133" s="14"/>
      <c r="E1133" s="214"/>
      <c r="F1133" s="214"/>
      <c r="G1133" s="214"/>
      <c r="H1133" s="214"/>
      <c r="I1133" s="42"/>
      <c r="J1133" s="20"/>
      <c r="K1133" s="356"/>
    </row>
    <row r="1134" spans="1:11" s="370" customFormat="1" x14ac:dyDescent="0.25">
      <c r="A1134" s="12"/>
      <c r="B1134" s="12"/>
      <c r="C1134" s="12"/>
      <c r="D1134" s="14"/>
      <c r="E1134" s="214"/>
      <c r="F1134" s="214"/>
      <c r="G1134" s="214"/>
      <c r="H1134" s="214"/>
      <c r="I1134" s="42"/>
      <c r="J1134" s="20"/>
      <c r="K1134" s="356"/>
    </row>
    <row r="1135" spans="1:11" s="370" customFormat="1" x14ac:dyDescent="0.25">
      <c r="A1135" s="12"/>
      <c r="B1135" s="12"/>
      <c r="C1135" s="12"/>
      <c r="D1135" s="14"/>
      <c r="E1135" s="214"/>
      <c r="F1135" s="214"/>
      <c r="G1135" s="214"/>
      <c r="H1135" s="214"/>
      <c r="I1135" s="42"/>
      <c r="J1135" s="20"/>
      <c r="K1135" s="356"/>
    </row>
    <row r="1136" spans="1:11" s="370" customFormat="1" x14ac:dyDescent="0.25">
      <c r="A1136" s="12"/>
      <c r="B1136" s="12"/>
      <c r="C1136" s="12"/>
      <c r="D1136" s="14"/>
      <c r="E1136" s="214"/>
      <c r="F1136" s="214"/>
      <c r="G1136" s="214"/>
      <c r="H1136" s="214"/>
      <c r="I1136" s="42"/>
      <c r="J1136" s="20"/>
      <c r="K1136" s="356"/>
    </row>
    <row r="1137" spans="1:11" s="370" customFormat="1" x14ac:dyDescent="0.25">
      <c r="A1137" s="12"/>
      <c r="B1137" s="12"/>
      <c r="C1137" s="12"/>
      <c r="D1137" s="14"/>
      <c r="E1137" s="214"/>
      <c r="F1137" s="214"/>
      <c r="G1137" s="214"/>
      <c r="H1137" s="214"/>
      <c r="I1137" s="42"/>
      <c r="J1137" s="20"/>
      <c r="K1137" s="356"/>
    </row>
    <row r="1138" spans="1:11" s="370" customFormat="1" x14ac:dyDescent="0.25">
      <c r="A1138" s="12"/>
      <c r="B1138" s="12"/>
      <c r="C1138" s="12"/>
      <c r="D1138" s="14"/>
      <c r="E1138" s="214"/>
      <c r="F1138" s="214"/>
      <c r="G1138" s="214"/>
      <c r="H1138" s="214"/>
      <c r="I1138" s="42"/>
      <c r="J1138" s="20"/>
      <c r="K1138" s="356"/>
    </row>
    <row r="1139" spans="1:11" s="370" customFormat="1" x14ac:dyDescent="0.25">
      <c r="A1139" s="12"/>
      <c r="B1139" s="12"/>
      <c r="C1139" s="12"/>
      <c r="D1139" s="14"/>
      <c r="E1139" s="214"/>
      <c r="F1139" s="214"/>
      <c r="G1139" s="214"/>
      <c r="H1139" s="214"/>
      <c r="I1139" s="42"/>
      <c r="J1139" s="20"/>
      <c r="K1139" s="356"/>
    </row>
    <row r="1140" spans="1:11" s="370" customFormat="1" x14ac:dyDescent="0.25">
      <c r="A1140" s="12"/>
      <c r="B1140" s="12"/>
      <c r="C1140" s="12"/>
      <c r="D1140" s="14"/>
      <c r="E1140" s="214"/>
      <c r="F1140" s="214"/>
      <c r="G1140" s="214"/>
      <c r="H1140" s="214"/>
      <c r="I1140" s="42"/>
      <c r="J1140" s="20"/>
      <c r="K1140" s="356"/>
    </row>
    <row r="1141" spans="1:11" s="370" customFormat="1" x14ac:dyDescent="0.25">
      <c r="A1141" s="12"/>
      <c r="B1141" s="12"/>
      <c r="C1141" s="12"/>
      <c r="D1141" s="14"/>
      <c r="E1141" s="214"/>
      <c r="F1141" s="214"/>
      <c r="G1141" s="214"/>
      <c r="H1141" s="214"/>
      <c r="I1141" s="42"/>
      <c r="J1141" s="20"/>
      <c r="K1141" s="356"/>
    </row>
    <row r="1142" spans="1:11" s="370" customFormat="1" x14ac:dyDescent="0.25">
      <c r="A1142" s="12"/>
      <c r="B1142" s="12"/>
      <c r="C1142" s="12"/>
      <c r="D1142" s="14"/>
      <c r="E1142" s="214"/>
      <c r="F1142" s="214"/>
      <c r="G1142" s="214"/>
      <c r="H1142" s="214"/>
      <c r="I1142" s="42"/>
      <c r="J1142" s="20"/>
      <c r="K1142" s="356"/>
    </row>
    <row r="1143" spans="1:11" s="370" customFormat="1" x14ac:dyDescent="0.25">
      <c r="A1143" s="12"/>
      <c r="B1143" s="12"/>
      <c r="C1143" s="12"/>
      <c r="D1143" s="14"/>
      <c r="E1143" s="214"/>
      <c r="F1143" s="214"/>
      <c r="G1143" s="214"/>
      <c r="H1143" s="214"/>
      <c r="I1143" s="42"/>
      <c r="J1143" s="20"/>
      <c r="K1143" s="356"/>
    </row>
    <row r="1144" spans="1:11" s="370" customFormat="1" x14ac:dyDescent="0.25">
      <c r="A1144" s="12"/>
      <c r="B1144" s="12"/>
      <c r="C1144" s="12"/>
      <c r="D1144" s="14"/>
      <c r="E1144" s="214"/>
      <c r="F1144" s="214"/>
      <c r="G1144" s="214"/>
      <c r="H1144" s="214"/>
      <c r="I1144" s="42"/>
      <c r="J1144" s="20"/>
      <c r="K1144" s="356"/>
    </row>
    <row r="1145" spans="1:11" s="370" customFormat="1" x14ac:dyDescent="0.25">
      <c r="A1145" s="12"/>
      <c r="B1145" s="12"/>
      <c r="C1145" s="12"/>
      <c r="D1145" s="14"/>
      <c r="E1145" s="214"/>
      <c r="F1145" s="214"/>
      <c r="G1145" s="214"/>
      <c r="H1145" s="214"/>
      <c r="I1145" s="42"/>
      <c r="J1145" s="20"/>
      <c r="K1145" s="356"/>
    </row>
    <row r="1146" spans="1:11" s="370" customFormat="1" x14ac:dyDescent="0.25">
      <c r="A1146" s="12"/>
      <c r="B1146" s="12"/>
      <c r="C1146" s="12"/>
      <c r="D1146" s="14"/>
      <c r="E1146" s="214"/>
      <c r="F1146" s="214"/>
      <c r="G1146" s="214"/>
      <c r="H1146" s="214"/>
      <c r="I1146" s="42"/>
      <c r="J1146" s="20"/>
      <c r="K1146" s="356"/>
    </row>
    <row r="1147" spans="1:11" s="370" customFormat="1" x14ac:dyDescent="0.25">
      <c r="A1147" s="12"/>
      <c r="B1147" s="12"/>
      <c r="C1147" s="12"/>
      <c r="D1147" s="14"/>
      <c r="E1147" s="214"/>
      <c r="F1147" s="214"/>
      <c r="G1147" s="214"/>
      <c r="H1147" s="214"/>
      <c r="I1147" s="42"/>
      <c r="J1147" s="20"/>
      <c r="K1147" s="356"/>
    </row>
    <row r="1148" spans="1:11" s="370" customFormat="1" x14ac:dyDescent="0.25">
      <c r="A1148" s="12"/>
      <c r="B1148" s="12"/>
      <c r="C1148" s="12"/>
      <c r="D1148" s="14"/>
      <c r="E1148" s="214"/>
      <c r="F1148" s="214"/>
      <c r="G1148" s="214"/>
      <c r="H1148" s="214"/>
      <c r="I1148" s="42"/>
      <c r="J1148" s="20"/>
      <c r="K1148" s="356"/>
    </row>
    <row r="1149" spans="1:11" s="370" customFormat="1" x14ac:dyDescent="0.25">
      <c r="A1149" s="12"/>
      <c r="B1149" s="12"/>
      <c r="C1149" s="12"/>
      <c r="D1149" s="14"/>
      <c r="E1149" s="214"/>
      <c r="F1149" s="214"/>
      <c r="G1149" s="214"/>
      <c r="H1149" s="214"/>
      <c r="I1149" s="42"/>
      <c r="J1149" s="20"/>
      <c r="K1149" s="356"/>
    </row>
    <row r="1150" spans="1:11" s="370" customFormat="1" x14ac:dyDescent="0.25">
      <c r="A1150" s="12"/>
      <c r="B1150" s="12"/>
      <c r="C1150" s="12"/>
      <c r="D1150" s="14"/>
      <c r="E1150" s="214"/>
      <c r="F1150" s="214"/>
      <c r="G1150" s="214"/>
      <c r="H1150" s="214"/>
      <c r="I1150" s="42"/>
      <c r="J1150" s="20"/>
      <c r="K1150" s="356"/>
    </row>
    <row r="1151" spans="1:11" s="370" customFormat="1" x14ac:dyDescent="0.25">
      <c r="A1151" s="12"/>
      <c r="B1151" s="12"/>
      <c r="C1151" s="12"/>
      <c r="D1151" s="14"/>
      <c r="E1151" s="214"/>
      <c r="F1151" s="214"/>
      <c r="G1151" s="214"/>
      <c r="H1151" s="214"/>
      <c r="I1151" s="42"/>
      <c r="J1151" s="20"/>
      <c r="K1151" s="356"/>
    </row>
    <row r="1152" spans="1:11" s="370" customFormat="1" x14ac:dyDescent="0.25">
      <c r="A1152" s="12"/>
      <c r="B1152" s="12"/>
      <c r="C1152" s="12"/>
      <c r="D1152" s="14"/>
      <c r="E1152" s="214"/>
      <c r="F1152" s="214"/>
      <c r="G1152" s="214"/>
      <c r="H1152" s="214"/>
      <c r="I1152" s="42"/>
      <c r="J1152" s="20"/>
      <c r="K1152" s="356"/>
    </row>
    <row r="1153" spans="1:11" s="370" customFormat="1" x14ac:dyDescent="0.25">
      <c r="A1153" s="12"/>
      <c r="B1153" s="12"/>
      <c r="C1153" s="12"/>
      <c r="D1153" s="14"/>
      <c r="E1153" s="214"/>
      <c r="F1153" s="214"/>
      <c r="G1153" s="214"/>
      <c r="H1153" s="214"/>
      <c r="I1153" s="42"/>
      <c r="J1153" s="20"/>
      <c r="K1153" s="356"/>
    </row>
    <row r="1154" spans="1:11" s="370" customFormat="1" x14ac:dyDescent="0.25">
      <c r="A1154" s="12"/>
      <c r="B1154" s="12"/>
      <c r="C1154" s="12"/>
      <c r="D1154" s="14"/>
      <c r="E1154" s="214"/>
      <c r="F1154" s="214"/>
      <c r="G1154" s="214"/>
      <c r="H1154" s="214"/>
      <c r="I1154" s="42"/>
      <c r="J1154" s="20"/>
      <c r="K1154" s="356"/>
    </row>
    <row r="1155" spans="1:11" s="370" customFormat="1" x14ac:dyDescent="0.25">
      <c r="A1155" s="12"/>
      <c r="B1155" s="12"/>
      <c r="C1155" s="12"/>
      <c r="D1155" s="14"/>
      <c r="E1155" s="214"/>
      <c r="F1155" s="214"/>
      <c r="G1155" s="214"/>
      <c r="H1155" s="214"/>
      <c r="I1155" s="42"/>
      <c r="J1155" s="20"/>
      <c r="K1155" s="356"/>
    </row>
    <row r="1156" spans="1:11" s="370" customFormat="1" x14ac:dyDescent="0.25">
      <c r="A1156" s="12"/>
      <c r="B1156" s="12"/>
      <c r="C1156" s="12"/>
      <c r="D1156" s="14"/>
      <c r="E1156" s="214"/>
      <c r="F1156" s="214"/>
      <c r="G1156" s="214"/>
      <c r="H1156" s="214"/>
      <c r="I1156" s="42"/>
      <c r="J1156" s="20"/>
      <c r="K1156" s="356"/>
    </row>
    <row r="1157" spans="1:11" s="370" customFormat="1" x14ac:dyDescent="0.25">
      <c r="A1157" s="12"/>
      <c r="B1157" s="12"/>
      <c r="C1157" s="12"/>
      <c r="D1157" s="14"/>
      <c r="E1157" s="214"/>
      <c r="F1157" s="214"/>
      <c r="G1157" s="214"/>
      <c r="H1157" s="214"/>
      <c r="I1157" s="42"/>
      <c r="J1157" s="20"/>
      <c r="K1157" s="356"/>
    </row>
    <row r="1158" spans="1:11" s="370" customFormat="1" x14ac:dyDescent="0.25">
      <c r="A1158" s="12"/>
      <c r="B1158" s="12"/>
      <c r="C1158" s="12"/>
      <c r="D1158" s="14"/>
      <c r="E1158" s="214"/>
      <c r="F1158" s="214"/>
      <c r="G1158" s="214"/>
      <c r="H1158" s="214"/>
      <c r="I1158" s="42"/>
      <c r="J1158" s="20"/>
      <c r="K1158" s="356"/>
    </row>
    <row r="1159" spans="1:11" s="370" customFormat="1" x14ac:dyDescent="0.25">
      <c r="A1159" s="12"/>
      <c r="B1159" s="12"/>
      <c r="C1159" s="12"/>
      <c r="D1159" s="14"/>
      <c r="E1159" s="214"/>
      <c r="F1159" s="214"/>
      <c r="G1159" s="214"/>
      <c r="H1159" s="214"/>
      <c r="I1159" s="42"/>
      <c r="J1159" s="20"/>
      <c r="K1159" s="356"/>
    </row>
    <row r="1160" spans="1:11" s="370" customFormat="1" x14ac:dyDescent="0.25">
      <c r="A1160" s="12"/>
      <c r="B1160" s="12"/>
      <c r="C1160" s="12"/>
      <c r="D1160" s="14"/>
      <c r="E1160" s="214"/>
      <c r="F1160" s="214"/>
      <c r="G1160" s="214"/>
      <c r="H1160" s="214"/>
      <c r="I1160" s="42"/>
      <c r="J1160" s="20"/>
      <c r="K1160" s="356"/>
    </row>
    <row r="1161" spans="1:11" s="370" customFormat="1" x14ac:dyDescent="0.25">
      <c r="A1161" s="12"/>
      <c r="B1161" s="12"/>
      <c r="C1161" s="12"/>
      <c r="D1161" s="14"/>
      <c r="E1161" s="214"/>
      <c r="F1161" s="214"/>
      <c r="G1161" s="214"/>
      <c r="H1161" s="214"/>
      <c r="I1161" s="42"/>
      <c r="J1161" s="20"/>
      <c r="K1161" s="356"/>
    </row>
    <row r="1162" spans="1:11" s="370" customFormat="1" x14ac:dyDescent="0.25">
      <c r="A1162" s="12"/>
      <c r="B1162" s="12"/>
      <c r="C1162" s="12"/>
      <c r="D1162" s="14"/>
      <c r="E1162" s="214"/>
      <c r="F1162" s="214"/>
      <c r="G1162" s="214"/>
      <c r="H1162" s="214"/>
      <c r="I1162" s="42"/>
      <c r="J1162" s="20"/>
      <c r="K1162" s="356"/>
    </row>
    <row r="1163" spans="1:11" s="370" customFormat="1" x14ac:dyDescent="0.25">
      <c r="A1163" s="12"/>
      <c r="B1163" s="12"/>
      <c r="C1163" s="12"/>
      <c r="D1163" s="14"/>
      <c r="E1163" s="214"/>
      <c r="F1163" s="214"/>
      <c r="G1163" s="214"/>
      <c r="H1163" s="214"/>
      <c r="I1163" s="42"/>
      <c r="J1163" s="20"/>
      <c r="K1163" s="356"/>
    </row>
    <row r="1164" spans="1:11" s="370" customFormat="1" x14ac:dyDescent="0.25">
      <c r="A1164" s="12"/>
      <c r="B1164" s="12"/>
      <c r="C1164" s="12"/>
      <c r="D1164" s="14"/>
      <c r="E1164" s="214"/>
      <c r="F1164" s="214"/>
      <c r="G1164" s="214"/>
      <c r="H1164" s="214"/>
      <c r="I1164" s="42"/>
      <c r="J1164" s="20"/>
      <c r="K1164" s="356"/>
    </row>
    <row r="1165" spans="1:11" s="370" customFormat="1" x14ac:dyDescent="0.25">
      <c r="A1165" s="12"/>
      <c r="B1165" s="12"/>
      <c r="C1165" s="12"/>
      <c r="D1165" s="14"/>
      <c r="E1165" s="214"/>
      <c r="F1165" s="214"/>
      <c r="G1165" s="214"/>
      <c r="H1165" s="214"/>
      <c r="I1165" s="42"/>
      <c r="J1165" s="20"/>
      <c r="K1165" s="356"/>
    </row>
    <row r="1166" spans="1:11" s="370" customFormat="1" x14ac:dyDescent="0.25">
      <c r="A1166" s="12"/>
      <c r="B1166" s="12"/>
      <c r="C1166" s="12"/>
      <c r="D1166" s="14"/>
      <c r="E1166" s="214"/>
      <c r="F1166" s="214"/>
      <c r="G1166" s="214"/>
      <c r="H1166" s="214"/>
      <c r="I1166" s="42"/>
      <c r="J1166" s="20"/>
      <c r="K1166" s="356"/>
    </row>
    <row r="1167" spans="1:11" s="370" customFormat="1" x14ac:dyDescent="0.25">
      <c r="A1167" s="12"/>
      <c r="B1167" s="12"/>
      <c r="C1167" s="12"/>
      <c r="D1167" s="14"/>
      <c r="E1167" s="214"/>
      <c r="F1167" s="214"/>
      <c r="G1167" s="214"/>
      <c r="H1167" s="214"/>
      <c r="I1167" s="42"/>
      <c r="J1167" s="20"/>
      <c r="K1167" s="356"/>
    </row>
    <row r="1168" spans="1:11" s="370" customFormat="1" x14ac:dyDescent="0.25">
      <c r="A1168" s="12"/>
      <c r="B1168" s="12"/>
      <c r="C1168" s="12"/>
      <c r="D1168" s="14"/>
      <c r="E1168" s="214"/>
      <c r="F1168" s="214"/>
      <c r="G1168" s="214"/>
      <c r="H1168" s="214"/>
      <c r="I1168" s="42"/>
      <c r="J1168" s="20"/>
      <c r="K1168" s="356"/>
    </row>
    <row r="1169" spans="1:11" s="370" customFormat="1" x14ac:dyDescent="0.25">
      <c r="A1169" s="12"/>
      <c r="B1169" s="12"/>
      <c r="C1169" s="12"/>
      <c r="D1169" s="14"/>
      <c r="E1169" s="214"/>
      <c r="F1169" s="214"/>
      <c r="G1169" s="214"/>
      <c r="H1169" s="214"/>
      <c r="I1169" s="42"/>
      <c r="J1169" s="20"/>
      <c r="K1169" s="356"/>
    </row>
    <row r="1170" spans="1:11" s="370" customFormat="1" x14ac:dyDescent="0.25">
      <c r="A1170" s="12"/>
      <c r="B1170" s="12"/>
      <c r="C1170" s="12"/>
      <c r="D1170" s="14"/>
      <c r="E1170" s="214"/>
      <c r="F1170" s="214"/>
      <c r="G1170" s="214"/>
      <c r="H1170" s="214"/>
      <c r="I1170" s="42"/>
      <c r="J1170" s="20"/>
      <c r="K1170" s="356"/>
    </row>
    <row r="1171" spans="1:11" s="370" customFormat="1" x14ac:dyDescent="0.25">
      <c r="A1171" s="12"/>
      <c r="B1171" s="12"/>
      <c r="C1171" s="12"/>
      <c r="D1171" s="14"/>
      <c r="E1171" s="214"/>
      <c r="F1171" s="214"/>
      <c r="G1171" s="214"/>
      <c r="H1171" s="214"/>
      <c r="I1171" s="42"/>
      <c r="J1171" s="20"/>
      <c r="K1171" s="356"/>
    </row>
    <row r="1172" spans="1:11" s="370" customFormat="1" x14ac:dyDescent="0.25">
      <c r="A1172" s="12"/>
      <c r="B1172" s="12"/>
      <c r="C1172" s="12"/>
      <c r="D1172" s="14"/>
      <c r="E1172" s="214"/>
      <c r="F1172" s="214"/>
      <c r="G1172" s="214"/>
      <c r="H1172" s="214"/>
      <c r="I1172" s="42"/>
      <c r="J1172" s="20"/>
      <c r="K1172" s="356"/>
    </row>
    <row r="1173" spans="1:11" s="370" customFormat="1" x14ac:dyDescent="0.25">
      <c r="A1173" s="12"/>
      <c r="B1173" s="12"/>
      <c r="C1173" s="12"/>
      <c r="D1173" s="14"/>
      <c r="E1173" s="214"/>
      <c r="F1173" s="214"/>
      <c r="G1173" s="214"/>
      <c r="H1173" s="214"/>
      <c r="I1173" s="42"/>
      <c r="J1173" s="20"/>
      <c r="K1173" s="356"/>
    </row>
    <row r="1174" spans="1:11" s="370" customFormat="1" x14ac:dyDescent="0.25">
      <c r="A1174" s="12"/>
      <c r="B1174" s="12"/>
      <c r="C1174" s="12"/>
      <c r="D1174" s="14"/>
      <c r="E1174" s="214"/>
      <c r="F1174" s="214"/>
      <c r="G1174" s="214"/>
      <c r="H1174" s="214"/>
      <c r="I1174" s="42"/>
      <c r="J1174" s="20"/>
      <c r="K1174" s="356"/>
    </row>
    <row r="1175" spans="1:11" s="370" customFormat="1" x14ac:dyDescent="0.25">
      <c r="A1175" s="12"/>
      <c r="B1175" s="12"/>
      <c r="C1175" s="12"/>
      <c r="D1175" s="14"/>
      <c r="E1175" s="214"/>
      <c r="F1175" s="214"/>
      <c r="G1175" s="214"/>
      <c r="H1175" s="214"/>
      <c r="I1175" s="42"/>
      <c r="J1175" s="20"/>
      <c r="K1175" s="356"/>
    </row>
    <row r="1176" spans="1:11" s="370" customFormat="1" x14ac:dyDescent="0.25">
      <c r="A1176" s="12"/>
      <c r="B1176" s="12"/>
      <c r="C1176" s="12"/>
      <c r="D1176" s="14"/>
      <c r="E1176" s="214"/>
      <c r="F1176" s="214"/>
      <c r="G1176" s="214"/>
      <c r="H1176" s="214"/>
      <c r="I1176" s="42"/>
      <c r="J1176" s="20"/>
      <c r="K1176" s="356"/>
    </row>
    <row r="1177" spans="1:11" s="370" customFormat="1" x14ac:dyDescent="0.25">
      <c r="A1177" s="12"/>
      <c r="B1177" s="12"/>
      <c r="C1177" s="12"/>
      <c r="D1177" s="14"/>
      <c r="E1177" s="214"/>
      <c r="F1177" s="214"/>
      <c r="G1177" s="214"/>
      <c r="H1177" s="214"/>
      <c r="I1177" s="42"/>
      <c r="J1177" s="20"/>
      <c r="K1177" s="356"/>
    </row>
    <row r="1178" spans="1:11" s="370" customFormat="1" x14ac:dyDescent="0.25">
      <c r="A1178" s="12"/>
      <c r="B1178" s="12"/>
      <c r="C1178" s="12"/>
      <c r="D1178" s="14"/>
      <c r="E1178" s="214"/>
      <c r="F1178" s="214"/>
      <c r="G1178" s="214"/>
      <c r="H1178" s="214"/>
      <c r="I1178" s="42"/>
      <c r="J1178" s="20"/>
      <c r="K1178" s="356"/>
    </row>
    <row r="1179" spans="1:11" s="370" customFormat="1" x14ac:dyDescent="0.25">
      <c r="A1179" s="12"/>
      <c r="B1179" s="12"/>
      <c r="C1179" s="12"/>
      <c r="D1179" s="14"/>
      <c r="E1179" s="214"/>
      <c r="F1179" s="214"/>
      <c r="G1179" s="214"/>
      <c r="H1179" s="214"/>
      <c r="I1179" s="42"/>
      <c r="J1179" s="20"/>
      <c r="K1179" s="356"/>
    </row>
    <row r="1180" spans="1:11" s="370" customFormat="1" x14ac:dyDescent="0.25">
      <c r="A1180" s="12"/>
      <c r="B1180" s="12"/>
      <c r="C1180" s="12"/>
      <c r="D1180" s="14"/>
      <c r="E1180" s="214"/>
      <c r="F1180" s="214"/>
      <c r="G1180" s="214"/>
      <c r="H1180" s="214"/>
      <c r="I1180" s="42"/>
      <c r="J1180" s="20"/>
      <c r="K1180" s="356"/>
    </row>
    <row r="1181" spans="1:11" s="370" customFormat="1" x14ac:dyDescent="0.25">
      <c r="A1181" s="12"/>
      <c r="B1181" s="12"/>
      <c r="C1181" s="12"/>
      <c r="D1181" s="14"/>
      <c r="E1181" s="214"/>
      <c r="F1181" s="214"/>
      <c r="G1181" s="214"/>
      <c r="H1181" s="214"/>
      <c r="I1181" s="42"/>
      <c r="J1181" s="20"/>
      <c r="K1181" s="356"/>
    </row>
    <row r="1182" spans="1:11" s="370" customFormat="1" x14ac:dyDescent="0.25">
      <c r="A1182" s="12"/>
      <c r="B1182" s="12"/>
      <c r="C1182" s="12"/>
      <c r="D1182" s="14"/>
      <c r="E1182" s="214"/>
      <c r="F1182" s="214"/>
      <c r="G1182" s="214"/>
      <c r="H1182" s="214"/>
      <c r="I1182" s="42"/>
      <c r="J1182" s="20"/>
      <c r="K1182" s="356"/>
    </row>
    <row r="1183" spans="1:11" s="370" customFormat="1" x14ac:dyDescent="0.25">
      <c r="A1183" s="12"/>
      <c r="B1183" s="12"/>
      <c r="C1183" s="12"/>
      <c r="D1183" s="14"/>
      <c r="E1183" s="214"/>
      <c r="F1183" s="214"/>
      <c r="G1183" s="214"/>
      <c r="H1183" s="214"/>
      <c r="I1183" s="42"/>
      <c r="J1183" s="20"/>
      <c r="K1183" s="356"/>
    </row>
    <row r="1184" spans="1:11" s="370" customFormat="1" x14ac:dyDescent="0.25">
      <c r="A1184" s="12"/>
      <c r="B1184" s="12"/>
      <c r="C1184" s="12"/>
      <c r="D1184" s="14"/>
      <c r="E1184" s="214"/>
      <c r="F1184" s="214"/>
      <c r="G1184" s="214"/>
      <c r="H1184" s="214"/>
      <c r="I1184" s="42"/>
      <c r="J1184" s="20"/>
      <c r="K1184" s="356"/>
    </row>
    <row r="1185" spans="1:11" s="370" customFormat="1" x14ac:dyDescent="0.25">
      <c r="A1185" s="12"/>
      <c r="B1185" s="12"/>
      <c r="C1185" s="12"/>
      <c r="D1185" s="14"/>
      <c r="E1185" s="214"/>
      <c r="F1185" s="214"/>
      <c r="G1185" s="214"/>
      <c r="H1185" s="214"/>
      <c r="I1185" s="42"/>
      <c r="J1185" s="20"/>
      <c r="K1185" s="356"/>
    </row>
    <row r="1186" spans="1:11" s="370" customFormat="1" x14ac:dyDescent="0.25">
      <c r="A1186" s="12"/>
      <c r="B1186" s="12"/>
      <c r="C1186" s="12"/>
      <c r="D1186" s="14"/>
      <c r="E1186" s="214"/>
      <c r="F1186" s="214"/>
      <c r="G1186" s="214"/>
      <c r="H1186" s="214"/>
      <c r="I1186" s="42"/>
      <c r="J1186" s="20"/>
      <c r="K1186" s="356"/>
    </row>
    <row r="1187" spans="1:11" s="370" customFormat="1" x14ac:dyDescent="0.25">
      <c r="A1187" s="12"/>
      <c r="B1187" s="12"/>
      <c r="C1187" s="12"/>
      <c r="D1187" s="14"/>
      <c r="E1187" s="214"/>
      <c r="F1187" s="214"/>
      <c r="G1187" s="214"/>
      <c r="H1187" s="214"/>
      <c r="I1187" s="42"/>
      <c r="J1187" s="20"/>
      <c r="K1187" s="356"/>
    </row>
    <row r="1188" spans="1:11" s="370" customFormat="1" x14ac:dyDescent="0.25">
      <c r="A1188" s="12"/>
      <c r="B1188" s="12"/>
      <c r="C1188" s="12"/>
      <c r="D1188" s="14"/>
      <c r="E1188" s="214"/>
      <c r="F1188" s="214"/>
      <c r="G1188" s="214"/>
      <c r="H1188" s="214"/>
      <c r="I1188" s="42"/>
      <c r="J1188" s="20"/>
      <c r="K1188" s="356"/>
    </row>
    <row r="1189" spans="1:11" s="370" customFormat="1" x14ac:dyDescent="0.25">
      <c r="A1189" s="12"/>
      <c r="B1189" s="12"/>
      <c r="C1189" s="12"/>
      <c r="D1189" s="14"/>
      <c r="E1189" s="214"/>
      <c r="F1189" s="214"/>
      <c r="G1189" s="214"/>
      <c r="H1189" s="214"/>
      <c r="I1189" s="42"/>
      <c r="J1189" s="20"/>
      <c r="K1189" s="356"/>
    </row>
    <row r="1190" spans="1:11" s="370" customFormat="1" x14ac:dyDescent="0.25">
      <c r="A1190" s="12"/>
      <c r="B1190" s="12"/>
      <c r="C1190" s="12"/>
      <c r="D1190" s="14"/>
      <c r="E1190" s="214"/>
      <c r="F1190" s="214"/>
      <c r="G1190" s="214"/>
      <c r="H1190" s="214"/>
      <c r="I1190" s="42"/>
      <c r="J1190" s="20"/>
      <c r="K1190" s="356"/>
    </row>
    <row r="1191" spans="1:11" s="370" customFormat="1" x14ac:dyDescent="0.25">
      <c r="A1191" s="12"/>
      <c r="B1191" s="12"/>
      <c r="C1191" s="12"/>
      <c r="D1191" s="14"/>
      <c r="E1191" s="214"/>
      <c r="F1191" s="214"/>
      <c r="G1191" s="214"/>
      <c r="H1191" s="214"/>
      <c r="I1191" s="42"/>
      <c r="J1191" s="20"/>
      <c r="K1191" s="356"/>
    </row>
    <row r="1192" spans="1:11" s="370" customFormat="1" x14ac:dyDescent="0.25">
      <c r="A1192" s="12"/>
      <c r="B1192" s="12"/>
      <c r="C1192" s="12"/>
      <c r="D1192" s="14"/>
      <c r="E1192" s="214"/>
      <c r="F1192" s="214"/>
      <c r="G1192" s="214"/>
      <c r="H1192" s="214"/>
      <c r="I1192" s="42"/>
      <c r="J1192" s="20"/>
      <c r="K1192" s="356"/>
    </row>
    <row r="1193" spans="1:11" s="370" customFormat="1" x14ac:dyDescent="0.25">
      <c r="A1193" s="12"/>
      <c r="B1193" s="12"/>
      <c r="C1193" s="12"/>
      <c r="D1193" s="14"/>
      <c r="E1193" s="214"/>
      <c r="F1193" s="214"/>
      <c r="G1193" s="214"/>
      <c r="H1193" s="214"/>
      <c r="I1193" s="42"/>
      <c r="J1193" s="20"/>
      <c r="K1193" s="356"/>
    </row>
    <row r="1194" spans="1:11" s="370" customFormat="1" x14ac:dyDescent="0.25">
      <c r="A1194" s="12"/>
      <c r="B1194" s="12"/>
      <c r="C1194" s="12"/>
      <c r="D1194" s="14"/>
      <c r="E1194" s="214"/>
      <c r="F1194" s="214"/>
      <c r="G1194" s="214"/>
      <c r="H1194" s="214"/>
      <c r="I1194" s="42"/>
      <c r="J1194" s="20"/>
      <c r="K1194" s="356"/>
    </row>
    <row r="1195" spans="1:11" s="370" customFormat="1" x14ac:dyDescent="0.25">
      <c r="A1195" s="12"/>
      <c r="B1195" s="12"/>
      <c r="C1195" s="12"/>
      <c r="D1195" s="14"/>
      <c r="E1195" s="214"/>
      <c r="F1195" s="214"/>
      <c r="G1195" s="214"/>
      <c r="H1195" s="214"/>
      <c r="I1195" s="42"/>
      <c r="J1195" s="20"/>
      <c r="K1195" s="356"/>
    </row>
    <row r="1196" spans="1:11" s="370" customFormat="1" x14ac:dyDescent="0.25">
      <c r="A1196" s="12"/>
      <c r="B1196" s="12"/>
      <c r="C1196" s="12"/>
      <c r="D1196" s="14"/>
      <c r="E1196" s="214"/>
      <c r="F1196" s="214"/>
      <c r="G1196" s="214"/>
      <c r="H1196" s="214"/>
      <c r="I1196" s="42"/>
      <c r="J1196" s="20"/>
      <c r="K1196" s="356"/>
    </row>
    <row r="1197" spans="1:11" s="370" customFormat="1" x14ac:dyDescent="0.25">
      <c r="A1197" s="12"/>
      <c r="B1197" s="12"/>
      <c r="C1197" s="12"/>
      <c r="D1197" s="14"/>
      <c r="E1197" s="214"/>
      <c r="F1197" s="214"/>
      <c r="G1197" s="214"/>
      <c r="H1197" s="214"/>
      <c r="I1197" s="42"/>
      <c r="J1197" s="20"/>
      <c r="K1197" s="356"/>
    </row>
    <row r="1198" spans="1:11" s="370" customFormat="1" x14ac:dyDescent="0.25">
      <c r="A1198" s="12"/>
      <c r="B1198" s="12"/>
      <c r="C1198" s="12"/>
      <c r="D1198" s="14"/>
      <c r="E1198" s="214"/>
      <c r="F1198" s="214"/>
      <c r="G1198" s="214"/>
      <c r="H1198" s="214"/>
      <c r="I1198" s="42"/>
      <c r="J1198" s="20"/>
      <c r="K1198" s="356"/>
    </row>
    <row r="1199" spans="1:11" s="370" customFormat="1" x14ac:dyDescent="0.25">
      <c r="A1199" s="12"/>
      <c r="B1199" s="12"/>
      <c r="C1199" s="12"/>
      <c r="D1199" s="14"/>
      <c r="E1199" s="214"/>
      <c r="F1199" s="214"/>
      <c r="G1199" s="214"/>
      <c r="H1199" s="214"/>
      <c r="I1199" s="42"/>
      <c r="J1199" s="20"/>
      <c r="K1199" s="356"/>
    </row>
    <row r="1200" spans="1:11" s="370" customFormat="1" x14ac:dyDescent="0.25">
      <c r="A1200" s="12"/>
      <c r="B1200" s="12"/>
      <c r="C1200" s="12"/>
      <c r="D1200" s="14"/>
      <c r="E1200" s="214"/>
      <c r="F1200" s="214"/>
      <c r="G1200" s="214"/>
      <c r="H1200" s="214"/>
      <c r="I1200" s="42"/>
      <c r="J1200" s="20"/>
      <c r="K1200" s="356"/>
    </row>
    <row r="1201" spans="1:11" s="370" customFormat="1" x14ac:dyDescent="0.25">
      <c r="A1201" s="12"/>
      <c r="B1201" s="12"/>
      <c r="C1201" s="12"/>
      <c r="D1201" s="14"/>
      <c r="E1201" s="214"/>
      <c r="F1201" s="214"/>
      <c r="G1201" s="214"/>
      <c r="H1201" s="214"/>
      <c r="I1201" s="42"/>
      <c r="J1201" s="20"/>
      <c r="K1201" s="356"/>
    </row>
    <row r="1202" spans="1:11" s="370" customFormat="1" x14ac:dyDescent="0.25">
      <c r="A1202" s="12"/>
      <c r="B1202" s="12"/>
      <c r="C1202" s="12"/>
      <c r="D1202" s="14"/>
      <c r="E1202" s="214"/>
      <c r="F1202" s="214"/>
      <c r="G1202" s="214"/>
      <c r="H1202" s="214"/>
      <c r="I1202" s="42"/>
      <c r="J1202" s="20"/>
      <c r="K1202" s="356"/>
    </row>
    <row r="1203" spans="1:11" s="370" customFormat="1" x14ac:dyDescent="0.25">
      <c r="A1203" s="12"/>
      <c r="B1203" s="12"/>
      <c r="C1203" s="12"/>
      <c r="D1203" s="14"/>
      <c r="E1203" s="214"/>
      <c r="F1203" s="214"/>
      <c r="G1203" s="214"/>
      <c r="H1203" s="214"/>
      <c r="I1203" s="42"/>
      <c r="J1203" s="20"/>
      <c r="K1203" s="356"/>
    </row>
    <row r="1204" spans="1:11" s="370" customFormat="1" x14ac:dyDescent="0.25">
      <c r="A1204" s="12"/>
      <c r="B1204" s="12"/>
      <c r="C1204" s="12"/>
      <c r="D1204" s="14"/>
      <c r="E1204" s="214"/>
      <c r="F1204" s="214"/>
      <c r="G1204" s="214"/>
      <c r="H1204" s="214"/>
      <c r="I1204" s="42"/>
      <c r="J1204" s="20"/>
      <c r="K1204" s="356"/>
    </row>
    <row r="1205" spans="1:11" s="370" customFormat="1" x14ac:dyDescent="0.25">
      <c r="A1205" s="12"/>
      <c r="B1205" s="12"/>
      <c r="C1205" s="12"/>
      <c r="D1205" s="14"/>
      <c r="E1205" s="214"/>
      <c r="F1205" s="214"/>
      <c r="G1205" s="214"/>
      <c r="H1205" s="214"/>
      <c r="I1205" s="42"/>
      <c r="J1205" s="20"/>
      <c r="K1205" s="356"/>
    </row>
    <row r="1206" spans="1:11" s="370" customFormat="1" x14ac:dyDescent="0.25">
      <c r="A1206" s="12"/>
      <c r="B1206" s="12"/>
      <c r="C1206" s="12"/>
      <c r="D1206" s="14"/>
      <c r="E1206" s="214"/>
      <c r="F1206" s="214"/>
      <c r="G1206" s="214"/>
      <c r="H1206" s="214"/>
      <c r="I1206" s="42"/>
      <c r="J1206" s="20"/>
      <c r="K1206" s="356"/>
    </row>
    <row r="1207" spans="1:11" s="370" customFormat="1" x14ac:dyDescent="0.25">
      <c r="A1207" s="12"/>
      <c r="B1207" s="12"/>
      <c r="C1207" s="12"/>
      <c r="D1207" s="14"/>
      <c r="E1207" s="214"/>
      <c r="F1207" s="214"/>
      <c r="G1207" s="214"/>
      <c r="H1207" s="214"/>
      <c r="I1207" s="42"/>
      <c r="J1207" s="20"/>
      <c r="K1207" s="356"/>
    </row>
    <row r="1208" spans="1:11" s="370" customFormat="1" x14ac:dyDescent="0.25">
      <c r="A1208" s="12"/>
      <c r="B1208" s="12"/>
      <c r="C1208" s="12"/>
      <c r="D1208" s="14"/>
      <c r="E1208" s="214"/>
      <c r="F1208" s="214"/>
      <c r="G1208" s="214"/>
      <c r="H1208" s="214"/>
      <c r="I1208" s="42"/>
      <c r="J1208" s="20"/>
      <c r="K1208" s="356"/>
    </row>
    <row r="1209" spans="1:11" s="370" customFormat="1" x14ac:dyDescent="0.25">
      <c r="A1209" s="12"/>
      <c r="B1209" s="12"/>
      <c r="C1209" s="12"/>
      <c r="D1209" s="14"/>
      <c r="E1209" s="214"/>
      <c r="F1209" s="214"/>
      <c r="G1209" s="214"/>
      <c r="H1209" s="214"/>
      <c r="I1209" s="42"/>
      <c r="J1209" s="20"/>
      <c r="K1209" s="356"/>
    </row>
    <row r="1210" spans="1:11" s="370" customFormat="1" x14ac:dyDescent="0.25">
      <c r="A1210" s="12"/>
      <c r="B1210" s="12"/>
      <c r="C1210" s="12"/>
      <c r="D1210" s="14"/>
      <c r="E1210" s="214"/>
      <c r="F1210" s="214"/>
      <c r="G1210" s="214"/>
      <c r="H1210" s="214"/>
      <c r="I1210" s="42"/>
      <c r="J1210" s="20"/>
      <c r="K1210" s="356"/>
    </row>
    <row r="1211" spans="1:11" s="370" customFormat="1" x14ac:dyDescent="0.25">
      <c r="A1211" s="12"/>
      <c r="B1211" s="12"/>
      <c r="C1211" s="12"/>
      <c r="D1211" s="14"/>
      <c r="E1211" s="214"/>
      <c r="F1211" s="214"/>
      <c r="G1211" s="214"/>
      <c r="H1211" s="214"/>
      <c r="I1211" s="42"/>
      <c r="J1211" s="20"/>
      <c r="K1211" s="356"/>
    </row>
    <row r="1212" spans="1:11" s="370" customFormat="1" x14ac:dyDescent="0.25">
      <c r="A1212" s="12"/>
      <c r="B1212" s="12"/>
      <c r="C1212" s="12"/>
      <c r="D1212" s="14"/>
      <c r="E1212" s="214"/>
      <c r="F1212" s="214"/>
      <c r="G1212" s="214"/>
      <c r="H1212" s="214"/>
      <c r="I1212" s="42"/>
      <c r="J1212" s="20"/>
      <c r="K1212" s="356"/>
    </row>
    <row r="1213" spans="1:11" s="370" customFormat="1" x14ac:dyDescent="0.25">
      <c r="A1213" s="12"/>
      <c r="B1213" s="12"/>
      <c r="C1213" s="12"/>
      <c r="D1213" s="14"/>
      <c r="E1213" s="214"/>
      <c r="F1213" s="214"/>
      <c r="G1213" s="214"/>
      <c r="H1213" s="214"/>
      <c r="I1213" s="42"/>
      <c r="J1213" s="20"/>
      <c r="K1213" s="356"/>
    </row>
    <row r="1214" spans="1:11" s="370" customFormat="1" x14ac:dyDescent="0.25">
      <c r="A1214" s="12"/>
      <c r="B1214" s="12"/>
      <c r="C1214" s="12"/>
      <c r="D1214" s="14"/>
      <c r="E1214" s="214"/>
      <c r="F1214" s="214"/>
      <c r="G1214" s="214"/>
      <c r="H1214" s="214"/>
      <c r="I1214" s="42"/>
      <c r="J1214" s="20"/>
      <c r="K1214" s="356"/>
    </row>
    <row r="1215" spans="1:11" s="370" customFormat="1" x14ac:dyDescent="0.25">
      <c r="A1215" s="12"/>
      <c r="B1215" s="12"/>
      <c r="C1215" s="12"/>
      <c r="D1215" s="14"/>
      <c r="E1215" s="214"/>
      <c r="F1215" s="214"/>
      <c r="G1215" s="214"/>
      <c r="H1215" s="214"/>
      <c r="I1215" s="42"/>
      <c r="J1215" s="20"/>
      <c r="K1215" s="356"/>
    </row>
    <row r="1216" spans="1:11" s="370" customFormat="1" x14ac:dyDescent="0.25">
      <c r="A1216" s="12"/>
      <c r="B1216" s="12"/>
      <c r="C1216" s="12"/>
      <c r="D1216" s="14"/>
      <c r="E1216" s="214"/>
      <c r="F1216" s="214"/>
      <c r="G1216" s="214"/>
      <c r="H1216" s="214"/>
      <c r="I1216" s="42"/>
      <c r="J1216" s="20"/>
      <c r="K1216" s="356"/>
    </row>
    <row r="1217" spans="1:11" s="370" customFormat="1" x14ac:dyDescent="0.25">
      <c r="A1217" s="12"/>
      <c r="B1217" s="12"/>
      <c r="C1217" s="12"/>
      <c r="D1217" s="14"/>
      <c r="E1217" s="214"/>
      <c r="F1217" s="214"/>
      <c r="G1217" s="214"/>
      <c r="H1217" s="214"/>
      <c r="I1217" s="42"/>
      <c r="J1217" s="20"/>
      <c r="K1217" s="356"/>
    </row>
    <row r="1218" spans="1:11" s="370" customFormat="1" x14ac:dyDescent="0.25">
      <c r="A1218" s="12"/>
      <c r="B1218" s="12"/>
      <c r="C1218" s="12"/>
      <c r="D1218" s="14"/>
      <c r="E1218" s="214"/>
      <c r="F1218" s="214"/>
      <c r="G1218" s="214"/>
      <c r="H1218" s="214"/>
      <c r="I1218" s="42"/>
      <c r="J1218" s="20"/>
      <c r="K1218" s="356"/>
    </row>
    <row r="1219" spans="1:11" s="370" customFormat="1" x14ac:dyDescent="0.25">
      <c r="A1219" s="12"/>
      <c r="B1219" s="12"/>
      <c r="C1219" s="12"/>
      <c r="D1219" s="14"/>
      <c r="E1219" s="214"/>
      <c r="F1219" s="214"/>
      <c r="G1219" s="214"/>
      <c r="H1219" s="214"/>
      <c r="I1219" s="42"/>
      <c r="J1219" s="20"/>
      <c r="K1219" s="356"/>
    </row>
    <row r="1220" spans="1:11" s="370" customFormat="1" x14ac:dyDescent="0.25">
      <c r="A1220" s="12"/>
      <c r="B1220" s="12"/>
      <c r="C1220" s="12"/>
      <c r="D1220" s="14"/>
      <c r="E1220" s="214"/>
      <c r="F1220" s="214"/>
      <c r="G1220" s="214"/>
      <c r="H1220" s="214"/>
      <c r="I1220" s="42"/>
      <c r="J1220" s="20"/>
      <c r="K1220" s="356"/>
    </row>
    <row r="1221" spans="1:11" s="370" customFormat="1" x14ac:dyDescent="0.25">
      <c r="A1221" s="12"/>
      <c r="B1221" s="12"/>
      <c r="C1221" s="12"/>
      <c r="D1221" s="14"/>
      <c r="E1221" s="214"/>
      <c r="F1221" s="214"/>
      <c r="G1221" s="214"/>
      <c r="H1221" s="214"/>
      <c r="I1221" s="42"/>
      <c r="J1221" s="20"/>
      <c r="K1221" s="356"/>
    </row>
    <row r="1222" spans="1:11" s="370" customFormat="1" x14ac:dyDescent="0.25">
      <c r="A1222" s="12"/>
      <c r="B1222" s="12"/>
      <c r="C1222" s="12"/>
      <c r="D1222" s="14"/>
      <c r="E1222" s="214"/>
      <c r="F1222" s="214"/>
      <c r="G1222" s="214"/>
      <c r="H1222" s="214"/>
      <c r="I1222" s="42"/>
      <c r="J1222" s="20"/>
      <c r="K1222" s="356"/>
    </row>
    <row r="1223" spans="1:11" s="370" customFormat="1" x14ac:dyDescent="0.25">
      <c r="A1223" s="12"/>
      <c r="B1223" s="12"/>
      <c r="C1223" s="12"/>
      <c r="D1223" s="14"/>
      <c r="E1223" s="214"/>
      <c r="F1223" s="214"/>
      <c r="G1223" s="214"/>
      <c r="H1223" s="214"/>
      <c r="I1223" s="42"/>
      <c r="J1223" s="20"/>
      <c r="K1223" s="356"/>
    </row>
    <row r="1224" spans="1:11" s="370" customFormat="1" x14ac:dyDescent="0.25">
      <c r="A1224" s="12"/>
      <c r="B1224" s="12"/>
      <c r="C1224" s="12"/>
      <c r="D1224" s="14"/>
      <c r="E1224" s="214"/>
      <c r="F1224" s="214"/>
      <c r="G1224" s="214"/>
      <c r="H1224" s="214"/>
      <c r="I1224" s="42"/>
      <c r="J1224" s="20"/>
      <c r="K1224" s="356"/>
    </row>
    <row r="1225" spans="1:11" s="370" customFormat="1" x14ac:dyDescent="0.25">
      <c r="A1225" s="12"/>
      <c r="B1225" s="12"/>
      <c r="C1225" s="12"/>
      <c r="D1225" s="14"/>
      <c r="E1225" s="214"/>
      <c r="F1225" s="214"/>
      <c r="G1225" s="214"/>
      <c r="H1225" s="214"/>
      <c r="I1225" s="42"/>
      <c r="J1225" s="20"/>
      <c r="K1225" s="356"/>
    </row>
    <row r="1226" spans="1:11" s="370" customFormat="1" x14ac:dyDescent="0.25">
      <c r="A1226" s="12"/>
      <c r="B1226" s="12"/>
      <c r="C1226" s="12"/>
      <c r="D1226" s="14"/>
      <c r="E1226" s="214"/>
      <c r="F1226" s="214"/>
      <c r="G1226" s="214"/>
      <c r="H1226" s="214"/>
      <c r="I1226" s="42"/>
      <c r="J1226" s="20"/>
      <c r="K1226" s="356"/>
    </row>
    <row r="1227" spans="1:11" s="370" customFormat="1" x14ac:dyDescent="0.25">
      <c r="A1227" s="12"/>
      <c r="B1227" s="12"/>
      <c r="C1227" s="12"/>
      <c r="D1227" s="14"/>
      <c r="E1227" s="214"/>
      <c r="F1227" s="214"/>
      <c r="G1227" s="214"/>
      <c r="H1227" s="214"/>
      <c r="I1227" s="42"/>
      <c r="J1227" s="20"/>
      <c r="K1227" s="356"/>
    </row>
    <row r="1228" spans="1:11" s="370" customFormat="1" x14ac:dyDescent="0.25">
      <c r="A1228" s="12"/>
      <c r="B1228" s="12"/>
      <c r="C1228" s="12"/>
      <c r="D1228" s="14"/>
      <c r="E1228" s="214"/>
      <c r="F1228" s="214"/>
      <c r="G1228" s="214"/>
      <c r="H1228" s="214"/>
      <c r="I1228" s="42"/>
      <c r="J1228" s="20"/>
      <c r="K1228" s="356"/>
    </row>
    <row r="1229" spans="1:11" s="370" customFormat="1" x14ac:dyDescent="0.25">
      <c r="A1229" s="12"/>
      <c r="B1229" s="12"/>
      <c r="C1229" s="12"/>
      <c r="D1229" s="14"/>
      <c r="E1229" s="214"/>
      <c r="F1229" s="214"/>
      <c r="G1229" s="214"/>
      <c r="H1229" s="214"/>
      <c r="I1229" s="42"/>
      <c r="J1229" s="20"/>
      <c r="K1229" s="356"/>
    </row>
    <row r="1230" spans="1:11" s="370" customFormat="1" x14ac:dyDescent="0.25">
      <c r="A1230" s="12"/>
      <c r="B1230" s="12"/>
      <c r="C1230" s="12"/>
      <c r="D1230" s="14"/>
      <c r="E1230" s="214"/>
      <c r="F1230" s="214"/>
      <c r="G1230" s="214"/>
      <c r="H1230" s="214"/>
      <c r="I1230" s="42"/>
      <c r="J1230" s="20"/>
      <c r="K1230" s="356"/>
    </row>
    <row r="1231" spans="1:11" s="370" customFormat="1" x14ac:dyDescent="0.25">
      <c r="A1231" s="12"/>
      <c r="B1231" s="12"/>
      <c r="C1231" s="12"/>
      <c r="D1231" s="14"/>
      <c r="E1231" s="214"/>
      <c r="F1231" s="214"/>
      <c r="G1231" s="214"/>
      <c r="H1231" s="214"/>
      <c r="I1231" s="42"/>
      <c r="J1231" s="20"/>
      <c r="K1231" s="356"/>
    </row>
    <row r="1232" spans="1:11" s="370" customFormat="1" x14ac:dyDescent="0.25">
      <c r="A1232" s="12"/>
      <c r="B1232" s="12"/>
      <c r="C1232" s="12"/>
      <c r="D1232" s="14"/>
      <c r="E1232" s="214"/>
      <c r="F1232" s="214"/>
      <c r="G1232" s="214"/>
      <c r="H1232" s="214"/>
      <c r="I1232" s="42"/>
      <c r="J1232" s="20"/>
      <c r="K1232" s="356"/>
    </row>
    <row r="1233" spans="1:11" s="370" customFormat="1" x14ac:dyDescent="0.25">
      <c r="A1233" s="12"/>
      <c r="B1233" s="12"/>
      <c r="C1233" s="12"/>
      <c r="D1233" s="14"/>
      <c r="E1233" s="214"/>
      <c r="F1233" s="214"/>
      <c r="G1233" s="214"/>
      <c r="H1233" s="214"/>
      <c r="I1233" s="43"/>
      <c r="J1233" s="20"/>
      <c r="K1233" s="356"/>
    </row>
    <row r="1234" spans="1:11" s="370" customFormat="1" x14ac:dyDescent="0.25">
      <c r="A1234" s="12"/>
      <c r="B1234" s="12"/>
      <c r="C1234" s="12"/>
      <c r="D1234" s="14"/>
      <c r="E1234" s="214"/>
      <c r="F1234" s="214"/>
      <c r="G1234" s="214"/>
      <c r="H1234" s="214"/>
      <c r="I1234" s="43"/>
      <c r="J1234" s="20"/>
      <c r="K1234" s="356"/>
    </row>
    <row r="1235" spans="1:11" s="370" customFormat="1" x14ac:dyDescent="0.25">
      <c r="A1235" s="12"/>
      <c r="B1235" s="12"/>
      <c r="C1235" s="12"/>
      <c r="D1235" s="14"/>
      <c r="E1235" s="214"/>
      <c r="F1235" s="214"/>
      <c r="G1235" s="214"/>
      <c r="H1235" s="214"/>
      <c r="I1235" s="43"/>
      <c r="J1235" s="20"/>
      <c r="K1235" s="356"/>
    </row>
    <row r="1236" spans="1:11" s="370" customFormat="1" x14ac:dyDescent="0.25">
      <c r="A1236" s="12"/>
      <c r="B1236" s="12"/>
      <c r="C1236" s="12"/>
      <c r="D1236" s="14"/>
      <c r="E1236" s="214"/>
      <c r="F1236" s="214"/>
      <c r="G1236" s="214"/>
      <c r="H1236" s="214"/>
      <c r="I1236" s="43"/>
      <c r="J1236" s="20"/>
      <c r="K1236" s="356"/>
    </row>
    <row r="1237" spans="1:11" s="370" customFormat="1" x14ac:dyDescent="0.25">
      <c r="A1237" s="12"/>
      <c r="B1237" s="12"/>
      <c r="C1237" s="12"/>
      <c r="D1237" s="14"/>
      <c r="E1237" s="214"/>
      <c r="F1237" s="214"/>
      <c r="G1237" s="214"/>
      <c r="H1237" s="214"/>
      <c r="I1237" s="43"/>
      <c r="J1237" s="20"/>
      <c r="K1237" s="356"/>
    </row>
    <row r="1238" spans="1:11" s="370" customFormat="1" x14ac:dyDescent="0.25">
      <c r="A1238" s="12"/>
      <c r="B1238" s="12"/>
      <c r="C1238" s="12"/>
      <c r="D1238" s="14"/>
      <c r="E1238" s="214"/>
      <c r="F1238" s="214"/>
      <c r="G1238" s="214"/>
      <c r="H1238" s="214"/>
      <c r="I1238" s="43"/>
      <c r="J1238" s="20"/>
      <c r="K1238" s="356"/>
    </row>
    <row r="1239" spans="1:11" s="370" customFormat="1" x14ac:dyDescent="0.25">
      <c r="A1239" s="12"/>
      <c r="B1239" s="12"/>
      <c r="C1239" s="12"/>
      <c r="D1239" s="14"/>
      <c r="E1239" s="214"/>
      <c r="F1239" s="214"/>
      <c r="G1239" s="214"/>
      <c r="H1239" s="214"/>
      <c r="I1239" s="43"/>
      <c r="J1239" s="20"/>
      <c r="K1239" s="356"/>
    </row>
    <row r="1240" spans="1:11" s="370" customFormat="1" x14ac:dyDescent="0.25">
      <c r="A1240" s="12"/>
      <c r="B1240" s="12"/>
      <c r="C1240" s="12"/>
      <c r="D1240" s="14"/>
      <c r="E1240" s="214"/>
      <c r="F1240" s="214"/>
      <c r="G1240" s="214"/>
      <c r="H1240" s="214"/>
      <c r="I1240" s="43"/>
      <c r="J1240" s="20"/>
      <c r="K1240" s="356"/>
    </row>
    <row r="1241" spans="1:11" s="370" customFormat="1" x14ac:dyDescent="0.25">
      <c r="A1241" s="12"/>
      <c r="B1241" s="12"/>
      <c r="C1241" s="12"/>
      <c r="D1241" s="14"/>
      <c r="E1241" s="214"/>
      <c r="F1241" s="214"/>
      <c r="G1241" s="214"/>
      <c r="H1241" s="214"/>
      <c r="I1241" s="43"/>
      <c r="J1241" s="20"/>
      <c r="K1241" s="356"/>
    </row>
    <row r="1242" spans="1:11" s="370" customFormat="1" x14ac:dyDescent="0.25">
      <c r="A1242" s="12"/>
      <c r="B1242" s="12"/>
      <c r="C1242" s="12"/>
      <c r="D1242" s="14"/>
      <c r="E1242" s="214"/>
      <c r="F1242" s="214"/>
      <c r="G1242" s="214"/>
      <c r="H1242" s="214"/>
      <c r="I1242" s="43"/>
      <c r="J1242" s="20"/>
      <c r="K1242" s="356"/>
    </row>
    <row r="1243" spans="1:11" s="370" customFormat="1" x14ac:dyDescent="0.25">
      <c r="A1243" s="12"/>
      <c r="B1243" s="12"/>
      <c r="C1243" s="12"/>
      <c r="D1243" s="14"/>
      <c r="E1243" s="214"/>
      <c r="F1243" s="214"/>
      <c r="G1243" s="214"/>
      <c r="H1243" s="214"/>
      <c r="I1243" s="43"/>
      <c r="J1243" s="20"/>
      <c r="K1243" s="356"/>
    </row>
    <row r="1244" spans="1:11" s="370" customFormat="1" x14ac:dyDescent="0.25">
      <c r="A1244" s="12"/>
      <c r="B1244" s="12"/>
      <c r="C1244" s="12"/>
      <c r="D1244" s="14"/>
      <c r="E1244" s="214"/>
      <c r="F1244" s="214"/>
      <c r="G1244" s="214"/>
      <c r="H1244" s="214"/>
      <c r="I1244" s="43"/>
      <c r="J1244" s="20"/>
      <c r="K1244" s="356"/>
    </row>
    <row r="1245" spans="1:11" s="370" customFormat="1" x14ac:dyDescent="0.25">
      <c r="A1245" s="12"/>
      <c r="B1245" s="12"/>
      <c r="C1245" s="12"/>
      <c r="D1245" s="14"/>
      <c r="E1245" s="214"/>
      <c r="F1245" s="214"/>
      <c r="G1245" s="214"/>
      <c r="H1245" s="214"/>
      <c r="I1245" s="43"/>
      <c r="J1245" s="20"/>
      <c r="K1245" s="356"/>
    </row>
    <row r="1246" spans="1:11" s="370" customFormat="1" x14ac:dyDescent="0.25">
      <c r="A1246" s="12"/>
      <c r="B1246" s="12"/>
      <c r="C1246" s="12"/>
      <c r="D1246" s="14"/>
      <c r="E1246" s="214"/>
      <c r="F1246" s="214"/>
      <c r="G1246" s="214"/>
      <c r="H1246" s="214"/>
      <c r="I1246" s="43"/>
      <c r="J1246" s="20"/>
      <c r="K1246" s="356"/>
    </row>
    <row r="1247" spans="1:11" s="370" customFormat="1" x14ac:dyDescent="0.25">
      <c r="A1247" s="12"/>
      <c r="B1247" s="12"/>
      <c r="C1247" s="12"/>
      <c r="D1247" s="14"/>
      <c r="E1247" s="214"/>
      <c r="F1247" s="214"/>
      <c r="G1247" s="214"/>
      <c r="H1247" s="214"/>
      <c r="I1247" s="43"/>
      <c r="J1247" s="20"/>
      <c r="K1247" s="356"/>
    </row>
    <row r="1248" spans="1:11" s="370" customFormat="1" x14ac:dyDescent="0.25">
      <c r="A1248" s="12"/>
      <c r="B1248" s="12"/>
      <c r="C1248" s="12"/>
      <c r="D1248" s="14"/>
      <c r="E1248" s="214"/>
      <c r="F1248" s="214"/>
      <c r="G1248" s="214"/>
      <c r="H1248" s="214"/>
      <c r="I1248" s="43"/>
      <c r="J1248" s="20"/>
      <c r="K1248" s="356"/>
    </row>
    <row r="1249" spans="1:11" s="370" customFormat="1" x14ac:dyDescent="0.25">
      <c r="A1249" s="12"/>
      <c r="B1249" s="12"/>
      <c r="C1249" s="12"/>
      <c r="D1249" s="14"/>
      <c r="E1249" s="214"/>
      <c r="F1249" s="214"/>
      <c r="G1249" s="214"/>
      <c r="H1249" s="214"/>
      <c r="I1249" s="43"/>
      <c r="J1249" s="20"/>
      <c r="K1249" s="356"/>
    </row>
    <row r="1250" spans="1:11" s="370" customFormat="1" x14ac:dyDescent="0.25">
      <c r="A1250" s="12"/>
      <c r="B1250" s="12"/>
      <c r="C1250" s="12"/>
      <c r="D1250" s="14"/>
      <c r="E1250" s="214"/>
      <c r="F1250" s="214"/>
      <c r="G1250" s="214"/>
      <c r="H1250" s="214"/>
      <c r="I1250" s="43"/>
      <c r="J1250" s="20"/>
      <c r="K1250" s="356"/>
    </row>
    <row r="1251" spans="1:11" s="370" customFormat="1" x14ac:dyDescent="0.25">
      <c r="A1251" s="12"/>
      <c r="B1251" s="12"/>
      <c r="C1251" s="12"/>
      <c r="D1251" s="14"/>
      <c r="E1251" s="214"/>
      <c r="F1251" s="214"/>
      <c r="G1251" s="214"/>
      <c r="H1251" s="214"/>
      <c r="I1251" s="43"/>
      <c r="J1251" s="20"/>
      <c r="K1251" s="356"/>
    </row>
    <row r="1252" spans="1:11" s="370" customFormat="1" x14ac:dyDescent="0.25">
      <c r="A1252" s="12"/>
      <c r="B1252" s="12"/>
      <c r="C1252" s="12"/>
      <c r="D1252" s="14"/>
      <c r="E1252" s="214"/>
      <c r="F1252" s="214"/>
      <c r="G1252" s="214"/>
      <c r="H1252" s="214"/>
      <c r="I1252" s="43"/>
      <c r="J1252" s="20"/>
      <c r="K1252" s="356"/>
    </row>
    <row r="1253" spans="1:11" s="370" customFormat="1" x14ac:dyDescent="0.25">
      <c r="A1253" s="12"/>
      <c r="B1253" s="12"/>
      <c r="C1253" s="12"/>
      <c r="D1253" s="14"/>
      <c r="E1253" s="214"/>
      <c r="F1253" s="214"/>
      <c r="G1253" s="214"/>
      <c r="H1253" s="214"/>
      <c r="I1253" s="43"/>
      <c r="J1253" s="20"/>
      <c r="K1253" s="356"/>
    </row>
    <row r="1254" spans="1:11" s="370" customFormat="1" x14ac:dyDescent="0.25">
      <c r="A1254" s="12"/>
      <c r="B1254" s="12"/>
      <c r="C1254" s="12"/>
      <c r="D1254" s="14"/>
      <c r="E1254" s="214"/>
      <c r="F1254" s="214"/>
      <c r="G1254" s="214"/>
      <c r="H1254" s="214"/>
      <c r="I1254" s="43"/>
      <c r="J1254" s="20"/>
      <c r="K1254" s="356"/>
    </row>
    <row r="1255" spans="1:11" s="370" customFormat="1" x14ac:dyDescent="0.25">
      <c r="A1255" s="12"/>
      <c r="B1255" s="12"/>
      <c r="C1255" s="12"/>
      <c r="D1255" s="14"/>
      <c r="E1255" s="214"/>
      <c r="F1255" s="214"/>
      <c r="G1255" s="214"/>
      <c r="H1255" s="214"/>
      <c r="I1255" s="43"/>
      <c r="J1255" s="20"/>
      <c r="K1255" s="356"/>
    </row>
    <row r="1256" spans="1:11" s="370" customFormat="1" x14ac:dyDescent="0.25">
      <c r="A1256" s="12"/>
      <c r="B1256" s="12"/>
      <c r="C1256" s="12"/>
      <c r="D1256" s="14"/>
      <c r="E1256" s="214"/>
      <c r="F1256" s="214"/>
      <c r="G1256" s="214"/>
      <c r="H1256" s="214"/>
      <c r="I1256" s="43"/>
      <c r="J1256" s="20"/>
      <c r="K1256" s="356"/>
    </row>
    <row r="1257" spans="1:11" s="370" customFormat="1" x14ac:dyDescent="0.25">
      <c r="A1257" s="12"/>
      <c r="B1257" s="12"/>
      <c r="C1257" s="12"/>
      <c r="D1257" s="14"/>
      <c r="E1257" s="214"/>
      <c r="F1257" s="214"/>
      <c r="G1257" s="214"/>
      <c r="H1257" s="214"/>
      <c r="I1257" s="43"/>
      <c r="J1257" s="20"/>
      <c r="K1257" s="356"/>
    </row>
    <row r="1258" spans="1:11" s="370" customFormat="1" x14ac:dyDescent="0.25">
      <c r="A1258" s="12"/>
      <c r="B1258" s="12"/>
      <c r="C1258" s="12"/>
      <c r="D1258" s="14"/>
      <c r="E1258" s="214"/>
      <c r="F1258" s="214"/>
      <c r="G1258" s="214"/>
      <c r="H1258" s="214"/>
      <c r="I1258" s="43"/>
      <c r="J1258" s="20"/>
      <c r="K1258" s="356"/>
    </row>
    <row r="1259" spans="1:11" s="370" customFormat="1" x14ac:dyDescent="0.25">
      <c r="A1259" s="12"/>
      <c r="B1259" s="12"/>
      <c r="C1259" s="12"/>
      <c r="D1259" s="14"/>
      <c r="E1259" s="214"/>
      <c r="F1259" s="214"/>
      <c r="G1259" s="214"/>
      <c r="H1259" s="214"/>
      <c r="I1259" s="43"/>
      <c r="J1259" s="20"/>
      <c r="K1259" s="356"/>
    </row>
    <row r="1260" spans="1:11" s="370" customFormat="1" x14ac:dyDescent="0.25">
      <c r="A1260" s="12"/>
      <c r="B1260" s="12"/>
      <c r="C1260" s="12"/>
      <c r="D1260" s="14"/>
      <c r="E1260" s="214"/>
      <c r="F1260" s="214"/>
      <c r="G1260" s="214"/>
      <c r="H1260" s="214"/>
      <c r="I1260" s="43"/>
      <c r="J1260" s="20"/>
      <c r="K1260" s="356"/>
    </row>
    <row r="1261" spans="1:11" s="370" customFormat="1" x14ac:dyDescent="0.25">
      <c r="A1261" s="12"/>
      <c r="B1261" s="12"/>
      <c r="C1261" s="12"/>
      <c r="D1261" s="14"/>
      <c r="E1261" s="214"/>
      <c r="F1261" s="214"/>
      <c r="G1261" s="214"/>
      <c r="H1261" s="214"/>
      <c r="I1261" s="43"/>
      <c r="J1261" s="20"/>
      <c r="K1261" s="356"/>
    </row>
    <row r="1262" spans="1:11" s="370" customFormat="1" x14ac:dyDescent="0.25">
      <c r="A1262" s="12"/>
      <c r="B1262" s="12"/>
      <c r="C1262" s="12"/>
      <c r="D1262" s="14"/>
      <c r="E1262" s="214"/>
      <c r="F1262" s="214"/>
      <c r="G1262" s="214"/>
      <c r="H1262" s="214"/>
      <c r="I1262" s="43"/>
      <c r="J1262" s="20"/>
      <c r="K1262" s="356"/>
    </row>
    <row r="1263" spans="1:11" s="370" customFormat="1" x14ac:dyDescent="0.25">
      <c r="A1263" s="12"/>
      <c r="B1263" s="12"/>
      <c r="C1263" s="12"/>
      <c r="D1263" s="14"/>
      <c r="E1263" s="214"/>
      <c r="F1263" s="214"/>
      <c r="G1263" s="214"/>
      <c r="H1263" s="214"/>
      <c r="I1263" s="43"/>
      <c r="J1263" s="20"/>
      <c r="K1263" s="356"/>
    </row>
    <row r="1264" spans="1:11" s="370" customFormat="1" x14ac:dyDescent="0.25">
      <c r="A1264" s="12"/>
      <c r="B1264" s="12"/>
      <c r="C1264" s="12"/>
      <c r="D1264" s="14"/>
      <c r="E1264" s="214"/>
      <c r="F1264" s="214"/>
      <c r="G1264" s="214"/>
      <c r="H1264" s="214"/>
      <c r="I1264" s="43"/>
      <c r="J1264" s="20"/>
      <c r="K1264" s="356"/>
    </row>
    <row r="1265" spans="1:11" s="370" customFormat="1" x14ac:dyDescent="0.25">
      <c r="A1265" s="12"/>
      <c r="B1265" s="12"/>
      <c r="C1265" s="12"/>
      <c r="D1265" s="14"/>
      <c r="E1265" s="214"/>
      <c r="F1265" s="214"/>
      <c r="G1265" s="214"/>
      <c r="H1265" s="214"/>
      <c r="I1265" s="43"/>
      <c r="J1265" s="20"/>
      <c r="K1265" s="356"/>
    </row>
    <row r="1266" spans="1:11" s="370" customFormat="1" x14ac:dyDescent="0.25">
      <c r="A1266" s="12"/>
      <c r="B1266" s="12"/>
      <c r="C1266" s="12"/>
      <c r="D1266" s="14"/>
      <c r="E1266" s="214"/>
      <c r="F1266" s="214"/>
      <c r="G1266" s="214"/>
      <c r="H1266" s="214"/>
      <c r="I1266" s="43"/>
      <c r="J1266" s="20"/>
      <c r="K1266" s="356"/>
    </row>
    <row r="1267" spans="1:11" s="370" customFormat="1" x14ac:dyDescent="0.25">
      <c r="A1267" s="12"/>
      <c r="B1267" s="12"/>
      <c r="C1267" s="12"/>
      <c r="D1267" s="14"/>
      <c r="E1267" s="214"/>
      <c r="F1267" s="214"/>
      <c r="G1267" s="214"/>
      <c r="H1267" s="214"/>
      <c r="I1267" s="43"/>
      <c r="J1267" s="20"/>
      <c r="K1267" s="356"/>
    </row>
    <row r="1268" spans="1:11" s="370" customFormat="1" x14ac:dyDescent="0.25">
      <c r="A1268" s="12"/>
      <c r="B1268" s="12"/>
      <c r="C1268" s="12"/>
      <c r="D1268" s="14"/>
      <c r="E1268" s="214"/>
      <c r="F1268" s="214"/>
      <c r="G1268" s="214"/>
      <c r="H1268" s="214"/>
      <c r="I1268" s="43"/>
      <c r="J1268" s="20"/>
      <c r="K1268" s="356"/>
    </row>
    <row r="1269" spans="1:11" s="370" customFormat="1" x14ac:dyDescent="0.25">
      <c r="A1269" s="12"/>
      <c r="B1269" s="12"/>
      <c r="C1269" s="12"/>
      <c r="D1269" s="14"/>
      <c r="E1269" s="214"/>
      <c r="F1269" s="214"/>
      <c r="G1269" s="214"/>
      <c r="H1269" s="214"/>
      <c r="I1269" s="43"/>
      <c r="J1269" s="20"/>
      <c r="K1269" s="356"/>
    </row>
    <row r="1270" spans="1:11" s="370" customFormat="1" x14ac:dyDescent="0.25">
      <c r="A1270" s="12"/>
      <c r="B1270" s="12"/>
      <c r="C1270" s="12"/>
      <c r="D1270" s="14"/>
      <c r="E1270" s="214"/>
      <c r="F1270" s="214"/>
      <c r="G1270" s="214"/>
      <c r="H1270" s="214"/>
      <c r="I1270" s="43"/>
      <c r="J1270" s="20"/>
      <c r="K1270" s="356"/>
    </row>
    <row r="1271" spans="1:11" s="370" customFormat="1" x14ac:dyDescent="0.25">
      <c r="A1271" s="12"/>
      <c r="B1271" s="12"/>
      <c r="C1271" s="12"/>
      <c r="D1271" s="14"/>
      <c r="E1271" s="214"/>
      <c r="F1271" s="214"/>
      <c r="G1271" s="214"/>
      <c r="H1271" s="214"/>
      <c r="I1271" s="43"/>
      <c r="J1271" s="20"/>
      <c r="K1271" s="356"/>
    </row>
    <row r="1272" spans="1:11" s="370" customFormat="1" x14ac:dyDescent="0.25">
      <c r="A1272" s="12"/>
      <c r="B1272" s="12"/>
      <c r="C1272" s="12"/>
      <c r="D1272" s="14"/>
      <c r="E1272" s="214"/>
      <c r="F1272" s="214"/>
      <c r="G1272" s="214"/>
      <c r="H1272" s="214"/>
      <c r="I1272" s="43"/>
      <c r="J1272" s="20"/>
      <c r="K1272" s="356"/>
    </row>
    <row r="1273" spans="1:11" s="370" customFormat="1" x14ac:dyDescent="0.25">
      <c r="A1273" s="12"/>
      <c r="B1273" s="12"/>
      <c r="C1273" s="12"/>
      <c r="D1273" s="14"/>
      <c r="E1273" s="214"/>
      <c r="F1273" s="214"/>
      <c r="G1273" s="214"/>
      <c r="H1273" s="214"/>
      <c r="I1273" s="43"/>
      <c r="J1273" s="20"/>
      <c r="K1273" s="356"/>
    </row>
    <row r="1274" spans="1:11" s="370" customFormat="1" x14ac:dyDescent="0.25">
      <c r="A1274" s="12"/>
      <c r="B1274" s="12"/>
      <c r="C1274" s="12"/>
      <c r="D1274" s="14"/>
      <c r="E1274" s="214"/>
      <c r="F1274" s="214"/>
      <c r="G1274" s="214"/>
      <c r="H1274" s="214"/>
      <c r="I1274" s="43"/>
      <c r="J1274" s="20"/>
      <c r="K1274" s="356"/>
    </row>
    <row r="1275" spans="1:11" s="370" customFormat="1" x14ac:dyDescent="0.25">
      <c r="A1275" s="12"/>
      <c r="B1275" s="12"/>
      <c r="C1275" s="12"/>
      <c r="D1275" s="14"/>
      <c r="E1275" s="214"/>
      <c r="F1275" s="214"/>
      <c r="G1275" s="214"/>
      <c r="H1275" s="214"/>
      <c r="I1275" s="43"/>
      <c r="J1275" s="20"/>
      <c r="K1275" s="356"/>
    </row>
    <row r="1276" spans="1:11" s="370" customFormat="1" x14ac:dyDescent="0.25">
      <c r="A1276" s="12"/>
      <c r="B1276" s="12"/>
      <c r="C1276" s="12"/>
      <c r="D1276" s="14"/>
      <c r="E1276" s="214"/>
      <c r="F1276" s="214"/>
      <c r="G1276" s="214"/>
      <c r="H1276" s="214"/>
      <c r="I1276" s="43"/>
      <c r="J1276" s="20"/>
      <c r="K1276" s="356"/>
    </row>
    <row r="1277" spans="1:11" s="370" customFormat="1" x14ac:dyDescent="0.25">
      <c r="A1277" s="12"/>
      <c r="B1277" s="12"/>
      <c r="C1277" s="12"/>
      <c r="D1277" s="14"/>
      <c r="E1277" s="214"/>
      <c r="F1277" s="214"/>
      <c r="G1277" s="214"/>
      <c r="H1277" s="214"/>
      <c r="I1277" s="43"/>
      <c r="J1277" s="20"/>
      <c r="K1277" s="356"/>
    </row>
    <row r="1278" spans="1:11" s="370" customFormat="1" x14ac:dyDescent="0.25">
      <c r="A1278" s="12"/>
      <c r="B1278" s="12"/>
      <c r="C1278" s="12"/>
      <c r="D1278" s="14"/>
      <c r="E1278" s="214"/>
      <c r="F1278" s="214"/>
      <c r="G1278" s="214"/>
      <c r="H1278" s="214"/>
      <c r="I1278" s="43"/>
      <c r="J1278" s="20"/>
      <c r="K1278" s="356"/>
    </row>
    <row r="1279" spans="1:11" s="370" customFormat="1" x14ac:dyDescent="0.25">
      <c r="A1279" s="12"/>
      <c r="B1279" s="12"/>
      <c r="C1279" s="12"/>
      <c r="D1279" s="14"/>
      <c r="E1279" s="214"/>
      <c r="F1279" s="214"/>
      <c r="G1279" s="214"/>
      <c r="H1279" s="214"/>
      <c r="I1279" s="43"/>
      <c r="J1279" s="20"/>
      <c r="K1279" s="356"/>
    </row>
    <row r="1280" spans="1:11" s="370" customFormat="1" x14ac:dyDescent="0.25">
      <c r="A1280" s="12"/>
      <c r="B1280" s="12"/>
      <c r="C1280" s="12"/>
      <c r="D1280" s="14"/>
      <c r="E1280" s="214"/>
      <c r="F1280" s="214"/>
      <c r="G1280" s="214"/>
      <c r="H1280" s="214"/>
      <c r="I1280" s="43"/>
      <c r="J1280" s="20"/>
      <c r="K1280" s="356"/>
    </row>
    <row r="1281" spans="1:11" s="370" customFormat="1" x14ac:dyDescent="0.25">
      <c r="A1281" s="12"/>
      <c r="B1281" s="12"/>
      <c r="C1281" s="12"/>
      <c r="D1281" s="14"/>
      <c r="E1281" s="214"/>
      <c r="F1281" s="214"/>
      <c r="G1281" s="214"/>
      <c r="H1281" s="214"/>
      <c r="I1281" s="43"/>
      <c r="J1281" s="20"/>
      <c r="K1281" s="356"/>
    </row>
    <row r="1282" spans="1:11" s="370" customFormat="1" x14ac:dyDescent="0.25">
      <c r="A1282" s="12"/>
      <c r="B1282" s="12"/>
      <c r="C1282" s="12"/>
      <c r="D1282" s="14"/>
      <c r="E1282" s="214"/>
      <c r="F1282" s="214"/>
      <c r="G1282" s="214"/>
      <c r="H1282" s="214"/>
      <c r="I1282" s="43"/>
      <c r="J1282" s="20"/>
      <c r="K1282" s="356"/>
    </row>
    <row r="1283" spans="1:11" s="370" customFormat="1" x14ac:dyDescent="0.25">
      <c r="A1283" s="12"/>
      <c r="B1283" s="12"/>
      <c r="C1283" s="12"/>
      <c r="D1283" s="14"/>
      <c r="E1283" s="214"/>
      <c r="F1283" s="214"/>
      <c r="G1283" s="214"/>
      <c r="H1283" s="214"/>
      <c r="I1283" s="43"/>
      <c r="J1283" s="20"/>
      <c r="K1283" s="356"/>
    </row>
    <row r="1284" spans="1:11" s="370" customFormat="1" x14ac:dyDescent="0.25">
      <c r="A1284" s="12"/>
      <c r="B1284" s="12"/>
      <c r="C1284" s="12"/>
      <c r="D1284" s="14"/>
      <c r="E1284" s="214"/>
      <c r="F1284" s="214"/>
      <c r="G1284" s="214"/>
      <c r="H1284" s="214"/>
      <c r="I1284" s="43"/>
      <c r="J1284" s="20"/>
      <c r="K1284" s="356"/>
    </row>
    <row r="1285" spans="1:11" s="370" customFormat="1" x14ac:dyDescent="0.25">
      <c r="A1285" s="12"/>
      <c r="B1285" s="12"/>
      <c r="C1285" s="12"/>
      <c r="D1285" s="14"/>
      <c r="E1285" s="214"/>
      <c r="F1285" s="214"/>
      <c r="G1285" s="214"/>
      <c r="H1285" s="214"/>
      <c r="I1285" s="43"/>
      <c r="J1285" s="20"/>
      <c r="K1285" s="356"/>
    </row>
    <row r="1286" spans="1:11" s="370" customFormat="1" x14ac:dyDescent="0.25">
      <c r="A1286" s="12"/>
      <c r="B1286" s="12"/>
      <c r="C1286" s="12"/>
      <c r="D1286" s="14"/>
      <c r="E1286" s="214"/>
      <c r="F1286" s="214"/>
      <c r="G1286" s="214"/>
      <c r="H1286" s="214"/>
      <c r="I1286" s="43"/>
      <c r="J1286" s="20"/>
      <c r="K1286" s="356"/>
    </row>
    <row r="1287" spans="1:11" s="370" customFormat="1" x14ac:dyDescent="0.25">
      <c r="A1287" s="12"/>
      <c r="B1287" s="12"/>
      <c r="C1287" s="12"/>
      <c r="D1287" s="14"/>
      <c r="E1287" s="214"/>
      <c r="F1287" s="214"/>
      <c r="G1287" s="214"/>
      <c r="H1287" s="214"/>
      <c r="I1287" s="43"/>
      <c r="J1287" s="20"/>
      <c r="K1287" s="356"/>
    </row>
    <row r="1288" spans="1:11" s="370" customFormat="1" x14ac:dyDescent="0.25">
      <c r="A1288" s="12"/>
      <c r="B1288" s="12"/>
      <c r="C1288" s="12"/>
      <c r="D1288" s="14"/>
      <c r="E1288" s="214"/>
      <c r="F1288" s="214"/>
      <c r="G1288" s="214"/>
      <c r="H1288" s="214"/>
      <c r="I1288" s="43"/>
      <c r="J1288" s="20"/>
      <c r="K1288" s="356"/>
    </row>
    <row r="1289" spans="1:11" s="370" customFormat="1" x14ac:dyDescent="0.25">
      <c r="A1289" s="12"/>
      <c r="B1289" s="12"/>
      <c r="C1289" s="12"/>
      <c r="D1289" s="14"/>
      <c r="E1289" s="214"/>
      <c r="F1289" s="214"/>
      <c r="G1289" s="214"/>
      <c r="H1289" s="214"/>
      <c r="I1289" s="43"/>
      <c r="J1289" s="20"/>
      <c r="K1289" s="356"/>
    </row>
    <row r="1290" spans="1:11" s="370" customFormat="1" x14ac:dyDescent="0.25">
      <c r="A1290" s="12"/>
      <c r="B1290" s="12"/>
      <c r="C1290" s="12"/>
      <c r="D1290" s="14"/>
      <c r="E1290" s="214"/>
      <c r="F1290" s="214"/>
      <c r="G1290" s="214"/>
      <c r="H1290" s="214"/>
      <c r="I1290" s="43"/>
      <c r="J1290" s="20"/>
      <c r="K1290" s="356"/>
    </row>
    <row r="1291" spans="1:11" s="370" customFormat="1" x14ac:dyDescent="0.25">
      <c r="A1291" s="12"/>
      <c r="B1291" s="12"/>
      <c r="C1291" s="12"/>
      <c r="D1291" s="14"/>
      <c r="E1291" s="214"/>
      <c r="F1291" s="214"/>
      <c r="G1291" s="214"/>
      <c r="H1291" s="214"/>
      <c r="I1291" s="43"/>
      <c r="J1291" s="20"/>
      <c r="K1291" s="356"/>
    </row>
    <row r="1292" spans="1:11" s="370" customFormat="1" x14ac:dyDescent="0.25">
      <c r="A1292" s="12"/>
      <c r="B1292" s="12"/>
      <c r="C1292" s="12"/>
      <c r="D1292" s="14"/>
      <c r="E1292" s="214"/>
      <c r="F1292" s="214"/>
      <c r="G1292" s="214"/>
      <c r="H1292" s="214"/>
      <c r="I1292" s="43"/>
      <c r="J1292" s="20"/>
      <c r="K1292" s="356"/>
    </row>
    <row r="1293" spans="1:11" s="370" customFormat="1" x14ac:dyDescent="0.25">
      <c r="A1293" s="12"/>
      <c r="B1293" s="12"/>
      <c r="C1293" s="12"/>
      <c r="D1293" s="14"/>
      <c r="E1293" s="214"/>
      <c r="F1293" s="214"/>
      <c r="G1293" s="214"/>
      <c r="H1293" s="214"/>
      <c r="I1293" s="43"/>
      <c r="J1293" s="20"/>
      <c r="K1293" s="356"/>
    </row>
    <row r="1294" spans="1:11" s="370" customFormat="1" x14ac:dyDescent="0.25">
      <c r="A1294" s="12"/>
      <c r="B1294" s="12"/>
      <c r="C1294" s="12"/>
      <c r="D1294" s="14"/>
      <c r="E1294" s="214"/>
      <c r="F1294" s="214"/>
      <c r="G1294" s="214"/>
      <c r="H1294" s="214"/>
      <c r="I1294" s="43"/>
      <c r="J1294" s="20"/>
      <c r="K1294" s="356"/>
    </row>
    <row r="1295" spans="1:11" s="370" customFormat="1" x14ac:dyDescent="0.25">
      <c r="A1295" s="12"/>
      <c r="B1295" s="12"/>
      <c r="C1295" s="12"/>
      <c r="D1295" s="14"/>
      <c r="E1295" s="214"/>
      <c r="F1295" s="214"/>
      <c r="G1295" s="214"/>
      <c r="H1295" s="214"/>
      <c r="I1295" s="43"/>
      <c r="J1295" s="20"/>
      <c r="K1295" s="356"/>
    </row>
    <row r="1296" spans="1:11" s="370" customFormat="1" x14ac:dyDescent="0.25">
      <c r="A1296" s="12"/>
      <c r="B1296" s="12"/>
      <c r="C1296" s="12"/>
      <c r="D1296" s="14"/>
      <c r="E1296" s="214"/>
      <c r="F1296" s="214"/>
      <c r="G1296" s="214"/>
      <c r="H1296" s="214"/>
      <c r="I1296" s="43"/>
      <c r="J1296" s="20"/>
      <c r="K1296" s="356"/>
    </row>
    <row r="1297" spans="1:11" s="370" customFormat="1" x14ac:dyDescent="0.25">
      <c r="A1297" s="12"/>
      <c r="B1297" s="12"/>
      <c r="C1297" s="12"/>
      <c r="D1297" s="14"/>
      <c r="E1297" s="214"/>
      <c r="F1297" s="214"/>
      <c r="G1297" s="214"/>
      <c r="H1297" s="214"/>
      <c r="I1297" s="43"/>
      <c r="J1297" s="20"/>
      <c r="K1297" s="356"/>
    </row>
    <row r="1298" spans="1:11" s="370" customFormat="1" x14ac:dyDescent="0.25">
      <c r="A1298" s="12"/>
      <c r="B1298" s="12"/>
      <c r="C1298" s="12"/>
      <c r="D1298" s="14"/>
      <c r="E1298" s="214"/>
      <c r="F1298" s="214"/>
      <c r="G1298" s="214"/>
      <c r="H1298" s="214"/>
      <c r="I1298" s="43"/>
      <c r="J1298" s="20"/>
      <c r="K1298" s="356"/>
    </row>
    <row r="1299" spans="1:11" s="370" customFormat="1" x14ac:dyDescent="0.25">
      <c r="A1299" s="12"/>
      <c r="B1299" s="12"/>
      <c r="C1299" s="12"/>
      <c r="D1299" s="14"/>
      <c r="E1299" s="214"/>
      <c r="F1299" s="214"/>
      <c r="G1299" s="214"/>
      <c r="H1299" s="214"/>
      <c r="I1299" s="43"/>
      <c r="J1299" s="20"/>
      <c r="K1299" s="356"/>
    </row>
    <row r="1300" spans="1:11" s="370" customFormat="1" x14ac:dyDescent="0.25">
      <c r="A1300" s="12"/>
      <c r="B1300" s="12"/>
      <c r="C1300" s="12"/>
      <c r="D1300" s="14"/>
      <c r="E1300" s="214"/>
      <c r="F1300" s="214"/>
      <c r="G1300" s="214"/>
      <c r="H1300" s="214"/>
      <c r="I1300" s="43"/>
      <c r="J1300" s="20"/>
      <c r="K1300" s="356"/>
    </row>
    <row r="1301" spans="1:11" s="370" customFormat="1" x14ac:dyDescent="0.25">
      <c r="A1301" s="12"/>
      <c r="B1301" s="12"/>
      <c r="C1301" s="12"/>
      <c r="D1301" s="14"/>
      <c r="E1301" s="214"/>
      <c r="F1301" s="214"/>
      <c r="G1301" s="214"/>
      <c r="H1301" s="214"/>
      <c r="I1301" s="43"/>
      <c r="J1301" s="20"/>
      <c r="K1301" s="356"/>
    </row>
    <row r="1302" spans="1:11" s="370" customFormat="1" x14ac:dyDescent="0.25">
      <c r="A1302" s="12"/>
      <c r="B1302" s="12"/>
      <c r="C1302" s="12"/>
      <c r="D1302" s="14"/>
      <c r="E1302" s="214"/>
      <c r="F1302" s="214"/>
      <c r="G1302" s="214"/>
      <c r="H1302" s="214"/>
      <c r="I1302" s="43"/>
      <c r="J1302" s="20"/>
      <c r="K1302" s="356"/>
    </row>
    <row r="1303" spans="1:11" s="370" customFormat="1" x14ac:dyDescent="0.25">
      <c r="A1303" s="12"/>
      <c r="B1303" s="12"/>
      <c r="C1303" s="12"/>
      <c r="D1303" s="14"/>
      <c r="E1303" s="214"/>
      <c r="F1303" s="214"/>
      <c r="G1303" s="214"/>
      <c r="H1303" s="214"/>
      <c r="I1303" s="43"/>
      <c r="J1303" s="20"/>
      <c r="K1303" s="356"/>
    </row>
    <row r="1304" spans="1:11" s="370" customFormat="1" x14ac:dyDescent="0.25">
      <c r="A1304" s="12"/>
      <c r="B1304" s="12"/>
      <c r="C1304" s="12"/>
      <c r="D1304" s="14"/>
      <c r="E1304" s="214"/>
      <c r="F1304" s="214"/>
      <c r="G1304" s="214"/>
      <c r="H1304" s="214"/>
      <c r="I1304" s="43"/>
      <c r="J1304" s="20"/>
      <c r="K1304" s="356"/>
    </row>
    <row r="1305" spans="1:11" s="370" customFormat="1" x14ac:dyDescent="0.25">
      <c r="A1305" s="12"/>
      <c r="B1305" s="12"/>
      <c r="C1305" s="12"/>
      <c r="D1305" s="14"/>
      <c r="E1305" s="214"/>
      <c r="F1305" s="214"/>
      <c r="G1305" s="214"/>
      <c r="H1305" s="214"/>
      <c r="I1305" s="43"/>
      <c r="J1305" s="20"/>
      <c r="K1305" s="356"/>
    </row>
    <row r="1306" spans="1:11" s="370" customFormat="1" x14ac:dyDescent="0.25">
      <c r="A1306" s="12"/>
      <c r="B1306" s="12"/>
      <c r="C1306" s="12"/>
      <c r="D1306" s="14"/>
      <c r="E1306" s="214"/>
      <c r="F1306" s="214"/>
      <c r="G1306" s="214"/>
      <c r="H1306" s="214"/>
      <c r="I1306" s="43"/>
      <c r="J1306" s="13"/>
      <c r="K1306" s="356"/>
    </row>
    <row r="1307" spans="1:11" s="370" customFormat="1" x14ac:dyDescent="0.25">
      <c r="A1307" s="12"/>
      <c r="B1307" s="12"/>
      <c r="C1307" s="12"/>
      <c r="D1307" s="14"/>
      <c r="E1307" s="214"/>
      <c r="F1307" s="214"/>
      <c r="G1307" s="214"/>
      <c r="H1307" s="214"/>
      <c r="I1307" s="43"/>
      <c r="J1307" s="13"/>
      <c r="K1307" s="356"/>
    </row>
    <row r="1308" spans="1:11" s="370" customFormat="1" x14ac:dyDescent="0.25">
      <c r="A1308" s="12"/>
      <c r="B1308" s="12"/>
      <c r="C1308" s="12"/>
      <c r="D1308" s="14"/>
      <c r="E1308" s="214"/>
      <c r="F1308" s="214"/>
      <c r="G1308" s="214"/>
      <c r="H1308" s="214"/>
      <c r="I1308" s="43"/>
      <c r="J1308" s="13"/>
      <c r="K1308" s="356"/>
    </row>
    <row r="1309" spans="1:11" s="370" customFormat="1" x14ac:dyDescent="0.25">
      <c r="A1309" s="12"/>
      <c r="B1309" s="12"/>
      <c r="C1309" s="12"/>
      <c r="D1309" s="14"/>
      <c r="E1309" s="214"/>
      <c r="F1309" s="214"/>
      <c r="G1309" s="214"/>
      <c r="H1309" s="214"/>
      <c r="I1309" s="43"/>
      <c r="J1309" s="13"/>
      <c r="K1309" s="356"/>
    </row>
    <row r="1310" spans="1:11" s="370" customFormat="1" x14ac:dyDescent="0.25">
      <c r="A1310" s="12"/>
      <c r="B1310" s="12"/>
      <c r="C1310" s="12"/>
      <c r="D1310" s="14"/>
      <c r="E1310" s="214"/>
      <c r="F1310" s="214"/>
      <c r="G1310" s="214"/>
      <c r="H1310" s="214"/>
      <c r="I1310" s="43"/>
      <c r="J1310" s="13"/>
      <c r="K1310" s="356"/>
    </row>
    <row r="1311" spans="1:11" s="370" customFormat="1" x14ac:dyDescent="0.25">
      <c r="A1311" s="12"/>
      <c r="B1311" s="12"/>
      <c r="C1311" s="12"/>
      <c r="D1311" s="14"/>
      <c r="E1311" s="214"/>
      <c r="F1311" s="214"/>
      <c r="G1311" s="214"/>
      <c r="H1311" s="214"/>
      <c r="I1311" s="43"/>
      <c r="J1311" s="13"/>
      <c r="K1311" s="356"/>
    </row>
    <row r="1312" spans="1:11" s="370" customFormat="1" x14ac:dyDescent="0.25">
      <c r="A1312" s="12"/>
      <c r="B1312" s="12"/>
      <c r="C1312" s="12"/>
      <c r="D1312" s="14"/>
      <c r="E1312" s="214"/>
      <c r="F1312" s="214"/>
      <c r="G1312" s="214"/>
      <c r="H1312" s="214"/>
      <c r="I1312" s="43"/>
      <c r="J1312" s="13"/>
      <c r="K1312" s="356"/>
    </row>
    <row r="1313" spans="1:11" s="370" customFormat="1" x14ac:dyDescent="0.25">
      <c r="A1313" s="12"/>
      <c r="B1313" s="12"/>
      <c r="C1313" s="12"/>
      <c r="D1313" s="14"/>
      <c r="E1313" s="214"/>
      <c r="F1313" s="214"/>
      <c r="G1313" s="214"/>
      <c r="H1313" s="214"/>
      <c r="I1313" s="43"/>
      <c r="J1313" s="13"/>
      <c r="K1313" s="356"/>
    </row>
    <row r="1314" spans="1:11" s="370" customFormat="1" x14ac:dyDescent="0.25">
      <c r="A1314" s="12"/>
      <c r="B1314" s="12"/>
      <c r="C1314" s="12"/>
      <c r="D1314" s="14"/>
      <c r="E1314" s="214"/>
      <c r="F1314" s="214"/>
      <c r="G1314" s="214"/>
      <c r="H1314" s="214"/>
      <c r="I1314" s="43"/>
      <c r="J1314" s="13"/>
      <c r="K1314" s="356"/>
    </row>
    <row r="1315" spans="1:11" s="370" customFormat="1" x14ac:dyDescent="0.25">
      <c r="A1315" s="12"/>
      <c r="B1315" s="12"/>
      <c r="C1315" s="12"/>
      <c r="D1315" s="14"/>
      <c r="E1315" s="214"/>
      <c r="F1315" s="214"/>
      <c r="G1315" s="214"/>
      <c r="H1315" s="214"/>
      <c r="I1315" s="43"/>
      <c r="J1315" s="13"/>
      <c r="K1315" s="356"/>
    </row>
    <row r="1316" spans="1:11" s="370" customFormat="1" x14ac:dyDescent="0.25">
      <c r="A1316" s="12"/>
      <c r="B1316" s="12"/>
      <c r="C1316" s="12"/>
      <c r="D1316" s="14"/>
      <c r="E1316" s="214"/>
      <c r="F1316" s="214"/>
      <c r="G1316" s="214"/>
      <c r="H1316" s="214"/>
      <c r="I1316" s="43"/>
      <c r="J1316" s="13"/>
      <c r="K1316" s="356"/>
    </row>
    <row r="1317" spans="1:11" s="370" customFormat="1" x14ac:dyDescent="0.25">
      <c r="A1317" s="12"/>
      <c r="B1317" s="12"/>
      <c r="C1317" s="12"/>
      <c r="D1317" s="14"/>
      <c r="E1317" s="214"/>
      <c r="F1317" s="214"/>
      <c r="G1317" s="214"/>
      <c r="H1317" s="214"/>
      <c r="I1317" s="43"/>
      <c r="J1317" s="13"/>
      <c r="K1317" s="356"/>
    </row>
    <row r="1318" spans="1:11" s="370" customFormat="1" x14ac:dyDescent="0.25">
      <c r="A1318" s="12"/>
      <c r="B1318" s="12"/>
      <c r="C1318" s="12"/>
      <c r="D1318" s="14"/>
      <c r="E1318" s="214"/>
      <c r="F1318" s="214"/>
      <c r="G1318" s="214"/>
      <c r="H1318" s="214"/>
      <c r="I1318" s="43"/>
      <c r="J1318" s="13"/>
      <c r="K1318" s="356"/>
    </row>
    <row r="1319" spans="1:11" s="370" customFormat="1" x14ac:dyDescent="0.25">
      <c r="A1319" s="12"/>
      <c r="B1319" s="12"/>
      <c r="C1319" s="12"/>
      <c r="D1319" s="14"/>
      <c r="E1319" s="214"/>
      <c r="F1319" s="214"/>
      <c r="G1319" s="214"/>
      <c r="H1319" s="214"/>
      <c r="I1319" s="43"/>
      <c r="J1319" s="13"/>
      <c r="K1319" s="356"/>
    </row>
    <row r="1320" spans="1:11" s="370" customFormat="1" x14ac:dyDescent="0.25">
      <c r="A1320" s="10"/>
      <c r="B1320" s="10"/>
      <c r="C1320" s="10"/>
      <c r="D1320" s="11"/>
      <c r="E1320" s="215"/>
      <c r="F1320" s="215"/>
      <c r="G1320" s="215"/>
      <c r="H1320" s="215"/>
      <c r="I1320" s="44"/>
      <c r="J1320" s="13"/>
      <c r="K1320" s="356"/>
    </row>
    <row r="1321" spans="1:11" s="370" customFormat="1" x14ac:dyDescent="0.25">
      <c r="A1321" s="10"/>
      <c r="B1321" s="10"/>
      <c r="C1321" s="10"/>
      <c r="D1321" s="11"/>
      <c r="E1321" s="215"/>
      <c r="F1321" s="215"/>
      <c r="G1321" s="215"/>
      <c r="H1321" s="215"/>
      <c r="I1321" s="44"/>
      <c r="J1321" s="13"/>
      <c r="K1321" s="356"/>
    </row>
    <row r="1322" spans="1:11" s="370" customFormat="1" x14ac:dyDescent="0.25">
      <c r="A1322" s="10"/>
      <c r="B1322" s="10"/>
      <c r="C1322" s="10"/>
      <c r="D1322" s="11"/>
      <c r="E1322" s="215"/>
      <c r="F1322" s="215"/>
      <c r="G1322" s="215"/>
      <c r="H1322" s="215"/>
      <c r="I1322" s="44"/>
      <c r="J1322" s="13"/>
      <c r="K1322" s="356"/>
    </row>
    <row r="1323" spans="1:11" s="370" customFormat="1" x14ac:dyDescent="0.25">
      <c r="A1323" s="10"/>
      <c r="B1323" s="10"/>
      <c r="C1323" s="10"/>
      <c r="D1323" s="11"/>
      <c r="E1323" s="215"/>
      <c r="F1323" s="215"/>
      <c r="G1323" s="215"/>
      <c r="H1323" s="215"/>
      <c r="I1323" s="44"/>
      <c r="J1323" s="13"/>
      <c r="K1323" s="356"/>
    </row>
    <row r="1324" spans="1:11" s="370" customFormat="1" x14ac:dyDescent="0.25">
      <c r="A1324" s="10"/>
      <c r="B1324" s="10"/>
      <c r="C1324" s="10"/>
      <c r="D1324" s="11"/>
      <c r="E1324" s="215"/>
      <c r="F1324" s="215"/>
      <c r="G1324" s="215"/>
      <c r="H1324" s="215"/>
      <c r="I1324" s="44"/>
      <c r="J1324" s="13"/>
      <c r="K1324" s="356"/>
    </row>
    <row r="1325" spans="1:11" s="370" customFormat="1" x14ac:dyDescent="0.25">
      <c r="A1325" s="10"/>
      <c r="B1325" s="10"/>
      <c r="C1325" s="10"/>
      <c r="D1325" s="11"/>
      <c r="E1325" s="215"/>
      <c r="F1325" s="215"/>
      <c r="G1325" s="215"/>
      <c r="H1325" s="215"/>
      <c r="I1325" s="44"/>
      <c r="J1325" s="13"/>
      <c r="K1325" s="356"/>
    </row>
    <row r="1326" spans="1:11" s="370" customFormat="1" x14ac:dyDescent="0.25">
      <c r="A1326" s="10"/>
      <c r="B1326" s="10"/>
      <c r="C1326" s="10"/>
      <c r="D1326" s="11"/>
      <c r="E1326" s="215"/>
      <c r="F1326" s="215"/>
      <c r="G1326" s="215"/>
      <c r="H1326" s="215"/>
      <c r="I1326" s="44"/>
      <c r="J1326" s="13"/>
      <c r="K1326" s="356"/>
    </row>
    <row r="1327" spans="1:11" s="370" customFormat="1" x14ac:dyDescent="0.25">
      <c r="A1327" s="10"/>
      <c r="B1327" s="10"/>
      <c r="C1327" s="10"/>
      <c r="D1327" s="11"/>
      <c r="E1327" s="215"/>
      <c r="F1327" s="215"/>
      <c r="G1327" s="215"/>
      <c r="H1327" s="215"/>
      <c r="I1327" s="44"/>
      <c r="J1327" s="13"/>
      <c r="K1327" s="356"/>
    </row>
    <row r="1328" spans="1:11" s="370" customFormat="1" x14ac:dyDescent="0.25">
      <c r="A1328" s="10"/>
      <c r="B1328" s="10"/>
      <c r="C1328" s="10"/>
      <c r="D1328" s="11"/>
      <c r="E1328" s="215"/>
      <c r="F1328" s="215"/>
      <c r="G1328" s="215"/>
      <c r="H1328" s="215"/>
      <c r="I1328" s="44"/>
      <c r="J1328" s="13"/>
      <c r="K1328" s="356"/>
    </row>
    <row r="1329" spans="1:11" s="370" customFormat="1" x14ac:dyDescent="0.25">
      <c r="A1329" s="10"/>
      <c r="B1329" s="10"/>
      <c r="C1329" s="10"/>
      <c r="D1329" s="11"/>
      <c r="E1329" s="215"/>
      <c r="F1329" s="215"/>
      <c r="G1329" s="215"/>
      <c r="H1329" s="215"/>
      <c r="I1329" s="44"/>
      <c r="J1329" s="13"/>
      <c r="K1329" s="356"/>
    </row>
    <row r="1330" spans="1:11" s="370" customFormat="1" x14ac:dyDescent="0.25">
      <c r="A1330" s="10"/>
      <c r="B1330" s="10"/>
      <c r="C1330" s="10"/>
      <c r="D1330" s="11"/>
      <c r="E1330" s="215"/>
      <c r="F1330" s="215"/>
      <c r="G1330" s="215"/>
      <c r="H1330" s="215"/>
      <c r="I1330" s="44"/>
      <c r="J1330" s="13"/>
      <c r="K1330" s="356"/>
    </row>
    <row r="1331" spans="1:11" s="370" customFormat="1" x14ac:dyDescent="0.25">
      <c r="A1331" s="10"/>
      <c r="B1331" s="10"/>
      <c r="C1331" s="10"/>
      <c r="D1331" s="11"/>
      <c r="E1331" s="215"/>
      <c r="F1331" s="215"/>
      <c r="G1331" s="215"/>
      <c r="H1331" s="215"/>
      <c r="I1331" s="44"/>
      <c r="J1331" s="13"/>
      <c r="K1331" s="356"/>
    </row>
    <row r="1332" spans="1:11" s="370" customFormat="1" x14ac:dyDescent="0.25">
      <c r="A1332" s="10"/>
      <c r="B1332" s="10"/>
      <c r="C1332" s="10"/>
      <c r="D1332" s="11"/>
      <c r="E1332" s="215"/>
      <c r="F1332" s="215"/>
      <c r="G1332" s="215"/>
      <c r="H1332" s="215"/>
      <c r="I1332" s="44"/>
      <c r="J1332" s="13"/>
      <c r="K1332" s="356"/>
    </row>
    <row r="1333" spans="1:11" s="370" customFormat="1" x14ac:dyDescent="0.25">
      <c r="A1333" s="10"/>
      <c r="B1333" s="10"/>
      <c r="C1333" s="10"/>
      <c r="D1333" s="11"/>
      <c r="E1333" s="215"/>
      <c r="F1333" s="215"/>
      <c r="G1333" s="215"/>
      <c r="H1333" s="215"/>
      <c r="I1333" s="44"/>
      <c r="J1333" s="13"/>
      <c r="K1333" s="356"/>
    </row>
    <row r="1334" spans="1:11" s="370" customFormat="1" x14ac:dyDescent="0.25">
      <c r="A1334" s="10"/>
      <c r="B1334" s="10"/>
      <c r="C1334" s="10"/>
      <c r="D1334" s="11"/>
      <c r="E1334" s="215"/>
      <c r="F1334" s="215"/>
      <c r="G1334" s="215"/>
      <c r="H1334" s="215"/>
      <c r="I1334" s="44"/>
      <c r="J1334" s="13"/>
      <c r="K1334" s="356"/>
    </row>
    <row r="1335" spans="1:11" s="370" customFormat="1" x14ac:dyDescent="0.25">
      <c r="A1335" s="10"/>
      <c r="B1335" s="10"/>
      <c r="C1335" s="10"/>
      <c r="D1335" s="11"/>
      <c r="E1335" s="215"/>
      <c r="F1335" s="215"/>
      <c r="G1335" s="215"/>
      <c r="H1335" s="215"/>
      <c r="I1335" s="44"/>
      <c r="J1335" s="13"/>
      <c r="K1335" s="356"/>
    </row>
    <row r="1336" spans="1:11" s="370" customFormat="1" x14ac:dyDescent="0.25">
      <c r="A1336" s="10"/>
      <c r="B1336" s="10"/>
      <c r="C1336" s="10"/>
      <c r="D1336" s="11"/>
      <c r="E1336" s="215"/>
      <c r="F1336" s="215"/>
      <c r="G1336" s="215"/>
      <c r="H1336" s="215"/>
      <c r="I1336" s="44"/>
      <c r="J1336" s="13"/>
      <c r="K1336" s="356"/>
    </row>
    <row r="1337" spans="1:11" s="370" customFormat="1" x14ac:dyDescent="0.25">
      <c r="A1337" s="10"/>
      <c r="B1337" s="10"/>
      <c r="C1337" s="10"/>
      <c r="D1337" s="11"/>
      <c r="E1337" s="215"/>
      <c r="F1337" s="215"/>
      <c r="G1337" s="215"/>
      <c r="H1337" s="215"/>
      <c r="I1337" s="44"/>
      <c r="J1337" s="13"/>
      <c r="K1337" s="356"/>
    </row>
    <row r="1338" spans="1:11" s="370" customFormat="1" x14ac:dyDescent="0.25">
      <c r="A1338" s="10"/>
      <c r="B1338" s="10"/>
      <c r="C1338" s="10"/>
      <c r="D1338" s="11"/>
      <c r="E1338" s="215"/>
      <c r="F1338" s="215"/>
      <c r="G1338" s="215"/>
      <c r="H1338" s="215"/>
      <c r="I1338" s="44"/>
      <c r="J1338" s="13"/>
      <c r="K1338" s="356"/>
    </row>
    <row r="1339" spans="1:11" s="370" customFormat="1" x14ac:dyDescent="0.25">
      <c r="A1339" s="10"/>
      <c r="B1339" s="10"/>
      <c r="C1339" s="10"/>
      <c r="D1339" s="11"/>
      <c r="E1339" s="215"/>
      <c r="F1339" s="215"/>
      <c r="G1339" s="215"/>
      <c r="H1339" s="215"/>
      <c r="I1339" s="44"/>
      <c r="J1339" s="13"/>
      <c r="K1339" s="356"/>
    </row>
    <row r="1340" spans="1:11" s="370" customFormat="1" x14ac:dyDescent="0.25">
      <c r="A1340" s="10"/>
      <c r="B1340" s="10"/>
      <c r="C1340" s="10"/>
      <c r="D1340" s="11"/>
      <c r="E1340" s="215"/>
      <c r="F1340" s="215"/>
      <c r="G1340" s="215"/>
      <c r="H1340" s="215"/>
      <c r="I1340" s="44"/>
      <c r="J1340" s="13"/>
      <c r="K1340" s="356"/>
    </row>
    <row r="1341" spans="1:11" s="370" customFormat="1" x14ac:dyDescent="0.25">
      <c r="A1341" s="10"/>
      <c r="B1341" s="10"/>
      <c r="C1341" s="10"/>
      <c r="D1341" s="11"/>
      <c r="E1341" s="215"/>
      <c r="F1341" s="215"/>
      <c r="G1341" s="215"/>
      <c r="H1341" s="215"/>
      <c r="I1341" s="44"/>
      <c r="J1341" s="13"/>
      <c r="K1341" s="356"/>
    </row>
    <row r="1342" spans="1:11" s="370" customFormat="1" x14ac:dyDescent="0.25">
      <c r="A1342" s="10"/>
      <c r="B1342" s="10"/>
      <c r="C1342" s="10"/>
      <c r="D1342" s="11"/>
      <c r="E1342" s="215"/>
      <c r="F1342" s="215"/>
      <c r="G1342" s="215"/>
      <c r="H1342" s="215"/>
      <c r="I1342" s="44"/>
      <c r="J1342" s="13"/>
      <c r="K1342" s="356"/>
    </row>
    <row r="1343" spans="1:11" s="370" customFormat="1" x14ac:dyDescent="0.25">
      <c r="A1343" s="10"/>
      <c r="B1343" s="10"/>
      <c r="C1343" s="10"/>
      <c r="D1343" s="11"/>
      <c r="E1343" s="215"/>
      <c r="F1343" s="215"/>
      <c r="G1343" s="215"/>
      <c r="H1343" s="215"/>
      <c r="I1343" s="44"/>
      <c r="J1343" s="13"/>
      <c r="K1343" s="356"/>
    </row>
    <row r="1344" spans="1:11" s="370" customFormat="1" x14ac:dyDescent="0.25">
      <c r="A1344" s="10"/>
      <c r="B1344" s="10"/>
      <c r="C1344" s="10"/>
      <c r="D1344" s="11"/>
      <c r="E1344" s="215"/>
      <c r="F1344" s="215"/>
      <c r="G1344" s="215"/>
      <c r="H1344" s="215"/>
      <c r="I1344" s="44"/>
      <c r="J1344" s="13"/>
      <c r="K1344" s="356"/>
    </row>
    <row r="1345" spans="1:11" s="370" customFormat="1" x14ac:dyDescent="0.25">
      <c r="A1345" s="10"/>
      <c r="B1345" s="10"/>
      <c r="C1345" s="10"/>
      <c r="D1345" s="11"/>
      <c r="E1345" s="215"/>
      <c r="F1345" s="215"/>
      <c r="G1345" s="215"/>
      <c r="H1345" s="215"/>
      <c r="I1345" s="44"/>
      <c r="J1345" s="13"/>
      <c r="K1345" s="356"/>
    </row>
    <row r="1346" spans="1:11" s="370" customFormat="1" x14ac:dyDescent="0.25">
      <c r="A1346" s="10"/>
      <c r="B1346" s="10"/>
      <c r="C1346" s="10"/>
      <c r="D1346" s="11"/>
      <c r="E1346" s="215"/>
      <c r="F1346" s="215"/>
      <c r="G1346" s="215"/>
      <c r="H1346" s="215"/>
      <c r="I1346" s="44"/>
      <c r="J1346" s="13"/>
      <c r="K1346" s="356"/>
    </row>
    <row r="1347" spans="1:11" s="370" customFormat="1" x14ac:dyDescent="0.25">
      <c r="A1347" s="10"/>
      <c r="B1347" s="10"/>
      <c r="C1347" s="10"/>
      <c r="D1347" s="11"/>
      <c r="E1347" s="215"/>
      <c r="F1347" s="215"/>
      <c r="G1347" s="215"/>
      <c r="H1347" s="215"/>
      <c r="I1347" s="44"/>
      <c r="J1347" s="13"/>
      <c r="K1347" s="356"/>
    </row>
    <row r="1348" spans="1:11" s="370" customFormat="1" x14ac:dyDescent="0.25">
      <c r="A1348" s="10"/>
      <c r="B1348" s="10"/>
      <c r="C1348" s="10"/>
      <c r="D1348" s="11"/>
      <c r="E1348" s="215"/>
      <c r="F1348" s="215"/>
      <c r="G1348" s="215"/>
      <c r="H1348" s="215"/>
      <c r="I1348" s="44"/>
      <c r="J1348" s="13"/>
      <c r="K1348" s="356"/>
    </row>
    <row r="1349" spans="1:11" s="370" customFormat="1" x14ac:dyDescent="0.25">
      <c r="A1349" s="10"/>
      <c r="B1349" s="10"/>
      <c r="C1349" s="10"/>
      <c r="D1349" s="11"/>
      <c r="E1349" s="215"/>
      <c r="F1349" s="215"/>
      <c r="G1349" s="215"/>
      <c r="H1349" s="215"/>
      <c r="I1349" s="44"/>
      <c r="J1349" s="13"/>
      <c r="K1349" s="356"/>
    </row>
    <row r="1350" spans="1:11" s="370" customFormat="1" x14ac:dyDescent="0.25">
      <c r="A1350" s="10"/>
      <c r="B1350" s="10"/>
      <c r="C1350" s="10"/>
      <c r="D1350" s="11"/>
      <c r="E1350" s="215"/>
      <c r="F1350" s="215"/>
      <c r="G1350" s="215"/>
      <c r="H1350" s="215"/>
      <c r="I1350" s="44"/>
      <c r="J1350" s="13"/>
      <c r="K1350" s="356"/>
    </row>
    <row r="1351" spans="1:11" s="370" customFormat="1" x14ac:dyDescent="0.25">
      <c r="A1351" s="10"/>
      <c r="B1351" s="10"/>
      <c r="C1351" s="10"/>
      <c r="D1351" s="11"/>
      <c r="E1351" s="215"/>
      <c r="F1351" s="215"/>
      <c r="G1351" s="215"/>
      <c r="H1351" s="215"/>
      <c r="I1351" s="44"/>
      <c r="J1351" s="13"/>
      <c r="K1351" s="356"/>
    </row>
    <row r="1352" spans="1:11" s="370" customFormat="1" x14ac:dyDescent="0.25">
      <c r="A1352" s="10"/>
      <c r="B1352" s="10"/>
      <c r="C1352" s="10"/>
      <c r="D1352" s="11"/>
      <c r="E1352" s="215"/>
      <c r="F1352" s="215"/>
      <c r="G1352" s="215"/>
      <c r="H1352" s="215"/>
      <c r="I1352" s="44"/>
      <c r="J1352" s="13"/>
      <c r="K1352" s="356"/>
    </row>
    <row r="1353" spans="1:11" s="370" customFormat="1" x14ac:dyDescent="0.25">
      <c r="A1353" s="10"/>
      <c r="B1353" s="10"/>
      <c r="C1353" s="10"/>
      <c r="D1353" s="11"/>
      <c r="E1353" s="215"/>
      <c r="F1353" s="215"/>
      <c r="G1353" s="215"/>
      <c r="H1353" s="215"/>
      <c r="I1353" s="44"/>
      <c r="J1353" s="13"/>
      <c r="K1353" s="356"/>
    </row>
    <row r="1354" spans="1:11" s="370" customFormat="1" x14ac:dyDescent="0.25">
      <c r="A1354" s="10"/>
      <c r="B1354" s="10"/>
      <c r="C1354" s="10"/>
      <c r="D1354" s="11"/>
      <c r="E1354" s="215"/>
      <c r="F1354" s="215"/>
      <c r="G1354" s="215"/>
      <c r="H1354" s="215"/>
      <c r="I1354" s="44"/>
      <c r="J1354" s="13"/>
      <c r="K1354" s="356"/>
    </row>
    <row r="1355" spans="1:11" s="370" customFormat="1" x14ac:dyDescent="0.25">
      <c r="A1355" s="10"/>
      <c r="B1355" s="10"/>
      <c r="C1355" s="10"/>
      <c r="D1355" s="11"/>
      <c r="E1355" s="215"/>
      <c r="F1355" s="215"/>
      <c r="G1355" s="215"/>
      <c r="H1355" s="215"/>
      <c r="I1355" s="44"/>
      <c r="J1355" s="13"/>
      <c r="K1355" s="356"/>
    </row>
    <row r="1356" spans="1:11" s="370" customFormat="1" x14ac:dyDescent="0.25">
      <c r="A1356" s="10"/>
      <c r="B1356" s="10"/>
      <c r="C1356" s="10"/>
      <c r="D1356" s="11"/>
      <c r="E1356" s="215"/>
      <c r="F1356" s="215"/>
      <c r="G1356" s="215"/>
      <c r="H1356" s="215"/>
      <c r="I1356" s="44"/>
      <c r="J1356" s="13"/>
      <c r="K1356" s="356"/>
    </row>
    <row r="1357" spans="1:11" s="370" customFormat="1" x14ac:dyDescent="0.25">
      <c r="A1357" s="10"/>
      <c r="B1357" s="10"/>
      <c r="C1357" s="10"/>
      <c r="D1357" s="11"/>
      <c r="E1357" s="215"/>
      <c r="F1357" s="215"/>
      <c r="G1357" s="215"/>
      <c r="H1357" s="215"/>
      <c r="I1357" s="44"/>
      <c r="J1357" s="13"/>
      <c r="K1357" s="356"/>
    </row>
    <row r="1358" spans="1:11" s="370" customFormat="1" x14ac:dyDescent="0.25">
      <c r="A1358" s="10"/>
      <c r="B1358" s="10"/>
      <c r="C1358" s="10"/>
      <c r="D1358" s="11"/>
      <c r="E1358" s="215"/>
      <c r="F1358" s="215"/>
      <c r="G1358" s="215"/>
      <c r="H1358" s="215"/>
      <c r="I1358" s="44"/>
      <c r="J1358" s="13"/>
      <c r="K1358" s="356"/>
    </row>
    <row r="1359" spans="1:11" s="370" customFormat="1" x14ac:dyDescent="0.25">
      <c r="A1359" s="10"/>
      <c r="B1359" s="10"/>
      <c r="C1359" s="10"/>
      <c r="D1359" s="11"/>
      <c r="E1359" s="215"/>
      <c r="F1359" s="215"/>
      <c r="G1359" s="215"/>
      <c r="H1359" s="215"/>
      <c r="I1359" s="44"/>
      <c r="J1359" s="13"/>
      <c r="K1359" s="356"/>
    </row>
    <row r="1360" spans="1:11" s="370" customFormat="1" x14ac:dyDescent="0.25">
      <c r="A1360" s="10"/>
      <c r="B1360" s="10"/>
      <c r="C1360" s="10"/>
      <c r="D1360" s="10"/>
      <c r="E1360" s="215"/>
      <c r="F1360" s="215"/>
      <c r="G1360" s="215"/>
      <c r="H1360" s="215"/>
      <c r="I1360" s="44"/>
      <c r="J1360" s="13"/>
      <c r="K1360" s="356"/>
    </row>
    <row r="1361" spans="1:11" s="370" customFormat="1" x14ac:dyDescent="0.25">
      <c r="A1361" s="10"/>
      <c r="B1361" s="10"/>
      <c r="C1361" s="10"/>
      <c r="D1361" s="10"/>
      <c r="E1361" s="215"/>
      <c r="F1361" s="215"/>
      <c r="G1361" s="215"/>
      <c r="H1361" s="215"/>
      <c r="I1361" s="44"/>
      <c r="J1361" s="13"/>
      <c r="K1361" s="356"/>
    </row>
    <row r="1362" spans="1:11" s="370" customFormat="1" x14ac:dyDescent="0.25">
      <c r="A1362" s="10"/>
      <c r="B1362" s="10"/>
      <c r="C1362" s="10"/>
      <c r="D1362" s="10"/>
      <c r="E1362" s="215"/>
      <c r="F1362" s="215"/>
      <c r="G1362" s="215"/>
      <c r="H1362" s="215"/>
      <c r="I1362" s="44"/>
      <c r="J1362" s="13"/>
      <c r="K1362" s="356"/>
    </row>
    <row r="1363" spans="1:11" s="370" customFormat="1" x14ac:dyDescent="0.25">
      <c r="A1363" s="10"/>
      <c r="B1363" s="10"/>
      <c r="C1363" s="10"/>
      <c r="D1363" s="10"/>
      <c r="E1363" s="215"/>
      <c r="F1363" s="215"/>
      <c r="G1363" s="215"/>
      <c r="H1363" s="215"/>
      <c r="I1363" s="44"/>
      <c r="J1363" s="13"/>
      <c r="K1363" s="356"/>
    </row>
    <row r="1364" spans="1:11" s="370" customFormat="1" x14ac:dyDescent="0.25">
      <c r="A1364" s="10"/>
      <c r="B1364" s="10"/>
      <c r="C1364" s="10"/>
      <c r="D1364" s="10"/>
      <c r="E1364" s="215"/>
      <c r="F1364" s="215"/>
      <c r="G1364" s="215"/>
      <c r="H1364" s="215"/>
      <c r="I1364" s="44"/>
      <c r="J1364" s="13"/>
      <c r="K1364" s="356"/>
    </row>
    <row r="1365" spans="1:11" s="370" customFormat="1" x14ac:dyDescent="0.25">
      <c r="A1365" s="10"/>
      <c r="B1365" s="10"/>
      <c r="C1365" s="10"/>
      <c r="D1365" s="10"/>
      <c r="E1365" s="215"/>
      <c r="F1365" s="215"/>
      <c r="G1365" s="215"/>
      <c r="H1365" s="215"/>
      <c r="I1365" s="44"/>
      <c r="J1365" s="13"/>
      <c r="K1365" s="356"/>
    </row>
    <row r="1366" spans="1:11" s="370" customFormat="1" x14ac:dyDescent="0.25">
      <c r="A1366" s="10"/>
      <c r="B1366" s="10"/>
      <c r="C1366" s="10"/>
      <c r="D1366" s="10"/>
      <c r="E1366" s="215"/>
      <c r="F1366" s="215"/>
      <c r="G1366" s="215"/>
      <c r="H1366" s="215"/>
      <c r="I1366" s="44"/>
      <c r="J1366" s="13"/>
      <c r="K1366" s="356"/>
    </row>
    <row r="1367" spans="1:11" s="370" customFormat="1" x14ac:dyDescent="0.25">
      <c r="A1367" s="10"/>
      <c r="B1367" s="10"/>
      <c r="C1367" s="10"/>
      <c r="D1367" s="10"/>
      <c r="E1367" s="215"/>
      <c r="F1367" s="215"/>
      <c r="G1367" s="215"/>
      <c r="H1367" s="215"/>
      <c r="I1367" s="44"/>
      <c r="J1367" s="13"/>
      <c r="K1367" s="356"/>
    </row>
    <row r="1368" spans="1:11" s="370" customFormat="1" x14ac:dyDescent="0.25">
      <c r="A1368" s="10"/>
      <c r="B1368" s="10"/>
      <c r="C1368" s="10"/>
      <c r="D1368" s="10"/>
      <c r="E1368" s="215"/>
      <c r="F1368" s="215"/>
      <c r="G1368" s="215"/>
      <c r="H1368" s="215"/>
      <c r="I1368" s="44"/>
      <c r="J1368" s="13"/>
      <c r="K1368" s="356"/>
    </row>
    <row r="1369" spans="1:11" s="370" customFormat="1" x14ac:dyDescent="0.25">
      <c r="A1369" s="10"/>
      <c r="B1369" s="10"/>
      <c r="C1369" s="10"/>
      <c r="D1369" s="10"/>
      <c r="E1369" s="215"/>
      <c r="F1369" s="215"/>
      <c r="G1369" s="215"/>
      <c r="H1369" s="215"/>
      <c r="I1369" s="44"/>
      <c r="J1369" s="13"/>
      <c r="K1369" s="356"/>
    </row>
    <row r="1370" spans="1:11" s="370" customFormat="1" x14ac:dyDescent="0.25">
      <c r="A1370" s="10"/>
      <c r="B1370" s="10"/>
      <c r="C1370" s="10"/>
      <c r="D1370" s="10"/>
      <c r="E1370" s="215"/>
      <c r="F1370" s="215"/>
      <c r="G1370" s="215"/>
      <c r="H1370" s="215"/>
      <c r="I1370" s="44"/>
      <c r="J1370" s="13"/>
      <c r="K1370" s="356"/>
    </row>
    <row r="1371" spans="1:11" s="370" customFormat="1" x14ac:dyDescent="0.25">
      <c r="A1371" s="10"/>
      <c r="B1371" s="10"/>
      <c r="C1371" s="10"/>
      <c r="D1371" s="10"/>
      <c r="E1371" s="215"/>
      <c r="F1371" s="215"/>
      <c r="G1371" s="215"/>
      <c r="H1371" s="215"/>
      <c r="I1371" s="44"/>
      <c r="J1371" s="13"/>
      <c r="K1371" s="356"/>
    </row>
    <row r="1372" spans="1:11" s="370" customFormat="1" x14ac:dyDescent="0.25">
      <c r="A1372" s="10"/>
      <c r="B1372" s="10"/>
      <c r="C1372" s="10"/>
      <c r="D1372" s="10"/>
      <c r="E1372" s="215"/>
      <c r="F1372" s="215"/>
      <c r="G1372" s="215"/>
      <c r="H1372" s="215"/>
      <c r="I1372" s="44"/>
      <c r="J1372" s="13"/>
      <c r="K1372" s="356"/>
    </row>
    <row r="1373" spans="1:11" s="370" customFormat="1" x14ac:dyDescent="0.25">
      <c r="A1373" s="10"/>
      <c r="B1373" s="10"/>
      <c r="C1373" s="10"/>
      <c r="D1373" s="10"/>
      <c r="E1373" s="215"/>
      <c r="F1373" s="215"/>
      <c r="G1373" s="215"/>
      <c r="H1373" s="215"/>
      <c r="I1373" s="44"/>
      <c r="J1373" s="13"/>
      <c r="K1373" s="356"/>
    </row>
    <row r="1374" spans="1:11" s="370" customFormat="1" x14ac:dyDescent="0.25">
      <c r="A1374" s="10"/>
      <c r="B1374" s="10"/>
      <c r="C1374" s="10"/>
      <c r="D1374" s="10"/>
      <c r="E1374" s="215"/>
      <c r="F1374" s="215"/>
      <c r="G1374" s="215"/>
      <c r="H1374" s="215"/>
      <c r="I1374" s="44"/>
      <c r="J1374" s="13"/>
      <c r="K1374" s="356"/>
    </row>
    <row r="1375" spans="1:11" s="370" customFormat="1" x14ac:dyDescent="0.25">
      <c r="A1375" s="10"/>
      <c r="B1375" s="10"/>
      <c r="C1375" s="10"/>
      <c r="D1375" s="10"/>
      <c r="E1375" s="215"/>
      <c r="F1375" s="215"/>
      <c r="G1375" s="215"/>
      <c r="H1375" s="215"/>
      <c r="I1375" s="44"/>
      <c r="J1375" s="13"/>
      <c r="K1375" s="356"/>
    </row>
    <row r="1376" spans="1:11" s="370" customFormat="1" x14ac:dyDescent="0.25">
      <c r="A1376" s="10"/>
      <c r="B1376" s="10"/>
      <c r="C1376" s="10"/>
      <c r="D1376" s="10"/>
      <c r="E1376" s="215"/>
      <c r="F1376" s="215"/>
      <c r="G1376" s="215"/>
      <c r="H1376" s="215"/>
      <c r="I1376" s="44"/>
      <c r="J1376" s="13"/>
      <c r="K1376" s="356"/>
    </row>
    <row r="1377" spans="1:11" s="370" customFormat="1" x14ac:dyDescent="0.25">
      <c r="A1377" s="10"/>
      <c r="B1377" s="10"/>
      <c r="C1377" s="10"/>
      <c r="D1377" s="10"/>
      <c r="E1377" s="215"/>
      <c r="F1377" s="215"/>
      <c r="G1377" s="215"/>
      <c r="H1377" s="215"/>
      <c r="I1377" s="44"/>
      <c r="J1377" s="13"/>
      <c r="K1377" s="356"/>
    </row>
    <row r="1378" spans="1:11" s="370" customFormat="1" x14ac:dyDescent="0.25">
      <c r="A1378" s="10"/>
      <c r="B1378" s="10"/>
      <c r="C1378" s="10"/>
      <c r="D1378" s="10"/>
      <c r="E1378" s="215"/>
      <c r="F1378" s="215"/>
      <c r="G1378" s="215"/>
      <c r="H1378" s="215"/>
      <c r="I1378" s="44"/>
      <c r="J1378" s="13"/>
      <c r="K1378" s="356"/>
    </row>
    <row r="1379" spans="1:11" s="370" customFormat="1" x14ac:dyDescent="0.25">
      <c r="A1379" s="10"/>
      <c r="B1379" s="10"/>
      <c r="C1379" s="10"/>
      <c r="D1379" s="10"/>
      <c r="E1379" s="215"/>
      <c r="F1379" s="215"/>
      <c r="G1379" s="215"/>
      <c r="H1379" s="215"/>
      <c r="I1379" s="44"/>
      <c r="J1379" s="13"/>
      <c r="K1379" s="356"/>
    </row>
    <row r="1380" spans="1:11" s="370" customFormat="1" x14ac:dyDescent="0.25">
      <c r="A1380" s="10"/>
      <c r="B1380" s="10"/>
      <c r="C1380" s="10"/>
      <c r="D1380" s="10"/>
      <c r="E1380" s="215"/>
      <c r="F1380" s="215"/>
      <c r="G1380" s="215"/>
      <c r="H1380" s="215"/>
      <c r="I1380" s="44"/>
      <c r="J1380" s="13"/>
      <c r="K1380" s="356"/>
    </row>
    <row r="1381" spans="1:11" s="370" customFormat="1" x14ac:dyDescent="0.25">
      <c r="A1381" s="10"/>
      <c r="B1381" s="10"/>
      <c r="C1381" s="10"/>
      <c r="D1381" s="10"/>
      <c r="E1381" s="215"/>
      <c r="F1381" s="215"/>
      <c r="G1381" s="215"/>
      <c r="H1381" s="215"/>
      <c r="I1381" s="45"/>
      <c r="J1381" s="13"/>
      <c r="K1381" s="356"/>
    </row>
    <row r="1382" spans="1:11" s="370" customFormat="1" x14ac:dyDescent="0.25">
      <c r="A1382" s="10"/>
      <c r="B1382" s="10"/>
      <c r="C1382" s="10"/>
      <c r="D1382" s="10"/>
      <c r="E1382" s="215"/>
      <c r="F1382" s="215"/>
      <c r="G1382" s="215"/>
      <c r="H1382" s="215"/>
      <c r="I1382" s="45"/>
      <c r="J1382" s="13"/>
      <c r="K1382" s="356"/>
    </row>
    <row r="1383" spans="1:11" s="370" customFormat="1" x14ac:dyDescent="0.25">
      <c r="A1383" s="10"/>
      <c r="B1383" s="10"/>
      <c r="C1383" s="10"/>
      <c r="D1383" s="10"/>
      <c r="E1383" s="215"/>
      <c r="F1383" s="215"/>
      <c r="G1383" s="215"/>
      <c r="H1383" s="215"/>
      <c r="I1383" s="45"/>
      <c r="J1383" s="13"/>
      <c r="K1383" s="356"/>
    </row>
    <row r="1384" spans="1:11" s="370" customFormat="1" x14ac:dyDescent="0.25">
      <c r="A1384" s="10"/>
      <c r="B1384" s="10"/>
      <c r="C1384" s="10"/>
      <c r="D1384" s="10"/>
      <c r="E1384" s="215"/>
      <c r="F1384" s="215"/>
      <c r="G1384" s="215"/>
      <c r="H1384" s="215"/>
      <c r="I1384" s="45"/>
      <c r="J1384" s="13"/>
      <c r="K1384" s="356"/>
    </row>
    <row r="1385" spans="1:11" s="370" customFormat="1" x14ac:dyDescent="0.25">
      <c r="A1385" s="10"/>
      <c r="B1385" s="10"/>
      <c r="C1385" s="10"/>
      <c r="D1385" s="10"/>
      <c r="E1385" s="215"/>
      <c r="F1385" s="215"/>
      <c r="G1385" s="215"/>
      <c r="H1385" s="215"/>
      <c r="I1385" s="45"/>
      <c r="J1385" s="13"/>
      <c r="K1385" s="356"/>
    </row>
    <row r="1386" spans="1:11" s="370" customFormat="1" x14ac:dyDescent="0.25">
      <c r="A1386" s="10"/>
      <c r="B1386" s="10"/>
      <c r="C1386" s="10"/>
      <c r="D1386" s="10"/>
      <c r="E1386" s="215"/>
      <c r="F1386" s="215"/>
      <c r="G1386" s="215"/>
      <c r="H1386" s="215"/>
      <c r="I1386" s="45"/>
      <c r="J1386" s="13"/>
      <c r="K1386" s="356"/>
    </row>
    <row r="1387" spans="1:11" s="370" customFormat="1" x14ac:dyDescent="0.25">
      <c r="A1387" s="10"/>
      <c r="B1387" s="10"/>
      <c r="C1387" s="10"/>
      <c r="D1387" s="10"/>
      <c r="E1387" s="215"/>
      <c r="F1387" s="215"/>
      <c r="G1387" s="215"/>
      <c r="H1387" s="215"/>
      <c r="I1387" s="45"/>
      <c r="J1387" s="13"/>
      <c r="K1387" s="356"/>
    </row>
    <row r="1388" spans="1:11" s="370" customFormat="1" x14ac:dyDescent="0.25">
      <c r="A1388" s="10"/>
      <c r="B1388" s="10"/>
      <c r="C1388" s="10"/>
      <c r="D1388" s="10"/>
      <c r="E1388" s="215"/>
      <c r="F1388" s="215"/>
      <c r="G1388" s="215"/>
      <c r="H1388" s="215"/>
      <c r="I1388" s="45"/>
      <c r="J1388" s="13"/>
      <c r="K1388" s="356"/>
    </row>
    <row r="1389" spans="1:11" s="370" customFormat="1" x14ac:dyDescent="0.25">
      <c r="A1389" s="10"/>
      <c r="B1389" s="10"/>
      <c r="C1389" s="10"/>
      <c r="D1389" s="10"/>
      <c r="E1389" s="215"/>
      <c r="F1389" s="215"/>
      <c r="G1389" s="215"/>
      <c r="H1389" s="215"/>
      <c r="I1389" s="45"/>
      <c r="J1389" s="13"/>
      <c r="K1389" s="356"/>
    </row>
    <row r="1390" spans="1:11" s="370" customFormat="1" x14ac:dyDescent="0.25">
      <c r="A1390" s="10"/>
      <c r="B1390" s="10"/>
      <c r="C1390" s="10"/>
      <c r="D1390" s="10"/>
      <c r="E1390" s="215"/>
      <c r="F1390" s="215"/>
      <c r="G1390" s="215"/>
      <c r="H1390" s="215"/>
      <c r="I1390" s="45"/>
      <c r="J1390" s="13"/>
      <c r="K1390" s="356"/>
    </row>
    <row r="1391" spans="1:11" s="370" customFormat="1" x14ac:dyDescent="0.25">
      <c r="A1391" s="10"/>
      <c r="B1391" s="10"/>
      <c r="C1391" s="10"/>
      <c r="D1391" s="10"/>
      <c r="E1391" s="215"/>
      <c r="F1391" s="215"/>
      <c r="G1391" s="215"/>
      <c r="H1391" s="215"/>
      <c r="I1391" s="45"/>
      <c r="J1391" s="13"/>
      <c r="K1391" s="356"/>
    </row>
    <row r="1392" spans="1:11" s="370" customFormat="1" x14ac:dyDescent="0.25">
      <c r="A1392" s="10"/>
      <c r="B1392" s="10"/>
      <c r="C1392" s="10"/>
      <c r="D1392" s="10"/>
      <c r="E1392" s="215"/>
      <c r="F1392" s="215"/>
      <c r="G1392" s="215"/>
      <c r="H1392" s="215"/>
      <c r="I1392" s="45"/>
      <c r="J1392" s="13"/>
      <c r="K1392" s="356"/>
    </row>
    <row r="1393" spans="1:11" s="370" customFormat="1" x14ac:dyDescent="0.25">
      <c r="A1393" s="10"/>
      <c r="B1393" s="10"/>
      <c r="C1393" s="10"/>
      <c r="D1393" s="10"/>
      <c r="E1393" s="215"/>
      <c r="F1393" s="215"/>
      <c r="G1393" s="215"/>
      <c r="H1393" s="215"/>
      <c r="I1393" s="45"/>
      <c r="J1393" s="2"/>
      <c r="K1393" s="356"/>
    </row>
    <row r="1394" spans="1:11" s="370" customFormat="1" x14ac:dyDescent="0.25">
      <c r="A1394" s="10"/>
      <c r="B1394" s="10"/>
      <c r="C1394" s="10"/>
      <c r="D1394" s="10"/>
      <c r="E1394" s="215"/>
      <c r="F1394" s="215"/>
      <c r="G1394" s="215"/>
      <c r="H1394" s="215"/>
      <c r="I1394" s="45"/>
      <c r="J1394" s="2"/>
      <c r="K1394" s="356"/>
    </row>
    <row r="1395" spans="1:11" s="370" customFormat="1" x14ac:dyDescent="0.25">
      <c r="A1395" s="10"/>
      <c r="B1395" s="10"/>
      <c r="C1395" s="10"/>
      <c r="D1395" s="10"/>
      <c r="E1395" s="215"/>
      <c r="F1395" s="215"/>
      <c r="G1395" s="215"/>
      <c r="H1395" s="215"/>
      <c r="I1395" s="45"/>
      <c r="J1395" s="2"/>
      <c r="K1395" s="356"/>
    </row>
    <row r="1396" spans="1:11" s="370" customFormat="1" x14ac:dyDescent="0.25">
      <c r="A1396" s="10"/>
      <c r="B1396" s="10"/>
      <c r="C1396" s="10"/>
      <c r="D1396" s="10"/>
      <c r="E1396" s="215"/>
      <c r="F1396" s="215"/>
      <c r="G1396" s="215"/>
      <c r="H1396" s="215"/>
      <c r="I1396" s="45"/>
      <c r="J1396" s="2"/>
      <c r="K1396" s="356"/>
    </row>
    <row r="1397" spans="1:11" s="370" customFormat="1" x14ac:dyDescent="0.25">
      <c r="A1397" s="10"/>
      <c r="B1397" s="10"/>
      <c r="C1397" s="10"/>
      <c r="D1397" s="10"/>
      <c r="E1397" s="215"/>
      <c r="F1397" s="215"/>
      <c r="G1397" s="215"/>
      <c r="H1397" s="215"/>
      <c r="I1397" s="45"/>
      <c r="J1397" s="2"/>
      <c r="K1397" s="356"/>
    </row>
    <row r="1398" spans="1:11" s="370" customFormat="1" x14ac:dyDescent="0.25">
      <c r="A1398" s="10"/>
      <c r="B1398" s="10"/>
      <c r="C1398" s="10"/>
      <c r="D1398" s="10"/>
      <c r="E1398" s="215"/>
      <c r="F1398" s="215"/>
      <c r="G1398" s="215"/>
      <c r="H1398" s="215"/>
      <c r="I1398" s="45"/>
      <c r="J1398" s="2"/>
      <c r="K1398" s="356"/>
    </row>
    <row r="1399" spans="1:11" s="370" customFormat="1" x14ac:dyDescent="0.25">
      <c r="A1399" s="10"/>
      <c r="B1399" s="10"/>
      <c r="C1399" s="10"/>
      <c r="D1399" s="10"/>
      <c r="E1399" s="215"/>
      <c r="F1399" s="215"/>
      <c r="G1399" s="215"/>
      <c r="H1399" s="215"/>
      <c r="I1399" s="45"/>
      <c r="J1399" s="2"/>
      <c r="K1399" s="356"/>
    </row>
    <row r="1400" spans="1:11" s="370" customFormat="1" x14ac:dyDescent="0.25">
      <c r="A1400" s="10"/>
      <c r="B1400" s="10"/>
      <c r="C1400" s="10"/>
      <c r="D1400" s="10"/>
      <c r="E1400" s="215"/>
      <c r="F1400" s="215"/>
      <c r="G1400" s="215"/>
      <c r="H1400" s="215"/>
      <c r="I1400" s="45"/>
      <c r="J1400" s="2"/>
      <c r="K1400" s="356"/>
    </row>
    <row r="1401" spans="1:11" s="370" customFormat="1" x14ac:dyDescent="0.25">
      <c r="A1401" s="10"/>
      <c r="B1401" s="10"/>
      <c r="C1401" s="10"/>
      <c r="D1401" s="10"/>
      <c r="E1401" s="215"/>
      <c r="F1401" s="215"/>
      <c r="G1401" s="215"/>
      <c r="H1401" s="215"/>
      <c r="I1401" s="45"/>
      <c r="J1401" s="2"/>
      <c r="K1401" s="356"/>
    </row>
    <row r="1402" spans="1:11" s="370" customFormat="1" x14ac:dyDescent="0.25">
      <c r="A1402" s="10"/>
      <c r="B1402" s="10"/>
      <c r="C1402" s="10"/>
      <c r="D1402" s="10"/>
      <c r="E1402" s="215"/>
      <c r="F1402" s="215"/>
      <c r="G1402" s="215"/>
      <c r="H1402" s="215"/>
      <c r="I1402" s="45"/>
      <c r="J1402" s="2"/>
      <c r="K1402" s="356"/>
    </row>
    <row r="1403" spans="1:11" s="370" customFormat="1" x14ac:dyDescent="0.25">
      <c r="A1403" s="10"/>
      <c r="B1403" s="10"/>
      <c r="C1403" s="10"/>
      <c r="D1403" s="10"/>
      <c r="E1403" s="215"/>
      <c r="F1403" s="215"/>
      <c r="G1403" s="215"/>
      <c r="H1403" s="215"/>
      <c r="I1403" s="45"/>
      <c r="J1403" s="2"/>
      <c r="K1403" s="356"/>
    </row>
    <row r="1404" spans="1:11" s="370" customFormat="1" x14ac:dyDescent="0.25">
      <c r="A1404" s="10"/>
      <c r="B1404" s="10"/>
      <c r="C1404" s="10"/>
      <c r="D1404" s="10"/>
      <c r="E1404" s="215"/>
      <c r="F1404" s="215"/>
      <c r="G1404" s="215"/>
      <c r="H1404" s="215"/>
      <c r="I1404" s="45"/>
      <c r="J1404" s="2"/>
      <c r="K1404" s="356"/>
    </row>
    <row r="1405" spans="1:11" s="370" customFormat="1" x14ac:dyDescent="0.25">
      <c r="A1405" s="10"/>
      <c r="B1405" s="10"/>
      <c r="C1405" s="10"/>
      <c r="D1405" s="10"/>
      <c r="E1405" s="215"/>
      <c r="F1405" s="215"/>
      <c r="G1405" s="215"/>
      <c r="H1405" s="215"/>
      <c r="I1405" s="45"/>
      <c r="J1405" s="2"/>
      <c r="K1405" s="356"/>
    </row>
    <row r="1406" spans="1:11" s="370" customFormat="1" x14ac:dyDescent="0.25">
      <c r="A1406" s="10"/>
      <c r="B1406" s="10"/>
      <c r="C1406" s="10"/>
      <c r="D1406" s="10"/>
      <c r="E1406" s="215"/>
      <c r="F1406" s="215"/>
      <c r="G1406" s="215"/>
      <c r="H1406" s="215"/>
      <c r="I1406" s="45"/>
      <c r="J1406" s="2"/>
      <c r="K1406" s="356"/>
    </row>
    <row r="1407" spans="1:11" s="370" customFormat="1" x14ac:dyDescent="0.25">
      <c r="A1407" s="10"/>
      <c r="B1407" s="10"/>
      <c r="C1407" s="10"/>
      <c r="D1407" s="10"/>
      <c r="E1407" s="215"/>
      <c r="F1407" s="215"/>
      <c r="G1407" s="215"/>
      <c r="H1407" s="215"/>
      <c r="I1407" s="45"/>
      <c r="J1407" s="2"/>
      <c r="K1407" s="356"/>
    </row>
    <row r="1408" spans="1:11" s="370" customFormat="1" x14ac:dyDescent="0.25">
      <c r="A1408" s="10"/>
      <c r="B1408" s="10"/>
      <c r="C1408" s="10"/>
      <c r="D1408" s="10"/>
      <c r="E1408" s="215"/>
      <c r="F1408" s="215"/>
      <c r="G1408" s="215"/>
      <c r="H1408" s="215"/>
      <c r="I1408" s="45"/>
      <c r="J1408" s="2"/>
      <c r="K1408" s="356"/>
    </row>
    <row r="1409" spans="1:11" s="370" customFormat="1" x14ac:dyDescent="0.25">
      <c r="A1409" s="10"/>
      <c r="B1409" s="10"/>
      <c r="C1409" s="10"/>
      <c r="D1409" s="10"/>
      <c r="E1409" s="215"/>
      <c r="F1409" s="215"/>
      <c r="G1409" s="215"/>
      <c r="H1409" s="215"/>
      <c r="I1409" s="45"/>
      <c r="J1409" s="2"/>
      <c r="K1409" s="356"/>
    </row>
    <row r="1410" spans="1:11" s="370" customFormat="1" x14ac:dyDescent="0.25">
      <c r="A1410" s="10"/>
      <c r="B1410" s="10"/>
      <c r="C1410" s="10"/>
      <c r="D1410" s="10"/>
      <c r="E1410" s="215"/>
      <c r="F1410" s="215"/>
      <c r="G1410" s="215"/>
      <c r="H1410" s="215"/>
      <c r="I1410" s="45"/>
      <c r="J1410" s="2"/>
      <c r="K1410" s="356"/>
    </row>
    <row r="1411" spans="1:11" s="370" customFormat="1" x14ac:dyDescent="0.25">
      <c r="A1411" s="358"/>
      <c r="B1411" s="358"/>
      <c r="C1411" s="358"/>
      <c r="D1411" s="358"/>
      <c r="E1411" s="539"/>
      <c r="F1411" s="539"/>
      <c r="G1411" s="539"/>
      <c r="H1411" s="539"/>
      <c r="I1411" s="46"/>
      <c r="J1411" s="2"/>
      <c r="K1411" s="356"/>
    </row>
    <row r="1412" spans="1:11" s="370" customFormat="1" x14ac:dyDescent="0.25">
      <c r="A1412" s="358"/>
      <c r="B1412" s="358"/>
      <c r="C1412" s="358"/>
      <c r="D1412" s="358"/>
      <c r="E1412" s="539"/>
      <c r="F1412" s="539"/>
      <c r="G1412" s="539"/>
      <c r="H1412" s="539"/>
      <c r="I1412" s="46"/>
      <c r="J1412" s="2"/>
      <c r="K1412" s="356"/>
    </row>
    <row r="1413" spans="1:11" s="370" customFormat="1" x14ac:dyDescent="0.25">
      <c r="A1413" s="358"/>
      <c r="B1413" s="358"/>
      <c r="C1413" s="358"/>
      <c r="D1413" s="358"/>
      <c r="E1413" s="539"/>
      <c r="F1413" s="539"/>
      <c r="G1413" s="539"/>
      <c r="H1413" s="539"/>
      <c r="I1413" s="46"/>
      <c r="J1413" s="2"/>
      <c r="K1413" s="356"/>
    </row>
    <row r="1414" spans="1:11" s="370" customFormat="1" x14ac:dyDescent="0.25">
      <c r="A1414" s="358"/>
      <c r="B1414" s="358"/>
      <c r="C1414" s="358"/>
      <c r="D1414" s="358"/>
      <c r="E1414" s="539"/>
      <c r="F1414" s="539"/>
      <c r="G1414" s="539"/>
      <c r="H1414" s="539"/>
      <c r="I1414" s="46"/>
      <c r="J1414" s="2"/>
      <c r="K1414" s="356"/>
    </row>
    <row r="1415" spans="1:11" s="370" customFormat="1" x14ac:dyDescent="0.25">
      <c r="A1415" s="358"/>
      <c r="B1415" s="358"/>
      <c r="C1415" s="358"/>
      <c r="D1415" s="358"/>
      <c r="E1415" s="539"/>
      <c r="F1415" s="539"/>
      <c r="G1415" s="539"/>
      <c r="H1415" s="539"/>
      <c r="I1415" s="46"/>
      <c r="J1415" s="2"/>
      <c r="K1415" s="356"/>
    </row>
    <row r="1416" spans="1:11" s="370" customFormat="1" x14ac:dyDescent="0.25">
      <c r="A1416" s="358"/>
      <c r="B1416" s="358"/>
      <c r="C1416" s="358"/>
      <c r="D1416" s="358"/>
      <c r="E1416" s="539"/>
      <c r="F1416" s="539"/>
      <c r="G1416" s="539"/>
      <c r="H1416" s="539"/>
      <c r="I1416" s="46"/>
      <c r="J1416" s="2"/>
      <c r="K1416" s="356"/>
    </row>
    <row r="1417" spans="1:11" s="370" customFormat="1" x14ac:dyDescent="0.25">
      <c r="A1417" s="358"/>
      <c r="B1417" s="358"/>
      <c r="C1417" s="358"/>
      <c r="D1417" s="358"/>
      <c r="E1417" s="539"/>
      <c r="F1417" s="539"/>
      <c r="G1417" s="539"/>
      <c r="H1417" s="539"/>
      <c r="I1417" s="46"/>
      <c r="J1417" s="2"/>
      <c r="K1417" s="356"/>
    </row>
    <row r="1418" spans="1:11" s="370" customFormat="1" x14ac:dyDescent="0.25">
      <c r="A1418" s="358"/>
      <c r="B1418" s="358"/>
      <c r="C1418" s="358"/>
      <c r="D1418" s="358"/>
      <c r="E1418" s="539"/>
      <c r="F1418" s="539"/>
      <c r="G1418" s="539"/>
      <c r="H1418" s="539"/>
      <c r="I1418" s="46"/>
      <c r="J1418" s="2"/>
      <c r="K1418" s="356"/>
    </row>
    <row r="1419" spans="1:11" s="370" customFormat="1" x14ac:dyDescent="0.25">
      <c r="A1419" s="358"/>
      <c r="B1419" s="358"/>
      <c r="C1419" s="358"/>
      <c r="D1419" s="358"/>
      <c r="E1419" s="539"/>
      <c r="F1419" s="539"/>
      <c r="G1419" s="539"/>
      <c r="H1419" s="539"/>
      <c r="I1419" s="46"/>
      <c r="J1419" s="2"/>
      <c r="K1419" s="356"/>
    </row>
    <row r="1420" spans="1:11" s="370" customFormat="1" x14ac:dyDescent="0.25">
      <c r="A1420" s="358"/>
      <c r="B1420" s="358"/>
      <c r="C1420" s="358"/>
      <c r="D1420" s="358"/>
      <c r="E1420" s="539"/>
      <c r="F1420" s="539"/>
      <c r="G1420" s="539"/>
      <c r="H1420" s="539"/>
      <c r="I1420" s="46"/>
      <c r="J1420" s="2"/>
      <c r="K1420" s="356"/>
    </row>
    <row r="1421" spans="1:11" s="370" customFormat="1" x14ac:dyDescent="0.25">
      <c r="A1421" s="356"/>
      <c r="B1421" s="356"/>
      <c r="C1421" s="356"/>
      <c r="D1421" s="356"/>
      <c r="E1421" s="364"/>
      <c r="F1421" s="364"/>
      <c r="G1421" s="364"/>
      <c r="H1421" s="364"/>
      <c r="I1421" s="47"/>
      <c r="J1421" s="2"/>
      <c r="K1421" s="356"/>
    </row>
    <row r="1422" spans="1:11" s="370" customFormat="1" x14ac:dyDescent="0.25">
      <c r="A1422" s="356"/>
      <c r="B1422" s="356"/>
      <c r="C1422" s="356"/>
      <c r="D1422" s="356"/>
      <c r="E1422" s="364"/>
      <c r="F1422" s="364"/>
      <c r="G1422" s="364"/>
      <c r="H1422" s="364"/>
      <c r="I1422" s="47"/>
      <c r="J1422" s="2"/>
      <c r="K1422" s="356"/>
    </row>
    <row r="1423" spans="1:11" s="370" customFormat="1" x14ac:dyDescent="0.25">
      <c r="A1423" s="356"/>
      <c r="B1423" s="356"/>
      <c r="C1423" s="356"/>
      <c r="D1423" s="356"/>
      <c r="E1423" s="364"/>
      <c r="F1423" s="364"/>
      <c r="G1423" s="364"/>
      <c r="H1423" s="364"/>
      <c r="I1423" s="47"/>
      <c r="J1423" s="2"/>
      <c r="K1423" s="356"/>
    </row>
    <row r="1424" spans="1:11" s="370" customFormat="1" x14ac:dyDescent="0.25">
      <c r="A1424" s="356"/>
      <c r="B1424" s="356"/>
      <c r="C1424" s="356"/>
      <c r="D1424" s="356"/>
      <c r="E1424" s="364"/>
      <c r="F1424" s="364"/>
      <c r="G1424" s="364"/>
      <c r="H1424" s="364"/>
      <c r="I1424" s="47"/>
      <c r="J1424" s="2"/>
      <c r="K1424" s="356"/>
    </row>
    <row r="1425" spans="1:11" s="370" customFormat="1" x14ac:dyDescent="0.25">
      <c r="A1425" s="356"/>
      <c r="B1425" s="356"/>
      <c r="C1425" s="356"/>
      <c r="D1425" s="356"/>
      <c r="E1425" s="364"/>
      <c r="F1425" s="364"/>
      <c r="G1425" s="364"/>
      <c r="H1425" s="364"/>
      <c r="I1425" s="47"/>
      <c r="J1425" s="2"/>
      <c r="K1425" s="356"/>
    </row>
    <row r="1426" spans="1:11" s="370" customFormat="1" x14ac:dyDescent="0.25">
      <c r="A1426" s="356"/>
      <c r="B1426" s="356"/>
      <c r="C1426" s="356"/>
      <c r="D1426" s="356"/>
      <c r="E1426" s="364"/>
      <c r="F1426" s="364"/>
      <c r="G1426" s="364"/>
      <c r="H1426" s="364"/>
      <c r="I1426" s="47"/>
      <c r="J1426" s="2"/>
      <c r="K1426" s="356"/>
    </row>
    <row r="1427" spans="1:11" s="370" customFormat="1" x14ac:dyDescent="0.25">
      <c r="A1427" s="356"/>
      <c r="B1427" s="356"/>
      <c r="C1427" s="356"/>
      <c r="D1427" s="356"/>
      <c r="E1427" s="364"/>
      <c r="F1427" s="364"/>
      <c r="G1427" s="364"/>
      <c r="H1427" s="364"/>
      <c r="I1427" s="47"/>
      <c r="J1427" s="2"/>
      <c r="K1427" s="356"/>
    </row>
    <row r="1428" spans="1:11" s="370" customFormat="1" x14ac:dyDescent="0.25">
      <c r="A1428" s="356"/>
      <c r="B1428" s="356"/>
      <c r="C1428" s="356"/>
      <c r="D1428" s="356"/>
      <c r="E1428" s="364"/>
      <c r="F1428" s="364"/>
      <c r="G1428" s="364"/>
      <c r="H1428" s="364"/>
      <c r="I1428" s="47"/>
      <c r="J1428" s="2"/>
      <c r="K1428" s="356"/>
    </row>
    <row r="1429" spans="1:11" s="370" customFormat="1" x14ac:dyDescent="0.25">
      <c r="A1429" s="356"/>
      <c r="B1429" s="356"/>
      <c r="C1429" s="356"/>
      <c r="D1429" s="356"/>
      <c r="E1429" s="364"/>
      <c r="F1429" s="364"/>
      <c r="G1429" s="364"/>
      <c r="H1429" s="364"/>
      <c r="I1429" s="47"/>
      <c r="J1429" s="2"/>
      <c r="K1429" s="356"/>
    </row>
    <row r="1430" spans="1:11" s="370" customFormat="1" x14ac:dyDescent="0.25">
      <c r="A1430" s="356"/>
      <c r="B1430" s="356"/>
      <c r="C1430" s="356"/>
      <c r="D1430" s="356"/>
      <c r="E1430" s="364"/>
      <c r="F1430" s="364"/>
      <c r="G1430" s="364"/>
      <c r="H1430" s="364"/>
      <c r="I1430" s="47"/>
      <c r="J1430" s="2"/>
      <c r="K1430" s="356"/>
    </row>
    <row r="1431" spans="1:11" s="370" customFormat="1" x14ac:dyDescent="0.25">
      <c r="A1431" s="356"/>
      <c r="B1431" s="356"/>
      <c r="C1431" s="356"/>
      <c r="D1431" s="356"/>
      <c r="E1431" s="364"/>
      <c r="F1431" s="364"/>
      <c r="G1431" s="364"/>
      <c r="H1431" s="364"/>
      <c r="I1431" s="47"/>
      <c r="J1431" s="2"/>
      <c r="K1431" s="356"/>
    </row>
    <row r="1432" spans="1:11" s="370" customFormat="1" x14ac:dyDescent="0.25">
      <c r="A1432" s="356"/>
      <c r="B1432" s="356"/>
      <c r="C1432" s="356"/>
      <c r="D1432" s="356"/>
      <c r="E1432" s="364"/>
      <c r="F1432" s="364"/>
      <c r="G1432" s="364"/>
      <c r="H1432" s="364"/>
      <c r="I1432" s="47"/>
      <c r="J1432" s="2"/>
      <c r="K1432" s="356"/>
    </row>
    <row r="1433" spans="1:11" s="370" customFormat="1" x14ac:dyDescent="0.25">
      <c r="A1433" s="356"/>
      <c r="B1433" s="356"/>
      <c r="C1433" s="356"/>
      <c r="D1433" s="356"/>
      <c r="E1433" s="364"/>
      <c r="F1433" s="364"/>
      <c r="G1433" s="364"/>
      <c r="H1433" s="364"/>
      <c r="I1433" s="47"/>
      <c r="J1433" s="2"/>
      <c r="K1433" s="356"/>
    </row>
    <row r="1434" spans="1:11" s="370" customFormat="1" x14ac:dyDescent="0.25">
      <c r="A1434" s="356"/>
      <c r="B1434" s="356"/>
      <c r="C1434" s="356"/>
      <c r="D1434" s="356"/>
      <c r="E1434" s="364"/>
      <c r="F1434" s="364"/>
      <c r="G1434" s="364"/>
      <c r="H1434" s="364"/>
      <c r="I1434" s="47"/>
      <c r="J1434" s="2"/>
      <c r="K1434" s="356"/>
    </row>
    <row r="1435" spans="1:11" s="370" customFormat="1" x14ac:dyDescent="0.25">
      <c r="A1435" s="356"/>
      <c r="B1435" s="356"/>
      <c r="C1435" s="356"/>
      <c r="D1435" s="356"/>
      <c r="E1435" s="364"/>
      <c r="F1435" s="364"/>
      <c r="G1435" s="364"/>
      <c r="H1435" s="364"/>
      <c r="I1435" s="47"/>
      <c r="J1435" s="2"/>
      <c r="K1435" s="356"/>
    </row>
    <row r="1436" spans="1:11" s="370" customFormat="1" x14ac:dyDescent="0.25">
      <c r="A1436" s="356"/>
      <c r="B1436" s="356"/>
      <c r="C1436" s="356"/>
      <c r="D1436" s="356"/>
      <c r="E1436" s="364"/>
      <c r="F1436" s="364"/>
      <c r="G1436" s="364"/>
      <c r="H1436" s="364"/>
      <c r="I1436" s="47"/>
      <c r="J1436" s="2"/>
      <c r="K1436" s="356"/>
    </row>
    <row r="1437" spans="1:11" s="370" customFormat="1" x14ac:dyDescent="0.25">
      <c r="A1437" s="356"/>
      <c r="B1437" s="356"/>
      <c r="C1437" s="356"/>
      <c r="D1437" s="356"/>
      <c r="E1437" s="364"/>
      <c r="F1437" s="364"/>
      <c r="G1437" s="364"/>
      <c r="H1437" s="364"/>
      <c r="I1437" s="47"/>
      <c r="J1437" s="2"/>
      <c r="K1437" s="356"/>
    </row>
    <row r="1438" spans="1:11" s="370" customFormat="1" x14ac:dyDescent="0.25">
      <c r="A1438" s="356"/>
      <c r="B1438" s="356"/>
      <c r="C1438" s="356"/>
      <c r="D1438" s="356"/>
      <c r="E1438" s="364"/>
      <c r="F1438" s="364"/>
      <c r="G1438" s="364"/>
      <c r="H1438" s="364"/>
      <c r="I1438" s="47"/>
      <c r="J1438" s="2"/>
      <c r="K1438" s="356"/>
    </row>
    <row r="1439" spans="1:11" s="370" customFormat="1" x14ac:dyDescent="0.25">
      <c r="A1439" s="356"/>
      <c r="B1439" s="356"/>
      <c r="C1439" s="356"/>
      <c r="D1439" s="356"/>
      <c r="E1439" s="364"/>
      <c r="F1439" s="364"/>
      <c r="G1439" s="364"/>
      <c r="H1439" s="364"/>
      <c r="I1439" s="47"/>
      <c r="J1439" s="2"/>
      <c r="K1439" s="356"/>
    </row>
    <row r="1440" spans="1:11" s="370" customFormat="1" x14ac:dyDescent="0.25">
      <c r="A1440" s="356"/>
      <c r="B1440" s="356"/>
      <c r="C1440" s="356"/>
      <c r="D1440" s="356"/>
      <c r="E1440" s="364"/>
      <c r="F1440" s="364"/>
      <c r="G1440" s="364"/>
      <c r="H1440" s="364"/>
      <c r="I1440" s="47"/>
      <c r="J1440" s="2"/>
      <c r="K1440" s="356"/>
    </row>
    <row r="1441" spans="1:11" s="370" customFormat="1" x14ac:dyDescent="0.25">
      <c r="A1441" s="356"/>
      <c r="B1441" s="356"/>
      <c r="C1441" s="356"/>
      <c r="D1441" s="356"/>
      <c r="E1441" s="364"/>
      <c r="F1441" s="364"/>
      <c r="G1441" s="364"/>
      <c r="H1441" s="364"/>
      <c r="I1441" s="47"/>
      <c r="J1441" s="2"/>
      <c r="K1441" s="356"/>
    </row>
    <row r="1442" spans="1:11" s="370" customFormat="1" x14ac:dyDescent="0.25">
      <c r="A1442" s="356"/>
      <c r="B1442" s="356"/>
      <c r="C1442" s="356"/>
      <c r="D1442" s="356"/>
      <c r="E1442" s="364"/>
      <c r="F1442" s="364"/>
      <c r="G1442" s="364"/>
      <c r="H1442" s="364"/>
      <c r="I1442" s="47"/>
      <c r="J1442" s="2"/>
      <c r="K1442" s="356"/>
    </row>
    <row r="1443" spans="1:11" s="370" customFormat="1" x14ac:dyDescent="0.25">
      <c r="A1443" s="356"/>
      <c r="B1443" s="356"/>
      <c r="C1443" s="356"/>
      <c r="D1443" s="356"/>
      <c r="E1443" s="364"/>
      <c r="F1443" s="364"/>
      <c r="G1443" s="364"/>
      <c r="H1443" s="364"/>
      <c r="I1443" s="47"/>
      <c r="J1443" s="2"/>
      <c r="K1443" s="356"/>
    </row>
    <row r="1444" spans="1:11" s="370" customFormat="1" x14ac:dyDescent="0.25">
      <c r="A1444" s="356"/>
      <c r="B1444" s="356"/>
      <c r="C1444" s="356"/>
      <c r="D1444" s="356"/>
      <c r="E1444" s="364"/>
      <c r="F1444" s="364"/>
      <c r="G1444" s="364"/>
      <c r="H1444" s="364"/>
      <c r="I1444" s="47"/>
      <c r="J1444" s="2"/>
      <c r="K1444" s="356"/>
    </row>
    <row r="1445" spans="1:11" s="370" customFormat="1" x14ac:dyDescent="0.25">
      <c r="A1445" s="356"/>
      <c r="B1445" s="356"/>
      <c r="C1445" s="356"/>
      <c r="D1445" s="356"/>
      <c r="E1445" s="364"/>
      <c r="F1445" s="364"/>
      <c r="G1445" s="364"/>
      <c r="H1445" s="364"/>
      <c r="I1445" s="47"/>
      <c r="J1445" s="2"/>
      <c r="K1445" s="356"/>
    </row>
    <row r="1446" spans="1:11" s="370" customFormat="1" x14ac:dyDescent="0.25">
      <c r="A1446" s="356"/>
      <c r="B1446" s="356"/>
      <c r="C1446" s="356"/>
      <c r="D1446" s="356"/>
      <c r="E1446" s="364"/>
      <c r="F1446" s="364"/>
      <c r="G1446" s="364"/>
      <c r="H1446" s="364"/>
      <c r="I1446" s="47"/>
      <c r="J1446" s="2"/>
      <c r="K1446" s="356"/>
    </row>
    <row r="1447" spans="1:11" s="370" customFormat="1" x14ac:dyDescent="0.25">
      <c r="A1447" s="356"/>
      <c r="B1447" s="356"/>
      <c r="C1447" s="356"/>
      <c r="D1447" s="356"/>
      <c r="E1447" s="364"/>
      <c r="F1447" s="364"/>
      <c r="G1447" s="364"/>
      <c r="H1447" s="364"/>
      <c r="I1447" s="47"/>
      <c r="J1447" s="2"/>
      <c r="K1447" s="356"/>
    </row>
    <row r="1448" spans="1:11" s="370" customFormat="1" x14ac:dyDescent="0.25">
      <c r="A1448" s="356"/>
      <c r="B1448" s="356"/>
      <c r="C1448" s="356"/>
      <c r="D1448" s="356"/>
      <c r="E1448" s="364"/>
      <c r="F1448" s="364"/>
      <c r="G1448" s="364"/>
      <c r="H1448" s="364"/>
      <c r="I1448" s="47"/>
      <c r="J1448" s="2"/>
      <c r="K1448" s="356"/>
    </row>
    <row r="1449" spans="1:11" s="370" customFormat="1" x14ac:dyDescent="0.25">
      <c r="A1449" s="356"/>
      <c r="B1449" s="356"/>
      <c r="C1449" s="356"/>
      <c r="D1449" s="356"/>
      <c r="E1449" s="364"/>
      <c r="F1449" s="364"/>
      <c r="G1449" s="364"/>
      <c r="H1449" s="364"/>
      <c r="I1449" s="47"/>
      <c r="J1449" s="2"/>
      <c r="K1449" s="356"/>
    </row>
    <row r="1450" spans="1:11" s="370" customFormat="1" x14ac:dyDescent="0.25">
      <c r="A1450" s="356"/>
      <c r="B1450" s="356"/>
      <c r="C1450" s="356"/>
      <c r="D1450" s="356"/>
      <c r="E1450" s="364"/>
      <c r="F1450" s="364"/>
      <c r="G1450" s="364"/>
      <c r="H1450" s="364"/>
      <c r="I1450" s="47"/>
      <c r="J1450" s="2"/>
      <c r="K1450" s="356"/>
    </row>
    <row r="1451" spans="1:11" s="370" customFormat="1" x14ac:dyDescent="0.25">
      <c r="A1451" s="356"/>
      <c r="B1451" s="356"/>
      <c r="C1451" s="356"/>
      <c r="D1451" s="356"/>
      <c r="E1451" s="364"/>
      <c r="F1451" s="364"/>
      <c r="G1451" s="364"/>
      <c r="H1451" s="364"/>
      <c r="I1451" s="47"/>
      <c r="J1451" s="2"/>
      <c r="K1451" s="356"/>
    </row>
    <row r="1452" spans="1:11" s="370" customFormat="1" x14ac:dyDescent="0.25">
      <c r="A1452" s="356"/>
      <c r="B1452" s="356"/>
      <c r="C1452" s="356"/>
      <c r="D1452" s="356"/>
      <c r="E1452" s="364"/>
      <c r="F1452" s="364"/>
      <c r="G1452" s="364"/>
      <c r="H1452" s="364"/>
      <c r="I1452" s="47"/>
      <c r="J1452" s="2"/>
      <c r="K1452" s="356"/>
    </row>
    <row r="1453" spans="1:11" s="370" customFormat="1" x14ac:dyDescent="0.25">
      <c r="A1453" s="356"/>
      <c r="B1453" s="356"/>
      <c r="C1453" s="356"/>
      <c r="D1453" s="356"/>
      <c r="E1453" s="364"/>
      <c r="F1453" s="364"/>
      <c r="G1453" s="364"/>
      <c r="H1453" s="364"/>
      <c r="I1453" s="47"/>
      <c r="J1453" s="2"/>
      <c r="K1453" s="356"/>
    </row>
    <row r="1454" spans="1:11" s="370" customFormat="1" x14ac:dyDescent="0.25">
      <c r="A1454" s="356"/>
      <c r="B1454" s="356"/>
      <c r="C1454" s="356"/>
      <c r="D1454" s="356"/>
      <c r="E1454" s="364"/>
      <c r="F1454" s="364"/>
      <c r="G1454" s="364"/>
      <c r="H1454" s="364"/>
      <c r="I1454" s="47"/>
      <c r="J1454" s="2"/>
      <c r="K1454" s="356"/>
    </row>
    <row r="1455" spans="1:11" s="370" customFormat="1" x14ac:dyDescent="0.25">
      <c r="A1455" s="356"/>
      <c r="B1455" s="356"/>
      <c r="C1455" s="356"/>
      <c r="D1455" s="356"/>
      <c r="E1455" s="364"/>
      <c r="F1455" s="364"/>
      <c r="G1455" s="364"/>
      <c r="H1455" s="364"/>
      <c r="I1455" s="47"/>
      <c r="J1455" s="2"/>
      <c r="K1455" s="356"/>
    </row>
    <row r="1456" spans="1:11" s="370" customFormat="1" x14ac:dyDescent="0.25">
      <c r="A1456" s="356"/>
      <c r="B1456" s="356"/>
      <c r="C1456" s="356"/>
      <c r="D1456" s="356"/>
      <c r="E1456" s="364"/>
      <c r="F1456" s="364"/>
      <c r="G1456" s="364"/>
      <c r="H1456" s="364"/>
      <c r="I1456" s="47"/>
      <c r="J1456" s="2"/>
      <c r="K1456" s="356"/>
    </row>
    <row r="1457" spans="1:11" s="370" customFormat="1" x14ac:dyDescent="0.25">
      <c r="A1457" s="356"/>
      <c r="B1457" s="356"/>
      <c r="C1457" s="356"/>
      <c r="D1457" s="356"/>
      <c r="E1457" s="364"/>
      <c r="F1457" s="364"/>
      <c r="G1457" s="364"/>
      <c r="H1457" s="364"/>
      <c r="I1457" s="47"/>
      <c r="J1457" s="2"/>
      <c r="K1457" s="356"/>
    </row>
    <row r="1458" spans="1:11" s="370" customFormat="1" x14ac:dyDescent="0.25">
      <c r="A1458" s="356"/>
      <c r="B1458" s="356"/>
      <c r="C1458" s="356"/>
      <c r="D1458" s="356"/>
      <c r="E1458" s="364"/>
      <c r="F1458" s="364"/>
      <c r="G1458" s="364"/>
      <c r="H1458" s="364"/>
      <c r="I1458" s="47"/>
      <c r="J1458" s="2"/>
      <c r="K1458" s="356"/>
    </row>
    <row r="1459" spans="1:11" s="370" customFormat="1" x14ac:dyDescent="0.25">
      <c r="A1459" s="356"/>
      <c r="B1459" s="356"/>
      <c r="C1459" s="356"/>
      <c r="D1459" s="356"/>
      <c r="E1459" s="364"/>
      <c r="F1459" s="364"/>
      <c r="G1459" s="364"/>
      <c r="H1459" s="364"/>
      <c r="I1459" s="47"/>
      <c r="J1459" s="2"/>
      <c r="K1459" s="356"/>
    </row>
    <row r="1460" spans="1:11" s="370" customFormat="1" x14ac:dyDescent="0.25">
      <c r="A1460" s="356"/>
      <c r="B1460" s="356"/>
      <c r="C1460" s="356"/>
      <c r="D1460" s="356"/>
      <c r="E1460" s="364"/>
      <c r="F1460" s="364"/>
      <c r="G1460" s="364"/>
      <c r="H1460" s="364"/>
      <c r="I1460" s="47"/>
      <c r="J1460" s="2"/>
      <c r="K1460" s="356"/>
    </row>
    <row r="1461" spans="1:11" s="370" customFormat="1" x14ac:dyDescent="0.25">
      <c r="A1461" s="356"/>
      <c r="B1461" s="356"/>
      <c r="C1461" s="356"/>
      <c r="D1461" s="356"/>
      <c r="E1461" s="364"/>
      <c r="F1461" s="364"/>
      <c r="G1461" s="364"/>
      <c r="H1461" s="364"/>
      <c r="I1461" s="47"/>
      <c r="J1461" s="2"/>
      <c r="K1461" s="356"/>
    </row>
    <row r="1462" spans="1:11" s="370" customFormat="1" x14ac:dyDescent="0.25">
      <c r="A1462" s="356"/>
      <c r="B1462" s="356"/>
      <c r="C1462" s="356"/>
      <c r="D1462" s="356"/>
      <c r="E1462" s="364"/>
      <c r="F1462" s="364"/>
      <c r="G1462" s="364"/>
      <c r="H1462" s="364"/>
      <c r="I1462" s="47"/>
      <c r="J1462" s="2"/>
      <c r="K1462" s="356"/>
    </row>
    <row r="1463" spans="1:11" s="370" customFormat="1" x14ac:dyDescent="0.25">
      <c r="A1463" s="356"/>
      <c r="B1463" s="356"/>
      <c r="C1463" s="356"/>
      <c r="D1463" s="356"/>
      <c r="E1463" s="364"/>
      <c r="F1463" s="364"/>
      <c r="G1463" s="364"/>
      <c r="H1463" s="364"/>
      <c r="I1463" s="47"/>
      <c r="J1463" s="2"/>
      <c r="K1463" s="356"/>
    </row>
    <row r="1464" spans="1:11" s="370" customFormat="1" x14ac:dyDescent="0.25">
      <c r="A1464" s="356"/>
      <c r="B1464" s="356"/>
      <c r="C1464" s="356"/>
      <c r="D1464" s="356"/>
      <c r="E1464" s="364"/>
      <c r="F1464" s="364"/>
      <c r="G1464" s="364"/>
      <c r="H1464" s="364"/>
      <c r="I1464" s="47"/>
      <c r="J1464" s="2"/>
      <c r="K1464" s="356"/>
    </row>
    <row r="1465" spans="1:11" s="370" customFormat="1" x14ac:dyDescent="0.25">
      <c r="A1465" s="356"/>
      <c r="B1465" s="356"/>
      <c r="C1465" s="356"/>
      <c r="D1465" s="356"/>
      <c r="E1465" s="364"/>
      <c r="F1465" s="364"/>
      <c r="G1465" s="364"/>
      <c r="H1465" s="364"/>
      <c r="I1465" s="47"/>
      <c r="J1465" s="2"/>
      <c r="K1465" s="356"/>
    </row>
    <row r="1466" spans="1:11" s="370" customFormat="1" x14ac:dyDescent="0.25">
      <c r="A1466" s="356"/>
      <c r="B1466" s="356"/>
      <c r="C1466" s="356"/>
      <c r="D1466" s="356"/>
      <c r="E1466" s="364"/>
      <c r="F1466" s="364"/>
      <c r="G1466" s="364"/>
      <c r="H1466" s="364"/>
      <c r="I1466" s="47"/>
      <c r="J1466" s="2"/>
      <c r="K1466" s="356"/>
    </row>
    <row r="1467" spans="1:11" s="370" customFormat="1" x14ac:dyDescent="0.25">
      <c r="A1467" s="356"/>
      <c r="B1467" s="356"/>
      <c r="C1467" s="356"/>
      <c r="D1467" s="356"/>
      <c r="E1467" s="364"/>
      <c r="F1467" s="364"/>
      <c r="G1467" s="364"/>
      <c r="H1467" s="364"/>
      <c r="I1467" s="47"/>
      <c r="J1467" s="2"/>
      <c r="K1467" s="356"/>
    </row>
    <row r="1468" spans="1:11" s="370" customFormat="1" x14ac:dyDescent="0.25">
      <c r="A1468" s="356"/>
      <c r="B1468" s="356"/>
      <c r="C1468" s="356"/>
      <c r="D1468" s="356"/>
      <c r="E1468" s="364"/>
      <c r="F1468" s="364"/>
      <c r="G1468" s="364"/>
      <c r="H1468" s="364"/>
      <c r="I1468" s="47"/>
      <c r="J1468" s="2"/>
      <c r="K1468" s="356"/>
    </row>
    <row r="1469" spans="1:11" s="370" customFormat="1" x14ac:dyDescent="0.25">
      <c r="A1469" s="356"/>
      <c r="B1469" s="356"/>
      <c r="C1469" s="356"/>
      <c r="D1469" s="356"/>
      <c r="E1469" s="364"/>
      <c r="F1469" s="364"/>
      <c r="G1469" s="364"/>
      <c r="H1469" s="364"/>
      <c r="I1469" s="47"/>
      <c r="J1469" s="2"/>
      <c r="K1469" s="356"/>
    </row>
    <row r="1470" spans="1:11" s="370" customFormat="1" x14ac:dyDescent="0.25">
      <c r="A1470" s="356"/>
      <c r="B1470" s="356"/>
      <c r="C1470" s="356"/>
      <c r="D1470" s="356"/>
      <c r="E1470" s="364"/>
      <c r="F1470" s="364"/>
      <c r="G1470" s="364"/>
      <c r="H1470" s="364"/>
      <c r="I1470" s="47"/>
      <c r="J1470" s="2"/>
      <c r="K1470" s="356"/>
    </row>
    <row r="1471" spans="1:11" s="370" customFormat="1" x14ac:dyDescent="0.25">
      <c r="A1471" s="356"/>
      <c r="B1471" s="356"/>
      <c r="C1471" s="356"/>
      <c r="D1471" s="356"/>
      <c r="E1471" s="364"/>
      <c r="F1471" s="364"/>
      <c r="G1471" s="364"/>
      <c r="H1471" s="364"/>
      <c r="I1471" s="47"/>
      <c r="J1471" s="2"/>
      <c r="K1471" s="356"/>
    </row>
    <row r="1472" spans="1:11" s="370" customFormat="1" x14ac:dyDescent="0.25">
      <c r="A1472" s="356"/>
      <c r="B1472" s="356"/>
      <c r="C1472" s="356"/>
      <c r="D1472" s="356"/>
      <c r="E1472" s="364"/>
      <c r="F1472" s="364"/>
      <c r="G1472" s="364"/>
      <c r="H1472" s="364"/>
      <c r="I1472" s="47"/>
      <c r="J1472" s="2"/>
      <c r="K1472" s="356"/>
    </row>
    <row r="1473" spans="1:11" s="370" customFormat="1" x14ac:dyDescent="0.25">
      <c r="A1473" s="356"/>
      <c r="B1473" s="356"/>
      <c r="C1473" s="356"/>
      <c r="D1473" s="356"/>
      <c r="E1473" s="364"/>
      <c r="F1473" s="364"/>
      <c r="G1473" s="364"/>
      <c r="H1473" s="364"/>
      <c r="I1473" s="47"/>
      <c r="J1473" s="2"/>
      <c r="K1473" s="356"/>
    </row>
    <row r="1474" spans="1:11" s="370" customFormat="1" x14ac:dyDescent="0.25">
      <c r="A1474" s="356"/>
      <c r="B1474" s="356"/>
      <c r="C1474" s="356"/>
      <c r="D1474" s="356"/>
      <c r="E1474" s="364"/>
      <c r="F1474" s="364"/>
      <c r="G1474" s="364"/>
      <c r="H1474" s="364"/>
      <c r="I1474" s="47"/>
      <c r="J1474" s="2"/>
      <c r="K1474" s="356"/>
    </row>
    <row r="1475" spans="1:11" s="370" customFormat="1" x14ac:dyDescent="0.25">
      <c r="A1475" s="356"/>
      <c r="B1475" s="356"/>
      <c r="C1475" s="356"/>
      <c r="D1475" s="356"/>
      <c r="E1475" s="364"/>
      <c r="F1475" s="364"/>
      <c r="G1475" s="364"/>
      <c r="H1475" s="364"/>
      <c r="I1475" s="47"/>
      <c r="J1475" s="2"/>
      <c r="K1475" s="356"/>
    </row>
    <row r="1476" spans="1:11" s="370" customFormat="1" x14ac:dyDescent="0.25">
      <c r="A1476" s="356"/>
      <c r="B1476" s="356"/>
      <c r="C1476" s="356"/>
      <c r="D1476" s="356"/>
      <c r="E1476" s="364"/>
      <c r="F1476" s="364"/>
      <c r="G1476" s="364"/>
      <c r="H1476" s="364"/>
      <c r="I1476" s="47"/>
      <c r="J1476" s="2"/>
      <c r="K1476" s="356"/>
    </row>
    <row r="1477" spans="1:11" s="370" customFormat="1" x14ac:dyDescent="0.25">
      <c r="A1477" s="356"/>
      <c r="B1477" s="356"/>
      <c r="C1477" s="356"/>
      <c r="D1477" s="356"/>
      <c r="E1477" s="364"/>
      <c r="F1477" s="364"/>
      <c r="G1477" s="364"/>
      <c r="H1477" s="364"/>
      <c r="I1477" s="47"/>
      <c r="J1477" s="2"/>
      <c r="K1477" s="356"/>
    </row>
    <row r="1478" spans="1:11" s="370" customFormat="1" x14ac:dyDescent="0.25">
      <c r="A1478" s="356"/>
      <c r="B1478" s="356"/>
      <c r="C1478" s="356"/>
      <c r="D1478" s="356"/>
      <c r="E1478" s="364"/>
      <c r="F1478" s="364"/>
      <c r="G1478" s="364"/>
      <c r="H1478" s="364"/>
      <c r="I1478" s="47"/>
      <c r="J1478" s="2"/>
      <c r="K1478" s="356"/>
    </row>
    <row r="1479" spans="1:11" s="370" customFormat="1" x14ac:dyDescent="0.25">
      <c r="A1479" s="356"/>
      <c r="B1479" s="356"/>
      <c r="C1479" s="356"/>
      <c r="D1479" s="356"/>
      <c r="E1479" s="364"/>
      <c r="F1479" s="364"/>
      <c r="G1479" s="364"/>
      <c r="H1479" s="364"/>
      <c r="I1479" s="47"/>
      <c r="J1479" s="2"/>
      <c r="K1479" s="356"/>
    </row>
    <row r="1480" spans="1:11" s="370" customFormat="1" x14ac:dyDescent="0.25">
      <c r="A1480" s="356"/>
      <c r="B1480" s="356"/>
      <c r="C1480" s="356"/>
      <c r="D1480" s="356"/>
      <c r="E1480" s="364"/>
      <c r="F1480" s="364"/>
      <c r="G1480" s="364"/>
      <c r="H1480" s="364"/>
      <c r="I1480" s="47"/>
      <c r="J1480" s="2"/>
      <c r="K1480" s="356"/>
    </row>
    <row r="1481" spans="1:11" s="370" customFormat="1" x14ac:dyDescent="0.25">
      <c r="A1481" s="356"/>
      <c r="B1481" s="356"/>
      <c r="C1481" s="356"/>
      <c r="D1481" s="356"/>
      <c r="E1481" s="364"/>
      <c r="F1481" s="364"/>
      <c r="G1481" s="364"/>
      <c r="H1481" s="364"/>
      <c r="I1481" s="47"/>
      <c r="J1481" s="2"/>
      <c r="K1481" s="356"/>
    </row>
    <row r="1482" spans="1:11" s="370" customFormat="1" x14ac:dyDescent="0.25">
      <c r="A1482" s="356"/>
      <c r="B1482" s="356"/>
      <c r="C1482" s="356"/>
      <c r="D1482" s="356"/>
      <c r="E1482" s="364"/>
      <c r="F1482" s="364"/>
      <c r="G1482" s="364"/>
      <c r="H1482" s="364"/>
      <c r="I1482" s="47"/>
      <c r="J1482" s="2"/>
      <c r="K1482" s="356"/>
    </row>
    <row r="1483" spans="1:11" s="370" customFormat="1" x14ac:dyDescent="0.25">
      <c r="A1483" s="356"/>
      <c r="B1483" s="356"/>
      <c r="C1483" s="356"/>
      <c r="D1483" s="356"/>
      <c r="E1483" s="364"/>
      <c r="F1483" s="364"/>
      <c r="G1483" s="364"/>
      <c r="H1483" s="364"/>
      <c r="I1483" s="47"/>
      <c r="J1483" s="2"/>
      <c r="K1483" s="356"/>
    </row>
  </sheetData>
  <mergeCells count="264">
    <mergeCell ref="A1:D1"/>
    <mergeCell ref="A2:D2"/>
    <mergeCell ref="A3:D3"/>
    <mergeCell ref="A4:D4"/>
    <mergeCell ref="A6:D6"/>
    <mergeCell ref="A7:I7"/>
    <mergeCell ref="F13:H13"/>
    <mergeCell ref="F14:H14"/>
    <mergeCell ref="F18:H18"/>
    <mergeCell ref="A8:I8"/>
    <mergeCell ref="A9:A10"/>
    <mergeCell ref="B9:B10"/>
    <mergeCell ref="C9:C10"/>
    <mergeCell ref="D9:D10"/>
    <mergeCell ref="E9:E10"/>
    <mergeCell ref="I9:I10"/>
    <mergeCell ref="B12:I12"/>
    <mergeCell ref="B13:C13"/>
    <mergeCell ref="F19:G19"/>
    <mergeCell ref="F20:G20"/>
    <mergeCell ref="F21:G21"/>
    <mergeCell ref="F15:H15"/>
    <mergeCell ref="A36:I36"/>
    <mergeCell ref="A25:I25"/>
    <mergeCell ref="B24:I24"/>
    <mergeCell ref="F26:H26"/>
    <mergeCell ref="F27:H27"/>
    <mergeCell ref="F28:H28"/>
    <mergeCell ref="F29:H29"/>
    <mergeCell ref="F22:H22"/>
    <mergeCell ref="F16:H16"/>
    <mergeCell ref="F17:H17"/>
    <mergeCell ref="F30:H30"/>
    <mergeCell ref="F31:H31"/>
    <mergeCell ref="F32:H32"/>
    <mergeCell ref="F33:H33"/>
    <mergeCell ref="F34:H34"/>
    <mergeCell ref="F35:H35"/>
    <mergeCell ref="F61:H61"/>
    <mergeCell ref="F62:H62"/>
    <mergeCell ref="A86:I86"/>
    <mergeCell ref="A87:I87"/>
    <mergeCell ref="A97:I97"/>
    <mergeCell ref="F88:H88"/>
    <mergeCell ref="F93:H93"/>
    <mergeCell ref="F94:H94"/>
    <mergeCell ref="F95:H95"/>
    <mergeCell ref="F71:H71"/>
    <mergeCell ref="F74:H74"/>
    <mergeCell ref="F96:H96"/>
    <mergeCell ref="F98:H98"/>
    <mergeCell ref="F89:H89"/>
    <mergeCell ref="F90:H90"/>
    <mergeCell ref="F91:H91"/>
    <mergeCell ref="F76:H76"/>
    <mergeCell ref="F77:H77"/>
    <mergeCell ref="F80:H80"/>
    <mergeCell ref="F92:H92"/>
    <mergeCell ref="B73:I73"/>
    <mergeCell ref="B79:I79"/>
    <mergeCell ref="B85:I85"/>
    <mergeCell ref="F75:H75"/>
    <mergeCell ref="F81:H81"/>
    <mergeCell ref="F82:H82"/>
    <mergeCell ref="B112:C112"/>
    <mergeCell ref="A128:I128"/>
    <mergeCell ref="A131:I131"/>
    <mergeCell ref="F112:H112"/>
    <mergeCell ref="F113:H113"/>
    <mergeCell ref="F114:H114"/>
    <mergeCell ref="F115:H115"/>
    <mergeCell ref="F122:H122"/>
    <mergeCell ref="F123:H123"/>
    <mergeCell ref="F124:H124"/>
    <mergeCell ref="F125:H125"/>
    <mergeCell ref="F126:H126"/>
    <mergeCell ref="F127:H127"/>
    <mergeCell ref="F116:H116"/>
    <mergeCell ref="F117:H117"/>
    <mergeCell ref="F118:H118"/>
    <mergeCell ref="F119:H119"/>
    <mergeCell ref="F120:H120"/>
    <mergeCell ref="F121:H121"/>
    <mergeCell ref="F129:H129"/>
    <mergeCell ref="F130:H130"/>
    <mergeCell ref="F190:H190"/>
    <mergeCell ref="F191:H191"/>
    <mergeCell ref="B172:C172"/>
    <mergeCell ref="F161:H161"/>
    <mergeCell ref="F162:H162"/>
    <mergeCell ref="F163:H163"/>
    <mergeCell ref="F166:H166"/>
    <mergeCell ref="F167:H167"/>
    <mergeCell ref="F168:H168"/>
    <mergeCell ref="F170:H170"/>
    <mergeCell ref="F171:H171"/>
    <mergeCell ref="F172:H172"/>
    <mergeCell ref="B165:I165"/>
    <mergeCell ref="F169:H169"/>
    <mergeCell ref="F187:H187"/>
    <mergeCell ref="F188:H188"/>
    <mergeCell ref="F189:H189"/>
    <mergeCell ref="F226:H226"/>
    <mergeCell ref="F219:H219"/>
    <mergeCell ref="F220:H220"/>
    <mergeCell ref="F221:H221"/>
    <mergeCell ref="F205:H205"/>
    <mergeCell ref="F206:H206"/>
    <mergeCell ref="F207:H207"/>
    <mergeCell ref="F208:H208"/>
    <mergeCell ref="F209:H209"/>
    <mergeCell ref="F216:H216"/>
    <mergeCell ref="F217:H217"/>
    <mergeCell ref="F218:H218"/>
    <mergeCell ref="F147:H147"/>
    <mergeCell ref="F148:H148"/>
    <mergeCell ref="F149:H149"/>
    <mergeCell ref="B228:I228"/>
    <mergeCell ref="B237:I237"/>
    <mergeCell ref="F229:H229"/>
    <mergeCell ref="F230:H230"/>
    <mergeCell ref="F233:H233"/>
    <mergeCell ref="F231:H231"/>
    <mergeCell ref="B209:C209"/>
    <mergeCell ref="B210:C210"/>
    <mergeCell ref="B211:C211"/>
    <mergeCell ref="B212:C212"/>
    <mergeCell ref="B213:C213"/>
    <mergeCell ref="A215:I215"/>
    <mergeCell ref="F211:H211"/>
    <mergeCell ref="F212:H212"/>
    <mergeCell ref="F213:H213"/>
    <mergeCell ref="F214:H214"/>
    <mergeCell ref="F210:H210"/>
    <mergeCell ref="F222:H222"/>
    <mergeCell ref="F223:H223"/>
    <mergeCell ref="F224:H224"/>
    <mergeCell ref="F225:H225"/>
    <mergeCell ref="B64:I64"/>
    <mergeCell ref="B68:C68"/>
    <mergeCell ref="B70:C70"/>
    <mergeCell ref="F65:H65"/>
    <mergeCell ref="F66:H66"/>
    <mergeCell ref="F67:H67"/>
    <mergeCell ref="F68:H68"/>
    <mergeCell ref="F69:H69"/>
    <mergeCell ref="F70:H70"/>
    <mergeCell ref="B59:C59"/>
    <mergeCell ref="F37:H37"/>
    <mergeCell ref="F38:H38"/>
    <mergeCell ref="F39:H39"/>
    <mergeCell ref="F40:H40"/>
    <mergeCell ref="F41:H41"/>
    <mergeCell ref="F43:H43"/>
    <mergeCell ref="A42:I42"/>
    <mergeCell ref="F48:H48"/>
    <mergeCell ref="A47:I47"/>
    <mergeCell ref="B54:C54"/>
    <mergeCell ref="F49:H49"/>
    <mergeCell ref="F50:H50"/>
    <mergeCell ref="F51:H51"/>
    <mergeCell ref="F52:H52"/>
    <mergeCell ref="F53:H53"/>
    <mergeCell ref="F54:H54"/>
    <mergeCell ref="F57:H57"/>
    <mergeCell ref="F59:H59"/>
    <mergeCell ref="F60:H60"/>
    <mergeCell ref="F58:H58"/>
    <mergeCell ref="B56:I56"/>
    <mergeCell ref="B57:C57"/>
    <mergeCell ref="F44:H44"/>
    <mergeCell ref="F45:H45"/>
    <mergeCell ref="F46:H46"/>
    <mergeCell ref="F110:H110"/>
    <mergeCell ref="F111:H111"/>
    <mergeCell ref="F99:H99"/>
    <mergeCell ref="F100:H100"/>
    <mergeCell ref="F101:H101"/>
    <mergeCell ref="F102:H102"/>
    <mergeCell ref="F104:H104"/>
    <mergeCell ref="F105:H105"/>
    <mergeCell ref="A103:I103"/>
    <mergeCell ref="B107:C107"/>
    <mergeCell ref="B108:C108"/>
    <mergeCell ref="B110:C110"/>
    <mergeCell ref="B111:C111"/>
    <mergeCell ref="F106:H106"/>
    <mergeCell ref="F107:H107"/>
    <mergeCell ref="F108:H108"/>
    <mergeCell ref="F109:H109"/>
    <mergeCell ref="B109:C109"/>
    <mergeCell ref="F83:H83"/>
    <mergeCell ref="F158:H158"/>
    <mergeCell ref="F159:H159"/>
    <mergeCell ref="B150:C150"/>
    <mergeCell ref="B154:C154"/>
    <mergeCell ref="F152:H152"/>
    <mergeCell ref="B132:C132"/>
    <mergeCell ref="A133:I133"/>
    <mergeCell ref="A134:I134"/>
    <mergeCell ref="A137:I137"/>
    <mergeCell ref="F156:H156"/>
    <mergeCell ref="F157:H157"/>
    <mergeCell ref="F132:H132"/>
    <mergeCell ref="F135:H135"/>
    <mergeCell ref="F136:H136"/>
    <mergeCell ref="F138:H138"/>
    <mergeCell ref="A141:I141"/>
    <mergeCell ref="B149:C149"/>
    <mergeCell ref="F139:H139"/>
    <mergeCell ref="F140:H140"/>
    <mergeCell ref="F142:H142"/>
    <mergeCell ref="F143:H143"/>
    <mergeCell ref="F144:H144"/>
    <mergeCell ref="F145:H145"/>
    <mergeCell ref="F146:H146"/>
    <mergeCell ref="F203:H203"/>
    <mergeCell ref="F204:H204"/>
    <mergeCell ref="F179:H179"/>
    <mergeCell ref="F198:H198"/>
    <mergeCell ref="F199:H199"/>
    <mergeCell ref="B201:I201"/>
    <mergeCell ref="A202:I202"/>
    <mergeCell ref="F173:H173"/>
    <mergeCell ref="F174:H174"/>
    <mergeCell ref="B176:C176"/>
    <mergeCell ref="B178:C178"/>
    <mergeCell ref="B179:C179"/>
    <mergeCell ref="B180:C180"/>
    <mergeCell ref="B181:C181"/>
    <mergeCell ref="B182:C182"/>
    <mergeCell ref="F180:H180"/>
    <mergeCell ref="F181:H181"/>
    <mergeCell ref="F182:H182"/>
    <mergeCell ref="F177:H177"/>
    <mergeCell ref="F178:H178"/>
    <mergeCell ref="F183:H183"/>
    <mergeCell ref="F184:H184"/>
    <mergeCell ref="F185:H185"/>
    <mergeCell ref="F186:H186"/>
    <mergeCell ref="A160:I160"/>
    <mergeCell ref="F150:H150"/>
    <mergeCell ref="F151:H151"/>
    <mergeCell ref="F153:H153"/>
    <mergeCell ref="F154:H154"/>
    <mergeCell ref="F155:H155"/>
    <mergeCell ref="F175:H175"/>
    <mergeCell ref="F176:H176"/>
    <mergeCell ref="F244:H244"/>
    <mergeCell ref="F239:H239"/>
    <mergeCell ref="F240:H240"/>
    <mergeCell ref="F241:H241"/>
    <mergeCell ref="F242:H242"/>
    <mergeCell ref="F243:H243"/>
    <mergeCell ref="F232:H232"/>
    <mergeCell ref="F234:H234"/>
    <mergeCell ref="F235:H235"/>
    <mergeCell ref="F238:H238"/>
    <mergeCell ref="F192:H192"/>
    <mergeCell ref="F193:H193"/>
    <mergeCell ref="F194:H194"/>
    <mergeCell ref="F195:H195"/>
    <mergeCell ref="F196:H196"/>
    <mergeCell ref="F197:H197"/>
  </mergeCells>
  <phoneticPr fontId="64" type="noConversion"/>
  <printOptions horizontalCentered="1" verticalCentered="1"/>
  <pageMargins left="0.51181102362204722" right="0.51181102362204722" top="0.78740157480314965" bottom="1.1811023622047245" header="0.31496062992125984" footer="0.31496062992125984"/>
  <pageSetup paperSize="9" scale="78" fitToHeight="100" orientation="landscape" r:id="rId1"/>
  <headerFooter>
    <oddHeader>&amp;C&amp;G</oddHeader>
    <oddFooter>&amp;C&amp;G</oddFooter>
  </headerFooter>
  <rowBreaks count="10" manualBreakCount="10">
    <brk id="34" max="11" man="1"/>
    <brk id="46" max="8" man="1"/>
    <brk id="61" max="8" man="1"/>
    <brk id="77" max="8" man="1"/>
    <brk id="95" max="8" man="1"/>
    <brk id="131" max="8" man="1"/>
    <brk id="147" max="8" man="1"/>
    <brk id="162" max="8" man="1"/>
    <brk id="199" max="8" man="1"/>
    <brk id="214" max="8"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83"/>
  <sheetViews>
    <sheetView tabSelected="1" view="pageBreakPreview" topLeftCell="A70" zoomScaleNormal="100" zoomScaleSheetLayoutView="100" workbookViewId="0">
      <selection activeCell="H23" sqref="H23"/>
    </sheetView>
  </sheetViews>
  <sheetFormatPr defaultRowHeight="15" x14ac:dyDescent="0.25"/>
  <cols>
    <col min="1" max="1" width="9.140625" style="356"/>
    <col min="2" max="2" width="14.85546875" bestFit="1" customWidth="1"/>
    <col min="3" max="3" width="10.85546875" customWidth="1"/>
    <col min="4" max="4" width="7.85546875" bestFit="1" customWidth="1"/>
    <col min="5" max="5" width="9" bestFit="1" customWidth="1"/>
    <col min="6" max="6" width="12.85546875" bestFit="1" customWidth="1"/>
    <col min="7" max="7" width="14.7109375" bestFit="1" customWidth="1"/>
  </cols>
  <sheetData>
    <row r="1" spans="2:8" x14ac:dyDescent="0.25">
      <c r="B1" s="826" t="s">
        <v>11297</v>
      </c>
      <c r="C1" s="826"/>
      <c r="D1" s="826"/>
      <c r="E1" s="826"/>
      <c r="F1" s="826"/>
      <c r="G1" s="826"/>
      <c r="H1" s="364"/>
    </row>
    <row r="2" spans="2:8" ht="30" x14ac:dyDescent="0.25">
      <c r="B2" s="379" t="s">
        <v>11299</v>
      </c>
      <c r="C2" s="380" t="s">
        <v>11300</v>
      </c>
      <c r="D2" s="380" t="s">
        <v>11301</v>
      </c>
      <c r="E2" s="380" t="s">
        <v>11302</v>
      </c>
      <c r="F2" s="380" t="s">
        <v>11298</v>
      </c>
      <c r="G2" s="380" t="s">
        <v>11303</v>
      </c>
    </row>
    <row r="3" spans="2:8" x14ac:dyDescent="0.25">
      <c r="B3" s="373">
        <v>1.05</v>
      </c>
      <c r="C3" s="373">
        <v>1.25</v>
      </c>
      <c r="D3" s="373">
        <v>0.65</v>
      </c>
      <c r="E3" s="373">
        <f>D3*C3*B3</f>
        <v>0.85312500000000002</v>
      </c>
      <c r="F3" s="373">
        <v>76</v>
      </c>
      <c r="G3" s="373">
        <f>TRUNC(E3*F3,2)</f>
        <v>64.83</v>
      </c>
    </row>
    <row r="4" spans="2:8" x14ac:dyDescent="0.25">
      <c r="B4" s="358"/>
      <c r="C4" s="358"/>
      <c r="D4" s="358"/>
      <c r="E4" s="358"/>
      <c r="F4" s="358"/>
      <c r="G4" s="358"/>
    </row>
    <row r="5" spans="2:8" x14ac:dyDescent="0.25">
      <c r="B5" s="826" t="s">
        <v>11304</v>
      </c>
      <c r="C5" s="826"/>
      <c r="D5" s="826"/>
      <c r="E5" s="826"/>
      <c r="F5" s="826"/>
      <c r="G5" s="826"/>
    </row>
    <row r="6" spans="2:8" ht="30" x14ac:dyDescent="0.25">
      <c r="B6" s="379" t="s">
        <v>11299</v>
      </c>
      <c r="C6" s="380" t="s">
        <v>11300</v>
      </c>
      <c r="D6" s="380"/>
      <c r="E6" s="380" t="s">
        <v>11305</v>
      </c>
      <c r="F6" s="380" t="s">
        <v>11298</v>
      </c>
      <c r="G6" s="380" t="s">
        <v>11306</v>
      </c>
    </row>
    <row r="7" spans="2:8" x14ac:dyDescent="0.25">
      <c r="B7" s="373">
        <v>1</v>
      </c>
      <c r="C7" s="373">
        <v>1.2</v>
      </c>
      <c r="D7" s="373"/>
      <c r="E7" s="373">
        <f>B7*C7</f>
        <v>1.2</v>
      </c>
      <c r="F7" s="373">
        <v>76</v>
      </c>
      <c r="G7" s="373">
        <f>TRUNC(E7*F7,2)</f>
        <v>91.2</v>
      </c>
    </row>
    <row r="8" spans="2:8" x14ac:dyDescent="0.25">
      <c r="B8" s="358"/>
      <c r="C8" s="358"/>
      <c r="D8" s="358"/>
      <c r="E8" s="358"/>
      <c r="F8" s="358"/>
      <c r="G8" s="358"/>
    </row>
    <row r="9" spans="2:8" x14ac:dyDescent="0.25">
      <c r="B9" s="826" t="s">
        <v>11307</v>
      </c>
      <c r="C9" s="826"/>
      <c r="D9" s="826"/>
      <c r="E9" s="826"/>
      <c r="F9" s="826"/>
      <c r="G9" s="826"/>
    </row>
    <row r="10" spans="2:8" ht="30" x14ac:dyDescent="0.25">
      <c r="B10" s="379" t="s">
        <v>11309</v>
      </c>
      <c r="C10" s="380"/>
      <c r="D10" s="380" t="s">
        <v>11301</v>
      </c>
      <c r="E10" s="380" t="s">
        <v>11305</v>
      </c>
      <c r="F10" s="380" t="s">
        <v>11298</v>
      </c>
      <c r="G10" s="380" t="s">
        <v>11306</v>
      </c>
    </row>
    <row r="11" spans="2:8" x14ac:dyDescent="0.25">
      <c r="B11" s="373">
        <v>4.4000000000000004</v>
      </c>
      <c r="C11" s="373"/>
      <c r="D11" s="373">
        <v>0.65</v>
      </c>
      <c r="E11" s="373">
        <f>B11*D11</f>
        <v>2.8600000000000003</v>
      </c>
      <c r="F11" s="373">
        <v>76</v>
      </c>
      <c r="G11" s="373">
        <f>TRUNC(E11*F11,2)</f>
        <v>217.36</v>
      </c>
    </row>
    <row r="12" spans="2:8" x14ac:dyDescent="0.25">
      <c r="B12" s="358"/>
      <c r="C12" s="358"/>
      <c r="D12" s="358"/>
      <c r="E12" s="358"/>
      <c r="F12" s="358"/>
      <c r="G12" s="358"/>
    </row>
    <row r="13" spans="2:8" x14ac:dyDescent="0.25">
      <c r="B13" s="826" t="s">
        <v>11310</v>
      </c>
      <c r="C13" s="826"/>
      <c r="D13" s="826"/>
      <c r="E13" s="826"/>
      <c r="F13" s="826"/>
      <c r="G13" s="826"/>
    </row>
    <row r="14" spans="2:8" ht="30" x14ac:dyDescent="0.25">
      <c r="B14" s="379" t="s">
        <v>11299</v>
      </c>
      <c r="C14" s="380" t="s">
        <v>11300</v>
      </c>
      <c r="D14" s="380" t="s">
        <v>11301</v>
      </c>
      <c r="E14" s="380" t="s">
        <v>11302</v>
      </c>
      <c r="F14" s="380" t="s">
        <v>11298</v>
      </c>
      <c r="G14" s="380" t="s">
        <v>11303</v>
      </c>
    </row>
    <row r="15" spans="2:8" x14ac:dyDescent="0.25">
      <c r="B15" s="373">
        <v>1</v>
      </c>
      <c r="C15" s="373">
        <v>1.2</v>
      </c>
      <c r="D15" s="373">
        <v>0.6</v>
      </c>
      <c r="E15" s="373">
        <f>D15*C15*B15</f>
        <v>0.72</v>
      </c>
      <c r="F15" s="373">
        <v>76</v>
      </c>
      <c r="G15" s="373">
        <f>TRUNC(E15*F15,2)</f>
        <v>54.72</v>
      </c>
    </row>
    <row r="17" spans="2:7" x14ac:dyDescent="0.25">
      <c r="B17" s="826" t="s">
        <v>11314</v>
      </c>
      <c r="C17" s="826"/>
      <c r="D17" s="826"/>
      <c r="E17" s="826"/>
      <c r="F17" s="826"/>
      <c r="G17" s="826"/>
    </row>
    <row r="18" spans="2:7" ht="30" x14ac:dyDescent="0.25">
      <c r="B18" s="379" t="s">
        <v>11309</v>
      </c>
      <c r="C18" s="380"/>
      <c r="D18" s="380" t="s">
        <v>11301</v>
      </c>
      <c r="E18" s="380" t="s">
        <v>11305</v>
      </c>
      <c r="F18" s="380" t="s">
        <v>11298</v>
      </c>
      <c r="G18" s="380" t="s">
        <v>11306</v>
      </c>
    </row>
    <row r="19" spans="2:7" x14ac:dyDescent="0.25">
      <c r="B19" s="373">
        <v>1.2</v>
      </c>
      <c r="C19" s="373"/>
      <c r="D19" s="373">
        <v>4.5</v>
      </c>
      <c r="E19" s="373">
        <f>B19*D19</f>
        <v>5.3999999999999995</v>
      </c>
      <c r="F19" s="373">
        <v>18</v>
      </c>
      <c r="G19" s="373">
        <f>TRUNC(E19*F19,2)</f>
        <v>97.2</v>
      </c>
    </row>
    <row r="20" spans="2:7" ht="30" x14ac:dyDescent="0.25">
      <c r="B20" s="379" t="s">
        <v>11309</v>
      </c>
      <c r="C20" s="380"/>
      <c r="D20" s="380" t="s">
        <v>11301</v>
      </c>
      <c r="E20" s="380" t="s">
        <v>11305</v>
      </c>
      <c r="F20" s="380" t="s">
        <v>11298</v>
      </c>
      <c r="G20" s="380" t="s">
        <v>11306</v>
      </c>
    </row>
    <row r="21" spans="2:7" x14ac:dyDescent="0.25">
      <c r="B21" s="373">
        <v>1.2</v>
      </c>
      <c r="C21" s="373"/>
      <c r="D21" s="373">
        <f>1.5+3.85</f>
        <v>5.35</v>
      </c>
      <c r="E21" s="373">
        <f>B21*D21</f>
        <v>6.419999999999999</v>
      </c>
      <c r="F21" s="373">
        <v>15</v>
      </c>
      <c r="G21" s="373">
        <f>TRUNC(E21*F21,2)</f>
        <v>96.3</v>
      </c>
    </row>
    <row r="22" spans="2:7" ht="30" x14ac:dyDescent="0.25">
      <c r="B22" s="379" t="s">
        <v>11309</v>
      </c>
      <c r="C22" s="380"/>
      <c r="D22" s="380" t="s">
        <v>11301</v>
      </c>
      <c r="E22" s="380" t="s">
        <v>11305</v>
      </c>
      <c r="F22" s="380" t="s">
        <v>11298</v>
      </c>
      <c r="G22" s="380" t="s">
        <v>11306</v>
      </c>
    </row>
    <row r="23" spans="2:7" x14ac:dyDescent="0.25">
      <c r="B23" s="373">
        <v>1.5</v>
      </c>
      <c r="C23" s="373"/>
      <c r="D23" s="373">
        <f>1.5+3.85</f>
        <v>5.35</v>
      </c>
      <c r="E23" s="373">
        <f>B23*D23</f>
        <v>8.0249999999999986</v>
      </c>
      <c r="F23" s="373">
        <v>3</v>
      </c>
      <c r="G23" s="373">
        <f>TRUNC(E23*F23,2)</f>
        <v>24.07</v>
      </c>
    </row>
    <row r="24" spans="2:7" ht="30" x14ac:dyDescent="0.25">
      <c r="B24" s="379" t="s">
        <v>11309</v>
      </c>
      <c r="C24" s="380"/>
      <c r="D24" s="380" t="s">
        <v>11301</v>
      </c>
      <c r="E24" s="380" t="s">
        <v>11305</v>
      </c>
      <c r="F24" s="380" t="s">
        <v>11298</v>
      </c>
      <c r="G24" s="380" t="s">
        <v>11306</v>
      </c>
    </row>
    <row r="25" spans="2:7" x14ac:dyDescent="0.25">
      <c r="B25" s="373">
        <v>1.2</v>
      </c>
      <c r="C25" s="373"/>
      <c r="D25" s="373">
        <f>1.5+4.2</f>
        <v>5.7</v>
      </c>
      <c r="E25" s="373">
        <f>B25*D25</f>
        <v>6.84</v>
      </c>
      <c r="F25" s="373">
        <v>18</v>
      </c>
      <c r="G25" s="373">
        <f>TRUNC(E25*F25,2)</f>
        <v>123.12</v>
      </c>
    </row>
    <row r="26" spans="2:7" ht="30" x14ac:dyDescent="0.25">
      <c r="B26" s="379" t="s">
        <v>11309</v>
      </c>
      <c r="C26" s="380"/>
      <c r="D26" s="380" t="s">
        <v>11301</v>
      </c>
      <c r="E26" s="380" t="s">
        <v>11305</v>
      </c>
      <c r="F26" s="380" t="s">
        <v>11298</v>
      </c>
      <c r="G26" s="380" t="s">
        <v>11306</v>
      </c>
    </row>
    <row r="27" spans="2:7" x14ac:dyDescent="0.25">
      <c r="B27" s="373">
        <v>1.2</v>
      </c>
      <c r="C27" s="373"/>
      <c r="D27" s="373">
        <f>1.5+5.15</f>
        <v>6.65</v>
      </c>
      <c r="E27" s="373">
        <f>B27*D27</f>
        <v>7.98</v>
      </c>
      <c r="F27" s="373">
        <v>14</v>
      </c>
      <c r="G27" s="373">
        <f>TRUNC(E27*F27,2)</f>
        <v>111.72</v>
      </c>
    </row>
    <row r="28" spans="2:7" ht="30" x14ac:dyDescent="0.25">
      <c r="B28" s="379" t="s">
        <v>11309</v>
      </c>
      <c r="C28" s="380"/>
      <c r="D28" s="380" t="s">
        <v>11301</v>
      </c>
      <c r="E28" s="380" t="s">
        <v>11305</v>
      </c>
      <c r="F28" s="380" t="s">
        <v>11298</v>
      </c>
      <c r="G28" s="380" t="s">
        <v>11306</v>
      </c>
    </row>
    <row r="29" spans="2:7" x14ac:dyDescent="0.25">
      <c r="B29" s="373">
        <v>1.2</v>
      </c>
      <c r="C29" s="373"/>
      <c r="D29" s="373">
        <f>1.5+3.35+3</f>
        <v>7.85</v>
      </c>
      <c r="E29" s="373">
        <f>B29*D29</f>
        <v>9.42</v>
      </c>
      <c r="F29" s="373">
        <v>8</v>
      </c>
      <c r="G29" s="373">
        <f>TRUNC(E29*F29,2)</f>
        <v>75.36</v>
      </c>
    </row>
    <row r="30" spans="2:7" x14ac:dyDescent="0.25">
      <c r="B30" s="827" t="s">
        <v>3493</v>
      </c>
      <c r="C30" s="827"/>
      <c r="D30" s="827"/>
      <c r="E30" s="827"/>
      <c r="F30" s="827"/>
      <c r="G30" s="382">
        <f>SUM(G18:G29)</f>
        <v>527.77</v>
      </c>
    </row>
    <row r="32" spans="2:7" x14ac:dyDescent="0.25">
      <c r="B32" s="826" t="s">
        <v>11315</v>
      </c>
      <c r="C32" s="826"/>
      <c r="D32" s="826"/>
      <c r="E32" s="826"/>
      <c r="F32" s="826"/>
      <c r="G32" s="826"/>
    </row>
    <row r="33" spans="2:7" ht="30" x14ac:dyDescent="0.25">
      <c r="B33" s="379" t="s">
        <v>11299</v>
      </c>
      <c r="C33" s="380" t="s">
        <v>11300</v>
      </c>
      <c r="D33" s="380" t="s">
        <v>11301</v>
      </c>
      <c r="E33" s="380" t="s">
        <v>11302</v>
      </c>
      <c r="F33" s="380" t="s">
        <v>11298</v>
      </c>
      <c r="G33" s="380" t="s">
        <v>11303</v>
      </c>
    </row>
    <row r="34" spans="2:7" x14ac:dyDescent="0.25">
      <c r="B34" s="373">
        <v>0.2</v>
      </c>
      <c r="C34" s="373">
        <v>0.4</v>
      </c>
      <c r="D34" s="373">
        <v>4.5</v>
      </c>
      <c r="E34" s="373">
        <f>D34*C34*B34</f>
        <v>0.36000000000000004</v>
      </c>
      <c r="F34" s="373">
        <v>18</v>
      </c>
      <c r="G34" s="373">
        <f>TRUNC(F34*E34,2)</f>
        <v>6.48</v>
      </c>
    </row>
    <row r="35" spans="2:7" ht="30" x14ac:dyDescent="0.25">
      <c r="B35" s="379" t="s">
        <v>11299</v>
      </c>
      <c r="C35" s="380" t="s">
        <v>11300</v>
      </c>
      <c r="D35" s="380" t="s">
        <v>11301</v>
      </c>
      <c r="E35" s="380" t="s">
        <v>11302</v>
      </c>
      <c r="F35" s="380" t="s">
        <v>11298</v>
      </c>
      <c r="G35" s="380" t="s">
        <v>11303</v>
      </c>
    </row>
    <row r="36" spans="2:7" x14ac:dyDescent="0.25">
      <c r="B36" s="373">
        <v>0.2</v>
      </c>
      <c r="C36" s="373">
        <v>0.4</v>
      </c>
      <c r="D36" s="373">
        <f>1.5+3.85</f>
        <v>5.35</v>
      </c>
      <c r="E36" s="373">
        <f>D36*C36*B36</f>
        <v>0.42800000000000005</v>
      </c>
      <c r="F36" s="373">
        <v>15</v>
      </c>
      <c r="G36" s="373">
        <f>TRUNC(F36*E36,2)</f>
        <v>6.42</v>
      </c>
    </row>
    <row r="37" spans="2:7" ht="30" x14ac:dyDescent="0.25">
      <c r="B37" s="379" t="s">
        <v>11299</v>
      </c>
      <c r="C37" s="380" t="s">
        <v>11300</v>
      </c>
      <c r="D37" s="380" t="s">
        <v>11301</v>
      </c>
      <c r="E37" s="380" t="s">
        <v>11302</v>
      </c>
      <c r="F37" s="380" t="s">
        <v>11298</v>
      </c>
      <c r="G37" s="380" t="s">
        <v>11303</v>
      </c>
    </row>
    <row r="38" spans="2:7" x14ac:dyDescent="0.25">
      <c r="B38" s="373">
        <v>0.25</v>
      </c>
      <c r="C38" s="373">
        <v>0.5</v>
      </c>
      <c r="D38" s="373">
        <f>1.5+3.85</f>
        <v>5.35</v>
      </c>
      <c r="E38" s="373">
        <f>D38*C38*B38</f>
        <v>0.66874999999999996</v>
      </c>
      <c r="F38" s="373">
        <v>3</v>
      </c>
      <c r="G38" s="373">
        <f>TRUNC(F38*E38,2)</f>
        <v>2</v>
      </c>
    </row>
    <row r="39" spans="2:7" ht="30" x14ac:dyDescent="0.25">
      <c r="B39" s="379" t="s">
        <v>11299</v>
      </c>
      <c r="C39" s="380" t="s">
        <v>11300</v>
      </c>
      <c r="D39" s="380" t="s">
        <v>11301</v>
      </c>
      <c r="E39" s="380" t="s">
        <v>11302</v>
      </c>
      <c r="F39" s="380" t="s">
        <v>11298</v>
      </c>
      <c r="G39" s="380" t="s">
        <v>11303</v>
      </c>
    </row>
    <row r="40" spans="2:7" x14ac:dyDescent="0.25">
      <c r="B40" s="373">
        <v>0.2</v>
      </c>
      <c r="C40" s="373">
        <v>0.4</v>
      </c>
      <c r="D40" s="373">
        <f>1.5+4.2</f>
        <v>5.7</v>
      </c>
      <c r="E40" s="373">
        <f>D40*C40*B40</f>
        <v>0.45600000000000007</v>
      </c>
      <c r="F40" s="373">
        <v>18</v>
      </c>
      <c r="G40" s="373">
        <f>TRUNC(F40*E40,2)</f>
        <v>8.1999999999999993</v>
      </c>
    </row>
    <row r="41" spans="2:7" ht="30" x14ac:dyDescent="0.25">
      <c r="B41" s="379" t="s">
        <v>11299</v>
      </c>
      <c r="C41" s="380" t="s">
        <v>11300</v>
      </c>
      <c r="D41" s="380" t="s">
        <v>11301</v>
      </c>
      <c r="E41" s="380" t="s">
        <v>11302</v>
      </c>
      <c r="F41" s="380" t="s">
        <v>11298</v>
      </c>
      <c r="G41" s="380" t="s">
        <v>11303</v>
      </c>
    </row>
    <row r="42" spans="2:7" x14ac:dyDescent="0.25">
      <c r="B42" s="373">
        <v>0.2</v>
      </c>
      <c r="C42" s="373">
        <v>0.4</v>
      </c>
      <c r="D42" s="373">
        <f>1.5+5.15</f>
        <v>6.65</v>
      </c>
      <c r="E42" s="373">
        <f>D42*C42*B42</f>
        <v>0.53200000000000003</v>
      </c>
      <c r="F42" s="373">
        <v>14</v>
      </c>
      <c r="G42" s="373">
        <f>TRUNC(F42*E42,2)</f>
        <v>7.44</v>
      </c>
    </row>
    <row r="43" spans="2:7" ht="30" x14ac:dyDescent="0.25">
      <c r="B43" s="379" t="s">
        <v>11299</v>
      </c>
      <c r="C43" s="380" t="s">
        <v>11300</v>
      </c>
      <c r="D43" s="380" t="s">
        <v>11301</v>
      </c>
      <c r="E43" s="380" t="s">
        <v>11302</v>
      </c>
      <c r="F43" s="380" t="s">
        <v>11298</v>
      </c>
      <c r="G43" s="380" t="s">
        <v>11303</v>
      </c>
    </row>
    <row r="44" spans="2:7" x14ac:dyDescent="0.25">
      <c r="B44" s="373">
        <v>0.2</v>
      </c>
      <c r="C44" s="373">
        <v>0.4</v>
      </c>
      <c r="D44" s="373">
        <f>1.5+3.35+3</f>
        <v>7.85</v>
      </c>
      <c r="E44" s="373">
        <f>D44*C44*B44</f>
        <v>0.62800000000000011</v>
      </c>
      <c r="F44" s="373">
        <v>8</v>
      </c>
      <c r="G44" s="373">
        <f>TRUNC(F44*E44,2)</f>
        <v>5.0199999999999996</v>
      </c>
    </row>
    <row r="45" spans="2:7" x14ac:dyDescent="0.25">
      <c r="B45" s="827" t="s">
        <v>3493</v>
      </c>
      <c r="C45" s="827"/>
      <c r="D45" s="827"/>
      <c r="E45" s="827"/>
      <c r="F45" s="827"/>
      <c r="G45" s="383">
        <f>SUM(G33:G44)</f>
        <v>35.56</v>
      </c>
    </row>
    <row r="47" spans="2:7" x14ac:dyDescent="0.25">
      <c r="B47" s="826" t="s">
        <v>11316</v>
      </c>
      <c r="C47" s="826"/>
      <c r="D47" s="826"/>
      <c r="E47" s="826"/>
      <c r="F47" s="826"/>
      <c r="G47" s="826"/>
    </row>
    <row r="48" spans="2:7" ht="30" x14ac:dyDescent="0.25">
      <c r="B48" s="379" t="s">
        <v>11299</v>
      </c>
      <c r="C48" s="380" t="s">
        <v>11300</v>
      </c>
      <c r="D48" s="380" t="s">
        <v>11301</v>
      </c>
      <c r="E48" s="380"/>
      <c r="F48" s="380"/>
      <c r="G48" s="380" t="s">
        <v>11303</v>
      </c>
    </row>
    <row r="49" spans="1:8" x14ac:dyDescent="0.25">
      <c r="B49" s="373">
        <v>156.49</v>
      </c>
      <c r="C49" s="373">
        <v>0.2</v>
      </c>
      <c r="D49" s="373">
        <v>0.65</v>
      </c>
      <c r="E49" s="373"/>
      <c r="F49" s="373"/>
      <c r="G49" s="373">
        <f>TRUNC(B49*C49*D49,2)</f>
        <v>20.34</v>
      </c>
    </row>
    <row r="50" spans="1:8" x14ac:dyDescent="0.25">
      <c r="B50" s="379"/>
      <c r="C50" s="380"/>
      <c r="D50" s="380"/>
      <c r="E50" s="380"/>
      <c r="F50" s="380"/>
      <c r="G50" s="380"/>
    </row>
    <row r="51" spans="1:8" x14ac:dyDescent="0.25">
      <c r="B51" s="373">
        <f>345.21+228.15</f>
        <v>573.36</v>
      </c>
      <c r="C51" s="373">
        <v>0.2</v>
      </c>
      <c r="D51" s="373">
        <v>0.45</v>
      </c>
      <c r="E51" s="373"/>
      <c r="F51" s="373"/>
      <c r="G51" s="373">
        <f>TRUNC(B51*C51*D51,2)</f>
        <v>51.6</v>
      </c>
    </row>
    <row r="52" spans="1:8" x14ac:dyDescent="0.25">
      <c r="B52" s="827" t="s">
        <v>3493</v>
      </c>
      <c r="C52" s="827"/>
      <c r="D52" s="827"/>
      <c r="E52" s="827"/>
      <c r="F52" s="827"/>
      <c r="G52" s="383">
        <f>SUM(G49:G51)</f>
        <v>71.94</v>
      </c>
    </row>
    <row r="53" spans="1:8" x14ac:dyDescent="0.25">
      <c r="A53" s="384"/>
      <c r="B53" s="385"/>
      <c r="C53" s="385"/>
      <c r="D53" s="385"/>
      <c r="E53" s="385"/>
      <c r="F53" s="385"/>
      <c r="G53" s="385"/>
      <c r="H53" s="384"/>
    </row>
    <row r="54" spans="1:8" x14ac:dyDescent="0.25">
      <c r="A54" s="384"/>
      <c r="B54" s="826" t="s">
        <v>11317</v>
      </c>
      <c r="C54" s="826"/>
      <c r="D54" s="826"/>
      <c r="E54" s="826"/>
      <c r="F54" s="826"/>
      <c r="G54" s="826"/>
      <c r="H54" s="384"/>
    </row>
    <row r="55" spans="1:8" ht="30" x14ac:dyDescent="0.25">
      <c r="A55" s="384"/>
      <c r="B55" s="379" t="s">
        <v>11299</v>
      </c>
      <c r="C55" s="380" t="s">
        <v>11300</v>
      </c>
      <c r="D55" s="380" t="s">
        <v>11301</v>
      </c>
      <c r="E55" s="380"/>
      <c r="F55" s="380"/>
      <c r="G55" s="380" t="s">
        <v>11306</v>
      </c>
      <c r="H55" s="384"/>
    </row>
    <row r="56" spans="1:8" x14ac:dyDescent="0.25">
      <c r="A56" s="384"/>
      <c r="B56" s="373">
        <v>156.49</v>
      </c>
      <c r="C56" s="373">
        <v>0.2</v>
      </c>
      <c r="D56" s="373">
        <v>0.05</v>
      </c>
      <c r="E56" s="373"/>
      <c r="F56" s="373"/>
      <c r="G56" s="373">
        <f>TRUNC(B56*C56*D56,2)</f>
        <v>1.56</v>
      </c>
      <c r="H56" s="384"/>
    </row>
    <row r="57" spans="1:8" x14ac:dyDescent="0.25">
      <c r="A57" s="384"/>
      <c r="B57" s="379"/>
      <c r="C57" s="380"/>
      <c r="D57" s="380"/>
      <c r="E57" s="380"/>
      <c r="F57" s="380"/>
      <c r="G57" s="380"/>
      <c r="H57" s="384"/>
    </row>
    <row r="58" spans="1:8" x14ac:dyDescent="0.25">
      <c r="A58" s="384"/>
      <c r="B58" s="373">
        <f>345.21+228.15</f>
        <v>573.36</v>
      </c>
      <c r="C58" s="373">
        <v>0.2</v>
      </c>
      <c r="D58" s="373">
        <v>0.05</v>
      </c>
      <c r="E58" s="373"/>
      <c r="F58" s="373"/>
      <c r="G58" s="373">
        <f>TRUNC(B58*C58*D58,2)</f>
        <v>5.73</v>
      </c>
      <c r="H58" s="384"/>
    </row>
    <row r="59" spans="1:8" x14ac:dyDescent="0.25">
      <c r="A59" s="384"/>
      <c r="B59" s="827" t="s">
        <v>3493</v>
      </c>
      <c r="C59" s="827"/>
      <c r="D59" s="827"/>
      <c r="E59" s="827"/>
      <c r="F59" s="827"/>
      <c r="G59" s="383">
        <f>SUM(G56:G58)</f>
        <v>7.2900000000000009</v>
      </c>
      <c r="H59" s="384"/>
    </row>
    <row r="60" spans="1:8" x14ac:dyDescent="0.25">
      <c r="A60" s="384"/>
      <c r="B60" s="828"/>
      <c r="C60" s="828"/>
      <c r="D60" s="828"/>
      <c r="E60" s="828"/>
      <c r="F60" s="828"/>
      <c r="G60" s="386"/>
      <c r="H60" s="384"/>
    </row>
    <row r="61" spans="1:8" x14ac:dyDescent="0.25">
      <c r="A61" s="384"/>
      <c r="B61" s="826" t="s">
        <v>11318</v>
      </c>
      <c r="C61" s="826"/>
      <c r="D61" s="826"/>
      <c r="E61" s="826"/>
      <c r="F61" s="826"/>
      <c r="G61" s="826"/>
      <c r="H61" s="384"/>
    </row>
    <row r="62" spans="1:8" ht="30" x14ac:dyDescent="0.25">
      <c r="B62" s="379" t="s">
        <v>11299</v>
      </c>
      <c r="C62" s="380" t="s">
        <v>11301</v>
      </c>
      <c r="D62" s="380" t="s">
        <v>11319</v>
      </c>
      <c r="E62" s="380"/>
      <c r="F62" s="380"/>
      <c r="G62" s="380" t="s">
        <v>11306</v>
      </c>
    </row>
    <row r="63" spans="1:8" x14ac:dyDescent="0.25">
      <c r="B63" s="373">
        <v>156.49</v>
      </c>
      <c r="C63" s="373">
        <v>0.6</v>
      </c>
      <c r="D63" s="373">
        <v>2</v>
      </c>
      <c r="E63" s="373"/>
      <c r="F63" s="373"/>
      <c r="G63" s="373">
        <f>TRUNC(B63*C63*D63,2)</f>
        <v>187.78</v>
      </c>
    </row>
    <row r="64" spans="1:8" x14ac:dyDescent="0.25">
      <c r="B64" s="379"/>
      <c r="C64" s="380"/>
      <c r="D64" s="380"/>
      <c r="E64" s="380"/>
      <c r="F64" s="380"/>
      <c r="G64" s="380"/>
    </row>
    <row r="65" spans="2:7" x14ac:dyDescent="0.25">
      <c r="B65" s="373">
        <f>345.21+228.15</f>
        <v>573.36</v>
      </c>
      <c r="C65" s="373">
        <v>0.4</v>
      </c>
      <c r="D65" s="373">
        <v>2</v>
      </c>
      <c r="E65" s="373"/>
      <c r="F65" s="373"/>
      <c r="G65" s="373">
        <f>TRUNC(B65*C65*D65,2)</f>
        <v>458.68</v>
      </c>
    </row>
    <row r="66" spans="2:7" x14ac:dyDescent="0.25">
      <c r="B66" s="827" t="s">
        <v>3493</v>
      </c>
      <c r="C66" s="827"/>
      <c r="D66" s="827"/>
      <c r="E66" s="827"/>
      <c r="F66" s="827"/>
      <c r="G66" s="383">
        <f>SUM(G63:G65)</f>
        <v>646.46</v>
      </c>
    </row>
    <row r="68" spans="2:7" x14ac:dyDescent="0.25">
      <c r="B68" s="826" t="s">
        <v>11320</v>
      </c>
      <c r="C68" s="826"/>
      <c r="D68" s="826"/>
      <c r="E68" s="826"/>
      <c r="F68" s="826"/>
      <c r="G68" s="826"/>
    </row>
    <row r="69" spans="2:7" ht="30" x14ac:dyDescent="0.25">
      <c r="B69" s="379" t="s">
        <v>11299</v>
      </c>
      <c r="C69" s="380" t="s">
        <v>11300</v>
      </c>
      <c r="D69" s="380" t="s">
        <v>11301</v>
      </c>
      <c r="E69" s="380"/>
      <c r="F69" s="380"/>
      <c r="G69" s="380" t="s">
        <v>11303</v>
      </c>
    </row>
    <row r="70" spans="2:7" x14ac:dyDescent="0.25">
      <c r="B70" s="373">
        <v>156.49</v>
      </c>
      <c r="C70" s="373">
        <v>0.2</v>
      </c>
      <c r="D70" s="373">
        <v>0.6</v>
      </c>
      <c r="E70" s="373"/>
      <c r="F70" s="373"/>
      <c r="G70" s="373">
        <f>TRUNC(B70*C70*D70,2)</f>
        <v>18.77</v>
      </c>
    </row>
    <row r="71" spans="2:7" x14ac:dyDescent="0.25">
      <c r="B71" s="379"/>
      <c r="C71" s="380"/>
      <c r="D71" s="380"/>
      <c r="E71" s="380"/>
      <c r="F71" s="380"/>
      <c r="G71" s="380"/>
    </row>
    <row r="72" spans="2:7" x14ac:dyDescent="0.25">
      <c r="B72" s="373">
        <f>345.21+228.15</f>
        <v>573.36</v>
      </c>
      <c r="C72" s="373">
        <v>0.2</v>
      </c>
      <c r="D72" s="373">
        <v>0.4</v>
      </c>
      <c r="E72" s="373"/>
      <c r="F72" s="373"/>
      <c r="G72" s="373">
        <f>TRUNC(B72*C72*D72,2)</f>
        <v>45.86</v>
      </c>
    </row>
    <row r="73" spans="2:7" x14ac:dyDescent="0.25">
      <c r="B73" s="827" t="s">
        <v>3493</v>
      </c>
      <c r="C73" s="827"/>
      <c r="D73" s="827"/>
      <c r="E73" s="827"/>
      <c r="F73" s="827"/>
      <c r="G73" s="383">
        <f>SUM(G70:G72)</f>
        <v>64.63</v>
      </c>
    </row>
    <row r="75" spans="2:7" x14ac:dyDescent="0.25">
      <c r="B75" s="826" t="s">
        <v>11322</v>
      </c>
      <c r="C75" s="826"/>
      <c r="D75" s="826"/>
      <c r="E75" s="826"/>
      <c r="F75" s="826"/>
      <c r="G75" s="826"/>
    </row>
    <row r="76" spans="2:7" ht="30" x14ac:dyDescent="0.25">
      <c r="B76" s="379" t="s">
        <v>11299</v>
      </c>
      <c r="C76" s="380" t="s">
        <v>11308</v>
      </c>
      <c r="D76" s="380"/>
      <c r="E76" s="380"/>
      <c r="F76" s="380"/>
      <c r="G76" s="380" t="s">
        <v>11306</v>
      </c>
    </row>
    <row r="77" spans="2:7" x14ac:dyDescent="0.25">
      <c r="B77" s="373">
        <v>258.08999999999997</v>
      </c>
      <c r="C77" s="373">
        <v>1</v>
      </c>
      <c r="D77" s="373"/>
      <c r="E77" s="373"/>
      <c r="F77" s="373"/>
      <c r="G77" s="373">
        <f>TRUNC(B77*C77,2)</f>
        <v>258.08999999999997</v>
      </c>
    </row>
    <row r="78" spans="2:7" x14ac:dyDescent="0.25">
      <c r="B78" s="827" t="s">
        <v>3493</v>
      </c>
      <c r="C78" s="827"/>
      <c r="D78" s="827"/>
      <c r="E78" s="827"/>
      <c r="F78" s="827"/>
      <c r="G78" s="383">
        <f>SUM(G77:G77)</f>
        <v>258.08999999999997</v>
      </c>
    </row>
    <row r="79" spans="2:7" x14ac:dyDescent="0.25">
      <c r="B79" s="356"/>
      <c r="C79" s="356"/>
      <c r="D79" s="356"/>
      <c r="E79" s="356"/>
      <c r="F79" s="356"/>
      <c r="G79" s="356"/>
    </row>
    <row r="80" spans="2:7" x14ac:dyDescent="0.25">
      <c r="B80" s="826" t="s">
        <v>11321</v>
      </c>
      <c r="C80" s="826"/>
      <c r="D80" s="826"/>
      <c r="E80" s="826"/>
      <c r="F80" s="826"/>
      <c r="G80" s="826"/>
    </row>
    <row r="81" spans="2:7" ht="30" x14ac:dyDescent="0.25">
      <c r="B81" s="379" t="s">
        <v>11299</v>
      </c>
      <c r="C81" s="380" t="s">
        <v>11300</v>
      </c>
      <c r="D81" s="380" t="s">
        <v>11301</v>
      </c>
      <c r="E81" s="380"/>
      <c r="F81" s="380"/>
      <c r="G81" s="380" t="s">
        <v>11303</v>
      </c>
    </row>
    <row r="82" spans="2:7" x14ac:dyDescent="0.25">
      <c r="B82" s="373">
        <f>B77</f>
        <v>258.08999999999997</v>
      </c>
      <c r="C82" s="373">
        <v>0.2</v>
      </c>
      <c r="D82" s="373">
        <v>0.4</v>
      </c>
      <c r="E82" s="373"/>
      <c r="F82" s="373"/>
      <c r="G82" s="373">
        <f>TRUNC(B82*C82*D82,2)</f>
        <v>20.64</v>
      </c>
    </row>
    <row r="83" spans="2:7" x14ac:dyDescent="0.25">
      <c r="B83" s="827" t="s">
        <v>3493</v>
      </c>
      <c r="C83" s="827"/>
      <c r="D83" s="827"/>
      <c r="E83" s="827"/>
      <c r="F83" s="827"/>
      <c r="G83" s="383">
        <f>SUM(G82:G82)</f>
        <v>20.64</v>
      </c>
    </row>
  </sheetData>
  <mergeCells count="21">
    <mergeCell ref="B1:G1"/>
    <mergeCell ref="B5:G5"/>
    <mergeCell ref="B9:G9"/>
    <mergeCell ref="B13:G13"/>
    <mergeCell ref="B17:G17"/>
    <mergeCell ref="B30:F30"/>
    <mergeCell ref="B32:G32"/>
    <mergeCell ref="B45:F45"/>
    <mergeCell ref="B47:G47"/>
    <mergeCell ref="B60:F60"/>
    <mergeCell ref="B52:F52"/>
    <mergeCell ref="B54:G54"/>
    <mergeCell ref="B59:F59"/>
    <mergeCell ref="B75:G75"/>
    <mergeCell ref="B78:F78"/>
    <mergeCell ref="B80:G80"/>
    <mergeCell ref="B83:F83"/>
    <mergeCell ref="B61:G61"/>
    <mergeCell ref="B66:F66"/>
    <mergeCell ref="B68:G68"/>
    <mergeCell ref="B73:F73"/>
  </mergeCells>
  <printOptions horizontalCentered="1" verticalCentered="1"/>
  <pageMargins left="0.51181102362204722" right="0.51181102362204722" top="0.98425196850393704" bottom="1.1811023622047245" header="0.31496062992125984" footer="0.31496062992125984"/>
  <pageSetup paperSize="9" scale="89" fitToHeight="2" orientation="portrait" r:id="rId1"/>
  <headerFooter>
    <oddHeader>&amp;C&amp;G</oddHeader>
    <oddFooter>&amp;C&amp;G</oddFooter>
  </headerFooter>
  <rowBreaks count="1" manualBreakCount="1">
    <brk id="38" max="16383"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6:AMD29"/>
  <sheetViews>
    <sheetView showGridLines="0" tabSelected="1" view="pageBreakPreview" zoomScale="60" zoomScaleNormal="100" workbookViewId="0">
      <selection activeCell="H23" sqref="H23"/>
    </sheetView>
  </sheetViews>
  <sheetFormatPr defaultColWidth="9.140625" defaultRowHeight="15.75" x14ac:dyDescent="0.25"/>
  <cols>
    <col min="1" max="1" width="9.140625" style="551"/>
    <col min="2" max="2" width="3.28515625" style="551" customWidth="1"/>
    <col min="3" max="3" width="1.85546875" style="551" customWidth="1"/>
    <col min="4" max="4" width="6.7109375" style="551" customWidth="1"/>
    <col min="5" max="5" width="5" style="551" customWidth="1"/>
    <col min="6" max="6" width="1.85546875" style="551" customWidth="1"/>
    <col min="7" max="7" width="8.28515625" style="551" bestFit="1" customWidth="1"/>
    <col min="8" max="8" width="12.5703125" style="551" bestFit="1" customWidth="1"/>
    <col min="9" max="9" width="9.5703125" style="551" customWidth="1"/>
    <col min="10" max="10" width="14.7109375" style="551" bestFit="1" customWidth="1"/>
    <col min="11" max="11" width="13" style="551" bestFit="1" customWidth="1"/>
    <col min="12" max="12" width="23" style="551" customWidth="1"/>
    <col min="13" max="13" width="9.5703125" style="551" hidden="1" customWidth="1"/>
    <col min="14" max="14" width="12.5703125" style="551" hidden="1" customWidth="1"/>
    <col min="15" max="15" width="8.7109375" style="551" hidden="1" customWidth="1"/>
    <col min="16" max="16" width="6.28515625" style="551" hidden="1" customWidth="1"/>
    <col min="17" max="17" width="15" style="551" hidden="1" customWidth="1"/>
    <col min="18" max="18" width="15.140625" style="551" hidden="1" customWidth="1"/>
    <col min="19" max="19" width="14.5703125" style="551" customWidth="1"/>
    <col min="20" max="20" width="13.7109375" style="551" customWidth="1"/>
    <col min="21" max="21" width="14.85546875" style="551" bestFit="1" customWidth="1"/>
    <col min="22" max="22" width="9.42578125" style="551" customWidth="1"/>
    <col min="23" max="23" width="4.85546875" style="551" customWidth="1"/>
    <col min="24" max="24" width="3" style="551" customWidth="1"/>
    <col min="25" max="25" width="6.7109375" style="551" customWidth="1"/>
    <col min="26" max="26" width="5.5703125" style="551" customWidth="1"/>
    <col min="27" max="27" width="3.7109375" style="551" customWidth="1"/>
    <col min="28" max="28" width="6.42578125" style="551" customWidth="1"/>
    <col min="29" max="29" width="11" style="551" customWidth="1"/>
    <col min="30" max="30" width="11.28515625" style="551" customWidth="1"/>
    <col min="31" max="1018" width="9.140625" style="551"/>
    <col min="1019" max="16384" width="9.140625" style="579"/>
  </cols>
  <sheetData>
    <row r="6" spans="2:29" ht="23.45" customHeight="1" x14ac:dyDescent="0.25">
      <c r="B6" s="835" t="s">
        <v>13060</v>
      </c>
      <c r="C6" s="836"/>
      <c r="D6" s="836"/>
      <c r="E6" s="836"/>
      <c r="F6" s="836"/>
      <c r="G6" s="836"/>
      <c r="H6" s="836"/>
      <c r="I6" s="836"/>
      <c r="J6" s="836"/>
      <c r="K6" s="836"/>
      <c r="L6" s="836"/>
      <c r="M6" s="836"/>
      <c r="N6" s="836"/>
      <c r="O6" s="836"/>
      <c r="P6" s="836"/>
      <c r="Q6" s="836"/>
      <c r="R6" s="843"/>
      <c r="S6" s="548"/>
      <c r="T6" s="548"/>
      <c r="U6" s="549"/>
      <c r="V6" s="550"/>
    </row>
    <row r="7" spans="2:29" ht="15" customHeight="1" x14ac:dyDescent="0.25">
      <c r="B7" s="844" t="s">
        <v>13036</v>
      </c>
      <c r="C7" s="845"/>
      <c r="D7" s="845"/>
      <c r="E7" s="845"/>
      <c r="F7" s="845"/>
      <c r="G7" s="846"/>
      <c r="H7" s="853" t="s">
        <v>13037</v>
      </c>
      <c r="I7" s="854" t="s">
        <v>13038</v>
      </c>
      <c r="J7" s="853" t="s">
        <v>13039</v>
      </c>
      <c r="K7" s="853" t="s">
        <v>13040</v>
      </c>
      <c r="L7" s="853" t="s">
        <v>13041</v>
      </c>
      <c r="M7" s="853" t="s">
        <v>13042</v>
      </c>
      <c r="N7" s="853" t="s">
        <v>13043</v>
      </c>
      <c r="O7" s="853"/>
      <c r="P7" s="853"/>
      <c r="Q7" s="853"/>
      <c r="R7" s="853"/>
      <c r="S7" s="552"/>
      <c r="T7" s="553"/>
      <c r="U7" s="552"/>
      <c r="V7" s="552"/>
    </row>
    <row r="8" spans="2:29" ht="15" customHeight="1" x14ac:dyDescent="0.25">
      <c r="B8" s="847"/>
      <c r="C8" s="848"/>
      <c r="D8" s="848"/>
      <c r="E8" s="848"/>
      <c r="F8" s="848"/>
      <c r="G8" s="849"/>
      <c r="H8" s="853"/>
      <c r="I8" s="854"/>
      <c r="J8" s="853"/>
      <c r="K8" s="853"/>
      <c r="L8" s="853"/>
      <c r="M8" s="853"/>
      <c r="N8" s="853"/>
      <c r="O8" s="832" t="s">
        <v>13044</v>
      </c>
      <c r="P8" s="833"/>
      <c r="Q8" s="834" t="s">
        <v>13045</v>
      </c>
      <c r="R8" s="834" t="s">
        <v>13046</v>
      </c>
      <c r="S8" s="554"/>
      <c r="T8" s="554"/>
      <c r="U8" s="554"/>
      <c r="V8" s="554"/>
    </row>
    <row r="9" spans="2:29" ht="63.75" customHeight="1" x14ac:dyDescent="0.25">
      <c r="B9" s="850"/>
      <c r="C9" s="851"/>
      <c r="D9" s="851"/>
      <c r="E9" s="851"/>
      <c r="F9" s="851"/>
      <c r="G9" s="852"/>
      <c r="H9" s="555" t="s">
        <v>13047</v>
      </c>
      <c r="I9" s="555" t="s">
        <v>13047</v>
      </c>
      <c r="J9" s="555" t="s">
        <v>13048</v>
      </c>
      <c r="K9" s="555" t="s">
        <v>13047</v>
      </c>
      <c r="L9" s="555" t="s">
        <v>13049</v>
      </c>
      <c r="M9" s="555" t="s">
        <v>13050</v>
      </c>
      <c r="N9" s="555" t="s">
        <v>13051</v>
      </c>
      <c r="O9" s="555" t="s">
        <v>13052</v>
      </c>
      <c r="P9" s="555" t="s">
        <v>13053</v>
      </c>
      <c r="Q9" s="834"/>
      <c r="R9" s="834"/>
      <c r="S9" s="554"/>
      <c r="T9" s="554"/>
      <c r="U9" s="554"/>
      <c r="V9" s="554"/>
    </row>
    <row r="10" spans="2:29" x14ac:dyDescent="0.25">
      <c r="B10" s="835" t="s">
        <v>13054</v>
      </c>
      <c r="C10" s="836"/>
      <c r="D10" s="836"/>
      <c r="E10" s="836"/>
      <c r="F10" s="836"/>
      <c r="G10" s="836"/>
      <c r="H10" s="836"/>
      <c r="I10" s="836"/>
      <c r="J10" s="836"/>
      <c r="K10" s="836"/>
      <c r="L10" s="836"/>
      <c r="M10" s="836"/>
      <c r="N10" s="836"/>
      <c r="O10" s="836"/>
      <c r="P10" s="836"/>
      <c r="Q10" s="836"/>
      <c r="R10" s="837"/>
      <c r="S10" s="550"/>
      <c r="T10" s="550"/>
      <c r="U10" s="550"/>
      <c r="V10" s="550"/>
    </row>
    <row r="11" spans="2:29" s="551" customFormat="1" x14ac:dyDescent="0.25">
      <c r="B11" s="838" t="s">
        <v>13055</v>
      </c>
      <c r="C11" s="839"/>
      <c r="D11" s="839"/>
      <c r="E11" s="839"/>
      <c r="F11" s="839"/>
      <c r="G11" s="840"/>
      <c r="H11" s="556">
        <f>128.42+33.52</f>
        <v>161.94</v>
      </c>
      <c r="I11" s="556">
        <f>J11/H11</f>
        <v>6.0402933185130303</v>
      </c>
      <c r="J11" s="556">
        <v>978.16510000000005</v>
      </c>
      <c r="K11" s="556">
        <v>0.15</v>
      </c>
      <c r="L11" s="557">
        <f>K11*J11</f>
        <v>146.72476499999999</v>
      </c>
      <c r="M11" s="558">
        <v>2.0625</v>
      </c>
      <c r="N11" s="556">
        <f>L11*M11</f>
        <v>302.61982781249998</v>
      </c>
      <c r="O11" s="556">
        <v>5.17</v>
      </c>
      <c r="P11" s="556">
        <v>0</v>
      </c>
      <c r="Q11" s="556">
        <f>N11*O11</f>
        <v>1564.5445097906249</v>
      </c>
      <c r="R11" s="556">
        <f>N11*P11</f>
        <v>0</v>
      </c>
      <c r="S11" s="559"/>
      <c r="T11" s="559"/>
      <c r="U11" s="559"/>
      <c r="V11" s="559"/>
      <c r="W11" s="560"/>
      <c r="X11" s="561"/>
      <c r="Y11" s="562"/>
      <c r="Z11" s="560"/>
      <c r="AA11" s="561"/>
      <c r="AB11" s="562"/>
      <c r="AC11" s="563"/>
    </row>
    <row r="12" spans="2:29" s="551" customFormat="1" x14ac:dyDescent="0.25">
      <c r="B12" s="838" t="s">
        <v>13056</v>
      </c>
      <c r="C12" s="839"/>
      <c r="D12" s="839"/>
      <c r="E12" s="839"/>
      <c r="F12" s="839"/>
      <c r="G12" s="840"/>
      <c r="H12" s="556"/>
      <c r="I12" s="556"/>
      <c r="J12" s="556">
        <f>5173.43-463.9-683.24-58.43</f>
        <v>3967.860000000001</v>
      </c>
      <c r="K12" s="556">
        <v>0.15</v>
      </c>
      <c r="L12" s="557">
        <f>K12*J12</f>
        <v>595.17900000000009</v>
      </c>
      <c r="M12" s="558">
        <v>2.0625</v>
      </c>
      <c r="N12" s="556">
        <f>L12*M12</f>
        <v>1227.5566875000002</v>
      </c>
      <c r="O12" s="556">
        <v>0</v>
      </c>
      <c r="P12" s="556">
        <v>0</v>
      </c>
      <c r="Q12" s="556">
        <f>N12*O12</f>
        <v>0</v>
      </c>
      <c r="R12" s="556">
        <f>N12*P12</f>
        <v>0</v>
      </c>
      <c r="S12" s="559"/>
      <c r="T12" s="559"/>
      <c r="U12" s="559"/>
      <c r="V12" s="559"/>
      <c r="W12" s="560"/>
      <c r="X12" s="561"/>
      <c r="Y12" s="562"/>
      <c r="Z12" s="560"/>
      <c r="AA12" s="561"/>
      <c r="AB12" s="562"/>
      <c r="AC12" s="563"/>
    </row>
    <row r="13" spans="2:29" s="551" customFormat="1" x14ac:dyDescent="0.25">
      <c r="B13" s="842"/>
      <c r="C13" s="842"/>
      <c r="D13" s="842"/>
      <c r="E13" s="842"/>
      <c r="F13" s="842"/>
      <c r="G13" s="842"/>
      <c r="H13" s="564">
        <f>SUM(H11)</f>
        <v>161.94</v>
      </c>
      <c r="I13" s="565"/>
      <c r="J13" s="564">
        <f>SUM(J11:J12)</f>
        <v>4946.0251000000007</v>
      </c>
      <c r="K13" s="565"/>
      <c r="L13" s="566">
        <f>SUM(L11:L12)</f>
        <v>741.90376500000002</v>
      </c>
      <c r="M13" s="567"/>
      <c r="N13" s="566">
        <f>SUM(N11:N11)</f>
        <v>302.61982781249998</v>
      </c>
      <c r="O13" s="568"/>
      <c r="P13" s="568"/>
      <c r="Q13" s="569">
        <f>SUM(Q11)</f>
        <v>1564.5445097906249</v>
      </c>
      <c r="R13" s="569">
        <f>SUM(R11)</f>
        <v>0</v>
      </c>
      <c r="S13" s="570"/>
      <c r="T13" s="559"/>
      <c r="U13" s="559"/>
      <c r="V13" s="559"/>
      <c r="W13" s="560"/>
      <c r="X13" s="561"/>
      <c r="Y13" s="562"/>
      <c r="Z13" s="560"/>
      <c r="AA13" s="561"/>
      <c r="AB13" s="562"/>
      <c r="AC13" s="563"/>
    </row>
    <row r="14" spans="2:29" s="551" customFormat="1" ht="22.5" customHeight="1" x14ac:dyDescent="0.25">
      <c r="B14" s="571"/>
      <c r="C14" s="572"/>
      <c r="D14" s="572"/>
      <c r="E14" s="572"/>
      <c r="F14" s="572"/>
      <c r="G14" s="572"/>
      <c r="H14" s="573"/>
      <c r="I14" s="573"/>
      <c r="J14" s="572"/>
      <c r="K14" s="573"/>
      <c r="L14" s="572"/>
      <c r="M14" s="573"/>
      <c r="N14" s="573"/>
      <c r="O14" s="573"/>
      <c r="P14" s="573"/>
      <c r="Q14" s="573"/>
      <c r="R14" s="574"/>
      <c r="S14" s="575"/>
      <c r="T14" s="575"/>
      <c r="U14" s="575"/>
      <c r="V14" s="575"/>
    </row>
    <row r="15" spans="2:29" s="551" customFormat="1" x14ac:dyDescent="0.25">
      <c r="B15" s="835" t="s">
        <v>13057</v>
      </c>
      <c r="C15" s="836"/>
      <c r="D15" s="836"/>
      <c r="E15" s="836"/>
      <c r="F15" s="836"/>
      <c r="G15" s="836"/>
      <c r="H15" s="836"/>
      <c r="I15" s="836"/>
      <c r="J15" s="836"/>
      <c r="K15" s="836"/>
      <c r="L15" s="836"/>
      <c r="M15" s="836"/>
      <c r="N15" s="836"/>
      <c r="O15" s="836"/>
      <c r="P15" s="836"/>
      <c r="Q15" s="836"/>
      <c r="R15" s="837"/>
      <c r="S15" s="550"/>
      <c r="T15" s="356"/>
      <c r="U15" s="576"/>
      <c r="V15" s="550"/>
    </row>
    <row r="16" spans="2:29" s="551" customFormat="1" x14ac:dyDescent="0.25">
      <c r="B16" s="838" t="s">
        <v>13055</v>
      </c>
      <c r="C16" s="839"/>
      <c r="D16" s="839"/>
      <c r="E16" s="839"/>
      <c r="F16" s="839"/>
      <c r="G16" s="840"/>
      <c r="H16" s="556">
        <f>H11</f>
        <v>161.94</v>
      </c>
      <c r="I16" s="556">
        <f>J16/H16</f>
        <v>6.0402933185130303</v>
      </c>
      <c r="J16" s="577">
        <f>J11</f>
        <v>978.16510000000005</v>
      </c>
      <c r="K16" s="577">
        <v>0.15</v>
      </c>
      <c r="L16" s="557">
        <f>K16*J16</f>
        <v>146.72476499999999</v>
      </c>
      <c r="M16" s="578">
        <v>2.0625</v>
      </c>
      <c r="N16" s="577">
        <f>L16*M16</f>
        <v>302.61982781249998</v>
      </c>
      <c r="O16" s="577">
        <f>O11</f>
        <v>5.17</v>
      </c>
      <c r="P16" s="577">
        <f>P11</f>
        <v>0</v>
      </c>
      <c r="Q16" s="577">
        <f>N16*O16</f>
        <v>1564.5445097906249</v>
      </c>
      <c r="R16" s="577">
        <f>N16*P16</f>
        <v>0</v>
      </c>
      <c r="S16" s="559"/>
      <c r="T16" s="559"/>
      <c r="U16" s="559"/>
      <c r="V16" s="559"/>
      <c r="W16" s="560"/>
      <c r="X16" s="561"/>
      <c r="Y16" s="562"/>
      <c r="Z16" s="560"/>
      <c r="AA16" s="561"/>
      <c r="AB16" s="562"/>
      <c r="AC16" s="563"/>
    </row>
    <row r="17" spans="2:29" s="551" customFormat="1" x14ac:dyDescent="0.25">
      <c r="B17" s="838" t="s">
        <v>13056</v>
      </c>
      <c r="C17" s="839"/>
      <c r="D17" s="839"/>
      <c r="E17" s="839"/>
      <c r="F17" s="839"/>
      <c r="G17" s="840"/>
      <c r="H17" s="556"/>
      <c r="I17" s="556"/>
      <c r="J17" s="556">
        <f>J12</f>
        <v>3967.860000000001</v>
      </c>
      <c r="K17" s="556">
        <v>0.15</v>
      </c>
      <c r="L17" s="557">
        <f>K17*J17</f>
        <v>595.17900000000009</v>
      </c>
      <c r="M17" s="558">
        <v>2.0625</v>
      </c>
      <c r="N17" s="556">
        <f>L17*M17</f>
        <v>1227.5566875000002</v>
      </c>
      <c r="O17" s="556">
        <v>0</v>
      </c>
      <c r="P17" s="556">
        <v>0</v>
      </c>
      <c r="Q17" s="556">
        <f>N17*O17</f>
        <v>0</v>
      </c>
      <c r="R17" s="556">
        <f>N17*P17</f>
        <v>0</v>
      </c>
      <c r="S17" s="559"/>
      <c r="T17" s="559"/>
      <c r="U17" s="559"/>
      <c r="V17" s="559"/>
      <c r="W17" s="560"/>
      <c r="X17" s="561"/>
      <c r="Y17" s="562"/>
      <c r="Z17" s="560"/>
      <c r="AA17" s="561"/>
      <c r="AB17" s="562"/>
      <c r="AC17" s="563"/>
    </row>
    <row r="18" spans="2:29" s="551" customFormat="1" x14ac:dyDescent="0.25">
      <c r="B18" s="841"/>
      <c r="C18" s="841"/>
      <c r="D18" s="841"/>
      <c r="E18" s="841"/>
      <c r="F18" s="841"/>
      <c r="G18" s="841"/>
      <c r="H18" s="564">
        <f>SUM(H11:H11)</f>
        <v>161.94</v>
      </c>
      <c r="I18" s="565"/>
      <c r="J18" s="564">
        <f>SUM(J16:J17)</f>
        <v>4946.0251000000007</v>
      </c>
      <c r="K18" s="565"/>
      <c r="L18" s="566">
        <f>SUM(L16:L17)</f>
        <v>741.90376500000002</v>
      </c>
      <c r="M18" s="567"/>
      <c r="N18" s="566">
        <f>SUM(N16:N16)</f>
        <v>302.61982781249998</v>
      </c>
      <c r="O18" s="568"/>
      <c r="P18" s="568"/>
      <c r="Q18" s="569">
        <f>SUM(Q16:Q16)</f>
        <v>1564.5445097906249</v>
      </c>
      <c r="R18" s="569">
        <f>SUM(R16:R16)</f>
        <v>0</v>
      </c>
      <c r="S18" s="570"/>
      <c r="T18" s="559"/>
      <c r="U18" s="559"/>
      <c r="V18" s="559"/>
      <c r="W18" s="560"/>
      <c r="X18" s="561"/>
      <c r="Y18" s="562"/>
      <c r="Z18" s="560"/>
      <c r="AA18" s="561"/>
      <c r="AB18" s="562"/>
      <c r="AC18" s="563"/>
    </row>
    <row r="19" spans="2:29" s="551" customFormat="1" ht="22.5" customHeight="1" x14ac:dyDescent="0.25">
      <c r="S19" s="575"/>
      <c r="T19" s="575"/>
      <c r="U19" s="575"/>
      <c r="V19" s="575"/>
    </row>
    <row r="21" spans="2:29" s="551" customFormat="1" x14ac:dyDescent="0.25">
      <c r="B21" s="835" t="s">
        <v>13059</v>
      </c>
      <c r="C21" s="836"/>
      <c r="D21" s="836"/>
      <c r="E21" s="836"/>
      <c r="F21" s="836"/>
      <c r="G21" s="836"/>
      <c r="H21" s="836"/>
      <c r="I21" s="836"/>
      <c r="J21" s="836"/>
      <c r="K21" s="836"/>
      <c r="L21" s="836"/>
      <c r="M21" s="836"/>
      <c r="N21" s="836"/>
      <c r="O21" s="836"/>
      <c r="P21" s="836"/>
      <c r="Q21" s="836"/>
      <c r="R21" s="837"/>
      <c r="S21" s="550"/>
      <c r="T21" s="356"/>
      <c r="U21" s="576"/>
      <c r="V21" s="550"/>
    </row>
    <row r="22" spans="2:29" x14ac:dyDescent="0.25">
      <c r="B22" s="838" t="s">
        <v>13055</v>
      </c>
      <c r="C22" s="839"/>
      <c r="D22" s="839"/>
      <c r="E22" s="839"/>
      <c r="F22" s="839"/>
      <c r="G22" s="840"/>
      <c r="H22" s="556">
        <f>H16</f>
        <v>161.94</v>
      </c>
      <c r="I22" s="556">
        <f>J22/H22</f>
        <v>6.0402933185130303</v>
      </c>
      <c r="J22" s="577">
        <f>J16</f>
        <v>978.16510000000005</v>
      </c>
      <c r="K22" s="577"/>
      <c r="L22" s="557"/>
    </row>
    <row r="23" spans="2:29" x14ac:dyDescent="0.25">
      <c r="B23" s="838" t="s">
        <v>13056</v>
      </c>
      <c r="C23" s="839"/>
      <c r="D23" s="839"/>
      <c r="E23" s="839"/>
      <c r="F23" s="839"/>
      <c r="G23" s="840"/>
      <c r="H23" s="556"/>
      <c r="I23" s="556"/>
      <c r="J23" s="556">
        <f>J17</f>
        <v>3967.860000000001</v>
      </c>
      <c r="K23" s="556"/>
      <c r="L23" s="557"/>
    </row>
    <row r="24" spans="2:29" x14ac:dyDescent="0.25">
      <c r="B24" s="841"/>
      <c r="C24" s="841"/>
      <c r="D24" s="841"/>
      <c r="E24" s="841"/>
      <c r="F24" s="841"/>
      <c r="G24" s="841"/>
      <c r="H24" s="564">
        <f>SUM(H16:H16)</f>
        <v>161.94</v>
      </c>
      <c r="I24" s="565"/>
      <c r="J24" s="564">
        <f>SUM(J22:J23)</f>
        <v>4946.0251000000007</v>
      </c>
      <c r="K24" s="565"/>
      <c r="L24" s="566"/>
    </row>
    <row r="25" spans="2:29" s="551" customFormat="1" x14ac:dyDescent="0.25">
      <c r="B25" s="829" t="s">
        <v>13058</v>
      </c>
      <c r="C25" s="830"/>
      <c r="D25" s="830"/>
      <c r="E25" s="830"/>
      <c r="F25" s="830"/>
      <c r="G25" s="830"/>
      <c r="H25" s="830"/>
      <c r="I25" s="830"/>
      <c r="J25" s="830"/>
      <c r="K25" s="830"/>
      <c r="L25" s="830"/>
      <c r="M25" s="830"/>
      <c r="N25" s="830"/>
      <c r="O25" s="830"/>
      <c r="P25" s="830"/>
      <c r="Q25" s="830"/>
      <c r="R25" s="831"/>
    </row>
    <row r="29" spans="2:29" s="551" customFormat="1" x14ac:dyDescent="0.25"/>
  </sheetData>
  <mergeCells count="26">
    <mergeCell ref="B6:R6"/>
    <mergeCell ref="B7:G9"/>
    <mergeCell ref="H7:H8"/>
    <mergeCell ref="I7:I8"/>
    <mergeCell ref="J7:J8"/>
    <mergeCell ref="K7:K8"/>
    <mergeCell ref="L7:L8"/>
    <mergeCell ref="M7:M8"/>
    <mergeCell ref="N7:N8"/>
    <mergeCell ref="O7:R7"/>
    <mergeCell ref="B25:R25"/>
    <mergeCell ref="O8:P8"/>
    <mergeCell ref="Q8:Q9"/>
    <mergeCell ref="R8:R9"/>
    <mergeCell ref="B10:R10"/>
    <mergeCell ref="B11:G11"/>
    <mergeCell ref="B12:G12"/>
    <mergeCell ref="B22:G22"/>
    <mergeCell ref="B23:G23"/>
    <mergeCell ref="B24:G24"/>
    <mergeCell ref="B21:R21"/>
    <mergeCell ref="B13:G13"/>
    <mergeCell ref="B15:R15"/>
    <mergeCell ref="B16:G16"/>
    <mergeCell ref="B17:G17"/>
    <mergeCell ref="B18:G18"/>
  </mergeCells>
  <printOptions horizontalCentered="1"/>
  <pageMargins left="0.39370078740157483" right="0.39370078740157483" top="1.1811023622047245" bottom="0.27559055118110237" header="0.11811023622047245" footer="0.51181102362204722"/>
  <pageSetup paperSize="9" firstPageNumber="0" orientation="landscape" horizontalDpi="300" verticalDpi="300" r:id="rId1"/>
  <headerFooter scaleWithDoc="0">
    <oddHeader>&amp;C&amp;G</oddHead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63"/>
  <sheetViews>
    <sheetView workbookViewId="0">
      <selection activeCell="D3" sqref="D3"/>
    </sheetView>
  </sheetViews>
  <sheetFormatPr defaultRowHeight="15" x14ac:dyDescent="0.25"/>
  <cols>
    <col min="1" max="1" width="9.140625" style="356"/>
    <col min="2" max="2" width="26.85546875" style="356" bestFit="1" customWidth="1"/>
    <col min="3" max="3" width="10.85546875" style="378" customWidth="1"/>
    <col min="4" max="4" width="14.85546875" style="356" bestFit="1" customWidth="1"/>
    <col min="5" max="5" width="13.140625" style="356" customWidth="1"/>
    <col min="6" max="16384" width="9.140625" style="356"/>
  </cols>
  <sheetData>
    <row r="1" spans="2:6" x14ac:dyDescent="0.25">
      <c r="B1" s="855"/>
      <c r="C1" s="855"/>
      <c r="D1" s="391"/>
      <c r="E1" s="855"/>
      <c r="F1" s="855"/>
    </row>
    <row r="2" spans="2:6" x14ac:dyDescent="0.25">
      <c r="B2" s="399" t="s">
        <v>11370</v>
      </c>
      <c r="C2" s="399" t="s">
        <v>11296</v>
      </c>
      <c r="D2" s="400" t="s">
        <v>11295</v>
      </c>
      <c r="E2" s="399" t="s">
        <v>11368</v>
      </c>
      <c r="F2" s="392"/>
    </row>
    <row r="3" spans="2:6" x14ac:dyDescent="0.25">
      <c r="B3" s="401"/>
      <c r="C3" s="402">
        <v>0.2</v>
      </c>
      <c r="D3" s="367">
        <f>5.64+5.64+5.64+5.64+7.5+7.5+7.5+7.5</f>
        <v>52.56</v>
      </c>
      <c r="E3" s="368">
        <f>TRUNC(D3*C3,2)</f>
        <v>10.51</v>
      </c>
      <c r="F3" s="369"/>
    </row>
    <row r="5" spans="2:6" x14ac:dyDescent="0.25">
      <c r="B5" s="403"/>
      <c r="C5" s="365">
        <v>3.87</v>
      </c>
      <c r="D5" s="368">
        <f>26.63+13.25</f>
        <v>39.879999999999995</v>
      </c>
      <c r="E5" s="368">
        <f t="shared" ref="E5:E9" si="0">TRUNC(D5*C5,2)</f>
        <v>154.33000000000001</v>
      </c>
      <c r="F5" s="369"/>
    </row>
    <row r="6" spans="2:6" x14ac:dyDescent="0.25">
      <c r="B6" s="368"/>
      <c r="C6" s="365">
        <v>3.22</v>
      </c>
      <c r="D6" s="368">
        <f>318.9/2</f>
        <v>159.44999999999999</v>
      </c>
      <c r="E6" s="368">
        <f t="shared" si="0"/>
        <v>513.41999999999996</v>
      </c>
      <c r="F6" s="369"/>
    </row>
    <row r="7" spans="2:6" x14ac:dyDescent="0.25">
      <c r="B7" s="368"/>
      <c r="C7" s="365">
        <v>3.8</v>
      </c>
      <c r="D7" s="368">
        <v>1.76</v>
      </c>
      <c r="E7" s="368">
        <f t="shared" si="0"/>
        <v>6.68</v>
      </c>
      <c r="F7" s="369"/>
    </row>
    <row r="8" spans="2:6" x14ac:dyDescent="0.25">
      <c r="B8" s="368"/>
      <c r="C8" s="365">
        <v>2.8</v>
      </c>
      <c r="D8" s="368">
        <v>23.69</v>
      </c>
      <c r="E8" s="368">
        <f t="shared" si="0"/>
        <v>66.33</v>
      </c>
      <c r="F8" s="369"/>
    </row>
    <row r="9" spans="2:6" x14ac:dyDescent="0.25">
      <c r="B9" s="368"/>
      <c r="C9" s="365">
        <v>3.21</v>
      </c>
      <c r="D9" s="368">
        <v>26.86</v>
      </c>
      <c r="E9" s="368">
        <f t="shared" si="0"/>
        <v>86.22</v>
      </c>
      <c r="F9" s="369"/>
    </row>
    <row r="10" spans="2:6" x14ac:dyDescent="0.25">
      <c r="B10" s="856" t="s">
        <v>3493</v>
      </c>
      <c r="C10" s="856"/>
      <c r="D10" s="856"/>
      <c r="E10" s="404">
        <f>SUM(E3:E9)</f>
        <v>837.49</v>
      </c>
      <c r="F10" s="369"/>
    </row>
    <row r="11" spans="2:6" x14ac:dyDescent="0.25">
      <c r="B11" s="369"/>
      <c r="C11" s="372"/>
      <c r="D11" s="369"/>
      <c r="E11" s="369"/>
      <c r="F11" s="369"/>
    </row>
    <row r="12" spans="2:6" x14ac:dyDescent="0.25">
      <c r="C12" s="392" t="s">
        <v>11296</v>
      </c>
      <c r="D12" s="391" t="s">
        <v>11295</v>
      </c>
      <c r="E12" s="392" t="s">
        <v>11368</v>
      </c>
      <c r="F12" s="369"/>
    </row>
    <row r="13" spans="2:6" x14ac:dyDescent="0.25">
      <c r="B13" s="392" t="s">
        <v>11371</v>
      </c>
      <c r="C13" s="394">
        <v>0.62</v>
      </c>
      <c r="D13" s="356">
        <f>2.29*8</f>
        <v>18.32</v>
      </c>
      <c r="E13" s="369">
        <f>TRUNC(D13*C13,2)</f>
        <v>11.35</v>
      </c>
      <c r="F13" s="369"/>
    </row>
    <row r="14" spans="2:6" x14ac:dyDescent="0.25">
      <c r="B14" s="369"/>
      <c r="C14" s="372"/>
      <c r="D14" s="369"/>
      <c r="E14" s="369"/>
      <c r="F14" s="369"/>
    </row>
    <row r="15" spans="2:6" x14ac:dyDescent="0.25">
      <c r="B15" s="401" t="s">
        <v>11372</v>
      </c>
      <c r="C15" s="402">
        <v>1</v>
      </c>
      <c r="D15" s="368">
        <v>160.81</v>
      </c>
      <c r="E15" s="368">
        <f>TRUNC(D15*C15,2)</f>
        <v>160.81</v>
      </c>
      <c r="F15" s="369"/>
    </row>
    <row r="16" spans="2:6" x14ac:dyDescent="0.25">
      <c r="B16" s="395"/>
      <c r="C16" s="372"/>
      <c r="D16" s="369"/>
      <c r="E16" s="369"/>
      <c r="F16" s="369"/>
    </row>
    <row r="17" spans="2:6" x14ac:dyDescent="0.25">
      <c r="B17" s="369" t="s">
        <v>11374</v>
      </c>
      <c r="C17" s="372">
        <v>2.8</v>
      </c>
      <c r="D17" s="369">
        <f>9*1.69</f>
        <v>15.209999999999999</v>
      </c>
      <c r="E17" s="369">
        <f>D17*C17</f>
        <v>42.587999999999994</v>
      </c>
      <c r="F17" s="369"/>
    </row>
    <row r="18" spans="2:6" x14ac:dyDescent="0.25">
      <c r="B18" s="369"/>
      <c r="C18" s="372"/>
      <c r="D18" s="369"/>
      <c r="E18" s="369"/>
      <c r="F18" s="369"/>
    </row>
    <row r="19" spans="2:6" x14ac:dyDescent="0.25">
      <c r="B19" s="393"/>
      <c r="C19" s="372"/>
      <c r="D19" s="369"/>
      <c r="E19" s="369"/>
      <c r="F19" s="369"/>
    </row>
    <row r="20" spans="2:6" x14ac:dyDescent="0.25">
      <c r="B20" s="369"/>
      <c r="C20" s="372"/>
      <c r="D20" s="369"/>
      <c r="E20" s="369"/>
      <c r="F20" s="369"/>
    </row>
    <row r="21" spans="2:6" x14ac:dyDescent="0.25">
      <c r="B21" s="393"/>
      <c r="C21" s="372"/>
      <c r="D21" s="369"/>
      <c r="E21" s="369"/>
      <c r="F21" s="369"/>
    </row>
    <row r="22" spans="2:6" x14ac:dyDescent="0.25">
      <c r="B22" s="393"/>
      <c r="C22" s="372"/>
      <c r="D22" s="369"/>
      <c r="E22" s="369"/>
      <c r="F22" s="369"/>
    </row>
    <row r="23" spans="2:6" x14ac:dyDescent="0.25">
      <c r="B23" s="395"/>
      <c r="C23" s="372"/>
      <c r="D23" s="369"/>
      <c r="E23" s="369"/>
      <c r="F23" s="369"/>
    </row>
    <row r="24" spans="2:6" x14ac:dyDescent="0.25">
      <c r="B24" s="369"/>
      <c r="C24" s="372"/>
      <c r="D24" s="369"/>
      <c r="E24" s="369"/>
      <c r="F24" s="369"/>
    </row>
    <row r="25" spans="2:6" x14ac:dyDescent="0.25">
      <c r="B25" s="393"/>
      <c r="C25" s="372"/>
      <c r="D25" s="369"/>
      <c r="E25" s="369"/>
      <c r="F25" s="369"/>
    </row>
    <row r="26" spans="2:6" x14ac:dyDescent="0.25">
      <c r="B26" s="393"/>
      <c r="C26" s="372"/>
      <c r="D26" s="369"/>
      <c r="E26" s="369"/>
      <c r="F26" s="369"/>
    </row>
    <row r="27" spans="2:6" x14ac:dyDescent="0.25">
      <c r="B27" s="395"/>
      <c r="C27" s="372"/>
      <c r="D27" s="369"/>
      <c r="E27" s="369"/>
      <c r="F27" s="369"/>
    </row>
    <row r="28" spans="2:6" x14ac:dyDescent="0.25">
      <c r="B28" s="369"/>
      <c r="C28" s="372"/>
      <c r="D28" s="369"/>
      <c r="E28" s="369"/>
      <c r="F28" s="369"/>
    </row>
    <row r="29" spans="2:6" x14ac:dyDescent="0.25">
      <c r="B29" s="393"/>
      <c r="C29" s="372"/>
      <c r="D29" s="369"/>
      <c r="E29" s="369"/>
      <c r="F29" s="369"/>
    </row>
    <row r="30" spans="2:6" x14ac:dyDescent="0.25">
      <c r="B30" s="393"/>
      <c r="C30" s="372"/>
      <c r="D30" s="369"/>
      <c r="E30" s="369"/>
      <c r="F30" s="369"/>
    </row>
    <row r="31" spans="2:6" x14ac:dyDescent="0.25">
      <c r="B31" s="369"/>
      <c r="C31" s="372"/>
      <c r="D31" s="369"/>
      <c r="E31" s="369"/>
      <c r="F31" s="369"/>
    </row>
    <row r="32" spans="2:6" x14ac:dyDescent="0.25">
      <c r="B32" s="393"/>
      <c r="C32" s="372"/>
      <c r="D32" s="369"/>
      <c r="E32" s="369"/>
      <c r="F32" s="369"/>
    </row>
    <row r="33" spans="2:6" x14ac:dyDescent="0.25">
      <c r="B33" s="393"/>
      <c r="C33" s="372"/>
      <c r="D33" s="369"/>
      <c r="E33" s="369"/>
      <c r="F33" s="369"/>
    </row>
    <row r="34" spans="2:6" x14ac:dyDescent="0.25">
      <c r="B34" s="369"/>
      <c r="C34" s="372"/>
      <c r="D34" s="369"/>
      <c r="E34" s="369"/>
      <c r="F34" s="369"/>
    </row>
    <row r="35" spans="2:6" x14ac:dyDescent="0.25">
      <c r="B35" s="393"/>
      <c r="C35" s="372"/>
      <c r="D35" s="369"/>
      <c r="E35" s="369"/>
      <c r="F35" s="369"/>
    </row>
    <row r="36" spans="2:6" x14ac:dyDescent="0.25">
      <c r="B36" s="393"/>
      <c r="C36" s="372"/>
      <c r="D36" s="369"/>
      <c r="E36" s="369"/>
      <c r="F36" s="369"/>
    </row>
    <row r="37" spans="2:6" x14ac:dyDescent="0.25">
      <c r="B37" s="395"/>
      <c r="C37" s="372"/>
      <c r="D37" s="369"/>
      <c r="E37" s="369"/>
      <c r="F37" s="369"/>
    </row>
    <row r="38" spans="2:6" x14ac:dyDescent="0.25">
      <c r="B38" s="369"/>
      <c r="C38" s="372"/>
      <c r="D38" s="369"/>
      <c r="E38" s="369"/>
      <c r="F38" s="369"/>
    </row>
    <row r="39" spans="2:6" x14ac:dyDescent="0.25">
      <c r="B39" s="393"/>
      <c r="C39" s="372"/>
      <c r="D39" s="369"/>
      <c r="E39" s="369"/>
      <c r="F39" s="369"/>
    </row>
    <row r="40" spans="2:6" x14ac:dyDescent="0.25">
      <c r="B40" s="393"/>
      <c r="C40" s="372"/>
      <c r="D40" s="369"/>
      <c r="E40" s="369"/>
      <c r="F40" s="369"/>
    </row>
    <row r="41" spans="2:6" x14ac:dyDescent="0.25">
      <c r="B41" s="395"/>
      <c r="C41" s="372"/>
      <c r="D41" s="369"/>
      <c r="E41" s="369"/>
      <c r="F41" s="369"/>
    </row>
    <row r="42" spans="2:6" x14ac:dyDescent="0.25">
      <c r="B42" s="369"/>
      <c r="C42" s="372"/>
      <c r="D42" s="369"/>
      <c r="E42" s="369"/>
      <c r="F42" s="369"/>
    </row>
    <row r="43" spans="2:6" x14ac:dyDescent="0.25">
      <c r="B43" s="393"/>
      <c r="C43" s="372"/>
      <c r="D43" s="369"/>
      <c r="E43" s="369"/>
      <c r="F43" s="369"/>
    </row>
    <row r="44" spans="2:6" x14ac:dyDescent="0.25">
      <c r="B44" s="393"/>
      <c r="C44" s="372"/>
      <c r="D44" s="369"/>
      <c r="E44" s="369"/>
      <c r="F44" s="369"/>
    </row>
    <row r="45" spans="2:6" x14ac:dyDescent="0.25">
      <c r="B45" s="369"/>
      <c r="C45" s="372"/>
      <c r="D45" s="369"/>
      <c r="E45" s="369"/>
      <c r="F45" s="369"/>
    </row>
    <row r="46" spans="2:6" x14ac:dyDescent="0.25">
      <c r="B46" s="393"/>
      <c r="C46" s="394"/>
      <c r="D46" s="369"/>
      <c r="E46" s="369"/>
      <c r="F46" s="369"/>
    </row>
    <row r="47" spans="2:6" x14ac:dyDescent="0.25">
      <c r="B47" s="393"/>
      <c r="C47" s="394"/>
      <c r="D47" s="369"/>
      <c r="E47" s="369"/>
      <c r="F47" s="369"/>
    </row>
    <row r="48" spans="2:6" x14ac:dyDescent="0.25">
      <c r="B48" s="395"/>
      <c r="C48" s="372"/>
      <c r="D48" s="369"/>
      <c r="E48" s="369"/>
      <c r="F48" s="369"/>
    </row>
    <row r="49" spans="1:6" x14ac:dyDescent="0.25">
      <c r="B49" s="369"/>
      <c r="C49" s="372"/>
      <c r="D49" s="369"/>
      <c r="E49" s="369"/>
      <c r="F49" s="369"/>
    </row>
    <row r="50" spans="1:6" x14ac:dyDescent="0.25">
      <c r="B50" s="396"/>
      <c r="C50" s="397"/>
      <c r="D50" s="369"/>
      <c r="E50" s="369"/>
      <c r="F50" s="369"/>
    </row>
    <row r="55" spans="1:6" x14ac:dyDescent="0.25">
      <c r="A55" s="384"/>
      <c r="D55" s="384"/>
    </row>
    <row r="56" spans="1:6" x14ac:dyDescent="0.25">
      <c r="A56" s="384"/>
      <c r="D56" s="384"/>
    </row>
    <row r="57" spans="1:6" x14ac:dyDescent="0.25">
      <c r="A57" s="384"/>
      <c r="D57" s="384"/>
    </row>
    <row r="58" spans="1:6" x14ac:dyDescent="0.25">
      <c r="A58" s="384"/>
      <c r="D58" s="384"/>
    </row>
    <row r="59" spans="1:6" x14ac:dyDescent="0.25">
      <c r="A59" s="384"/>
      <c r="D59" s="384"/>
    </row>
    <row r="60" spans="1:6" x14ac:dyDescent="0.25">
      <c r="A60" s="384"/>
      <c r="D60" s="384"/>
    </row>
    <row r="61" spans="1:6" x14ac:dyDescent="0.25">
      <c r="A61" s="384"/>
      <c r="D61" s="384"/>
    </row>
    <row r="62" spans="1:6" x14ac:dyDescent="0.25">
      <c r="A62" s="384"/>
      <c r="D62" s="384"/>
    </row>
    <row r="63" spans="1:6" x14ac:dyDescent="0.25">
      <c r="A63" s="384"/>
      <c r="D63" s="384"/>
    </row>
  </sheetData>
  <mergeCells count="3">
    <mergeCell ref="B1:C1"/>
    <mergeCell ref="E1:F1"/>
    <mergeCell ref="B10:D10"/>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212"/>
  <sheetViews>
    <sheetView topLeftCell="A2781" workbookViewId="0">
      <selection activeCell="B2806" sqref="B2806"/>
    </sheetView>
  </sheetViews>
  <sheetFormatPr defaultRowHeight="15" x14ac:dyDescent="0.25"/>
  <cols>
    <col min="1" max="1" width="10.5703125" style="356" customWidth="1"/>
    <col min="2" max="2" width="78.140625" style="356" customWidth="1"/>
    <col min="3" max="3" width="21.140625" style="356" customWidth="1"/>
    <col min="4" max="4" width="22.28515625" style="356" customWidth="1"/>
    <col min="5" max="254" width="9.140625" style="172"/>
    <col min="255" max="255" width="10.5703125" style="172" customWidth="1"/>
    <col min="256" max="256" width="78.140625" style="172" customWidth="1"/>
    <col min="257" max="257" width="21.140625" style="172" customWidth="1"/>
    <col min="258" max="258" width="18.7109375" style="172" customWidth="1"/>
    <col min="259" max="259" width="22.28515625" style="172" customWidth="1"/>
    <col min="260" max="510" width="9.140625" style="172"/>
    <col min="511" max="511" width="10.5703125" style="172" customWidth="1"/>
    <col min="512" max="512" width="78.140625" style="172" customWidth="1"/>
    <col min="513" max="513" width="21.140625" style="172" customWidth="1"/>
    <col min="514" max="514" width="18.7109375" style="172" customWidth="1"/>
    <col min="515" max="515" width="22.28515625" style="172" customWidth="1"/>
    <col min="516" max="766" width="9.140625" style="172"/>
    <col min="767" max="767" width="10.5703125" style="172" customWidth="1"/>
    <col min="768" max="768" width="78.140625" style="172" customWidth="1"/>
    <col min="769" max="769" width="21.140625" style="172" customWidth="1"/>
    <col min="770" max="770" width="18.7109375" style="172" customWidth="1"/>
    <col min="771" max="771" width="22.28515625" style="172" customWidth="1"/>
    <col min="772" max="1022" width="9.140625" style="172"/>
    <col min="1023" max="1023" width="10.5703125" style="172" customWidth="1"/>
    <col min="1024" max="1024" width="78.140625" style="172" customWidth="1"/>
    <col min="1025" max="1025" width="21.140625" style="172" customWidth="1"/>
    <col min="1026" max="1026" width="18.7109375" style="172" customWidth="1"/>
    <col min="1027" max="1027" width="22.28515625" style="172" customWidth="1"/>
    <col min="1028" max="1278" width="9.140625" style="172"/>
    <col min="1279" max="1279" width="10.5703125" style="172" customWidth="1"/>
    <col min="1280" max="1280" width="78.140625" style="172" customWidth="1"/>
    <col min="1281" max="1281" width="21.140625" style="172" customWidth="1"/>
    <col min="1282" max="1282" width="18.7109375" style="172" customWidth="1"/>
    <col min="1283" max="1283" width="22.28515625" style="172" customWidth="1"/>
    <col min="1284" max="1534" width="9.140625" style="172"/>
    <col min="1535" max="1535" width="10.5703125" style="172" customWidth="1"/>
    <col min="1536" max="1536" width="78.140625" style="172" customWidth="1"/>
    <col min="1537" max="1537" width="21.140625" style="172" customWidth="1"/>
    <col min="1538" max="1538" width="18.7109375" style="172" customWidth="1"/>
    <col min="1539" max="1539" width="22.28515625" style="172" customWidth="1"/>
    <col min="1540" max="1790" width="9.140625" style="172"/>
    <col min="1791" max="1791" width="10.5703125" style="172" customWidth="1"/>
    <col min="1792" max="1792" width="78.140625" style="172" customWidth="1"/>
    <col min="1793" max="1793" width="21.140625" style="172" customWidth="1"/>
    <col min="1794" max="1794" width="18.7109375" style="172" customWidth="1"/>
    <col min="1795" max="1795" width="22.28515625" style="172" customWidth="1"/>
    <col min="1796" max="2046" width="9.140625" style="172"/>
    <col min="2047" max="2047" width="10.5703125" style="172" customWidth="1"/>
    <col min="2048" max="2048" width="78.140625" style="172" customWidth="1"/>
    <col min="2049" max="2049" width="21.140625" style="172" customWidth="1"/>
    <col min="2050" max="2050" width="18.7109375" style="172" customWidth="1"/>
    <col min="2051" max="2051" width="22.28515625" style="172" customWidth="1"/>
    <col min="2052" max="2302" width="9.140625" style="172"/>
    <col min="2303" max="2303" width="10.5703125" style="172" customWidth="1"/>
    <col min="2304" max="2304" width="78.140625" style="172" customWidth="1"/>
    <col min="2305" max="2305" width="21.140625" style="172" customWidth="1"/>
    <col min="2306" max="2306" width="18.7109375" style="172" customWidth="1"/>
    <col min="2307" max="2307" width="22.28515625" style="172" customWidth="1"/>
    <col min="2308" max="2558" width="9.140625" style="172"/>
    <col min="2559" max="2559" width="10.5703125" style="172" customWidth="1"/>
    <col min="2560" max="2560" width="78.140625" style="172" customWidth="1"/>
    <col min="2561" max="2561" width="21.140625" style="172" customWidth="1"/>
    <col min="2562" max="2562" width="18.7109375" style="172" customWidth="1"/>
    <col min="2563" max="2563" width="22.28515625" style="172" customWidth="1"/>
    <col min="2564" max="2814" width="9.140625" style="172"/>
    <col min="2815" max="2815" width="10.5703125" style="172" customWidth="1"/>
    <col min="2816" max="2816" width="78.140625" style="172" customWidth="1"/>
    <col min="2817" max="2817" width="21.140625" style="172" customWidth="1"/>
    <col min="2818" max="2818" width="18.7109375" style="172" customWidth="1"/>
    <col min="2819" max="2819" width="22.28515625" style="172" customWidth="1"/>
    <col min="2820" max="3070" width="9.140625" style="172"/>
    <col min="3071" max="3071" width="10.5703125" style="172" customWidth="1"/>
    <col min="3072" max="3072" width="78.140625" style="172" customWidth="1"/>
    <col min="3073" max="3073" width="21.140625" style="172" customWidth="1"/>
    <col min="3074" max="3074" width="18.7109375" style="172" customWidth="1"/>
    <col min="3075" max="3075" width="22.28515625" style="172" customWidth="1"/>
    <col min="3076" max="3326" width="9.140625" style="172"/>
    <col min="3327" max="3327" width="10.5703125" style="172" customWidth="1"/>
    <col min="3328" max="3328" width="78.140625" style="172" customWidth="1"/>
    <col min="3329" max="3329" width="21.140625" style="172" customWidth="1"/>
    <col min="3330" max="3330" width="18.7109375" style="172" customWidth="1"/>
    <col min="3331" max="3331" width="22.28515625" style="172" customWidth="1"/>
    <col min="3332" max="3582" width="9.140625" style="172"/>
    <col min="3583" max="3583" width="10.5703125" style="172" customWidth="1"/>
    <col min="3584" max="3584" width="78.140625" style="172" customWidth="1"/>
    <col min="3585" max="3585" width="21.140625" style="172" customWidth="1"/>
    <col min="3586" max="3586" width="18.7109375" style="172" customWidth="1"/>
    <col min="3587" max="3587" width="22.28515625" style="172" customWidth="1"/>
    <col min="3588" max="3838" width="9.140625" style="172"/>
    <col min="3839" max="3839" width="10.5703125" style="172" customWidth="1"/>
    <col min="3840" max="3840" width="78.140625" style="172" customWidth="1"/>
    <col min="3841" max="3841" width="21.140625" style="172" customWidth="1"/>
    <col min="3842" max="3842" width="18.7109375" style="172" customWidth="1"/>
    <col min="3843" max="3843" width="22.28515625" style="172" customWidth="1"/>
    <col min="3844" max="4094" width="9.140625" style="172"/>
    <col min="4095" max="4095" width="10.5703125" style="172" customWidth="1"/>
    <col min="4096" max="4096" width="78.140625" style="172" customWidth="1"/>
    <col min="4097" max="4097" width="21.140625" style="172" customWidth="1"/>
    <col min="4098" max="4098" width="18.7109375" style="172" customWidth="1"/>
    <col min="4099" max="4099" width="22.28515625" style="172" customWidth="1"/>
    <col min="4100" max="4350" width="9.140625" style="172"/>
    <col min="4351" max="4351" width="10.5703125" style="172" customWidth="1"/>
    <col min="4352" max="4352" width="78.140625" style="172" customWidth="1"/>
    <col min="4353" max="4353" width="21.140625" style="172" customWidth="1"/>
    <col min="4354" max="4354" width="18.7109375" style="172" customWidth="1"/>
    <col min="4355" max="4355" width="22.28515625" style="172" customWidth="1"/>
    <col min="4356" max="4606" width="9.140625" style="172"/>
    <col min="4607" max="4607" width="10.5703125" style="172" customWidth="1"/>
    <col min="4608" max="4608" width="78.140625" style="172" customWidth="1"/>
    <col min="4609" max="4609" width="21.140625" style="172" customWidth="1"/>
    <col min="4610" max="4610" width="18.7109375" style="172" customWidth="1"/>
    <col min="4611" max="4611" width="22.28515625" style="172" customWidth="1"/>
    <col min="4612" max="4862" width="9.140625" style="172"/>
    <col min="4863" max="4863" width="10.5703125" style="172" customWidth="1"/>
    <col min="4864" max="4864" width="78.140625" style="172" customWidth="1"/>
    <col min="4865" max="4865" width="21.140625" style="172" customWidth="1"/>
    <col min="4866" max="4866" width="18.7109375" style="172" customWidth="1"/>
    <col min="4867" max="4867" width="22.28515625" style="172" customWidth="1"/>
    <col min="4868" max="5118" width="9.140625" style="172"/>
    <col min="5119" max="5119" width="10.5703125" style="172" customWidth="1"/>
    <col min="5120" max="5120" width="78.140625" style="172" customWidth="1"/>
    <col min="5121" max="5121" width="21.140625" style="172" customWidth="1"/>
    <col min="5122" max="5122" width="18.7109375" style="172" customWidth="1"/>
    <col min="5123" max="5123" width="22.28515625" style="172" customWidth="1"/>
    <col min="5124" max="5374" width="9.140625" style="172"/>
    <col min="5375" max="5375" width="10.5703125" style="172" customWidth="1"/>
    <col min="5376" max="5376" width="78.140625" style="172" customWidth="1"/>
    <col min="5377" max="5377" width="21.140625" style="172" customWidth="1"/>
    <col min="5378" max="5378" width="18.7109375" style="172" customWidth="1"/>
    <col min="5379" max="5379" width="22.28515625" style="172" customWidth="1"/>
    <col min="5380" max="5630" width="9.140625" style="172"/>
    <col min="5631" max="5631" width="10.5703125" style="172" customWidth="1"/>
    <col min="5632" max="5632" width="78.140625" style="172" customWidth="1"/>
    <col min="5633" max="5633" width="21.140625" style="172" customWidth="1"/>
    <col min="5634" max="5634" width="18.7109375" style="172" customWidth="1"/>
    <col min="5635" max="5635" width="22.28515625" style="172" customWidth="1"/>
    <col min="5636" max="5886" width="9.140625" style="172"/>
    <col min="5887" max="5887" width="10.5703125" style="172" customWidth="1"/>
    <col min="5888" max="5888" width="78.140625" style="172" customWidth="1"/>
    <col min="5889" max="5889" width="21.140625" style="172" customWidth="1"/>
    <col min="5890" max="5890" width="18.7109375" style="172" customWidth="1"/>
    <col min="5891" max="5891" width="22.28515625" style="172" customWidth="1"/>
    <col min="5892" max="6142" width="9.140625" style="172"/>
    <col min="6143" max="6143" width="10.5703125" style="172" customWidth="1"/>
    <col min="6144" max="6144" width="78.140625" style="172" customWidth="1"/>
    <col min="6145" max="6145" width="21.140625" style="172" customWidth="1"/>
    <col min="6146" max="6146" width="18.7109375" style="172" customWidth="1"/>
    <col min="6147" max="6147" width="22.28515625" style="172" customWidth="1"/>
    <col min="6148" max="6398" width="9.140625" style="172"/>
    <col min="6399" max="6399" width="10.5703125" style="172" customWidth="1"/>
    <col min="6400" max="6400" width="78.140625" style="172" customWidth="1"/>
    <col min="6401" max="6401" width="21.140625" style="172" customWidth="1"/>
    <col min="6402" max="6402" width="18.7109375" style="172" customWidth="1"/>
    <col min="6403" max="6403" width="22.28515625" style="172" customWidth="1"/>
    <col min="6404" max="6654" width="9.140625" style="172"/>
    <col min="6655" max="6655" width="10.5703125" style="172" customWidth="1"/>
    <col min="6656" max="6656" width="78.140625" style="172" customWidth="1"/>
    <col min="6657" max="6657" width="21.140625" style="172" customWidth="1"/>
    <col min="6658" max="6658" width="18.7109375" style="172" customWidth="1"/>
    <col min="6659" max="6659" width="22.28515625" style="172" customWidth="1"/>
    <col min="6660" max="6910" width="9.140625" style="172"/>
    <col min="6911" max="6911" width="10.5703125" style="172" customWidth="1"/>
    <col min="6912" max="6912" width="78.140625" style="172" customWidth="1"/>
    <col min="6913" max="6913" width="21.140625" style="172" customWidth="1"/>
    <col min="6914" max="6914" width="18.7109375" style="172" customWidth="1"/>
    <col min="6915" max="6915" width="22.28515625" style="172" customWidth="1"/>
    <col min="6916" max="7166" width="9.140625" style="172"/>
    <col min="7167" max="7167" width="10.5703125" style="172" customWidth="1"/>
    <col min="7168" max="7168" width="78.140625" style="172" customWidth="1"/>
    <col min="7169" max="7169" width="21.140625" style="172" customWidth="1"/>
    <col min="7170" max="7170" width="18.7109375" style="172" customWidth="1"/>
    <col min="7171" max="7171" width="22.28515625" style="172" customWidth="1"/>
    <col min="7172" max="7422" width="9.140625" style="172"/>
    <col min="7423" max="7423" width="10.5703125" style="172" customWidth="1"/>
    <col min="7424" max="7424" width="78.140625" style="172" customWidth="1"/>
    <col min="7425" max="7425" width="21.140625" style="172" customWidth="1"/>
    <col min="7426" max="7426" width="18.7109375" style="172" customWidth="1"/>
    <col min="7427" max="7427" width="22.28515625" style="172" customWidth="1"/>
    <col min="7428" max="7678" width="9.140625" style="172"/>
    <col min="7679" max="7679" width="10.5703125" style="172" customWidth="1"/>
    <col min="7680" max="7680" width="78.140625" style="172" customWidth="1"/>
    <col min="7681" max="7681" width="21.140625" style="172" customWidth="1"/>
    <col min="7682" max="7682" width="18.7109375" style="172" customWidth="1"/>
    <col min="7683" max="7683" width="22.28515625" style="172" customWidth="1"/>
    <col min="7684" max="7934" width="9.140625" style="172"/>
    <col min="7935" max="7935" width="10.5703125" style="172" customWidth="1"/>
    <col min="7936" max="7936" width="78.140625" style="172" customWidth="1"/>
    <col min="7937" max="7937" width="21.140625" style="172" customWidth="1"/>
    <col min="7938" max="7938" width="18.7109375" style="172" customWidth="1"/>
    <col min="7939" max="7939" width="22.28515625" style="172" customWidth="1"/>
    <col min="7940" max="8190" width="9.140625" style="172"/>
    <col min="8191" max="8191" width="10.5703125" style="172" customWidth="1"/>
    <col min="8192" max="8192" width="78.140625" style="172" customWidth="1"/>
    <col min="8193" max="8193" width="21.140625" style="172" customWidth="1"/>
    <col min="8194" max="8194" width="18.7109375" style="172" customWidth="1"/>
    <col min="8195" max="8195" width="22.28515625" style="172" customWidth="1"/>
    <col min="8196" max="8446" width="9.140625" style="172"/>
    <col min="8447" max="8447" width="10.5703125" style="172" customWidth="1"/>
    <col min="8448" max="8448" width="78.140625" style="172" customWidth="1"/>
    <col min="8449" max="8449" width="21.140625" style="172" customWidth="1"/>
    <col min="8450" max="8450" width="18.7109375" style="172" customWidth="1"/>
    <col min="8451" max="8451" width="22.28515625" style="172" customWidth="1"/>
    <col min="8452" max="8702" width="9.140625" style="172"/>
    <col min="8703" max="8703" width="10.5703125" style="172" customWidth="1"/>
    <col min="8704" max="8704" width="78.140625" style="172" customWidth="1"/>
    <col min="8705" max="8705" width="21.140625" style="172" customWidth="1"/>
    <col min="8706" max="8706" width="18.7109375" style="172" customWidth="1"/>
    <col min="8707" max="8707" width="22.28515625" style="172" customWidth="1"/>
    <col min="8708" max="8958" width="9.140625" style="172"/>
    <col min="8959" max="8959" width="10.5703125" style="172" customWidth="1"/>
    <col min="8960" max="8960" width="78.140625" style="172" customWidth="1"/>
    <col min="8961" max="8961" width="21.140625" style="172" customWidth="1"/>
    <col min="8962" max="8962" width="18.7109375" style="172" customWidth="1"/>
    <col min="8963" max="8963" width="22.28515625" style="172" customWidth="1"/>
    <col min="8964" max="9214" width="9.140625" style="172"/>
    <col min="9215" max="9215" width="10.5703125" style="172" customWidth="1"/>
    <col min="9216" max="9216" width="78.140625" style="172" customWidth="1"/>
    <col min="9217" max="9217" width="21.140625" style="172" customWidth="1"/>
    <col min="9218" max="9218" width="18.7109375" style="172" customWidth="1"/>
    <col min="9219" max="9219" width="22.28515625" style="172" customWidth="1"/>
    <col min="9220" max="9470" width="9.140625" style="172"/>
    <col min="9471" max="9471" width="10.5703125" style="172" customWidth="1"/>
    <col min="9472" max="9472" width="78.140625" style="172" customWidth="1"/>
    <col min="9473" max="9473" width="21.140625" style="172" customWidth="1"/>
    <col min="9474" max="9474" width="18.7109375" style="172" customWidth="1"/>
    <col min="9475" max="9475" width="22.28515625" style="172" customWidth="1"/>
    <col min="9476" max="9726" width="9.140625" style="172"/>
    <col min="9727" max="9727" width="10.5703125" style="172" customWidth="1"/>
    <col min="9728" max="9728" width="78.140625" style="172" customWidth="1"/>
    <col min="9729" max="9729" width="21.140625" style="172" customWidth="1"/>
    <col min="9730" max="9730" width="18.7109375" style="172" customWidth="1"/>
    <col min="9731" max="9731" width="22.28515625" style="172" customWidth="1"/>
    <col min="9732" max="9982" width="9.140625" style="172"/>
    <col min="9983" max="9983" width="10.5703125" style="172" customWidth="1"/>
    <col min="9984" max="9984" width="78.140625" style="172" customWidth="1"/>
    <col min="9985" max="9985" width="21.140625" style="172" customWidth="1"/>
    <col min="9986" max="9986" width="18.7109375" style="172" customWidth="1"/>
    <col min="9987" max="9987" width="22.28515625" style="172" customWidth="1"/>
    <col min="9988" max="10238" width="9.140625" style="172"/>
    <col min="10239" max="10239" width="10.5703125" style="172" customWidth="1"/>
    <col min="10240" max="10240" width="78.140625" style="172" customWidth="1"/>
    <col min="10241" max="10241" width="21.140625" style="172" customWidth="1"/>
    <col min="10242" max="10242" width="18.7109375" style="172" customWidth="1"/>
    <col min="10243" max="10243" width="22.28515625" style="172" customWidth="1"/>
    <col min="10244" max="10494" width="9.140625" style="172"/>
    <col min="10495" max="10495" width="10.5703125" style="172" customWidth="1"/>
    <col min="10496" max="10496" width="78.140625" style="172" customWidth="1"/>
    <col min="10497" max="10497" width="21.140625" style="172" customWidth="1"/>
    <col min="10498" max="10498" width="18.7109375" style="172" customWidth="1"/>
    <col min="10499" max="10499" width="22.28515625" style="172" customWidth="1"/>
    <col min="10500" max="10750" width="9.140625" style="172"/>
    <col min="10751" max="10751" width="10.5703125" style="172" customWidth="1"/>
    <col min="10752" max="10752" width="78.140625" style="172" customWidth="1"/>
    <col min="10753" max="10753" width="21.140625" style="172" customWidth="1"/>
    <col min="10754" max="10754" width="18.7109375" style="172" customWidth="1"/>
    <col min="10755" max="10755" width="22.28515625" style="172" customWidth="1"/>
    <col min="10756" max="11006" width="9.140625" style="172"/>
    <col min="11007" max="11007" width="10.5703125" style="172" customWidth="1"/>
    <col min="11008" max="11008" width="78.140625" style="172" customWidth="1"/>
    <col min="11009" max="11009" width="21.140625" style="172" customWidth="1"/>
    <col min="11010" max="11010" width="18.7109375" style="172" customWidth="1"/>
    <col min="11011" max="11011" width="22.28515625" style="172" customWidth="1"/>
    <col min="11012" max="11262" width="9.140625" style="172"/>
    <col min="11263" max="11263" width="10.5703125" style="172" customWidth="1"/>
    <col min="11264" max="11264" width="78.140625" style="172" customWidth="1"/>
    <col min="11265" max="11265" width="21.140625" style="172" customWidth="1"/>
    <col min="11266" max="11266" width="18.7109375" style="172" customWidth="1"/>
    <col min="11267" max="11267" width="22.28515625" style="172" customWidth="1"/>
    <col min="11268" max="11518" width="9.140625" style="172"/>
    <col min="11519" max="11519" width="10.5703125" style="172" customWidth="1"/>
    <col min="11520" max="11520" width="78.140625" style="172" customWidth="1"/>
    <col min="11521" max="11521" width="21.140625" style="172" customWidth="1"/>
    <col min="11522" max="11522" width="18.7109375" style="172" customWidth="1"/>
    <col min="11523" max="11523" width="22.28515625" style="172" customWidth="1"/>
    <col min="11524" max="11774" width="9.140625" style="172"/>
    <col min="11775" max="11775" width="10.5703125" style="172" customWidth="1"/>
    <col min="11776" max="11776" width="78.140625" style="172" customWidth="1"/>
    <col min="11777" max="11777" width="21.140625" style="172" customWidth="1"/>
    <col min="11778" max="11778" width="18.7109375" style="172" customWidth="1"/>
    <col min="11779" max="11779" width="22.28515625" style="172" customWidth="1"/>
    <col min="11780" max="12030" width="9.140625" style="172"/>
    <col min="12031" max="12031" width="10.5703125" style="172" customWidth="1"/>
    <col min="12032" max="12032" width="78.140625" style="172" customWidth="1"/>
    <col min="12033" max="12033" width="21.140625" style="172" customWidth="1"/>
    <col min="12034" max="12034" width="18.7109375" style="172" customWidth="1"/>
    <col min="12035" max="12035" width="22.28515625" style="172" customWidth="1"/>
    <col min="12036" max="12286" width="9.140625" style="172"/>
    <col min="12287" max="12287" width="10.5703125" style="172" customWidth="1"/>
    <col min="12288" max="12288" width="78.140625" style="172" customWidth="1"/>
    <col min="12289" max="12289" width="21.140625" style="172" customWidth="1"/>
    <col min="12290" max="12290" width="18.7109375" style="172" customWidth="1"/>
    <col min="12291" max="12291" width="22.28515625" style="172" customWidth="1"/>
    <col min="12292" max="12542" width="9.140625" style="172"/>
    <col min="12543" max="12543" width="10.5703125" style="172" customWidth="1"/>
    <col min="12544" max="12544" width="78.140625" style="172" customWidth="1"/>
    <col min="12545" max="12545" width="21.140625" style="172" customWidth="1"/>
    <col min="12546" max="12546" width="18.7109375" style="172" customWidth="1"/>
    <col min="12547" max="12547" width="22.28515625" style="172" customWidth="1"/>
    <col min="12548" max="12798" width="9.140625" style="172"/>
    <col min="12799" max="12799" width="10.5703125" style="172" customWidth="1"/>
    <col min="12800" max="12800" width="78.140625" style="172" customWidth="1"/>
    <col min="12801" max="12801" width="21.140625" style="172" customWidth="1"/>
    <col min="12802" max="12802" width="18.7109375" style="172" customWidth="1"/>
    <col min="12803" max="12803" width="22.28515625" style="172" customWidth="1"/>
    <col min="12804" max="13054" width="9.140625" style="172"/>
    <col min="13055" max="13055" width="10.5703125" style="172" customWidth="1"/>
    <col min="13056" max="13056" width="78.140625" style="172" customWidth="1"/>
    <col min="13057" max="13057" width="21.140625" style="172" customWidth="1"/>
    <col min="13058" max="13058" width="18.7109375" style="172" customWidth="1"/>
    <col min="13059" max="13059" width="22.28515625" style="172" customWidth="1"/>
    <col min="13060" max="13310" width="9.140625" style="172"/>
    <col min="13311" max="13311" width="10.5703125" style="172" customWidth="1"/>
    <col min="13312" max="13312" width="78.140625" style="172" customWidth="1"/>
    <col min="13313" max="13313" width="21.140625" style="172" customWidth="1"/>
    <col min="13314" max="13314" width="18.7109375" style="172" customWidth="1"/>
    <col min="13315" max="13315" width="22.28515625" style="172" customWidth="1"/>
    <col min="13316" max="13566" width="9.140625" style="172"/>
    <col min="13567" max="13567" width="10.5703125" style="172" customWidth="1"/>
    <col min="13568" max="13568" width="78.140625" style="172" customWidth="1"/>
    <col min="13569" max="13569" width="21.140625" style="172" customWidth="1"/>
    <col min="13570" max="13570" width="18.7109375" style="172" customWidth="1"/>
    <col min="13571" max="13571" width="22.28515625" style="172" customWidth="1"/>
    <col min="13572" max="13822" width="9.140625" style="172"/>
    <col min="13823" max="13823" width="10.5703125" style="172" customWidth="1"/>
    <col min="13824" max="13824" width="78.140625" style="172" customWidth="1"/>
    <col min="13825" max="13825" width="21.140625" style="172" customWidth="1"/>
    <col min="13826" max="13826" width="18.7109375" style="172" customWidth="1"/>
    <col min="13827" max="13827" width="22.28515625" style="172" customWidth="1"/>
    <col min="13828" max="14078" width="9.140625" style="172"/>
    <col min="14079" max="14079" width="10.5703125" style="172" customWidth="1"/>
    <col min="14080" max="14080" width="78.140625" style="172" customWidth="1"/>
    <col min="14081" max="14081" width="21.140625" style="172" customWidth="1"/>
    <col min="14082" max="14082" width="18.7109375" style="172" customWidth="1"/>
    <col min="14083" max="14083" width="22.28515625" style="172" customWidth="1"/>
    <col min="14084" max="14334" width="9.140625" style="172"/>
    <col min="14335" max="14335" width="10.5703125" style="172" customWidth="1"/>
    <col min="14336" max="14336" width="78.140625" style="172" customWidth="1"/>
    <col min="14337" max="14337" width="21.140625" style="172" customWidth="1"/>
    <col min="14338" max="14338" width="18.7109375" style="172" customWidth="1"/>
    <col min="14339" max="14339" width="22.28515625" style="172" customWidth="1"/>
    <col min="14340" max="14590" width="9.140625" style="172"/>
    <col min="14591" max="14591" width="10.5703125" style="172" customWidth="1"/>
    <col min="14592" max="14592" width="78.140625" style="172" customWidth="1"/>
    <col min="14593" max="14593" width="21.140625" style="172" customWidth="1"/>
    <col min="14594" max="14594" width="18.7109375" style="172" customWidth="1"/>
    <col min="14595" max="14595" width="22.28515625" style="172" customWidth="1"/>
    <col min="14596" max="14846" width="9.140625" style="172"/>
    <col min="14847" max="14847" width="10.5703125" style="172" customWidth="1"/>
    <col min="14848" max="14848" width="78.140625" style="172" customWidth="1"/>
    <col min="14849" max="14849" width="21.140625" style="172" customWidth="1"/>
    <col min="14850" max="14850" width="18.7109375" style="172" customWidth="1"/>
    <col min="14851" max="14851" width="22.28515625" style="172" customWidth="1"/>
    <col min="14852" max="15102" width="9.140625" style="172"/>
    <col min="15103" max="15103" width="10.5703125" style="172" customWidth="1"/>
    <col min="15104" max="15104" width="78.140625" style="172" customWidth="1"/>
    <col min="15105" max="15105" width="21.140625" style="172" customWidth="1"/>
    <col min="15106" max="15106" width="18.7109375" style="172" customWidth="1"/>
    <col min="15107" max="15107" width="22.28515625" style="172" customWidth="1"/>
    <col min="15108" max="15358" width="9.140625" style="172"/>
    <col min="15359" max="15359" width="10.5703125" style="172" customWidth="1"/>
    <col min="15360" max="15360" width="78.140625" style="172" customWidth="1"/>
    <col min="15361" max="15361" width="21.140625" style="172" customWidth="1"/>
    <col min="15362" max="15362" width="18.7109375" style="172" customWidth="1"/>
    <col min="15363" max="15363" width="22.28515625" style="172" customWidth="1"/>
    <col min="15364" max="15614" width="9.140625" style="172"/>
    <col min="15615" max="15615" width="10.5703125" style="172" customWidth="1"/>
    <col min="15616" max="15616" width="78.140625" style="172" customWidth="1"/>
    <col min="15617" max="15617" width="21.140625" style="172" customWidth="1"/>
    <col min="15618" max="15618" width="18.7109375" style="172" customWidth="1"/>
    <col min="15619" max="15619" width="22.28515625" style="172" customWidth="1"/>
    <col min="15620" max="15870" width="9.140625" style="172"/>
    <col min="15871" max="15871" width="10.5703125" style="172" customWidth="1"/>
    <col min="15872" max="15872" width="78.140625" style="172" customWidth="1"/>
    <col min="15873" max="15873" width="21.140625" style="172" customWidth="1"/>
    <col min="15874" max="15874" width="18.7109375" style="172" customWidth="1"/>
    <col min="15875" max="15875" width="22.28515625" style="172" customWidth="1"/>
    <col min="15876" max="16126" width="9.140625" style="172"/>
    <col min="16127" max="16127" width="10.5703125" style="172" customWidth="1"/>
    <col min="16128" max="16128" width="78.140625" style="172" customWidth="1"/>
    <col min="16129" max="16129" width="21.140625" style="172" customWidth="1"/>
    <col min="16130" max="16130" width="18.7109375" style="172" customWidth="1"/>
    <col min="16131" max="16131" width="22.28515625" style="172" customWidth="1"/>
    <col min="16132" max="16384" width="9.140625" style="172"/>
  </cols>
  <sheetData>
    <row r="1" spans="1:4" x14ac:dyDescent="0.25">
      <c r="A1" s="356" t="s">
        <v>3512</v>
      </c>
    </row>
    <row r="2" spans="1:4" x14ac:dyDescent="0.25">
      <c r="A2" s="356" t="s">
        <v>3510</v>
      </c>
    </row>
    <row r="3" spans="1:4" x14ac:dyDescent="0.25">
      <c r="A3" s="356" t="s">
        <v>12444</v>
      </c>
    </row>
    <row r="4" spans="1:4" x14ac:dyDescent="0.25">
      <c r="A4" s="356" t="s">
        <v>3513</v>
      </c>
    </row>
    <row r="5" spans="1:4" x14ac:dyDescent="0.25">
      <c r="A5" s="356" t="s">
        <v>12445</v>
      </c>
    </row>
    <row r="6" spans="1:4" x14ac:dyDescent="0.25">
      <c r="A6" s="356" t="s">
        <v>3510</v>
      </c>
    </row>
    <row r="7" spans="1:4" x14ac:dyDescent="0.25">
      <c r="A7" s="356" t="s">
        <v>3514</v>
      </c>
      <c r="B7" s="356" t="s">
        <v>3515</v>
      </c>
      <c r="C7" s="356" t="s">
        <v>11</v>
      </c>
      <c r="D7" s="356" t="s">
        <v>3516</v>
      </c>
    </row>
    <row r="8" spans="1:4" x14ac:dyDescent="0.25">
      <c r="A8" s="356">
        <v>2418</v>
      </c>
      <c r="B8" s="356" t="s">
        <v>8812</v>
      </c>
      <c r="C8" s="356" t="s">
        <v>3517</v>
      </c>
      <c r="D8" s="352">
        <v>9.99</v>
      </c>
    </row>
    <row r="9" spans="1:4" x14ac:dyDescent="0.25">
      <c r="A9" s="356">
        <v>3378</v>
      </c>
      <c r="B9" s="356" t="s">
        <v>3520</v>
      </c>
      <c r="C9" s="356" t="s">
        <v>3517</v>
      </c>
      <c r="D9" s="352">
        <v>76.37</v>
      </c>
    </row>
    <row r="10" spans="1:4" x14ac:dyDescent="0.25">
      <c r="A10" s="356">
        <v>3380</v>
      </c>
      <c r="B10" s="356" t="s">
        <v>3521</v>
      </c>
      <c r="C10" s="356" t="s">
        <v>3517</v>
      </c>
      <c r="D10" s="352">
        <v>53.46</v>
      </c>
    </row>
    <row r="11" spans="1:4" x14ac:dyDescent="0.25">
      <c r="A11" s="356">
        <v>3379</v>
      </c>
      <c r="B11" s="356" t="s">
        <v>3522</v>
      </c>
      <c r="C11" s="356" t="s">
        <v>3517</v>
      </c>
      <c r="D11" s="352">
        <v>51.61</v>
      </c>
    </row>
    <row r="12" spans="1:4" x14ac:dyDescent="0.25">
      <c r="A12" s="356">
        <v>615</v>
      </c>
      <c r="B12" s="356" t="s">
        <v>8813</v>
      </c>
      <c r="C12" s="356" t="s">
        <v>3518</v>
      </c>
      <c r="D12" s="352">
        <v>561.08000000000004</v>
      </c>
    </row>
    <row r="13" spans="1:4" x14ac:dyDescent="0.25">
      <c r="A13" s="356">
        <v>606</v>
      </c>
      <c r="B13" s="356" t="s">
        <v>8814</v>
      </c>
      <c r="C13" s="356" t="s">
        <v>3518</v>
      </c>
      <c r="D13" s="352">
        <v>881.39</v>
      </c>
    </row>
    <row r="14" spans="1:4" x14ac:dyDescent="0.25">
      <c r="A14" s="356">
        <v>13382</v>
      </c>
      <c r="B14" s="356" t="s">
        <v>3523</v>
      </c>
      <c r="C14" s="356" t="s">
        <v>3517</v>
      </c>
      <c r="D14" s="352">
        <v>587.27</v>
      </c>
    </row>
    <row r="15" spans="1:4" x14ac:dyDescent="0.25">
      <c r="A15" s="356">
        <v>11199</v>
      </c>
      <c r="B15" s="356" t="s">
        <v>8815</v>
      </c>
      <c r="C15" s="356" t="s">
        <v>3517</v>
      </c>
      <c r="D15" s="353">
        <v>1264.72</v>
      </c>
    </row>
    <row r="16" spans="1:4" x14ac:dyDescent="0.25">
      <c r="A16" s="356">
        <v>21136</v>
      </c>
      <c r="B16" s="356" t="s">
        <v>3525</v>
      </c>
      <c r="C16" s="356" t="s">
        <v>3526</v>
      </c>
      <c r="D16" s="352">
        <v>13.96</v>
      </c>
    </row>
    <row r="17" spans="1:4" x14ac:dyDescent="0.25">
      <c r="A17" s="356">
        <v>21128</v>
      </c>
      <c r="B17" s="356" t="s">
        <v>3527</v>
      </c>
      <c r="C17" s="356" t="s">
        <v>3526</v>
      </c>
      <c r="D17" s="352">
        <v>10.8</v>
      </c>
    </row>
    <row r="18" spans="1:4" x14ac:dyDescent="0.25">
      <c r="A18" s="356">
        <v>21130</v>
      </c>
      <c r="B18" s="356" t="s">
        <v>3528</v>
      </c>
      <c r="C18" s="356" t="s">
        <v>3526</v>
      </c>
      <c r="D18" s="352">
        <v>27.27</v>
      </c>
    </row>
    <row r="19" spans="1:4" x14ac:dyDescent="0.25">
      <c r="A19" s="356">
        <v>21135</v>
      </c>
      <c r="B19" s="356" t="s">
        <v>3529</v>
      </c>
      <c r="C19" s="356" t="s">
        <v>3526</v>
      </c>
      <c r="D19" s="352">
        <v>26.85</v>
      </c>
    </row>
    <row r="20" spans="1:4" x14ac:dyDescent="0.25">
      <c r="A20" s="356">
        <v>38605</v>
      </c>
      <c r="B20" s="356" t="s">
        <v>3530</v>
      </c>
      <c r="C20" s="356" t="s">
        <v>3517</v>
      </c>
      <c r="D20" s="352">
        <v>136.82</v>
      </c>
    </row>
    <row r="21" spans="1:4" x14ac:dyDescent="0.25">
      <c r="A21" s="356">
        <v>11270</v>
      </c>
      <c r="B21" s="356" t="s">
        <v>3531</v>
      </c>
      <c r="C21" s="356" t="s">
        <v>3517</v>
      </c>
      <c r="D21" s="352">
        <v>2.96</v>
      </c>
    </row>
    <row r="22" spans="1:4" x14ac:dyDescent="0.25">
      <c r="A22" s="356">
        <v>412</v>
      </c>
      <c r="B22" s="356" t="s">
        <v>3532</v>
      </c>
      <c r="C22" s="356" t="s">
        <v>3517</v>
      </c>
      <c r="D22" s="352">
        <v>1.28</v>
      </c>
    </row>
    <row r="23" spans="1:4" x14ac:dyDescent="0.25">
      <c r="A23" s="356">
        <v>414</v>
      </c>
      <c r="B23" s="356" t="s">
        <v>3533</v>
      </c>
      <c r="C23" s="356" t="s">
        <v>3517</v>
      </c>
      <c r="D23" s="352">
        <v>0.08</v>
      </c>
    </row>
    <row r="24" spans="1:4" x14ac:dyDescent="0.25">
      <c r="A24" s="356">
        <v>410</v>
      </c>
      <c r="B24" s="356" t="s">
        <v>3534</v>
      </c>
      <c r="C24" s="356" t="s">
        <v>3517</v>
      </c>
      <c r="D24" s="352">
        <v>0.19</v>
      </c>
    </row>
    <row r="25" spans="1:4" x14ac:dyDescent="0.25">
      <c r="A25" s="356">
        <v>411</v>
      </c>
      <c r="B25" s="356" t="s">
        <v>3535</v>
      </c>
      <c r="C25" s="356" t="s">
        <v>3517</v>
      </c>
      <c r="D25" s="352">
        <v>0.25</v>
      </c>
    </row>
    <row r="26" spans="1:4" x14ac:dyDescent="0.25">
      <c r="A26" s="356">
        <v>408</v>
      </c>
      <c r="B26" s="356" t="s">
        <v>3536</v>
      </c>
      <c r="C26" s="356" t="s">
        <v>3517</v>
      </c>
      <c r="D26" s="352">
        <v>1.24</v>
      </c>
    </row>
    <row r="27" spans="1:4" x14ac:dyDescent="0.25">
      <c r="A27" s="356">
        <v>39131</v>
      </c>
      <c r="B27" s="356" t="s">
        <v>3537</v>
      </c>
      <c r="C27" s="356" t="s">
        <v>3517</v>
      </c>
      <c r="D27" s="352">
        <v>4.28</v>
      </c>
    </row>
    <row r="28" spans="1:4" x14ac:dyDescent="0.25">
      <c r="A28" s="356">
        <v>394</v>
      </c>
      <c r="B28" s="356" t="s">
        <v>3538</v>
      </c>
      <c r="C28" s="356" t="s">
        <v>3517</v>
      </c>
      <c r="D28" s="352">
        <v>4.34</v>
      </c>
    </row>
    <row r="29" spans="1:4" x14ac:dyDescent="0.25">
      <c r="A29" s="356">
        <v>39130</v>
      </c>
      <c r="B29" s="356" t="s">
        <v>3539</v>
      </c>
      <c r="C29" s="356" t="s">
        <v>3517</v>
      </c>
      <c r="D29" s="352">
        <v>3.91</v>
      </c>
    </row>
    <row r="30" spans="1:4" x14ac:dyDescent="0.25">
      <c r="A30" s="356">
        <v>395</v>
      </c>
      <c r="B30" s="356" t="s">
        <v>3540</v>
      </c>
      <c r="C30" s="356" t="s">
        <v>3517</v>
      </c>
      <c r="D30" s="352">
        <v>4.18</v>
      </c>
    </row>
    <row r="31" spans="1:4" x14ac:dyDescent="0.25">
      <c r="A31" s="356">
        <v>39127</v>
      </c>
      <c r="B31" s="356" t="s">
        <v>3541</v>
      </c>
      <c r="C31" s="356" t="s">
        <v>3517</v>
      </c>
      <c r="D31" s="352">
        <v>2.06</v>
      </c>
    </row>
    <row r="32" spans="1:4" x14ac:dyDescent="0.25">
      <c r="A32" s="356">
        <v>392</v>
      </c>
      <c r="B32" s="356" t="s">
        <v>3542</v>
      </c>
      <c r="C32" s="356" t="s">
        <v>3517</v>
      </c>
      <c r="D32" s="352">
        <v>2.11</v>
      </c>
    </row>
    <row r="33" spans="1:4" x14ac:dyDescent="0.25">
      <c r="A33" s="356">
        <v>39129</v>
      </c>
      <c r="B33" s="356" t="s">
        <v>3543</v>
      </c>
      <c r="C33" s="356" t="s">
        <v>3517</v>
      </c>
      <c r="D33" s="352">
        <v>2.41</v>
      </c>
    </row>
    <row r="34" spans="1:4" x14ac:dyDescent="0.25">
      <c r="A34" s="356">
        <v>393</v>
      </c>
      <c r="B34" s="356" t="s">
        <v>3544</v>
      </c>
      <c r="C34" s="356" t="s">
        <v>3517</v>
      </c>
      <c r="D34" s="352">
        <v>2.52</v>
      </c>
    </row>
    <row r="35" spans="1:4" x14ac:dyDescent="0.25">
      <c r="A35" s="356">
        <v>39133</v>
      </c>
      <c r="B35" s="356" t="s">
        <v>3545</v>
      </c>
      <c r="C35" s="356" t="s">
        <v>3517</v>
      </c>
      <c r="D35" s="352">
        <v>5.62</v>
      </c>
    </row>
    <row r="36" spans="1:4" x14ac:dyDescent="0.25">
      <c r="A36" s="356">
        <v>397</v>
      </c>
      <c r="B36" s="356" t="s">
        <v>3546</v>
      </c>
      <c r="C36" s="356" t="s">
        <v>3517</v>
      </c>
      <c r="D36" s="352">
        <v>6.21</v>
      </c>
    </row>
    <row r="37" spans="1:4" x14ac:dyDescent="0.25">
      <c r="A37" s="356">
        <v>39132</v>
      </c>
      <c r="B37" s="356" t="s">
        <v>3547</v>
      </c>
      <c r="C37" s="356" t="s">
        <v>3517</v>
      </c>
      <c r="D37" s="352">
        <v>4.5</v>
      </c>
    </row>
    <row r="38" spans="1:4" x14ac:dyDescent="0.25">
      <c r="A38" s="356">
        <v>396</v>
      </c>
      <c r="B38" s="356" t="s">
        <v>3548</v>
      </c>
      <c r="C38" s="356" t="s">
        <v>3517</v>
      </c>
      <c r="D38" s="352">
        <v>4.82</v>
      </c>
    </row>
    <row r="39" spans="1:4" x14ac:dyDescent="0.25">
      <c r="A39" s="356">
        <v>39135</v>
      </c>
      <c r="B39" s="356" t="s">
        <v>3549</v>
      </c>
      <c r="C39" s="356" t="s">
        <v>3517</v>
      </c>
      <c r="D39" s="352">
        <v>9</v>
      </c>
    </row>
    <row r="40" spans="1:4" x14ac:dyDescent="0.25">
      <c r="A40" s="356">
        <v>39128</v>
      </c>
      <c r="B40" s="356" t="s">
        <v>3550</v>
      </c>
      <c r="C40" s="356" t="s">
        <v>3517</v>
      </c>
      <c r="D40" s="352">
        <v>2.25</v>
      </c>
    </row>
    <row r="41" spans="1:4" x14ac:dyDescent="0.25">
      <c r="A41" s="356">
        <v>400</v>
      </c>
      <c r="B41" s="356" t="s">
        <v>3551</v>
      </c>
      <c r="C41" s="356" t="s">
        <v>3517</v>
      </c>
      <c r="D41" s="352">
        <v>2.19</v>
      </c>
    </row>
    <row r="42" spans="1:4" x14ac:dyDescent="0.25">
      <c r="A42" s="356">
        <v>39125</v>
      </c>
      <c r="B42" s="356" t="s">
        <v>3552</v>
      </c>
      <c r="C42" s="356" t="s">
        <v>3517</v>
      </c>
      <c r="D42" s="352">
        <v>2.25</v>
      </c>
    </row>
    <row r="43" spans="1:4" x14ac:dyDescent="0.25">
      <c r="A43" s="356">
        <v>39134</v>
      </c>
      <c r="B43" s="356" t="s">
        <v>3553</v>
      </c>
      <c r="C43" s="356" t="s">
        <v>3517</v>
      </c>
      <c r="D43" s="352">
        <v>7.5</v>
      </c>
    </row>
    <row r="44" spans="1:4" x14ac:dyDescent="0.25">
      <c r="A44" s="356">
        <v>398</v>
      </c>
      <c r="B44" s="356" t="s">
        <v>3554</v>
      </c>
      <c r="C44" s="356" t="s">
        <v>3517</v>
      </c>
      <c r="D44" s="352">
        <v>6.91</v>
      </c>
    </row>
    <row r="45" spans="1:4" x14ac:dyDescent="0.25">
      <c r="A45" s="356">
        <v>39126</v>
      </c>
      <c r="B45" s="356" t="s">
        <v>3555</v>
      </c>
      <c r="C45" s="356" t="s">
        <v>3517</v>
      </c>
      <c r="D45" s="352">
        <v>10.130000000000001</v>
      </c>
    </row>
    <row r="46" spans="1:4" x14ac:dyDescent="0.25">
      <c r="A46" s="356">
        <v>399</v>
      </c>
      <c r="B46" s="356" t="s">
        <v>3556</v>
      </c>
      <c r="C46" s="356" t="s">
        <v>3517</v>
      </c>
      <c r="D46" s="352">
        <v>8.92</v>
      </c>
    </row>
    <row r="47" spans="1:4" x14ac:dyDescent="0.25">
      <c r="A47" s="356">
        <v>39158</v>
      </c>
      <c r="B47" s="356" t="s">
        <v>3557</v>
      </c>
      <c r="C47" s="356" t="s">
        <v>3517</v>
      </c>
      <c r="D47" s="352">
        <v>23.96</v>
      </c>
    </row>
    <row r="48" spans="1:4" x14ac:dyDescent="0.25">
      <c r="A48" s="356">
        <v>39141</v>
      </c>
      <c r="B48" s="356" t="s">
        <v>3558</v>
      </c>
      <c r="C48" s="356" t="s">
        <v>3517</v>
      </c>
      <c r="D48" s="352">
        <v>1.74</v>
      </c>
    </row>
    <row r="49" spans="1:4" x14ac:dyDescent="0.25">
      <c r="A49" s="356">
        <v>39140</v>
      </c>
      <c r="B49" s="356" t="s">
        <v>3559</v>
      </c>
      <c r="C49" s="356" t="s">
        <v>3517</v>
      </c>
      <c r="D49" s="352">
        <v>1.58</v>
      </c>
    </row>
    <row r="50" spans="1:4" x14ac:dyDescent="0.25">
      <c r="A50" s="356">
        <v>39137</v>
      </c>
      <c r="B50" s="356" t="s">
        <v>3560</v>
      </c>
      <c r="C50" s="356" t="s">
        <v>3517</v>
      </c>
      <c r="D50" s="352">
        <v>0.91</v>
      </c>
    </row>
    <row r="51" spans="1:4" x14ac:dyDescent="0.25">
      <c r="A51" s="356">
        <v>39139</v>
      </c>
      <c r="B51" s="356" t="s">
        <v>3561</v>
      </c>
      <c r="C51" s="356" t="s">
        <v>3517</v>
      </c>
      <c r="D51" s="352">
        <v>1.31</v>
      </c>
    </row>
    <row r="52" spans="1:4" x14ac:dyDescent="0.25">
      <c r="A52" s="356">
        <v>39143</v>
      </c>
      <c r="B52" s="356" t="s">
        <v>3562</v>
      </c>
      <c r="C52" s="356" t="s">
        <v>3517</v>
      </c>
      <c r="D52" s="352">
        <v>3.59</v>
      </c>
    </row>
    <row r="53" spans="1:4" x14ac:dyDescent="0.25">
      <c r="A53" s="356">
        <v>39142</v>
      </c>
      <c r="B53" s="356" t="s">
        <v>3563</v>
      </c>
      <c r="C53" s="356" t="s">
        <v>3517</v>
      </c>
      <c r="D53" s="352">
        <v>2.57</v>
      </c>
    </row>
    <row r="54" spans="1:4" x14ac:dyDescent="0.25">
      <c r="A54" s="356">
        <v>39138</v>
      </c>
      <c r="B54" s="356" t="s">
        <v>3564</v>
      </c>
      <c r="C54" s="356" t="s">
        <v>3517</v>
      </c>
      <c r="D54" s="352">
        <v>0.96</v>
      </c>
    </row>
    <row r="55" spans="1:4" x14ac:dyDescent="0.25">
      <c r="A55" s="356">
        <v>39136</v>
      </c>
      <c r="B55" s="356" t="s">
        <v>3565</v>
      </c>
      <c r="C55" s="356" t="s">
        <v>3517</v>
      </c>
      <c r="D55" s="352">
        <v>0.64</v>
      </c>
    </row>
    <row r="56" spans="1:4" x14ac:dyDescent="0.25">
      <c r="A56" s="356">
        <v>39144</v>
      </c>
      <c r="B56" s="356" t="s">
        <v>3566</v>
      </c>
      <c r="C56" s="356" t="s">
        <v>3517</v>
      </c>
      <c r="D56" s="352">
        <v>4.18</v>
      </c>
    </row>
    <row r="57" spans="1:4" x14ac:dyDescent="0.25">
      <c r="A57" s="356">
        <v>39145</v>
      </c>
      <c r="B57" s="356" t="s">
        <v>3567</v>
      </c>
      <c r="C57" s="356" t="s">
        <v>3517</v>
      </c>
      <c r="D57" s="352">
        <v>6.88</v>
      </c>
    </row>
    <row r="58" spans="1:4" x14ac:dyDescent="0.25">
      <c r="A58" s="356">
        <v>12615</v>
      </c>
      <c r="B58" s="356" t="s">
        <v>3568</v>
      </c>
      <c r="C58" s="356" t="s">
        <v>3517</v>
      </c>
      <c r="D58" s="352">
        <v>4.46</v>
      </c>
    </row>
    <row r="59" spans="1:4" x14ac:dyDescent="0.25">
      <c r="A59" s="356">
        <v>11927</v>
      </c>
      <c r="B59" s="356" t="s">
        <v>3569</v>
      </c>
      <c r="C59" s="356" t="s">
        <v>3517</v>
      </c>
      <c r="D59" s="352">
        <v>8.84</v>
      </c>
    </row>
    <row r="60" spans="1:4" x14ac:dyDescent="0.25">
      <c r="A60" s="356">
        <v>11928</v>
      </c>
      <c r="B60" s="356" t="s">
        <v>3570</v>
      </c>
      <c r="C60" s="356" t="s">
        <v>3517</v>
      </c>
      <c r="D60" s="352">
        <v>10.130000000000001</v>
      </c>
    </row>
    <row r="61" spans="1:4" x14ac:dyDescent="0.25">
      <c r="A61" s="356">
        <v>11929</v>
      </c>
      <c r="B61" s="356" t="s">
        <v>3571</v>
      </c>
      <c r="C61" s="356" t="s">
        <v>3517</v>
      </c>
      <c r="D61" s="352">
        <v>15.67</v>
      </c>
    </row>
    <row r="62" spans="1:4" x14ac:dyDescent="0.25">
      <c r="A62" s="356">
        <v>36801</v>
      </c>
      <c r="B62" s="356" t="s">
        <v>12446</v>
      </c>
      <c r="C62" s="356" t="s">
        <v>3517</v>
      </c>
      <c r="D62" s="352">
        <v>30.46</v>
      </c>
    </row>
    <row r="63" spans="1:4" x14ac:dyDescent="0.25">
      <c r="A63" s="356">
        <v>36246</v>
      </c>
      <c r="B63" s="356" t="s">
        <v>3572</v>
      </c>
      <c r="C63" s="356" t="s">
        <v>3526</v>
      </c>
      <c r="D63" s="352">
        <v>5</v>
      </c>
    </row>
    <row r="64" spans="1:4" x14ac:dyDescent="0.25">
      <c r="A64" s="356">
        <v>37600</v>
      </c>
      <c r="B64" s="356" t="s">
        <v>3573</v>
      </c>
      <c r="C64" s="356" t="s">
        <v>3517</v>
      </c>
      <c r="D64" s="352">
        <v>123.71</v>
      </c>
    </row>
    <row r="65" spans="1:4" x14ac:dyDescent="0.25">
      <c r="A65" s="356">
        <v>37599</v>
      </c>
      <c r="B65" s="356" t="s">
        <v>3574</v>
      </c>
      <c r="C65" s="356" t="s">
        <v>3517</v>
      </c>
      <c r="D65" s="352">
        <v>115.15</v>
      </c>
    </row>
    <row r="66" spans="1:4" x14ac:dyDescent="0.25">
      <c r="A66" s="356">
        <v>1</v>
      </c>
      <c r="B66" s="356" t="s">
        <v>12447</v>
      </c>
      <c r="C66" s="356" t="s">
        <v>3575</v>
      </c>
      <c r="D66" s="352">
        <v>76.47</v>
      </c>
    </row>
    <row r="67" spans="1:4" x14ac:dyDescent="0.25">
      <c r="A67" s="356">
        <v>3</v>
      </c>
      <c r="B67" s="356" t="s">
        <v>12448</v>
      </c>
      <c r="C67" s="356" t="s">
        <v>3576</v>
      </c>
      <c r="D67" s="352">
        <v>10.61</v>
      </c>
    </row>
    <row r="68" spans="1:4" x14ac:dyDescent="0.25">
      <c r="A68" s="356">
        <v>43054</v>
      </c>
      <c r="B68" s="356" t="s">
        <v>7967</v>
      </c>
      <c r="C68" s="356" t="s">
        <v>3575</v>
      </c>
      <c r="D68" s="352">
        <v>11.25</v>
      </c>
    </row>
    <row r="69" spans="1:4" x14ac:dyDescent="0.25">
      <c r="A69" s="356">
        <v>42402</v>
      </c>
      <c r="B69" s="356" t="s">
        <v>10107</v>
      </c>
      <c r="C69" s="356" t="s">
        <v>3575</v>
      </c>
      <c r="D69" s="352">
        <v>10.75</v>
      </c>
    </row>
    <row r="70" spans="1:4" x14ac:dyDescent="0.25">
      <c r="A70" s="356">
        <v>42403</v>
      </c>
      <c r="B70" s="356" t="s">
        <v>7968</v>
      </c>
      <c r="C70" s="356" t="s">
        <v>3575</v>
      </c>
      <c r="D70" s="352">
        <v>13.79</v>
      </c>
    </row>
    <row r="71" spans="1:4" x14ac:dyDescent="0.25">
      <c r="A71" s="356">
        <v>42404</v>
      </c>
      <c r="B71" s="356" t="s">
        <v>7969</v>
      </c>
      <c r="C71" s="356" t="s">
        <v>3575</v>
      </c>
      <c r="D71" s="352">
        <v>13.71</v>
      </c>
    </row>
    <row r="72" spans="1:4" x14ac:dyDescent="0.25">
      <c r="A72" s="356">
        <v>42405</v>
      </c>
      <c r="B72" s="356" t="s">
        <v>7970</v>
      </c>
      <c r="C72" s="356" t="s">
        <v>3575</v>
      </c>
      <c r="D72" s="352">
        <v>14.61</v>
      </c>
    </row>
    <row r="73" spans="1:4" x14ac:dyDescent="0.25">
      <c r="A73" s="356">
        <v>34341</v>
      </c>
      <c r="B73" s="356" t="s">
        <v>3577</v>
      </c>
      <c r="C73" s="356" t="s">
        <v>3575</v>
      </c>
      <c r="D73" s="352">
        <v>12.68</v>
      </c>
    </row>
    <row r="74" spans="1:4" x14ac:dyDescent="0.25">
      <c r="A74" s="356">
        <v>43053</v>
      </c>
      <c r="B74" s="356" t="s">
        <v>7971</v>
      </c>
      <c r="C74" s="356" t="s">
        <v>3575</v>
      </c>
      <c r="D74" s="352">
        <v>10.050000000000001</v>
      </c>
    </row>
    <row r="75" spans="1:4" x14ac:dyDescent="0.25">
      <c r="A75" s="356">
        <v>43058</v>
      </c>
      <c r="B75" s="356" t="s">
        <v>7972</v>
      </c>
      <c r="C75" s="356" t="s">
        <v>3575</v>
      </c>
      <c r="D75" s="352">
        <v>10.42</v>
      </c>
    </row>
    <row r="76" spans="1:4" x14ac:dyDescent="0.25">
      <c r="A76" s="356">
        <v>34</v>
      </c>
      <c r="B76" s="356" t="s">
        <v>3578</v>
      </c>
      <c r="C76" s="356" t="s">
        <v>3575</v>
      </c>
      <c r="D76" s="352">
        <v>10.47</v>
      </c>
    </row>
    <row r="77" spans="1:4" x14ac:dyDescent="0.25">
      <c r="A77" s="356">
        <v>43055</v>
      </c>
      <c r="B77" s="356" t="s">
        <v>7973</v>
      </c>
      <c r="C77" s="356" t="s">
        <v>3575</v>
      </c>
      <c r="D77" s="352">
        <v>9.07</v>
      </c>
    </row>
    <row r="78" spans="1:4" x14ac:dyDescent="0.25">
      <c r="A78" s="356">
        <v>43056</v>
      </c>
      <c r="B78" s="356" t="s">
        <v>7974</v>
      </c>
      <c r="C78" s="356" t="s">
        <v>3575</v>
      </c>
      <c r="D78" s="352">
        <v>10.46</v>
      </c>
    </row>
    <row r="79" spans="1:4" x14ac:dyDescent="0.25">
      <c r="A79" s="356">
        <v>43057</v>
      </c>
      <c r="B79" s="356" t="s">
        <v>7975</v>
      </c>
      <c r="C79" s="356" t="s">
        <v>3575</v>
      </c>
      <c r="D79" s="352">
        <v>11.49</v>
      </c>
    </row>
    <row r="80" spans="1:4" x14ac:dyDescent="0.25">
      <c r="A80" s="356">
        <v>34449</v>
      </c>
      <c r="B80" s="356" t="s">
        <v>3579</v>
      </c>
      <c r="C80" s="356" t="s">
        <v>3575</v>
      </c>
      <c r="D80" s="352">
        <v>12.28</v>
      </c>
    </row>
    <row r="81" spans="1:4" x14ac:dyDescent="0.25">
      <c r="A81" s="356">
        <v>32</v>
      </c>
      <c r="B81" s="356" t="s">
        <v>3580</v>
      </c>
      <c r="C81" s="356" t="s">
        <v>3575</v>
      </c>
      <c r="D81" s="352">
        <v>11.05</v>
      </c>
    </row>
    <row r="82" spans="1:4" x14ac:dyDescent="0.25">
      <c r="A82" s="356">
        <v>33</v>
      </c>
      <c r="B82" s="356" t="s">
        <v>3581</v>
      </c>
      <c r="C82" s="356" t="s">
        <v>3575</v>
      </c>
      <c r="D82" s="352">
        <v>11.11</v>
      </c>
    </row>
    <row r="83" spans="1:4" x14ac:dyDescent="0.25">
      <c r="A83" s="356">
        <v>43061</v>
      </c>
      <c r="B83" s="356" t="s">
        <v>7976</v>
      </c>
      <c r="C83" s="356" t="s">
        <v>3575</v>
      </c>
      <c r="D83" s="352">
        <v>10.38</v>
      </c>
    </row>
    <row r="84" spans="1:4" x14ac:dyDescent="0.25">
      <c r="A84" s="356">
        <v>43059</v>
      </c>
      <c r="B84" s="356" t="s">
        <v>7977</v>
      </c>
      <c r="C84" s="356" t="s">
        <v>3575</v>
      </c>
      <c r="D84" s="352">
        <v>9.91</v>
      </c>
    </row>
    <row r="85" spans="1:4" x14ac:dyDescent="0.25">
      <c r="A85" s="356">
        <v>43062</v>
      </c>
      <c r="B85" s="356" t="s">
        <v>7978</v>
      </c>
      <c r="C85" s="356" t="s">
        <v>3575</v>
      </c>
      <c r="D85" s="352">
        <v>10.98</v>
      </c>
    </row>
    <row r="86" spans="1:4" x14ac:dyDescent="0.25">
      <c r="A86" s="356">
        <v>43060</v>
      </c>
      <c r="B86" s="356" t="s">
        <v>7979</v>
      </c>
      <c r="C86" s="356" t="s">
        <v>3575</v>
      </c>
      <c r="D86" s="352">
        <v>8.6300000000000008</v>
      </c>
    </row>
    <row r="87" spans="1:4" x14ac:dyDescent="0.25">
      <c r="A87" s="356">
        <v>20063</v>
      </c>
      <c r="B87" s="356" t="s">
        <v>3582</v>
      </c>
      <c r="C87" s="356" t="s">
        <v>3517</v>
      </c>
      <c r="D87" s="352">
        <v>4.4400000000000004</v>
      </c>
    </row>
    <row r="88" spans="1:4" x14ac:dyDescent="0.25">
      <c r="A88" s="356">
        <v>40410</v>
      </c>
      <c r="B88" s="356" t="s">
        <v>3583</v>
      </c>
      <c r="C88" s="356" t="s">
        <v>3517</v>
      </c>
      <c r="D88" s="352">
        <v>31.27</v>
      </c>
    </row>
    <row r="89" spans="1:4" x14ac:dyDescent="0.25">
      <c r="A89" s="356">
        <v>40411</v>
      </c>
      <c r="B89" s="356" t="s">
        <v>3584</v>
      </c>
      <c r="C89" s="356" t="s">
        <v>3517</v>
      </c>
      <c r="D89" s="352">
        <v>33.93</v>
      </c>
    </row>
    <row r="90" spans="1:4" x14ac:dyDescent="0.25">
      <c r="A90" s="356">
        <v>40412</v>
      </c>
      <c r="B90" s="356" t="s">
        <v>3585</v>
      </c>
      <c r="C90" s="356" t="s">
        <v>3517</v>
      </c>
      <c r="D90" s="352">
        <v>38.090000000000003</v>
      </c>
    </row>
    <row r="91" spans="1:4" x14ac:dyDescent="0.25">
      <c r="A91" s="356">
        <v>38838</v>
      </c>
      <c r="B91" s="356" t="s">
        <v>3586</v>
      </c>
      <c r="C91" s="356" t="s">
        <v>3517</v>
      </c>
      <c r="D91" s="352">
        <v>11.14</v>
      </c>
    </row>
    <row r="92" spans="1:4" x14ac:dyDescent="0.25">
      <c r="A92" s="356">
        <v>38839</v>
      </c>
      <c r="B92" s="356" t="s">
        <v>3587</v>
      </c>
      <c r="C92" s="356" t="s">
        <v>3517</v>
      </c>
      <c r="D92" s="352">
        <v>13.11</v>
      </c>
    </row>
    <row r="93" spans="1:4" x14ac:dyDescent="0.25">
      <c r="A93" s="356">
        <v>55</v>
      </c>
      <c r="B93" s="356" t="s">
        <v>3588</v>
      </c>
      <c r="C93" s="356" t="s">
        <v>3517</v>
      </c>
      <c r="D93" s="352">
        <v>5</v>
      </c>
    </row>
    <row r="94" spans="1:4" x14ac:dyDescent="0.25">
      <c r="A94" s="356">
        <v>61</v>
      </c>
      <c r="B94" s="356" t="s">
        <v>3589</v>
      </c>
      <c r="C94" s="356" t="s">
        <v>3517</v>
      </c>
      <c r="D94" s="352">
        <v>4.7300000000000004</v>
      </c>
    </row>
    <row r="95" spans="1:4" x14ac:dyDescent="0.25">
      <c r="A95" s="356">
        <v>62</v>
      </c>
      <c r="B95" s="356" t="s">
        <v>3590</v>
      </c>
      <c r="C95" s="356" t="s">
        <v>3517</v>
      </c>
      <c r="D95" s="352">
        <v>9.8000000000000007</v>
      </c>
    </row>
    <row r="96" spans="1:4" x14ac:dyDescent="0.25">
      <c r="A96" s="356">
        <v>77</v>
      </c>
      <c r="B96" s="356" t="s">
        <v>3591</v>
      </c>
      <c r="C96" s="356" t="s">
        <v>3517</v>
      </c>
      <c r="D96" s="352">
        <v>1.22</v>
      </c>
    </row>
    <row r="97" spans="1:4" x14ac:dyDescent="0.25">
      <c r="A97" s="356">
        <v>76</v>
      </c>
      <c r="B97" s="356" t="s">
        <v>3592</v>
      </c>
      <c r="C97" s="356" t="s">
        <v>3517</v>
      </c>
      <c r="D97" s="352">
        <v>1.25</v>
      </c>
    </row>
    <row r="98" spans="1:4" x14ac:dyDescent="0.25">
      <c r="A98" s="356">
        <v>67</v>
      </c>
      <c r="B98" s="356" t="s">
        <v>3593</v>
      </c>
      <c r="C98" s="356" t="s">
        <v>3517</v>
      </c>
      <c r="D98" s="352">
        <v>12.03</v>
      </c>
    </row>
    <row r="99" spans="1:4" x14ac:dyDescent="0.25">
      <c r="A99" s="356">
        <v>71</v>
      </c>
      <c r="B99" s="356" t="s">
        <v>3594</v>
      </c>
      <c r="C99" s="356" t="s">
        <v>3517</v>
      </c>
      <c r="D99" s="352">
        <v>22.11</v>
      </c>
    </row>
    <row r="100" spans="1:4" x14ac:dyDescent="0.25">
      <c r="A100" s="356">
        <v>73</v>
      </c>
      <c r="B100" s="356" t="s">
        <v>3595</v>
      </c>
      <c r="C100" s="356" t="s">
        <v>3517</v>
      </c>
      <c r="D100" s="352">
        <v>16.510000000000002</v>
      </c>
    </row>
    <row r="101" spans="1:4" x14ac:dyDescent="0.25">
      <c r="A101" s="356">
        <v>103</v>
      </c>
      <c r="B101" s="356" t="s">
        <v>3596</v>
      </c>
      <c r="C101" s="356" t="s">
        <v>3517</v>
      </c>
      <c r="D101" s="352">
        <v>49.11</v>
      </c>
    </row>
    <row r="102" spans="1:4" x14ac:dyDescent="0.25">
      <c r="A102" s="356">
        <v>107</v>
      </c>
      <c r="B102" s="356" t="s">
        <v>3597</v>
      </c>
      <c r="C102" s="356" t="s">
        <v>3517</v>
      </c>
      <c r="D102" s="352">
        <v>0.77</v>
      </c>
    </row>
    <row r="103" spans="1:4" x14ac:dyDescent="0.25">
      <c r="A103" s="356">
        <v>65</v>
      </c>
      <c r="B103" s="356" t="s">
        <v>3598</v>
      </c>
      <c r="C103" s="356" t="s">
        <v>3517</v>
      </c>
      <c r="D103" s="352">
        <v>0.95</v>
      </c>
    </row>
    <row r="104" spans="1:4" x14ac:dyDescent="0.25">
      <c r="A104" s="356">
        <v>108</v>
      </c>
      <c r="B104" s="356" t="s">
        <v>3599</v>
      </c>
      <c r="C104" s="356" t="s">
        <v>3517</v>
      </c>
      <c r="D104" s="352">
        <v>1.96</v>
      </c>
    </row>
    <row r="105" spans="1:4" x14ac:dyDescent="0.25">
      <c r="A105" s="356">
        <v>110</v>
      </c>
      <c r="B105" s="356" t="s">
        <v>3600</v>
      </c>
      <c r="C105" s="356" t="s">
        <v>3517</v>
      </c>
      <c r="D105" s="352">
        <v>7.58</v>
      </c>
    </row>
    <row r="106" spans="1:4" x14ac:dyDescent="0.25">
      <c r="A106" s="356">
        <v>109</v>
      </c>
      <c r="B106" s="356" t="s">
        <v>3601</v>
      </c>
      <c r="C106" s="356" t="s">
        <v>3517</v>
      </c>
      <c r="D106" s="352">
        <v>3.74</v>
      </c>
    </row>
    <row r="107" spans="1:4" x14ac:dyDescent="0.25">
      <c r="A107" s="356">
        <v>111</v>
      </c>
      <c r="B107" s="356" t="s">
        <v>3602</v>
      </c>
      <c r="C107" s="356" t="s">
        <v>3517</v>
      </c>
      <c r="D107" s="352">
        <v>8.74</v>
      </c>
    </row>
    <row r="108" spans="1:4" x14ac:dyDescent="0.25">
      <c r="A108" s="356">
        <v>112</v>
      </c>
      <c r="B108" s="356" t="s">
        <v>3603</v>
      </c>
      <c r="C108" s="356" t="s">
        <v>3517</v>
      </c>
      <c r="D108" s="352">
        <v>4.76</v>
      </c>
    </row>
    <row r="109" spans="1:4" x14ac:dyDescent="0.25">
      <c r="A109" s="356">
        <v>113</v>
      </c>
      <c r="B109" s="356" t="s">
        <v>3604</v>
      </c>
      <c r="C109" s="356" t="s">
        <v>3517</v>
      </c>
      <c r="D109" s="352">
        <v>12.92</v>
      </c>
    </row>
    <row r="110" spans="1:4" x14ac:dyDescent="0.25">
      <c r="A110" s="356">
        <v>104</v>
      </c>
      <c r="B110" s="356" t="s">
        <v>3605</v>
      </c>
      <c r="C110" s="356" t="s">
        <v>3517</v>
      </c>
      <c r="D110" s="352">
        <v>18.79</v>
      </c>
    </row>
    <row r="111" spans="1:4" x14ac:dyDescent="0.25">
      <c r="A111" s="356">
        <v>102</v>
      </c>
      <c r="B111" s="356" t="s">
        <v>3606</v>
      </c>
      <c r="C111" s="356" t="s">
        <v>3517</v>
      </c>
      <c r="D111" s="352">
        <v>30.84</v>
      </c>
    </row>
    <row r="112" spans="1:4" x14ac:dyDescent="0.25">
      <c r="A112" s="356">
        <v>95</v>
      </c>
      <c r="B112" s="356" t="s">
        <v>3607</v>
      </c>
      <c r="C112" s="356" t="s">
        <v>3517</v>
      </c>
      <c r="D112" s="352">
        <v>10.44</v>
      </c>
    </row>
    <row r="113" spans="1:4" x14ac:dyDescent="0.25">
      <c r="A113" s="356">
        <v>96</v>
      </c>
      <c r="B113" s="356" t="s">
        <v>3608</v>
      </c>
      <c r="C113" s="356" t="s">
        <v>3517</v>
      </c>
      <c r="D113" s="352">
        <v>12.01</v>
      </c>
    </row>
    <row r="114" spans="1:4" x14ac:dyDescent="0.25">
      <c r="A114" s="356">
        <v>97</v>
      </c>
      <c r="B114" s="356" t="s">
        <v>3609</v>
      </c>
      <c r="C114" s="356" t="s">
        <v>3517</v>
      </c>
      <c r="D114" s="352">
        <v>15.59</v>
      </c>
    </row>
    <row r="115" spans="1:4" x14ac:dyDescent="0.25">
      <c r="A115" s="356">
        <v>98</v>
      </c>
      <c r="B115" s="356" t="s">
        <v>3610</v>
      </c>
      <c r="C115" s="356" t="s">
        <v>3517</v>
      </c>
      <c r="D115" s="352">
        <v>21.01</v>
      </c>
    </row>
    <row r="116" spans="1:4" x14ac:dyDescent="0.25">
      <c r="A116" s="356">
        <v>99</v>
      </c>
      <c r="B116" s="356" t="s">
        <v>3611</v>
      </c>
      <c r="C116" s="356" t="s">
        <v>3517</v>
      </c>
      <c r="D116" s="352">
        <v>25.49</v>
      </c>
    </row>
    <row r="117" spans="1:4" x14ac:dyDescent="0.25">
      <c r="A117" s="356">
        <v>100</v>
      </c>
      <c r="B117" s="356" t="s">
        <v>3612</v>
      </c>
      <c r="C117" s="356" t="s">
        <v>3517</v>
      </c>
      <c r="D117" s="352">
        <v>35.56</v>
      </c>
    </row>
    <row r="118" spans="1:4" x14ac:dyDescent="0.25">
      <c r="A118" s="356">
        <v>75</v>
      </c>
      <c r="B118" s="356" t="s">
        <v>3613</v>
      </c>
      <c r="C118" s="356" t="s">
        <v>3517</v>
      </c>
      <c r="D118" s="352">
        <v>370.58</v>
      </c>
    </row>
    <row r="119" spans="1:4" x14ac:dyDescent="0.25">
      <c r="A119" s="356">
        <v>114</v>
      </c>
      <c r="B119" s="356" t="s">
        <v>3614</v>
      </c>
      <c r="C119" s="356" t="s">
        <v>3517</v>
      </c>
      <c r="D119" s="352">
        <v>13.5</v>
      </c>
    </row>
    <row r="120" spans="1:4" x14ac:dyDescent="0.25">
      <c r="A120" s="356">
        <v>68</v>
      </c>
      <c r="B120" s="356" t="s">
        <v>3615</v>
      </c>
      <c r="C120" s="356" t="s">
        <v>3517</v>
      </c>
      <c r="D120" s="352">
        <v>20.65</v>
      </c>
    </row>
    <row r="121" spans="1:4" x14ac:dyDescent="0.25">
      <c r="A121" s="356">
        <v>86</v>
      </c>
      <c r="B121" s="356" t="s">
        <v>3616</v>
      </c>
      <c r="C121" s="356" t="s">
        <v>3517</v>
      </c>
      <c r="D121" s="352">
        <v>38.39</v>
      </c>
    </row>
    <row r="122" spans="1:4" x14ac:dyDescent="0.25">
      <c r="A122" s="356">
        <v>66</v>
      </c>
      <c r="B122" s="356" t="s">
        <v>3617</v>
      </c>
      <c r="C122" s="356" t="s">
        <v>3517</v>
      </c>
      <c r="D122" s="352">
        <v>38.520000000000003</v>
      </c>
    </row>
    <row r="123" spans="1:4" x14ac:dyDescent="0.25">
      <c r="A123" s="356">
        <v>69</v>
      </c>
      <c r="B123" s="356" t="s">
        <v>3618</v>
      </c>
      <c r="C123" s="356" t="s">
        <v>3517</v>
      </c>
      <c r="D123" s="352">
        <v>58.88</v>
      </c>
    </row>
    <row r="124" spans="1:4" x14ac:dyDescent="0.25">
      <c r="A124" s="356">
        <v>83</v>
      </c>
      <c r="B124" s="356" t="s">
        <v>3619</v>
      </c>
      <c r="C124" s="356" t="s">
        <v>3517</v>
      </c>
      <c r="D124" s="352">
        <v>188.07</v>
      </c>
    </row>
    <row r="125" spans="1:4" x14ac:dyDescent="0.25">
      <c r="A125" s="356">
        <v>74</v>
      </c>
      <c r="B125" s="356" t="s">
        <v>3620</v>
      </c>
      <c r="C125" s="356" t="s">
        <v>3517</v>
      </c>
      <c r="D125" s="352">
        <v>262.56</v>
      </c>
    </row>
    <row r="126" spans="1:4" x14ac:dyDescent="0.25">
      <c r="A126" s="356">
        <v>106</v>
      </c>
      <c r="B126" s="356" t="s">
        <v>3621</v>
      </c>
      <c r="C126" s="356" t="s">
        <v>3517</v>
      </c>
      <c r="D126" s="352">
        <v>398.88</v>
      </c>
    </row>
    <row r="127" spans="1:4" x14ac:dyDescent="0.25">
      <c r="A127" s="356">
        <v>87</v>
      </c>
      <c r="B127" s="356" t="s">
        <v>3622</v>
      </c>
      <c r="C127" s="356" t="s">
        <v>3517</v>
      </c>
      <c r="D127" s="352">
        <v>18.96</v>
      </c>
    </row>
    <row r="128" spans="1:4" x14ac:dyDescent="0.25">
      <c r="A128" s="356">
        <v>88</v>
      </c>
      <c r="B128" s="356" t="s">
        <v>3623</v>
      </c>
      <c r="C128" s="356" t="s">
        <v>3517</v>
      </c>
      <c r="D128" s="352">
        <v>21.16</v>
      </c>
    </row>
    <row r="129" spans="1:4" x14ac:dyDescent="0.25">
      <c r="A129" s="356">
        <v>89</v>
      </c>
      <c r="B129" s="356" t="s">
        <v>3624</v>
      </c>
      <c r="C129" s="356" t="s">
        <v>3517</v>
      </c>
      <c r="D129" s="352">
        <v>31.29</v>
      </c>
    </row>
    <row r="130" spans="1:4" x14ac:dyDescent="0.25">
      <c r="A130" s="356">
        <v>90</v>
      </c>
      <c r="B130" s="356" t="s">
        <v>3625</v>
      </c>
      <c r="C130" s="356" t="s">
        <v>3517</v>
      </c>
      <c r="D130" s="352">
        <v>35.840000000000003</v>
      </c>
    </row>
    <row r="131" spans="1:4" x14ac:dyDescent="0.25">
      <c r="A131" s="356">
        <v>81</v>
      </c>
      <c r="B131" s="356" t="s">
        <v>3626</v>
      </c>
      <c r="C131" s="356" t="s">
        <v>3517</v>
      </c>
      <c r="D131" s="352">
        <v>61.31</v>
      </c>
    </row>
    <row r="132" spans="1:4" x14ac:dyDescent="0.25">
      <c r="A132" s="356">
        <v>82</v>
      </c>
      <c r="B132" s="356" t="s">
        <v>3627</v>
      </c>
      <c r="C132" s="356" t="s">
        <v>3517</v>
      </c>
      <c r="D132" s="352">
        <v>238</v>
      </c>
    </row>
    <row r="133" spans="1:4" x14ac:dyDescent="0.25">
      <c r="A133" s="356">
        <v>105</v>
      </c>
      <c r="B133" s="356" t="s">
        <v>3628</v>
      </c>
      <c r="C133" s="356" t="s">
        <v>3517</v>
      </c>
      <c r="D133" s="352">
        <v>278.64</v>
      </c>
    </row>
    <row r="134" spans="1:4" x14ac:dyDescent="0.25">
      <c r="A134" s="356">
        <v>60</v>
      </c>
      <c r="B134" s="356" t="s">
        <v>3629</v>
      </c>
      <c r="C134" s="356" t="s">
        <v>3517</v>
      </c>
      <c r="D134" s="352">
        <v>6.49</v>
      </c>
    </row>
    <row r="135" spans="1:4" x14ac:dyDescent="0.25">
      <c r="A135" s="356">
        <v>72</v>
      </c>
      <c r="B135" s="356" t="s">
        <v>3630</v>
      </c>
      <c r="C135" s="356" t="s">
        <v>3517</v>
      </c>
      <c r="D135" s="352">
        <v>37.479999999999997</v>
      </c>
    </row>
    <row r="136" spans="1:4" x14ac:dyDescent="0.25">
      <c r="A136" s="356">
        <v>70</v>
      </c>
      <c r="B136" s="356" t="s">
        <v>3631</v>
      </c>
      <c r="C136" s="356" t="s">
        <v>3517</v>
      </c>
      <c r="D136" s="352">
        <v>31.34</v>
      </c>
    </row>
    <row r="137" spans="1:4" x14ac:dyDescent="0.25">
      <c r="A137" s="356">
        <v>85</v>
      </c>
      <c r="B137" s="356" t="s">
        <v>3632</v>
      </c>
      <c r="C137" s="356" t="s">
        <v>3517</v>
      </c>
      <c r="D137" s="352">
        <v>45.49</v>
      </c>
    </row>
    <row r="138" spans="1:4" x14ac:dyDescent="0.25">
      <c r="A138" s="356">
        <v>84</v>
      </c>
      <c r="B138" s="356" t="s">
        <v>3633</v>
      </c>
      <c r="C138" s="356" t="s">
        <v>3517</v>
      </c>
      <c r="D138" s="352">
        <v>0.52</v>
      </c>
    </row>
    <row r="139" spans="1:4" x14ac:dyDescent="0.25">
      <c r="A139" s="356">
        <v>37997</v>
      </c>
      <c r="B139" s="356" t="s">
        <v>3634</v>
      </c>
      <c r="C139" s="356" t="s">
        <v>3517</v>
      </c>
      <c r="D139" s="352">
        <v>8.9499999999999993</v>
      </c>
    </row>
    <row r="140" spans="1:4" x14ac:dyDescent="0.25">
      <c r="A140" s="356">
        <v>37998</v>
      </c>
      <c r="B140" s="356" t="s">
        <v>3635</v>
      </c>
      <c r="C140" s="356" t="s">
        <v>3517</v>
      </c>
      <c r="D140" s="352">
        <v>9.27</v>
      </c>
    </row>
    <row r="141" spans="1:4" x14ac:dyDescent="0.25">
      <c r="A141" s="356">
        <v>10899</v>
      </c>
      <c r="B141" s="356" t="s">
        <v>3636</v>
      </c>
      <c r="C141" s="356" t="s">
        <v>3517</v>
      </c>
      <c r="D141" s="352">
        <v>68.12</v>
      </c>
    </row>
    <row r="142" spans="1:4" x14ac:dyDescent="0.25">
      <c r="A142" s="356">
        <v>10900</v>
      </c>
      <c r="B142" s="356" t="s">
        <v>3637</v>
      </c>
      <c r="C142" s="356" t="s">
        <v>3517</v>
      </c>
      <c r="D142" s="352">
        <v>53.31</v>
      </c>
    </row>
    <row r="143" spans="1:4" x14ac:dyDescent="0.25">
      <c r="A143" s="356">
        <v>46</v>
      </c>
      <c r="B143" s="356" t="s">
        <v>3638</v>
      </c>
      <c r="C143" s="356" t="s">
        <v>3517</v>
      </c>
      <c r="D143" s="352">
        <v>58.46</v>
      </c>
    </row>
    <row r="144" spans="1:4" x14ac:dyDescent="0.25">
      <c r="A144" s="356">
        <v>51</v>
      </c>
      <c r="B144" s="356" t="s">
        <v>3639</v>
      </c>
      <c r="C144" s="356" t="s">
        <v>3517</v>
      </c>
      <c r="D144" s="352">
        <v>161.27000000000001</v>
      </c>
    </row>
    <row r="145" spans="1:4" x14ac:dyDescent="0.25">
      <c r="A145" s="356">
        <v>12863</v>
      </c>
      <c r="B145" s="356" t="s">
        <v>3640</v>
      </c>
      <c r="C145" s="356" t="s">
        <v>3517</v>
      </c>
      <c r="D145" s="352">
        <v>37.14</v>
      </c>
    </row>
    <row r="146" spans="1:4" x14ac:dyDescent="0.25">
      <c r="A146" s="356">
        <v>50</v>
      </c>
      <c r="B146" s="356" t="s">
        <v>3641</v>
      </c>
      <c r="C146" s="356" t="s">
        <v>3517</v>
      </c>
      <c r="D146" s="352">
        <v>84.21</v>
      </c>
    </row>
    <row r="147" spans="1:4" x14ac:dyDescent="0.25">
      <c r="A147" s="356">
        <v>47</v>
      </c>
      <c r="B147" s="356" t="s">
        <v>3642</v>
      </c>
      <c r="C147" s="356" t="s">
        <v>3517</v>
      </c>
      <c r="D147" s="352">
        <v>99.95</v>
      </c>
    </row>
    <row r="148" spans="1:4" x14ac:dyDescent="0.25">
      <c r="A148" s="356">
        <v>48</v>
      </c>
      <c r="B148" s="356" t="s">
        <v>3643</v>
      </c>
      <c r="C148" s="356" t="s">
        <v>3517</v>
      </c>
      <c r="D148" s="352">
        <v>26.07</v>
      </c>
    </row>
    <row r="149" spans="1:4" x14ac:dyDescent="0.25">
      <c r="A149" s="356">
        <v>52</v>
      </c>
      <c r="B149" s="356" t="s">
        <v>3644</v>
      </c>
      <c r="C149" s="356" t="s">
        <v>3517</v>
      </c>
      <c r="D149" s="352">
        <v>19.809999999999999</v>
      </c>
    </row>
    <row r="150" spans="1:4" x14ac:dyDescent="0.25">
      <c r="A150" s="356">
        <v>43</v>
      </c>
      <c r="B150" s="356" t="s">
        <v>3645</v>
      </c>
      <c r="C150" s="356" t="s">
        <v>3517</v>
      </c>
      <c r="D150" s="352">
        <v>66.849999999999994</v>
      </c>
    </row>
    <row r="151" spans="1:4" x14ac:dyDescent="0.25">
      <c r="A151" s="356">
        <v>39719</v>
      </c>
      <c r="B151" s="356" t="s">
        <v>12449</v>
      </c>
      <c r="C151" s="356" t="s">
        <v>3576</v>
      </c>
      <c r="D151" s="352">
        <v>200.15</v>
      </c>
    </row>
    <row r="152" spans="1:4" x14ac:dyDescent="0.25">
      <c r="A152" s="356">
        <v>3410</v>
      </c>
      <c r="B152" s="356" t="s">
        <v>12450</v>
      </c>
      <c r="C152" s="356" t="s">
        <v>3575</v>
      </c>
      <c r="D152" s="352">
        <v>45.02</v>
      </c>
    </row>
    <row r="153" spans="1:4" x14ac:dyDescent="0.25">
      <c r="A153" s="356">
        <v>4791</v>
      </c>
      <c r="B153" s="356" t="s">
        <v>12451</v>
      </c>
      <c r="C153" s="356" t="s">
        <v>3575</v>
      </c>
      <c r="D153" s="352">
        <v>19.12</v>
      </c>
    </row>
    <row r="154" spans="1:4" x14ac:dyDescent="0.25">
      <c r="A154" s="356">
        <v>157</v>
      </c>
      <c r="B154" s="356" t="s">
        <v>3646</v>
      </c>
      <c r="C154" s="356" t="s">
        <v>3575</v>
      </c>
      <c r="D154" s="352">
        <v>113.65</v>
      </c>
    </row>
    <row r="155" spans="1:4" x14ac:dyDescent="0.25">
      <c r="A155" s="356">
        <v>156</v>
      </c>
      <c r="B155" s="356" t="s">
        <v>3647</v>
      </c>
      <c r="C155" s="356" t="s">
        <v>3575</v>
      </c>
      <c r="D155" s="352">
        <v>40.46</v>
      </c>
    </row>
    <row r="156" spans="1:4" x14ac:dyDescent="0.25">
      <c r="A156" s="356">
        <v>131</v>
      </c>
      <c r="B156" s="356" t="s">
        <v>3648</v>
      </c>
      <c r="C156" s="356" t="s">
        <v>3575</v>
      </c>
      <c r="D156" s="352">
        <v>34.6</v>
      </c>
    </row>
    <row r="157" spans="1:4" x14ac:dyDescent="0.25">
      <c r="A157" s="356">
        <v>21114</v>
      </c>
      <c r="B157" s="356" t="s">
        <v>3649</v>
      </c>
      <c r="C157" s="356" t="s">
        <v>3517</v>
      </c>
      <c r="D157" s="352">
        <v>39.450000000000003</v>
      </c>
    </row>
    <row r="158" spans="1:4" x14ac:dyDescent="0.25">
      <c r="A158" s="356">
        <v>119</v>
      </c>
      <c r="B158" s="356" t="s">
        <v>3650</v>
      </c>
      <c r="C158" s="356" t="s">
        <v>3517</v>
      </c>
      <c r="D158" s="352">
        <v>10</v>
      </c>
    </row>
    <row r="159" spans="1:4" x14ac:dyDescent="0.25">
      <c r="A159" s="356">
        <v>122</v>
      </c>
      <c r="B159" s="356" t="s">
        <v>12452</v>
      </c>
      <c r="C159" s="356" t="s">
        <v>3517</v>
      </c>
      <c r="D159" s="352">
        <v>76.94</v>
      </c>
    </row>
    <row r="160" spans="1:4" x14ac:dyDescent="0.25">
      <c r="A160" s="356">
        <v>20080</v>
      </c>
      <c r="B160" s="356" t="s">
        <v>3651</v>
      </c>
      <c r="C160" s="356" t="s">
        <v>3517</v>
      </c>
      <c r="D160" s="352">
        <v>25.11</v>
      </c>
    </row>
    <row r="161" spans="1:4" x14ac:dyDescent="0.25">
      <c r="A161" s="356">
        <v>124</v>
      </c>
      <c r="B161" s="356" t="s">
        <v>7980</v>
      </c>
      <c r="C161" s="356" t="s">
        <v>3576</v>
      </c>
      <c r="D161" s="352">
        <v>13.34</v>
      </c>
    </row>
    <row r="162" spans="1:4" x14ac:dyDescent="0.25">
      <c r="A162" s="356">
        <v>7334</v>
      </c>
      <c r="B162" s="356" t="s">
        <v>3652</v>
      </c>
      <c r="C162" s="356" t="s">
        <v>3576</v>
      </c>
      <c r="D162" s="352">
        <v>26.6</v>
      </c>
    </row>
    <row r="163" spans="1:4" x14ac:dyDescent="0.25">
      <c r="A163" s="356">
        <v>123</v>
      </c>
      <c r="B163" s="356" t="s">
        <v>7981</v>
      </c>
      <c r="C163" s="356" t="s">
        <v>3576</v>
      </c>
      <c r="D163" s="352">
        <v>5.46</v>
      </c>
    </row>
    <row r="164" spans="1:4" x14ac:dyDescent="0.25">
      <c r="A164" s="356">
        <v>127</v>
      </c>
      <c r="B164" s="356" t="s">
        <v>7982</v>
      </c>
      <c r="C164" s="356" t="s">
        <v>3576</v>
      </c>
      <c r="D164" s="352">
        <v>13.03</v>
      </c>
    </row>
    <row r="165" spans="1:4" x14ac:dyDescent="0.25">
      <c r="A165" s="356">
        <v>41373</v>
      </c>
      <c r="B165" s="356" t="s">
        <v>7983</v>
      </c>
      <c r="C165" s="356" t="s">
        <v>3576</v>
      </c>
      <c r="D165" s="352">
        <v>18.16</v>
      </c>
    </row>
    <row r="166" spans="1:4" x14ac:dyDescent="0.25">
      <c r="A166" s="356">
        <v>133</v>
      </c>
      <c r="B166" s="356" t="s">
        <v>7984</v>
      </c>
      <c r="C166" s="356" t="s">
        <v>3576</v>
      </c>
      <c r="D166" s="352">
        <v>5.41</v>
      </c>
    </row>
    <row r="167" spans="1:4" x14ac:dyDescent="0.25">
      <c r="A167" s="356">
        <v>43617</v>
      </c>
      <c r="B167" s="356" t="s">
        <v>7985</v>
      </c>
      <c r="C167" s="356" t="s">
        <v>3576</v>
      </c>
      <c r="D167" s="352">
        <v>6.05</v>
      </c>
    </row>
    <row r="168" spans="1:4" x14ac:dyDescent="0.25">
      <c r="A168" s="356">
        <v>132</v>
      </c>
      <c r="B168" s="356" t="s">
        <v>7986</v>
      </c>
      <c r="C168" s="356" t="s">
        <v>3576</v>
      </c>
      <c r="D168" s="352">
        <v>5.61</v>
      </c>
    </row>
    <row r="169" spans="1:4" x14ac:dyDescent="0.25">
      <c r="A169" s="356">
        <v>43618</v>
      </c>
      <c r="B169" s="356" t="s">
        <v>7987</v>
      </c>
      <c r="C169" s="356" t="s">
        <v>3575</v>
      </c>
      <c r="D169" s="352">
        <v>14.13</v>
      </c>
    </row>
    <row r="170" spans="1:4" x14ac:dyDescent="0.25">
      <c r="A170" s="356">
        <v>37476</v>
      </c>
      <c r="B170" s="356" t="s">
        <v>12453</v>
      </c>
      <c r="C170" s="356" t="s">
        <v>3517</v>
      </c>
      <c r="D170" s="353">
        <v>3261.17</v>
      </c>
    </row>
    <row r="171" spans="1:4" x14ac:dyDescent="0.25">
      <c r="A171" s="356">
        <v>37478</v>
      </c>
      <c r="B171" s="356" t="s">
        <v>12454</v>
      </c>
      <c r="C171" s="356" t="s">
        <v>3517</v>
      </c>
      <c r="D171" s="353">
        <v>4084.7</v>
      </c>
    </row>
    <row r="172" spans="1:4" x14ac:dyDescent="0.25">
      <c r="A172" s="356">
        <v>37477</v>
      </c>
      <c r="B172" s="356" t="s">
        <v>12455</v>
      </c>
      <c r="C172" s="356" t="s">
        <v>3517</v>
      </c>
      <c r="D172" s="353">
        <v>5534.11</v>
      </c>
    </row>
    <row r="173" spans="1:4" x14ac:dyDescent="0.25">
      <c r="A173" s="356">
        <v>37479</v>
      </c>
      <c r="B173" s="356" t="s">
        <v>12456</v>
      </c>
      <c r="C173" s="356" t="s">
        <v>3517</v>
      </c>
      <c r="D173" s="353">
        <v>6563.52</v>
      </c>
    </row>
    <row r="174" spans="1:4" x14ac:dyDescent="0.25">
      <c r="A174" s="356">
        <v>4319</v>
      </c>
      <c r="B174" s="356" t="s">
        <v>3653</v>
      </c>
      <c r="C174" s="356" t="s">
        <v>3517</v>
      </c>
      <c r="D174" s="352">
        <v>1.72</v>
      </c>
    </row>
    <row r="175" spans="1:4" x14ac:dyDescent="0.25">
      <c r="A175" s="356">
        <v>42409</v>
      </c>
      <c r="B175" s="356" t="s">
        <v>7988</v>
      </c>
      <c r="C175" s="356" t="s">
        <v>3575</v>
      </c>
      <c r="D175" s="352">
        <v>8.89</v>
      </c>
    </row>
    <row r="176" spans="1:4" x14ac:dyDescent="0.25">
      <c r="A176" s="356">
        <v>40553</v>
      </c>
      <c r="B176" s="356" t="s">
        <v>7989</v>
      </c>
      <c r="C176" s="356" t="s">
        <v>3524</v>
      </c>
      <c r="D176" s="352">
        <v>40.58</v>
      </c>
    </row>
    <row r="177" spans="1:4" x14ac:dyDescent="0.25">
      <c r="A177" s="356">
        <v>6114</v>
      </c>
      <c r="B177" s="356" t="s">
        <v>12457</v>
      </c>
      <c r="C177" s="356" t="s">
        <v>3519</v>
      </c>
      <c r="D177" s="352">
        <v>11.83</v>
      </c>
    </row>
    <row r="178" spans="1:4" x14ac:dyDescent="0.25">
      <c r="A178" s="356">
        <v>40912</v>
      </c>
      <c r="B178" s="356" t="s">
        <v>3654</v>
      </c>
      <c r="C178" s="356" t="s">
        <v>3655</v>
      </c>
      <c r="D178" s="353">
        <v>2094.4499999999998</v>
      </c>
    </row>
    <row r="179" spans="1:4" x14ac:dyDescent="0.25">
      <c r="A179" s="356">
        <v>247</v>
      </c>
      <c r="B179" s="356" t="s">
        <v>3656</v>
      </c>
      <c r="C179" s="356" t="s">
        <v>3519</v>
      </c>
      <c r="D179" s="352">
        <v>11.58</v>
      </c>
    </row>
    <row r="180" spans="1:4" x14ac:dyDescent="0.25">
      <c r="A180" s="356">
        <v>40919</v>
      </c>
      <c r="B180" s="356" t="s">
        <v>3657</v>
      </c>
      <c r="C180" s="356" t="s">
        <v>3655</v>
      </c>
      <c r="D180" s="353">
        <v>2046.78</v>
      </c>
    </row>
    <row r="181" spans="1:4" x14ac:dyDescent="0.25">
      <c r="A181" s="356">
        <v>40984</v>
      </c>
      <c r="B181" s="356" t="s">
        <v>3658</v>
      </c>
      <c r="C181" s="356" t="s">
        <v>3655</v>
      </c>
      <c r="D181" s="353">
        <v>1504.49</v>
      </c>
    </row>
    <row r="182" spans="1:4" x14ac:dyDescent="0.25">
      <c r="A182" s="356">
        <v>44499</v>
      </c>
      <c r="B182" s="356" t="s">
        <v>12458</v>
      </c>
      <c r="C182" s="356" t="s">
        <v>3519</v>
      </c>
      <c r="D182" s="352">
        <v>8.51</v>
      </c>
    </row>
    <row r="183" spans="1:4" x14ac:dyDescent="0.25">
      <c r="A183" s="356">
        <v>248</v>
      </c>
      <c r="B183" s="356" t="s">
        <v>12459</v>
      </c>
      <c r="C183" s="356" t="s">
        <v>3519</v>
      </c>
      <c r="D183" s="352">
        <v>11.83</v>
      </c>
    </row>
    <row r="184" spans="1:4" x14ac:dyDescent="0.25">
      <c r="A184" s="356">
        <v>41086</v>
      </c>
      <c r="B184" s="356" t="s">
        <v>3659</v>
      </c>
      <c r="C184" s="356" t="s">
        <v>3655</v>
      </c>
      <c r="D184" s="353">
        <v>2094.4499999999998</v>
      </c>
    </row>
    <row r="185" spans="1:4" x14ac:dyDescent="0.25">
      <c r="A185" s="356">
        <v>34466</v>
      </c>
      <c r="B185" s="356" t="s">
        <v>12460</v>
      </c>
      <c r="C185" s="356" t="s">
        <v>3519</v>
      </c>
      <c r="D185" s="352">
        <v>12.82</v>
      </c>
    </row>
    <row r="186" spans="1:4" x14ac:dyDescent="0.25">
      <c r="A186" s="356">
        <v>41083</v>
      </c>
      <c r="B186" s="356" t="s">
        <v>3660</v>
      </c>
      <c r="C186" s="356" t="s">
        <v>3655</v>
      </c>
      <c r="D186" s="353">
        <v>2268.0700000000002</v>
      </c>
    </row>
    <row r="187" spans="1:4" x14ac:dyDescent="0.25">
      <c r="A187" s="356">
        <v>252</v>
      </c>
      <c r="B187" s="356" t="s">
        <v>12461</v>
      </c>
      <c r="C187" s="356" t="s">
        <v>3519</v>
      </c>
      <c r="D187" s="352">
        <v>12.82</v>
      </c>
    </row>
    <row r="188" spans="1:4" x14ac:dyDescent="0.25">
      <c r="A188" s="356">
        <v>40909</v>
      </c>
      <c r="B188" s="356" t="s">
        <v>3661</v>
      </c>
      <c r="C188" s="356" t="s">
        <v>3655</v>
      </c>
      <c r="D188" s="353">
        <v>2268.0700000000002</v>
      </c>
    </row>
    <row r="189" spans="1:4" x14ac:dyDescent="0.25">
      <c r="A189" s="356">
        <v>242</v>
      </c>
      <c r="B189" s="356" t="s">
        <v>3662</v>
      </c>
      <c r="C189" s="356" t="s">
        <v>3519</v>
      </c>
      <c r="D189" s="352">
        <v>12.82</v>
      </c>
    </row>
    <row r="190" spans="1:4" x14ac:dyDescent="0.25">
      <c r="A190" s="356">
        <v>41085</v>
      </c>
      <c r="B190" s="356" t="s">
        <v>3663</v>
      </c>
      <c r="C190" s="356" t="s">
        <v>3655</v>
      </c>
      <c r="D190" s="353">
        <v>2266.7600000000002</v>
      </c>
    </row>
    <row r="191" spans="1:4" x14ac:dyDescent="0.25">
      <c r="A191" s="356">
        <v>427</v>
      </c>
      <c r="B191" s="356" t="s">
        <v>3664</v>
      </c>
      <c r="C191" s="356" t="s">
        <v>3517</v>
      </c>
      <c r="D191" s="352">
        <v>8.73</v>
      </c>
    </row>
    <row r="192" spans="1:4" x14ac:dyDescent="0.25">
      <c r="A192" s="356">
        <v>417</v>
      </c>
      <c r="B192" s="356" t="s">
        <v>3665</v>
      </c>
      <c r="C192" s="356" t="s">
        <v>3517</v>
      </c>
      <c r="D192" s="352">
        <v>4.1100000000000003</v>
      </c>
    </row>
    <row r="193" spans="1:4" x14ac:dyDescent="0.25">
      <c r="A193" s="356">
        <v>11273</v>
      </c>
      <c r="B193" s="356" t="s">
        <v>3666</v>
      </c>
      <c r="C193" s="356" t="s">
        <v>3517</v>
      </c>
      <c r="D193" s="352">
        <v>12.77</v>
      </c>
    </row>
    <row r="194" spans="1:4" x14ac:dyDescent="0.25">
      <c r="A194" s="356">
        <v>11272</v>
      </c>
      <c r="B194" s="356" t="s">
        <v>3667</v>
      </c>
      <c r="C194" s="356" t="s">
        <v>3517</v>
      </c>
      <c r="D194" s="352">
        <v>7.71</v>
      </c>
    </row>
    <row r="195" spans="1:4" x14ac:dyDescent="0.25">
      <c r="A195" s="356">
        <v>11275</v>
      </c>
      <c r="B195" s="356" t="s">
        <v>3668</v>
      </c>
      <c r="C195" s="356" t="s">
        <v>3517</v>
      </c>
      <c r="D195" s="352">
        <v>3.09</v>
      </c>
    </row>
    <row r="196" spans="1:4" x14ac:dyDescent="0.25">
      <c r="A196" s="356">
        <v>11274</v>
      </c>
      <c r="B196" s="356" t="s">
        <v>3669</v>
      </c>
      <c r="C196" s="356" t="s">
        <v>3517</v>
      </c>
      <c r="D196" s="352">
        <v>2.36</v>
      </c>
    </row>
    <row r="197" spans="1:4" x14ac:dyDescent="0.25">
      <c r="A197" s="356">
        <v>38470</v>
      </c>
      <c r="B197" s="356" t="s">
        <v>3670</v>
      </c>
      <c r="C197" s="356" t="s">
        <v>3517</v>
      </c>
      <c r="D197" s="352">
        <v>41.6</v>
      </c>
    </row>
    <row r="198" spans="1:4" x14ac:dyDescent="0.25">
      <c r="A198" s="356">
        <v>38547</v>
      </c>
      <c r="B198" s="356" t="s">
        <v>3671</v>
      </c>
      <c r="C198" s="356" t="s">
        <v>3517</v>
      </c>
      <c r="D198" s="352">
        <v>113.52</v>
      </c>
    </row>
    <row r="199" spans="1:4" x14ac:dyDescent="0.25">
      <c r="A199" s="356">
        <v>38469</v>
      </c>
      <c r="B199" s="356" t="s">
        <v>3672</v>
      </c>
      <c r="C199" s="356" t="s">
        <v>3517</v>
      </c>
      <c r="D199" s="352">
        <v>122.06</v>
      </c>
    </row>
    <row r="200" spans="1:4" x14ac:dyDescent="0.25">
      <c r="A200" s="356">
        <v>38467</v>
      </c>
      <c r="B200" s="356" t="s">
        <v>3673</v>
      </c>
      <c r="C200" s="356" t="s">
        <v>3517</v>
      </c>
      <c r="D200" s="352">
        <v>68.680000000000007</v>
      </c>
    </row>
    <row r="201" spans="1:4" x14ac:dyDescent="0.25">
      <c r="A201" s="356">
        <v>38468</v>
      </c>
      <c r="B201" s="356" t="s">
        <v>3674</v>
      </c>
      <c r="C201" s="356" t="s">
        <v>3517</v>
      </c>
      <c r="D201" s="352">
        <v>75.58</v>
      </c>
    </row>
    <row r="202" spans="1:4" x14ac:dyDescent="0.25">
      <c r="A202" s="356">
        <v>38471</v>
      </c>
      <c r="B202" s="356" t="s">
        <v>3675</v>
      </c>
      <c r="C202" s="356" t="s">
        <v>3517</v>
      </c>
      <c r="D202" s="352">
        <v>98.15</v>
      </c>
    </row>
    <row r="203" spans="1:4" x14ac:dyDescent="0.25">
      <c r="A203" s="356">
        <v>37370</v>
      </c>
      <c r="B203" s="356" t="s">
        <v>7990</v>
      </c>
      <c r="C203" s="356" t="s">
        <v>3519</v>
      </c>
      <c r="D203" s="352">
        <v>1.52</v>
      </c>
    </row>
    <row r="204" spans="1:4" x14ac:dyDescent="0.25">
      <c r="A204" s="356">
        <v>40862</v>
      </c>
      <c r="B204" s="356" t="s">
        <v>7991</v>
      </c>
      <c r="C204" s="356" t="s">
        <v>3655</v>
      </c>
      <c r="D204" s="352">
        <v>286.18</v>
      </c>
    </row>
    <row r="205" spans="1:4" x14ac:dyDescent="0.25">
      <c r="A205" s="356">
        <v>10658</v>
      </c>
      <c r="B205" s="356" t="s">
        <v>3676</v>
      </c>
      <c r="C205" s="356" t="s">
        <v>3517</v>
      </c>
      <c r="D205" s="353">
        <v>7309.5</v>
      </c>
    </row>
    <row r="206" spans="1:4" x14ac:dyDescent="0.25">
      <c r="A206" s="356">
        <v>253</v>
      </c>
      <c r="B206" s="356" t="s">
        <v>3677</v>
      </c>
      <c r="C206" s="356" t="s">
        <v>3519</v>
      </c>
      <c r="D206" s="352">
        <v>15.93</v>
      </c>
    </row>
    <row r="207" spans="1:4" x14ac:dyDescent="0.25">
      <c r="A207" s="356">
        <v>40809</v>
      </c>
      <c r="B207" s="356" t="s">
        <v>3678</v>
      </c>
      <c r="C207" s="356" t="s">
        <v>3655</v>
      </c>
      <c r="D207" s="353">
        <v>2814.94</v>
      </c>
    </row>
    <row r="208" spans="1:4" x14ac:dyDescent="0.25">
      <c r="A208" s="356">
        <v>42428</v>
      </c>
      <c r="B208" s="356" t="s">
        <v>7992</v>
      </c>
      <c r="C208" s="356" t="s">
        <v>3517</v>
      </c>
      <c r="D208" s="353">
        <v>2230</v>
      </c>
    </row>
    <row r="209" spans="1:4" x14ac:dyDescent="0.25">
      <c r="A209" s="356">
        <v>583</v>
      </c>
      <c r="B209" s="356" t="s">
        <v>3679</v>
      </c>
      <c r="C209" s="356" t="s">
        <v>3575</v>
      </c>
      <c r="D209" s="352">
        <v>46.64</v>
      </c>
    </row>
    <row r="210" spans="1:4" x14ac:dyDescent="0.25">
      <c r="A210" s="356">
        <v>301</v>
      </c>
      <c r="B210" s="356" t="s">
        <v>3680</v>
      </c>
      <c r="C210" s="356" t="s">
        <v>3517</v>
      </c>
      <c r="D210" s="352">
        <v>4.84</v>
      </c>
    </row>
    <row r="211" spans="1:4" x14ac:dyDescent="0.25">
      <c r="A211" s="356">
        <v>296</v>
      </c>
      <c r="B211" s="356" t="s">
        <v>12462</v>
      </c>
      <c r="C211" s="356" t="s">
        <v>3517</v>
      </c>
      <c r="D211" s="352">
        <v>2.73</v>
      </c>
    </row>
    <row r="212" spans="1:4" x14ac:dyDescent="0.25">
      <c r="A212" s="356">
        <v>297</v>
      </c>
      <c r="B212" s="356" t="s">
        <v>12463</v>
      </c>
      <c r="C212" s="356" t="s">
        <v>3517</v>
      </c>
      <c r="D212" s="352">
        <v>4.0199999999999996</v>
      </c>
    </row>
    <row r="213" spans="1:4" x14ac:dyDescent="0.25">
      <c r="A213" s="356">
        <v>299</v>
      </c>
      <c r="B213" s="356" t="s">
        <v>12464</v>
      </c>
      <c r="C213" s="356" t="s">
        <v>3517</v>
      </c>
      <c r="D213" s="352">
        <v>5.68</v>
      </c>
    </row>
    <row r="214" spans="1:4" x14ac:dyDescent="0.25">
      <c r="A214" s="356">
        <v>300</v>
      </c>
      <c r="B214" s="356" t="s">
        <v>3681</v>
      </c>
      <c r="C214" s="356" t="s">
        <v>3517</v>
      </c>
      <c r="D214" s="352">
        <v>19.649999999999999</v>
      </c>
    </row>
    <row r="215" spans="1:4" x14ac:dyDescent="0.25">
      <c r="A215" s="356">
        <v>20085</v>
      </c>
      <c r="B215" s="356" t="s">
        <v>3682</v>
      </c>
      <c r="C215" s="356" t="s">
        <v>3517</v>
      </c>
      <c r="D215" s="352">
        <v>3.59</v>
      </c>
    </row>
    <row r="216" spans="1:4" x14ac:dyDescent="0.25">
      <c r="A216" s="356">
        <v>298</v>
      </c>
      <c r="B216" s="356" t="s">
        <v>12465</v>
      </c>
      <c r="C216" s="356" t="s">
        <v>3517</v>
      </c>
      <c r="D216" s="352">
        <v>4.3600000000000003</v>
      </c>
    </row>
    <row r="217" spans="1:4" x14ac:dyDescent="0.25">
      <c r="A217" s="356">
        <v>311</v>
      </c>
      <c r="B217" s="356" t="s">
        <v>3683</v>
      </c>
      <c r="C217" s="356" t="s">
        <v>3517</v>
      </c>
      <c r="D217" s="352">
        <v>16.2</v>
      </c>
    </row>
    <row r="218" spans="1:4" x14ac:dyDescent="0.25">
      <c r="A218" s="356">
        <v>318</v>
      </c>
      <c r="B218" s="356" t="s">
        <v>3684</v>
      </c>
      <c r="C218" s="356" t="s">
        <v>3517</v>
      </c>
      <c r="D218" s="352">
        <v>32.630000000000003</v>
      </c>
    </row>
    <row r="219" spans="1:4" x14ac:dyDescent="0.25">
      <c r="A219" s="356">
        <v>319</v>
      </c>
      <c r="B219" s="356" t="s">
        <v>3685</v>
      </c>
      <c r="C219" s="356" t="s">
        <v>3517</v>
      </c>
      <c r="D219" s="352">
        <v>51.16</v>
      </c>
    </row>
    <row r="220" spans="1:4" x14ac:dyDescent="0.25">
      <c r="A220" s="356">
        <v>303</v>
      </c>
      <c r="B220" s="356" t="s">
        <v>3686</v>
      </c>
      <c r="C220" s="356" t="s">
        <v>3517</v>
      </c>
      <c r="D220" s="352">
        <v>5.36</v>
      </c>
    </row>
    <row r="221" spans="1:4" x14ac:dyDescent="0.25">
      <c r="A221" s="356">
        <v>305</v>
      </c>
      <c r="B221" s="356" t="s">
        <v>3687</v>
      </c>
      <c r="C221" s="356" t="s">
        <v>3517</v>
      </c>
      <c r="D221" s="352">
        <v>16.87</v>
      </c>
    </row>
    <row r="222" spans="1:4" x14ac:dyDescent="0.25">
      <c r="A222" s="356">
        <v>306</v>
      </c>
      <c r="B222" s="356" t="s">
        <v>3688</v>
      </c>
      <c r="C222" s="356" t="s">
        <v>3517</v>
      </c>
      <c r="D222" s="352">
        <v>25.58</v>
      </c>
    </row>
    <row r="223" spans="1:4" x14ac:dyDescent="0.25">
      <c r="A223" s="356">
        <v>307</v>
      </c>
      <c r="B223" s="356" t="s">
        <v>3689</v>
      </c>
      <c r="C223" s="356" t="s">
        <v>3517</v>
      </c>
      <c r="D223" s="352">
        <v>64.63</v>
      </c>
    </row>
    <row r="224" spans="1:4" x14ac:dyDescent="0.25">
      <c r="A224" s="356">
        <v>309</v>
      </c>
      <c r="B224" s="356" t="s">
        <v>3690</v>
      </c>
      <c r="C224" s="356" t="s">
        <v>3517</v>
      </c>
      <c r="D224" s="352">
        <v>105.87</v>
      </c>
    </row>
    <row r="225" spans="1:4" x14ac:dyDescent="0.25">
      <c r="A225" s="356">
        <v>310</v>
      </c>
      <c r="B225" s="356" t="s">
        <v>3691</v>
      </c>
      <c r="C225" s="356" t="s">
        <v>3517</v>
      </c>
      <c r="D225" s="352">
        <v>146.72999999999999</v>
      </c>
    </row>
    <row r="226" spans="1:4" x14ac:dyDescent="0.25">
      <c r="A226" s="356">
        <v>328</v>
      </c>
      <c r="B226" s="356" t="s">
        <v>3692</v>
      </c>
      <c r="C226" s="356" t="s">
        <v>3517</v>
      </c>
      <c r="D226" s="352">
        <v>12.83</v>
      </c>
    </row>
    <row r="227" spans="1:4" x14ac:dyDescent="0.25">
      <c r="A227" s="356">
        <v>325</v>
      </c>
      <c r="B227" s="356" t="s">
        <v>3693</v>
      </c>
      <c r="C227" s="356" t="s">
        <v>3517</v>
      </c>
      <c r="D227" s="352">
        <v>3.78</v>
      </c>
    </row>
    <row r="228" spans="1:4" x14ac:dyDescent="0.25">
      <c r="A228" s="356">
        <v>20326</v>
      </c>
      <c r="B228" s="356" t="s">
        <v>3694</v>
      </c>
      <c r="C228" s="356" t="s">
        <v>3517</v>
      </c>
      <c r="D228" s="352">
        <v>6.92</v>
      </c>
    </row>
    <row r="229" spans="1:4" x14ac:dyDescent="0.25">
      <c r="A229" s="356">
        <v>329</v>
      </c>
      <c r="B229" s="356" t="s">
        <v>3695</v>
      </c>
      <c r="C229" s="356" t="s">
        <v>3517</v>
      </c>
      <c r="D229" s="352">
        <v>10.73</v>
      </c>
    </row>
    <row r="230" spans="1:4" x14ac:dyDescent="0.25">
      <c r="A230" s="356">
        <v>308</v>
      </c>
      <c r="B230" s="356" t="s">
        <v>3696</v>
      </c>
      <c r="C230" s="356" t="s">
        <v>3517</v>
      </c>
      <c r="D230" s="352">
        <v>144.24</v>
      </c>
    </row>
    <row r="231" spans="1:4" x14ac:dyDescent="0.25">
      <c r="A231" s="356">
        <v>39642</v>
      </c>
      <c r="B231" s="356" t="s">
        <v>12466</v>
      </c>
      <c r="C231" s="356" t="s">
        <v>3517</v>
      </c>
      <c r="D231" s="352">
        <v>4.75</v>
      </c>
    </row>
    <row r="232" spans="1:4" x14ac:dyDescent="0.25">
      <c r="A232" s="356">
        <v>39641</v>
      </c>
      <c r="B232" s="356" t="s">
        <v>12467</v>
      </c>
      <c r="C232" s="356" t="s">
        <v>3517</v>
      </c>
      <c r="D232" s="352">
        <v>4.17</v>
      </c>
    </row>
    <row r="233" spans="1:4" x14ac:dyDescent="0.25">
      <c r="A233" s="356">
        <v>39643</v>
      </c>
      <c r="B233" s="356" t="s">
        <v>12468</v>
      </c>
      <c r="C233" s="356" t="s">
        <v>3517</v>
      </c>
      <c r="D233" s="352">
        <v>5.58</v>
      </c>
    </row>
    <row r="234" spans="1:4" x14ac:dyDescent="0.25">
      <c r="A234" s="356">
        <v>39644</v>
      </c>
      <c r="B234" s="356" t="s">
        <v>12469</v>
      </c>
      <c r="C234" s="356" t="s">
        <v>3517</v>
      </c>
      <c r="D234" s="352">
        <v>8.65</v>
      </c>
    </row>
    <row r="235" spans="1:4" x14ac:dyDescent="0.25">
      <c r="A235" s="356">
        <v>39645</v>
      </c>
      <c r="B235" s="356" t="s">
        <v>12470</v>
      </c>
      <c r="C235" s="356" t="s">
        <v>3517</v>
      </c>
      <c r="D235" s="352">
        <v>9.48</v>
      </c>
    </row>
    <row r="236" spans="1:4" x14ac:dyDescent="0.25">
      <c r="A236" s="356">
        <v>41610</v>
      </c>
      <c r="B236" s="356" t="s">
        <v>10108</v>
      </c>
      <c r="C236" s="356" t="s">
        <v>3517</v>
      </c>
      <c r="D236" s="352">
        <v>605.03</v>
      </c>
    </row>
    <row r="237" spans="1:4" x14ac:dyDescent="0.25">
      <c r="A237" s="356">
        <v>41611</v>
      </c>
      <c r="B237" s="356" t="s">
        <v>10109</v>
      </c>
      <c r="C237" s="356" t="s">
        <v>3517</v>
      </c>
      <c r="D237" s="352">
        <v>953.64</v>
      </c>
    </row>
    <row r="238" spans="1:4" x14ac:dyDescent="0.25">
      <c r="A238" s="356">
        <v>41612</v>
      </c>
      <c r="B238" s="356" t="s">
        <v>10110</v>
      </c>
      <c r="C238" s="356" t="s">
        <v>3517</v>
      </c>
      <c r="D238" s="353">
        <v>1339.05</v>
      </c>
    </row>
    <row r="239" spans="1:4" x14ac:dyDescent="0.25">
      <c r="A239" s="356">
        <v>41637</v>
      </c>
      <c r="B239" s="356" t="s">
        <v>10111</v>
      </c>
      <c r="C239" s="356" t="s">
        <v>3517</v>
      </c>
      <c r="D239" s="352">
        <v>125.17</v>
      </c>
    </row>
    <row r="240" spans="1:4" x14ac:dyDescent="0.25">
      <c r="A240" s="356">
        <v>41638</v>
      </c>
      <c r="B240" s="356" t="s">
        <v>10112</v>
      </c>
      <c r="C240" s="356" t="s">
        <v>3517</v>
      </c>
      <c r="D240" s="352">
        <v>163.05000000000001</v>
      </c>
    </row>
    <row r="241" spans="1:4" x14ac:dyDescent="0.25">
      <c r="A241" s="356">
        <v>41639</v>
      </c>
      <c r="B241" s="356" t="s">
        <v>10113</v>
      </c>
      <c r="C241" s="356" t="s">
        <v>3517</v>
      </c>
      <c r="D241" s="352">
        <v>394.47</v>
      </c>
    </row>
    <row r="242" spans="1:4" x14ac:dyDescent="0.25">
      <c r="A242" s="356">
        <v>11789</v>
      </c>
      <c r="B242" s="356" t="s">
        <v>3697</v>
      </c>
      <c r="C242" s="356" t="s">
        <v>3517</v>
      </c>
      <c r="D242" s="352">
        <v>1.1599999999999999</v>
      </c>
    </row>
    <row r="243" spans="1:4" x14ac:dyDescent="0.25">
      <c r="A243" s="356">
        <v>20975</v>
      </c>
      <c r="B243" s="356" t="s">
        <v>3698</v>
      </c>
      <c r="C243" s="356" t="s">
        <v>3517</v>
      </c>
      <c r="D243" s="352">
        <v>10.68</v>
      </c>
    </row>
    <row r="244" spans="1:4" x14ac:dyDescent="0.25">
      <c r="A244" s="356">
        <v>20976</v>
      </c>
      <c r="B244" s="356" t="s">
        <v>3699</v>
      </c>
      <c r="C244" s="356" t="s">
        <v>3517</v>
      </c>
      <c r="D244" s="352">
        <v>16.14</v>
      </c>
    </row>
    <row r="245" spans="1:4" x14ac:dyDescent="0.25">
      <c r="A245" s="356">
        <v>40340</v>
      </c>
      <c r="B245" s="356" t="s">
        <v>12471</v>
      </c>
      <c r="C245" s="356" t="s">
        <v>3517</v>
      </c>
      <c r="D245" s="352">
        <v>35.6</v>
      </c>
    </row>
    <row r="246" spans="1:4" x14ac:dyDescent="0.25">
      <c r="A246" s="356">
        <v>40341</v>
      </c>
      <c r="B246" s="356" t="s">
        <v>12472</v>
      </c>
      <c r="C246" s="356" t="s">
        <v>3517</v>
      </c>
      <c r="D246" s="352">
        <v>42.49</v>
      </c>
    </row>
    <row r="247" spans="1:4" x14ac:dyDescent="0.25">
      <c r="A247" s="356">
        <v>40342</v>
      </c>
      <c r="B247" s="356" t="s">
        <v>12473</v>
      </c>
      <c r="C247" s="356" t="s">
        <v>3517</v>
      </c>
      <c r="D247" s="352">
        <v>50.68</v>
      </c>
    </row>
    <row r="248" spans="1:4" x14ac:dyDescent="0.25">
      <c r="A248" s="356">
        <v>40343</v>
      </c>
      <c r="B248" s="356" t="s">
        <v>12474</v>
      </c>
      <c r="C248" s="356" t="s">
        <v>3517</v>
      </c>
      <c r="D248" s="352">
        <v>60.11</v>
      </c>
    </row>
    <row r="249" spans="1:4" x14ac:dyDescent="0.25">
      <c r="A249" s="356">
        <v>40344</v>
      </c>
      <c r="B249" s="356" t="s">
        <v>12475</v>
      </c>
      <c r="C249" s="356" t="s">
        <v>3517</v>
      </c>
      <c r="D249" s="352">
        <v>81.94</v>
      </c>
    </row>
    <row r="250" spans="1:4" x14ac:dyDescent="0.25">
      <c r="A250" s="356">
        <v>40345</v>
      </c>
      <c r="B250" s="356" t="s">
        <v>12476</v>
      </c>
      <c r="C250" s="356" t="s">
        <v>3517</v>
      </c>
      <c r="D250" s="352">
        <v>100.97</v>
      </c>
    </row>
    <row r="251" spans="1:4" x14ac:dyDescent="0.25">
      <c r="A251" s="356">
        <v>40346</v>
      </c>
      <c r="B251" s="356" t="s">
        <v>12477</v>
      </c>
      <c r="C251" s="356" t="s">
        <v>3517</v>
      </c>
      <c r="D251" s="352">
        <v>117.12</v>
      </c>
    </row>
    <row r="252" spans="1:4" x14ac:dyDescent="0.25">
      <c r="A252" s="356">
        <v>40347</v>
      </c>
      <c r="B252" s="356" t="s">
        <v>12478</v>
      </c>
      <c r="C252" s="356" t="s">
        <v>3517</v>
      </c>
      <c r="D252" s="352">
        <v>147.16</v>
      </c>
    </row>
    <row r="253" spans="1:4" x14ac:dyDescent="0.25">
      <c r="A253" s="356">
        <v>6138</v>
      </c>
      <c r="B253" s="356" t="s">
        <v>12479</v>
      </c>
      <c r="C253" s="356" t="s">
        <v>3517</v>
      </c>
      <c r="D253" s="352">
        <v>11.55</v>
      </c>
    </row>
    <row r="254" spans="1:4" x14ac:dyDescent="0.25">
      <c r="A254" s="356">
        <v>38840</v>
      </c>
      <c r="B254" s="356" t="s">
        <v>3700</v>
      </c>
      <c r="C254" s="356" t="s">
        <v>3517</v>
      </c>
      <c r="D254" s="352">
        <v>3.12</v>
      </c>
    </row>
    <row r="255" spans="1:4" x14ac:dyDescent="0.25">
      <c r="A255" s="356">
        <v>38841</v>
      </c>
      <c r="B255" s="356" t="s">
        <v>3701</v>
      </c>
      <c r="C255" s="356" t="s">
        <v>3517</v>
      </c>
      <c r="D255" s="352">
        <v>3.46</v>
      </c>
    </row>
    <row r="256" spans="1:4" x14ac:dyDescent="0.25">
      <c r="A256" s="356">
        <v>38842</v>
      </c>
      <c r="B256" s="356" t="s">
        <v>3702</v>
      </c>
      <c r="C256" s="356" t="s">
        <v>3517</v>
      </c>
      <c r="D256" s="352">
        <v>6.83</v>
      </c>
    </row>
    <row r="257" spans="1:4" x14ac:dyDescent="0.25">
      <c r="A257" s="356">
        <v>38843</v>
      </c>
      <c r="B257" s="356" t="s">
        <v>3703</v>
      </c>
      <c r="C257" s="356" t="s">
        <v>3517</v>
      </c>
      <c r="D257" s="352">
        <v>10.68</v>
      </c>
    </row>
    <row r="258" spans="1:4" x14ac:dyDescent="0.25">
      <c r="A258" s="356">
        <v>43424</v>
      </c>
      <c r="B258" s="356" t="s">
        <v>10114</v>
      </c>
      <c r="C258" s="356" t="s">
        <v>3517</v>
      </c>
      <c r="D258" s="352">
        <v>506.91</v>
      </c>
    </row>
    <row r="259" spans="1:4" x14ac:dyDescent="0.25">
      <c r="A259" s="356">
        <v>43426</v>
      </c>
      <c r="B259" s="356" t="s">
        <v>10115</v>
      </c>
      <c r="C259" s="356" t="s">
        <v>3517</v>
      </c>
      <c r="D259" s="353">
        <v>1748.35</v>
      </c>
    </row>
    <row r="260" spans="1:4" x14ac:dyDescent="0.25">
      <c r="A260" s="356">
        <v>12565</v>
      </c>
      <c r="B260" s="356" t="s">
        <v>10116</v>
      </c>
      <c r="C260" s="356" t="s">
        <v>3517</v>
      </c>
      <c r="D260" s="352">
        <v>613.12</v>
      </c>
    </row>
    <row r="261" spans="1:4" x14ac:dyDescent="0.25">
      <c r="A261" s="356">
        <v>12567</v>
      </c>
      <c r="B261" s="356" t="s">
        <v>10117</v>
      </c>
      <c r="C261" s="356" t="s">
        <v>3517</v>
      </c>
      <c r="D261" s="352">
        <v>823.52</v>
      </c>
    </row>
    <row r="262" spans="1:4" x14ac:dyDescent="0.25">
      <c r="A262" s="356">
        <v>12568</v>
      </c>
      <c r="B262" s="356" t="s">
        <v>10118</v>
      </c>
      <c r="C262" s="356" t="s">
        <v>3517</v>
      </c>
      <c r="D262" s="353">
        <v>1152.94</v>
      </c>
    </row>
    <row r="263" spans="1:4" x14ac:dyDescent="0.25">
      <c r="A263" s="356">
        <v>43441</v>
      </c>
      <c r="B263" s="356" t="s">
        <v>10119</v>
      </c>
      <c r="C263" s="356" t="s">
        <v>3517</v>
      </c>
      <c r="D263" s="352">
        <v>148.22999999999999</v>
      </c>
    </row>
    <row r="264" spans="1:4" x14ac:dyDescent="0.25">
      <c r="A264" s="356">
        <v>43423</v>
      </c>
      <c r="B264" s="356" t="s">
        <v>10120</v>
      </c>
      <c r="C264" s="356" t="s">
        <v>3517</v>
      </c>
      <c r="D264" s="352">
        <v>69.17</v>
      </c>
    </row>
    <row r="265" spans="1:4" x14ac:dyDescent="0.25">
      <c r="A265" s="356">
        <v>12532</v>
      </c>
      <c r="B265" s="356" t="s">
        <v>10121</v>
      </c>
      <c r="C265" s="356" t="s">
        <v>3517</v>
      </c>
      <c r="D265" s="352">
        <v>106.68</v>
      </c>
    </row>
    <row r="266" spans="1:4" x14ac:dyDescent="0.25">
      <c r="A266" s="356">
        <v>43444</v>
      </c>
      <c r="B266" s="356" t="s">
        <v>10122</v>
      </c>
      <c r="C266" s="356" t="s">
        <v>3517</v>
      </c>
      <c r="D266" s="352">
        <v>358.23</v>
      </c>
    </row>
    <row r="267" spans="1:4" x14ac:dyDescent="0.25">
      <c r="A267" s="356">
        <v>12551</v>
      </c>
      <c r="B267" s="356" t="s">
        <v>10123</v>
      </c>
      <c r="C267" s="356" t="s">
        <v>3517</v>
      </c>
      <c r="D267" s="352">
        <v>255.59</v>
      </c>
    </row>
    <row r="268" spans="1:4" x14ac:dyDescent="0.25">
      <c r="A268" s="356">
        <v>43442</v>
      </c>
      <c r="B268" s="356" t="s">
        <v>10124</v>
      </c>
      <c r="C268" s="356" t="s">
        <v>3517</v>
      </c>
      <c r="D268" s="352">
        <v>197.64</v>
      </c>
    </row>
    <row r="269" spans="1:4" x14ac:dyDescent="0.25">
      <c r="A269" s="356">
        <v>43443</v>
      </c>
      <c r="B269" s="356" t="s">
        <v>10125</v>
      </c>
      <c r="C269" s="356" t="s">
        <v>3517</v>
      </c>
      <c r="D269" s="352">
        <v>259.41000000000003</v>
      </c>
    </row>
    <row r="270" spans="1:4" x14ac:dyDescent="0.25">
      <c r="A270" s="356">
        <v>12544</v>
      </c>
      <c r="B270" s="356" t="s">
        <v>10126</v>
      </c>
      <c r="C270" s="356" t="s">
        <v>3517</v>
      </c>
      <c r="D270" s="352">
        <v>139.99</v>
      </c>
    </row>
    <row r="271" spans="1:4" x14ac:dyDescent="0.25">
      <c r="A271" s="356">
        <v>12547</v>
      </c>
      <c r="B271" s="356" t="s">
        <v>10127</v>
      </c>
      <c r="C271" s="356" t="s">
        <v>3517</v>
      </c>
      <c r="D271" s="352">
        <v>188.29</v>
      </c>
    </row>
    <row r="272" spans="1:4" x14ac:dyDescent="0.25">
      <c r="A272" s="356">
        <v>43445</v>
      </c>
      <c r="B272" s="356" t="s">
        <v>10128</v>
      </c>
      <c r="C272" s="356" t="s">
        <v>3517</v>
      </c>
      <c r="D272" s="352">
        <v>494.11</v>
      </c>
    </row>
    <row r="273" spans="1:4" x14ac:dyDescent="0.25">
      <c r="A273" s="356">
        <v>12563</v>
      </c>
      <c r="B273" s="356" t="s">
        <v>10129</v>
      </c>
      <c r="C273" s="356" t="s">
        <v>3517</v>
      </c>
      <c r="D273" s="352">
        <v>353.52</v>
      </c>
    </row>
    <row r="274" spans="1:4" x14ac:dyDescent="0.25">
      <c r="A274" s="356">
        <v>43425</v>
      </c>
      <c r="B274" s="356" t="s">
        <v>10130</v>
      </c>
      <c r="C274" s="356" t="s">
        <v>3517</v>
      </c>
      <c r="D274" s="352">
        <v>222.35</v>
      </c>
    </row>
    <row r="275" spans="1:4" x14ac:dyDescent="0.25">
      <c r="A275" s="356">
        <v>43446</v>
      </c>
      <c r="B275" s="356" t="s">
        <v>10131</v>
      </c>
      <c r="C275" s="356" t="s">
        <v>3517</v>
      </c>
      <c r="D275" s="352">
        <v>469.41</v>
      </c>
    </row>
    <row r="276" spans="1:4" x14ac:dyDescent="0.25">
      <c r="A276" s="356">
        <v>43447</v>
      </c>
      <c r="B276" s="356" t="s">
        <v>10132</v>
      </c>
      <c r="C276" s="356" t="s">
        <v>3517</v>
      </c>
      <c r="D276" s="352">
        <v>576.47</v>
      </c>
    </row>
    <row r="277" spans="1:4" x14ac:dyDescent="0.25">
      <c r="A277" s="356">
        <v>43448</v>
      </c>
      <c r="B277" s="356" t="s">
        <v>10133</v>
      </c>
      <c r="C277" s="356" t="s">
        <v>3517</v>
      </c>
      <c r="D277" s="352">
        <v>807.05</v>
      </c>
    </row>
    <row r="278" spans="1:4" x14ac:dyDescent="0.25">
      <c r="A278" s="356">
        <v>13761</v>
      </c>
      <c r="B278" s="356" t="s">
        <v>3704</v>
      </c>
      <c r="C278" s="356" t="s">
        <v>3517</v>
      </c>
      <c r="D278" s="353">
        <v>4179.04</v>
      </c>
    </row>
    <row r="279" spans="1:4" x14ac:dyDescent="0.25">
      <c r="A279" s="356">
        <v>4814</v>
      </c>
      <c r="B279" s="356" t="s">
        <v>3705</v>
      </c>
      <c r="C279" s="356" t="s">
        <v>3517</v>
      </c>
      <c r="D279" s="352">
        <v>82.25</v>
      </c>
    </row>
    <row r="280" spans="1:4" x14ac:dyDescent="0.25">
      <c r="A280" s="356">
        <v>44473</v>
      </c>
      <c r="B280" s="356" t="s">
        <v>12480</v>
      </c>
      <c r="C280" s="356" t="s">
        <v>3517</v>
      </c>
      <c r="D280" s="353">
        <v>2481.38</v>
      </c>
    </row>
    <row r="281" spans="1:4" x14ac:dyDescent="0.25">
      <c r="A281" s="356">
        <v>6122</v>
      </c>
      <c r="B281" s="356" t="s">
        <v>8816</v>
      </c>
      <c r="C281" s="356" t="s">
        <v>3519</v>
      </c>
      <c r="D281" s="352">
        <v>15.31</v>
      </c>
    </row>
    <row r="282" spans="1:4" x14ac:dyDescent="0.25">
      <c r="A282" s="356">
        <v>40810</v>
      </c>
      <c r="B282" s="356" t="s">
        <v>3706</v>
      </c>
      <c r="C282" s="356" t="s">
        <v>3655</v>
      </c>
      <c r="D282" s="353">
        <v>2708.43</v>
      </c>
    </row>
    <row r="283" spans="1:4" x14ac:dyDescent="0.25">
      <c r="A283" s="356">
        <v>21100</v>
      </c>
      <c r="B283" s="356" t="s">
        <v>3707</v>
      </c>
      <c r="C283" s="356" t="s">
        <v>3517</v>
      </c>
      <c r="D283" s="353">
        <v>3047.95</v>
      </c>
    </row>
    <row r="284" spans="1:4" x14ac:dyDescent="0.25">
      <c r="A284" s="356">
        <v>11816</v>
      </c>
      <c r="B284" s="356" t="s">
        <v>3708</v>
      </c>
      <c r="C284" s="356" t="s">
        <v>3517</v>
      </c>
      <c r="D284" s="353">
        <v>3250</v>
      </c>
    </row>
    <row r="285" spans="1:4" x14ac:dyDescent="0.25">
      <c r="A285" s="356">
        <v>11814</v>
      </c>
      <c r="B285" s="356" t="s">
        <v>3709</v>
      </c>
      <c r="C285" s="356" t="s">
        <v>3517</v>
      </c>
      <c r="D285" s="353">
        <v>7074.43</v>
      </c>
    </row>
    <row r="286" spans="1:4" x14ac:dyDescent="0.25">
      <c r="A286" s="356">
        <v>14186</v>
      </c>
      <c r="B286" s="356" t="s">
        <v>3710</v>
      </c>
      <c r="C286" s="356" t="s">
        <v>3517</v>
      </c>
      <c r="D286" s="353">
        <v>8882.91</v>
      </c>
    </row>
    <row r="287" spans="1:4" x14ac:dyDescent="0.25">
      <c r="A287" s="356">
        <v>14185</v>
      </c>
      <c r="B287" s="356" t="s">
        <v>3711</v>
      </c>
      <c r="C287" s="356" t="s">
        <v>3517</v>
      </c>
      <c r="D287" s="353">
        <v>11506.83</v>
      </c>
    </row>
    <row r="288" spans="1:4" x14ac:dyDescent="0.25">
      <c r="A288" s="356">
        <v>11811</v>
      </c>
      <c r="B288" s="356" t="s">
        <v>3712</v>
      </c>
      <c r="C288" s="356" t="s">
        <v>3517</v>
      </c>
      <c r="D288" s="353">
        <v>4399.7700000000004</v>
      </c>
    </row>
    <row r="289" spans="1:4" x14ac:dyDescent="0.25">
      <c r="A289" s="356">
        <v>44498</v>
      </c>
      <c r="B289" s="356" t="s">
        <v>12481</v>
      </c>
      <c r="C289" s="356" t="s">
        <v>3517</v>
      </c>
      <c r="D289" s="353">
        <v>290224.43</v>
      </c>
    </row>
    <row r="290" spans="1:4" x14ac:dyDescent="0.25">
      <c r="A290" s="356">
        <v>34469</v>
      </c>
      <c r="B290" s="356" t="s">
        <v>12482</v>
      </c>
      <c r="C290" s="356" t="s">
        <v>3517</v>
      </c>
      <c r="D290" s="353">
        <v>10161.91</v>
      </c>
    </row>
    <row r="291" spans="1:4" x14ac:dyDescent="0.25">
      <c r="A291" s="356">
        <v>34476</v>
      </c>
      <c r="B291" s="356" t="s">
        <v>12483</v>
      </c>
      <c r="C291" s="356" t="s">
        <v>3517</v>
      </c>
      <c r="D291" s="353">
        <v>5299.86</v>
      </c>
    </row>
    <row r="292" spans="1:4" x14ac:dyDescent="0.25">
      <c r="A292" s="356">
        <v>34477</v>
      </c>
      <c r="B292" s="356" t="s">
        <v>12484</v>
      </c>
      <c r="C292" s="356" t="s">
        <v>3517</v>
      </c>
      <c r="D292" s="353">
        <v>7033.94</v>
      </c>
    </row>
    <row r="293" spans="1:4" x14ac:dyDescent="0.25">
      <c r="A293" s="356">
        <v>34482</v>
      </c>
      <c r="B293" s="356" t="s">
        <v>12485</v>
      </c>
      <c r="C293" s="356" t="s">
        <v>3517</v>
      </c>
      <c r="D293" s="353">
        <v>6569.31</v>
      </c>
    </row>
    <row r="294" spans="1:4" x14ac:dyDescent="0.25">
      <c r="A294" s="356">
        <v>34472</v>
      </c>
      <c r="B294" s="356" t="s">
        <v>12486</v>
      </c>
      <c r="C294" s="356" t="s">
        <v>3517</v>
      </c>
      <c r="D294" s="353">
        <v>3126.5</v>
      </c>
    </row>
    <row r="295" spans="1:4" x14ac:dyDescent="0.25">
      <c r="A295" s="356">
        <v>42425</v>
      </c>
      <c r="B295" s="356" t="s">
        <v>7993</v>
      </c>
      <c r="C295" s="356" t="s">
        <v>3517</v>
      </c>
      <c r="D295" s="353">
        <v>2337.4299999999998</v>
      </c>
    </row>
    <row r="296" spans="1:4" x14ac:dyDescent="0.25">
      <c r="A296" s="356">
        <v>42422</v>
      </c>
      <c r="B296" s="356" t="s">
        <v>7994</v>
      </c>
      <c r="C296" s="356" t="s">
        <v>3517</v>
      </c>
      <c r="D296" s="353">
        <v>3470</v>
      </c>
    </row>
    <row r="297" spans="1:4" x14ac:dyDescent="0.25">
      <c r="A297" s="356">
        <v>43184</v>
      </c>
      <c r="B297" s="356" t="s">
        <v>7995</v>
      </c>
      <c r="C297" s="356" t="s">
        <v>3517</v>
      </c>
      <c r="D297" s="353">
        <v>4795.87</v>
      </c>
    </row>
    <row r="298" spans="1:4" x14ac:dyDescent="0.25">
      <c r="A298" s="356">
        <v>42424</v>
      </c>
      <c r="B298" s="356" t="s">
        <v>7996</v>
      </c>
      <c r="C298" s="356" t="s">
        <v>3517</v>
      </c>
      <c r="D298" s="353">
        <v>2087.5300000000002</v>
      </c>
    </row>
    <row r="299" spans="1:4" x14ac:dyDescent="0.25">
      <c r="A299" s="356">
        <v>42421</v>
      </c>
      <c r="B299" s="356" t="s">
        <v>7997</v>
      </c>
      <c r="C299" s="356" t="s">
        <v>3517</v>
      </c>
      <c r="D299" s="353">
        <v>19006.75</v>
      </c>
    </row>
    <row r="300" spans="1:4" x14ac:dyDescent="0.25">
      <c r="A300" s="356">
        <v>42416</v>
      </c>
      <c r="B300" s="356" t="s">
        <v>7998</v>
      </c>
      <c r="C300" s="356" t="s">
        <v>3517</v>
      </c>
      <c r="D300" s="353">
        <v>8999.11</v>
      </c>
    </row>
    <row r="301" spans="1:4" x14ac:dyDescent="0.25">
      <c r="A301" s="356">
        <v>42417</v>
      </c>
      <c r="B301" s="356" t="s">
        <v>7999</v>
      </c>
      <c r="C301" s="356" t="s">
        <v>3517</v>
      </c>
      <c r="D301" s="353">
        <v>10088.74</v>
      </c>
    </row>
    <row r="302" spans="1:4" x14ac:dyDescent="0.25">
      <c r="A302" s="356">
        <v>42419</v>
      </c>
      <c r="B302" s="356" t="s">
        <v>8000</v>
      </c>
      <c r="C302" s="356" t="s">
        <v>3517</v>
      </c>
      <c r="D302" s="353">
        <v>11398.14</v>
      </c>
    </row>
    <row r="303" spans="1:4" x14ac:dyDescent="0.25">
      <c r="A303" s="356">
        <v>42420</v>
      </c>
      <c r="B303" s="356" t="s">
        <v>8001</v>
      </c>
      <c r="C303" s="356" t="s">
        <v>3517</v>
      </c>
      <c r="D303" s="353">
        <v>15665.89</v>
      </c>
    </row>
    <row r="304" spans="1:4" x14ac:dyDescent="0.25">
      <c r="A304" s="356">
        <v>43195</v>
      </c>
      <c r="B304" s="356" t="s">
        <v>8002</v>
      </c>
      <c r="C304" s="356" t="s">
        <v>3517</v>
      </c>
      <c r="D304" s="353">
        <v>5516.18</v>
      </c>
    </row>
    <row r="305" spans="1:4" x14ac:dyDescent="0.25">
      <c r="A305" s="356">
        <v>43196</v>
      </c>
      <c r="B305" s="356" t="s">
        <v>8003</v>
      </c>
      <c r="C305" s="356" t="s">
        <v>3517</v>
      </c>
      <c r="D305" s="353">
        <v>6836.52</v>
      </c>
    </row>
    <row r="306" spans="1:4" x14ac:dyDescent="0.25">
      <c r="A306" s="356">
        <v>43198</v>
      </c>
      <c r="B306" s="356" t="s">
        <v>8004</v>
      </c>
      <c r="C306" s="356" t="s">
        <v>3517</v>
      </c>
      <c r="D306" s="353">
        <v>10158.9</v>
      </c>
    </row>
    <row r="307" spans="1:4" x14ac:dyDescent="0.25">
      <c r="A307" s="356">
        <v>43199</v>
      </c>
      <c r="B307" s="356" t="s">
        <v>8005</v>
      </c>
      <c r="C307" s="356" t="s">
        <v>3517</v>
      </c>
      <c r="D307" s="353">
        <v>10531.16</v>
      </c>
    </row>
    <row r="308" spans="1:4" x14ac:dyDescent="0.25">
      <c r="A308" s="356">
        <v>43200</v>
      </c>
      <c r="B308" s="356" t="s">
        <v>8006</v>
      </c>
      <c r="C308" s="356" t="s">
        <v>3517</v>
      </c>
      <c r="D308" s="353">
        <v>12085.27</v>
      </c>
    </row>
    <row r="309" spans="1:4" x14ac:dyDescent="0.25">
      <c r="A309" s="356">
        <v>39556</v>
      </c>
      <c r="B309" s="356" t="s">
        <v>8007</v>
      </c>
      <c r="C309" s="356" t="s">
        <v>3517</v>
      </c>
      <c r="D309" s="353">
        <v>6600.62</v>
      </c>
    </row>
    <row r="310" spans="1:4" x14ac:dyDescent="0.25">
      <c r="A310" s="356">
        <v>39557</v>
      </c>
      <c r="B310" s="356" t="s">
        <v>8008</v>
      </c>
      <c r="C310" s="356" t="s">
        <v>3517</v>
      </c>
      <c r="D310" s="353">
        <v>7107.43</v>
      </c>
    </row>
    <row r="311" spans="1:4" x14ac:dyDescent="0.25">
      <c r="A311" s="356">
        <v>39559</v>
      </c>
      <c r="B311" s="356" t="s">
        <v>8009</v>
      </c>
      <c r="C311" s="356" t="s">
        <v>3517</v>
      </c>
      <c r="D311" s="353">
        <v>10503.41</v>
      </c>
    </row>
    <row r="312" spans="1:4" x14ac:dyDescent="0.25">
      <c r="A312" s="356">
        <v>39560</v>
      </c>
      <c r="B312" s="356" t="s">
        <v>8010</v>
      </c>
      <c r="C312" s="356" t="s">
        <v>3517</v>
      </c>
      <c r="D312" s="353">
        <v>12151.42</v>
      </c>
    </row>
    <row r="313" spans="1:4" x14ac:dyDescent="0.25">
      <c r="A313" s="356">
        <v>39561</v>
      </c>
      <c r="B313" s="356" t="s">
        <v>8011</v>
      </c>
      <c r="C313" s="356" t="s">
        <v>3517</v>
      </c>
      <c r="D313" s="353">
        <v>12711.94</v>
      </c>
    </row>
    <row r="314" spans="1:4" x14ac:dyDescent="0.25">
      <c r="A314" s="356">
        <v>43190</v>
      </c>
      <c r="B314" s="356" t="s">
        <v>8012</v>
      </c>
      <c r="C314" s="356" t="s">
        <v>3517</v>
      </c>
      <c r="D314" s="353">
        <v>1875.94</v>
      </c>
    </row>
    <row r="315" spans="1:4" x14ac:dyDescent="0.25">
      <c r="A315" s="356">
        <v>39555</v>
      </c>
      <c r="B315" s="356" t="s">
        <v>8013</v>
      </c>
      <c r="C315" s="356" t="s">
        <v>3517</v>
      </c>
      <c r="D315" s="353">
        <v>2029.29</v>
      </c>
    </row>
    <row r="316" spans="1:4" x14ac:dyDescent="0.25">
      <c r="A316" s="356">
        <v>43191</v>
      </c>
      <c r="B316" s="356" t="s">
        <v>8014</v>
      </c>
      <c r="C316" s="356" t="s">
        <v>3517</v>
      </c>
      <c r="D316" s="353">
        <v>2699.23</v>
      </c>
    </row>
    <row r="317" spans="1:4" x14ac:dyDescent="0.25">
      <c r="A317" s="356">
        <v>39548</v>
      </c>
      <c r="B317" s="356" t="s">
        <v>8015</v>
      </c>
      <c r="C317" s="356" t="s">
        <v>3517</v>
      </c>
      <c r="D317" s="353">
        <v>3010.06</v>
      </c>
    </row>
    <row r="318" spans="1:4" x14ac:dyDescent="0.25">
      <c r="A318" s="356">
        <v>43192</v>
      </c>
      <c r="B318" s="356" t="s">
        <v>8016</v>
      </c>
      <c r="C318" s="356" t="s">
        <v>3517</v>
      </c>
      <c r="D318" s="353">
        <v>3535.75</v>
      </c>
    </row>
    <row r="319" spans="1:4" x14ac:dyDescent="0.25">
      <c r="A319" s="356">
        <v>39554</v>
      </c>
      <c r="B319" s="356" t="s">
        <v>8017</v>
      </c>
      <c r="C319" s="356" t="s">
        <v>3517</v>
      </c>
      <c r="D319" s="353">
        <v>3980.36</v>
      </c>
    </row>
    <row r="320" spans="1:4" x14ac:dyDescent="0.25">
      <c r="A320" s="356">
        <v>43194</v>
      </c>
      <c r="B320" s="356" t="s">
        <v>8018</v>
      </c>
      <c r="C320" s="356" t="s">
        <v>3517</v>
      </c>
      <c r="D320" s="353">
        <v>1607.06</v>
      </c>
    </row>
    <row r="321" spans="1:4" x14ac:dyDescent="0.25">
      <c r="A321" s="356">
        <v>39551</v>
      </c>
      <c r="B321" s="356" t="s">
        <v>8019</v>
      </c>
      <c r="C321" s="356" t="s">
        <v>3517</v>
      </c>
      <c r="D321" s="353">
        <v>1769.55</v>
      </c>
    </row>
    <row r="322" spans="1:4" x14ac:dyDescent="0.25">
      <c r="A322" s="356">
        <v>43185</v>
      </c>
      <c r="B322" s="356" t="s">
        <v>8020</v>
      </c>
      <c r="C322" s="356" t="s">
        <v>3517</v>
      </c>
      <c r="D322" s="353">
        <v>5028.75</v>
      </c>
    </row>
    <row r="323" spans="1:4" x14ac:dyDescent="0.25">
      <c r="A323" s="356">
        <v>43186</v>
      </c>
      <c r="B323" s="356" t="s">
        <v>8021</v>
      </c>
      <c r="C323" s="356" t="s">
        <v>3517</v>
      </c>
      <c r="D323" s="353">
        <v>5304.31</v>
      </c>
    </row>
    <row r="324" spans="1:4" x14ac:dyDescent="0.25">
      <c r="A324" s="356">
        <v>43187</v>
      </c>
      <c r="B324" s="356" t="s">
        <v>8022</v>
      </c>
      <c r="C324" s="356" t="s">
        <v>3517</v>
      </c>
      <c r="D324" s="353">
        <v>7038.88</v>
      </c>
    </row>
    <row r="325" spans="1:4" x14ac:dyDescent="0.25">
      <c r="A325" s="356">
        <v>43188</v>
      </c>
      <c r="B325" s="356" t="s">
        <v>8023</v>
      </c>
      <c r="C325" s="356" t="s">
        <v>3517</v>
      </c>
      <c r="D325" s="353">
        <v>8528.5300000000007</v>
      </c>
    </row>
    <row r="326" spans="1:4" x14ac:dyDescent="0.25">
      <c r="A326" s="356">
        <v>43189</v>
      </c>
      <c r="B326" s="356" t="s">
        <v>8024</v>
      </c>
      <c r="C326" s="356" t="s">
        <v>3517</v>
      </c>
      <c r="D326" s="353">
        <v>9593.18</v>
      </c>
    </row>
    <row r="327" spans="1:4" x14ac:dyDescent="0.25">
      <c r="A327" s="356">
        <v>39580</v>
      </c>
      <c r="B327" s="356" t="s">
        <v>3713</v>
      </c>
      <c r="C327" s="356" t="s">
        <v>3517</v>
      </c>
      <c r="D327" s="353">
        <v>75598.179999999993</v>
      </c>
    </row>
    <row r="328" spans="1:4" x14ac:dyDescent="0.25">
      <c r="A328" s="356">
        <v>39577</v>
      </c>
      <c r="B328" s="356" t="s">
        <v>3714</v>
      </c>
      <c r="C328" s="356" t="s">
        <v>3517</v>
      </c>
      <c r="D328" s="353">
        <v>23662.07</v>
      </c>
    </row>
    <row r="329" spans="1:4" x14ac:dyDescent="0.25">
      <c r="A329" s="356">
        <v>39578</v>
      </c>
      <c r="B329" s="356" t="s">
        <v>3715</v>
      </c>
      <c r="C329" s="356" t="s">
        <v>3517</v>
      </c>
      <c r="D329" s="353">
        <v>30536.37</v>
      </c>
    </row>
    <row r="330" spans="1:4" x14ac:dyDescent="0.25">
      <c r="A330" s="356">
        <v>39579</v>
      </c>
      <c r="B330" s="356" t="s">
        <v>3716</v>
      </c>
      <c r="C330" s="356" t="s">
        <v>3517</v>
      </c>
      <c r="D330" s="353">
        <v>44428.02</v>
      </c>
    </row>
    <row r="331" spans="1:4" x14ac:dyDescent="0.25">
      <c r="A331" s="356">
        <v>39826</v>
      </c>
      <c r="B331" s="356" t="s">
        <v>8025</v>
      </c>
      <c r="C331" s="356" t="s">
        <v>3517</v>
      </c>
      <c r="D331" s="353">
        <v>5456.57</v>
      </c>
    </row>
    <row r="332" spans="1:4" x14ac:dyDescent="0.25">
      <c r="A332" s="356">
        <v>10700</v>
      </c>
      <c r="B332" s="356" t="s">
        <v>3717</v>
      </c>
      <c r="C332" s="356" t="s">
        <v>3517</v>
      </c>
      <c r="D332" s="353">
        <v>28471.98</v>
      </c>
    </row>
    <row r="333" spans="1:4" x14ac:dyDescent="0.25">
      <c r="A333" s="356">
        <v>346</v>
      </c>
      <c r="B333" s="356" t="s">
        <v>3718</v>
      </c>
      <c r="C333" s="356" t="s">
        <v>3575</v>
      </c>
      <c r="D333" s="352">
        <v>23.69</v>
      </c>
    </row>
    <row r="334" spans="1:4" x14ac:dyDescent="0.25">
      <c r="A334" s="356">
        <v>3312</v>
      </c>
      <c r="B334" s="356" t="s">
        <v>3719</v>
      </c>
      <c r="C334" s="356" t="s">
        <v>3575</v>
      </c>
      <c r="D334" s="352">
        <v>23.26</v>
      </c>
    </row>
    <row r="335" spans="1:4" x14ac:dyDescent="0.25">
      <c r="A335" s="356">
        <v>339</v>
      </c>
      <c r="B335" s="356" t="s">
        <v>8026</v>
      </c>
      <c r="C335" s="356" t="s">
        <v>3526</v>
      </c>
      <c r="D335" s="352">
        <v>1.22</v>
      </c>
    </row>
    <row r="336" spans="1:4" x14ac:dyDescent="0.25">
      <c r="A336" s="356">
        <v>340</v>
      </c>
      <c r="B336" s="356" t="s">
        <v>3720</v>
      </c>
      <c r="C336" s="356" t="s">
        <v>3526</v>
      </c>
      <c r="D336" s="352">
        <v>1.1000000000000001</v>
      </c>
    </row>
    <row r="337" spans="1:4" x14ac:dyDescent="0.25">
      <c r="A337" s="356">
        <v>43130</v>
      </c>
      <c r="B337" s="356" t="s">
        <v>8027</v>
      </c>
      <c r="C337" s="356" t="s">
        <v>3575</v>
      </c>
      <c r="D337" s="352">
        <v>20</v>
      </c>
    </row>
    <row r="338" spans="1:4" x14ac:dyDescent="0.25">
      <c r="A338" s="356">
        <v>344</v>
      </c>
      <c r="B338" s="356" t="s">
        <v>8028</v>
      </c>
      <c r="C338" s="356" t="s">
        <v>3575</v>
      </c>
      <c r="D338" s="352">
        <v>26.29</v>
      </c>
    </row>
    <row r="339" spans="1:4" x14ac:dyDescent="0.25">
      <c r="A339" s="356">
        <v>345</v>
      </c>
      <c r="B339" s="356" t="s">
        <v>8029</v>
      </c>
      <c r="C339" s="356" t="s">
        <v>3575</v>
      </c>
      <c r="D339" s="352">
        <v>28.52</v>
      </c>
    </row>
    <row r="340" spans="1:4" x14ac:dyDescent="0.25">
      <c r="A340" s="356">
        <v>43131</v>
      </c>
      <c r="B340" s="356" t="s">
        <v>8030</v>
      </c>
      <c r="C340" s="356" t="s">
        <v>3575</v>
      </c>
      <c r="D340" s="352">
        <v>23.23</v>
      </c>
    </row>
    <row r="341" spans="1:4" x14ac:dyDescent="0.25">
      <c r="A341" s="356">
        <v>3313</v>
      </c>
      <c r="B341" s="356" t="s">
        <v>8031</v>
      </c>
      <c r="C341" s="356" t="s">
        <v>3575</v>
      </c>
      <c r="D341" s="352">
        <v>29.93</v>
      </c>
    </row>
    <row r="342" spans="1:4" x14ac:dyDescent="0.25">
      <c r="A342" s="356">
        <v>43132</v>
      </c>
      <c r="B342" s="356" t="s">
        <v>10134</v>
      </c>
      <c r="C342" s="356" t="s">
        <v>3575</v>
      </c>
      <c r="D342" s="352">
        <v>20</v>
      </c>
    </row>
    <row r="343" spans="1:4" x14ac:dyDescent="0.25">
      <c r="A343" s="356">
        <v>366</v>
      </c>
      <c r="B343" s="356" t="s">
        <v>3721</v>
      </c>
      <c r="C343" s="356" t="s">
        <v>3524</v>
      </c>
      <c r="D343" s="352">
        <v>83.5</v>
      </c>
    </row>
    <row r="344" spans="1:4" x14ac:dyDescent="0.25">
      <c r="A344" s="356">
        <v>367</v>
      </c>
      <c r="B344" s="356" t="s">
        <v>3722</v>
      </c>
      <c r="C344" s="356" t="s">
        <v>3524</v>
      </c>
      <c r="D344" s="352">
        <v>84.59</v>
      </c>
    </row>
    <row r="345" spans="1:4" x14ac:dyDescent="0.25">
      <c r="A345" s="356">
        <v>370</v>
      </c>
      <c r="B345" s="356" t="s">
        <v>3723</v>
      </c>
      <c r="C345" s="356" t="s">
        <v>3524</v>
      </c>
      <c r="D345" s="352">
        <v>83.5</v>
      </c>
    </row>
    <row r="346" spans="1:4" x14ac:dyDescent="0.25">
      <c r="A346" s="356">
        <v>368</v>
      </c>
      <c r="B346" s="356" t="s">
        <v>3724</v>
      </c>
      <c r="C346" s="356" t="s">
        <v>3524</v>
      </c>
      <c r="D346" s="352">
        <v>41.75</v>
      </c>
    </row>
    <row r="347" spans="1:4" x14ac:dyDescent="0.25">
      <c r="A347" s="356">
        <v>11075</v>
      </c>
      <c r="B347" s="356" t="s">
        <v>3725</v>
      </c>
      <c r="C347" s="356" t="s">
        <v>3524</v>
      </c>
      <c r="D347" s="352">
        <v>958.32</v>
      </c>
    </row>
    <row r="348" spans="1:4" x14ac:dyDescent="0.25">
      <c r="A348" s="356">
        <v>1381</v>
      </c>
      <c r="B348" s="356" t="s">
        <v>3726</v>
      </c>
      <c r="C348" s="356" t="s">
        <v>3575</v>
      </c>
      <c r="D348" s="352">
        <v>0.82</v>
      </c>
    </row>
    <row r="349" spans="1:4" x14ac:dyDescent="0.25">
      <c r="A349" s="356">
        <v>34353</v>
      </c>
      <c r="B349" s="356" t="s">
        <v>10135</v>
      </c>
      <c r="C349" s="356" t="s">
        <v>3575</v>
      </c>
      <c r="D349" s="352">
        <v>1.52</v>
      </c>
    </row>
    <row r="350" spans="1:4" x14ac:dyDescent="0.25">
      <c r="A350" s="356">
        <v>37595</v>
      </c>
      <c r="B350" s="356" t="s">
        <v>10136</v>
      </c>
      <c r="C350" s="356" t="s">
        <v>3575</v>
      </c>
      <c r="D350" s="352">
        <v>2.52</v>
      </c>
    </row>
    <row r="351" spans="1:4" x14ac:dyDescent="0.25">
      <c r="A351" s="356">
        <v>37596</v>
      </c>
      <c r="B351" s="356" t="s">
        <v>10137</v>
      </c>
      <c r="C351" s="356" t="s">
        <v>3575</v>
      </c>
      <c r="D351" s="352">
        <v>2.89</v>
      </c>
    </row>
    <row r="352" spans="1:4" x14ac:dyDescent="0.25">
      <c r="A352" s="356">
        <v>371</v>
      </c>
      <c r="B352" s="356" t="s">
        <v>3727</v>
      </c>
      <c r="C352" s="356" t="s">
        <v>3575</v>
      </c>
      <c r="D352" s="352">
        <v>0.89</v>
      </c>
    </row>
    <row r="353" spans="1:4" x14ac:dyDescent="0.25">
      <c r="A353" s="356">
        <v>37553</v>
      </c>
      <c r="B353" s="356" t="s">
        <v>3728</v>
      </c>
      <c r="C353" s="356" t="s">
        <v>3575</v>
      </c>
      <c r="D353" s="352">
        <v>1.67</v>
      </c>
    </row>
    <row r="354" spans="1:4" x14ac:dyDescent="0.25">
      <c r="A354" s="356">
        <v>37552</v>
      </c>
      <c r="B354" s="356" t="s">
        <v>3729</v>
      </c>
      <c r="C354" s="356" t="s">
        <v>3575</v>
      </c>
      <c r="D354" s="352">
        <v>2.69</v>
      </c>
    </row>
    <row r="355" spans="1:4" x14ac:dyDescent="0.25">
      <c r="A355" s="356">
        <v>36880</v>
      </c>
      <c r="B355" s="356" t="s">
        <v>10138</v>
      </c>
      <c r="C355" s="356" t="s">
        <v>3575</v>
      </c>
      <c r="D355" s="352">
        <v>2.73</v>
      </c>
    </row>
    <row r="356" spans="1:4" x14ac:dyDescent="0.25">
      <c r="A356" s="356">
        <v>34355</v>
      </c>
      <c r="B356" s="356" t="s">
        <v>3730</v>
      </c>
      <c r="C356" s="356" t="s">
        <v>3575</v>
      </c>
      <c r="D356" s="352">
        <v>2.35</v>
      </c>
    </row>
    <row r="357" spans="1:4" x14ac:dyDescent="0.25">
      <c r="A357" s="356">
        <v>130</v>
      </c>
      <c r="B357" s="356" t="s">
        <v>3731</v>
      </c>
      <c r="C357" s="356" t="s">
        <v>3575</v>
      </c>
      <c r="D357" s="352">
        <v>3.11</v>
      </c>
    </row>
    <row r="358" spans="1:4" x14ac:dyDescent="0.25">
      <c r="A358" s="356">
        <v>135</v>
      </c>
      <c r="B358" s="356" t="s">
        <v>3732</v>
      </c>
      <c r="C358" s="356" t="s">
        <v>3575</v>
      </c>
      <c r="D358" s="352">
        <v>2.5</v>
      </c>
    </row>
    <row r="359" spans="1:4" x14ac:dyDescent="0.25">
      <c r="A359" s="356">
        <v>36886</v>
      </c>
      <c r="B359" s="356" t="s">
        <v>3733</v>
      </c>
      <c r="C359" s="356" t="s">
        <v>3575</v>
      </c>
      <c r="D359" s="352">
        <v>0.85</v>
      </c>
    </row>
    <row r="360" spans="1:4" x14ac:dyDescent="0.25">
      <c r="A360" s="356">
        <v>38546</v>
      </c>
      <c r="B360" s="356" t="s">
        <v>3734</v>
      </c>
      <c r="C360" s="356" t="s">
        <v>3524</v>
      </c>
      <c r="D360" s="352">
        <v>567.39</v>
      </c>
    </row>
    <row r="361" spans="1:4" x14ac:dyDescent="0.25">
      <c r="A361" s="356">
        <v>34549</v>
      </c>
      <c r="B361" s="356" t="s">
        <v>3735</v>
      </c>
      <c r="C361" s="356" t="s">
        <v>3524</v>
      </c>
      <c r="D361" s="352">
        <v>745.61</v>
      </c>
    </row>
    <row r="362" spans="1:4" x14ac:dyDescent="0.25">
      <c r="A362" s="356">
        <v>6081</v>
      </c>
      <c r="B362" s="356" t="s">
        <v>3736</v>
      </c>
      <c r="C362" s="356" t="s">
        <v>3524</v>
      </c>
      <c r="D362" s="352">
        <v>52.19</v>
      </c>
    </row>
    <row r="363" spans="1:4" x14ac:dyDescent="0.25">
      <c r="A363" s="356">
        <v>6077</v>
      </c>
      <c r="B363" s="356" t="s">
        <v>3737</v>
      </c>
      <c r="C363" s="356" t="s">
        <v>3524</v>
      </c>
      <c r="D363" s="352">
        <v>37.28</v>
      </c>
    </row>
    <row r="364" spans="1:4" x14ac:dyDescent="0.25">
      <c r="A364" s="356">
        <v>6079</v>
      </c>
      <c r="B364" s="356" t="s">
        <v>3738</v>
      </c>
      <c r="C364" s="356" t="s">
        <v>3524</v>
      </c>
      <c r="D364" s="352">
        <v>37.28</v>
      </c>
    </row>
    <row r="365" spans="1:4" x14ac:dyDescent="0.25">
      <c r="A365" s="356">
        <v>1091</v>
      </c>
      <c r="B365" s="356" t="s">
        <v>3739</v>
      </c>
      <c r="C365" s="356" t="s">
        <v>3517</v>
      </c>
      <c r="D365" s="352">
        <v>34.78</v>
      </c>
    </row>
    <row r="366" spans="1:4" x14ac:dyDescent="0.25">
      <c r="A366" s="356">
        <v>1094</v>
      </c>
      <c r="B366" s="356" t="s">
        <v>3740</v>
      </c>
      <c r="C366" s="356" t="s">
        <v>3517</v>
      </c>
      <c r="D366" s="352">
        <v>24.32</v>
      </c>
    </row>
    <row r="367" spans="1:4" x14ac:dyDescent="0.25">
      <c r="A367" s="356">
        <v>1095</v>
      </c>
      <c r="B367" s="356" t="s">
        <v>3741</v>
      </c>
      <c r="C367" s="356" t="s">
        <v>3517</v>
      </c>
      <c r="D367" s="352">
        <v>51.69</v>
      </c>
    </row>
    <row r="368" spans="1:4" x14ac:dyDescent="0.25">
      <c r="A368" s="356">
        <v>1092</v>
      </c>
      <c r="B368" s="356" t="s">
        <v>3742</v>
      </c>
      <c r="C368" s="356" t="s">
        <v>3517</v>
      </c>
      <c r="D368" s="352">
        <v>40</v>
      </c>
    </row>
    <row r="369" spans="1:4" x14ac:dyDescent="0.25">
      <c r="A369" s="356">
        <v>1093</v>
      </c>
      <c r="B369" s="356" t="s">
        <v>3743</v>
      </c>
      <c r="C369" s="356" t="s">
        <v>3517</v>
      </c>
      <c r="D369" s="352">
        <v>93.41</v>
      </c>
    </row>
    <row r="370" spans="1:4" x14ac:dyDescent="0.25">
      <c r="A370" s="356">
        <v>1090</v>
      </c>
      <c r="B370" s="356" t="s">
        <v>3744</v>
      </c>
      <c r="C370" s="356" t="s">
        <v>3517</v>
      </c>
      <c r="D370" s="352">
        <v>66.88</v>
      </c>
    </row>
    <row r="371" spans="1:4" x14ac:dyDescent="0.25">
      <c r="A371" s="356">
        <v>1096</v>
      </c>
      <c r="B371" s="356" t="s">
        <v>3745</v>
      </c>
      <c r="C371" s="356" t="s">
        <v>3517</v>
      </c>
      <c r="D371" s="352">
        <v>120.36</v>
      </c>
    </row>
    <row r="372" spans="1:4" x14ac:dyDescent="0.25">
      <c r="A372" s="356">
        <v>1097</v>
      </c>
      <c r="B372" s="356" t="s">
        <v>3746</v>
      </c>
      <c r="C372" s="356" t="s">
        <v>3517</v>
      </c>
      <c r="D372" s="352">
        <v>102.17</v>
      </c>
    </row>
    <row r="373" spans="1:4" x14ac:dyDescent="0.25">
      <c r="A373" s="356">
        <v>378</v>
      </c>
      <c r="B373" s="356" t="s">
        <v>12487</v>
      </c>
      <c r="C373" s="356" t="s">
        <v>3519</v>
      </c>
      <c r="D373" s="352">
        <v>15.93</v>
      </c>
    </row>
    <row r="374" spans="1:4" x14ac:dyDescent="0.25">
      <c r="A374" s="356">
        <v>40911</v>
      </c>
      <c r="B374" s="356" t="s">
        <v>3747</v>
      </c>
      <c r="C374" s="356" t="s">
        <v>3655</v>
      </c>
      <c r="D374" s="353">
        <v>2814.94</v>
      </c>
    </row>
    <row r="375" spans="1:4" x14ac:dyDescent="0.25">
      <c r="A375" s="356">
        <v>33939</v>
      </c>
      <c r="B375" s="356" t="s">
        <v>3748</v>
      </c>
      <c r="C375" s="356" t="s">
        <v>3519</v>
      </c>
      <c r="D375" s="352">
        <v>67.16</v>
      </c>
    </row>
    <row r="376" spans="1:4" x14ac:dyDescent="0.25">
      <c r="A376" s="356">
        <v>40815</v>
      </c>
      <c r="B376" s="356" t="s">
        <v>3749</v>
      </c>
      <c r="C376" s="356" t="s">
        <v>3655</v>
      </c>
      <c r="D376" s="353">
        <v>11868.52</v>
      </c>
    </row>
    <row r="377" spans="1:4" x14ac:dyDescent="0.25">
      <c r="A377" s="356">
        <v>34760</v>
      </c>
      <c r="B377" s="356" t="s">
        <v>3750</v>
      </c>
      <c r="C377" s="356" t="s">
        <v>3519</v>
      </c>
      <c r="D377" s="352">
        <v>63.43</v>
      </c>
    </row>
    <row r="378" spans="1:4" x14ac:dyDescent="0.25">
      <c r="A378" s="356">
        <v>40935</v>
      </c>
      <c r="B378" s="356" t="s">
        <v>3751</v>
      </c>
      <c r="C378" s="356" t="s">
        <v>3655</v>
      </c>
      <c r="D378" s="353">
        <v>11206.77</v>
      </c>
    </row>
    <row r="379" spans="1:4" x14ac:dyDescent="0.25">
      <c r="A379" s="356">
        <v>33952</v>
      </c>
      <c r="B379" s="356" t="s">
        <v>3752</v>
      </c>
      <c r="C379" s="356" t="s">
        <v>3519</v>
      </c>
      <c r="D379" s="352">
        <v>95.4</v>
      </c>
    </row>
    <row r="380" spans="1:4" x14ac:dyDescent="0.25">
      <c r="A380" s="356">
        <v>40816</v>
      </c>
      <c r="B380" s="356" t="s">
        <v>3753</v>
      </c>
      <c r="C380" s="356" t="s">
        <v>3655</v>
      </c>
      <c r="D380" s="353">
        <v>16858.23</v>
      </c>
    </row>
    <row r="381" spans="1:4" x14ac:dyDescent="0.25">
      <c r="A381" s="356">
        <v>33953</v>
      </c>
      <c r="B381" s="356" t="s">
        <v>3754</v>
      </c>
      <c r="C381" s="356" t="s">
        <v>3519</v>
      </c>
      <c r="D381" s="352">
        <v>126.13</v>
      </c>
    </row>
    <row r="382" spans="1:4" x14ac:dyDescent="0.25">
      <c r="A382" s="356">
        <v>40817</v>
      </c>
      <c r="B382" s="356" t="s">
        <v>3755</v>
      </c>
      <c r="C382" s="356" t="s">
        <v>3655</v>
      </c>
      <c r="D382" s="353">
        <v>22288.080000000002</v>
      </c>
    </row>
    <row r="383" spans="1:4" x14ac:dyDescent="0.25">
      <c r="A383" s="356">
        <v>13348</v>
      </c>
      <c r="B383" s="356" t="s">
        <v>3756</v>
      </c>
      <c r="C383" s="356" t="s">
        <v>3517</v>
      </c>
      <c r="D383" s="352">
        <v>0.92</v>
      </c>
    </row>
    <row r="384" spans="1:4" x14ac:dyDescent="0.25">
      <c r="A384" s="356">
        <v>39211</v>
      </c>
      <c r="B384" s="356" t="s">
        <v>3757</v>
      </c>
      <c r="C384" s="356" t="s">
        <v>3517</v>
      </c>
      <c r="D384" s="352">
        <v>1.31</v>
      </c>
    </row>
    <row r="385" spans="1:4" x14ac:dyDescent="0.25">
      <c r="A385" s="356">
        <v>39212</v>
      </c>
      <c r="B385" s="356" t="s">
        <v>3758</v>
      </c>
      <c r="C385" s="356" t="s">
        <v>3517</v>
      </c>
      <c r="D385" s="352">
        <v>1.46</v>
      </c>
    </row>
    <row r="386" spans="1:4" x14ac:dyDescent="0.25">
      <c r="A386" s="356">
        <v>39208</v>
      </c>
      <c r="B386" s="356" t="s">
        <v>3759</v>
      </c>
      <c r="C386" s="356" t="s">
        <v>3517</v>
      </c>
      <c r="D386" s="352">
        <v>0.4</v>
      </c>
    </row>
    <row r="387" spans="1:4" x14ac:dyDescent="0.25">
      <c r="A387" s="356">
        <v>39210</v>
      </c>
      <c r="B387" s="356" t="s">
        <v>3760</v>
      </c>
      <c r="C387" s="356" t="s">
        <v>3517</v>
      </c>
      <c r="D387" s="352">
        <v>0.73</v>
      </c>
    </row>
    <row r="388" spans="1:4" x14ac:dyDescent="0.25">
      <c r="A388" s="356">
        <v>39214</v>
      </c>
      <c r="B388" s="356" t="s">
        <v>3761</v>
      </c>
      <c r="C388" s="356" t="s">
        <v>3517</v>
      </c>
      <c r="D388" s="352">
        <v>2.7</v>
      </c>
    </row>
    <row r="389" spans="1:4" x14ac:dyDescent="0.25">
      <c r="A389" s="356">
        <v>39213</v>
      </c>
      <c r="B389" s="356" t="s">
        <v>3762</v>
      </c>
      <c r="C389" s="356" t="s">
        <v>3517</v>
      </c>
      <c r="D389" s="352">
        <v>1.91</v>
      </c>
    </row>
    <row r="390" spans="1:4" x14ac:dyDescent="0.25">
      <c r="A390" s="356">
        <v>39209</v>
      </c>
      <c r="B390" s="356" t="s">
        <v>3763</v>
      </c>
      <c r="C390" s="356" t="s">
        <v>3517</v>
      </c>
      <c r="D390" s="352">
        <v>0.47</v>
      </c>
    </row>
    <row r="391" spans="1:4" x14ac:dyDescent="0.25">
      <c r="A391" s="356">
        <v>39207</v>
      </c>
      <c r="B391" s="356" t="s">
        <v>3764</v>
      </c>
      <c r="C391" s="356" t="s">
        <v>3517</v>
      </c>
      <c r="D391" s="352">
        <v>0.73</v>
      </c>
    </row>
    <row r="392" spans="1:4" x14ac:dyDescent="0.25">
      <c r="A392" s="356">
        <v>39215</v>
      </c>
      <c r="B392" s="356" t="s">
        <v>3765</v>
      </c>
      <c r="C392" s="356" t="s">
        <v>3517</v>
      </c>
      <c r="D392" s="352">
        <v>4.92</v>
      </c>
    </row>
    <row r="393" spans="1:4" x14ac:dyDescent="0.25">
      <c r="A393" s="356">
        <v>39216</v>
      </c>
      <c r="B393" s="356" t="s">
        <v>3766</v>
      </c>
      <c r="C393" s="356" t="s">
        <v>3517</v>
      </c>
      <c r="D393" s="352">
        <v>6.87</v>
      </c>
    </row>
    <row r="394" spans="1:4" x14ac:dyDescent="0.25">
      <c r="A394" s="356">
        <v>11267</v>
      </c>
      <c r="B394" s="356" t="s">
        <v>10139</v>
      </c>
      <c r="C394" s="356" t="s">
        <v>3517</v>
      </c>
      <c r="D394" s="352">
        <v>0.8</v>
      </c>
    </row>
    <row r="395" spans="1:4" x14ac:dyDescent="0.25">
      <c r="A395" s="356">
        <v>379</v>
      </c>
      <c r="B395" s="356" t="s">
        <v>3767</v>
      </c>
      <c r="C395" s="356" t="s">
        <v>3517</v>
      </c>
      <c r="D395" s="352">
        <v>0.81</v>
      </c>
    </row>
    <row r="396" spans="1:4" x14ac:dyDescent="0.25">
      <c r="A396" s="356">
        <v>510</v>
      </c>
      <c r="B396" s="356" t="s">
        <v>3768</v>
      </c>
      <c r="C396" s="356" t="s">
        <v>3575</v>
      </c>
      <c r="D396" s="352">
        <v>11.44</v>
      </c>
    </row>
    <row r="397" spans="1:4" x14ac:dyDescent="0.25">
      <c r="A397" s="356">
        <v>516</v>
      </c>
      <c r="B397" s="356" t="s">
        <v>3769</v>
      </c>
      <c r="C397" s="356" t="s">
        <v>3575</v>
      </c>
      <c r="D397" s="352">
        <v>13.56</v>
      </c>
    </row>
    <row r="398" spans="1:4" x14ac:dyDescent="0.25">
      <c r="A398" s="356">
        <v>509</v>
      </c>
      <c r="B398" s="356" t="s">
        <v>3770</v>
      </c>
      <c r="C398" s="356" t="s">
        <v>3575</v>
      </c>
      <c r="D398" s="352">
        <v>15.21</v>
      </c>
    </row>
    <row r="399" spans="1:4" x14ac:dyDescent="0.25">
      <c r="A399" s="356">
        <v>40331</v>
      </c>
      <c r="B399" s="356" t="s">
        <v>3771</v>
      </c>
      <c r="C399" s="356" t="s">
        <v>3519</v>
      </c>
      <c r="D399" s="352">
        <v>13.83</v>
      </c>
    </row>
    <row r="400" spans="1:4" x14ac:dyDescent="0.25">
      <c r="A400" s="356">
        <v>40930</v>
      </c>
      <c r="B400" s="356" t="s">
        <v>3772</v>
      </c>
      <c r="C400" s="356" t="s">
        <v>3655</v>
      </c>
      <c r="D400" s="353">
        <v>2444.81</v>
      </c>
    </row>
    <row r="401" spans="1:4" x14ac:dyDescent="0.25">
      <c r="A401" s="356">
        <v>11761</v>
      </c>
      <c r="B401" s="356" t="s">
        <v>3773</v>
      </c>
      <c r="C401" s="356" t="s">
        <v>3517</v>
      </c>
      <c r="D401" s="352">
        <v>93.87</v>
      </c>
    </row>
    <row r="402" spans="1:4" x14ac:dyDescent="0.25">
      <c r="A402" s="356">
        <v>377</v>
      </c>
      <c r="B402" s="356" t="s">
        <v>3774</v>
      </c>
      <c r="C402" s="356" t="s">
        <v>3517</v>
      </c>
      <c r="D402" s="352">
        <v>44.11</v>
      </c>
    </row>
    <row r="403" spans="1:4" x14ac:dyDescent="0.25">
      <c r="A403" s="356">
        <v>7588</v>
      </c>
      <c r="B403" s="356" t="s">
        <v>3775</v>
      </c>
      <c r="C403" s="356" t="s">
        <v>3517</v>
      </c>
      <c r="D403" s="352">
        <v>45.71</v>
      </c>
    </row>
    <row r="404" spans="1:4" x14ac:dyDescent="0.25">
      <c r="A404" s="356">
        <v>34392</v>
      </c>
      <c r="B404" s="356" t="s">
        <v>3776</v>
      </c>
      <c r="C404" s="356" t="s">
        <v>3519</v>
      </c>
      <c r="D404" s="352">
        <v>12.2</v>
      </c>
    </row>
    <row r="405" spans="1:4" x14ac:dyDescent="0.25">
      <c r="A405" s="356">
        <v>40908</v>
      </c>
      <c r="B405" s="356" t="s">
        <v>3777</v>
      </c>
      <c r="C405" s="356" t="s">
        <v>3655</v>
      </c>
      <c r="D405" s="353">
        <v>2156.94</v>
      </c>
    </row>
    <row r="406" spans="1:4" x14ac:dyDescent="0.25">
      <c r="A406" s="356">
        <v>34551</v>
      </c>
      <c r="B406" s="356" t="s">
        <v>12488</v>
      </c>
      <c r="C406" s="356" t="s">
        <v>3519</v>
      </c>
      <c r="D406" s="352">
        <v>11.83</v>
      </c>
    </row>
    <row r="407" spans="1:4" x14ac:dyDescent="0.25">
      <c r="A407" s="356">
        <v>41078</v>
      </c>
      <c r="B407" s="356" t="s">
        <v>3778</v>
      </c>
      <c r="C407" s="356" t="s">
        <v>3655</v>
      </c>
      <c r="D407" s="353">
        <v>2094.4499999999998</v>
      </c>
    </row>
    <row r="408" spans="1:4" x14ac:dyDescent="0.25">
      <c r="A408" s="356">
        <v>246</v>
      </c>
      <c r="B408" s="356" t="s">
        <v>12489</v>
      </c>
      <c r="C408" s="356" t="s">
        <v>3519</v>
      </c>
      <c r="D408" s="352">
        <v>12.82</v>
      </c>
    </row>
    <row r="409" spans="1:4" x14ac:dyDescent="0.25">
      <c r="A409" s="356">
        <v>40927</v>
      </c>
      <c r="B409" s="356" t="s">
        <v>3779</v>
      </c>
      <c r="C409" s="356" t="s">
        <v>3655</v>
      </c>
      <c r="D409" s="353">
        <v>2268.12</v>
      </c>
    </row>
    <row r="410" spans="1:4" x14ac:dyDescent="0.25">
      <c r="A410" s="356">
        <v>2350</v>
      </c>
      <c r="B410" s="356" t="s">
        <v>3780</v>
      </c>
      <c r="C410" s="356" t="s">
        <v>3519</v>
      </c>
      <c r="D410" s="352">
        <v>12.84</v>
      </c>
    </row>
    <row r="411" spans="1:4" x14ac:dyDescent="0.25">
      <c r="A411" s="356">
        <v>40812</v>
      </c>
      <c r="B411" s="356" t="s">
        <v>3781</v>
      </c>
      <c r="C411" s="356" t="s">
        <v>3655</v>
      </c>
      <c r="D411" s="353">
        <v>2269.59</v>
      </c>
    </row>
    <row r="412" spans="1:4" x14ac:dyDescent="0.25">
      <c r="A412" s="356">
        <v>245</v>
      </c>
      <c r="B412" s="356" t="s">
        <v>8817</v>
      </c>
      <c r="C412" s="356" t="s">
        <v>3519</v>
      </c>
      <c r="D412" s="352">
        <v>21.85</v>
      </c>
    </row>
    <row r="413" spans="1:4" x14ac:dyDescent="0.25">
      <c r="A413" s="356">
        <v>41090</v>
      </c>
      <c r="B413" s="356" t="s">
        <v>3782</v>
      </c>
      <c r="C413" s="356" t="s">
        <v>3655</v>
      </c>
      <c r="D413" s="353">
        <v>3862.32</v>
      </c>
    </row>
    <row r="414" spans="1:4" x14ac:dyDescent="0.25">
      <c r="A414" s="356">
        <v>251</v>
      </c>
      <c r="B414" s="356" t="s">
        <v>3783</v>
      </c>
      <c r="C414" s="356" t="s">
        <v>3519</v>
      </c>
      <c r="D414" s="352">
        <v>10.31</v>
      </c>
    </row>
    <row r="415" spans="1:4" x14ac:dyDescent="0.25">
      <c r="A415" s="356">
        <v>40975</v>
      </c>
      <c r="B415" s="356" t="s">
        <v>3784</v>
      </c>
      <c r="C415" s="356" t="s">
        <v>3655</v>
      </c>
      <c r="D415" s="353">
        <v>1825.02</v>
      </c>
    </row>
    <row r="416" spans="1:4" x14ac:dyDescent="0.25">
      <c r="A416" s="356">
        <v>6127</v>
      </c>
      <c r="B416" s="356" t="s">
        <v>12490</v>
      </c>
      <c r="C416" s="356" t="s">
        <v>3519</v>
      </c>
      <c r="D416" s="352">
        <v>11.83</v>
      </c>
    </row>
    <row r="417" spans="1:4" x14ac:dyDescent="0.25">
      <c r="A417" s="356">
        <v>41072</v>
      </c>
      <c r="B417" s="356" t="s">
        <v>3785</v>
      </c>
      <c r="C417" s="356" t="s">
        <v>3655</v>
      </c>
      <c r="D417" s="353">
        <v>2094.4499999999998</v>
      </c>
    </row>
    <row r="418" spans="1:4" x14ac:dyDescent="0.25">
      <c r="A418" s="356">
        <v>6121</v>
      </c>
      <c r="B418" s="356" t="s">
        <v>3786</v>
      </c>
      <c r="C418" s="356" t="s">
        <v>3519</v>
      </c>
      <c r="D418" s="352">
        <v>11.85</v>
      </c>
    </row>
    <row r="419" spans="1:4" x14ac:dyDescent="0.25">
      <c r="A419" s="356">
        <v>41071</v>
      </c>
      <c r="B419" s="356" t="s">
        <v>3787</v>
      </c>
      <c r="C419" s="356" t="s">
        <v>3655</v>
      </c>
      <c r="D419" s="353">
        <v>2095.1</v>
      </c>
    </row>
    <row r="420" spans="1:4" x14ac:dyDescent="0.25">
      <c r="A420" s="356">
        <v>244</v>
      </c>
      <c r="B420" s="356" t="s">
        <v>3788</v>
      </c>
      <c r="C420" s="356" t="s">
        <v>3519</v>
      </c>
      <c r="D420" s="352">
        <v>6.49</v>
      </c>
    </row>
    <row r="421" spans="1:4" x14ac:dyDescent="0.25">
      <c r="A421" s="356">
        <v>41093</v>
      </c>
      <c r="B421" s="356" t="s">
        <v>3789</v>
      </c>
      <c r="C421" s="356" t="s">
        <v>3655</v>
      </c>
      <c r="D421" s="353">
        <v>1149.8599999999999</v>
      </c>
    </row>
    <row r="422" spans="1:4" x14ac:dyDescent="0.25">
      <c r="A422" s="356">
        <v>532</v>
      </c>
      <c r="B422" s="356" t="s">
        <v>3790</v>
      </c>
      <c r="C422" s="356" t="s">
        <v>3519</v>
      </c>
      <c r="D422" s="352">
        <v>23.52</v>
      </c>
    </row>
    <row r="423" spans="1:4" x14ac:dyDescent="0.25">
      <c r="A423" s="356">
        <v>40931</v>
      </c>
      <c r="B423" s="356" t="s">
        <v>3791</v>
      </c>
      <c r="C423" s="356" t="s">
        <v>3655</v>
      </c>
      <c r="D423" s="353">
        <v>4159.8500000000004</v>
      </c>
    </row>
    <row r="424" spans="1:4" x14ac:dyDescent="0.25">
      <c r="A424" s="356">
        <v>36150</v>
      </c>
      <c r="B424" s="356" t="s">
        <v>3792</v>
      </c>
      <c r="C424" s="356" t="s">
        <v>3517</v>
      </c>
      <c r="D424" s="352">
        <v>59.4</v>
      </c>
    </row>
    <row r="425" spans="1:4" x14ac:dyDescent="0.25">
      <c r="A425" s="356">
        <v>4760</v>
      </c>
      <c r="B425" s="356" t="s">
        <v>12491</v>
      </c>
      <c r="C425" s="356" t="s">
        <v>3519</v>
      </c>
      <c r="D425" s="352">
        <v>15.93</v>
      </c>
    </row>
    <row r="426" spans="1:4" x14ac:dyDescent="0.25">
      <c r="A426" s="356">
        <v>41069</v>
      </c>
      <c r="B426" s="356" t="s">
        <v>3793</v>
      </c>
      <c r="C426" s="356" t="s">
        <v>3655</v>
      </c>
      <c r="D426" s="353">
        <v>2814.94</v>
      </c>
    </row>
    <row r="427" spans="1:4" x14ac:dyDescent="0.25">
      <c r="A427" s="356">
        <v>10422</v>
      </c>
      <c r="B427" s="356" t="s">
        <v>12492</v>
      </c>
      <c r="C427" s="356" t="s">
        <v>3517</v>
      </c>
      <c r="D427" s="352">
        <v>352.16</v>
      </c>
    </row>
    <row r="428" spans="1:4" x14ac:dyDescent="0.25">
      <c r="A428" s="356">
        <v>44019</v>
      </c>
      <c r="B428" s="356" t="s">
        <v>12493</v>
      </c>
      <c r="C428" s="356" t="s">
        <v>3517</v>
      </c>
      <c r="D428" s="352">
        <v>487.47</v>
      </c>
    </row>
    <row r="429" spans="1:4" x14ac:dyDescent="0.25">
      <c r="A429" s="356">
        <v>36520</v>
      </c>
      <c r="B429" s="356" t="s">
        <v>12494</v>
      </c>
      <c r="C429" s="356" t="s">
        <v>3517</v>
      </c>
      <c r="D429" s="352">
        <v>592.71</v>
      </c>
    </row>
    <row r="430" spans="1:4" x14ac:dyDescent="0.25">
      <c r="A430" s="356">
        <v>42319</v>
      </c>
      <c r="B430" s="356" t="s">
        <v>12495</v>
      </c>
      <c r="C430" s="356" t="s">
        <v>3517</v>
      </c>
      <c r="D430" s="352">
        <v>531.1</v>
      </c>
    </row>
    <row r="431" spans="1:4" x14ac:dyDescent="0.25">
      <c r="A431" s="356">
        <v>10420</v>
      </c>
      <c r="B431" s="356" t="s">
        <v>12496</v>
      </c>
      <c r="C431" s="356" t="s">
        <v>3517</v>
      </c>
      <c r="D431" s="352">
        <v>188.4</v>
      </c>
    </row>
    <row r="432" spans="1:4" x14ac:dyDescent="0.25">
      <c r="A432" s="356">
        <v>10421</v>
      </c>
      <c r="B432" s="356" t="s">
        <v>12497</v>
      </c>
      <c r="C432" s="356" t="s">
        <v>3517</v>
      </c>
      <c r="D432" s="352">
        <v>207.03</v>
      </c>
    </row>
    <row r="433" spans="1:4" x14ac:dyDescent="0.25">
      <c r="A433" s="356">
        <v>11786</v>
      </c>
      <c r="B433" s="356" t="s">
        <v>12498</v>
      </c>
      <c r="C433" s="356" t="s">
        <v>3517</v>
      </c>
      <c r="D433" s="352">
        <v>417.45</v>
      </c>
    </row>
    <row r="434" spans="1:4" x14ac:dyDescent="0.25">
      <c r="A434" s="356">
        <v>10</v>
      </c>
      <c r="B434" s="356" t="s">
        <v>3794</v>
      </c>
      <c r="C434" s="356" t="s">
        <v>3517</v>
      </c>
      <c r="D434" s="352">
        <v>18.39</v>
      </c>
    </row>
    <row r="435" spans="1:4" x14ac:dyDescent="0.25">
      <c r="A435" s="356">
        <v>4815</v>
      </c>
      <c r="B435" s="356" t="s">
        <v>3795</v>
      </c>
      <c r="C435" s="356" t="s">
        <v>3517</v>
      </c>
      <c r="D435" s="352">
        <v>8.4</v>
      </c>
    </row>
    <row r="436" spans="1:4" x14ac:dyDescent="0.25">
      <c r="A436" s="356">
        <v>541</v>
      </c>
      <c r="B436" s="356" t="s">
        <v>3796</v>
      </c>
      <c r="C436" s="356" t="s">
        <v>3517</v>
      </c>
      <c r="D436" s="352">
        <v>168.5</v>
      </c>
    </row>
    <row r="437" spans="1:4" x14ac:dyDescent="0.25">
      <c r="A437" s="356">
        <v>542</v>
      </c>
      <c r="B437" s="356" t="s">
        <v>3797</v>
      </c>
      <c r="C437" s="356" t="s">
        <v>3517</v>
      </c>
      <c r="D437" s="352">
        <v>211.21</v>
      </c>
    </row>
    <row r="438" spans="1:4" x14ac:dyDescent="0.25">
      <c r="A438" s="356">
        <v>540</v>
      </c>
      <c r="B438" s="356" t="s">
        <v>3798</v>
      </c>
      <c r="C438" s="356" t="s">
        <v>3517</v>
      </c>
      <c r="D438" s="352">
        <v>475.97</v>
      </c>
    </row>
    <row r="439" spans="1:4" x14ac:dyDescent="0.25">
      <c r="A439" s="356">
        <v>38364</v>
      </c>
      <c r="B439" s="356" t="s">
        <v>3799</v>
      </c>
      <c r="C439" s="356" t="s">
        <v>3517</v>
      </c>
      <c r="D439" s="352">
        <v>780.92</v>
      </c>
    </row>
    <row r="440" spans="1:4" x14ac:dyDescent="0.25">
      <c r="A440" s="356">
        <v>11692</v>
      </c>
      <c r="B440" s="356" t="s">
        <v>3800</v>
      </c>
      <c r="C440" s="356" t="s">
        <v>3518</v>
      </c>
      <c r="D440" s="352">
        <v>463.09</v>
      </c>
    </row>
    <row r="441" spans="1:4" x14ac:dyDescent="0.25">
      <c r="A441" s="356">
        <v>1746</v>
      </c>
      <c r="B441" s="356" t="s">
        <v>3801</v>
      </c>
      <c r="C441" s="356" t="s">
        <v>3517</v>
      </c>
      <c r="D441" s="352">
        <v>286</v>
      </c>
    </row>
    <row r="442" spans="1:4" x14ac:dyDescent="0.25">
      <c r="A442" s="356">
        <v>1748</v>
      </c>
      <c r="B442" s="356" t="s">
        <v>3802</v>
      </c>
      <c r="C442" s="356" t="s">
        <v>3517</v>
      </c>
      <c r="D442" s="352">
        <v>380.31</v>
      </c>
    </row>
    <row r="443" spans="1:4" x14ac:dyDescent="0.25">
      <c r="A443" s="356">
        <v>1749</v>
      </c>
      <c r="B443" s="356" t="s">
        <v>3803</v>
      </c>
      <c r="C443" s="356" t="s">
        <v>3517</v>
      </c>
      <c r="D443" s="352">
        <v>551</v>
      </c>
    </row>
    <row r="444" spans="1:4" x14ac:dyDescent="0.25">
      <c r="A444" s="356">
        <v>37412</v>
      </c>
      <c r="B444" s="356" t="s">
        <v>3804</v>
      </c>
      <c r="C444" s="356" t="s">
        <v>3517</v>
      </c>
      <c r="D444" s="352">
        <v>279.56</v>
      </c>
    </row>
    <row r="445" spans="1:4" x14ac:dyDescent="0.25">
      <c r="A445" s="356">
        <v>1745</v>
      </c>
      <c r="B445" s="356" t="s">
        <v>3805</v>
      </c>
      <c r="C445" s="356" t="s">
        <v>3517</v>
      </c>
      <c r="D445" s="352">
        <v>332.44</v>
      </c>
    </row>
    <row r="446" spans="1:4" x14ac:dyDescent="0.25">
      <c r="A446" s="356">
        <v>1750</v>
      </c>
      <c r="B446" s="356" t="s">
        <v>3806</v>
      </c>
      <c r="C446" s="356" t="s">
        <v>3517</v>
      </c>
      <c r="D446" s="352">
        <v>776.86</v>
      </c>
    </row>
    <row r="447" spans="1:4" x14ac:dyDescent="0.25">
      <c r="A447" s="356">
        <v>11687</v>
      </c>
      <c r="B447" s="356" t="s">
        <v>3807</v>
      </c>
      <c r="C447" s="356" t="s">
        <v>3526</v>
      </c>
      <c r="D447" s="353">
        <v>1237.78</v>
      </c>
    </row>
    <row r="448" spans="1:4" x14ac:dyDescent="0.25">
      <c r="A448" s="356">
        <v>11689</v>
      </c>
      <c r="B448" s="356" t="s">
        <v>3808</v>
      </c>
      <c r="C448" s="356" t="s">
        <v>3526</v>
      </c>
      <c r="D448" s="353">
        <v>1550.86</v>
      </c>
    </row>
    <row r="449" spans="1:4" x14ac:dyDescent="0.25">
      <c r="A449" s="356">
        <v>11693</v>
      </c>
      <c r="B449" s="356" t="s">
        <v>3809</v>
      </c>
      <c r="C449" s="356" t="s">
        <v>3518</v>
      </c>
      <c r="D449" s="352">
        <v>186.83</v>
      </c>
    </row>
    <row r="450" spans="1:4" x14ac:dyDescent="0.25">
      <c r="A450" s="356">
        <v>36215</v>
      </c>
      <c r="B450" s="356" t="s">
        <v>3810</v>
      </c>
      <c r="C450" s="356" t="s">
        <v>3517</v>
      </c>
      <c r="D450" s="353">
        <v>1043.6400000000001</v>
      </c>
    </row>
    <row r="451" spans="1:4" x14ac:dyDescent="0.25">
      <c r="A451" s="356">
        <v>42439</v>
      </c>
      <c r="B451" s="356" t="s">
        <v>8032</v>
      </c>
      <c r="C451" s="356" t="s">
        <v>3517</v>
      </c>
      <c r="D451" s="353">
        <v>1186.04</v>
      </c>
    </row>
    <row r="452" spans="1:4" x14ac:dyDescent="0.25">
      <c r="A452" s="356">
        <v>38381</v>
      </c>
      <c r="B452" s="356" t="s">
        <v>3811</v>
      </c>
      <c r="C452" s="356" t="s">
        <v>3517</v>
      </c>
      <c r="D452" s="352">
        <v>10.039999999999999</v>
      </c>
    </row>
    <row r="453" spans="1:4" x14ac:dyDescent="0.25">
      <c r="A453" s="356">
        <v>39621</v>
      </c>
      <c r="B453" s="356" t="s">
        <v>10140</v>
      </c>
      <c r="C453" s="356" t="s">
        <v>3812</v>
      </c>
      <c r="D453" s="353">
        <v>1077.03</v>
      </c>
    </row>
    <row r="454" spans="1:4" x14ac:dyDescent="0.25">
      <c r="A454" s="356">
        <v>39624</v>
      </c>
      <c r="B454" s="356" t="s">
        <v>3813</v>
      </c>
      <c r="C454" s="356" t="s">
        <v>3812</v>
      </c>
      <c r="D454" s="353">
        <v>1188.0899999999999</v>
      </c>
    </row>
    <row r="455" spans="1:4" x14ac:dyDescent="0.25">
      <c r="A455" s="356">
        <v>39615</v>
      </c>
      <c r="B455" s="356" t="s">
        <v>10141</v>
      </c>
      <c r="C455" s="356" t="s">
        <v>3517</v>
      </c>
      <c r="D455" s="352">
        <v>480.1</v>
      </c>
    </row>
    <row r="456" spans="1:4" x14ac:dyDescent="0.25">
      <c r="A456" s="356">
        <v>39620</v>
      </c>
      <c r="B456" s="356" t="s">
        <v>3814</v>
      </c>
      <c r="C456" s="356" t="s">
        <v>3517</v>
      </c>
      <c r="D456" s="352">
        <v>733.24</v>
      </c>
    </row>
    <row r="457" spans="1:4" x14ac:dyDescent="0.25">
      <c r="A457" s="356">
        <v>39623</v>
      </c>
      <c r="B457" s="356" t="s">
        <v>3815</v>
      </c>
      <c r="C457" s="356" t="s">
        <v>3517</v>
      </c>
      <c r="D457" s="352">
        <v>785.36</v>
      </c>
    </row>
    <row r="458" spans="1:4" x14ac:dyDescent="0.25">
      <c r="A458" s="356">
        <v>36207</v>
      </c>
      <c r="B458" s="356" t="s">
        <v>3816</v>
      </c>
      <c r="C458" s="356" t="s">
        <v>3517</v>
      </c>
      <c r="D458" s="352">
        <v>462.26</v>
      </c>
    </row>
    <row r="459" spans="1:4" x14ac:dyDescent="0.25">
      <c r="A459" s="356">
        <v>36209</v>
      </c>
      <c r="B459" s="356" t="s">
        <v>3817</v>
      </c>
      <c r="C459" s="356" t="s">
        <v>3517</v>
      </c>
      <c r="D459" s="352">
        <v>530.51</v>
      </c>
    </row>
    <row r="460" spans="1:4" x14ac:dyDescent="0.25">
      <c r="A460" s="356">
        <v>36210</v>
      </c>
      <c r="B460" s="356" t="s">
        <v>3818</v>
      </c>
      <c r="C460" s="356" t="s">
        <v>3517</v>
      </c>
      <c r="D460" s="352">
        <v>574</v>
      </c>
    </row>
    <row r="461" spans="1:4" x14ac:dyDescent="0.25">
      <c r="A461" s="356">
        <v>36204</v>
      </c>
      <c r="B461" s="356" t="s">
        <v>3819</v>
      </c>
      <c r="C461" s="356" t="s">
        <v>3517</v>
      </c>
      <c r="D461" s="352">
        <v>203.52</v>
      </c>
    </row>
    <row r="462" spans="1:4" x14ac:dyDescent="0.25">
      <c r="A462" s="356">
        <v>36205</v>
      </c>
      <c r="B462" s="356" t="s">
        <v>3820</v>
      </c>
      <c r="C462" s="356" t="s">
        <v>3517</v>
      </c>
      <c r="D462" s="352">
        <v>226.02</v>
      </c>
    </row>
    <row r="463" spans="1:4" x14ac:dyDescent="0.25">
      <c r="A463" s="356">
        <v>36081</v>
      </c>
      <c r="B463" s="356" t="s">
        <v>3821</v>
      </c>
      <c r="C463" s="356" t="s">
        <v>3517</v>
      </c>
      <c r="D463" s="352">
        <v>241</v>
      </c>
    </row>
    <row r="464" spans="1:4" x14ac:dyDescent="0.25">
      <c r="A464" s="356">
        <v>36206</v>
      </c>
      <c r="B464" s="356" t="s">
        <v>3822</v>
      </c>
      <c r="C464" s="356" t="s">
        <v>3517</v>
      </c>
      <c r="D464" s="352">
        <v>252.49</v>
      </c>
    </row>
    <row r="465" spans="1:4" x14ac:dyDescent="0.25">
      <c r="A465" s="356">
        <v>36218</v>
      </c>
      <c r="B465" s="356" t="s">
        <v>3823</v>
      </c>
      <c r="C465" s="356" t="s">
        <v>3517</v>
      </c>
      <c r="D465" s="352">
        <v>136.26</v>
      </c>
    </row>
    <row r="466" spans="1:4" x14ac:dyDescent="0.25">
      <c r="A466" s="356">
        <v>36220</v>
      </c>
      <c r="B466" s="356" t="s">
        <v>3824</v>
      </c>
      <c r="C466" s="356" t="s">
        <v>3517</v>
      </c>
      <c r="D466" s="352">
        <v>156.24</v>
      </c>
    </row>
    <row r="467" spans="1:4" x14ac:dyDescent="0.25">
      <c r="A467" s="356">
        <v>36080</v>
      </c>
      <c r="B467" s="356" t="s">
        <v>3825</v>
      </c>
      <c r="C467" s="356" t="s">
        <v>3517</v>
      </c>
      <c r="D467" s="352">
        <v>169</v>
      </c>
    </row>
    <row r="468" spans="1:4" x14ac:dyDescent="0.25">
      <c r="A468" s="356">
        <v>36223</v>
      </c>
      <c r="B468" s="356" t="s">
        <v>3826</v>
      </c>
      <c r="C468" s="356" t="s">
        <v>3517</v>
      </c>
      <c r="D468" s="352">
        <v>176.97</v>
      </c>
    </row>
    <row r="469" spans="1:4" x14ac:dyDescent="0.25">
      <c r="A469" s="356">
        <v>546</v>
      </c>
      <c r="B469" s="356" t="s">
        <v>10142</v>
      </c>
      <c r="C469" s="356" t="s">
        <v>3575</v>
      </c>
      <c r="D469" s="352">
        <v>12.18</v>
      </c>
    </row>
    <row r="470" spans="1:4" x14ac:dyDescent="0.25">
      <c r="A470" s="356">
        <v>566</v>
      </c>
      <c r="B470" s="356" t="s">
        <v>10143</v>
      </c>
      <c r="C470" s="356" t="s">
        <v>3526</v>
      </c>
      <c r="D470" s="352">
        <v>5.78</v>
      </c>
    </row>
    <row r="471" spans="1:4" x14ac:dyDescent="0.25">
      <c r="A471" s="356">
        <v>565</v>
      </c>
      <c r="B471" s="356" t="s">
        <v>10144</v>
      </c>
      <c r="C471" s="356" t="s">
        <v>3526</v>
      </c>
      <c r="D471" s="352">
        <v>21.07</v>
      </c>
    </row>
    <row r="472" spans="1:4" x14ac:dyDescent="0.25">
      <c r="A472" s="356">
        <v>555</v>
      </c>
      <c r="B472" s="356" t="s">
        <v>10145</v>
      </c>
      <c r="C472" s="356" t="s">
        <v>3526</v>
      </c>
      <c r="D472" s="352">
        <v>14.93</v>
      </c>
    </row>
    <row r="473" spans="1:4" x14ac:dyDescent="0.25">
      <c r="A473" s="356">
        <v>557</v>
      </c>
      <c r="B473" s="356" t="s">
        <v>10146</v>
      </c>
      <c r="C473" s="356" t="s">
        <v>3526</v>
      </c>
      <c r="D473" s="352">
        <v>46.86</v>
      </c>
    </row>
    <row r="474" spans="1:4" x14ac:dyDescent="0.25">
      <c r="A474" s="356">
        <v>552</v>
      </c>
      <c r="B474" s="356" t="s">
        <v>10147</v>
      </c>
      <c r="C474" s="356" t="s">
        <v>3526</v>
      </c>
      <c r="D474" s="352">
        <v>23.25</v>
      </c>
    </row>
    <row r="475" spans="1:4" x14ac:dyDescent="0.25">
      <c r="A475" s="356">
        <v>563</v>
      </c>
      <c r="B475" s="356" t="s">
        <v>10148</v>
      </c>
      <c r="C475" s="356" t="s">
        <v>3526</v>
      </c>
      <c r="D475" s="352">
        <v>34.94</v>
      </c>
    </row>
    <row r="476" spans="1:4" x14ac:dyDescent="0.25">
      <c r="A476" s="356">
        <v>549</v>
      </c>
      <c r="B476" s="356" t="s">
        <v>10149</v>
      </c>
      <c r="C476" s="356" t="s">
        <v>3526</v>
      </c>
      <c r="D476" s="352">
        <v>62.88</v>
      </c>
    </row>
    <row r="477" spans="1:4" x14ac:dyDescent="0.25">
      <c r="A477" s="356">
        <v>551</v>
      </c>
      <c r="B477" s="356" t="s">
        <v>10150</v>
      </c>
      <c r="C477" s="356" t="s">
        <v>3526</v>
      </c>
      <c r="D477" s="352">
        <v>124.51</v>
      </c>
    </row>
    <row r="478" spans="1:4" x14ac:dyDescent="0.25">
      <c r="A478" s="356">
        <v>559</v>
      </c>
      <c r="B478" s="356" t="s">
        <v>10151</v>
      </c>
      <c r="C478" s="356" t="s">
        <v>3526</v>
      </c>
      <c r="D478" s="352">
        <v>31.12</v>
      </c>
    </row>
    <row r="479" spans="1:4" x14ac:dyDescent="0.25">
      <c r="A479" s="356">
        <v>560</v>
      </c>
      <c r="B479" s="356" t="s">
        <v>10152</v>
      </c>
      <c r="C479" s="356" t="s">
        <v>3526</v>
      </c>
      <c r="D479" s="352">
        <v>38.94</v>
      </c>
    </row>
    <row r="480" spans="1:4" x14ac:dyDescent="0.25">
      <c r="A480" s="356">
        <v>547</v>
      </c>
      <c r="B480" s="356" t="s">
        <v>10153</v>
      </c>
      <c r="C480" s="356" t="s">
        <v>3526</v>
      </c>
      <c r="D480" s="352">
        <v>46.63</v>
      </c>
    </row>
    <row r="481" spans="1:4" x14ac:dyDescent="0.25">
      <c r="A481" s="356">
        <v>38127</v>
      </c>
      <c r="B481" s="356" t="s">
        <v>12499</v>
      </c>
      <c r="C481" s="356" t="s">
        <v>3517</v>
      </c>
      <c r="D481" s="352">
        <v>387.79</v>
      </c>
    </row>
    <row r="482" spans="1:4" x14ac:dyDescent="0.25">
      <c r="A482" s="356">
        <v>38060</v>
      </c>
      <c r="B482" s="356" t="s">
        <v>3827</v>
      </c>
      <c r="C482" s="356" t="s">
        <v>3517</v>
      </c>
      <c r="D482" s="352">
        <v>54.28</v>
      </c>
    </row>
    <row r="483" spans="1:4" x14ac:dyDescent="0.25">
      <c r="A483" s="356">
        <v>10956</v>
      </c>
      <c r="B483" s="356" t="s">
        <v>3828</v>
      </c>
      <c r="C483" s="356" t="s">
        <v>3517</v>
      </c>
      <c r="D483" s="352">
        <v>59.53</v>
      </c>
    </row>
    <row r="484" spans="1:4" x14ac:dyDescent="0.25">
      <c r="A484" s="356">
        <v>39380</v>
      </c>
      <c r="B484" s="356" t="s">
        <v>3829</v>
      </c>
      <c r="C484" s="356" t="s">
        <v>3517</v>
      </c>
      <c r="D484" s="352">
        <v>30.55</v>
      </c>
    </row>
    <row r="485" spans="1:4" x14ac:dyDescent="0.25">
      <c r="A485" s="356">
        <v>37597</v>
      </c>
      <c r="B485" s="356" t="s">
        <v>3830</v>
      </c>
      <c r="C485" s="356" t="s">
        <v>3517</v>
      </c>
      <c r="D485" s="353">
        <v>573203.12</v>
      </c>
    </row>
    <row r="486" spans="1:4" x14ac:dyDescent="0.25">
      <c r="A486" s="356">
        <v>183</v>
      </c>
      <c r="B486" s="356" t="s">
        <v>12500</v>
      </c>
      <c r="C486" s="356" t="s">
        <v>3831</v>
      </c>
      <c r="D486" s="352">
        <v>122.5</v>
      </c>
    </row>
    <row r="487" spans="1:4" x14ac:dyDescent="0.25">
      <c r="A487" s="356">
        <v>184</v>
      </c>
      <c r="B487" s="356" t="s">
        <v>12501</v>
      </c>
      <c r="C487" s="356" t="s">
        <v>3831</v>
      </c>
      <c r="D487" s="352">
        <v>75.87</v>
      </c>
    </row>
    <row r="488" spans="1:4" x14ac:dyDescent="0.25">
      <c r="A488" s="356">
        <v>181</v>
      </c>
      <c r="B488" s="356" t="s">
        <v>12502</v>
      </c>
      <c r="C488" s="356" t="s">
        <v>3831</v>
      </c>
      <c r="D488" s="352">
        <v>163.59</v>
      </c>
    </row>
    <row r="489" spans="1:4" x14ac:dyDescent="0.25">
      <c r="A489" s="356">
        <v>20001</v>
      </c>
      <c r="B489" s="356" t="s">
        <v>12503</v>
      </c>
      <c r="C489" s="356" t="s">
        <v>3831</v>
      </c>
      <c r="D489" s="352">
        <v>94.83</v>
      </c>
    </row>
    <row r="490" spans="1:4" x14ac:dyDescent="0.25">
      <c r="A490" s="356">
        <v>39837</v>
      </c>
      <c r="B490" s="356" t="s">
        <v>3832</v>
      </c>
      <c r="C490" s="356" t="s">
        <v>3831</v>
      </c>
      <c r="D490" s="352">
        <v>363.13</v>
      </c>
    </row>
    <row r="491" spans="1:4" x14ac:dyDescent="0.25">
      <c r="A491" s="356">
        <v>43366</v>
      </c>
      <c r="B491" s="356" t="s">
        <v>12504</v>
      </c>
      <c r="C491" s="356" t="s">
        <v>3575</v>
      </c>
      <c r="D491" s="352">
        <v>1.58</v>
      </c>
    </row>
    <row r="492" spans="1:4" x14ac:dyDescent="0.25">
      <c r="A492" s="356">
        <v>10535</v>
      </c>
      <c r="B492" s="356" t="s">
        <v>3833</v>
      </c>
      <c r="C492" s="356" t="s">
        <v>3517</v>
      </c>
      <c r="D492" s="353">
        <v>5299.99</v>
      </c>
    </row>
    <row r="493" spans="1:4" x14ac:dyDescent="0.25">
      <c r="A493" s="356">
        <v>10537</v>
      </c>
      <c r="B493" s="356" t="s">
        <v>3834</v>
      </c>
      <c r="C493" s="356" t="s">
        <v>3517</v>
      </c>
      <c r="D493" s="353">
        <v>7227.74</v>
      </c>
    </row>
    <row r="494" spans="1:4" x14ac:dyDescent="0.25">
      <c r="A494" s="356">
        <v>13891</v>
      </c>
      <c r="B494" s="356" t="s">
        <v>3835</v>
      </c>
      <c r="C494" s="356" t="s">
        <v>3517</v>
      </c>
      <c r="D494" s="353">
        <v>6629.47</v>
      </c>
    </row>
    <row r="495" spans="1:4" x14ac:dyDescent="0.25">
      <c r="A495" s="356">
        <v>44492</v>
      </c>
      <c r="B495" s="356" t="s">
        <v>12505</v>
      </c>
      <c r="C495" s="356" t="s">
        <v>3517</v>
      </c>
      <c r="D495" s="353">
        <v>28835.53</v>
      </c>
    </row>
    <row r="496" spans="1:4" x14ac:dyDescent="0.25">
      <c r="A496" s="356">
        <v>36396</v>
      </c>
      <c r="B496" s="356" t="s">
        <v>3836</v>
      </c>
      <c r="C496" s="356" t="s">
        <v>3517</v>
      </c>
      <c r="D496" s="353">
        <v>6063.54</v>
      </c>
    </row>
    <row r="497" spans="1:4" x14ac:dyDescent="0.25">
      <c r="A497" s="356">
        <v>36397</v>
      </c>
      <c r="B497" s="356" t="s">
        <v>3837</v>
      </c>
      <c r="C497" s="356" t="s">
        <v>3517</v>
      </c>
      <c r="D497" s="353">
        <v>21559.279999999999</v>
      </c>
    </row>
    <row r="498" spans="1:4" x14ac:dyDescent="0.25">
      <c r="A498" s="356">
        <v>36398</v>
      </c>
      <c r="B498" s="356" t="s">
        <v>3838</v>
      </c>
      <c r="C498" s="356" t="s">
        <v>3517</v>
      </c>
      <c r="D498" s="353">
        <v>26203.5</v>
      </c>
    </row>
    <row r="499" spans="1:4" x14ac:dyDescent="0.25">
      <c r="A499" s="356">
        <v>647</v>
      </c>
      <c r="B499" s="356" t="s">
        <v>3839</v>
      </c>
      <c r="C499" s="356" t="s">
        <v>3519</v>
      </c>
      <c r="D499" s="352">
        <v>11.32</v>
      </c>
    </row>
    <row r="500" spans="1:4" x14ac:dyDescent="0.25">
      <c r="A500" s="356">
        <v>40920</v>
      </c>
      <c r="B500" s="356" t="s">
        <v>3840</v>
      </c>
      <c r="C500" s="356" t="s">
        <v>3655</v>
      </c>
      <c r="D500" s="353">
        <v>2002.33</v>
      </c>
    </row>
    <row r="501" spans="1:4" x14ac:dyDescent="0.25">
      <c r="A501" s="356">
        <v>715</v>
      </c>
      <c r="B501" s="356" t="s">
        <v>12506</v>
      </c>
      <c r="C501" s="356" t="s">
        <v>3517</v>
      </c>
      <c r="D501" s="352">
        <v>25</v>
      </c>
    </row>
    <row r="502" spans="1:4" x14ac:dyDescent="0.25">
      <c r="A502" s="356">
        <v>716</v>
      </c>
      <c r="B502" s="356" t="s">
        <v>12507</v>
      </c>
      <c r="C502" s="356" t="s">
        <v>3517</v>
      </c>
      <c r="D502" s="352">
        <v>28.27</v>
      </c>
    </row>
    <row r="503" spans="1:4" x14ac:dyDescent="0.25">
      <c r="A503" s="356">
        <v>38783</v>
      </c>
      <c r="B503" s="356" t="s">
        <v>12508</v>
      </c>
      <c r="C503" s="356" t="s">
        <v>3517</v>
      </c>
      <c r="D503" s="352">
        <v>1.19</v>
      </c>
    </row>
    <row r="504" spans="1:4" x14ac:dyDescent="0.25">
      <c r="A504" s="356">
        <v>37593</v>
      </c>
      <c r="B504" s="356" t="s">
        <v>12509</v>
      </c>
      <c r="C504" s="356" t="s">
        <v>3517</v>
      </c>
      <c r="D504" s="352">
        <v>2.93</v>
      </c>
    </row>
    <row r="505" spans="1:4" x14ac:dyDescent="0.25">
      <c r="A505" s="356">
        <v>37594</v>
      </c>
      <c r="B505" s="356" t="s">
        <v>12510</v>
      </c>
      <c r="C505" s="356" t="s">
        <v>3517</v>
      </c>
      <c r="D505" s="352">
        <v>3.65</v>
      </c>
    </row>
    <row r="506" spans="1:4" x14ac:dyDescent="0.25">
      <c r="A506" s="356">
        <v>37592</v>
      </c>
      <c r="B506" s="356" t="s">
        <v>12511</v>
      </c>
      <c r="C506" s="356" t="s">
        <v>3517</v>
      </c>
      <c r="D506" s="352">
        <v>2.31</v>
      </c>
    </row>
    <row r="507" spans="1:4" x14ac:dyDescent="0.25">
      <c r="A507" s="356">
        <v>7270</v>
      </c>
      <c r="B507" s="356" t="s">
        <v>12512</v>
      </c>
      <c r="C507" s="356" t="s">
        <v>3517</v>
      </c>
      <c r="D507" s="352">
        <v>1.03</v>
      </c>
    </row>
    <row r="508" spans="1:4" x14ac:dyDescent="0.25">
      <c r="A508" s="356">
        <v>7267</v>
      </c>
      <c r="B508" s="356" t="s">
        <v>12513</v>
      </c>
      <c r="C508" s="356" t="s">
        <v>3517</v>
      </c>
      <c r="D508" s="352">
        <v>0.81</v>
      </c>
    </row>
    <row r="509" spans="1:4" x14ac:dyDescent="0.25">
      <c r="A509" s="356">
        <v>7271</v>
      </c>
      <c r="B509" s="356" t="s">
        <v>12514</v>
      </c>
      <c r="C509" s="356" t="s">
        <v>3517</v>
      </c>
      <c r="D509" s="352">
        <v>0.89</v>
      </c>
    </row>
    <row r="510" spans="1:4" x14ac:dyDescent="0.25">
      <c r="A510" s="356">
        <v>7266</v>
      </c>
      <c r="B510" s="356" t="s">
        <v>12515</v>
      </c>
      <c r="C510" s="356" t="s">
        <v>3841</v>
      </c>
      <c r="D510" s="352">
        <v>893.4</v>
      </c>
    </row>
    <row r="511" spans="1:4" x14ac:dyDescent="0.25">
      <c r="A511" s="356">
        <v>7268</v>
      </c>
      <c r="B511" s="356" t="s">
        <v>12516</v>
      </c>
      <c r="C511" s="356" t="s">
        <v>3517</v>
      </c>
      <c r="D511" s="352">
        <v>1.24</v>
      </c>
    </row>
    <row r="512" spans="1:4" x14ac:dyDescent="0.25">
      <c r="A512" s="356">
        <v>34556</v>
      </c>
      <c r="B512" s="356" t="s">
        <v>10154</v>
      </c>
      <c r="C512" s="356" t="s">
        <v>3517</v>
      </c>
      <c r="D512" s="352">
        <v>4.18</v>
      </c>
    </row>
    <row r="513" spans="1:4" x14ac:dyDescent="0.25">
      <c r="A513" s="356">
        <v>37873</v>
      </c>
      <c r="B513" s="356" t="s">
        <v>10155</v>
      </c>
      <c r="C513" s="356" t="s">
        <v>3517</v>
      </c>
      <c r="D513" s="352">
        <v>4.26</v>
      </c>
    </row>
    <row r="514" spans="1:4" x14ac:dyDescent="0.25">
      <c r="A514" s="356">
        <v>34564</v>
      </c>
      <c r="B514" s="356" t="s">
        <v>10156</v>
      </c>
      <c r="C514" s="356" t="s">
        <v>3517</v>
      </c>
      <c r="D514" s="352">
        <v>4.46</v>
      </c>
    </row>
    <row r="515" spans="1:4" x14ac:dyDescent="0.25">
      <c r="A515" s="356">
        <v>34565</v>
      </c>
      <c r="B515" s="356" t="s">
        <v>10157</v>
      </c>
      <c r="C515" s="356" t="s">
        <v>3517</v>
      </c>
      <c r="D515" s="352">
        <v>4.72</v>
      </c>
    </row>
    <row r="516" spans="1:4" x14ac:dyDescent="0.25">
      <c r="A516" s="356">
        <v>38590</v>
      </c>
      <c r="B516" s="356" t="s">
        <v>10158</v>
      </c>
      <c r="C516" s="356" t="s">
        <v>3517</v>
      </c>
      <c r="D516" s="352">
        <v>3.48</v>
      </c>
    </row>
    <row r="517" spans="1:4" x14ac:dyDescent="0.25">
      <c r="A517" s="356">
        <v>34566</v>
      </c>
      <c r="B517" s="356" t="s">
        <v>10159</v>
      </c>
      <c r="C517" s="356" t="s">
        <v>3517</v>
      </c>
      <c r="D517" s="352">
        <v>3.66</v>
      </c>
    </row>
    <row r="518" spans="1:4" x14ac:dyDescent="0.25">
      <c r="A518" s="356">
        <v>34567</v>
      </c>
      <c r="B518" s="356" t="s">
        <v>10160</v>
      </c>
      <c r="C518" s="356" t="s">
        <v>3517</v>
      </c>
      <c r="D518" s="352">
        <v>3.88</v>
      </c>
    </row>
    <row r="519" spans="1:4" x14ac:dyDescent="0.25">
      <c r="A519" s="356">
        <v>38591</v>
      </c>
      <c r="B519" s="356" t="s">
        <v>10161</v>
      </c>
      <c r="C519" s="356" t="s">
        <v>3517</v>
      </c>
      <c r="D519" s="352">
        <v>3.52</v>
      </c>
    </row>
    <row r="520" spans="1:4" x14ac:dyDescent="0.25">
      <c r="A520" s="356">
        <v>34568</v>
      </c>
      <c r="B520" s="356" t="s">
        <v>10162</v>
      </c>
      <c r="C520" s="356" t="s">
        <v>3517</v>
      </c>
      <c r="D520" s="352">
        <v>4.59</v>
      </c>
    </row>
    <row r="521" spans="1:4" x14ac:dyDescent="0.25">
      <c r="A521" s="356">
        <v>34569</v>
      </c>
      <c r="B521" s="356" t="s">
        <v>10163</v>
      </c>
      <c r="C521" s="356" t="s">
        <v>3517</v>
      </c>
      <c r="D521" s="352">
        <v>4.72</v>
      </c>
    </row>
    <row r="522" spans="1:4" x14ac:dyDescent="0.25">
      <c r="A522" s="356">
        <v>34570</v>
      </c>
      <c r="B522" s="356" t="s">
        <v>10164</v>
      </c>
      <c r="C522" s="356" t="s">
        <v>3517</v>
      </c>
      <c r="D522" s="352">
        <v>5.12</v>
      </c>
    </row>
    <row r="523" spans="1:4" x14ac:dyDescent="0.25">
      <c r="A523" s="356">
        <v>25070</v>
      </c>
      <c r="B523" s="356" t="s">
        <v>10165</v>
      </c>
      <c r="C523" s="356" t="s">
        <v>3517</v>
      </c>
      <c r="D523" s="352">
        <v>3.85</v>
      </c>
    </row>
    <row r="524" spans="1:4" x14ac:dyDescent="0.25">
      <c r="A524" s="356">
        <v>34571</v>
      </c>
      <c r="B524" s="356" t="s">
        <v>10166</v>
      </c>
      <c r="C524" s="356" t="s">
        <v>3517</v>
      </c>
      <c r="D524" s="352">
        <v>3.89</v>
      </c>
    </row>
    <row r="525" spans="1:4" x14ac:dyDescent="0.25">
      <c r="A525" s="356">
        <v>34573</v>
      </c>
      <c r="B525" s="356" t="s">
        <v>10167</v>
      </c>
      <c r="C525" s="356" t="s">
        <v>3517</v>
      </c>
      <c r="D525" s="352">
        <v>4.09</v>
      </c>
    </row>
    <row r="526" spans="1:4" x14ac:dyDescent="0.25">
      <c r="A526" s="356">
        <v>37107</v>
      </c>
      <c r="B526" s="356" t="s">
        <v>10168</v>
      </c>
      <c r="C526" s="356" t="s">
        <v>3517</v>
      </c>
      <c r="D526" s="352">
        <v>5.4</v>
      </c>
    </row>
    <row r="527" spans="1:4" x14ac:dyDescent="0.25">
      <c r="A527" s="356">
        <v>34576</v>
      </c>
      <c r="B527" s="356" t="s">
        <v>10169</v>
      </c>
      <c r="C527" s="356" t="s">
        <v>3517</v>
      </c>
      <c r="D527" s="352">
        <v>5.96</v>
      </c>
    </row>
    <row r="528" spans="1:4" x14ac:dyDescent="0.25">
      <c r="A528" s="356">
        <v>34577</v>
      </c>
      <c r="B528" s="356" t="s">
        <v>10170</v>
      </c>
      <c r="C528" s="356" t="s">
        <v>3517</v>
      </c>
      <c r="D528" s="352">
        <v>6.22</v>
      </c>
    </row>
    <row r="529" spans="1:4" x14ac:dyDescent="0.25">
      <c r="A529" s="356">
        <v>34578</v>
      </c>
      <c r="B529" s="356" t="s">
        <v>10171</v>
      </c>
      <c r="C529" s="356" t="s">
        <v>3517</v>
      </c>
      <c r="D529" s="352">
        <v>6.75</v>
      </c>
    </row>
    <row r="530" spans="1:4" x14ac:dyDescent="0.25">
      <c r="A530" s="356">
        <v>34579</v>
      </c>
      <c r="B530" s="356" t="s">
        <v>10172</v>
      </c>
      <c r="C530" s="356" t="s">
        <v>3517</v>
      </c>
      <c r="D530" s="352">
        <v>7.2</v>
      </c>
    </row>
    <row r="531" spans="1:4" x14ac:dyDescent="0.25">
      <c r="A531" s="356">
        <v>25067</v>
      </c>
      <c r="B531" s="356" t="s">
        <v>10173</v>
      </c>
      <c r="C531" s="356" t="s">
        <v>3517</v>
      </c>
      <c r="D531" s="352">
        <v>4.82</v>
      </c>
    </row>
    <row r="532" spans="1:4" x14ac:dyDescent="0.25">
      <c r="A532" s="356">
        <v>34580</v>
      </c>
      <c r="B532" s="356" t="s">
        <v>10174</v>
      </c>
      <c r="C532" s="356" t="s">
        <v>3517</v>
      </c>
      <c r="D532" s="352">
        <v>5.38</v>
      </c>
    </row>
    <row r="533" spans="1:4" x14ac:dyDescent="0.25">
      <c r="A533" s="356">
        <v>25071</v>
      </c>
      <c r="B533" s="356" t="s">
        <v>10175</v>
      </c>
      <c r="C533" s="356" t="s">
        <v>3517</v>
      </c>
      <c r="D533" s="352">
        <v>2.68</v>
      </c>
    </row>
    <row r="534" spans="1:4" x14ac:dyDescent="0.25">
      <c r="A534" s="356">
        <v>38395</v>
      </c>
      <c r="B534" s="356" t="s">
        <v>3842</v>
      </c>
      <c r="C534" s="356" t="s">
        <v>3517</v>
      </c>
      <c r="D534" s="352">
        <v>8.39</v>
      </c>
    </row>
    <row r="535" spans="1:4" x14ac:dyDescent="0.25">
      <c r="A535" s="356">
        <v>34583</v>
      </c>
      <c r="B535" s="356" t="s">
        <v>10176</v>
      </c>
      <c r="C535" s="356" t="s">
        <v>3518</v>
      </c>
      <c r="D535" s="352">
        <v>61.35</v>
      </c>
    </row>
    <row r="536" spans="1:4" x14ac:dyDescent="0.25">
      <c r="A536" s="356">
        <v>34584</v>
      </c>
      <c r="B536" s="356" t="s">
        <v>10177</v>
      </c>
      <c r="C536" s="356" t="s">
        <v>3518</v>
      </c>
      <c r="D536" s="352">
        <v>44.99</v>
      </c>
    </row>
    <row r="537" spans="1:4" x14ac:dyDescent="0.25">
      <c r="A537" s="356">
        <v>709</v>
      </c>
      <c r="B537" s="356" t="s">
        <v>3843</v>
      </c>
      <c r="C537" s="356" t="s">
        <v>3518</v>
      </c>
      <c r="D537" s="352">
        <v>813.39</v>
      </c>
    </row>
    <row r="538" spans="1:4" x14ac:dyDescent="0.25">
      <c r="A538" s="356">
        <v>34599</v>
      </c>
      <c r="B538" s="356" t="s">
        <v>10178</v>
      </c>
      <c r="C538" s="356" t="s">
        <v>3517</v>
      </c>
      <c r="D538" s="352">
        <v>2.75</v>
      </c>
    </row>
    <row r="539" spans="1:4" x14ac:dyDescent="0.25">
      <c r="A539" s="356">
        <v>34592</v>
      </c>
      <c r="B539" s="356" t="s">
        <v>10179</v>
      </c>
      <c r="C539" s="356" t="s">
        <v>3517</v>
      </c>
      <c r="D539" s="352">
        <v>3.06</v>
      </c>
    </row>
    <row r="540" spans="1:4" x14ac:dyDescent="0.25">
      <c r="A540" s="356">
        <v>37103</v>
      </c>
      <c r="B540" s="356" t="s">
        <v>10180</v>
      </c>
      <c r="C540" s="356" t="s">
        <v>3517</v>
      </c>
      <c r="D540" s="352">
        <v>3.5</v>
      </c>
    </row>
    <row r="541" spans="1:4" x14ac:dyDescent="0.25">
      <c r="A541" s="356">
        <v>34555</v>
      </c>
      <c r="B541" s="356" t="s">
        <v>10181</v>
      </c>
      <c r="C541" s="356" t="s">
        <v>3517</v>
      </c>
      <c r="D541" s="352">
        <v>4.45</v>
      </c>
    </row>
    <row r="542" spans="1:4" x14ac:dyDescent="0.25">
      <c r="A542" s="356">
        <v>674</v>
      </c>
      <c r="B542" s="356" t="s">
        <v>10182</v>
      </c>
      <c r="C542" s="356" t="s">
        <v>3518</v>
      </c>
      <c r="D542" s="352">
        <v>75.569999999999993</v>
      </c>
    </row>
    <row r="543" spans="1:4" x14ac:dyDescent="0.25">
      <c r="A543" s="356">
        <v>34600</v>
      </c>
      <c r="B543" s="356" t="s">
        <v>10183</v>
      </c>
      <c r="C543" s="356" t="s">
        <v>3518</v>
      </c>
      <c r="D543" s="352">
        <v>111</v>
      </c>
    </row>
    <row r="544" spans="1:4" x14ac:dyDescent="0.25">
      <c r="A544" s="356">
        <v>652</v>
      </c>
      <c r="B544" s="356" t="s">
        <v>10184</v>
      </c>
      <c r="C544" s="356" t="s">
        <v>3518</v>
      </c>
      <c r="D544" s="352">
        <v>170.04</v>
      </c>
    </row>
    <row r="545" spans="1:4" x14ac:dyDescent="0.25">
      <c r="A545" s="356">
        <v>651</v>
      </c>
      <c r="B545" s="356" t="s">
        <v>10185</v>
      </c>
      <c r="C545" s="356" t="s">
        <v>3517</v>
      </c>
      <c r="D545" s="352">
        <v>3.37</v>
      </c>
    </row>
    <row r="546" spans="1:4" x14ac:dyDescent="0.25">
      <c r="A546" s="356">
        <v>654</v>
      </c>
      <c r="B546" s="356" t="s">
        <v>10186</v>
      </c>
      <c r="C546" s="356" t="s">
        <v>3517</v>
      </c>
      <c r="D546" s="352">
        <v>4.18</v>
      </c>
    </row>
    <row r="547" spans="1:4" x14ac:dyDescent="0.25">
      <c r="A547" s="356">
        <v>650</v>
      </c>
      <c r="B547" s="356" t="s">
        <v>10187</v>
      </c>
      <c r="C547" s="356" t="s">
        <v>3517</v>
      </c>
      <c r="D547" s="352">
        <v>2.7</v>
      </c>
    </row>
    <row r="548" spans="1:4" x14ac:dyDescent="0.25">
      <c r="A548" s="356">
        <v>718</v>
      </c>
      <c r="B548" s="356" t="s">
        <v>12517</v>
      </c>
      <c r="C548" s="356" t="s">
        <v>3517</v>
      </c>
      <c r="D548" s="352">
        <v>24.7</v>
      </c>
    </row>
    <row r="549" spans="1:4" x14ac:dyDescent="0.25">
      <c r="A549" s="356">
        <v>11981</v>
      </c>
      <c r="B549" s="356" t="s">
        <v>12518</v>
      </c>
      <c r="C549" s="356" t="s">
        <v>3517</v>
      </c>
      <c r="D549" s="352">
        <v>24</v>
      </c>
    </row>
    <row r="550" spans="1:4" x14ac:dyDescent="0.25">
      <c r="A550" s="356">
        <v>34586</v>
      </c>
      <c r="B550" s="356" t="s">
        <v>3844</v>
      </c>
      <c r="C550" s="356" t="s">
        <v>3517</v>
      </c>
      <c r="D550" s="352">
        <v>2.5099999999999998</v>
      </c>
    </row>
    <row r="551" spans="1:4" x14ac:dyDescent="0.25">
      <c r="A551" s="356">
        <v>38603</v>
      </c>
      <c r="B551" s="356" t="s">
        <v>3845</v>
      </c>
      <c r="C551" s="356" t="s">
        <v>3517</v>
      </c>
      <c r="D551" s="352">
        <v>3.03</v>
      </c>
    </row>
    <row r="552" spans="1:4" x14ac:dyDescent="0.25">
      <c r="A552" s="356">
        <v>34588</v>
      </c>
      <c r="B552" s="356" t="s">
        <v>3846</v>
      </c>
      <c r="C552" s="356" t="s">
        <v>3517</v>
      </c>
      <c r="D552" s="352">
        <v>3.27</v>
      </c>
    </row>
    <row r="553" spans="1:4" x14ac:dyDescent="0.25">
      <c r="A553" s="356">
        <v>34590</v>
      </c>
      <c r="B553" s="356" t="s">
        <v>3847</v>
      </c>
      <c r="C553" s="356" t="s">
        <v>3517</v>
      </c>
      <c r="D553" s="352">
        <v>2.99</v>
      </c>
    </row>
    <row r="554" spans="1:4" x14ac:dyDescent="0.25">
      <c r="A554" s="356">
        <v>34591</v>
      </c>
      <c r="B554" s="356" t="s">
        <v>3848</v>
      </c>
      <c r="C554" s="356" t="s">
        <v>3517</v>
      </c>
      <c r="D554" s="352">
        <v>4.05</v>
      </c>
    </row>
    <row r="555" spans="1:4" x14ac:dyDescent="0.25">
      <c r="A555" s="356">
        <v>41372</v>
      </c>
      <c r="B555" s="356" t="s">
        <v>10188</v>
      </c>
      <c r="C555" s="356" t="s">
        <v>3518</v>
      </c>
      <c r="D555" s="352">
        <v>106.06</v>
      </c>
    </row>
    <row r="556" spans="1:4" x14ac:dyDescent="0.25">
      <c r="A556" s="356">
        <v>41371</v>
      </c>
      <c r="B556" s="356" t="s">
        <v>10189</v>
      </c>
      <c r="C556" s="356" t="s">
        <v>3518</v>
      </c>
      <c r="D556" s="352">
        <v>62.69</v>
      </c>
    </row>
    <row r="557" spans="1:4" x14ac:dyDescent="0.25">
      <c r="A557" s="356">
        <v>40517</v>
      </c>
      <c r="B557" s="356" t="s">
        <v>10190</v>
      </c>
      <c r="C557" s="356" t="s">
        <v>3518</v>
      </c>
      <c r="D557" s="352">
        <v>60.39</v>
      </c>
    </row>
    <row r="558" spans="1:4" x14ac:dyDescent="0.25">
      <c r="A558" s="356">
        <v>40515</v>
      </c>
      <c r="B558" s="356" t="s">
        <v>10191</v>
      </c>
      <c r="C558" s="356" t="s">
        <v>3518</v>
      </c>
      <c r="D558" s="352">
        <v>135.88</v>
      </c>
    </row>
    <row r="559" spans="1:4" x14ac:dyDescent="0.25">
      <c r="A559" s="356">
        <v>40529</v>
      </c>
      <c r="B559" s="356" t="s">
        <v>8033</v>
      </c>
      <c r="C559" s="356" t="s">
        <v>3518</v>
      </c>
      <c r="D559" s="352">
        <v>86.81</v>
      </c>
    </row>
    <row r="560" spans="1:4" x14ac:dyDescent="0.25">
      <c r="A560" s="356">
        <v>36170</v>
      </c>
      <c r="B560" s="356" t="s">
        <v>8034</v>
      </c>
      <c r="C560" s="356" t="s">
        <v>3518</v>
      </c>
      <c r="D560" s="352">
        <v>72.03</v>
      </c>
    </row>
    <row r="561" spans="1:4" x14ac:dyDescent="0.25">
      <c r="A561" s="356">
        <v>40524</v>
      </c>
      <c r="B561" s="356" t="s">
        <v>8035</v>
      </c>
      <c r="C561" s="356" t="s">
        <v>3518</v>
      </c>
      <c r="D561" s="352">
        <v>84.92</v>
      </c>
    </row>
    <row r="562" spans="1:4" x14ac:dyDescent="0.25">
      <c r="A562" s="356">
        <v>36156</v>
      </c>
      <c r="B562" s="356" t="s">
        <v>8036</v>
      </c>
      <c r="C562" s="356" t="s">
        <v>3518</v>
      </c>
      <c r="D562" s="352">
        <v>66.05</v>
      </c>
    </row>
    <row r="563" spans="1:4" x14ac:dyDescent="0.25">
      <c r="A563" s="356">
        <v>36155</v>
      </c>
      <c r="B563" s="356" t="s">
        <v>8037</v>
      </c>
      <c r="C563" s="356" t="s">
        <v>3518</v>
      </c>
      <c r="D563" s="352">
        <v>57.02</v>
      </c>
    </row>
    <row r="564" spans="1:4" x14ac:dyDescent="0.25">
      <c r="A564" s="356">
        <v>36154</v>
      </c>
      <c r="B564" s="356" t="s">
        <v>8038</v>
      </c>
      <c r="C564" s="356" t="s">
        <v>3518</v>
      </c>
      <c r="D564" s="352">
        <v>79.260000000000005</v>
      </c>
    </row>
    <row r="565" spans="1:4" x14ac:dyDescent="0.25">
      <c r="A565" s="356">
        <v>695</v>
      </c>
      <c r="B565" s="356" t="s">
        <v>3849</v>
      </c>
      <c r="C565" s="356" t="s">
        <v>3518</v>
      </c>
      <c r="D565" s="352">
        <v>58.22</v>
      </c>
    </row>
    <row r="566" spans="1:4" x14ac:dyDescent="0.25">
      <c r="A566" s="356">
        <v>679</v>
      </c>
      <c r="B566" s="356" t="s">
        <v>10192</v>
      </c>
      <c r="C566" s="356" t="s">
        <v>3518</v>
      </c>
      <c r="D566" s="352">
        <v>86.81</v>
      </c>
    </row>
    <row r="567" spans="1:4" x14ac:dyDescent="0.25">
      <c r="A567" s="356">
        <v>711</v>
      </c>
      <c r="B567" s="356" t="s">
        <v>10193</v>
      </c>
      <c r="C567" s="356" t="s">
        <v>3518</v>
      </c>
      <c r="D567" s="352">
        <v>57.43</v>
      </c>
    </row>
    <row r="568" spans="1:4" x14ac:dyDescent="0.25">
      <c r="A568" s="356">
        <v>712</v>
      </c>
      <c r="B568" s="356" t="s">
        <v>10194</v>
      </c>
      <c r="C568" s="356" t="s">
        <v>3518</v>
      </c>
      <c r="D568" s="352">
        <v>72.34</v>
      </c>
    </row>
    <row r="569" spans="1:4" x14ac:dyDescent="0.25">
      <c r="A569" s="356">
        <v>12614</v>
      </c>
      <c r="B569" s="356" t="s">
        <v>3850</v>
      </c>
      <c r="C569" s="356" t="s">
        <v>3517</v>
      </c>
      <c r="D569" s="352">
        <v>20.76</v>
      </c>
    </row>
    <row r="570" spans="1:4" x14ac:dyDescent="0.25">
      <c r="A570" s="356">
        <v>6140</v>
      </c>
      <c r="B570" s="356" t="s">
        <v>3851</v>
      </c>
      <c r="C570" s="356" t="s">
        <v>3517</v>
      </c>
      <c r="D570" s="352">
        <v>4.18</v>
      </c>
    </row>
    <row r="571" spans="1:4" x14ac:dyDescent="0.25">
      <c r="A571" s="356">
        <v>38399</v>
      </c>
      <c r="B571" s="356" t="s">
        <v>3852</v>
      </c>
      <c r="C571" s="356" t="s">
        <v>3517</v>
      </c>
      <c r="D571" s="352">
        <v>229.16</v>
      </c>
    </row>
    <row r="572" spans="1:4" x14ac:dyDescent="0.25">
      <c r="A572" s="356">
        <v>735</v>
      </c>
      <c r="B572" s="356" t="s">
        <v>3853</v>
      </c>
      <c r="C572" s="356" t="s">
        <v>3517</v>
      </c>
      <c r="D572" s="353">
        <v>2042.94</v>
      </c>
    </row>
    <row r="573" spans="1:4" x14ac:dyDescent="0.25">
      <c r="A573" s="356">
        <v>736</v>
      </c>
      <c r="B573" s="356" t="s">
        <v>3854</v>
      </c>
      <c r="C573" s="356" t="s">
        <v>3517</v>
      </c>
      <c r="D573" s="353">
        <v>1717.74</v>
      </c>
    </row>
    <row r="574" spans="1:4" x14ac:dyDescent="0.25">
      <c r="A574" s="356">
        <v>729</v>
      </c>
      <c r="B574" s="356" t="s">
        <v>3855</v>
      </c>
      <c r="C574" s="356" t="s">
        <v>3517</v>
      </c>
      <c r="D574" s="352">
        <v>700</v>
      </c>
    </row>
    <row r="575" spans="1:4" x14ac:dyDescent="0.25">
      <c r="A575" s="356">
        <v>39925</v>
      </c>
      <c r="B575" s="356" t="s">
        <v>3856</v>
      </c>
      <c r="C575" s="356" t="s">
        <v>3517</v>
      </c>
      <c r="D575" s="353">
        <v>10114.93</v>
      </c>
    </row>
    <row r="576" spans="1:4" x14ac:dyDescent="0.25">
      <c r="A576" s="356">
        <v>731</v>
      </c>
      <c r="B576" s="356" t="s">
        <v>3857</v>
      </c>
      <c r="C576" s="356" t="s">
        <v>3517</v>
      </c>
      <c r="D576" s="352">
        <v>681.27</v>
      </c>
    </row>
    <row r="577" spans="1:4" x14ac:dyDescent="0.25">
      <c r="A577" s="356">
        <v>10575</v>
      </c>
      <c r="B577" s="356" t="s">
        <v>3858</v>
      </c>
      <c r="C577" s="356" t="s">
        <v>3517</v>
      </c>
      <c r="D577" s="353">
        <v>1063.17</v>
      </c>
    </row>
    <row r="578" spans="1:4" x14ac:dyDescent="0.25">
      <c r="A578" s="356">
        <v>733</v>
      </c>
      <c r="B578" s="356" t="s">
        <v>3859</v>
      </c>
      <c r="C578" s="356" t="s">
        <v>3517</v>
      </c>
      <c r="D578" s="353">
        <v>1164.05</v>
      </c>
    </row>
    <row r="579" spans="1:4" x14ac:dyDescent="0.25">
      <c r="A579" s="356">
        <v>732</v>
      </c>
      <c r="B579" s="356" t="s">
        <v>3860</v>
      </c>
      <c r="C579" s="356" t="s">
        <v>3517</v>
      </c>
      <c r="D579" s="353">
        <v>1148.4000000000001</v>
      </c>
    </row>
    <row r="580" spans="1:4" x14ac:dyDescent="0.25">
      <c r="A580" s="356">
        <v>737</v>
      </c>
      <c r="B580" s="356" t="s">
        <v>3861</v>
      </c>
      <c r="C580" s="356" t="s">
        <v>3517</v>
      </c>
      <c r="D580" s="353">
        <v>6439.88</v>
      </c>
    </row>
    <row r="581" spans="1:4" x14ac:dyDescent="0.25">
      <c r="A581" s="356">
        <v>738</v>
      </c>
      <c r="B581" s="356" t="s">
        <v>3862</v>
      </c>
      <c r="C581" s="356" t="s">
        <v>3517</v>
      </c>
      <c r="D581" s="353">
        <v>2986.13</v>
      </c>
    </row>
    <row r="582" spans="1:4" x14ac:dyDescent="0.25">
      <c r="A582" s="356">
        <v>740</v>
      </c>
      <c r="B582" s="356" t="s">
        <v>3863</v>
      </c>
      <c r="C582" s="356" t="s">
        <v>3517</v>
      </c>
      <c r="D582" s="353">
        <v>6058.24</v>
      </c>
    </row>
    <row r="583" spans="1:4" x14ac:dyDescent="0.25">
      <c r="A583" s="356">
        <v>734</v>
      </c>
      <c r="B583" s="356" t="s">
        <v>3864</v>
      </c>
      <c r="C583" s="356" t="s">
        <v>3517</v>
      </c>
      <c r="D583" s="353">
        <v>1231.08</v>
      </c>
    </row>
    <row r="584" spans="1:4" x14ac:dyDescent="0.25">
      <c r="A584" s="356">
        <v>39008</v>
      </c>
      <c r="B584" s="356" t="s">
        <v>3865</v>
      </c>
      <c r="C584" s="356" t="s">
        <v>3517</v>
      </c>
      <c r="D584" s="353">
        <v>64608.49</v>
      </c>
    </row>
    <row r="585" spans="1:4" x14ac:dyDescent="0.25">
      <c r="A585" s="356">
        <v>39009</v>
      </c>
      <c r="B585" s="356" t="s">
        <v>3866</v>
      </c>
      <c r="C585" s="356" t="s">
        <v>3517</v>
      </c>
      <c r="D585" s="353">
        <v>69219.990000000005</v>
      </c>
    </row>
    <row r="586" spans="1:4" x14ac:dyDescent="0.25">
      <c r="A586" s="356">
        <v>10587</v>
      </c>
      <c r="B586" s="356" t="s">
        <v>3867</v>
      </c>
      <c r="C586" s="356" t="s">
        <v>3517</v>
      </c>
      <c r="D586" s="353">
        <v>3052.41</v>
      </c>
    </row>
    <row r="587" spans="1:4" x14ac:dyDescent="0.25">
      <c r="A587" s="356">
        <v>759</v>
      </c>
      <c r="B587" s="356" t="s">
        <v>3868</v>
      </c>
      <c r="C587" s="356" t="s">
        <v>3517</v>
      </c>
      <c r="D587" s="353">
        <v>4388.76</v>
      </c>
    </row>
    <row r="588" spans="1:4" x14ac:dyDescent="0.25">
      <c r="A588" s="356">
        <v>761</v>
      </c>
      <c r="B588" s="356" t="s">
        <v>3869</v>
      </c>
      <c r="C588" s="356" t="s">
        <v>3517</v>
      </c>
      <c r="D588" s="353">
        <v>7439.32</v>
      </c>
    </row>
    <row r="589" spans="1:4" x14ac:dyDescent="0.25">
      <c r="A589" s="356">
        <v>750</v>
      </c>
      <c r="B589" s="356" t="s">
        <v>3870</v>
      </c>
      <c r="C589" s="356" t="s">
        <v>3517</v>
      </c>
      <c r="D589" s="353">
        <v>7063.05</v>
      </c>
    </row>
    <row r="590" spans="1:4" x14ac:dyDescent="0.25">
      <c r="A590" s="356">
        <v>755</v>
      </c>
      <c r="B590" s="356" t="s">
        <v>3871</v>
      </c>
      <c r="C590" s="356" t="s">
        <v>3517</v>
      </c>
      <c r="D590" s="353">
        <v>28983.32</v>
      </c>
    </row>
    <row r="591" spans="1:4" x14ac:dyDescent="0.25">
      <c r="A591" s="356">
        <v>749</v>
      </c>
      <c r="B591" s="356" t="s">
        <v>3872</v>
      </c>
      <c r="C591" s="356" t="s">
        <v>3517</v>
      </c>
      <c r="D591" s="353">
        <v>10659.53</v>
      </c>
    </row>
    <row r="592" spans="1:4" x14ac:dyDescent="0.25">
      <c r="A592" s="356">
        <v>756</v>
      </c>
      <c r="B592" s="356" t="s">
        <v>3873</v>
      </c>
      <c r="C592" s="356" t="s">
        <v>3517</v>
      </c>
      <c r="D592" s="353">
        <v>31610.2</v>
      </c>
    </row>
    <row r="593" spans="1:4" x14ac:dyDescent="0.25">
      <c r="A593" s="356">
        <v>757</v>
      </c>
      <c r="B593" s="356" t="s">
        <v>3874</v>
      </c>
      <c r="C593" s="356" t="s">
        <v>3517</v>
      </c>
      <c r="D593" s="353">
        <v>14353.05</v>
      </c>
    </row>
    <row r="594" spans="1:4" x14ac:dyDescent="0.25">
      <c r="A594" s="356">
        <v>10588</v>
      </c>
      <c r="B594" s="356" t="s">
        <v>3875</v>
      </c>
      <c r="C594" s="356" t="s">
        <v>3517</v>
      </c>
      <c r="D594" s="353">
        <v>3168.79</v>
      </c>
    </row>
    <row r="595" spans="1:4" x14ac:dyDescent="0.25">
      <c r="A595" s="356">
        <v>10592</v>
      </c>
      <c r="B595" s="356" t="s">
        <v>3876</v>
      </c>
      <c r="C595" s="356" t="s">
        <v>3517</v>
      </c>
      <c r="D595" s="353">
        <v>3827.48</v>
      </c>
    </row>
    <row r="596" spans="1:4" x14ac:dyDescent="0.25">
      <c r="A596" s="356">
        <v>10589</v>
      </c>
      <c r="B596" s="356" t="s">
        <v>3877</v>
      </c>
      <c r="C596" s="356" t="s">
        <v>3517</v>
      </c>
      <c r="D596" s="353">
        <v>5141.9799999999996</v>
      </c>
    </row>
    <row r="597" spans="1:4" x14ac:dyDescent="0.25">
      <c r="A597" s="356">
        <v>760</v>
      </c>
      <c r="B597" s="356" t="s">
        <v>3878</v>
      </c>
      <c r="C597" s="356" t="s">
        <v>3517</v>
      </c>
      <c r="D597" s="353">
        <v>28706.1</v>
      </c>
    </row>
    <row r="598" spans="1:4" x14ac:dyDescent="0.25">
      <c r="A598" s="356">
        <v>751</v>
      </c>
      <c r="B598" s="356" t="s">
        <v>3879</v>
      </c>
      <c r="C598" s="356" t="s">
        <v>3517</v>
      </c>
      <c r="D598" s="353">
        <v>4521.21</v>
      </c>
    </row>
    <row r="599" spans="1:4" x14ac:dyDescent="0.25">
      <c r="A599" s="356">
        <v>754</v>
      </c>
      <c r="B599" s="356" t="s">
        <v>3880</v>
      </c>
      <c r="C599" s="356" t="s">
        <v>3517</v>
      </c>
      <c r="D599" s="353">
        <v>7176.52</v>
      </c>
    </row>
    <row r="600" spans="1:4" x14ac:dyDescent="0.25">
      <c r="A600" s="356">
        <v>44489</v>
      </c>
      <c r="B600" s="356" t="s">
        <v>12519</v>
      </c>
      <c r="C600" s="356" t="s">
        <v>3517</v>
      </c>
      <c r="D600" s="353">
        <v>174019.68</v>
      </c>
    </row>
    <row r="601" spans="1:4" x14ac:dyDescent="0.25">
      <c r="A601" s="356">
        <v>39917</v>
      </c>
      <c r="B601" s="356" t="s">
        <v>3881</v>
      </c>
      <c r="C601" s="356" t="s">
        <v>3517</v>
      </c>
      <c r="D601" s="353">
        <v>99243.31</v>
      </c>
    </row>
    <row r="602" spans="1:4" x14ac:dyDescent="0.25">
      <c r="A602" s="356">
        <v>38167</v>
      </c>
      <c r="B602" s="356" t="s">
        <v>10195</v>
      </c>
      <c r="C602" s="356" t="s">
        <v>3812</v>
      </c>
      <c r="D602" s="352">
        <v>29.28</v>
      </c>
    </row>
    <row r="603" spans="1:4" x14ac:dyDescent="0.25">
      <c r="A603" s="356">
        <v>36145</v>
      </c>
      <c r="B603" s="356" t="s">
        <v>3882</v>
      </c>
      <c r="C603" s="356" t="s">
        <v>3812</v>
      </c>
      <c r="D603" s="352">
        <v>57.6</v>
      </c>
    </row>
    <row r="604" spans="1:4" x14ac:dyDescent="0.25">
      <c r="A604" s="356">
        <v>12893</v>
      </c>
      <c r="B604" s="356" t="s">
        <v>3883</v>
      </c>
      <c r="C604" s="356" t="s">
        <v>3812</v>
      </c>
      <c r="D604" s="352">
        <v>96</v>
      </c>
    </row>
    <row r="605" spans="1:4" x14ac:dyDescent="0.25">
      <c r="A605" s="356">
        <v>11685</v>
      </c>
      <c r="B605" s="356" t="s">
        <v>3884</v>
      </c>
      <c r="C605" s="356" t="s">
        <v>3517</v>
      </c>
      <c r="D605" s="352">
        <v>24.04</v>
      </c>
    </row>
    <row r="606" spans="1:4" x14ac:dyDescent="0.25">
      <c r="A606" s="356">
        <v>11680</v>
      </c>
      <c r="B606" s="356" t="s">
        <v>3885</v>
      </c>
      <c r="C606" s="356" t="s">
        <v>3517</v>
      </c>
      <c r="D606" s="352">
        <v>17.670000000000002</v>
      </c>
    </row>
    <row r="607" spans="1:4" x14ac:dyDescent="0.25">
      <c r="A607" s="356">
        <v>11679</v>
      </c>
      <c r="B607" s="356" t="s">
        <v>12520</v>
      </c>
      <c r="C607" s="356" t="s">
        <v>3517</v>
      </c>
      <c r="D607" s="352">
        <v>23.96</v>
      </c>
    </row>
    <row r="608" spans="1:4" x14ac:dyDescent="0.25">
      <c r="A608" s="356">
        <v>2512</v>
      </c>
      <c r="B608" s="356" t="s">
        <v>3886</v>
      </c>
      <c r="C608" s="356" t="s">
        <v>3517</v>
      </c>
      <c r="D608" s="352">
        <v>58.72</v>
      </c>
    </row>
    <row r="609" spans="1:4" x14ac:dyDescent="0.25">
      <c r="A609" s="356">
        <v>4374</v>
      </c>
      <c r="B609" s="356" t="s">
        <v>3887</v>
      </c>
      <c r="C609" s="356" t="s">
        <v>3517</v>
      </c>
      <c r="D609" s="352">
        <v>0.37</v>
      </c>
    </row>
    <row r="610" spans="1:4" x14ac:dyDescent="0.25">
      <c r="A610" s="356">
        <v>7568</v>
      </c>
      <c r="B610" s="356" t="s">
        <v>3888</v>
      </c>
      <c r="C610" s="356" t="s">
        <v>3517</v>
      </c>
      <c r="D610" s="352">
        <v>0.61</v>
      </c>
    </row>
    <row r="611" spans="1:4" x14ac:dyDescent="0.25">
      <c r="A611" s="356">
        <v>7584</v>
      </c>
      <c r="B611" s="356" t="s">
        <v>3889</v>
      </c>
      <c r="C611" s="356" t="s">
        <v>3517</v>
      </c>
      <c r="D611" s="352">
        <v>0.93</v>
      </c>
    </row>
    <row r="612" spans="1:4" x14ac:dyDescent="0.25">
      <c r="A612" s="356">
        <v>11945</v>
      </c>
      <c r="B612" s="356" t="s">
        <v>3890</v>
      </c>
      <c r="C612" s="356" t="s">
        <v>3517</v>
      </c>
      <c r="D612" s="352">
        <v>0.06</v>
      </c>
    </row>
    <row r="613" spans="1:4" x14ac:dyDescent="0.25">
      <c r="A613" s="356">
        <v>11946</v>
      </c>
      <c r="B613" s="356" t="s">
        <v>3891</v>
      </c>
      <c r="C613" s="356" t="s">
        <v>3517</v>
      </c>
      <c r="D613" s="352">
        <v>0.06</v>
      </c>
    </row>
    <row r="614" spans="1:4" x14ac:dyDescent="0.25">
      <c r="A614" s="356">
        <v>4375</v>
      </c>
      <c r="B614" s="356" t="s">
        <v>3892</v>
      </c>
      <c r="C614" s="356" t="s">
        <v>3517</v>
      </c>
      <c r="D614" s="352">
        <v>0.1</v>
      </c>
    </row>
    <row r="615" spans="1:4" x14ac:dyDescent="0.25">
      <c r="A615" s="356">
        <v>11950</v>
      </c>
      <c r="B615" s="356" t="s">
        <v>3893</v>
      </c>
      <c r="C615" s="356" t="s">
        <v>3517</v>
      </c>
      <c r="D615" s="352">
        <v>0.2</v>
      </c>
    </row>
    <row r="616" spans="1:4" x14ac:dyDescent="0.25">
      <c r="A616" s="356">
        <v>4376</v>
      </c>
      <c r="B616" s="356" t="s">
        <v>3894</v>
      </c>
      <c r="C616" s="356" t="s">
        <v>3517</v>
      </c>
      <c r="D616" s="352">
        <v>0.19</v>
      </c>
    </row>
    <row r="617" spans="1:4" x14ac:dyDescent="0.25">
      <c r="A617" s="356">
        <v>7583</v>
      </c>
      <c r="B617" s="356" t="s">
        <v>3895</v>
      </c>
      <c r="C617" s="356" t="s">
        <v>3517</v>
      </c>
      <c r="D617" s="352">
        <v>0.41</v>
      </c>
    </row>
    <row r="618" spans="1:4" x14ac:dyDescent="0.25">
      <c r="A618" s="356">
        <v>4350</v>
      </c>
      <c r="B618" s="356" t="s">
        <v>3896</v>
      </c>
      <c r="C618" s="356" t="s">
        <v>3517</v>
      </c>
      <c r="D618" s="352">
        <v>0.73</v>
      </c>
    </row>
    <row r="619" spans="1:4" x14ac:dyDescent="0.25">
      <c r="A619" s="356">
        <v>39886</v>
      </c>
      <c r="B619" s="356" t="s">
        <v>3897</v>
      </c>
      <c r="C619" s="356" t="s">
        <v>3517</v>
      </c>
      <c r="D619" s="352">
        <v>6.82</v>
      </c>
    </row>
    <row r="620" spans="1:4" x14ac:dyDescent="0.25">
      <c r="A620" s="356">
        <v>39887</v>
      </c>
      <c r="B620" s="356" t="s">
        <v>3898</v>
      </c>
      <c r="C620" s="356" t="s">
        <v>3517</v>
      </c>
      <c r="D620" s="352">
        <v>10.24</v>
      </c>
    </row>
    <row r="621" spans="1:4" x14ac:dyDescent="0.25">
      <c r="A621" s="356">
        <v>39888</v>
      </c>
      <c r="B621" s="356" t="s">
        <v>3899</v>
      </c>
      <c r="C621" s="356" t="s">
        <v>3517</v>
      </c>
      <c r="D621" s="352">
        <v>23.41</v>
      </c>
    </row>
    <row r="622" spans="1:4" x14ac:dyDescent="0.25">
      <c r="A622" s="356">
        <v>39890</v>
      </c>
      <c r="B622" s="356" t="s">
        <v>3900</v>
      </c>
      <c r="C622" s="356" t="s">
        <v>3517</v>
      </c>
      <c r="D622" s="352">
        <v>39.96</v>
      </c>
    </row>
    <row r="623" spans="1:4" x14ac:dyDescent="0.25">
      <c r="A623" s="356">
        <v>39891</v>
      </c>
      <c r="B623" s="356" t="s">
        <v>3901</v>
      </c>
      <c r="C623" s="356" t="s">
        <v>3517</v>
      </c>
      <c r="D623" s="352">
        <v>56.34</v>
      </c>
    </row>
    <row r="624" spans="1:4" x14ac:dyDescent="0.25">
      <c r="A624" s="356">
        <v>39892</v>
      </c>
      <c r="B624" s="356" t="s">
        <v>3902</v>
      </c>
      <c r="C624" s="356" t="s">
        <v>3517</v>
      </c>
      <c r="D624" s="352">
        <v>175.61</v>
      </c>
    </row>
    <row r="625" spans="1:4" x14ac:dyDescent="0.25">
      <c r="A625" s="356">
        <v>790</v>
      </c>
      <c r="B625" s="356" t="s">
        <v>3903</v>
      </c>
      <c r="C625" s="356" t="s">
        <v>3517</v>
      </c>
      <c r="D625" s="352">
        <v>16.32</v>
      </c>
    </row>
    <row r="626" spans="1:4" x14ac:dyDescent="0.25">
      <c r="A626" s="356">
        <v>766</v>
      </c>
      <c r="B626" s="356" t="s">
        <v>3904</v>
      </c>
      <c r="C626" s="356" t="s">
        <v>3517</v>
      </c>
      <c r="D626" s="352">
        <v>16.32</v>
      </c>
    </row>
    <row r="627" spans="1:4" x14ac:dyDescent="0.25">
      <c r="A627" s="356">
        <v>791</v>
      </c>
      <c r="B627" s="356" t="s">
        <v>3905</v>
      </c>
      <c r="C627" s="356" t="s">
        <v>3517</v>
      </c>
      <c r="D627" s="352">
        <v>16.32</v>
      </c>
    </row>
    <row r="628" spans="1:4" x14ac:dyDescent="0.25">
      <c r="A628" s="356">
        <v>767</v>
      </c>
      <c r="B628" s="356" t="s">
        <v>3906</v>
      </c>
      <c r="C628" s="356" t="s">
        <v>3517</v>
      </c>
      <c r="D628" s="352">
        <v>16.32</v>
      </c>
    </row>
    <row r="629" spans="1:4" x14ac:dyDescent="0.25">
      <c r="A629" s="356">
        <v>768</v>
      </c>
      <c r="B629" s="356" t="s">
        <v>3907</v>
      </c>
      <c r="C629" s="356" t="s">
        <v>3517</v>
      </c>
      <c r="D629" s="352">
        <v>12.82</v>
      </c>
    </row>
    <row r="630" spans="1:4" x14ac:dyDescent="0.25">
      <c r="A630" s="356">
        <v>789</v>
      </c>
      <c r="B630" s="356" t="s">
        <v>3908</v>
      </c>
      <c r="C630" s="356" t="s">
        <v>3517</v>
      </c>
      <c r="D630" s="352">
        <v>12.54</v>
      </c>
    </row>
    <row r="631" spans="1:4" x14ac:dyDescent="0.25">
      <c r="A631" s="356">
        <v>769</v>
      </c>
      <c r="B631" s="356" t="s">
        <v>3909</v>
      </c>
      <c r="C631" s="356" t="s">
        <v>3517</v>
      </c>
      <c r="D631" s="352">
        <v>12.82</v>
      </c>
    </row>
    <row r="632" spans="1:4" x14ac:dyDescent="0.25">
      <c r="A632" s="356">
        <v>770</v>
      </c>
      <c r="B632" s="356" t="s">
        <v>3910</v>
      </c>
      <c r="C632" s="356" t="s">
        <v>3517</v>
      </c>
      <c r="D632" s="352">
        <v>4.5199999999999996</v>
      </c>
    </row>
    <row r="633" spans="1:4" x14ac:dyDescent="0.25">
      <c r="A633" s="356">
        <v>12394</v>
      </c>
      <c r="B633" s="356" t="s">
        <v>3911</v>
      </c>
      <c r="C633" s="356" t="s">
        <v>3517</v>
      </c>
      <c r="D633" s="352">
        <v>4.5199999999999996</v>
      </c>
    </row>
    <row r="634" spans="1:4" x14ac:dyDescent="0.25">
      <c r="A634" s="356">
        <v>764</v>
      </c>
      <c r="B634" s="356" t="s">
        <v>3912</v>
      </c>
      <c r="C634" s="356" t="s">
        <v>3517</v>
      </c>
      <c r="D634" s="352">
        <v>7.89</v>
      </c>
    </row>
    <row r="635" spans="1:4" x14ac:dyDescent="0.25">
      <c r="A635" s="356">
        <v>765</v>
      </c>
      <c r="B635" s="356" t="s">
        <v>3913</v>
      </c>
      <c r="C635" s="356" t="s">
        <v>3517</v>
      </c>
      <c r="D635" s="352">
        <v>7.89</v>
      </c>
    </row>
    <row r="636" spans="1:4" x14ac:dyDescent="0.25">
      <c r="A636" s="356">
        <v>787</v>
      </c>
      <c r="B636" s="356" t="s">
        <v>3914</v>
      </c>
      <c r="C636" s="356" t="s">
        <v>3517</v>
      </c>
      <c r="D636" s="352">
        <v>35.24</v>
      </c>
    </row>
    <row r="637" spans="1:4" x14ac:dyDescent="0.25">
      <c r="A637" s="356">
        <v>774</v>
      </c>
      <c r="B637" s="356" t="s">
        <v>3915</v>
      </c>
      <c r="C637" s="356" t="s">
        <v>3517</v>
      </c>
      <c r="D637" s="352">
        <v>35.24</v>
      </c>
    </row>
    <row r="638" spans="1:4" x14ac:dyDescent="0.25">
      <c r="A638" s="356">
        <v>773</v>
      </c>
      <c r="B638" s="356" t="s">
        <v>3916</v>
      </c>
      <c r="C638" s="356" t="s">
        <v>3517</v>
      </c>
      <c r="D638" s="352">
        <v>35.24</v>
      </c>
    </row>
    <row r="639" spans="1:4" x14ac:dyDescent="0.25">
      <c r="A639" s="356">
        <v>775</v>
      </c>
      <c r="B639" s="356" t="s">
        <v>3917</v>
      </c>
      <c r="C639" s="356" t="s">
        <v>3517</v>
      </c>
      <c r="D639" s="352">
        <v>35.24</v>
      </c>
    </row>
    <row r="640" spans="1:4" x14ac:dyDescent="0.25">
      <c r="A640" s="356">
        <v>788</v>
      </c>
      <c r="B640" s="356" t="s">
        <v>3918</v>
      </c>
      <c r="C640" s="356" t="s">
        <v>3517</v>
      </c>
      <c r="D640" s="352">
        <v>21.9</v>
      </c>
    </row>
    <row r="641" spans="1:4" x14ac:dyDescent="0.25">
      <c r="A641" s="356">
        <v>772</v>
      </c>
      <c r="B641" s="356" t="s">
        <v>3919</v>
      </c>
      <c r="C641" s="356" t="s">
        <v>3517</v>
      </c>
      <c r="D641" s="352">
        <v>21.9</v>
      </c>
    </row>
    <row r="642" spans="1:4" x14ac:dyDescent="0.25">
      <c r="A642" s="356">
        <v>771</v>
      </c>
      <c r="B642" s="356" t="s">
        <v>3920</v>
      </c>
      <c r="C642" s="356" t="s">
        <v>3517</v>
      </c>
      <c r="D642" s="352">
        <v>21.9</v>
      </c>
    </row>
    <row r="643" spans="1:4" x14ac:dyDescent="0.25">
      <c r="A643" s="356">
        <v>779</v>
      </c>
      <c r="B643" s="356" t="s">
        <v>3921</v>
      </c>
      <c r="C643" s="356" t="s">
        <v>3517</v>
      </c>
      <c r="D643" s="352">
        <v>5.44</v>
      </c>
    </row>
    <row r="644" spans="1:4" x14ac:dyDescent="0.25">
      <c r="A644" s="356">
        <v>776</v>
      </c>
      <c r="B644" s="356" t="s">
        <v>3922</v>
      </c>
      <c r="C644" s="356" t="s">
        <v>3517</v>
      </c>
      <c r="D644" s="352">
        <v>51.95</v>
      </c>
    </row>
    <row r="645" spans="1:4" x14ac:dyDescent="0.25">
      <c r="A645" s="356">
        <v>777</v>
      </c>
      <c r="B645" s="356" t="s">
        <v>3923</v>
      </c>
      <c r="C645" s="356" t="s">
        <v>3517</v>
      </c>
      <c r="D645" s="352">
        <v>50.51</v>
      </c>
    </row>
    <row r="646" spans="1:4" x14ac:dyDescent="0.25">
      <c r="A646" s="356">
        <v>780</v>
      </c>
      <c r="B646" s="356" t="s">
        <v>3924</v>
      </c>
      <c r="C646" s="356" t="s">
        <v>3517</v>
      </c>
      <c r="D646" s="352">
        <v>50.76</v>
      </c>
    </row>
    <row r="647" spans="1:4" x14ac:dyDescent="0.25">
      <c r="A647" s="356">
        <v>778</v>
      </c>
      <c r="B647" s="356" t="s">
        <v>3925</v>
      </c>
      <c r="C647" s="356" t="s">
        <v>3517</v>
      </c>
      <c r="D647" s="352">
        <v>51.95</v>
      </c>
    </row>
    <row r="648" spans="1:4" x14ac:dyDescent="0.25">
      <c r="A648" s="356">
        <v>781</v>
      </c>
      <c r="B648" s="356" t="s">
        <v>3926</v>
      </c>
      <c r="C648" s="356" t="s">
        <v>3517</v>
      </c>
      <c r="D648" s="352">
        <v>95.99</v>
      </c>
    </row>
    <row r="649" spans="1:4" x14ac:dyDescent="0.25">
      <c r="A649" s="356">
        <v>786</v>
      </c>
      <c r="B649" s="356" t="s">
        <v>3927</v>
      </c>
      <c r="C649" s="356" t="s">
        <v>3517</v>
      </c>
      <c r="D649" s="352">
        <v>95.99</v>
      </c>
    </row>
    <row r="650" spans="1:4" x14ac:dyDescent="0.25">
      <c r="A650" s="356">
        <v>782</v>
      </c>
      <c r="B650" s="356" t="s">
        <v>3928</v>
      </c>
      <c r="C650" s="356" t="s">
        <v>3517</v>
      </c>
      <c r="D650" s="352">
        <v>95.99</v>
      </c>
    </row>
    <row r="651" spans="1:4" x14ac:dyDescent="0.25">
      <c r="A651" s="356">
        <v>783</v>
      </c>
      <c r="B651" s="356" t="s">
        <v>3929</v>
      </c>
      <c r="C651" s="356" t="s">
        <v>3517</v>
      </c>
      <c r="D651" s="352">
        <v>262.72000000000003</v>
      </c>
    </row>
    <row r="652" spans="1:4" x14ac:dyDescent="0.25">
      <c r="A652" s="356">
        <v>785</v>
      </c>
      <c r="B652" s="356" t="s">
        <v>3930</v>
      </c>
      <c r="C652" s="356" t="s">
        <v>3517</v>
      </c>
      <c r="D652" s="352">
        <v>277.58999999999997</v>
      </c>
    </row>
    <row r="653" spans="1:4" x14ac:dyDescent="0.25">
      <c r="A653" s="356">
        <v>784</v>
      </c>
      <c r="B653" s="356" t="s">
        <v>3931</v>
      </c>
      <c r="C653" s="356" t="s">
        <v>3517</v>
      </c>
      <c r="D653" s="352">
        <v>297.79000000000002</v>
      </c>
    </row>
    <row r="654" spans="1:4" x14ac:dyDescent="0.25">
      <c r="A654" s="356">
        <v>831</v>
      </c>
      <c r="B654" s="356" t="s">
        <v>3932</v>
      </c>
      <c r="C654" s="356" t="s">
        <v>3517</v>
      </c>
      <c r="D654" s="352">
        <v>80.38</v>
      </c>
    </row>
    <row r="655" spans="1:4" x14ac:dyDescent="0.25">
      <c r="A655" s="356">
        <v>828</v>
      </c>
      <c r="B655" s="356" t="s">
        <v>3933</v>
      </c>
      <c r="C655" s="356" t="s">
        <v>3517</v>
      </c>
      <c r="D655" s="352">
        <v>0.46</v>
      </c>
    </row>
    <row r="656" spans="1:4" x14ac:dyDescent="0.25">
      <c r="A656" s="356">
        <v>829</v>
      </c>
      <c r="B656" s="356" t="s">
        <v>3934</v>
      </c>
      <c r="C656" s="356" t="s">
        <v>3517</v>
      </c>
      <c r="D656" s="352">
        <v>0.97</v>
      </c>
    </row>
    <row r="657" spans="1:4" x14ac:dyDescent="0.25">
      <c r="A657" s="356">
        <v>812</v>
      </c>
      <c r="B657" s="356" t="s">
        <v>3935</v>
      </c>
      <c r="C657" s="356" t="s">
        <v>3517</v>
      </c>
      <c r="D657" s="352">
        <v>2.11</v>
      </c>
    </row>
    <row r="658" spans="1:4" x14ac:dyDescent="0.25">
      <c r="A658" s="356">
        <v>819</v>
      </c>
      <c r="B658" s="356" t="s">
        <v>3936</v>
      </c>
      <c r="C658" s="356" t="s">
        <v>3517</v>
      </c>
      <c r="D658" s="352">
        <v>3.47</v>
      </c>
    </row>
    <row r="659" spans="1:4" x14ac:dyDescent="0.25">
      <c r="A659" s="356">
        <v>818</v>
      </c>
      <c r="B659" s="356" t="s">
        <v>3937</v>
      </c>
      <c r="C659" s="356" t="s">
        <v>3517</v>
      </c>
      <c r="D659" s="352">
        <v>5.84</v>
      </c>
    </row>
    <row r="660" spans="1:4" x14ac:dyDescent="0.25">
      <c r="A660" s="356">
        <v>823</v>
      </c>
      <c r="B660" s="356" t="s">
        <v>3938</v>
      </c>
      <c r="C660" s="356" t="s">
        <v>3517</v>
      </c>
      <c r="D660" s="352">
        <v>17.579999999999998</v>
      </c>
    </row>
    <row r="661" spans="1:4" x14ac:dyDescent="0.25">
      <c r="A661" s="356">
        <v>830</v>
      </c>
      <c r="B661" s="356" t="s">
        <v>3939</v>
      </c>
      <c r="C661" s="356" t="s">
        <v>3517</v>
      </c>
      <c r="D661" s="352">
        <v>14.48</v>
      </c>
    </row>
    <row r="662" spans="1:4" x14ac:dyDescent="0.25">
      <c r="A662" s="356">
        <v>826</v>
      </c>
      <c r="B662" s="356" t="s">
        <v>3940</v>
      </c>
      <c r="C662" s="356" t="s">
        <v>3517</v>
      </c>
      <c r="D662" s="352">
        <v>45.08</v>
      </c>
    </row>
    <row r="663" spans="1:4" x14ac:dyDescent="0.25">
      <c r="A663" s="356">
        <v>827</v>
      </c>
      <c r="B663" s="356" t="s">
        <v>3941</v>
      </c>
      <c r="C663" s="356" t="s">
        <v>3517</v>
      </c>
      <c r="D663" s="352">
        <v>38.08</v>
      </c>
    </row>
    <row r="664" spans="1:4" x14ac:dyDescent="0.25">
      <c r="A664" s="356">
        <v>832</v>
      </c>
      <c r="B664" s="356" t="s">
        <v>3942</v>
      </c>
      <c r="C664" s="356" t="s">
        <v>3517</v>
      </c>
      <c r="D664" s="352">
        <v>2.63</v>
      </c>
    </row>
    <row r="665" spans="1:4" x14ac:dyDescent="0.25">
      <c r="A665" s="356">
        <v>833</v>
      </c>
      <c r="B665" s="356" t="s">
        <v>3943</v>
      </c>
      <c r="C665" s="356" t="s">
        <v>3517</v>
      </c>
      <c r="D665" s="352">
        <v>3.73</v>
      </c>
    </row>
    <row r="666" spans="1:4" x14ac:dyDescent="0.25">
      <c r="A666" s="356">
        <v>834</v>
      </c>
      <c r="B666" s="356" t="s">
        <v>3944</v>
      </c>
      <c r="C666" s="356" t="s">
        <v>3517</v>
      </c>
      <c r="D666" s="352">
        <v>4.0999999999999996</v>
      </c>
    </row>
    <row r="667" spans="1:4" x14ac:dyDescent="0.25">
      <c r="A667" s="356">
        <v>825</v>
      </c>
      <c r="B667" s="356" t="s">
        <v>3945</v>
      </c>
      <c r="C667" s="356" t="s">
        <v>3517</v>
      </c>
      <c r="D667" s="352">
        <v>4.57</v>
      </c>
    </row>
    <row r="668" spans="1:4" x14ac:dyDescent="0.25">
      <c r="A668" s="356">
        <v>813</v>
      </c>
      <c r="B668" s="356" t="s">
        <v>3946</v>
      </c>
      <c r="C668" s="356" t="s">
        <v>3517</v>
      </c>
      <c r="D668" s="352">
        <v>4.49</v>
      </c>
    </row>
    <row r="669" spans="1:4" x14ac:dyDescent="0.25">
      <c r="A669" s="356">
        <v>820</v>
      </c>
      <c r="B669" s="356" t="s">
        <v>3947</v>
      </c>
      <c r="C669" s="356" t="s">
        <v>3517</v>
      </c>
      <c r="D669" s="352">
        <v>5.7</v>
      </c>
    </row>
    <row r="670" spans="1:4" x14ac:dyDescent="0.25">
      <c r="A670" s="356">
        <v>816</v>
      </c>
      <c r="B670" s="356" t="s">
        <v>3948</v>
      </c>
      <c r="C670" s="356" t="s">
        <v>3517</v>
      </c>
      <c r="D670" s="352">
        <v>9.6999999999999993</v>
      </c>
    </row>
    <row r="671" spans="1:4" x14ac:dyDescent="0.25">
      <c r="A671" s="356">
        <v>814</v>
      </c>
      <c r="B671" s="356" t="s">
        <v>3949</v>
      </c>
      <c r="C671" s="356" t="s">
        <v>3517</v>
      </c>
      <c r="D671" s="352">
        <v>11.72</v>
      </c>
    </row>
    <row r="672" spans="1:4" x14ac:dyDescent="0.25">
      <c r="A672" s="356">
        <v>815</v>
      </c>
      <c r="B672" s="356" t="s">
        <v>3950</v>
      </c>
      <c r="C672" s="356" t="s">
        <v>3517</v>
      </c>
      <c r="D672" s="352">
        <v>12.67</v>
      </c>
    </row>
    <row r="673" spans="1:4" x14ac:dyDescent="0.25">
      <c r="A673" s="356">
        <v>822</v>
      </c>
      <c r="B673" s="356" t="s">
        <v>3951</v>
      </c>
      <c r="C673" s="356" t="s">
        <v>3517</v>
      </c>
      <c r="D673" s="352">
        <v>15.43</v>
      </c>
    </row>
    <row r="674" spans="1:4" x14ac:dyDescent="0.25">
      <c r="A674" s="356">
        <v>821</v>
      </c>
      <c r="B674" s="356" t="s">
        <v>3952</v>
      </c>
      <c r="C674" s="356" t="s">
        <v>3517</v>
      </c>
      <c r="D674" s="352">
        <v>18.04</v>
      </c>
    </row>
    <row r="675" spans="1:4" x14ac:dyDescent="0.25">
      <c r="A675" s="356">
        <v>817</v>
      </c>
      <c r="B675" s="356" t="s">
        <v>3953</v>
      </c>
      <c r="C675" s="356" t="s">
        <v>3517</v>
      </c>
      <c r="D675" s="352">
        <v>21.45</v>
      </c>
    </row>
    <row r="676" spans="1:4" x14ac:dyDescent="0.25">
      <c r="A676" s="356">
        <v>20086</v>
      </c>
      <c r="B676" s="356" t="s">
        <v>3954</v>
      </c>
      <c r="C676" s="356" t="s">
        <v>3517</v>
      </c>
      <c r="D676" s="352">
        <v>2.87</v>
      </c>
    </row>
    <row r="677" spans="1:4" x14ac:dyDescent="0.25">
      <c r="A677" s="356">
        <v>39191</v>
      </c>
      <c r="B677" s="356" t="s">
        <v>3955</v>
      </c>
      <c r="C677" s="356" t="s">
        <v>3517</v>
      </c>
      <c r="D677" s="352">
        <v>15.34</v>
      </c>
    </row>
    <row r="678" spans="1:4" x14ac:dyDescent="0.25">
      <c r="A678" s="356">
        <v>39190</v>
      </c>
      <c r="B678" s="356" t="s">
        <v>3956</v>
      </c>
      <c r="C678" s="356" t="s">
        <v>3517</v>
      </c>
      <c r="D678" s="352">
        <v>16.03</v>
      </c>
    </row>
    <row r="679" spans="1:4" x14ac:dyDescent="0.25">
      <c r="A679" s="356">
        <v>39189</v>
      </c>
      <c r="B679" s="356" t="s">
        <v>3957</v>
      </c>
      <c r="C679" s="356" t="s">
        <v>3517</v>
      </c>
      <c r="D679" s="352">
        <v>16.96</v>
      </c>
    </row>
    <row r="680" spans="1:4" x14ac:dyDescent="0.25">
      <c r="A680" s="356">
        <v>39186</v>
      </c>
      <c r="B680" s="356" t="s">
        <v>3958</v>
      </c>
      <c r="C680" s="356" t="s">
        <v>3517</v>
      </c>
      <c r="D680" s="352">
        <v>15.17</v>
      </c>
    </row>
    <row r="681" spans="1:4" x14ac:dyDescent="0.25">
      <c r="A681" s="356">
        <v>39188</v>
      </c>
      <c r="B681" s="356" t="s">
        <v>3959</v>
      </c>
      <c r="C681" s="356" t="s">
        <v>3517</v>
      </c>
      <c r="D681" s="352">
        <v>12.49</v>
      </c>
    </row>
    <row r="682" spans="1:4" x14ac:dyDescent="0.25">
      <c r="A682" s="356">
        <v>39187</v>
      </c>
      <c r="B682" s="356" t="s">
        <v>3960</v>
      </c>
      <c r="C682" s="356" t="s">
        <v>3517</v>
      </c>
      <c r="D682" s="352">
        <v>13.09</v>
      </c>
    </row>
    <row r="683" spans="1:4" x14ac:dyDescent="0.25">
      <c r="A683" s="356">
        <v>39184</v>
      </c>
      <c r="B683" s="356" t="s">
        <v>3961</v>
      </c>
      <c r="C683" s="356" t="s">
        <v>3517</v>
      </c>
      <c r="D683" s="352">
        <v>4.92</v>
      </c>
    </row>
    <row r="684" spans="1:4" x14ac:dyDescent="0.25">
      <c r="A684" s="356">
        <v>39185</v>
      </c>
      <c r="B684" s="356" t="s">
        <v>3962</v>
      </c>
      <c r="C684" s="356" t="s">
        <v>3517</v>
      </c>
      <c r="D684" s="352">
        <v>4.49</v>
      </c>
    </row>
    <row r="685" spans="1:4" x14ac:dyDescent="0.25">
      <c r="A685" s="356">
        <v>39198</v>
      </c>
      <c r="B685" s="356" t="s">
        <v>3963</v>
      </c>
      <c r="C685" s="356" t="s">
        <v>3517</v>
      </c>
      <c r="D685" s="352">
        <v>50.33</v>
      </c>
    </row>
    <row r="686" spans="1:4" x14ac:dyDescent="0.25">
      <c r="A686" s="356">
        <v>39197</v>
      </c>
      <c r="B686" s="356" t="s">
        <v>3964</v>
      </c>
      <c r="C686" s="356" t="s">
        <v>3517</v>
      </c>
      <c r="D686" s="352">
        <v>52.58</v>
      </c>
    </row>
    <row r="687" spans="1:4" x14ac:dyDescent="0.25">
      <c r="A687" s="356">
        <v>39196</v>
      </c>
      <c r="B687" s="356" t="s">
        <v>3965</v>
      </c>
      <c r="C687" s="356" t="s">
        <v>3517</v>
      </c>
      <c r="D687" s="352">
        <v>54.22</v>
      </c>
    </row>
    <row r="688" spans="1:4" x14ac:dyDescent="0.25">
      <c r="A688" s="356">
        <v>39199</v>
      </c>
      <c r="B688" s="356" t="s">
        <v>3966</v>
      </c>
      <c r="C688" s="356" t="s">
        <v>3517</v>
      </c>
      <c r="D688" s="352">
        <v>48.44</v>
      </c>
    </row>
    <row r="689" spans="1:4" x14ac:dyDescent="0.25">
      <c r="A689" s="356">
        <v>39195</v>
      </c>
      <c r="B689" s="356" t="s">
        <v>3967</v>
      </c>
      <c r="C689" s="356" t="s">
        <v>3517</v>
      </c>
      <c r="D689" s="352">
        <v>27.96</v>
      </c>
    </row>
    <row r="690" spans="1:4" x14ac:dyDescent="0.25">
      <c r="A690" s="356">
        <v>39194</v>
      </c>
      <c r="B690" s="356" t="s">
        <v>3968</v>
      </c>
      <c r="C690" s="356" t="s">
        <v>3517</v>
      </c>
      <c r="D690" s="352">
        <v>29.92</v>
      </c>
    </row>
    <row r="691" spans="1:4" x14ac:dyDescent="0.25">
      <c r="A691" s="356">
        <v>39193</v>
      </c>
      <c r="B691" s="356" t="s">
        <v>3969</v>
      </c>
      <c r="C691" s="356" t="s">
        <v>3517</v>
      </c>
      <c r="D691" s="352">
        <v>32.79</v>
      </c>
    </row>
    <row r="692" spans="1:4" x14ac:dyDescent="0.25">
      <c r="A692" s="356">
        <v>39192</v>
      </c>
      <c r="B692" s="356" t="s">
        <v>3970</v>
      </c>
      <c r="C692" s="356" t="s">
        <v>3517</v>
      </c>
      <c r="D692" s="352">
        <v>34.11</v>
      </c>
    </row>
    <row r="693" spans="1:4" x14ac:dyDescent="0.25">
      <c r="A693" s="356">
        <v>39920</v>
      </c>
      <c r="B693" s="356" t="s">
        <v>3971</v>
      </c>
      <c r="C693" s="356" t="s">
        <v>3517</v>
      </c>
      <c r="D693" s="352">
        <v>4.13</v>
      </c>
    </row>
    <row r="694" spans="1:4" x14ac:dyDescent="0.25">
      <c r="A694" s="356">
        <v>39201</v>
      </c>
      <c r="B694" s="356" t="s">
        <v>3972</v>
      </c>
      <c r="C694" s="356" t="s">
        <v>3517</v>
      </c>
      <c r="D694" s="352">
        <v>60.18</v>
      </c>
    </row>
    <row r="695" spans="1:4" x14ac:dyDescent="0.25">
      <c r="A695" s="356">
        <v>39200</v>
      </c>
      <c r="B695" s="356" t="s">
        <v>3973</v>
      </c>
      <c r="C695" s="356" t="s">
        <v>3517</v>
      </c>
      <c r="D695" s="352">
        <v>60.66</v>
      </c>
    </row>
    <row r="696" spans="1:4" x14ac:dyDescent="0.25">
      <c r="A696" s="356">
        <v>39203</v>
      </c>
      <c r="B696" s="356" t="s">
        <v>3974</v>
      </c>
      <c r="C696" s="356" t="s">
        <v>3517</v>
      </c>
      <c r="D696" s="352">
        <v>48.98</v>
      </c>
    </row>
    <row r="697" spans="1:4" x14ac:dyDescent="0.25">
      <c r="A697" s="356">
        <v>39202</v>
      </c>
      <c r="B697" s="356" t="s">
        <v>3975</v>
      </c>
      <c r="C697" s="356" t="s">
        <v>3517</v>
      </c>
      <c r="D697" s="352">
        <v>57.54</v>
      </c>
    </row>
    <row r="698" spans="1:4" x14ac:dyDescent="0.25">
      <c r="A698" s="356">
        <v>39205</v>
      </c>
      <c r="B698" s="356" t="s">
        <v>3976</v>
      </c>
      <c r="C698" s="356" t="s">
        <v>3517</v>
      </c>
      <c r="D698" s="352">
        <v>95.99</v>
      </c>
    </row>
    <row r="699" spans="1:4" x14ac:dyDescent="0.25">
      <c r="A699" s="356">
        <v>39204</v>
      </c>
      <c r="B699" s="356" t="s">
        <v>3977</v>
      </c>
      <c r="C699" s="356" t="s">
        <v>3517</v>
      </c>
      <c r="D699" s="352">
        <v>98.31</v>
      </c>
    </row>
    <row r="700" spans="1:4" x14ac:dyDescent="0.25">
      <c r="A700" s="356">
        <v>39206</v>
      </c>
      <c r="B700" s="356" t="s">
        <v>3978</v>
      </c>
      <c r="C700" s="356" t="s">
        <v>3517</v>
      </c>
      <c r="D700" s="352">
        <v>93.27</v>
      </c>
    </row>
    <row r="701" spans="1:4" x14ac:dyDescent="0.25">
      <c r="A701" s="356">
        <v>797</v>
      </c>
      <c r="B701" s="356" t="s">
        <v>3979</v>
      </c>
      <c r="C701" s="356" t="s">
        <v>3517</v>
      </c>
      <c r="D701" s="352">
        <v>8.39</v>
      </c>
    </row>
    <row r="702" spans="1:4" x14ac:dyDescent="0.25">
      <c r="A702" s="356">
        <v>798</v>
      </c>
      <c r="B702" s="356" t="s">
        <v>3980</v>
      </c>
      <c r="C702" s="356" t="s">
        <v>3517</v>
      </c>
      <c r="D702" s="352">
        <v>1.1499999999999999</v>
      </c>
    </row>
    <row r="703" spans="1:4" x14ac:dyDescent="0.25">
      <c r="A703" s="356">
        <v>796</v>
      </c>
      <c r="B703" s="356" t="s">
        <v>3981</v>
      </c>
      <c r="C703" s="356" t="s">
        <v>3517</v>
      </c>
      <c r="D703" s="352">
        <v>8.0399999999999991</v>
      </c>
    </row>
    <row r="704" spans="1:4" x14ac:dyDescent="0.25">
      <c r="A704" s="356">
        <v>799</v>
      </c>
      <c r="B704" s="356" t="s">
        <v>3982</v>
      </c>
      <c r="C704" s="356" t="s">
        <v>3517</v>
      </c>
      <c r="D704" s="352">
        <v>3.78</v>
      </c>
    </row>
    <row r="705" spans="1:4" x14ac:dyDescent="0.25">
      <c r="A705" s="356">
        <v>792</v>
      </c>
      <c r="B705" s="356" t="s">
        <v>3983</v>
      </c>
      <c r="C705" s="356" t="s">
        <v>3517</v>
      </c>
      <c r="D705" s="352">
        <v>3.84</v>
      </c>
    </row>
    <row r="706" spans="1:4" x14ac:dyDescent="0.25">
      <c r="A706" s="356">
        <v>804</v>
      </c>
      <c r="B706" s="356" t="s">
        <v>3984</v>
      </c>
      <c r="C706" s="356" t="s">
        <v>3517</v>
      </c>
      <c r="D706" s="352">
        <v>19.05</v>
      </c>
    </row>
    <row r="707" spans="1:4" x14ac:dyDescent="0.25">
      <c r="A707" s="356">
        <v>793</v>
      </c>
      <c r="B707" s="356" t="s">
        <v>3985</v>
      </c>
      <c r="C707" s="356" t="s">
        <v>3517</v>
      </c>
      <c r="D707" s="352">
        <v>8.18</v>
      </c>
    </row>
    <row r="708" spans="1:4" x14ac:dyDescent="0.25">
      <c r="A708" s="356">
        <v>801</v>
      </c>
      <c r="B708" s="356" t="s">
        <v>3986</v>
      </c>
      <c r="C708" s="356" t="s">
        <v>3517</v>
      </c>
      <c r="D708" s="352">
        <v>5.83</v>
      </c>
    </row>
    <row r="709" spans="1:4" x14ac:dyDescent="0.25">
      <c r="A709" s="356">
        <v>794</v>
      </c>
      <c r="B709" s="356" t="s">
        <v>3987</v>
      </c>
      <c r="C709" s="356" t="s">
        <v>3517</v>
      </c>
      <c r="D709" s="352">
        <v>6.02</v>
      </c>
    </row>
    <row r="710" spans="1:4" x14ac:dyDescent="0.25">
      <c r="A710" s="356">
        <v>802</v>
      </c>
      <c r="B710" s="356" t="s">
        <v>3988</v>
      </c>
      <c r="C710" s="356" t="s">
        <v>3517</v>
      </c>
      <c r="D710" s="352">
        <v>16.8</v>
      </c>
    </row>
    <row r="711" spans="1:4" x14ac:dyDescent="0.25">
      <c r="A711" s="356">
        <v>803</v>
      </c>
      <c r="B711" s="356" t="s">
        <v>3989</v>
      </c>
      <c r="C711" s="356" t="s">
        <v>3517</v>
      </c>
      <c r="D711" s="352">
        <v>14.65</v>
      </c>
    </row>
    <row r="712" spans="1:4" x14ac:dyDescent="0.25">
      <c r="A712" s="356">
        <v>38001</v>
      </c>
      <c r="B712" s="356" t="s">
        <v>3990</v>
      </c>
      <c r="C712" s="356" t="s">
        <v>3517</v>
      </c>
      <c r="D712" s="352">
        <v>1.47</v>
      </c>
    </row>
    <row r="713" spans="1:4" x14ac:dyDescent="0.25">
      <c r="A713" s="356">
        <v>38002</v>
      </c>
      <c r="B713" s="356" t="s">
        <v>3991</v>
      </c>
      <c r="C713" s="356" t="s">
        <v>3517</v>
      </c>
      <c r="D713" s="352">
        <v>2.73</v>
      </c>
    </row>
    <row r="714" spans="1:4" x14ac:dyDescent="0.25">
      <c r="A714" s="356">
        <v>38003</v>
      </c>
      <c r="B714" s="356" t="s">
        <v>3992</v>
      </c>
      <c r="C714" s="356" t="s">
        <v>3517</v>
      </c>
      <c r="D714" s="352">
        <v>32.74</v>
      </c>
    </row>
    <row r="715" spans="1:4" x14ac:dyDescent="0.25">
      <c r="A715" s="356">
        <v>38004</v>
      </c>
      <c r="B715" s="356" t="s">
        <v>3993</v>
      </c>
      <c r="C715" s="356" t="s">
        <v>3517</v>
      </c>
      <c r="D715" s="352">
        <v>43.78</v>
      </c>
    </row>
    <row r="716" spans="1:4" x14ac:dyDescent="0.25">
      <c r="A716" s="356">
        <v>36327</v>
      </c>
      <c r="B716" s="356" t="s">
        <v>3994</v>
      </c>
      <c r="C716" s="356" t="s">
        <v>3517</v>
      </c>
      <c r="D716" s="352">
        <v>2.62</v>
      </c>
    </row>
    <row r="717" spans="1:4" x14ac:dyDescent="0.25">
      <c r="A717" s="356">
        <v>38992</v>
      </c>
      <c r="B717" s="356" t="s">
        <v>3995</v>
      </c>
      <c r="C717" s="356" t="s">
        <v>3517</v>
      </c>
      <c r="D717" s="352">
        <v>4.2</v>
      </c>
    </row>
    <row r="718" spans="1:4" x14ac:dyDescent="0.25">
      <c r="A718" s="356">
        <v>38993</v>
      </c>
      <c r="B718" s="356" t="s">
        <v>3996</v>
      </c>
      <c r="C718" s="356" t="s">
        <v>3517</v>
      </c>
      <c r="D718" s="352">
        <v>11.97</v>
      </c>
    </row>
    <row r="719" spans="1:4" x14ac:dyDescent="0.25">
      <c r="A719" s="356">
        <v>38418</v>
      </c>
      <c r="B719" s="356" t="s">
        <v>10736</v>
      </c>
      <c r="C719" s="356" t="s">
        <v>3517</v>
      </c>
      <c r="D719" s="352">
        <v>8.34</v>
      </c>
    </row>
    <row r="720" spans="1:4" x14ac:dyDescent="0.25">
      <c r="A720" s="356">
        <v>39178</v>
      </c>
      <c r="B720" s="356" t="s">
        <v>3997</v>
      </c>
      <c r="C720" s="356" t="s">
        <v>3517</v>
      </c>
      <c r="D720" s="352">
        <v>1.66</v>
      </c>
    </row>
    <row r="721" spans="1:4" x14ac:dyDescent="0.25">
      <c r="A721" s="356">
        <v>39177</v>
      </c>
      <c r="B721" s="356" t="s">
        <v>3998</v>
      </c>
      <c r="C721" s="356" t="s">
        <v>3517</v>
      </c>
      <c r="D721" s="352">
        <v>1.5</v>
      </c>
    </row>
    <row r="722" spans="1:4" x14ac:dyDescent="0.25">
      <c r="A722" s="356">
        <v>39174</v>
      </c>
      <c r="B722" s="356" t="s">
        <v>3999</v>
      </c>
      <c r="C722" s="356" t="s">
        <v>3517</v>
      </c>
      <c r="D722" s="352">
        <v>0.75</v>
      </c>
    </row>
    <row r="723" spans="1:4" x14ac:dyDescent="0.25">
      <c r="A723" s="356">
        <v>39176</v>
      </c>
      <c r="B723" s="356" t="s">
        <v>4000</v>
      </c>
      <c r="C723" s="356" t="s">
        <v>3517</v>
      </c>
      <c r="D723" s="352">
        <v>0.98</v>
      </c>
    </row>
    <row r="724" spans="1:4" x14ac:dyDescent="0.25">
      <c r="A724" s="356">
        <v>39180</v>
      </c>
      <c r="B724" s="356" t="s">
        <v>4001</v>
      </c>
      <c r="C724" s="356" t="s">
        <v>3517</v>
      </c>
      <c r="D724" s="352">
        <v>4.5</v>
      </c>
    </row>
    <row r="725" spans="1:4" x14ac:dyDescent="0.25">
      <c r="A725" s="356">
        <v>39179</v>
      </c>
      <c r="B725" s="356" t="s">
        <v>4002</v>
      </c>
      <c r="C725" s="356" t="s">
        <v>3517</v>
      </c>
      <c r="D725" s="352">
        <v>3.99</v>
      </c>
    </row>
    <row r="726" spans="1:4" x14ac:dyDescent="0.25">
      <c r="A726" s="356">
        <v>39175</v>
      </c>
      <c r="B726" s="356" t="s">
        <v>4003</v>
      </c>
      <c r="C726" s="356" t="s">
        <v>3517</v>
      </c>
      <c r="D726" s="352">
        <v>0.91</v>
      </c>
    </row>
    <row r="727" spans="1:4" x14ac:dyDescent="0.25">
      <c r="A727" s="356">
        <v>39217</v>
      </c>
      <c r="B727" s="356" t="s">
        <v>4004</v>
      </c>
      <c r="C727" s="356" t="s">
        <v>3517</v>
      </c>
      <c r="D727" s="352">
        <v>0.7</v>
      </c>
    </row>
    <row r="728" spans="1:4" x14ac:dyDescent="0.25">
      <c r="A728" s="356">
        <v>39181</v>
      </c>
      <c r="B728" s="356" t="s">
        <v>4005</v>
      </c>
      <c r="C728" s="356" t="s">
        <v>3517</v>
      </c>
      <c r="D728" s="352">
        <v>6.04</v>
      </c>
    </row>
    <row r="729" spans="1:4" x14ac:dyDescent="0.25">
      <c r="A729" s="356">
        <v>39182</v>
      </c>
      <c r="B729" s="356" t="s">
        <v>4006</v>
      </c>
      <c r="C729" s="356" t="s">
        <v>3517</v>
      </c>
      <c r="D729" s="352">
        <v>8.49</v>
      </c>
    </row>
    <row r="730" spans="1:4" x14ac:dyDescent="0.25">
      <c r="A730" s="356">
        <v>12616</v>
      </c>
      <c r="B730" s="356" t="s">
        <v>4007</v>
      </c>
      <c r="C730" s="356" t="s">
        <v>3517</v>
      </c>
      <c r="D730" s="352">
        <v>6.16</v>
      </c>
    </row>
    <row r="731" spans="1:4" x14ac:dyDescent="0.25">
      <c r="A731" s="356">
        <v>1049</v>
      </c>
      <c r="B731" s="356" t="s">
        <v>4008</v>
      </c>
      <c r="C731" s="356" t="s">
        <v>3517</v>
      </c>
      <c r="D731" s="352">
        <v>7.11</v>
      </c>
    </row>
    <row r="732" spans="1:4" x14ac:dyDescent="0.25">
      <c r="A732" s="356">
        <v>1099</v>
      </c>
      <c r="B732" s="356" t="s">
        <v>4009</v>
      </c>
      <c r="C732" s="356" t="s">
        <v>3517</v>
      </c>
      <c r="D732" s="352">
        <v>5.44</v>
      </c>
    </row>
    <row r="733" spans="1:4" x14ac:dyDescent="0.25">
      <c r="A733" s="356">
        <v>39678</v>
      </c>
      <c r="B733" s="356" t="s">
        <v>4010</v>
      </c>
      <c r="C733" s="356" t="s">
        <v>3517</v>
      </c>
      <c r="D733" s="352">
        <v>2.19</v>
      </c>
    </row>
    <row r="734" spans="1:4" x14ac:dyDescent="0.25">
      <c r="A734" s="356">
        <v>1050</v>
      </c>
      <c r="B734" s="356" t="s">
        <v>4011</v>
      </c>
      <c r="C734" s="356" t="s">
        <v>3517</v>
      </c>
      <c r="D734" s="352">
        <v>3.72</v>
      </c>
    </row>
    <row r="735" spans="1:4" x14ac:dyDescent="0.25">
      <c r="A735" s="356">
        <v>1101</v>
      </c>
      <c r="B735" s="356" t="s">
        <v>4012</v>
      </c>
      <c r="C735" s="356" t="s">
        <v>3517</v>
      </c>
      <c r="D735" s="352">
        <v>23.46</v>
      </c>
    </row>
    <row r="736" spans="1:4" x14ac:dyDescent="0.25">
      <c r="A736" s="356">
        <v>1100</v>
      </c>
      <c r="B736" s="356" t="s">
        <v>4013</v>
      </c>
      <c r="C736" s="356" t="s">
        <v>3517</v>
      </c>
      <c r="D736" s="352">
        <v>12.1</v>
      </c>
    </row>
    <row r="737" spans="1:4" x14ac:dyDescent="0.25">
      <c r="A737" s="356">
        <v>39679</v>
      </c>
      <c r="B737" s="356" t="s">
        <v>4014</v>
      </c>
      <c r="C737" s="356" t="s">
        <v>3517</v>
      </c>
      <c r="D737" s="352">
        <v>46.75</v>
      </c>
    </row>
    <row r="738" spans="1:4" x14ac:dyDescent="0.25">
      <c r="A738" s="356">
        <v>1098</v>
      </c>
      <c r="B738" s="356" t="s">
        <v>4015</v>
      </c>
      <c r="C738" s="356" t="s">
        <v>3517</v>
      </c>
      <c r="D738" s="352">
        <v>2.9</v>
      </c>
    </row>
    <row r="739" spans="1:4" x14ac:dyDescent="0.25">
      <c r="A739" s="356">
        <v>1102</v>
      </c>
      <c r="B739" s="356" t="s">
        <v>4016</v>
      </c>
      <c r="C739" s="356" t="s">
        <v>3517</v>
      </c>
      <c r="D739" s="352">
        <v>34.979999999999997</v>
      </c>
    </row>
    <row r="740" spans="1:4" x14ac:dyDescent="0.25">
      <c r="A740" s="356">
        <v>1051</v>
      </c>
      <c r="B740" s="356" t="s">
        <v>4017</v>
      </c>
      <c r="C740" s="356" t="s">
        <v>3517</v>
      </c>
      <c r="D740" s="352">
        <v>50.84</v>
      </c>
    </row>
    <row r="741" spans="1:4" x14ac:dyDescent="0.25">
      <c r="A741" s="356">
        <v>37399</v>
      </c>
      <c r="B741" s="356" t="s">
        <v>4018</v>
      </c>
      <c r="C741" s="356" t="s">
        <v>3517</v>
      </c>
      <c r="D741" s="352">
        <v>21.12</v>
      </c>
    </row>
    <row r="742" spans="1:4" x14ac:dyDescent="0.25">
      <c r="A742" s="356">
        <v>41955</v>
      </c>
      <c r="B742" s="356" t="s">
        <v>8039</v>
      </c>
      <c r="C742" s="356" t="s">
        <v>3575</v>
      </c>
      <c r="D742" s="352">
        <v>66.94</v>
      </c>
    </row>
    <row r="743" spans="1:4" x14ac:dyDescent="0.25">
      <c r="A743" s="356">
        <v>41953</v>
      </c>
      <c r="B743" s="356" t="s">
        <v>8040</v>
      </c>
      <c r="C743" s="356" t="s">
        <v>3575</v>
      </c>
      <c r="D743" s="352">
        <v>63.88</v>
      </c>
    </row>
    <row r="744" spans="1:4" x14ac:dyDescent="0.25">
      <c r="A744" s="356">
        <v>41954</v>
      </c>
      <c r="B744" s="356" t="s">
        <v>8041</v>
      </c>
      <c r="C744" s="356" t="s">
        <v>3575</v>
      </c>
      <c r="D744" s="352">
        <v>63.27</v>
      </c>
    </row>
    <row r="745" spans="1:4" x14ac:dyDescent="0.25">
      <c r="A745" s="356">
        <v>25004</v>
      </c>
      <c r="B745" s="356" t="s">
        <v>4019</v>
      </c>
      <c r="C745" s="356" t="s">
        <v>3575</v>
      </c>
      <c r="D745" s="352">
        <v>30.7</v>
      </c>
    </row>
    <row r="746" spans="1:4" x14ac:dyDescent="0.25">
      <c r="A746" s="356">
        <v>25002</v>
      </c>
      <c r="B746" s="356" t="s">
        <v>4020</v>
      </c>
      <c r="C746" s="356" t="s">
        <v>3575</v>
      </c>
      <c r="D746" s="352">
        <v>30.96</v>
      </c>
    </row>
    <row r="747" spans="1:4" x14ac:dyDescent="0.25">
      <c r="A747" s="356">
        <v>37409</v>
      </c>
      <c r="B747" s="356" t="s">
        <v>4021</v>
      </c>
      <c r="C747" s="356" t="s">
        <v>3575</v>
      </c>
      <c r="D747" s="352">
        <v>30.45</v>
      </c>
    </row>
    <row r="748" spans="1:4" x14ac:dyDescent="0.25">
      <c r="A748" s="356">
        <v>841</v>
      </c>
      <c r="B748" s="356" t="s">
        <v>4022</v>
      </c>
      <c r="C748" s="356" t="s">
        <v>3575</v>
      </c>
      <c r="D748" s="352">
        <v>31.45</v>
      </c>
    </row>
    <row r="749" spans="1:4" x14ac:dyDescent="0.25">
      <c r="A749" s="356">
        <v>25005</v>
      </c>
      <c r="B749" s="356" t="s">
        <v>4023</v>
      </c>
      <c r="C749" s="356" t="s">
        <v>3575</v>
      </c>
      <c r="D749" s="352">
        <v>34.479999999999997</v>
      </c>
    </row>
    <row r="750" spans="1:4" x14ac:dyDescent="0.25">
      <c r="A750" s="356">
        <v>25003</v>
      </c>
      <c r="B750" s="356" t="s">
        <v>4024</v>
      </c>
      <c r="C750" s="356" t="s">
        <v>3575</v>
      </c>
      <c r="D750" s="352">
        <v>36.83</v>
      </c>
    </row>
    <row r="751" spans="1:4" x14ac:dyDescent="0.25">
      <c r="A751" s="356">
        <v>37410</v>
      </c>
      <c r="B751" s="356" t="s">
        <v>4025</v>
      </c>
      <c r="C751" s="356" t="s">
        <v>3575</v>
      </c>
      <c r="D751" s="352">
        <v>34.479999999999997</v>
      </c>
    </row>
    <row r="752" spans="1:4" x14ac:dyDescent="0.25">
      <c r="A752" s="356">
        <v>842</v>
      </c>
      <c r="B752" s="356" t="s">
        <v>4026</v>
      </c>
      <c r="C752" s="356" t="s">
        <v>3575</v>
      </c>
      <c r="D752" s="352">
        <v>38.79</v>
      </c>
    </row>
    <row r="753" spans="1:4" x14ac:dyDescent="0.25">
      <c r="A753" s="356">
        <v>862</v>
      </c>
      <c r="B753" s="356" t="s">
        <v>4027</v>
      </c>
      <c r="C753" s="356" t="s">
        <v>3526</v>
      </c>
      <c r="D753" s="352">
        <v>8.76</v>
      </c>
    </row>
    <row r="754" spans="1:4" x14ac:dyDescent="0.25">
      <c r="A754" s="356">
        <v>866</v>
      </c>
      <c r="B754" s="356" t="s">
        <v>4028</v>
      </c>
      <c r="C754" s="356" t="s">
        <v>3526</v>
      </c>
      <c r="D754" s="352">
        <v>107.68</v>
      </c>
    </row>
    <row r="755" spans="1:4" x14ac:dyDescent="0.25">
      <c r="A755" s="356">
        <v>892</v>
      </c>
      <c r="B755" s="356" t="s">
        <v>4029</v>
      </c>
      <c r="C755" s="356" t="s">
        <v>3526</v>
      </c>
      <c r="D755" s="352">
        <v>136.93</v>
      </c>
    </row>
    <row r="756" spans="1:4" x14ac:dyDescent="0.25">
      <c r="A756" s="356">
        <v>857</v>
      </c>
      <c r="B756" s="356" t="s">
        <v>4030</v>
      </c>
      <c r="C756" s="356" t="s">
        <v>3526</v>
      </c>
      <c r="D756" s="352">
        <v>13.94</v>
      </c>
    </row>
    <row r="757" spans="1:4" x14ac:dyDescent="0.25">
      <c r="A757" s="356">
        <v>37404</v>
      </c>
      <c r="B757" s="356" t="s">
        <v>4031</v>
      </c>
      <c r="C757" s="356" t="s">
        <v>3526</v>
      </c>
      <c r="D757" s="352">
        <v>164.66</v>
      </c>
    </row>
    <row r="758" spans="1:4" x14ac:dyDescent="0.25">
      <c r="A758" s="356">
        <v>868</v>
      </c>
      <c r="B758" s="356" t="s">
        <v>4032</v>
      </c>
      <c r="C758" s="356" t="s">
        <v>3526</v>
      </c>
      <c r="D758" s="352">
        <v>21.53</v>
      </c>
    </row>
    <row r="759" spans="1:4" x14ac:dyDescent="0.25">
      <c r="A759" s="356">
        <v>870</v>
      </c>
      <c r="B759" s="356" t="s">
        <v>4033</v>
      </c>
      <c r="C759" s="356" t="s">
        <v>3526</v>
      </c>
      <c r="D759" s="352">
        <v>283.74</v>
      </c>
    </row>
    <row r="760" spans="1:4" x14ac:dyDescent="0.25">
      <c r="A760" s="356">
        <v>863</v>
      </c>
      <c r="B760" s="356" t="s">
        <v>4034</v>
      </c>
      <c r="C760" s="356" t="s">
        <v>3526</v>
      </c>
      <c r="D760" s="352">
        <v>29.74</v>
      </c>
    </row>
    <row r="761" spans="1:4" x14ac:dyDescent="0.25">
      <c r="A761" s="356">
        <v>867</v>
      </c>
      <c r="B761" s="356" t="s">
        <v>4035</v>
      </c>
      <c r="C761" s="356" t="s">
        <v>3526</v>
      </c>
      <c r="D761" s="352">
        <v>41.42</v>
      </c>
    </row>
    <row r="762" spans="1:4" x14ac:dyDescent="0.25">
      <c r="A762" s="356">
        <v>891</v>
      </c>
      <c r="B762" s="356" t="s">
        <v>4036</v>
      </c>
      <c r="C762" s="356" t="s">
        <v>3526</v>
      </c>
      <c r="D762" s="352">
        <v>476.51</v>
      </c>
    </row>
    <row r="763" spans="1:4" x14ac:dyDescent="0.25">
      <c r="A763" s="356">
        <v>864</v>
      </c>
      <c r="B763" s="356" t="s">
        <v>4037</v>
      </c>
      <c r="C763" s="356" t="s">
        <v>3526</v>
      </c>
      <c r="D763" s="352">
        <v>58.36</v>
      </c>
    </row>
    <row r="764" spans="1:4" x14ac:dyDescent="0.25">
      <c r="A764" s="356">
        <v>865</v>
      </c>
      <c r="B764" s="356" t="s">
        <v>4038</v>
      </c>
      <c r="C764" s="356" t="s">
        <v>3526</v>
      </c>
      <c r="D764" s="352">
        <v>82.2</v>
      </c>
    </row>
    <row r="765" spans="1:4" x14ac:dyDescent="0.25">
      <c r="A765" s="356">
        <v>1006</v>
      </c>
      <c r="B765" s="356" t="s">
        <v>4039</v>
      </c>
      <c r="C765" s="356" t="s">
        <v>3526</v>
      </c>
      <c r="D765" s="352">
        <v>122.9</v>
      </c>
    </row>
    <row r="766" spans="1:4" x14ac:dyDescent="0.25">
      <c r="A766" s="356">
        <v>948</v>
      </c>
      <c r="B766" s="356" t="s">
        <v>4040</v>
      </c>
      <c r="C766" s="356" t="s">
        <v>3526</v>
      </c>
      <c r="D766" s="352">
        <v>64</v>
      </c>
    </row>
    <row r="767" spans="1:4" x14ac:dyDescent="0.25">
      <c r="A767" s="356">
        <v>947</v>
      </c>
      <c r="B767" s="356" t="s">
        <v>4041</v>
      </c>
      <c r="C767" s="356" t="s">
        <v>3526</v>
      </c>
      <c r="D767" s="352">
        <v>65.099999999999994</v>
      </c>
    </row>
    <row r="768" spans="1:4" x14ac:dyDescent="0.25">
      <c r="A768" s="356">
        <v>911</v>
      </c>
      <c r="B768" s="356" t="s">
        <v>4042</v>
      </c>
      <c r="C768" s="356" t="s">
        <v>3526</v>
      </c>
      <c r="D768" s="352">
        <v>94.67</v>
      </c>
    </row>
    <row r="769" spans="1:4" x14ac:dyDescent="0.25">
      <c r="A769" s="356">
        <v>925</v>
      </c>
      <c r="B769" s="356" t="s">
        <v>4043</v>
      </c>
      <c r="C769" s="356" t="s">
        <v>3526</v>
      </c>
      <c r="D769" s="352">
        <v>87.51</v>
      </c>
    </row>
    <row r="770" spans="1:4" x14ac:dyDescent="0.25">
      <c r="A770" s="356">
        <v>954</v>
      </c>
      <c r="B770" s="356" t="s">
        <v>4044</v>
      </c>
      <c r="C770" s="356" t="s">
        <v>3526</v>
      </c>
      <c r="D770" s="352">
        <v>96.67</v>
      </c>
    </row>
    <row r="771" spans="1:4" x14ac:dyDescent="0.25">
      <c r="A771" s="356">
        <v>901</v>
      </c>
      <c r="B771" s="356" t="s">
        <v>4045</v>
      </c>
      <c r="C771" s="356" t="s">
        <v>3526</v>
      </c>
      <c r="D771" s="352">
        <v>103.46</v>
      </c>
    </row>
    <row r="772" spans="1:4" x14ac:dyDescent="0.25">
      <c r="A772" s="356">
        <v>926</v>
      </c>
      <c r="B772" s="356" t="s">
        <v>4046</v>
      </c>
      <c r="C772" s="356" t="s">
        <v>3526</v>
      </c>
      <c r="D772" s="352">
        <v>109.34</v>
      </c>
    </row>
    <row r="773" spans="1:4" x14ac:dyDescent="0.25">
      <c r="A773" s="356">
        <v>912</v>
      </c>
      <c r="B773" s="356" t="s">
        <v>4047</v>
      </c>
      <c r="C773" s="356" t="s">
        <v>3526</v>
      </c>
      <c r="D773" s="352">
        <v>110.01</v>
      </c>
    </row>
    <row r="774" spans="1:4" x14ac:dyDescent="0.25">
      <c r="A774" s="356">
        <v>955</v>
      </c>
      <c r="B774" s="356" t="s">
        <v>4048</v>
      </c>
      <c r="C774" s="356" t="s">
        <v>3526</v>
      </c>
      <c r="D774" s="352">
        <v>131.31</v>
      </c>
    </row>
    <row r="775" spans="1:4" x14ac:dyDescent="0.25">
      <c r="A775" s="356">
        <v>946</v>
      </c>
      <c r="B775" s="356" t="s">
        <v>4049</v>
      </c>
      <c r="C775" s="356" t="s">
        <v>3526</v>
      </c>
      <c r="D775" s="352">
        <v>147.63</v>
      </c>
    </row>
    <row r="776" spans="1:4" x14ac:dyDescent="0.25">
      <c r="A776" s="356">
        <v>953</v>
      </c>
      <c r="B776" s="356" t="s">
        <v>4050</v>
      </c>
      <c r="C776" s="356" t="s">
        <v>3526</v>
      </c>
      <c r="D776" s="352">
        <v>134.34</v>
      </c>
    </row>
    <row r="777" spans="1:4" x14ac:dyDescent="0.25">
      <c r="A777" s="356">
        <v>902</v>
      </c>
      <c r="B777" s="356" t="s">
        <v>4051</v>
      </c>
      <c r="C777" s="356" t="s">
        <v>3526</v>
      </c>
      <c r="D777" s="352">
        <v>163.31</v>
      </c>
    </row>
    <row r="778" spans="1:4" x14ac:dyDescent="0.25">
      <c r="A778" s="356">
        <v>927</v>
      </c>
      <c r="B778" s="356" t="s">
        <v>4052</v>
      </c>
      <c r="C778" s="356" t="s">
        <v>3526</v>
      </c>
      <c r="D778" s="352">
        <v>158.30000000000001</v>
      </c>
    </row>
    <row r="779" spans="1:4" x14ac:dyDescent="0.25">
      <c r="A779" s="356">
        <v>913</v>
      </c>
      <c r="B779" s="356" t="s">
        <v>4053</v>
      </c>
      <c r="C779" s="356" t="s">
        <v>3526</v>
      </c>
      <c r="D779" s="352">
        <v>176.68</v>
      </c>
    </row>
    <row r="780" spans="1:4" x14ac:dyDescent="0.25">
      <c r="A780" s="356">
        <v>903</v>
      </c>
      <c r="B780" s="356" t="s">
        <v>4054</v>
      </c>
      <c r="C780" s="356" t="s">
        <v>3526</v>
      </c>
      <c r="D780" s="352">
        <v>199.95</v>
      </c>
    </row>
    <row r="781" spans="1:4" x14ac:dyDescent="0.25">
      <c r="A781" s="356">
        <v>945</v>
      </c>
      <c r="B781" s="356" t="s">
        <v>4055</v>
      </c>
      <c r="C781" s="356" t="s">
        <v>3526</v>
      </c>
      <c r="D781" s="352">
        <v>211.52</v>
      </c>
    </row>
    <row r="782" spans="1:4" x14ac:dyDescent="0.25">
      <c r="A782" s="356">
        <v>914</v>
      </c>
      <c r="B782" s="356" t="s">
        <v>4056</v>
      </c>
      <c r="C782" s="356" t="s">
        <v>3526</v>
      </c>
      <c r="D782" s="352">
        <v>216.69</v>
      </c>
    </row>
    <row r="783" spans="1:4" x14ac:dyDescent="0.25">
      <c r="A783" s="356">
        <v>993</v>
      </c>
      <c r="B783" s="356" t="s">
        <v>4057</v>
      </c>
      <c r="C783" s="356" t="s">
        <v>3526</v>
      </c>
      <c r="D783" s="352">
        <v>2.65</v>
      </c>
    </row>
    <row r="784" spans="1:4" x14ac:dyDescent="0.25">
      <c r="A784" s="356">
        <v>1020</v>
      </c>
      <c r="B784" s="356" t="s">
        <v>4058</v>
      </c>
      <c r="C784" s="356" t="s">
        <v>3526</v>
      </c>
      <c r="D784" s="352">
        <v>11.52</v>
      </c>
    </row>
    <row r="785" spans="1:4" x14ac:dyDescent="0.25">
      <c r="A785" s="356">
        <v>1017</v>
      </c>
      <c r="B785" s="356" t="s">
        <v>4059</v>
      </c>
      <c r="C785" s="356" t="s">
        <v>3526</v>
      </c>
      <c r="D785" s="352">
        <v>126.62</v>
      </c>
    </row>
    <row r="786" spans="1:4" x14ac:dyDescent="0.25">
      <c r="A786" s="356">
        <v>999</v>
      </c>
      <c r="B786" s="356" t="s">
        <v>4060</v>
      </c>
      <c r="C786" s="356" t="s">
        <v>3526</v>
      </c>
      <c r="D786" s="352">
        <v>156.88</v>
      </c>
    </row>
    <row r="787" spans="1:4" x14ac:dyDescent="0.25">
      <c r="A787" s="356">
        <v>995</v>
      </c>
      <c r="B787" s="356" t="s">
        <v>4061</v>
      </c>
      <c r="C787" s="356" t="s">
        <v>3526</v>
      </c>
      <c r="D787" s="352">
        <v>17.670000000000002</v>
      </c>
    </row>
    <row r="788" spans="1:4" x14ac:dyDescent="0.25">
      <c r="A788" s="356">
        <v>1000</v>
      </c>
      <c r="B788" s="356" t="s">
        <v>4062</v>
      </c>
      <c r="C788" s="356" t="s">
        <v>3526</v>
      </c>
      <c r="D788" s="352">
        <v>192.32</v>
      </c>
    </row>
    <row r="789" spans="1:4" x14ac:dyDescent="0.25">
      <c r="A789" s="356">
        <v>1022</v>
      </c>
      <c r="B789" s="356" t="s">
        <v>4063</v>
      </c>
      <c r="C789" s="356" t="s">
        <v>3526</v>
      </c>
      <c r="D789" s="352">
        <v>3.67</v>
      </c>
    </row>
    <row r="790" spans="1:4" x14ac:dyDescent="0.25">
      <c r="A790" s="356">
        <v>1015</v>
      </c>
      <c r="B790" s="356" t="s">
        <v>4064</v>
      </c>
      <c r="C790" s="356" t="s">
        <v>3526</v>
      </c>
      <c r="D790" s="352">
        <v>253.24</v>
      </c>
    </row>
    <row r="791" spans="1:4" x14ac:dyDescent="0.25">
      <c r="A791" s="356">
        <v>996</v>
      </c>
      <c r="B791" s="356" t="s">
        <v>4065</v>
      </c>
      <c r="C791" s="356" t="s">
        <v>3526</v>
      </c>
      <c r="D791" s="352">
        <v>26.9</v>
      </c>
    </row>
    <row r="792" spans="1:4" x14ac:dyDescent="0.25">
      <c r="A792" s="356">
        <v>1001</v>
      </c>
      <c r="B792" s="356" t="s">
        <v>4066</v>
      </c>
      <c r="C792" s="356" t="s">
        <v>3526</v>
      </c>
      <c r="D792" s="352">
        <v>316.92</v>
      </c>
    </row>
    <row r="793" spans="1:4" x14ac:dyDescent="0.25">
      <c r="A793" s="356">
        <v>1019</v>
      </c>
      <c r="B793" s="356" t="s">
        <v>4067</v>
      </c>
      <c r="C793" s="356" t="s">
        <v>3526</v>
      </c>
      <c r="D793" s="352">
        <v>37.090000000000003</v>
      </c>
    </row>
    <row r="794" spans="1:4" x14ac:dyDescent="0.25">
      <c r="A794" s="356">
        <v>1021</v>
      </c>
      <c r="B794" s="356" t="s">
        <v>4068</v>
      </c>
      <c r="C794" s="356" t="s">
        <v>3526</v>
      </c>
      <c r="D794" s="352">
        <v>5.26</v>
      </c>
    </row>
    <row r="795" spans="1:4" x14ac:dyDescent="0.25">
      <c r="A795" s="356">
        <v>39249</v>
      </c>
      <c r="B795" s="356" t="s">
        <v>4069</v>
      </c>
      <c r="C795" s="356" t="s">
        <v>3526</v>
      </c>
      <c r="D795" s="352">
        <v>413.42</v>
      </c>
    </row>
    <row r="796" spans="1:4" x14ac:dyDescent="0.25">
      <c r="A796" s="356">
        <v>1018</v>
      </c>
      <c r="B796" s="356" t="s">
        <v>4070</v>
      </c>
      <c r="C796" s="356" t="s">
        <v>3526</v>
      </c>
      <c r="D796" s="352">
        <v>52.86</v>
      </c>
    </row>
    <row r="797" spans="1:4" x14ac:dyDescent="0.25">
      <c r="A797" s="356">
        <v>39250</v>
      </c>
      <c r="B797" s="356" t="s">
        <v>4071</v>
      </c>
      <c r="C797" s="356" t="s">
        <v>3526</v>
      </c>
      <c r="D797" s="352">
        <v>531.07000000000005</v>
      </c>
    </row>
    <row r="798" spans="1:4" x14ac:dyDescent="0.25">
      <c r="A798" s="356">
        <v>994</v>
      </c>
      <c r="B798" s="356" t="s">
        <v>4072</v>
      </c>
      <c r="C798" s="356" t="s">
        <v>3526</v>
      </c>
      <c r="D798" s="352">
        <v>7.19</v>
      </c>
    </row>
    <row r="799" spans="1:4" x14ac:dyDescent="0.25">
      <c r="A799" s="356">
        <v>977</v>
      </c>
      <c r="B799" s="356" t="s">
        <v>4073</v>
      </c>
      <c r="C799" s="356" t="s">
        <v>3526</v>
      </c>
      <c r="D799" s="352">
        <v>73.22</v>
      </c>
    </row>
    <row r="800" spans="1:4" x14ac:dyDescent="0.25">
      <c r="A800" s="356">
        <v>998</v>
      </c>
      <c r="B800" s="356" t="s">
        <v>4074</v>
      </c>
      <c r="C800" s="356" t="s">
        <v>3526</v>
      </c>
      <c r="D800" s="352">
        <v>97.27</v>
      </c>
    </row>
    <row r="801" spans="1:4" x14ac:dyDescent="0.25">
      <c r="A801" s="356">
        <v>39251</v>
      </c>
      <c r="B801" s="356" t="s">
        <v>4075</v>
      </c>
      <c r="C801" s="356" t="s">
        <v>3526</v>
      </c>
      <c r="D801" s="352">
        <v>0.7</v>
      </c>
    </row>
    <row r="802" spans="1:4" x14ac:dyDescent="0.25">
      <c r="A802" s="356">
        <v>1011</v>
      </c>
      <c r="B802" s="356" t="s">
        <v>4076</v>
      </c>
      <c r="C802" s="356" t="s">
        <v>3526</v>
      </c>
      <c r="D802" s="352">
        <v>0.98</v>
      </c>
    </row>
    <row r="803" spans="1:4" x14ac:dyDescent="0.25">
      <c r="A803" s="356">
        <v>39252</v>
      </c>
      <c r="B803" s="356" t="s">
        <v>4077</v>
      </c>
      <c r="C803" s="356" t="s">
        <v>3526</v>
      </c>
      <c r="D803" s="352">
        <v>1.17</v>
      </c>
    </row>
    <row r="804" spans="1:4" x14ac:dyDescent="0.25">
      <c r="A804" s="356">
        <v>1013</v>
      </c>
      <c r="B804" s="356" t="s">
        <v>4078</v>
      </c>
      <c r="C804" s="356" t="s">
        <v>3526</v>
      </c>
      <c r="D804" s="352">
        <v>1.55</v>
      </c>
    </row>
    <row r="805" spans="1:4" x14ac:dyDescent="0.25">
      <c r="A805" s="356">
        <v>980</v>
      </c>
      <c r="B805" s="356" t="s">
        <v>4079</v>
      </c>
      <c r="C805" s="356" t="s">
        <v>3526</v>
      </c>
      <c r="D805" s="352">
        <v>10.57</v>
      </c>
    </row>
    <row r="806" spans="1:4" x14ac:dyDescent="0.25">
      <c r="A806" s="356">
        <v>39237</v>
      </c>
      <c r="B806" s="356" t="s">
        <v>4080</v>
      </c>
      <c r="C806" s="356" t="s">
        <v>3526</v>
      </c>
      <c r="D806" s="352">
        <v>125.29</v>
      </c>
    </row>
    <row r="807" spans="1:4" x14ac:dyDescent="0.25">
      <c r="A807" s="356">
        <v>39238</v>
      </c>
      <c r="B807" s="356" t="s">
        <v>4081</v>
      </c>
      <c r="C807" s="356" t="s">
        <v>3526</v>
      </c>
      <c r="D807" s="352">
        <v>156.43</v>
      </c>
    </row>
    <row r="808" spans="1:4" x14ac:dyDescent="0.25">
      <c r="A808" s="356">
        <v>979</v>
      </c>
      <c r="B808" s="356" t="s">
        <v>4082</v>
      </c>
      <c r="C808" s="356" t="s">
        <v>3526</v>
      </c>
      <c r="D808" s="352">
        <v>16.28</v>
      </c>
    </row>
    <row r="809" spans="1:4" x14ac:dyDescent="0.25">
      <c r="A809" s="356">
        <v>39239</v>
      </c>
      <c r="B809" s="356" t="s">
        <v>4083</v>
      </c>
      <c r="C809" s="356" t="s">
        <v>3526</v>
      </c>
      <c r="D809" s="352">
        <v>190.37</v>
      </c>
    </row>
    <row r="810" spans="1:4" x14ac:dyDescent="0.25">
      <c r="A810" s="356">
        <v>1014</v>
      </c>
      <c r="B810" s="356" t="s">
        <v>4084</v>
      </c>
      <c r="C810" s="356" t="s">
        <v>3526</v>
      </c>
      <c r="D810" s="352">
        <v>2.4700000000000002</v>
      </c>
    </row>
    <row r="811" spans="1:4" x14ac:dyDescent="0.25">
      <c r="A811" s="356">
        <v>39240</v>
      </c>
      <c r="B811" s="356" t="s">
        <v>4085</v>
      </c>
      <c r="C811" s="356" t="s">
        <v>3526</v>
      </c>
      <c r="D811" s="352">
        <v>251.61</v>
      </c>
    </row>
    <row r="812" spans="1:4" x14ac:dyDescent="0.25">
      <c r="A812" s="356">
        <v>39232</v>
      </c>
      <c r="B812" s="356" t="s">
        <v>4086</v>
      </c>
      <c r="C812" s="356" t="s">
        <v>3526</v>
      </c>
      <c r="D812" s="352">
        <v>26.13</v>
      </c>
    </row>
    <row r="813" spans="1:4" x14ac:dyDescent="0.25">
      <c r="A813" s="356">
        <v>39233</v>
      </c>
      <c r="B813" s="356" t="s">
        <v>4087</v>
      </c>
      <c r="C813" s="356" t="s">
        <v>3526</v>
      </c>
      <c r="D813" s="352">
        <v>35.92</v>
      </c>
    </row>
    <row r="814" spans="1:4" x14ac:dyDescent="0.25">
      <c r="A814" s="356">
        <v>981</v>
      </c>
      <c r="B814" s="356" t="s">
        <v>4088</v>
      </c>
      <c r="C814" s="356" t="s">
        <v>3526</v>
      </c>
      <c r="D814" s="352">
        <v>4.42</v>
      </c>
    </row>
    <row r="815" spans="1:4" x14ac:dyDescent="0.25">
      <c r="A815" s="356">
        <v>39234</v>
      </c>
      <c r="B815" s="356" t="s">
        <v>4089</v>
      </c>
      <c r="C815" s="356" t="s">
        <v>3526</v>
      </c>
      <c r="D815" s="352">
        <v>52.72</v>
      </c>
    </row>
    <row r="816" spans="1:4" x14ac:dyDescent="0.25">
      <c r="A816" s="356">
        <v>982</v>
      </c>
      <c r="B816" s="356" t="s">
        <v>4090</v>
      </c>
      <c r="C816" s="356" t="s">
        <v>3526</v>
      </c>
      <c r="D816" s="352">
        <v>6.18</v>
      </c>
    </row>
    <row r="817" spans="1:4" x14ac:dyDescent="0.25">
      <c r="A817" s="356">
        <v>39235</v>
      </c>
      <c r="B817" s="356" t="s">
        <v>4091</v>
      </c>
      <c r="C817" s="356" t="s">
        <v>3526</v>
      </c>
      <c r="D817" s="352">
        <v>74.14</v>
      </c>
    </row>
    <row r="818" spans="1:4" x14ac:dyDescent="0.25">
      <c r="A818" s="356">
        <v>39236</v>
      </c>
      <c r="B818" s="356" t="s">
        <v>4092</v>
      </c>
      <c r="C818" s="356" t="s">
        <v>3526</v>
      </c>
      <c r="D818" s="352">
        <v>97.2</v>
      </c>
    </row>
    <row r="819" spans="1:4" x14ac:dyDescent="0.25">
      <c r="A819" s="356">
        <v>876</v>
      </c>
      <c r="B819" s="356" t="s">
        <v>4093</v>
      </c>
      <c r="C819" s="356" t="s">
        <v>3526</v>
      </c>
      <c r="D819" s="352">
        <v>250.91</v>
      </c>
    </row>
    <row r="820" spans="1:4" x14ac:dyDescent="0.25">
      <c r="A820" s="356">
        <v>877</v>
      </c>
      <c r="B820" s="356" t="s">
        <v>4094</v>
      </c>
      <c r="C820" s="356" t="s">
        <v>3526</v>
      </c>
      <c r="D820" s="352">
        <v>294.95999999999998</v>
      </c>
    </row>
    <row r="821" spans="1:4" x14ac:dyDescent="0.25">
      <c r="A821" s="356">
        <v>882</v>
      </c>
      <c r="B821" s="356" t="s">
        <v>4095</v>
      </c>
      <c r="C821" s="356" t="s">
        <v>3526</v>
      </c>
      <c r="D821" s="352">
        <v>321.41000000000003</v>
      </c>
    </row>
    <row r="822" spans="1:4" x14ac:dyDescent="0.25">
      <c r="A822" s="356">
        <v>878</v>
      </c>
      <c r="B822" s="356" t="s">
        <v>4096</v>
      </c>
      <c r="C822" s="356" t="s">
        <v>3526</v>
      </c>
      <c r="D822" s="352">
        <v>399.59</v>
      </c>
    </row>
    <row r="823" spans="1:4" x14ac:dyDescent="0.25">
      <c r="A823" s="356">
        <v>879</v>
      </c>
      <c r="B823" s="356" t="s">
        <v>4097</v>
      </c>
      <c r="C823" s="356" t="s">
        <v>3526</v>
      </c>
      <c r="D823" s="352">
        <v>470.98</v>
      </c>
    </row>
    <row r="824" spans="1:4" x14ac:dyDescent="0.25">
      <c r="A824" s="356">
        <v>880</v>
      </c>
      <c r="B824" s="356" t="s">
        <v>4098</v>
      </c>
      <c r="C824" s="356" t="s">
        <v>3526</v>
      </c>
      <c r="D824" s="352">
        <v>554.16999999999996</v>
      </c>
    </row>
    <row r="825" spans="1:4" x14ac:dyDescent="0.25">
      <c r="A825" s="356">
        <v>873</v>
      </c>
      <c r="B825" s="356" t="s">
        <v>4099</v>
      </c>
      <c r="C825" s="356" t="s">
        <v>3526</v>
      </c>
      <c r="D825" s="352">
        <v>168.5</v>
      </c>
    </row>
    <row r="826" spans="1:4" x14ac:dyDescent="0.25">
      <c r="A826" s="356">
        <v>881</v>
      </c>
      <c r="B826" s="356" t="s">
        <v>4100</v>
      </c>
      <c r="C826" s="356" t="s">
        <v>3526</v>
      </c>
      <c r="D826" s="352">
        <v>757.45</v>
      </c>
    </row>
    <row r="827" spans="1:4" x14ac:dyDescent="0.25">
      <c r="A827" s="356">
        <v>874</v>
      </c>
      <c r="B827" s="356" t="s">
        <v>4101</v>
      </c>
      <c r="C827" s="356" t="s">
        <v>3526</v>
      </c>
      <c r="D827" s="352">
        <v>199.97</v>
      </c>
    </row>
    <row r="828" spans="1:4" x14ac:dyDescent="0.25">
      <c r="A828" s="356">
        <v>875</v>
      </c>
      <c r="B828" s="356" t="s">
        <v>4102</v>
      </c>
      <c r="C828" s="356" t="s">
        <v>3526</v>
      </c>
      <c r="D828" s="352">
        <v>238.58</v>
      </c>
    </row>
    <row r="829" spans="1:4" x14ac:dyDescent="0.25">
      <c r="A829" s="356">
        <v>983</v>
      </c>
      <c r="B829" s="356" t="s">
        <v>4103</v>
      </c>
      <c r="C829" s="356" t="s">
        <v>3526</v>
      </c>
      <c r="D829" s="352">
        <v>1.49</v>
      </c>
    </row>
    <row r="830" spans="1:4" x14ac:dyDescent="0.25">
      <c r="A830" s="356">
        <v>985</v>
      </c>
      <c r="B830" s="356" t="s">
        <v>4104</v>
      </c>
      <c r="C830" s="356" t="s">
        <v>3526</v>
      </c>
      <c r="D830" s="352">
        <v>11.2</v>
      </c>
    </row>
    <row r="831" spans="1:4" x14ac:dyDescent="0.25">
      <c r="A831" s="356">
        <v>990</v>
      </c>
      <c r="B831" s="356" t="s">
        <v>4105</v>
      </c>
      <c r="C831" s="356" t="s">
        <v>3526</v>
      </c>
      <c r="D831" s="352">
        <v>153.37</v>
      </c>
    </row>
    <row r="832" spans="1:4" x14ac:dyDescent="0.25">
      <c r="A832" s="356">
        <v>39241</v>
      </c>
      <c r="B832" s="356" t="s">
        <v>4106</v>
      </c>
      <c r="C832" s="356" t="s">
        <v>3526</v>
      </c>
      <c r="D832" s="352">
        <v>17.53</v>
      </c>
    </row>
    <row r="833" spans="1:4" x14ac:dyDescent="0.25">
      <c r="A833" s="356">
        <v>1005</v>
      </c>
      <c r="B833" s="356" t="s">
        <v>4107</v>
      </c>
      <c r="C833" s="356" t="s">
        <v>3526</v>
      </c>
      <c r="D833" s="352">
        <v>188.25</v>
      </c>
    </row>
    <row r="834" spans="1:4" x14ac:dyDescent="0.25">
      <c r="A834" s="356">
        <v>984</v>
      </c>
      <c r="B834" s="356" t="s">
        <v>4108</v>
      </c>
      <c r="C834" s="356" t="s">
        <v>3526</v>
      </c>
      <c r="D834" s="352">
        <v>3.87</v>
      </c>
    </row>
    <row r="835" spans="1:4" x14ac:dyDescent="0.25">
      <c r="A835" s="356">
        <v>991</v>
      </c>
      <c r="B835" s="356" t="s">
        <v>4109</v>
      </c>
      <c r="C835" s="356" t="s">
        <v>3526</v>
      </c>
      <c r="D835" s="352">
        <v>248.75</v>
      </c>
    </row>
    <row r="836" spans="1:4" x14ac:dyDescent="0.25">
      <c r="A836" s="356">
        <v>986</v>
      </c>
      <c r="B836" s="356" t="s">
        <v>4110</v>
      </c>
      <c r="C836" s="356" t="s">
        <v>3526</v>
      </c>
      <c r="D836" s="352">
        <v>26.8</v>
      </c>
    </row>
    <row r="837" spans="1:4" x14ac:dyDescent="0.25">
      <c r="A837" s="356">
        <v>1024</v>
      </c>
      <c r="B837" s="356" t="s">
        <v>4111</v>
      </c>
      <c r="C837" s="356" t="s">
        <v>3526</v>
      </c>
      <c r="D837" s="352">
        <v>307.87</v>
      </c>
    </row>
    <row r="838" spans="1:4" x14ac:dyDescent="0.25">
      <c r="A838" s="356">
        <v>987</v>
      </c>
      <c r="B838" s="356" t="s">
        <v>4112</v>
      </c>
      <c r="C838" s="356" t="s">
        <v>3526</v>
      </c>
      <c r="D838" s="352">
        <v>36.42</v>
      </c>
    </row>
    <row r="839" spans="1:4" x14ac:dyDescent="0.25">
      <c r="A839" s="356">
        <v>1003</v>
      </c>
      <c r="B839" s="356" t="s">
        <v>4113</v>
      </c>
      <c r="C839" s="356" t="s">
        <v>3526</v>
      </c>
      <c r="D839" s="352">
        <v>5.67</v>
      </c>
    </row>
    <row r="840" spans="1:4" x14ac:dyDescent="0.25">
      <c r="A840" s="356">
        <v>992</v>
      </c>
      <c r="B840" s="356" t="s">
        <v>4114</v>
      </c>
      <c r="C840" s="356" t="s">
        <v>3526</v>
      </c>
      <c r="D840" s="352">
        <v>398.32</v>
      </c>
    </row>
    <row r="841" spans="1:4" x14ac:dyDescent="0.25">
      <c r="A841" s="356">
        <v>1007</v>
      </c>
      <c r="B841" s="356" t="s">
        <v>4115</v>
      </c>
      <c r="C841" s="356" t="s">
        <v>3526</v>
      </c>
      <c r="D841" s="352">
        <v>51.66</v>
      </c>
    </row>
    <row r="842" spans="1:4" x14ac:dyDescent="0.25">
      <c r="A842" s="356">
        <v>39242</v>
      </c>
      <c r="B842" s="356" t="s">
        <v>4116</v>
      </c>
      <c r="C842" s="356" t="s">
        <v>3526</v>
      </c>
      <c r="D842" s="352">
        <v>493.52</v>
      </c>
    </row>
    <row r="843" spans="1:4" x14ac:dyDescent="0.25">
      <c r="A843" s="356">
        <v>1008</v>
      </c>
      <c r="B843" s="356" t="s">
        <v>4117</v>
      </c>
      <c r="C843" s="356" t="s">
        <v>3526</v>
      </c>
      <c r="D843" s="352">
        <v>6.43</v>
      </c>
    </row>
    <row r="844" spans="1:4" x14ac:dyDescent="0.25">
      <c r="A844" s="356">
        <v>988</v>
      </c>
      <c r="B844" s="356" t="s">
        <v>4118</v>
      </c>
      <c r="C844" s="356" t="s">
        <v>3526</v>
      </c>
      <c r="D844" s="352">
        <v>71.349999999999994</v>
      </c>
    </row>
    <row r="845" spans="1:4" x14ac:dyDescent="0.25">
      <c r="A845" s="356">
        <v>989</v>
      </c>
      <c r="B845" s="356" t="s">
        <v>4119</v>
      </c>
      <c r="C845" s="356" t="s">
        <v>3526</v>
      </c>
      <c r="D845" s="352">
        <v>96.65</v>
      </c>
    </row>
    <row r="846" spans="1:4" x14ac:dyDescent="0.25">
      <c r="A846" s="356">
        <v>39598</v>
      </c>
      <c r="B846" s="356" t="s">
        <v>4120</v>
      </c>
      <c r="C846" s="356" t="s">
        <v>3526</v>
      </c>
      <c r="D846" s="352">
        <v>1.68</v>
      </c>
    </row>
    <row r="847" spans="1:4" x14ac:dyDescent="0.25">
      <c r="A847" s="356">
        <v>39599</v>
      </c>
      <c r="B847" s="356" t="s">
        <v>4121</v>
      </c>
      <c r="C847" s="356" t="s">
        <v>3526</v>
      </c>
      <c r="D847" s="352">
        <v>2.5299999999999998</v>
      </c>
    </row>
    <row r="848" spans="1:4" x14ac:dyDescent="0.25">
      <c r="A848" s="356">
        <v>34602</v>
      </c>
      <c r="B848" s="356" t="s">
        <v>4122</v>
      </c>
      <c r="C848" s="356" t="s">
        <v>3526</v>
      </c>
      <c r="D848" s="352">
        <v>6.03</v>
      </c>
    </row>
    <row r="849" spans="1:4" x14ac:dyDescent="0.25">
      <c r="A849" s="356">
        <v>34603</v>
      </c>
      <c r="B849" s="356" t="s">
        <v>4123</v>
      </c>
      <c r="C849" s="356" t="s">
        <v>3526</v>
      </c>
      <c r="D849" s="352">
        <v>29</v>
      </c>
    </row>
    <row r="850" spans="1:4" x14ac:dyDescent="0.25">
      <c r="A850" s="356">
        <v>34607</v>
      </c>
      <c r="B850" s="356" t="s">
        <v>4124</v>
      </c>
      <c r="C850" s="356" t="s">
        <v>3526</v>
      </c>
      <c r="D850" s="352">
        <v>12.93</v>
      </c>
    </row>
    <row r="851" spans="1:4" x14ac:dyDescent="0.25">
      <c r="A851" s="356">
        <v>34609</v>
      </c>
      <c r="B851" s="356" t="s">
        <v>4125</v>
      </c>
      <c r="C851" s="356" t="s">
        <v>3526</v>
      </c>
      <c r="D851" s="352">
        <v>19.399999999999999</v>
      </c>
    </row>
    <row r="852" spans="1:4" x14ac:dyDescent="0.25">
      <c r="A852" s="356">
        <v>34618</v>
      </c>
      <c r="B852" s="356" t="s">
        <v>4126</v>
      </c>
      <c r="C852" s="356" t="s">
        <v>3526</v>
      </c>
      <c r="D852" s="352">
        <v>8</v>
      </c>
    </row>
    <row r="853" spans="1:4" x14ac:dyDescent="0.25">
      <c r="A853" s="356">
        <v>34620</v>
      </c>
      <c r="B853" s="356" t="s">
        <v>4127</v>
      </c>
      <c r="C853" s="356" t="s">
        <v>3526</v>
      </c>
      <c r="D853" s="352">
        <v>40.020000000000003</v>
      </c>
    </row>
    <row r="854" spans="1:4" x14ac:dyDescent="0.25">
      <c r="A854" s="356">
        <v>34621</v>
      </c>
      <c r="B854" s="356" t="s">
        <v>4128</v>
      </c>
      <c r="C854" s="356" t="s">
        <v>3526</v>
      </c>
      <c r="D854" s="352">
        <v>18.559999999999999</v>
      </c>
    </row>
    <row r="855" spans="1:4" x14ac:dyDescent="0.25">
      <c r="A855" s="356">
        <v>34622</v>
      </c>
      <c r="B855" s="356" t="s">
        <v>4129</v>
      </c>
      <c r="C855" s="356" t="s">
        <v>3526</v>
      </c>
      <c r="D855" s="352">
        <v>26.3</v>
      </c>
    </row>
    <row r="856" spans="1:4" x14ac:dyDescent="0.25">
      <c r="A856" s="356">
        <v>34624</v>
      </c>
      <c r="B856" s="356" t="s">
        <v>4130</v>
      </c>
      <c r="C856" s="356" t="s">
        <v>3526</v>
      </c>
      <c r="D856" s="352">
        <v>10.210000000000001</v>
      </c>
    </row>
    <row r="857" spans="1:4" x14ac:dyDescent="0.25">
      <c r="A857" s="356">
        <v>34626</v>
      </c>
      <c r="B857" s="356" t="s">
        <v>4131</v>
      </c>
      <c r="C857" s="356" t="s">
        <v>3526</v>
      </c>
      <c r="D857" s="352">
        <v>55</v>
      </c>
    </row>
    <row r="858" spans="1:4" x14ac:dyDescent="0.25">
      <c r="A858" s="356">
        <v>34627</v>
      </c>
      <c r="B858" s="356" t="s">
        <v>4132</v>
      </c>
      <c r="C858" s="356" t="s">
        <v>3526</v>
      </c>
      <c r="D858" s="352">
        <v>23.7</v>
      </c>
    </row>
    <row r="859" spans="1:4" x14ac:dyDescent="0.25">
      <c r="A859" s="356">
        <v>34629</v>
      </c>
      <c r="B859" s="356" t="s">
        <v>4133</v>
      </c>
      <c r="C859" s="356" t="s">
        <v>3526</v>
      </c>
      <c r="D859" s="352">
        <v>34.700000000000003</v>
      </c>
    </row>
    <row r="860" spans="1:4" x14ac:dyDescent="0.25">
      <c r="A860" s="356">
        <v>39257</v>
      </c>
      <c r="B860" s="356" t="s">
        <v>4134</v>
      </c>
      <c r="C860" s="356" t="s">
        <v>3526</v>
      </c>
      <c r="D860" s="352">
        <v>6.75</v>
      </c>
    </row>
    <row r="861" spans="1:4" x14ac:dyDescent="0.25">
      <c r="A861" s="356">
        <v>39261</v>
      </c>
      <c r="B861" s="356" t="s">
        <v>4135</v>
      </c>
      <c r="C861" s="356" t="s">
        <v>3526</v>
      </c>
      <c r="D861" s="352">
        <v>35.96</v>
      </c>
    </row>
    <row r="862" spans="1:4" x14ac:dyDescent="0.25">
      <c r="A862" s="356">
        <v>39268</v>
      </c>
      <c r="B862" s="356" t="s">
        <v>4136</v>
      </c>
      <c r="C862" s="356" t="s">
        <v>3526</v>
      </c>
      <c r="D862" s="352">
        <v>414.83</v>
      </c>
    </row>
    <row r="863" spans="1:4" x14ac:dyDescent="0.25">
      <c r="A863" s="356">
        <v>39262</v>
      </c>
      <c r="B863" s="356" t="s">
        <v>4137</v>
      </c>
      <c r="C863" s="356" t="s">
        <v>3526</v>
      </c>
      <c r="D863" s="352">
        <v>56.22</v>
      </c>
    </row>
    <row r="864" spans="1:4" x14ac:dyDescent="0.25">
      <c r="A864" s="356">
        <v>39258</v>
      </c>
      <c r="B864" s="356" t="s">
        <v>4138</v>
      </c>
      <c r="C864" s="356" t="s">
        <v>3526</v>
      </c>
      <c r="D864" s="352">
        <v>10</v>
      </c>
    </row>
    <row r="865" spans="1:4" x14ac:dyDescent="0.25">
      <c r="A865" s="356">
        <v>39263</v>
      </c>
      <c r="B865" s="356" t="s">
        <v>4139</v>
      </c>
      <c r="C865" s="356" t="s">
        <v>3526</v>
      </c>
      <c r="D865" s="352">
        <v>86.98</v>
      </c>
    </row>
    <row r="866" spans="1:4" x14ac:dyDescent="0.25">
      <c r="A866" s="356">
        <v>39264</v>
      </c>
      <c r="B866" s="356" t="s">
        <v>4140</v>
      </c>
      <c r="C866" s="356" t="s">
        <v>3526</v>
      </c>
      <c r="D866" s="352">
        <v>117.78</v>
      </c>
    </row>
    <row r="867" spans="1:4" x14ac:dyDescent="0.25">
      <c r="A867" s="356">
        <v>39259</v>
      </c>
      <c r="B867" s="356" t="s">
        <v>4141</v>
      </c>
      <c r="C867" s="356" t="s">
        <v>3526</v>
      </c>
      <c r="D867" s="352">
        <v>15.23</v>
      </c>
    </row>
    <row r="868" spans="1:4" x14ac:dyDescent="0.25">
      <c r="A868" s="356">
        <v>39265</v>
      </c>
      <c r="B868" s="356" t="s">
        <v>4142</v>
      </c>
      <c r="C868" s="356" t="s">
        <v>3526</v>
      </c>
      <c r="D868" s="352">
        <v>173.5</v>
      </c>
    </row>
    <row r="869" spans="1:4" x14ac:dyDescent="0.25">
      <c r="A869" s="356">
        <v>39260</v>
      </c>
      <c r="B869" s="356" t="s">
        <v>4143</v>
      </c>
      <c r="C869" s="356" t="s">
        <v>3526</v>
      </c>
      <c r="D869" s="352">
        <v>21.69</v>
      </c>
    </row>
    <row r="870" spans="1:4" x14ac:dyDescent="0.25">
      <c r="A870" s="356">
        <v>39266</v>
      </c>
      <c r="B870" s="356" t="s">
        <v>4144</v>
      </c>
      <c r="C870" s="356" t="s">
        <v>3526</v>
      </c>
      <c r="D870" s="352">
        <v>243.44</v>
      </c>
    </row>
    <row r="871" spans="1:4" x14ac:dyDescent="0.25">
      <c r="A871" s="356">
        <v>39267</v>
      </c>
      <c r="B871" s="356" t="s">
        <v>4145</v>
      </c>
      <c r="C871" s="356" t="s">
        <v>3526</v>
      </c>
      <c r="D871" s="352">
        <v>319.11</v>
      </c>
    </row>
    <row r="872" spans="1:4" x14ac:dyDescent="0.25">
      <c r="A872" s="356">
        <v>11901</v>
      </c>
      <c r="B872" s="356" t="s">
        <v>4146</v>
      </c>
      <c r="C872" s="356" t="s">
        <v>3526</v>
      </c>
      <c r="D872" s="352">
        <v>0.99</v>
      </c>
    </row>
    <row r="873" spans="1:4" x14ac:dyDescent="0.25">
      <c r="A873" s="356">
        <v>11902</v>
      </c>
      <c r="B873" s="356" t="s">
        <v>4147</v>
      </c>
      <c r="C873" s="356" t="s">
        <v>3526</v>
      </c>
      <c r="D873" s="352">
        <v>1.72</v>
      </c>
    </row>
    <row r="874" spans="1:4" x14ac:dyDescent="0.25">
      <c r="A874" s="356">
        <v>11903</v>
      </c>
      <c r="B874" s="356" t="s">
        <v>4148</v>
      </c>
      <c r="C874" s="356" t="s">
        <v>3526</v>
      </c>
      <c r="D874" s="352">
        <v>2.66</v>
      </c>
    </row>
    <row r="875" spans="1:4" x14ac:dyDescent="0.25">
      <c r="A875" s="356">
        <v>11904</v>
      </c>
      <c r="B875" s="356" t="s">
        <v>4149</v>
      </c>
      <c r="C875" s="356" t="s">
        <v>3526</v>
      </c>
      <c r="D875" s="352">
        <v>3.39</v>
      </c>
    </row>
    <row r="876" spans="1:4" x14ac:dyDescent="0.25">
      <c r="A876" s="356">
        <v>11905</v>
      </c>
      <c r="B876" s="356" t="s">
        <v>4150</v>
      </c>
      <c r="C876" s="356" t="s">
        <v>3526</v>
      </c>
      <c r="D876" s="352">
        <v>4.57</v>
      </c>
    </row>
    <row r="877" spans="1:4" x14ac:dyDescent="0.25">
      <c r="A877" s="356">
        <v>11906</v>
      </c>
      <c r="B877" s="356" t="s">
        <v>4151</v>
      </c>
      <c r="C877" s="356" t="s">
        <v>3526</v>
      </c>
      <c r="D877" s="352">
        <v>5.25</v>
      </c>
    </row>
    <row r="878" spans="1:4" x14ac:dyDescent="0.25">
      <c r="A878" s="356">
        <v>11919</v>
      </c>
      <c r="B878" s="356" t="s">
        <v>4152</v>
      </c>
      <c r="C878" s="356" t="s">
        <v>3526</v>
      </c>
      <c r="D878" s="352">
        <v>10.31</v>
      </c>
    </row>
    <row r="879" spans="1:4" x14ac:dyDescent="0.25">
      <c r="A879" s="356">
        <v>11920</v>
      </c>
      <c r="B879" s="356" t="s">
        <v>4153</v>
      </c>
      <c r="C879" s="356" t="s">
        <v>3526</v>
      </c>
      <c r="D879" s="352">
        <v>19.98</v>
      </c>
    </row>
    <row r="880" spans="1:4" x14ac:dyDescent="0.25">
      <c r="A880" s="356">
        <v>11924</v>
      </c>
      <c r="B880" s="356" t="s">
        <v>4154</v>
      </c>
      <c r="C880" s="356" t="s">
        <v>3526</v>
      </c>
      <c r="D880" s="352">
        <v>194.28</v>
      </c>
    </row>
    <row r="881" spans="1:4" x14ac:dyDescent="0.25">
      <c r="A881" s="356">
        <v>11921</v>
      </c>
      <c r="B881" s="356" t="s">
        <v>4155</v>
      </c>
      <c r="C881" s="356" t="s">
        <v>3526</v>
      </c>
      <c r="D881" s="352">
        <v>27.2</v>
      </c>
    </row>
    <row r="882" spans="1:4" x14ac:dyDescent="0.25">
      <c r="A882" s="356">
        <v>11922</v>
      </c>
      <c r="B882" s="356" t="s">
        <v>4156</v>
      </c>
      <c r="C882" s="356" t="s">
        <v>3526</v>
      </c>
      <c r="D882" s="352">
        <v>48.29</v>
      </c>
    </row>
    <row r="883" spans="1:4" x14ac:dyDescent="0.25">
      <c r="A883" s="356">
        <v>11923</v>
      </c>
      <c r="B883" s="356" t="s">
        <v>4157</v>
      </c>
      <c r="C883" s="356" t="s">
        <v>3526</v>
      </c>
      <c r="D883" s="352">
        <v>78.87</v>
      </c>
    </row>
    <row r="884" spans="1:4" x14ac:dyDescent="0.25">
      <c r="A884" s="356">
        <v>11916</v>
      </c>
      <c r="B884" s="356" t="s">
        <v>4158</v>
      </c>
      <c r="C884" s="356" t="s">
        <v>3526</v>
      </c>
      <c r="D884" s="352">
        <v>13.38</v>
      </c>
    </row>
    <row r="885" spans="1:4" x14ac:dyDescent="0.25">
      <c r="A885" s="356">
        <v>11914</v>
      </c>
      <c r="B885" s="356" t="s">
        <v>4159</v>
      </c>
      <c r="C885" s="356" t="s">
        <v>3526</v>
      </c>
      <c r="D885" s="352">
        <v>97.17</v>
      </c>
    </row>
    <row r="886" spans="1:4" x14ac:dyDescent="0.25">
      <c r="A886" s="356">
        <v>11917</v>
      </c>
      <c r="B886" s="356" t="s">
        <v>4160</v>
      </c>
      <c r="C886" s="356" t="s">
        <v>3526</v>
      </c>
      <c r="D886" s="352">
        <v>23.29</v>
      </c>
    </row>
    <row r="887" spans="1:4" x14ac:dyDescent="0.25">
      <c r="A887" s="356">
        <v>11918</v>
      </c>
      <c r="B887" s="356" t="s">
        <v>4161</v>
      </c>
      <c r="C887" s="356" t="s">
        <v>3526</v>
      </c>
      <c r="D887" s="352">
        <v>31.6</v>
      </c>
    </row>
    <row r="888" spans="1:4" x14ac:dyDescent="0.25">
      <c r="A888" s="356">
        <v>37734</v>
      </c>
      <c r="B888" s="356" t="s">
        <v>4162</v>
      </c>
      <c r="C888" s="356" t="s">
        <v>3517</v>
      </c>
      <c r="D888" s="353">
        <v>74596.399999999994</v>
      </c>
    </row>
    <row r="889" spans="1:4" x14ac:dyDescent="0.25">
      <c r="A889" s="356">
        <v>42251</v>
      </c>
      <c r="B889" s="356" t="s">
        <v>4163</v>
      </c>
      <c r="C889" s="356" t="s">
        <v>3517</v>
      </c>
      <c r="D889" s="353">
        <v>84708.77</v>
      </c>
    </row>
    <row r="890" spans="1:4" x14ac:dyDescent="0.25">
      <c r="A890" s="356">
        <v>37733</v>
      </c>
      <c r="B890" s="356" t="s">
        <v>4164</v>
      </c>
      <c r="C890" s="356" t="s">
        <v>3517</v>
      </c>
      <c r="D890" s="353">
        <v>55932.1</v>
      </c>
    </row>
    <row r="891" spans="1:4" x14ac:dyDescent="0.25">
      <c r="A891" s="356">
        <v>37735</v>
      </c>
      <c r="B891" s="356" t="s">
        <v>4165</v>
      </c>
      <c r="C891" s="356" t="s">
        <v>3517</v>
      </c>
      <c r="D891" s="353">
        <v>67398.19</v>
      </c>
    </row>
    <row r="892" spans="1:4" x14ac:dyDescent="0.25">
      <c r="A892" s="356">
        <v>5090</v>
      </c>
      <c r="B892" s="356" t="s">
        <v>10196</v>
      </c>
      <c r="C892" s="356" t="s">
        <v>3517</v>
      </c>
      <c r="D892" s="352">
        <v>21.49</v>
      </c>
    </row>
    <row r="893" spans="1:4" x14ac:dyDescent="0.25">
      <c r="A893" s="356">
        <v>5085</v>
      </c>
      <c r="B893" s="356" t="s">
        <v>10197</v>
      </c>
      <c r="C893" s="356" t="s">
        <v>3517</v>
      </c>
      <c r="D893" s="352">
        <v>31.99</v>
      </c>
    </row>
    <row r="894" spans="1:4" x14ac:dyDescent="0.25">
      <c r="A894" s="356">
        <v>43603</v>
      </c>
      <c r="B894" s="356" t="s">
        <v>10198</v>
      </c>
      <c r="C894" s="356" t="s">
        <v>3517</v>
      </c>
      <c r="D894" s="352">
        <v>45.7</v>
      </c>
    </row>
    <row r="895" spans="1:4" x14ac:dyDescent="0.25">
      <c r="A895" s="356">
        <v>38374</v>
      </c>
      <c r="B895" s="356" t="s">
        <v>4166</v>
      </c>
      <c r="C895" s="356" t="s">
        <v>3517</v>
      </c>
      <c r="D895" s="353">
        <v>1443.9</v>
      </c>
    </row>
    <row r="896" spans="1:4" x14ac:dyDescent="0.25">
      <c r="A896" s="356">
        <v>20209</v>
      </c>
      <c r="B896" s="356" t="s">
        <v>10737</v>
      </c>
      <c r="C896" s="356" t="s">
        <v>3526</v>
      </c>
      <c r="D896" s="352">
        <v>21.22</v>
      </c>
    </row>
    <row r="897" spans="1:4" x14ac:dyDescent="0.25">
      <c r="A897" s="356">
        <v>20212</v>
      </c>
      <c r="B897" s="356" t="s">
        <v>10738</v>
      </c>
      <c r="C897" s="356" t="s">
        <v>3526</v>
      </c>
      <c r="D897" s="352">
        <v>17.77</v>
      </c>
    </row>
    <row r="898" spans="1:4" x14ac:dyDescent="0.25">
      <c r="A898" s="356">
        <v>4433</v>
      </c>
      <c r="B898" s="356" t="s">
        <v>10739</v>
      </c>
      <c r="C898" s="356" t="s">
        <v>3526</v>
      </c>
      <c r="D898" s="352">
        <v>20.329999999999998</v>
      </c>
    </row>
    <row r="899" spans="1:4" x14ac:dyDescent="0.25">
      <c r="A899" s="356">
        <v>4430</v>
      </c>
      <c r="B899" s="356" t="s">
        <v>10740</v>
      </c>
      <c r="C899" s="356" t="s">
        <v>3526</v>
      </c>
      <c r="D899" s="352">
        <v>10.4</v>
      </c>
    </row>
    <row r="900" spans="1:4" x14ac:dyDescent="0.25">
      <c r="A900" s="356">
        <v>4400</v>
      </c>
      <c r="B900" s="356" t="s">
        <v>10741</v>
      </c>
      <c r="C900" s="356" t="s">
        <v>3526</v>
      </c>
      <c r="D900" s="352">
        <v>16.55</v>
      </c>
    </row>
    <row r="901" spans="1:4" x14ac:dyDescent="0.25">
      <c r="A901" s="356">
        <v>2729</v>
      </c>
      <c r="B901" s="356" t="s">
        <v>10199</v>
      </c>
      <c r="C901" s="356" t="s">
        <v>3517</v>
      </c>
      <c r="D901" s="352">
        <v>30.03</v>
      </c>
    </row>
    <row r="902" spans="1:4" x14ac:dyDescent="0.25">
      <c r="A902" s="356">
        <v>4513</v>
      </c>
      <c r="B902" s="356" t="s">
        <v>10200</v>
      </c>
      <c r="C902" s="356" t="s">
        <v>3526</v>
      </c>
      <c r="D902" s="352">
        <v>6.32</v>
      </c>
    </row>
    <row r="903" spans="1:4" x14ac:dyDescent="0.25">
      <c r="A903" s="356">
        <v>11871</v>
      </c>
      <c r="B903" s="356" t="s">
        <v>4167</v>
      </c>
      <c r="C903" s="356" t="s">
        <v>3517</v>
      </c>
      <c r="D903" s="352">
        <v>393</v>
      </c>
    </row>
    <row r="904" spans="1:4" x14ac:dyDescent="0.25">
      <c r="A904" s="356">
        <v>34636</v>
      </c>
      <c r="B904" s="356" t="s">
        <v>4168</v>
      </c>
      <c r="C904" s="356" t="s">
        <v>3517</v>
      </c>
      <c r="D904" s="352">
        <v>432</v>
      </c>
    </row>
    <row r="905" spans="1:4" x14ac:dyDescent="0.25">
      <c r="A905" s="356">
        <v>34639</v>
      </c>
      <c r="B905" s="356" t="s">
        <v>4169</v>
      </c>
      <c r="C905" s="356" t="s">
        <v>3517</v>
      </c>
      <c r="D905" s="352">
        <v>877.39</v>
      </c>
    </row>
    <row r="906" spans="1:4" x14ac:dyDescent="0.25">
      <c r="A906" s="356">
        <v>34640</v>
      </c>
      <c r="B906" s="356" t="s">
        <v>4170</v>
      </c>
      <c r="C906" s="356" t="s">
        <v>3517</v>
      </c>
      <c r="D906" s="352">
        <v>985.53</v>
      </c>
    </row>
    <row r="907" spans="1:4" x14ac:dyDescent="0.25">
      <c r="A907" s="356">
        <v>34637</v>
      </c>
      <c r="B907" s="356" t="s">
        <v>4171</v>
      </c>
      <c r="C907" s="356" t="s">
        <v>3517</v>
      </c>
      <c r="D907" s="352">
        <v>248.03</v>
      </c>
    </row>
    <row r="908" spans="1:4" x14ac:dyDescent="0.25">
      <c r="A908" s="356">
        <v>34638</v>
      </c>
      <c r="B908" s="356" t="s">
        <v>4172</v>
      </c>
      <c r="C908" s="356" t="s">
        <v>3517</v>
      </c>
      <c r="D908" s="352">
        <v>425.34</v>
      </c>
    </row>
    <row r="909" spans="1:4" x14ac:dyDescent="0.25">
      <c r="A909" s="356">
        <v>11868</v>
      </c>
      <c r="B909" s="356" t="s">
        <v>4173</v>
      </c>
      <c r="C909" s="356" t="s">
        <v>3517</v>
      </c>
      <c r="D909" s="352">
        <v>540.13</v>
      </c>
    </row>
    <row r="910" spans="1:4" x14ac:dyDescent="0.25">
      <c r="A910" s="356">
        <v>37106</v>
      </c>
      <c r="B910" s="356" t="s">
        <v>4174</v>
      </c>
      <c r="C910" s="356" t="s">
        <v>3517</v>
      </c>
      <c r="D910" s="353">
        <v>5216.99</v>
      </c>
    </row>
    <row r="911" spans="1:4" x14ac:dyDescent="0.25">
      <c r="A911" s="356">
        <v>11869</v>
      </c>
      <c r="B911" s="356" t="s">
        <v>4175</v>
      </c>
      <c r="C911" s="356" t="s">
        <v>3517</v>
      </c>
      <c r="D911" s="352">
        <v>876.34</v>
      </c>
    </row>
    <row r="912" spans="1:4" x14ac:dyDescent="0.25">
      <c r="A912" s="356">
        <v>37104</v>
      </c>
      <c r="B912" s="356" t="s">
        <v>4176</v>
      </c>
      <c r="C912" s="356" t="s">
        <v>3517</v>
      </c>
      <c r="D912" s="353">
        <v>1129.6600000000001</v>
      </c>
    </row>
    <row r="913" spans="1:4" x14ac:dyDescent="0.25">
      <c r="A913" s="356">
        <v>37105</v>
      </c>
      <c r="B913" s="356" t="s">
        <v>4177</v>
      </c>
      <c r="C913" s="356" t="s">
        <v>3517</v>
      </c>
      <c r="D913" s="353">
        <v>2515.9299999999998</v>
      </c>
    </row>
    <row r="914" spans="1:4" x14ac:dyDescent="0.25">
      <c r="A914" s="356">
        <v>34641</v>
      </c>
      <c r="B914" s="356" t="s">
        <v>10201</v>
      </c>
      <c r="C914" s="356" t="s">
        <v>3517</v>
      </c>
      <c r="D914" s="352">
        <v>91.4</v>
      </c>
    </row>
    <row r="915" spans="1:4" x14ac:dyDescent="0.25">
      <c r="A915" s="356">
        <v>43434</v>
      </c>
      <c r="B915" s="356" t="s">
        <v>10202</v>
      </c>
      <c r="C915" s="356" t="s">
        <v>3517</v>
      </c>
      <c r="D915" s="352">
        <v>98.82</v>
      </c>
    </row>
    <row r="916" spans="1:4" x14ac:dyDescent="0.25">
      <c r="A916" s="356">
        <v>43435</v>
      </c>
      <c r="B916" s="356" t="s">
        <v>10203</v>
      </c>
      <c r="C916" s="356" t="s">
        <v>3517</v>
      </c>
      <c r="D916" s="352">
        <v>181.17</v>
      </c>
    </row>
    <row r="917" spans="1:4" x14ac:dyDescent="0.25">
      <c r="A917" s="356">
        <v>43436</v>
      </c>
      <c r="B917" s="356" t="s">
        <v>10204</v>
      </c>
      <c r="C917" s="356" t="s">
        <v>3517</v>
      </c>
      <c r="D917" s="352">
        <v>317.05</v>
      </c>
    </row>
    <row r="918" spans="1:4" x14ac:dyDescent="0.25">
      <c r="A918" s="356">
        <v>43437</v>
      </c>
      <c r="B918" s="356" t="s">
        <v>10205</v>
      </c>
      <c r="C918" s="356" t="s">
        <v>3517</v>
      </c>
      <c r="D918" s="352">
        <v>574.82000000000005</v>
      </c>
    </row>
    <row r="919" spans="1:4" x14ac:dyDescent="0.25">
      <c r="A919" s="356">
        <v>43438</v>
      </c>
      <c r="B919" s="356" t="s">
        <v>10206</v>
      </c>
      <c r="C919" s="356" t="s">
        <v>3517</v>
      </c>
      <c r="D919" s="353">
        <v>1029.4100000000001</v>
      </c>
    </row>
    <row r="920" spans="1:4" x14ac:dyDescent="0.25">
      <c r="A920" s="356">
        <v>41627</v>
      </c>
      <c r="B920" s="356" t="s">
        <v>10207</v>
      </c>
      <c r="C920" s="356" t="s">
        <v>3517</v>
      </c>
      <c r="D920" s="352">
        <v>152.35</v>
      </c>
    </row>
    <row r="921" spans="1:4" x14ac:dyDescent="0.25">
      <c r="A921" s="356">
        <v>41628</v>
      </c>
      <c r="B921" s="356" t="s">
        <v>10208</v>
      </c>
      <c r="C921" s="356" t="s">
        <v>3517</v>
      </c>
      <c r="D921" s="352">
        <v>279.99</v>
      </c>
    </row>
    <row r="922" spans="1:4" x14ac:dyDescent="0.25">
      <c r="A922" s="356">
        <v>41629</v>
      </c>
      <c r="B922" s="356" t="s">
        <v>10209</v>
      </c>
      <c r="C922" s="356" t="s">
        <v>3517</v>
      </c>
      <c r="D922" s="352">
        <v>355.76</v>
      </c>
    </row>
    <row r="923" spans="1:4" x14ac:dyDescent="0.25">
      <c r="A923" s="356">
        <v>43429</v>
      </c>
      <c r="B923" s="356" t="s">
        <v>10210</v>
      </c>
      <c r="C923" s="356" t="s">
        <v>3517</v>
      </c>
      <c r="D923" s="352">
        <v>78.819999999999993</v>
      </c>
    </row>
    <row r="924" spans="1:4" x14ac:dyDescent="0.25">
      <c r="A924" s="356">
        <v>43430</v>
      </c>
      <c r="B924" s="356" t="s">
        <v>10211</v>
      </c>
      <c r="C924" s="356" t="s">
        <v>3517</v>
      </c>
      <c r="D924" s="352">
        <v>130.94</v>
      </c>
    </row>
    <row r="925" spans="1:4" x14ac:dyDescent="0.25">
      <c r="A925" s="356">
        <v>43431</v>
      </c>
      <c r="B925" s="356" t="s">
        <v>10212</v>
      </c>
      <c r="C925" s="356" t="s">
        <v>3517</v>
      </c>
      <c r="D925" s="352">
        <v>253.64</v>
      </c>
    </row>
    <row r="926" spans="1:4" x14ac:dyDescent="0.25">
      <c r="A926" s="356">
        <v>43432</v>
      </c>
      <c r="B926" s="356" t="s">
        <v>10213</v>
      </c>
      <c r="C926" s="356" t="s">
        <v>3517</v>
      </c>
      <c r="D926" s="352">
        <v>527.04999999999995</v>
      </c>
    </row>
    <row r="927" spans="1:4" x14ac:dyDescent="0.25">
      <c r="A927" s="356">
        <v>43433</v>
      </c>
      <c r="B927" s="356" t="s">
        <v>10214</v>
      </c>
      <c r="C927" s="356" t="s">
        <v>3517</v>
      </c>
      <c r="D927" s="352">
        <v>830.94</v>
      </c>
    </row>
    <row r="928" spans="1:4" x14ac:dyDescent="0.25">
      <c r="A928" s="356">
        <v>43094</v>
      </c>
      <c r="B928" s="356" t="s">
        <v>8042</v>
      </c>
      <c r="C928" s="356" t="s">
        <v>3517</v>
      </c>
      <c r="D928" s="352">
        <v>237.21</v>
      </c>
    </row>
    <row r="929" spans="1:4" x14ac:dyDescent="0.25">
      <c r="A929" s="356">
        <v>43093</v>
      </c>
      <c r="B929" s="356" t="s">
        <v>8043</v>
      </c>
      <c r="C929" s="356" t="s">
        <v>3517</v>
      </c>
      <c r="D929" s="352">
        <v>252.09</v>
      </c>
    </row>
    <row r="930" spans="1:4" x14ac:dyDescent="0.25">
      <c r="A930" s="356">
        <v>1030</v>
      </c>
      <c r="B930" s="356" t="s">
        <v>4178</v>
      </c>
      <c r="C930" s="356" t="s">
        <v>3517</v>
      </c>
      <c r="D930" s="352">
        <v>48</v>
      </c>
    </row>
    <row r="931" spans="1:4" x14ac:dyDescent="0.25">
      <c r="A931" s="356">
        <v>11694</v>
      </c>
      <c r="B931" s="356" t="s">
        <v>4179</v>
      </c>
      <c r="C931" s="356" t="s">
        <v>3517</v>
      </c>
      <c r="D931" s="353">
        <v>1061.05</v>
      </c>
    </row>
    <row r="932" spans="1:4" x14ac:dyDescent="0.25">
      <c r="A932" s="356">
        <v>11881</v>
      </c>
      <c r="B932" s="356" t="s">
        <v>10215</v>
      </c>
      <c r="C932" s="356" t="s">
        <v>3517</v>
      </c>
      <c r="D932" s="352">
        <v>139.99</v>
      </c>
    </row>
    <row r="933" spans="1:4" x14ac:dyDescent="0.25">
      <c r="A933" s="356">
        <v>35277</v>
      </c>
      <c r="B933" s="356" t="s">
        <v>12521</v>
      </c>
      <c r="C933" s="356" t="s">
        <v>3517</v>
      </c>
      <c r="D933" s="352">
        <v>379.06</v>
      </c>
    </row>
    <row r="934" spans="1:4" x14ac:dyDescent="0.25">
      <c r="A934" s="356">
        <v>10521</v>
      </c>
      <c r="B934" s="356" t="s">
        <v>4180</v>
      </c>
      <c r="C934" s="356" t="s">
        <v>3517</v>
      </c>
      <c r="D934" s="352">
        <v>285.39999999999998</v>
      </c>
    </row>
    <row r="935" spans="1:4" x14ac:dyDescent="0.25">
      <c r="A935" s="356">
        <v>10885</v>
      </c>
      <c r="B935" s="356" t="s">
        <v>4181</v>
      </c>
      <c r="C935" s="356" t="s">
        <v>3517</v>
      </c>
      <c r="D935" s="352">
        <v>361</v>
      </c>
    </row>
    <row r="936" spans="1:4" x14ac:dyDescent="0.25">
      <c r="A936" s="356">
        <v>20962</v>
      </c>
      <c r="B936" s="356" t="s">
        <v>4182</v>
      </c>
      <c r="C936" s="356" t="s">
        <v>3517</v>
      </c>
      <c r="D936" s="352">
        <v>299</v>
      </c>
    </row>
    <row r="937" spans="1:4" x14ac:dyDescent="0.25">
      <c r="A937" s="356">
        <v>20963</v>
      </c>
      <c r="B937" s="356" t="s">
        <v>4183</v>
      </c>
      <c r="C937" s="356" t="s">
        <v>3517</v>
      </c>
      <c r="D937" s="352">
        <v>365.25</v>
      </c>
    </row>
    <row r="938" spans="1:4" x14ac:dyDescent="0.25">
      <c r="A938" s="356">
        <v>34643</v>
      </c>
      <c r="B938" s="356" t="s">
        <v>12522</v>
      </c>
      <c r="C938" s="356" t="s">
        <v>3517</v>
      </c>
      <c r="D938" s="352">
        <v>43.65</v>
      </c>
    </row>
    <row r="939" spans="1:4" x14ac:dyDescent="0.25">
      <c r="A939" s="356">
        <v>41480</v>
      </c>
      <c r="B939" s="356" t="s">
        <v>12523</v>
      </c>
      <c r="C939" s="356" t="s">
        <v>3517</v>
      </c>
      <c r="D939" s="352">
        <v>50.61</v>
      </c>
    </row>
    <row r="940" spans="1:4" x14ac:dyDescent="0.25">
      <c r="A940" s="356">
        <v>41474</v>
      </c>
      <c r="B940" s="356" t="s">
        <v>12524</v>
      </c>
      <c r="C940" s="356" t="s">
        <v>3517</v>
      </c>
      <c r="D940" s="352">
        <v>80.849999999999994</v>
      </c>
    </row>
    <row r="941" spans="1:4" x14ac:dyDescent="0.25">
      <c r="A941" s="356">
        <v>41475</v>
      </c>
      <c r="B941" s="356" t="s">
        <v>12525</v>
      </c>
      <c r="C941" s="356" t="s">
        <v>3517</v>
      </c>
      <c r="D941" s="352">
        <v>68.989999999999995</v>
      </c>
    </row>
    <row r="942" spans="1:4" x14ac:dyDescent="0.25">
      <c r="A942" s="356">
        <v>41476</v>
      </c>
      <c r="B942" s="356" t="s">
        <v>12526</v>
      </c>
      <c r="C942" s="356" t="s">
        <v>3517</v>
      </c>
      <c r="D942" s="352">
        <v>151.06</v>
      </c>
    </row>
    <row r="943" spans="1:4" x14ac:dyDescent="0.25">
      <c r="A943" s="356">
        <v>2555</v>
      </c>
      <c r="B943" s="356" t="s">
        <v>4184</v>
      </c>
      <c r="C943" s="356" t="s">
        <v>3517</v>
      </c>
      <c r="D943" s="352">
        <v>1.86</v>
      </c>
    </row>
    <row r="944" spans="1:4" x14ac:dyDescent="0.25">
      <c r="A944" s="356">
        <v>2556</v>
      </c>
      <c r="B944" s="356" t="s">
        <v>4185</v>
      </c>
      <c r="C944" s="356" t="s">
        <v>3517</v>
      </c>
      <c r="D944" s="352">
        <v>1.92</v>
      </c>
    </row>
    <row r="945" spans="1:4" x14ac:dyDescent="0.25">
      <c r="A945" s="356">
        <v>2557</v>
      </c>
      <c r="B945" s="356" t="s">
        <v>4186</v>
      </c>
      <c r="C945" s="356" t="s">
        <v>3517</v>
      </c>
      <c r="D945" s="352">
        <v>4.07</v>
      </c>
    </row>
    <row r="946" spans="1:4" x14ac:dyDescent="0.25">
      <c r="A946" s="356">
        <v>10569</v>
      </c>
      <c r="B946" s="356" t="s">
        <v>8044</v>
      </c>
      <c r="C946" s="356" t="s">
        <v>3517</v>
      </c>
      <c r="D946" s="352">
        <v>4.07</v>
      </c>
    </row>
    <row r="947" spans="1:4" x14ac:dyDescent="0.25">
      <c r="A947" s="356">
        <v>39810</v>
      </c>
      <c r="B947" s="356" t="s">
        <v>8045</v>
      </c>
      <c r="C947" s="356" t="s">
        <v>3517</v>
      </c>
      <c r="D947" s="352">
        <v>32.01</v>
      </c>
    </row>
    <row r="948" spans="1:4" x14ac:dyDescent="0.25">
      <c r="A948" s="356">
        <v>39811</v>
      </c>
      <c r="B948" s="356" t="s">
        <v>8046</v>
      </c>
      <c r="C948" s="356" t="s">
        <v>3517</v>
      </c>
      <c r="D948" s="352">
        <v>39.15</v>
      </c>
    </row>
    <row r="949" spans="1:4" x14ac:dyDescent="0.25">
      <c r="A949" s="356">
        <v>39812</v>
      </c>
      <c r="B949" s="356" t="s">
        <v>8047</v>
      </c>
      <c r="C949" s="356" t="s">
        <v>3517</v>
      </c>
      <c r="D949" s="352">
        <v>64.38</v>
      </c>
    </row>
    <row r="950" spans="1:4" x14ac:dyDescent="0.25">
      <c r="A950" s="356">
        <v>43096</v>
      </c>
      <c r="B950" s="356" t="s">
        <v>8048</v>
      </c>
      <c r="C950" s="356" t="s">
        <v>3517</v>
      </c>
      <c r="D950" s="352">
        <v>213.42</v>
      </c>
    </row>
    <row r="951" spans="1:4" x14ac:dyDescent="0.25">
      <c r="A951" s="356">
        <v>43102</v>
      </c>
      <c r="B951" s="356" t="s">
        <v>8049</v>
      </c>
      <c r="C951" s="356" t="s">
        <v>3517</v>
      </c>
      <c r="D951" s="352">
        <v>129.77000000000001</v>
      </c>
    </row>
    <row r="952" spans="1:4" x14ac:dyDescent="0.25">
      <c r="A952" s="356">
        <v>43103</v>
      </c>
      <c r="B952" s="356" t="s">
        <v>8050</v>
      </c>
      <c r="C952" s="356" t="s">
        <v>3517</v>
      </c>
      <c r="D952" s="352">
        <v>191.09</v>
      </c>
    </row>
    <row r="953" spans="1:4" x14ac:dyDescent="0.25">
      <c r="A953" s="356">
        <v>43098</v>
      </c>
      <c r="B953" s="356" t="s">
        <v>8051</v>
      </c>
      <c r="C953" s="356" t="s">
        <v>3517</v>
      </c>
      <c r="D953" s="352">
        <v>72.290000000000006</v>
      </c>
    </row>
    <row r="954" spans="1:4" x14ac:dyDescent="0.25">
      <c r="A954" s="356">
        <v>43097</v>
      </c>
      <c r="B954" s="356" t="s">
        <v>8052</v>
      </c>
      <c r="C954" s="356" t="s">
        <v>3517</v>
      </c>
      <c r="D954" s="352">
        <v>42.83</v>
      </c>
    </row>
    <row r="955" spans="1:4" x14ac:dyDescent="0.25">
      <c r="A955" s="356">
        <v>43104</v>
      </c>
      <c r="B955" s="356" t="s">
        <v>8053</v>
      </c>
      <c r="C955" s="356" t="s">
        <v>3517</v>
      </c>
      <c r="D955" s="352">
        <v>506.62</v>
      </c>
    </row>
    <row r="956" spans="1:4" x14ac:dyDescent="0.25">
      <c r="A956" s="356">
        <v>39771</v>
      </c>
      <c r="B956" s="356" t="s">
        <v>4187</v>
      </c>
      <c r="C956" s="356" t="s">
        <v>3517</v>
      </c>
      <c r="D956" s="352">
        <v>39.08</v>
      </c>
    </row>
    <row r="957" spans="1:4" x14ac:dyDescent="0.25">
      <c r="A957" s="356">
        <v>39772</v>
      </c>
      <c r="B957" s="356" t="s">
        <v>4188</v>
      </c>
      <c r="C957" s="356" t="s">
        <v>3517</v>
      </c>
      <c r="D957" s="352">
        <v>76.819999999999993</v>
      </c>
    </row>
    <row r="958" spans="1:4" x14ac:dyDescent="0.25">
      <c r="A958" s="356">
        <v>39773</v>
      </c>
      <c r="B958" s="356" t="s">
        <v>4189</v>
      </c>
      <c r="C958" s="356" t="s">
        <v>3517</v>
      </c>
      <c r="D958" s="352">
        <v>123.47</v>
      </c>
    </row>
    <row r="959" spans="1:4" x14ac:dyDescent="0.25">
      <c r="A959" s="356">
        <v>39774</v>
      </c>
      <c r="B959" s="356" t="s">
        <v>4190</v>
      </c>
      <c r="C959" s="356" t="s">
        <v>3517</v>
      </c>
      <c r="D959" s="352">
        <v>184.68</v>
      </c>
    </row>
    <row r="960" spans="1:4" x14ac:dyDescent="0.25">
      <c r="A960" s="356">
        <v>39775</v>
      </c>
      <c r="B960" s="356" t="s">
        <v>4191</v>
      </c>
      <c r="C960" s="356" t="s">
        <v>3517</v>
      </c>
      <c r="D960" s="352">
        <v>246.48</v>
      </c>
    </row>
    <row r="961" spans="1:4" x14ac:dyDescent="0.25">
      <c r="A961" s="356">
        <v>39776</v>
      </c>
      <c r="B961" s="356" t="s">
        <v>4192</v>
      </c>
      <c r="C961" s="356" t="s">
        <v>3517</v>
      </c>
      <c r="D961" s="352">
        <v>297.87</v>
      </c>
    </row>
    <row r="962" spans="1:4" x14ac:dyDescent="0.25">
      <c r="A962" s="356">
        <v>39777</v>
      </c>
      <c r="B962" s="356" t="s">
        <v>4193</v>
      </c>
      <c r="C962" s="356" t="s">
        <v>3517</v>
      </c>
      <c r="D962" s="352">
        <v>377.55</v>
      </c>
    </row>
    <row r="963" spans="1:4" x14ac:dyDescent="0.25">
      <c r="A963" s="356">
        <v>20254</v>
      </c>
      <c r="B963" s="356" t="s">
        <v>8054</v>
      </c>
      <c r="C963" s="356" t="s">
        <v>3517</v>
      </c>
      <c r="D963" s="352">
        <v>27.4</v>
      </c>
    </row>
    <row r="964" spans="1:4" x14ac:dyDescent="0.25">
      <c r="A964" s="356">
        <v>20253</v>
      </c>
      <c r="B964" s="356" t="s">
        <v>8055</v>
      </c>
      <c r="C964" s="356" t="s">
        <v>3517</v>
      </c>
      <c r="D964" s="352">
        <v>89.98</v>
      </c>
    </row>
    <row r="965" spans="1:4" x14ac:dyDescent="0.25">
      <c r="A965" s="356">
        <v>11247</v>
      </c>
      <c r="B965" s="356" t="s">
        <v>8056</v>
      </c>
      <c r="C965" s="356" t="s">
        <v>3517</v>
      </c>
      <c r="D965" s="353">
        <v>1730.29</v>
      </c>
    </row>
    <row r="966" spans="1:4" x14ac:dyDescent="0.25">
      <c r="A966" s="356">
        <v>11250</v>
      </c>
      <c r="B966" s="356" t="s">
        <v>8057</v>
      </c>
      <c r="C966" s="356" t="s">
        <v>3517</v>
      </c>
      <c r="D966" s="352">
        <v>74.489999999999995</v>
      </c>
    </row>
    <row r="967" spans="1:4" x14ac:dyDescent="0.25">
      <c r="A967" s="356">
        <v>11249</v>
      </c>
      <c r="B967" s="356" t="s">
        <v>8058</v>
      </c>
      <c r="C967" s="356" t="s">
        <v>3517</v>
      </c>
      <c r="D967" s="353">
        <v>3379.86</v>
      </c>
    </row>
    <row r="968" spans="1:4" x14ac:dyDescent="0.25">
      <c r="A968" s="356">
        <v>11251</v>
      </c>
      <c r="B968" s="356" t="s">
        <v>8059</v>
      </c>
      <c r="C968" s="356" t="s">
        <v>3517</v>
      </c>
      <c r="D968" s="352">
        <v>165</v>
      </c>
    </row>
    <row r="969" spans="1:4" x14ac:dyDescent="0.25">
      <c r="A969" s="356">
        <v>11253</v>
      </c>
      <c r="B969" s="356" t="s">
        <v>8060</v>
      </c>
      <c r="C969" s="356" t="s">
        <v>3517</v>
      </c>
      <c r="D969" s="352">
        <v>273.42</v>
      </c>
    </row>
    <row r="970" spans="1:4" x14ac:dyDescent="0.25">
      <c r="A970" s="356">
        <v>11255</v>
      </c>
      <c r="B970" s="356" t="s">
        <v>8061</v>
      </c>
      <c r="C970" s="356" t="s">
        <v>3517</v>
      </c>
      <c r="D970" s="352">
        <v>408.77</v>
      </c>
    </row>
    <row r="971" spans="1:4" x14ac:dyDescent="0.25">
      <c r="A971" s="356">
        <v>14055</v>
      </c>
      <c r="B971" s="356" t="s">
        <v>8062</v>
      </c>
      <c r="C971" s="356" t="s">
        <v>3517</v>
      </c>
      <c r="D971" s="352">
        <v>822.3</v>
      </c>
    </row>
    <row r="972" spans="1:4" x14ac:dyDescent="0.25">
      <c r="A972" s="356">
        <v>11256</v>
      </c>
      <c r="B972" s="356" t="s">
        <v>8063</v>
      </c>
      <c r="C972" s="356" t="s">
        <v>3517</v>
      </c>
      <c r="D972" s="352">
        <v>512.02</v>
      </c>
    </row>
    <row r="973" spans="1:4" x14ac:dyDescent="0.25">
      <c r="A973" s="356">
        <v>1872</v>
      </c>
      <c r="B973" s="356" t="s">
        <v>4194</v>
      </c>
      <c r="C973" s="356" t="s">
        <v>3517</v>
      </c>
      <c r="D973" s="352">
        <v>2.23</v>
      </c>
    </row>
    <row r="974" spans="1:4" x14ac:dyDescent="0.25">
      <c r="A974" s="356">
        <v>1873</v>
      </c>
      <c r="B974" s="356" t="s">
        <v>4195</v>
      </c>
      <c r="C974" s="356" t="s">
        <v>3517</v>
      </c>
      <c r="D974" s="352">
        <v>4.43</v>
      </c>
    </row>
    <row r="975" spans="1:4" x14ac:dyDescent="0.25">
      <c r="A975" s="356">
        <v>39693</v>
      </c>
      <c r="B975" s="356" t="s">
        <v>4196</v>
      </c>
      <c r="C975" s="356" t="s">
        <v>3517</v>
      </c>
      <c r="D975" s="353">
        <v>3215.74</v>
      </c>
    </row>
    <row r="976" spans="1:4" x14ac:dyDescent="0.25">
      <c r="A976" s="356">
        <v>39692</v>
      </c>
      <c r="B976" s="356" t="s">
        <v>4197</v>
      </c>
      <c r="C976" s="356" t="s">
        <v>3517</v>
      </c>
      <c r="D976" s="353">
        <v>1028.96</v>
      </c>
    </row>
    <row r="977" spans="1:4" x14ac:dyDescent="0.25">
      <c r="A977" s="356">
        <v>1062</v>
      </c>
      <c r="B977" s="356" t="s">
        <v>8064</v>
      </c>
      <c r="C977" s="356" t="s">
        <v>3517</v>
      </c>
      <c r="D977" s="352">
        <v>326.10000000000002</v>
      </c>
    </row>
    <row r="978" spans="1:4" x14ac:dyDescent="0.25">
      <c r="A978" s="356">
        <v>39686</v>
      </c>
      <c r="B978" s="356" t="s">
        <v>8065</v>
      </c>
      <c r="C978" s="356" t="s">
        <v>3517</v>
      </c>
      <c r="D978" s="352">
        <v>528.02</v>
      </c>
    </row>
    <row r="979" spans="1:4" x14ac:dyDescent="0.25">
      <c r="A979" s="356">
        <v>43095</v>
      </c>
      <c r="B979" s="356" t="s">
        <v>8066</v>
      </c>
      <c r="C979" s="356" t="s">
        <v>3517</v>
      </c>
      <c r="D979" s="352">
        <v>140.63</v>
      </c>
    </row>
    <row r="980" spans="1:4" x14ac:dyDescent="0.25">
      <c r="A980" s="356">
        <v>1871</v>
      </c>
      <c r="B980" s="356" t="s">
        <v>4198</v>
      </c>
      <c r="C980" s="356" t="s">
        <v>3517</v>
      </c>
      <c r="D980" s="352">
        <v>3.99</v>
      </c>
    </row>
    <row r="981" spans="1:4" x14ac:dyDescent="0.25">
      <c r="A981" s="356">
        <v>12001</v>
      </c>
      <c r="B981" s="356" t="s">
        <v>4199</v>
      </c>
      <c r="C981" s="356" t="s">
        <v>3517</v>
      </c>
      <c r="D981" s="352">
        <v>5.76</v>
      </c>
    </row>
    <row r="982" spans="1:4" x14ac:dyDescent="0.25">
      <c r="A982" s="356">
        <v>11882</v>
      </c>
      <c r="B982" s="356" t="s">
        <v>10216</v>
      </c>
      <c r="C982" s="356" t="s">
        <v>3517</v>
      </c>
      <c r="D982" s="352">
        <v>100.47</v>
      </c>
    </row>
    <row r="983" spans="1:4" x14ac:dyDescent="0.25">
      <c r="A983" s="356">
        <v>1068</v>
      </c>
      <c r="B983" s="356" t="s">
        <v>8067</v>
      </c>
      <c r="C983" s="356" t="s">
        <v>3517</v>
      </c>
      <c r="D983" s="353">
        <v>2150.94</v>
      </c>
    </row>
    <row r="984" spans="1:4" x14ac:dyDescent="0.25">
      <c r="A984" s="356">
        <v>39690</v>
      </c>
      <c r="B984" s="356" t="s">
        <v>8068</v>
      </c>
      <c r="C984" s="356" t="s">
        <v>3517</v>
      </c>
      <c r="D984" s="353">
        <v>3608.57</v>
      </c>
    </row>
    <row r="985" spans="1:4" x14ac:dyDescent="0.25">
      <c r="A985" s="356">
        <v>39691</v>
      </c>
      <c r="B985" s="356" t="s">
        <v>8069</v>
      </c>
      <c r="C985" s="356" t="s">
        <v>3517</v>
      </c>
      <c r="D985" s="353">
        <v>4538.57</v>
      </c>
    </row>
    <row r="986" spans="1:4" x14ac:dyDescent="0.25">
      <c r="A986" s="356">
        <v>39808</v>
      </c>
      <c r="B986" s="356" t="s">
        <v>10217</v>
      </c>
      <c r="C986" s="356" t="s">
        <v>3517</v>
      </c>
      <c r="D986" s="352">
        <v>73.42</v>
      </c>
    </row>
    <row r="987" spans="1:4" x14ac:dyDescent="0.25">
      <c r="A987" s="356">
        <v>39809</v>
      </c>
      <c r="B987" s="356" t="s">
        <v>10218</v>
      </c>
      <c r="C987" s="356" t="s">
        <v>3517</v>
      </c>
      <c r="D987" s="352">
        <v>174.14</v>
      </c>
    </row>
    <row r="988" spans="1:4" x14ac:dyDescent="0.25">
      <c r="A988" s="356">
        <v>43439</v>
      </c>
      <c r="B988" s="356" t="s">
        <v>10219</v>
      </c>
      <c r="C988" s="356" t="s">
        <v>3517</v>
      </c>
      <c r="D988" s="352">
        <v>461.17</v>
      </c>
    </row>
    <row r="989" spans="1:4" x14ac:dyDescent="0.25">
      <c r="A989" s="356">
        <v>5103</v>
      </c>
      <c r="B989" s="356" t="s">
        <v>12527</v>
      </c>
      <c r="C989" s="356" t="s">
        <v>3517</v>
      </c>
      <c r="D989" s="352">
        <v>23.99</v>
      </c>
    </row>
    <row r="990" spans="1:4" x14ac:dyDescent="0.25">
      <c r="A990" s="356">
        <v>11880</v>
      </c>
      <c r="B990" s="356" t="s">
        <v>12528</v>
      </c>
      <c r="C990" s="356" t="s">
        <v>3517</v>
      </c>
      <c r="D990" s="352">
        <v>100.93</v>
      </c>
    </row>
    <row r="991" spans="1:4" x14ac:dyDescent="0.25">
      <c r="A991" s="356">
        <v>11714</v>
      </c>
      <c r="B991" s="356" t="s">
        <v>12529</v>
      </c>
      <c r="C991" s="356" t="s">
        <v>3517</v>
      </c>
      <c r="D991" s="352">
        <v>68.760000000000005</v>
      </c>
    </row>
    <row r="992" spans="1:4" x14ac:dyDescent="0.25">
      <c r="A992" s="356">
        <v>11712</v>
      </c>
      <c r="B992" s="356" t="s">
        <v>12530</v>
      </c>
      <c r="C992" s="356" t="s">
        <v>3517</v>
      </c>
      <c r="D992" s="352">
        <v>44.9</v>
      </c>
    </row>
    <row r="993" spans="1:4" x14ac:dyDescent="0.25">
      <c r="A993" s="356">
        <v>11717</v>
      </c>
      <c r="B993" s="356" t="s">
        <v>12531</v>
      </c>
      <c r="C993" s="356" t="s">
        <v>3517</v>
      </c>
      <c r="D993" s="352">
        <v>54.12</v>
      </c>
    </row>
    <row r="994" spans="1:4" x14ac:dyDescent="0.25">
      <c r="A994" s="356">
        <v>1106</v>
      </c>
      <c r="B994" s="356" t="s">
        <v>4200</v>
      </c>
      <c r="C994" s="356" t="s">
        <v>3575</v>
      </c>
      <c r="D994" s="352">
        <v>0.85</v>
      </c>
    </row>
    <row r="995" spans="1:4" x14ac:dyDescent="0.25">
      <c r="A995" s="356">
        <v>11161</v>
      </c>
      <c r="B995" s="356" t="s">
        <v>4201</v>
      </c>
      <c r="C995" s="356" t="s">
        <v>3575</v>
      </c>
      <c r="D995" s="352">
        <v>1.42</v>
      </c>
    </row>
    <row r="996" spans="1:4" x14ac:dyDescent="0.25">
      <c r="A996" s="356">
        <v>1107</v>
      </c>
      <c r="B996" s="356" t="s">
        <v>4202</v>
      </c>
      <c r="C996" s="356" t="s">
        <v>3575</v>
      </c>
      <c r="D996" s="352">
        <v>0.72</v>
      </c>
    </row>
    <row r="997" spans="1:4" x14ac:dyDescent="0.25">
      <c r="A997" s="356">
        <v>44479</v>
      </c>
      <c r="B997" s="356" t="s">
        <v>12532</v>
      </c>
      <c r="C997" s="356" t="s">
        <v>3575</v>
      </c>
      <c r="D997" s="352">
        <v>0.13</v>
      </c>
    </row>
    <row r="998" spans="1:4" x14ac:dyDescent="0.25">
      <c r="A998" s="356">
        <v>41068</v>
      </c>
      <c r="B998" s="356" t="s">
        <v>4203</v>
      </c>
      <c r="C998" s="356" t="s">
        <v>3655</v>
      </c>
      <c r="D998" s="353">
        <v>2549.6</v>
      </c>
    </row>
    <row r="999" spans="1:4" x14ac:dyDescent="0.25">
      <c r="A999" s="356">
        <v>4759</v>
      </c>
      <c r="B999" s="356" t="s">
        <v>12533</v>
      </c>
      <c r="C999" s="356" t="s">
        <v>3519</v>
      </c>
      <c r="D999" s="352">
        <v>14.41</v>
      </c>
    </row>
    <row r="1000" spans="1:4" x14ac:dyDescent="0.25">
      <c r="A1000" s="356">
        <v>1108</v>
      </c>
      <c r="B1000" s="356" t="s">
        <v>4204</v>
      </c>
      <c r="C1000" s="356" t="s">
        <v>3526</v>
      </c>
      <c r="D1000" s="352">
        <v>35.07</v>
      </c>
    </row>
    <row r="1001" spans="1:4" x14ac:dyDescent="0.25">
      <c r="A1001" s="356">
        <v>1117</v>
      </c>
      <c r="B1001" s="356" t="s">
        <v>4205</v>
      </c>
      <c r="C1001" s="356" t="s">
        <v>3526</v>
      </c>
      <c r="D1001" s="352">
        <v>35.35</v>
      </c>
    </row>
    <row r="1002" spans="1:4" x14ac:dyDescent="0.25">
      <c r="A1002" s="356">
        <v>1118</v>
      </c>
      <c r="B1002" s="356" t="s">
        <v>4206</v>
      </c>
      <c r="C1002" s="356" t="s">
        <v>3526</v>
      </c>
      <c r="D1002" s="352">
        <v>41.78</v>
      </c>
    </row>
    <row r="1003" spans="1:4" x14ac:dyDescent="0.25">
      <c r="A1003" s="356">
        <v>1110</v>
      </c>
      <c r="B1003" s="356" t="s">
        <v>4207</v>
      </c>
      <c r="C1003" s="356" t="s">
        <v>3526</v>
      </c>
      <c r="D1003" s="352">
        <v>41.78</v>
      </c>
    </row>
    <row r="1004" spans="1:4" x14ac:dyDescent="0.25">
      <c r="A1004" s="356">
        <v>12618</v>
      </c>
      <c r="B1004" s="356" t="s">
        <v>4208</v>
      </c>
      <c r="C1004" s="356" t="s">
        <v>3517</v>
      </c>
      <c r="D1004" s="352">
        <v>49.52</v>
      </c>
    </row>
    <row r="1005" spans="1:4" x14ac:dyDescent="0.25">
      <c r="A1005" s="356">
        <v>40784</v>
      </c>
      <c r="B1005" s="356" t="s">
        <v>8070</v>
      </c>
      <c r="C1005" s="356" t="s">
        <v>3526</v>
      </c>
      <c r="D1005" s="352">
        <v>115.25</v>
      </c>
    </row>
    <row r="1006" spans="1:4" x14ac:dyDescent="0.25">
      <c r="A1006" s="356">
        <v>40782</v>
      </c>
      <c r="B1006" s="356" t="s">
        <v>8071</v>
      </c>
      <c r="C1006" s="356" t="s">
        <v>3526</v>
      </c>
      <c r="D1006" s="352">
        <v>45.22</v>
      </c>
    </row>
    <row r="1007" spans="1:4" x14ac:dyDescent="0.25">
      <c r="A1007" s="356">
        <v>40783</v>
      </c>
      <c r="B1007" s="356" t="s">
        <v>8072</v>
      </c>
      <c r="C1007" s="356" t="s">
        <v>3526</v>
      </c>
      <c r="D1007" s="352">
        <v>58.91</v>
      </c>
    </row>
    <row r="1008" spans="1:4" x14ac:dyDescent="0.25">
      <c r="A1008" s="356">
        <v>1109</v>
      </c>
      <c r="B1008" s="356" t="s">
        <v>4209</v>
      </c>
      <c r="C1008" s="356" t="s">
        <v>3526</v>
      </c>
      <c r="D1008" s="352">
        <v>35.07</v>
      </c>
    </row>
    <row r="1009" spans="1:4" x14ac:dyDescent="0.25">
      <c r="A1009" s="356">
        <v>1119</v>
      </c>
      <c r="B1009" s="356" t="s">
        <v>4210</v>
      </c>
      <c r="C1009" s="356" t="s">
        <v>3526</v>
      </c>
      <c r="D1009" s="352">
        <v>22.61</v>
      </c>
    </row>
    <row r="1010" spans="1:4" x14ac:dyDescent="0.25">
      <c r="A1010" s="356">
        <v>13115</v>
      </c>
      <c r="B1010" s="356" t="s">
        <v>10220</v>
      </c>
      <c r="C1010" s="356" t="s">
        <v>3526</v>
      </c>
      <c r="D1010" s="352">
        <v>17.02</v>
      </c>
    </row>
    <row r="1011" spans="1:4" x14ac:dyDescent="0.25">
      <c r="A1011" s="356">
        <v>10541</v>
      </c>
      <c r="B1011" s="356" t="s">
        <v>10221</v>
      </c>
      <c r="C1011" s="356" t="s">
        <v>3526</v>
      </c>
      <c r="D1011" s="352">
        <v>20.8</v>
      </c>
    </row>
    <row r="1012" spans="1:4" x14ac:dyDescent="0.25">
      <c r="A1012" s="356">
        <v>10542</v>
      </c>
      <c r="B1012" s="356" t="s">
        <v>10222</v>
      </c>
      <c r="C1012" s="356" t="s">
        <v>3526</v>
      </c>
      <c r="D1012" s="352">
        <v>27.2</v>
      </c>
    </row>
    <row r="1013" spans="1:4" x14ac:dyDescent="0.25">
      <c r="A1013" s="356">
        <v>10543</v>
      </c>
      <c r="B1013" s="356" t="s">
        <v>10223</v>
      </c>
      <c r="C1013" s="356" t="s">
        <v>3526</v>
      </c>
      <c r="D1013" s="352">
        <v>44.13</v>
      </c>
    </row>
    <row r="1014" spans="1:4" x14ac:dyDescent="0.25">
      <c r="A1014" s="356">
        <v>10544</v>
      </c>
      <c r="B1014" s="356" t="s">
        <v>10224</v>
      </c>
      <c r="C1014" s="356" t="s">
        <v>3526</v>
      </c>
      <c r="D1014" s="352">
        <v>57.08</v>
      </c>
    </row>
    <row r="1015" spans="1:4" x14ac:dyDescent="0.25">
      <c r="A1015" s="356">
        <v>10545</v>
      </c>
      <c r="B1015" s="356" t="s">
        <v>10225</v>
      </c>
      <c r="C1015" s="356" t="s">
        <v>3526</v>
      </c>
      <c r="D1015" s="352">
        <v>106.67</v>
      </c>
    </row>
    <row r="1016" spans="1:4" x14ac:dyDescent="0.25">
      <c r="A1016" s="356">
        <v>38365</v>
      </c>
      <c r="B1016" s="356" t="s">
        <v>4211</v>
      </c>
      <c r="C1016" s="356" t="s">
        <v>3518</v>
      </c>
      <c r="D1016" s="352">
        <v>1.99</v>
      </c>
    </row>
    <row r="1017" spans="1:4" x14ac:dyDescent="0.25">
      <c r="A1017" s="356">
        <v>37745</v>
      </c>
      <c r="B1017" s="356" t="s">
        <v>4212</v>
      </c>
      <c r="C1017" s="356" t="s">
        <v>3517</v>
      </c>
      <c r="D1017" s="353">
        <v>398477</v>
      </c>
    </row>
    <row r="1018" spans="1:4" x14ac:dyDescent="0.25">
      <c r="A1018" s="356">
        <v>37754</v>
      </c>
      <c r="B1018" s="356" t="s">
        <v>4213</v>
      </c>
      <c r="C1018" s="356" t="s">
        <v>3517</v>
      </c>
      <c r="D1018" s="353">
        <v>416131.04</v>
      </c>
    </row>
    <row r="1019" spans="1:4" x14ac:dyDescent="0.25">
      <c r="A1019" s="356">
        <v>37761</v>
      </c>
      <c r="B1019" s="356" t="s">
        <v>4214</v>
      </c>
      <c r="C1019" s="356" t="s">
        <v>3517</v>
      </c>
      <c r="D1019" s="353">
        <v>350558.86</v>
      </c>
    </row>
    <row r="1020" spans="1:4" x14ac:dyDescent="0.25">
      <c r="A1020" s="356">
        <v>37757</v>
      </c>
      <c r="B1020" s="356" t="s">
        <v>4215</v>
      </c>
      <c r="C1020" s="356" t="s">
        <v>3517</v>
      </c>
      <c r="D1020" s="353">
        <v>488008.2</v>
      </c>
    </row>
    <row r="1021" spans="1:4" x14ac:dyDescent="0.25">
      <c r="A1021" s="356">
        <v>37759</v>
      </c>
      <c r="B1021" s="356" t="s">
        <v>4216</v>
      </c>
      <c r="C1021" s="356" t="s">
        <v>3517</v>
      </c>
      <c r="D1021" s="353">
        <v>489899.73</v>
      </c>
    </row>
    <row r="1022" spans="1:4" x14ac:dyDescent="0.25">
      <c r="A1022" s="356">
        <v>37766</v>
      </c>
      <c r="B1022" s="356" t="s">
        <v>4217</v>
      </c>
      <c r="C1022" s="356" t="s">
        <v>3517</v>
      </c>
      <c r="D1022" s="353">
        <v>489899.69</v>
      </c>
    </row>
    <row r="1023" spans="1:4" x14ac:dyDescent="0.25">
      <c r="A1023" s="356">
        <v>37752</v>
      </c>
      <c r="B1023" s="356" t="s">
        <v>4218</v>
      </c>
      <c r="C1023" s="356" t="s">
        <v>3517</v>
      </c>
      <c r="D1023" s="353">
        <v>444251.4</v>
      </c>
    </row>
    <row r="1024" spans="1:4" x14ac:dyDescent="0.25">
      <c r="A1024" s="356">
        <v>37760</v>
      </c>
      <c r="B1024" s="356" t="s">
        <v>4219</v>
      </c>
      <c r="C1024" s="356" t="s">
        <v>3517</v>
      </c>
      <c r="D1024" s="353">
        <v>467832.16</v>
      </c>
    </row>
    <row r="1025" spans="1:4" x14ac:dyDescent="0.25">
      <c r="A1025" s="356">
        <v>37765</v>
      </c>
      <c r="B1025" s="356" t="s">
        <v>4220</v>
      </c>
      <c r="C1025" s="356" t="s">
        <v>3517</v>
      </c>
      <c r="D1025" s="353">
        <v>326599.83</v>
      </c>
    </row>
    <row r="1026" spans="1:4" x14ac:dyDescent="0.25">
      <c r="A1026" s="356">
        <v>37746</v>
      </c>
      <c r="B1026" s="356" t="s">
        <v>4221</v>
      </c>
      <c r="C1026" s="356" t="s">
        <v>3517</v>
      </c>
      <c r="D1026" s="353">
        <v>358061.82</v>
      </c>
    </row>
    <row r="1027" spans="1:4" x14ac:dyDescent="0.25">
      <c r="A1027" s="356">
        <v>37750</v>
      </c>
      <c r="B1027" s="356" t="s">
        <v>4222</v>
      </c>
      <c r="C1027" s="356" t="s">
        <v>3517</v>
      </c>
      <c r="D1027" s="353">
        <v>356800.84</v>
      </c>
    </row>
    <row r="1028" spans="1:4" x14ac:dyDescent="0.25">
      <c r="A1028" s="356">
        <v>37756</v>
      </c>
      <c r="B1028" s="356" t="s">
        <v>4223</v>
      </c>
      <c r="C1028" s="356" t="s">
        <v>3517</v>
      </c>
      <c r="D1028" s="353">
        <v>350558.86</v>
      </c>
    </row>
    <row r="1029" spans="1:4" x14ac:dyDescent="0.25">
      <c r="A1029" s="356">
        <v>37755</v>
      </c>
      <c r="B1029" s="356" t="s">
        <v>4224</v>
      </c>
      <c r="C1029" s="356" t="s">
        <v>3517</v>
      </c>
      <c r="D1029" s="353">
        <v>509445.27</v>
      </c>
    </row>
    <row r="1030" spans="1:4" x14ac:dyDescent="0.25">
      <c r="A1030" s="356">
        <v>37758</v>
      </c>
      <c r="B1030" s="356" t="s">
        <v>4225</v>
      </c>
      <c r="C1030" s="356" t="s">
        <v>3517</v>
      </c>
      <c r="D1030" s="353">
        <v>575017.44999999995</v>
      </c>
    </row>
    <row r="1031" spans="1:4" x14ac:dyDescent="0.25">
      <c r="A1031" s="356">
        <v>37747</v>
      </c>
      <c r="B1031" s="356" t="s">
        <v>4226</v>
      </c>
      <c r="C1031" s="356" t="s">
        <v>3517</v>
      </c>
      <c r="D1031" s="353">
        <v>517389.58</v>
      </c>
    </row>
    <row r="1032" spans="1:4" x14ac:dyDescent="0.25">
      <c r="A1032" s="356">
        <v>37767</v>
      </c>
      <c r="B1032" s="356" t="s">
        <v>4227</v>
      </c>
      <c r="C1032" s="356" t="s">
        <v>3517</v>
      </c>
      <c r="D1032" s="353">
        <v>546014.38</v>
      </c>
    </row>
    <row r="1033" spans="1:4" x14ac:dyDescent="0.25">
      <c r="A1033" s="356">
        <v>37751</v>
      </c>
      <c r="B1033" s="356" t="s">
        <v>4228</v>
      </c>
      <c r="C1033" s="356" t="s">
        <v>3517</v>
      </c>
      <c r="D1033" s="353">
        <v>546014.38</v>
      </c>
    </row>
    <row r="1034" spans="1:4" x14ac:dyDescent="0.25">
      <c r="A1034" s="356">
        <v>37749</v>
      </c>
      <c r="B1034" s="356" t="s">
        <v>4229</v>
      </c>
      <c r="C1034" s="356" t="s">
        <v>3517</v>
      </c>
      <c r="D1034" s="353">
        <v>539709.36</v>
      </c>
    </row>
    <row r="1035" spans="1:4" x14ac:dyDescent="0.25">
      <c r="A1035" s="356">
        <v>1159</v>
      </c>
      <c r="B1035" s="356" t="s">
        <v>8073</v>
      </c>
      <c r="C1035" s="356" t="s">
        <v>3517</v>
      </c>
      <c r="D1035" s="353">
        <v>238827.67</v>
      </c>
    </row>
    <row r="1036" spans="1:4" x14ac:dyDescent="0.25">
      <c r="A1036" s="356">
        <v>12114</v>
      </c>
      <c r="B1036" s="356" t="s">
        <v>4230</v>
      </c>
      <c r="C1036" s="356" t="s">
        <v>3517</v>
      </c>
      <c r="D1036" s="352">
        <v>116.35</v>
      </c>
    </row>
    <row r="1037" spans="1:4" x14ac:dyDescent="0.25">
      <c r="A1037" s="356">
        <v>38106</v>
      </c>
      <c r="B1037" s="356" t="s">
        <v>4231</v>
      </c>
      <c r="C1037" s="356" t="s">
        <v>3517</v>
      </c>
      <c r="D1037" s="352">
        <v>15.81</v>
      </c>
    </row>
    <row r="1038" spans="1:4" x14ac:dyDescent="0.25">
      <c r="A1038" s="356">
        <v>38085</v>
      </c>
      <c r="B1038" s="356" t="s">
        <v>4232</v>
      </c>
      <c r="C1038" s="356" t="s">
        <v>3517</v>
      </c>
      <c r="D1038" s="352">
        <v>18.670000000000002</v>
      </c>
    </row>
    <row r="1039" spans="1:4" x14ac:dyDescent="0.25">
      <c r="A1039" s="356">
        <v>38599</v>
      </c>
      <c r="B1039" s="356" t="s">
        <v>10226</v>
      </c>
      <c r="C1039" s="356" t="s">
        <v>3517</v>
      </c>
      <c r="D1039" s="352">
        <v>5.19</v>
      </c>
    </row>
    <row r="1040" spans="1:4" x14ac:dyDescent="0.25">
      <c r="A1040" s="356">
        <v>38596</v>
      </c>
      <c r="B1040" s="356" t="s">
        <v>10227</v>
      </c>
      <c r="C1040" s="356" t="s">
        <v>3517</v>
      </c>
      <c r="D1040" s="352">
        <v>4.3099999999999996</v>
      </c>
    </row>
    <row r="1041" spans="1:4" x14ac:dyDescent="0.25">
      <c r="A1041" s="356">
        <v>38600</v>
      </c>
      <c r="B1041" s="356" t="s">
        <v>10228</v>
      </c>
      <c r="C1041" s="356" t="s">
        <v>3517</v>
      </c>
      <c r="D1041" s="352">
        <v>5.51</v>
      </c>
    </row>
    <row r="1042" spans="1:4" x14ac:dyDescent="0.25">
      <c r="A1042" s="356">
        <v>38597</v>
      </c>
      <c r="B1042" s="356" t="s">
        <v>10229</v>
      </c>
      <c r="C1042" s="356" t="s">
        <v>3517</v>
      </c>
      <c r="D1042" s="352">
        <v>4.34</v>
      </c>
    </row>
    <row r="1043" spans="1:4" x14ac:dyDescent="0.25">
      <c r="A1043" s="356">
        <v>659</v>
      </c>
      <c r="B1043" s="356" t="s">
        <v>10230</v>
      </c>
      <c r="C1043" s="356" t="s">
        <v>3517</v>
      </c>
      <c r="D1043" s="352">
        <v>2.4900000000000002</v>
      </c>
    </row>
    <row r="1044" spans="1:4" x14ac:dyDescent="0.25">
      <c r="A1044" s="356">
        <v>660</v>
      </c>
      <c r="B1044" s="356" t="s">
        <v>10231</v>
      </c>
      <c r="C1044" s="356" t="s">
        <v>3517</v>
      </c>
      <c r="D1044" s="352">
        <v>2.99</v>
      </c>
    </row>
    <row r="1045" spans="1:4" x14ac:dyDescent="0.25">
      <c r="A1045" s="356">
        <v>658</v>
      </c>
      <c r="B1045" s="356" t="s">
        <v>10232</v>
      </c>
      <c r="C1045" s="356" t="s">
        <v>3517</v>
      </c>
      <c r="D1045" s="352">
        <v>1.68</v>
      </c>
    </row>
    <row r="1046" spans="1:4" x14ac:dyDescent="0.25">
      <c r="A1046" s="356">
        <v>38548</v>
      </c>
      <c r="B1046" s="356" t="s">
        <v>4233</v>
      </c>
      <c r="C1046" s="356" t="s">
        <v>3517</v>
      </c>
      <c r="D1046" s="352">
        <v>2.1800000000000002</v>
      </c>
    </row>
    <row r="1047" spans="1:4" x14ac:dyDescent="0.25">
      <c r="A1047" s="356">
        <v>34649</v>
      </c>
      <c r="B1047" s="356" t="s">
        <v>4234</v>
      </c>
      <c r="C1047" s="356" t="s">
        <v>3517</v>
      </c>
      <c r="D1047" s="352">
        <v>2.94</v>
      </c>
    </row>
    <row r="1048" spans="1:4" x14ac:dyDescent="0.25">
      <c r="A1048" s="356">
        <v>34655</v>
      </c>
      <c r="B1048" s="356" t="s">
        <v>4235</v>
      </c>
      <c r="C1048" s="356" t="s">
        <v>3517</v>
      </c>
      <c r="D1048" s="352">
        <v>3.9</v>
      </c>
    </row>
    <row r="1049" spans="1:4" x14ac:dyDescent="0.25">
      <c r="A1049" s="356">
        <v>40607</v>
      </c>
      <c r="B1049" s="356" t="s">
        <v>4236</v>
      </c>
      <c r="C1049" s="356" t="s">
        <v>3517</v>
      </c>
      <c r="D1049" s="352">
        <v>4.74</v>
      </c>
    </row>
    <row r="1050" spans="1:4" x14ac:dyDescent="0.25">
      <c r="A1050" s="356">
        <v>567</v>
      </c>
      <c r="B1050" s="356" t="s">
        <v>10233</v>
      </c>
      <c r="C1050" s="356" t="s">
        <v>3526</v>
      </c>
      <c r="D1050" s="352">
        <v>15.45</v>
      </c>
    </row>
    <row r="1051" spans="1:4" x14ac:dyDescent="0.25">
      <c r="A1051" s="356">
        <v>574</v>
      </c>
      <c r="B1051" s="356" t="s">
        <v>10234</v>
      </c>
      <c r="C1051" s="356" t="s">
        <v>3526</v>
      </c>
      <c r="D1051" s="352">
        <v>40.61</v>
      </c>
    </row>
    <row r="1052" spans="1:4" x14ac:dyDescent="0.25">
      <c r="A1052" s="356">
        <v>568</v>
      </c>
      <c r="B1052" s="356" t="s">
        <v>10235</v>
      </c>
      <c r="C1052" s="356" t="s">
        <v>3526</v>
      </c>
      <c r="D1052" s="352">
        <v>85.57</v>
      </c>
    </row>
    <row r="1053" spans="1:4" x14ac:dyDescent="0.25">
      <c r="A1053" s="356">
        <v>585</v>
      </c>
      <c r="B1053" s="356" t="s">
        <v>4237</v>
      </c>
      <c r="C1053" s="356" t="s">
        <v>3575</v>
      </c>
      <c r="D1053" s="352">
        <v>37.85</v>
      </c>
    </row>
    <row r="1054" spans="1:4" x14ac:dyDescent="0.25">
      <c r="A1054" s="356">
        <v>4777</v>
      </c>
      <c r="B1054" s="356" t="s">
        <v>4238</v>
      </c>
      <c r="C1054" s="356" t="s">
        <v>3575</v>
      </c>
      <c r="D1054" s="352">
        <v>10.27</v>
      </c>
    </row>
    <row r="1055" spans="1:4" x14ac:dyDescent="0.25">
      <c r="A1055" s="356">
        <v>587</v>
      </c>
      <c r="B1055" s="356" t="s">
        <v>4239</v>
      </c>
      <c r="C1055" s="356" t="s">
        <v>3575</v>
      </c>
      <c r="D1055" s="352">
        <v>40.56</v>
      </c>
    </row>
    <row r="1056" spans="1:4" x14ac:dyDescent="0.25">
      <c r="A1056" s="356">
        <v>590</v>
      </c>
      <c r="B1056" s="356" t="s">
        <v>4240</v>
      </c>
      <c r="C1056" s="356" t="s">
        <v>3575</v>
      </c>
      <c r="D1056" s="352">
        <v>39.200000000000003</v>
      </c>
    </row>
    <row r="1057" spans="1:4" x14ac:dyDescent="0.25">
      <c r="A1057" s="356">
        <v>592</v>
      </c>
      <c r="B1057" s="356" t="s">
        <v>4241</v>
      </c>
      <c r="C1057" s="356" t="s">
        <v>3575</v>
      </c>
      <c r="D1057" s="352">
        <v>40.56</v>
      </c>
    </row>
    <row r="1058" spans="1:4" x14ac:dyDescent="0.25">
      <c r="A1058" s="356">
        <v>586</v>
      </c>
      <c r="B1058" s="356" t="s">
        <v>4242</v>
      </c>
      <c r="C1058" s="356" t="s">
        <v>3526</v>
      </c>
      <c r="D1058" s="352">
        <v>23.84</v>
      </c>
    </row>
    <row r="1059" spans="1:4" x14ac:dyDescent="0.25">
      <c r="A1059" s="356">
        <v>591</v>
      </c>
      <c r="B1059" s="356" t="s">
        <v>4243</v>
      </c>
      <c r="C1059" s="356" t="s">
        <v>3575</v>
      </c>
      <c r="D1059" s="352">
        <v>37.85</v>
      </c>
    </row>
    <row r="1060" spans="1:4" x14ac:dyDescent="0.25">
      <c r="A1060" s="356">
        <v>588</v>
      </c>
      <c r="B1060" s="356" t="s">
        <v>4244</v>
      </c>
      <c r="C1060" s="356" t="s">
        <v>3526</v>
      </c>
      <c r="D1060" s="352">
        <v>37.72</v>
      </c>
    </row>
    <row r="1061" spans="1:4" x14ac:dyDescent="0.25">
      <c r="A1061" s="356">
        <v>589</v>
      </c>
      <c r="B1061" s="356" t="s">
        <v>4245</v>
      </c>
      <c r="C1061" s="356" t="s">
        <v>3526</v>
      </c>
      <c r="D1061" s="352">
        <v>63.76</v>
      </c>
    </row>
    <row r="1062" spans="1:4" x14ac:dyDescent="0.25">
      <c r="A1062" s="356">
        <v>584</v>
      </c>
      <c r="B1062" s="356" t="s">
        <v>4246</v>
      </c>
      <c r="C1062" s="356" t="s">
        <v>3526</v>
      </c>
      <c r="D1062" s="352">
        <v>40.28</v>
      </c>
    </row>
    <row r="1063" spans="1:4" x14ac:dyDescent="0.25">
      <c r="A1063" s="356">
        <v>1165</v>
      </c>
      <c r="B1063" s="356" t="s">
        <v>4247</v>
      </c>
      <c r="C1063" s="356" t="s">
        <v>3517</v>
      </c>
      <c r="D1063" s="352">
        <v>15.13</v>
      </c>
    </row>
    <row r="1064" spans="1:4" x14ac:dyDescent="0.25">
      <c r="A1064" s="356">
        <v>1164</v>
      </c>
      <c r="B1064" s="356" t="s">
        <v>4248</v>
      </c>
      <c r="C1064" s="356" t="s">
        <v>3517</v>
      </c>
      <c r="D1064" s="352">
        <v>12.25</v>
      </c>
    </row>
    <row r="1065" spans="1:4" x14ac:dyDescent="0.25">
      <c r="A1065" s="356">
        <v>1162</v>
      </c>
      <c r="B1065" s="356" t="s">
        <v>4249</v>
      </c>
      <c r="C1065" s="356" t="s">
        <v>3517</v>
      </c>
      <c r="D1065" s="352">
        <v>4.26</v>
      </c>
    </row>
    <row r="1066" spans="1:4" x14ac:dyDescent="0.25">
      <c r="A1066" s="356">
        <v>12395</v>
      </c>
      <c r="B1066" s="356" t="s">
        <v>4250</v>
      </c>
      <c r="C1066" s="356" t="s">
        <v>3517</v>
      </c>
      <c r="D1066" s="352">
        <v>4.1399999999999997</v>
      </c>
    </row>
    <row r="1067" spans="1:4" x14ac:dyDescent="0.25">
      <c r="A1067" s="356">
        <v>1170</v>
      </c>
      <c r="B1067" s="356" t="s">
        <v>4251</v>
      </c>
      <c r="C1067" s="356" t="s">
        <v>3517</v>
      </c>
      <c r="D1067" s="352">
        <v>8.0299999999999994</v>
      </c>
    </row>
    <row r="1068" spans="1:4" x14ac:dyDescent="0.25">
      <c r="A1068" s="356">
        <v>1169</v>
      </c>
      <c r="B1068" s="356" t="s">
        <v>4252</v>
      </c>
      <c r="C1068" s="356" t="s">
        <v>3517</v>
      </c>
      <c r="D1068" s="352">
        <v>39.409999999999997</v>
      </c>
    </row>
    <row r="1069" spans="1:4" x14ac:dyDescent="0.25">
      <c r="A1069" s="356">
        <v>1166</v>
      </c>
      <c r="B1069" s="356" t="s">
        <v>4253</v>
      </c>
      <c r="C1069" s="356" t="s">
        <v>3517</v>
      </c>
      <c r="D1069" s="352">
        <v>21.85</v>
      </c>
    </row>
    <row r="1070" spans="1:4" x14ac:dyDescent="0.25">
      <c r="A1070" s="356">
        <v>1163</v>
      </c>
      <c r="B1070" s="356" t="s">
        <v>4254</v>
      </c>
      <c r="C1070" s="356" t="s">
        <v>3517</v>
      </c>
      <c r="D1070" s="352">
        <v>5.5</v>
      </c>
    </row>
    <row r="1071" spans="1:4" x14ac:dyDescent="0.25">
      <c r="A1071" s="356">
        <v>12396</v>
      </c>
      <c r="B1071" s="356" t="s">
        <v>4255</v>
      </c>
      <c r="C1071" s="356" t="s">
        <v>3517</v>
      </c>
      <c r="D1071" s="352">
        <v>4.1399999999999997</v>
      </c>
    </row>
    <row r="1072" spans="1:4" x14ac:dyDescent="0.25">
      <c r="A1072" s="356">
        <v>1168</v>
      </c>
      <c r="B1072" s="356" t="s">
        <v>4256</v>
      </c>
      <c r="C1072" s="356" t="s">
        <v>3517</v>
      </c>
      <c r="D1072" s="352">
        <v>56.19</v>
      </c>
    </row>
    <row r="1073" spans="1:4" x14ac:dyDescent="0.25">
      <c r="A1073" s="356">
        <v>1167</v>
      </c>
      <c r="B1073" s="356" t="s">
        <v>4257</v>
      </c>
      <c r="C1073" s="356" t="s">
        <v>3517</v>
      </c>
      <c r="D1073" s="352">
        <v>93.99</v>
      </c>
    </row>
    <row r="1074" spans="1:4" x14ac:dyDescent="0.25">
      <c r="A1074" s="356">
        <v>36331</v>
      </c>
      <c r="B1074" s="356" t="s">
        <v>4258</v>
      </c>
      <c r="C1074" s="356" t="s">
        <v>3517</v>
      </c>
      <c r="D1074" s="352">
        <v>2.02</v>
      </c>
    </row>
    <row r="1075" spans="1:4" x14ac:dyDescent="0.25">
      <c r="A1075" s="356">
        <v>36346</v>
      </c>
      <c r="B1075" s="356" t="s">
        <v>4259</v>
      </c>
      <c r="C1075" s="356" t="s">
        <v>3517</v>
      </c>
      <c r="D1075" s="352">
        <v>3.48</v>
      </c>
    </row>
    <row r="1076" spans="1:4" x14ac:dyDescent="0.25">
      <c r="A1076" s="356">
        <v>1210</v>
      </c>
      <c r="B1076" s="356" t="s">
        <v>4260</v>
      </c>
      <c r="C1076" s="356" t="s">
        <v>3517</v>
      </c>
      <c r="D1076" s="352">
        <v>12.98</v>
      </c>
    </row>
    <row r="1077" spans="1:4" x14ac:dyDescent="0.25">
      <c r="A1077" s="356">
        <v>1203</v>
      </c>
      <c r="B1077" s="356" t="s">
        <v>4261</v>
      </c>
      <c r="C1077" s="356" t="s">
        <v>3517</v>
      </c>
      <c r="D1077" s="352">
        <v>12.58</v>
      </c>
    </row>
    <row r="1078" spans="1:4" x14ac:dyDescent="0.25">
      <c r="A1078" s="356">
        <v>1197</v>
      </c>
      <c r="B1078" s="356" t="s">
        <v>4262</v>
      </c>
      <c r="C1078" s="356" t="s">
        <v>3517</v>
      </c>
      <c r="D1078" s="352">
        <v>1.61</v>
      </c>
    </row>
    <row r="1079" spans="1:4" x14ac:dyDescent="0.25">
      <c r="A1079" s="356">
        <v>1202</v>
      </c>
      <c r="B1079" s="356" t="s">
        <v>4263</v>
      </c>
      <c r="C1079" s="356" t="s">
        <v>3517</v>
      </c>
      <c r="D1079" s="352">
        <v>4.33</v>
      </c>
    </row>
    <row r="1080" spans="1:4" x14ac:dyDescent="0.25">
      <c r="A1080" s="356">
        <v>1188</v>
      </c>
      <c r="B1080" s="356" t="s">
        <v>4264</v>
      </c>
      <c r="C1080" s="356" t="s">
        <v>3517</v>
      </c>
      <c r="D1080" s="352">
        <v>25.58</v>
      </c>
    </row>
    <row r="1081" spans="1:4" x14ac:dyDescent="0.25">
      <c r="A1081" s="356">
        <v>1211</v>
      </c>
      <c r="B1081" s="356" t="s">
        <v>4265</v>
      </c>
      <c r="C1081" s="356" t="s">
        <v>3517</v>
      </c>
      <c r="D1081" s="352">
        <v>13.2</v>
      </c>
    </row>
    <row r="1082" spans="1:4" x14ac:dyDescent="0.25">
      <c r="A1082" s="356">
        <v>1198</v>
      </c>
      <c r="B1082" s="356" t="s">
        <v>4266</v>
      </c>
      <c r="C1082" s="356" t="s">
        <v>3517</v>
      </c>
      <c r="D1082" s="352">
        <v>2.38</v>
      </c>
    </row>
    <row r="1083" spans="1:4" x14ac:dyDescent="0.25">
      <c r="A1083" s="356">
        <v>1199</v>
      </c>
      <c r="B1083" s="356" t="s">
        <v>4267</v>
      </c>
      <c r="C1083" s="356" t="s">
        <v>3517</v>
      </c>
      <c r="D1083" s="352">
        <v>33.409999999999997</v>
      </c>
    </row>
    <row r="1084" spans="1:4" x14ac:dyDescent="0.25">
      <c r="A1084" s="356">
        <v>20088</v>
      </c>
      <c r="B1084" s="356" t="s">
        <v>10742</v>
      </c>
      <c r="C1084" s="356" t="s">
        <v>3517</v>
      </c>
      <c r="D1084" s="352">
        <v>19.2</v>
      </c>
    </row>
    <row r="1085" spans="1:4" x14ac:dyDescent="0.25">
      <c r="A1085" s="356">
        <v>20089</v>
      </c>
      <c r="B1085" s="356" t="s">
        <v>10743</v>
      </c>
      <c r="C1085" s="356" t="s">
        <v>3517</v>
      </c>
      <c r="D1085" s="352">
        <v>91.54</v>
      </c>
    </row>
    <row r="1086" spans="1:4" x14ac:dyDescent="0.25">
      <c r="A1086" s="356">
        <v>20087</v>
      </c>
      <c r="B1086" s="356" t="s">
        <v>10744</v>
      </c>
      <c r="C1086" s="356" t="s">
        <v>3517</v>
      </c>
      <c r="D1086" s="352">
        <v>13.83</v>
      </c>
    </row>
    <row r="1087" spans="1:4" x14ac:dyDescent="0.25">
      <c r="A1087" s="356">
        <v>1200</v>
      </c>
      <c r="B1087" s="356" t="s">
        <v>4268</v>
      </c>
      <c r="C1087" s="356" t="s">
        <v>3517</v>
      </c>
      <c r="D1087" s="352">
        <v>11.23</v>
      </c>
    </row>
    <row r="1088" spans="1:4" x14ac:dyDescent="0.25">
      <c r="A1088" s="356">
        <v>12909</v>
      </c>
      <c r="B1088" s="356" t="s">
        <v>4269</v>
      </c>
      <c r="C1088" s="356" t="s">
        <v>3517</v>
      </c>
      <c r="D1088" s="352">
        <v>5.09</v>
      </c>
    </row>
    <row r="1089" spans="1:4" x14ac:dyDescent="0.25">
      <c r="A1089" s="356">
        <v>12910</v>
      </c>
      <c r="B1089" s="356" t="s">
        <v>4270</v>
      </c>
      <c r="C1089" s="356" t="s">
        <v>3517</v>
      </c>
      <c r="D1089" s="352">
        <v>8.5</v>
      </c>
    </row>
    <row r="1090" spans="1:4" x14ac:dyDescent="0.25">
      <c r="A1090" s="356">
        <v>1184</v>
      </c>
      <c r="B1090" s="356" t="s">
        <v>4271</v>
      </c>
      <c r="C1090" s="356" t="s">
        <v>3517</v>
      </c>
      <c r="D1090" s="352">
        <v>82.15</v>
      </c>
    </row>
    <row r="1091" spans="1:4" x14ac:dyDescent="0.25">
      <c r="A1091" s="356">
        <v>1191</v>
      </c>
      <c r="B1091" s="356" t="s">
        <v>4272</v>
      </c>
      <c r="C1091" s="356" t="s">
        <v>3517</v>
      </c>
      <c r="D1091" s="352">
        <v>1.17</v>
      </c>
    </row>
    <row r="1092" spans="1:4" x14ac:dyDescent="0.25">
      <c r="A1092" s="356">
        <v>1185</v>
      </c>
      <c r="B1092" s="356" t="s">
        <v>4273</v>
      </c>
      <c r="C1092" s="356" t="s">
        <v>3517</v>
      </c>
      <c r="D1092" s="352">
        <v>1.33</v>
      </c>
    </row>
    <row r="1093" spans="1:4" x14ac:dyDescent="0.25">
      <c r="A1093" s="356">
        <v>1189</v>
      </c>
      <c r="B1093" s="356" t="s">
        <v>4274</v>
      </c>
      <c r="C1093" s="356" t="s">
        <v>3517</v>
      </c>
      <c r="D1093" s="352">
        <v>2.31</v>
      </c>
    </row>
    <row r="1094" spans="1:4" x14ac:dyDescent="0.25">
      <c r="A1094" s="356">
        <v>1193</v>
      </c>
      <c r="B1094" s="356" t="s">
        <v>4275</v>
      </c>
      <c r="C1094" s="356" t="s">
        <v>3517</v>
      </c>
      <c r="D1094" s="352">
        <v>4.45</v>
      </c>
    </row>
    <row r="1095" spans="1:4" x14ac:dyDescent="0.25">
      <c r="A1095" s="356">
        <v>1194</v>
      </c>
      <c r="B1095" s="356" t="s">
        <v>4276</v>
      </c>
      <c r="C1095" s="356" t="s">
        <v>3517</v>
      </c>
      <c r="D1095" s="352">
        <v>8.42</v>
      </c>
    </row>
    <row r="1096" spans="1:4" x14ac:dyDescent="0.25">
      <c r="A1096" s="356">
        <v>1195</v>
      </c>
      <c r="B1096" s="356" t="s">
        <v>4277</v>
      </c>
      <c r="C1096" s="356" t="s">
        <v>3517</v>
      </c>
      <c r="D1096" s="352">
        <v>12.67</v>
      </c>
    </row>
    <row r="1097" spans="1:4" x14ac:dyDescent="0.25">
      <c r="A1097" s="356">
        <v>1204</v>
      </c>
      <c r="B1097" s="356" t="s">
        <v>4278</v>
      </c>
      <c r="C1097" s="356" t="s">
        <v>3517</v>
      </c>
      <c r="D1097" s="352">
        <v>23.04</v>
      </c>
    </row>
    <row r="1098" spans="1:4" x14ac:dyDescent="0.25">
      <c r="A1098" s="356">
        <v>1205</v>
      </c>
      <c r="B1098" s="356" t="s">
        <v>4279</v>
      </c>
      <c r="C1098" s="356" t="s">
        <v>3517</v>
      </c>
      <c r="D1098" s="352">
        <v>54.66</v>
      </c>
    </row>
    <row r="1099" spans="1:4" x14ac:dyDescent="0.25">
      <c r="A1099" s="356">
        <v>1207</v>
      </c>
      <c r="B1099" s="356" t="s">
        <v>4280</v>
      </c>
      <c r="C1099" s="356" t="s">
        <v>3517</v>
      </c>
      <c r="D1099" s="352">
        <v>40.94</v>
      </c>
    </row>
    <row r="1100" spans="1:4" x14ac:dyDescent="0.25">
      <c r="A1100" s="356">
        <v>1206</v>
      </c>
      <c r="B1100" s="356" t="s">
        <v>4281</v>
      </c>
      <c r="C1100" s="356" t="s">
        <v>3517</v>
      </c>
      <c r="D1100" s="352">
        <v>10.27</v>
      </c>
    </row>
    <row r="1101" spans="1:4" x14ac:dyDescent="0.25">
      <c r="A1101" s="356">
        <v>1183</v>
      </c>
      <c r="B1101" s="356" t="s">
        <v>4282</v>
      </c>
      <c r="C1101" s="356" t="s">
        <v>3517</v>
      </c>
      <c r="D1101" s="352">
        <v>26.74</v>
      </c>
    </row>
    <row r="1102" spans="1:4" x14ac:dyDescent="0.25">
      <c r="A1102" s="356">
        <v>42685</v>
      </c>
      <c r="B1102" s="356" t="s">
        <v>8074</v>
      </c>
      <c r="C1102" s="356" t="s">
        <v>3517</v>
      </c>
      <c r="D1102" s="352">
        <v>97.8</v>
      </c>
    </row>
    <row r="1103" spans="1:4" x14ac:dyDescent="0.25">
      <c r="A1103" s="356">
        <v>42686</v>
      </c>
      <c r="B1103" s="356" t="s">
        <v>8075</v>
      </c>
      <c r="C1103" s="356" t="s">
        <v>3517</v>
      </c>
      <c r="D1103" s="352">
        <v>152.27000000000001</v>
      </c>
    </row>
    <row r="1104" spans="1:4" x14ac:dyDescent="0.25">
      <c r="A1104" s="356">
        <v>12894</v>
      </c>
      <c r="B1104" s="356" t="s">
        <v>4283</v>
      </c>
      <c r="C1104" s="356" t="s">
        <v>3517</v>
      </c>
      <c r="D1104" s="352">
        <v>26</v>
      </c>
    </row>
    <row r="1105" spans="1:4" x14ac:dyDescent="0.25">
      <c r="A1105" s="356">
        <v>12895</v>
      </c>
      <c r="B1105" s="356" t="s">
        <v>4284</v>
      </c>
      <c r="C1105" s="356" t="s">
        <v>3517</v>
      </c>
      <c r="D1105" s="352">
        <v>20</v>
      </c>
    </row>
    <row r="1106" spans="1:4" x14ac:dyDescent="0.25">
      <c r="A1106" s="356">
        <v>1631</v>
      </c>
      <c r="B1106" s="356" t="s">
        <v>4285</v>
      </c>
      <c r="C1106" s="356" t="s">
        <v>3517</v>
      </c>
      <c r="D1106" s="352">
        <v>152.75</v>
      </c>
    </row>
    <row r="1107" spans="1:4" x14ac:dyDescent="0.25">
      <c r="A1107" s="356">
        <v>1633</v>
      </c>
      <c r="B1107" s="356" t="s">
        <v>4286</v>
      </c>
      <c r="C1107" s="356" t="s">
        <v>3517</v>
      </c>
      <c r="D1107" s="352">
        <v>259.52999999999997</v>
      </c>
    </row>
    <row r="1108" spans="1:4" x14ac:dyDescent="0.25">
      <c r="A1108" s="356">
        <v>10818</v>
      </c>
      <c r="B1108" s="356" t="s">
        <v>4287</v>
      </c>
      <c r="C1108" s="356" t="s">
        <v>3575</v>
      </c>
      <c r="D1108" s="352">
        <v>49.28</v>
      </c>
    </row>
    <row r="1109" spans="1:4" x14ac:dyDescent="0.25">
      <c r="A1109" s="356">
        <v>41410</v>
      </c>
      <c r="B1109" s="356" t="s">
        <v>12534</v>
      </c>
      <c r="C1109" s="356" t="s">
        <v>3517</v>
      </c>
      <c r="D1109" s="352">
        <v>76.72</v>
      </c>
    </row>
    <row r="1110" spans="1:4" x14ac:dyDescent="0.25">
      <c r="A1110" s="356">
        <v>41411</v>
      </c>
      <c r="B1110" s="356" t="s">
        <v>12535</v>
      </c>
      <c r="C1110" s="356" t="s">
        <v>3517</v>
      </c>
      <c r="D1110" s="352">
        <v>69.55</v>
      </c>
    </row>
    <row r="1111" spans="1:4" x14ac:dyDescent="0.25">
      <c r="A1111" s="356">
        <v>41412</v>
      </c>
      <c r="B1111" s="356" t="s">
        <v>12536</v>
      </c>
      <c r="C1111" s="356" t="s">
        <v>3517</v>
      </c>
      <c r="D1111" s="352">
        <v>134.53</v>
      </c>
    </row>
    <row r="1112" spans="1:4" x14ac:dyDescent="0.25">
      <c r="A1112" s="356">
        <v>41413</v>
      </c>
      <c r="B1112" s="356" t="s">
        <v>12537</v>
      </c>
      <c r="C1112" s="356" t="s">
        <v>3517</v>
      </c>
      <c r="D1112" s="352">
        <v>121.05</v>
      </c>
    </row>
    <row r="1113" spans="1:4" x14ac:dyDescent="0.25">
      <c r="A1113" s="356">
        <v>39359</v>
      </c>
      <c r="B1113" s="356" t="s">
        <v>4288</v>
      </c>
      <c r="C1113" s="356" t="s">
        <v>3517</v>
      </c>
      <c r="D1113" s="352">
        <v>35.25</v>
      </c>
    </row>
    <row r="1114" spans="1:4" x14ac:dyDescent="0.25">
      <c r="A1114" s="356">
        <v>39360</v>
      </c>
      <c r="B1114" s="356" t="s">
        <v>4289</v>
      </c>
      <c r="C1114" s="356" t="s">
        <v>3517</v>
      </c>
      <c r="D1114" s="352">
        <v>32.04</v>
      </c>
    </row>
    <row r="1115" spans="1:4" x14ac:dyDescent="0.25">
      <c r="A1115" s="356">
        <v>10710</v>
      </c>
      <c r="B1115" s="356" t="s">
        <v>4290</v>
      </c>
      <c r="C1115" s="356" t="s">
        <v>3518</v>
      </c>
      <c r="D1115" s="352">
        <v>123.27</v>
      </c>
    </row>
    <row r="1116" spans="1:4" x14ac:dyDescent="0.25">
      <c r="A1116" s="356">
        <v>10709</v>
      </c>
      <c r="B1116" s="356" t="s">
        <v>4291</v>
      </c>
      <c r="C1116" s="356" t="s">
        <v>3518</v>
      </c>
      <c r="D1116" s="352">
        <v>151.44</v>
      </c>
    </row>
    <row r="1117" spans="1:4" x14ac:dyDescent="0.25">
      <c r="A1117" s="356">
        <v>39636</v>
      </c>
      <c r="B1117" s="356" t="s">
        <v>4292</v>
      </c>
      <c r="C1117" s="356" t="s">
        <v>3518</v>
      </c>
      <c r="D1117" s="352">
        <v>154.63999999999999</v>
      </c>
    </row>
    <row r="1118" spans="1:4" x14ac:dyDescent="0.25">
      <c r="A1118" s="356">
        <v>10708</v>
      </c>
      <c r="B1118" s="356" t="s">
        <v>4293</v>
      </c>
      <c r="C1118" s="356" t="s">
        <v>3518</v>
      </c>
      <c r="D1118" s="352">
        <v>47.72</v>
      </c>
    </row>
    <row r="1119" spans="1:4" x14ac:dyDescent="0.25">
      <c r="A1119" s="356">
        <v>39635</v>
      </c>
      <c r="B1119" s="356" t="s">
        <v>4294</v>
      </c>
      <c r="C1119" s="356" t="s">
        <v>3518</v>
      </c>
      <c r="D1119" s="352">
        <v>81.239999999999995</v>
      </c>
    </row>
    <row r="1120" spans="1:4" x14ac:dyDescent="0.25">
      <c r="A1120" s="356">
        <v>6117</v>
      </c>
      <c r="B1120" s="356" t="s">
        <v>12538</v>
      </c>
      <c r="C1120" s="356" t="s">
        <v>3519</v>
      </c>
      <c r="D1120" s="352">
        <v>12.82</v>
      </c>
    </row>
    <row r="1121" spans="1:4" x14ac:dyDescent="0.25">
      <c r="A1121" s="356">
        <v>40913</v>
      </c>
      <c r="B1121" s="356" t="s">
        <v>4295</v>
      </c>
      <c r="C1121" s="356" t="s">
        <v>3655</v>
      </c>
      <c r="D1121" s="353">
        <v>2268.0700000000002</v>
      </c>
    </row>
    <row r="1122" spans="1:4" x14ac:dyDescent="0.25">
      <c r="A1122" s="356">
        <v>1214</v>
      </c>
      <c r="B1122" s="356" t="s">
        <v>12539</v>
      </c>
      <c r="C1122" s="356" t="s">
        <v>3519</v>
      </c>
      <c r="D1122" s="352">
        <v>14.99</v>
      </c>
    </row>
    <row r="1123" spans="1:4" x14ac:dyDescent="0.25">
      <c r="A1123" s="356">
        <v>40915</v>
      </c>
      <c r="B1123" s="356" t="s">
        <v>4296</v>
      </c>
      <c r="C1123" s="356" t="s">
        <v>3655</v>
      </c>
      <c r="D1123" s="353">
        <v>2650.69</v>
      </c>
    </row>
    <row r="1124" spans="1:4" x14ac:dyDescent="0.25">
      <c r="A1124" s="356">
        <v>1213</v>
      </c>
      <c r="B1124" s="356" t="s">
        <v>12540</v>
      </c>
      <c r="C1124" s="356" t="s">
        <v>3519</v>
      </c>
      <c r="D1124" s="352">
        <v>15.93</v>
      </c>
    </row>
    <row r="1125" spans="1:4" x14ac:dyDescent="0.25">
      <c r="A1125" s="356">
        <v>40914</v>
      </c>
      <c r="B1125" s="356" t="s">
        <v>4297</v>
      </c>
      <c r="C1125" s="356" t="s">
        <v>3655</v>
      </c>
      <c r="D1125" s="353">
        <v>2814.94</v>
      </c>
    </row>
    <row r="1126" spans="1:4" x14ac:dyDescent="0.25">
      <c r="A1126" s="356">
        <v>5091</v>
      </c>
      <c r="B1126" s="356" t="s">
        <v>4298</v>
      </c>
      <c r="C1126" s="356" t="s">
        <v>3517</v>
      </c>
      <c r="D1126" s="352">
        <v>20.98</v>
      </c>
    </row>
    <row r="1127" spans="1:4" x14ac:dyDescent="0.25">
      <c r="A1127" s="356">
        <v>14615</v>
      </c>
      <c r="B1127" s="356" t="s">
        <v>4299</v>
      </c>
      <c r="C1127" s="356" t="s">
        <v>3517</v>
      </c>
      <c r="D1127" s="353">
        <v>4042.13</v>
      </c>
    </row>
    <row r="1128" spans="1:4" x14ac:dyDescent="0.25">
      <c r="A1128" s="356">
        <v>2711</v>
      </c>
      <c r="B1128" s="356" t="s">
        <v>4300</v>
      </c>
      <c r="C1128" s="356" t="s">
        <v>3517</v>
      </c>
      <c r="D1128" s="352">
        <v>185.45</v>
      </c>
    </row>
    <row r="1129" spans="1:4" x14ac:dyDescent="0.25">
      <c r="A1129" s="356">
        <v>37727</v>
      </c>
      <c r="B1129" s="356" t="s">
        <v>4301</v>
      </c>
      <c r="C1129" s="356" t="s">
        <v>3517</v>
      </c>
      <c r="D1129" s="353">
        <v>17387.59</v>
      </c>
    </row>
    <row r="1130" spans="1:4" x14ac:dyDescent="0.25">
      <c r="A1130" s="356">
        <v>37728</v>
      </c>
      <c r="B1130" s="356" t="s">
        <v>4302</v>
      </c>
      <c r="C1130" s="356" t="s">
        <v>3517</v>
      </c>
      <c r="D1130" s="353">
        <v>23588.75</v>
      </c>
    </row>
    <row r="1131" spans="1:4" x14ac:dyDescent="0.25">
      <c r="A1131" s="356">
        <v>37729</v>
      </c>
      <c r="B1131" s="356" t="s">
        <v>4303</v>
      </c>
      <c r="C1131" s="356" t="s">
        <v>3517</v>
      </c>
      <c r="D1131" s="353">
        <v>25534.22</v>
      </c>
    </row>
    <row r="1132" spans="1:4" x14ac:dyDescent="0.25">
      <c r="A1132" s="356">
        <v>37730</v>
      </c>
      <c r="B1132" s="356" t="s">
        <v>4304</v>
      </c>
      <c r="C1132" s="356" t="s">
        <v>3517</v>
      </c>
      <c r="D1132" s="353">
        <v>27479.68</v>
      </c>
    </row>
    <row r="1133" spans="1:4" x14ac:dyDescent="0.25">
      <c r="A1133" s="356">
        <v>37731</v>
      </c>
      <c r="B1133" s="356" t="s">
        <v>4305</v>
      </c>
      <c r="C1133" s="356" t="s">
        <v>3517</v>
      </c>
      <c r="D1133" s="353">
        <v>29425.15</v>
      </c>
    </row>
    <row r="1134" spans="1:4" x14ac:dyDescent="0.25">
      <c r="A1134" s="356">
        <v>37732</v>
      </c>
      <c r="B1134" s="356" t="s">
        <v>4306</v>
      </c>
      <c r="C1134" s="356" t="s">
        <v>3517</v>
      </c>
      <c r="D1134" s="353">
        <v>33559.26</v>
      </c>
    </row>
    <row r="1135" spans="1:4" x14ac:dyDescent="0.25">
      <c r="A1135" s="356">
        <v>42256</v>
      </c>
      <c r="B1135" s="356" t="s">
        <v>4308</v>
      </c>
      <c r="C1135" s="356" t="s">
        <v>3575</v>
      </c>
      <c r="D1135" s="352">
        <v>6.38</v>
      </c>
    </row>
    <row r="1136" spans="1:4" x14ac:dyDescent="0.25">
      <c r="A1136" s="356">
        <v>42250</v>
      </c>
      <c r="B1136" s="356" t="s">
        <v>12541</v>
      </c>
      <c r="C1136" s="356" t="s">
        <v>4307</v>
      </c>
      <c r="D1136" s="353">
        <v>2873.71</v>
      </c>
    </row>
    <row r="1137" spans="1:4" x14ac:dyDescent="0.25">
      <c r="A1137" s="356">
        <v>4743</v>
      </c>
      <c r="B1137" s="356" t="s">
        <v>4309</v>
      </c>
      <c r="C1137" s="356" t="s">
        <v>3524</v>
      </c>
      <c r="D1137" s="352">
        <v>49.21</v>
      </c>
    </row>
    <row r="1138" spans="1:4" x14ac:dyDescent="0.25">
      <c r="A1138" s="356">
        <v>4744</v>
      </c>
      <c r="B1138" s="356" t="s">
        <v>4310</v>
      </c>
      <c r="C1138" s="356" t="s">
        <v>3524</v>
      </c>
      <c r="D1138" s="352">
        <v>78.739999999999995</v>
      </c>
    </row>
    <row r="1139" spans="1:4" x14ac:dyDescent="0.25">
      <c r="A1139" s="356">
        <v>4745</v>
      </c>
      <c r="B1139" s="356" t="s">
        <v>4311</v>
      </c>
      <c r="C1139" s="356" t="s">
        <v>3524</v>
      </c>
      <c r="D1139" s="352">
        <v>94.44</v>
      </c>
    </row>
    <row r="1140" spans="1:4" x14ac:dyDescent="0.25">
      <c r="A1140" s="356">
        <v>36496</v>
      </c>
      <c r="B1140" s="356" t="s">
        <v>4312</v>
      </c>
      <c r="C1140" s="356" t="s">
        <v>3517</v>
      </c>
      <c r="D1140" s="353">
        <v>10262.9</v>
      </c>
    </row>
    <row r="1141" spans="1:4" x14ac:dyDescent="0.25">
      <c r="A1141" s="356">
        <v>10630</v>
      </c>
      <c r="B1141" s="356" t="s">
        <v>4313</v>
      </c>
      <c r="C1141" s="356" t="s">
        <v>3517</v>
      </c>
      <c r="D1141" s="353">
        <v>665688.84</v>
      </c>
    </row>
    <row r="1142" spans="1:4" x14ac:dyDescent="0.25">
      <c r="A1142" s="356">
        <v>37762</v>
      </c>
      <c r="B1142" s="356" t="s">
        <v>4314</v>
      </c>
      <c r="C1142" s="356" t="s">
        <v>3517</v>
      </c>
      <c r="D1142" s="353">
        <v>570920.76</v>
      </c>
    </row>
    <row r="1143" spans="1:4" x14ac:dyDescent="0.25">
      <c r="A1143" s="356">
        <v>37763</v>
      </c>
      <c r="B1143" s="356" t="s">
        <v>4315</v>
      </c>
      <c r="C1143" s="356" t="s">
        <v>3517</v>
      </c>
      <c r="D1143" s="353">
        <v>577854.92000000004</v>
      </c>
    </row>
    <row r="1144" spans="1:4" x14ac:dyDescent="0.25">
      <c r="A1144" s="356">
        <v>41992</v>
      </c>
      <c r="B1144" s="356" t="s">
        <v>4316</v>
      </c>
      <c r="C1144" s="356" t="s">
        <v>3517</v>
      </c>
      <c r="D1144" s="353">
        <v>656905.56000000006</v>
      </c>
    </row>
    <row r="1145" spans="1:4" x14ac:dyDescent="0.25">
      <c r="A1145" s="356">
        <v>13215</v>
      </c>
      <c r="B1145" s="356" t="s">
        <v>4317</v>
      </c>
      <c r="C1145" s="356" t="s">
        <v>3517</v>
      </c>
      <c r="D1145" s="353">
        <v>805529.78</v>
      </c>
    </row>
    <row r="1146" spans="1:4" x14ac:dyDescent="0.25">
      <c r="A1146" s="356">
        <v>4235</v>
      </c>
      <c r="B1146" s="356" t="s">
        <v>4318</v>
      </c>
      <c r="C1146" s="356" t="s">
        <v>3519</v>
      </c>
      <c r="D1146" s="352">
        <v>9.8000000000000007</v>
      </c>
    </row>
    <row r="1147" spans="1:4" x14ac:dyDescent="0.25">
      <c r="A1147" s="356">
        <v>40976</v>
      </c>
      <c r="B1147" s="356" t="s">
        <v>4319</v>
      </c>
      <c r="C1147" s="356" t="s">
        <v>3655</v>
      </c>
      <c r="D1147" s="353">
        <v>1732.43</v>
      </c>
    </row>
    <row r="1148" spans="1:4" x14ac:dyDescent="0.25">
      <c r="A1148" s="356">
        <v>39013</v>
      </c>
      <c r="B1148" s="356" t="s">
        <v>4320</v>
      </c>
      <c r="C1148" s="356" t="s">
        <v>3517</v>
      </c>
      <c r="D1148" s="352">
        <v>1.47</v>
      </c>
    </row>
    <row r="1149" spans="1:4" x14ac:dyDescent="0.25">
      <c r="A1149" s="356">
        <v>43091</v>
      </c>
      <c r="B1149" s="356" t="s">
        <v>8076</v>
      </c>
      <c r="C1149" s="356" t="s">
        <v>3517</v>
      </c>
      <c r="D1149" s="353">
        <v>5873.97</v>
      </c>
    </row>
    <row r="1150" spans="1:4" x14ac:dyDescent="0.25">
      <c r="A1150" s="356">
        <v>43092</v>
      </c>
      <c r="B1150" s="356" t="s">
        <v>8077</v>
      </c>
      <c r="C1150" s="356" t="s">
        <v>3517</v>
      </c>
      <c r="D1150" s="353">
        <v>7831.96</v>
      </c>
    </row>
    <row r="1151" spans="1:4" x14ac:dyDescent="0.25">
      <c r="A1151" s="356">
        <v>43089</v>
      </c>
      <c r="B1151" s="356" t="s">
        <v>8078</v>
      </c>
      <c r="C1151" s="356" t="s">
        <v>3517</v>
      </c>
      <c r="D1151" s="353">
        <v>1364.94</v>
      </c>
    </row>
    <row r="1152" spans="1:4" x14ac:dyDescent="0.25">
      <c r="A1152" s="356">
        <v>43090</v>
      </c>
      <c r="B1152" s="356" t="s">
        <v>8079</v>
      </c>
      <c r="C1152" s="356" t="s">
        <v>3517</v>
      </c>
      <c r="D1152" s="353">
        <v>3012.29</v>
      </c>
    </row>
    <row r="1153" spans="1:4" x14ac:dyDescent="0.25">
      <c r="A1153" s="356">
        <v>41967</v>
      </c>
      <c r="B1153" s="356" t="s">
        <v>12542</v>
      </c>
      <c r="C1153" s="356" t="s">
        <v>3576</v>
      </c>
      <c r="D1153" s="352">
        <v>14.59</v>
      </c>
    </row>
    <row r="1154" spans="1:4" x14ac:dyDescent="0.25">
      <c r="A1154" s="356">
        <v>12760</v>
      </c>
      <c r="B1154" s="356" t="s">
        <v>4321</v>
      </c>
      <c r="C1154" s="356" t="s">
        <v>3518</v>
      </c>
      <c r="D1154" s="353">
        <v>1663.09</v>
      </c>
    </row>
    <row r="1155" spans="1:4" x14ac:dyDescent="0.25">
      <c r="A1155" s="356">
        <v>12759</v>
      </c>
      <c r="B1155" s="356" t="s">
        <v>4322</v>
      </c>
      <c r="C1155" s="356" t="s">
        <v>3518</v>
      </c>
      <c r="D1155" s="353">
        <v>1108.71</v>
      </c>
    </row>
    <row r="1156" spans="1:4" x14ac:dyDescent="0.25">
      <c r="A1156" s="356">
        <v>43105</v>
      </c>
      <c r="B1156" s="356" t="s">
        <v>8080</v>
      </c>
      <c r="C1156" s="356" t="s">
        <v>3575</v>
      </c>
      <c r="D1156" s="352">
        <v>45.62</v>
      </c>
    </row>
    <row r="1157" spans="1:4" x14ac:dyDescent="0.25">
      <c r="A1157" s="356">
        <v>40424</v>
      </c>
      <c r="B1157" s="356" t="s">
        <v>4323</v>
      </c>
      <c r="C1157" s="356" t="s">
        <v>3575</v>
      </c>
      <c r="D1157" s="352">
        <v>11.59</v>
      </c>
    </row>
    <row r="1158" spans="1:4" x14ac:dyDescent="0.25">
      <c r="A1158" s="356">
        <v>1325</v>
      </c>
      <c r="B1158" s="356" t="s">
        <v>4324</v>
      </c>
      <c r="C1158" s="356" t="s">
        <v>3575</v>
      </c>
      <c r="D1158" s="352">
        <v>12.69</v>
      </c>
    </row>
    <row r="1159" spans="1:4" x14ac:dyDescent="0.25">
      <c r="A1159" s="356">
        <v>1327</v>
      </c>
      <c r="B1159" s="356" t="s">
        <v>4325</v>
      </c>
      <c r="C1159" s="356" t="s">
        <v>3575</v>
      </c>
      <c r="D1159" s="352">
        <v>13.52</v>
      </c>
    </row>
    <row r="1160" spans="1:4" x14ac:dyDescent="0.25">
      <c r="A1160" s="356">
        <v>1328</v>
      </c>
      <c r="B1160" s="356" t="s">
        <v>4326</v>
      </c>
      <c r="C1160" s="356" t="s">
        <v>3575</v>
      </c>
      <c r="D1160" s="352">
        <v>12.72</v>
      </c>
    </row>
    <row r="1161" spans="1:4" x14ac:dyDescent="0.25">
      <c r="A1161" s="356">
        <v>1321</v>
      </c>
      <c r="B1161" s="356" t="s">
        <v>4327</v>
      </c>
      <c r="C1161" s="356" t="s">
        <v>3575</v>
      </c>
      <c r="D1161" s="352">
        <v>11.78</v>
      </c>
    </row>
    <row r="1162" spans="1:4" x14ac:dyDescent="0.25">
      <c r="A1162" s="356">
        <v>1318</v>
      </c>
      <c r="B1162" s="356" t="s">
        <v>4328</v>
      </c>
      <c r="C1162" s="356" t="s">
        <v>3575</v>
      </c>
      <c r="D1162" s="352">
        <v>11.79</v>
      </c>
    </row>
    <row r="1163" spans="1:4" x14ac:dyDescent="0.25">
      <c r="A1163" s="356">
        <v>1322</v>
      </c>
      <c r="B1163" s="356" t="s">
        <v>4329</v>
      </c>
      <c r="C1163" s="356" t="s">
        <v>3575</v>
      </c>
      <c r="D1163" s="352">
        <v>12.46</v>
      </c>
    </row>
    <row r="1164" spans="1:4" x14ac:dyDescent="0.25">
      <c r="A1164" s="356">
        <v>1323</v>
      </c>
      <c r="B1164" s="356" t="s">
        <v>4330</v>
      </c>
      <c r="C1164" s="356" t="s">
        <v>3575</v>
      </c>
      <c r="D1164" s="352">
        <v>12.46</v>
      </c>
    </row>
    <row r="1165" spans="1:4" x14ac:dyDescent="0.25">
      <c r="A1165" s="356">
        <v>1319</v>
      </c>
      <c r="B1165" s="356" t="s">
        <v>4331</v>
      </c>
      <c r="C1165" s="356" t="s">
        <v>3575</v>
      </c>
      <c r="D1165" s="352">
        <v>10.5</v>
      </c>
    </row>
    <row r="1166" spans="1:4" x14ac:dyDescent="0.25">
      <c r="A1166" s="356">
        <v>11026</v>
      </c>
      <c r="B1166" s="356" t="s">
        <v>4332</v>
      </c>
      <c r="C1166" s="356" t="s">
        <v>3575</v>
      </c>
      <c r="D1166" s="352">
        <v>14.44</v>
      </c>
    </row>
    <row r="1167" spans="1:4" x14ac:dyDescent="0.25">
      <c r="A1167" s="356">
        <v>11027</v>
      </c>
      <c r="B1167" s="356" t="s">
        <v>4333</v>
      </c>
      <c r="C1167" s="356" t="s">
        <v>3575</v>
      </c>
      <c r="D1167" s="352">
        <v>15.03</v>
      </c>
    </row>
    <row r="1168" spans="1:4" x14ac:dyDescent="0.25">
      <c r="A1168" s="356">
        <v>11046</v>
      </c>
      <c r="B1168" s="356" t="s">
        <v>4334</v>
      </c>
      <c r="C1168" s="356" t="s">
        <v>3575</v>
      </c>
      <c r="D1168" s="352">
        <v>14.4</v>
      </c>
    </row>
    <row r="1169" spans="1:4" x14ac:dyDescent="0.25">
      <c r="A1169" s="356">
        <v>11047</v>
      </c>
      <c r="B1169" s="356" t="s">
        <v>4335</v>
      </c>
      <c r="C1169" s="356" t="s">
        <v>3575</v>
      </c>
      <c r="D1169" s="352">
        <v>15.69</v>
      </c>
    </row>
    <row r="1170" spans="1:4" x14ac:dyDescent="0.25">
      <c r="A1170" s="356">
        <v>43668</v>
      </c>
      <c r="B1170" s="356" t="s">
        <v>4336</v>
      </c>
      <c r="C1170" s="356" t="s">
        <v>3575</v>
      </c>
      <c r="D1170" s="352">
        <v>13.85</v>
      </c>
    </row>
    <row r="1171" spans="1:4" x14ac:dyDescent="0.25">
      <c r="A1171" s="356">
        <v>11049</v>
      </c>
      <c r="B1171" s="356" t="s">
        <v>4337</v>
      </c>
      <c r="C1171" s="356" t="s">
        <v>3575</v>
      </c>
      <c r="D1171" s="352">
        <v>15</v>
      </c>
    </row>
    <row r="1172" spans="1:4" x14ac:dyDescent="0.25">
      <c r="A1172" s="356">
        <v>43106</v>
      </c>
      <c r="B1172" s="356" t="s">
        <v>8081</v>
      </c>
      <c r="C1172" s="356" t="s">
        <v>3575</v>
      </c>
      <c r="D1172" s="352">
        <v>15.09</v>
      </c>
    </row>
    <row r="1173" spans="1:4" x14ac:dyDescent="0.25">
      <c r="A1173" s="356">
        <v>11051</v>
      </c>
      <c r="B1173" s="356" t="s">
        <v>4338</v>
      </c>
      <c r="C1173" s="356" t="s">
        <v>3575</v>
      </c>
      <c r="D1173" s="352">
        <v>15.75</v>
      </c>
    </row>
    <row r="1174" spans="1:4" x14ac:dyDescent="0.25">
      <c r="A1174" s="356">
        <v>11061</v>
      </c>
      <c r="B1174" s="356" t="s">
        <v>4339</v>
      </c>
      <c r="C1174" s="356" t="s">
        <v>3575</v>
      </c>
      <c r="D1174" s="352">
        <v>18.899999999999999</v>
      </c>
    </row>
    <row r="1175" spans="1:4" x14ac:dyDescent="0.25">
      <c r="A1175" s="356">
        <v>43667</v>
      </c>
      <c r="B1175" s="356" t="s">
        <v>4340</v>
      </c>
      <c r="C1175" s="356" t="s">
        <v>3575</v>
      </c>
      <c r="D1175" s="352">
        <v>13.73</v>
      </c>
    </row>
    <row r="1176" spans="1:4" x14ac:dyDescent="0.25">
      <c r="A1176" s="356">
        <v>1333</v>
      </c>
      <c r="B1176" s="356" t="s">
        <v>4341</v>
      </c>
      <c r="C1176" s="356" t="s">
        <v>3575</v>
      </c>
      <c r="D1176" s="352">
        <v>11.44</v>
      </c>
    </row>
    <row r="1177" spans="1:4" x14ac:dyDescent="0.25">
      <c r="A1177" s="356">
        <v>1330</v>
      </c>
      <c r="B1177" s="356" t="s">
        <v>4342</v>
      </c>
      <c r="C1177" s="356" t="s">
        <v>3575</v>
      </c>
      <c r="D1177" s="352">
        <v>11.33</v>
      </c>
    </row>
    <row r="1178" spans="1:4" x14ac:dyDescent="0.25">
      <c r="A1178" s="356">
        <v>10957</v>
      </c>
      <c r="B1178" s="356" t="s">
        <v>4343</v>
      </c>
      <c r="C1178" s="356" t="s">
        <v>3575</v>
      </c>
      <c r="D1178" s="352">
        <v>13.07</v>
      </c>
    </row>
    <row r="1179" spans="1:4" x14ac:dyDescent="0.25">
      <c r="A1179" s="356">
        <v>1332</v>
      </c>
      <c r="B1179" s="356" t="s">
        <v>4344</v>
      </c>
      <c r="C1179" s="356" t="s">
        <v>3575</v>
      </c>
      <c r="D1179" s="352">
        <v>11.62</v>
      </c>
    </row>
    <row r="1180" spans="1:4" x14ac:dyDescent="0.25">
      <c r="A1180" s="356">
        <v>1334</v>
      </c>
      <c r="B1180" s="356" t="s">
        <v>4345</v>
      </c>
      <c r="C1180" s="356" t="s">
        <v>3575</v>
      </c>
      <c r="D1180" s="352">
        <v>12.88</v>
      </c>
    </row>
    <row r="1181" spans="1:4" x14ac:dyDescent="0.25">
      <c r="A1181" s="356">
        <v>1335</v>
      </c>
      <c r="B1181" s="356" t="s">
        <v>4346</v>
      </c>
      <c r="C1181" s="356" t="s">
        <v>3575</v>
      </c>
      <c r="D1181" s="352">
        <v>13.31</v>
      </c>
    </row>
    <row r="1182" spans="1:4" x14ac:dyDescent="0.25">
      <c r="A1182" s="356">
        <v>40425</v>
      </c>
      <c r="B1182" s="356" t="s">
        <v>4347</v>
      </c>
      <c r="C1182" s="356" t="s">
        <v>3575</v>
      </c>
      <c r="D1182" s="352">
        <v>11.4</v>
      </c>
    </row>
    <row r="1183" spans="1:4" x14ac:dyDescent="0.25">
      <c r="A1183" s="356">
        <v>1337</v>
      </c>
      <c r="B1183" s="356" t="s">
        <v>4348</v>
      </c>
      <c r="C1183" s="356" t="s">
        <v>3575</v>
      </c>
      <c r="D1183" s="352">
        <v>13.07</v>
      </c>
    </row>
    <row r="1184" spans="1:4" x14ac:dyDescent="0.25">
      <c r="A1184" s="356">
        <v>1338</v>
      </c>
      <c r="B1184" s="356" t="s">
        <v>4349</v>
      </c>
      <c r="C1184" s="356" t="s">
        <v>3518</v>
      </c>
      <c r="D1184" s="352">
        <v>46.07</v>
      </c>
    </row>
    <row r="1185" spans="1:4" x14ac:dyDescent="0.25">
      <c r="A1185" s="356">
        <v>1340</v>
      </c>
      <c r="B1185" s="356" t="s">
        <v>4350</v>
      </c>
      <c r="C1185" s="356" t="s">
        <v>3518</v>
      </c>
      <c r="D1185" s="352">
        <v>53.26</v>
      </c>
    </row>
    <row r="1186" spans="1:4" x14ac:dyDescent="0.25">
      <c r="A1186" s="356">
        <v>1341</v>
      </c>
      <c r="B1186" s="356" t="s">
        <v>4351</v>
      </c>
      <c r="C1186" s="356" t="s">
        <v>3518</v>
      </c>
      <c r="D1186" s="352">
        <v>51.3</v>
      </c>
    </row>
    <row r="1187" spans="1:4" x14ac:dyDescent="0.25">
      <c r="A1187" s="356">
        <v>34659</v>
      </c>
      <c r="B1187" s="356" t="s">
        <v>4352</v>
      </c>
      <c r="C1187" s="356" t="s">
        <v>3518</v>
      </c>
      <c r="D1187" s="352">
        <v>50.44</v>
      </c>
    </row>
    <row r="1188" spans="1:4" x14ac:dyDescent="0.25">
      <c r="A1188" s="356">
        <v>34514</v>
      </c>
      <c r="B1188" s="356" t="s">
        <v>4353</v>
      </c>
      <c r="C1188" s="356" t="s">
        <v>3518</v>
      </c>
      <c r="D1188" s="352">
        <v>55.87</v>
      </c>
    </row>
    <row r="1189" spans="1:4" x14ac:dyDescent="0.25">
      <c r="A1189" s="356">
        <v>34660</v>
      </c>
      <c r="B1189" s="356" t="s">
        <v>4354</v>
      </c>
      <c r="C1189" s="356" t="s">
        <v>3518</v>
      </c>
      <c r="D1189" s="352">
        <v>70.900000000000006</v>
      </c>
    </row>
    <row r="1190" spans="1:4" x14ac:dyDescent="0.25">
      <c r="A1190" s="356">
        <v>34661</v>
      </c>
      <c r="B1190" s="356" t="s">
        <v>4355</v>
      </c>
      <c r="C1190" s="356" t="s">
        <v>3518</v>
      </c>
      <c r="D1190" s="352">
        <v>101.84</v>
      </c>
    </row>
    <row r="1191" spans="1:4" x14ac:dyDescent="0.25">
      <c r="A1191" s="356">
        <v>34667</v>
      </c>
      <c r="B1191" s="356" t="s">
        <v>4356</v>
      </c>
      <c r="C1191" s="356" t="s">
        <v>3518</v>
      </c>
      <c r="D1191" s="352">
        <v>36.880000000000003</v>
      </c>
    </row>
    <row r="1192" spans="1:4" x14ac:dyDescent="0.25">
      <c r="A1192" s="356">
        <v>34668</v>
      </c>
      <c r="B1192" s="356" t="s">
        <v>4357</v>
      </c>
      <c r="C1192" s="356" t="s">
        <v>3518</v>
      </c>
      <c r="D1192" s="352">
        <v>48.19</v>
      </c>
    </row>
    <row r="1193" spans="1:4" x14ac:dyDescent="0.25">
      <c r="A1193" s="356">
        <v>34741</v>
      </c>
      <c r="B1193" s="356" t="s">
        <v>4358</v>
      </c>
      <c r="C1193" s="356" t="s">
        <v>3518</v>
      </c>
      <c r="D1193" s="352">
        <v>53.02</v>
      </c>
    </row>
    <row r="1194" spans="1:4" x14ac:dyDescent="0.25">
      <c r="A1194" s="356">
        <v>34664</v>
      </c>
      <c r="B1194" s="356" t="s">
        <v>4359</v>
      </c>
      <c r="C1194" s="356" t="s">
        <v>3518</v>
      </c>
      <c r="D1194" s="352">
        <v>57.86</v>
      </c>
    </row>
    <row r="1195" spans="1:4" x14ac:dyDescent="0.25">
      <c r="A1195" s="356">
        <v>34665</v>
      </c>
      <c r="B1195" s="356" t="s">
        <v>4360</v>
      </c>
      <c r="C1195" s="356" t="s">
        <v>3518</v>
      </c>
      <c r="D1195" s="352">
        <v>71.83</v>
      </c>
    </row>
    <row r="1196" spans="1:4" x14ac:dyDescent="0.25">
      <c r="A1196" s="356">
        <v>34666</v>
      </c>
      <c r="B1196" s="356" t="s">
        <v>4361</v>
      </c>
      <c r="C1196" s="356" t="s">
        <v>3518</v>
      </c>
      <c r="D1196" s="352">
        <v>108.5</v>
      </c>
    </row>
    <row r="1197" spans="1:4" x14ac:dyDescent="0.25">
      <c r="A1197" s="356">
        <v>34669</v>
      </c>
      <c r="B1197" s="356" t="s">
        <v>4362</v>
      </c>
      <c r="C1197" s="356" t="s">
        <v>3518</v>
      </c>
      <c r="D1197" s="352">
        <v>39.78</v>
      </c>
    </row>
    <row r="1198" spans="1:4" x14ac:dyDescent="0.25">
      <c r="A1198" s="356">
        <v>34670</v>
      </c>
      <c r="B1198" s="356" t="s">
        <v>4363</v>
      </c>
      <c r="C1198" s="356" t="s">
        <v>3518</v>
      </c>
      <c r="D1198" s="352">
        <v>48.66</v>
      </c>
    </row>
    <row r="1199" spans="1:4" x14ac:dyDescent="0.25">
      <c r="A1199" s="356">
        <v>34671</v>
      </c>
      <c r="B1199" s="356" t="s">
        <v>4364</v>
      </c>
      <c r="C1199" s="356" t="s">
        <v>3518</v>
      </c>
      <c r="D1199" s="352">
        <v>40.61</v>
      </c>
    </row>
    <row r="1200" spans="1:4" x14ac:dyDescent="0.25">
      <c r="A1200" s="356">
        <v>34672</v>
      </c>
      <c r="B1200" s="356" t="s">
        <v>4365</v>
      </c>
      <c r="C1200" s="356" t="s">
        <v>3518</v>
      </c>
      <c r="D1200" s="352">
        <v>42.83</v>
      </c>
    </row>
    <row r="1201" spans="1:4" x14ac:dyDescent="0.25">
      <c r="A1201" s="356">
        <v>34673</v>
      </c>
      <c r="B1201" s="356" t="s">
        <v>4366</v>
      </c>
      <c r="C1201" s="356" t="s">
        <v>3518</v>
      </c>
      <c r="D1201" s="352">
        <v>52.26</v>
      </c>
    </row>
    <row r="1202" spans="1:4" x14ac:dyDescent="0.25">
      <c r="A1202" s="356">
        <v>34674</v>
      </c>
      <c r="B1202" s="356" t="s">
        <v>4367</v>
      </c>
      <c r="C1202" s="356" t="s">
        <v>3518</v>
      </c>
      <c r="D1202" s="352">
        <v>69.48</v>
      </c>
    </row>
    <row r="1203" spans="1:4" x14ac:dyDescent="0.25">
      <c r="A1203" s="356">
        <v>34675</v>
      </c>
      <c r="B1203" s="356" t="s">
        <v>4368</v>
      </c>
      <c r="C1203" s="356" t="s">
        <v>3518</v>
      </c>
      <c r="D1203" s="352">
        <v>84.7</v>
      </c>
    </row>
    <row r="1204" spans="1:4" x14ac:dyDescent="0.25">
      <c r="A1204" s="356">
        <v>34676</v>
      </c>
      <c r="B1204" s="356" t="s">
        <v>4369</v>
      </c>
      <c r="C1204" s="356" t="s">
        <v>3518</v>
      </c>
      <c r="D1204" s="352">
        <v>24.38</v>
      </c>
    </row>
    <row r="1205" spans="1:4" x14ac:dyDescent="0.25">
      <c r="A1205" s="356">
        <v>34677</v>
      </c>
      <c r="B1205" s="356" t="s">
        <v>4370</v>
      </c>
      <c r="C1205" s="356" t="s">
        <v>3518</v>
      </c>
      <c r="D1205" s="352">
        <v>32.78</v>
      </c>
    </row>
    <row r="1206" spans="1:4" x14ac:dyDescent="0.25">
      <c r="A1206" s="356">
        <v>43126</v>
      </c>
      <c r="B1206" s="356" t="s">
        <v>8082</v>
      </c>
      <c r="C1206" s="356" t="s">
        <v>3518</v>
      </c>
      <c r="D1206" s="352">
        <v>113.76</v>
      </c>
    </row>
    <row r="1207" spans="1:4" x14ac:dyDescent="0.25">
      <c r="A1207" s="356">
        <v>43124</v>
      </c>
      <c r="B1207" s="356" t="s">
        <v>8083</v>
      </c>
      <c r="C1207" s="356" t="s">
        <v>3518</v>
      </c>
      <c r="D1207" s="352">
        <v>132.83000000000001</v>
      </c>
    </row>
    <row r="1208" spans="1:4" x14ac:dyDescent="0.25">
      <c r="A1208" s="356">
        <v>43125</v>
      </c>
      <c r="B1208" s="356" t="s">
        <v>8084</v>
      </c>
      <c r="C1208" s="356" t="s">
        <v>3518</v>
      </c>
      <c r="D1208" s="352">
        <v>172.26</v>
      </c>
    </row>
    <row r="1209" spans="1:4" x14ac:dyDescent="0.25">
      <c r="A1209" s="356">
        <v>40623</v>
      </c>
      <c r="B1209" s="356" t="s">
        <v>4371</v>
      </c>
      <c r="C1209" s="356" t="s">
        <v>3812</v>
      </c>
      <c r="D1209" s="352">
        <v>127.23</v>
      </c>
    </row>
    <row r="1210" spans="1:4" x14ac:dyDescent="0.25">
      <c r="A1210" s="356">
        <v>43701</v>
      </c>
      <c r="B1210" s="356" t="s">
        <v>10236</v>
      </c>
      <c r="C1210" s="356" t="s">
        <v>3575</v>
      </c>
      <c r="D1210" s="352">
        <v>47.83</v>
      </c>
    </row>
    <row r="1211" spans="1:4" x14ac:dyDescent="0.25">
      <c r="A1211" s="356">
        <v>1345</v>
      </c>
      <c r="B1211" s="356" t="s">
        <v>12543</v>
      </c>
      <c r="C1211" s="356" t="s">
        <v>3518</v>
      </c>
      <c r="D1211" s="352">
        <v>109.96</v>
      </c>
    </row>
    <row r="1212" spans="1:4" x14ac:dyDescent="0.25">
      <c r="A1212" s="356">
        <v>1346</v>
      </c>
      <c r="B1212" s="356" t="s">
        <v>12544</v>
      </c>
      <c r="C1212" s="356" t="s">
        <v>3518</v>
      </c>
      <c r="D1212" s="352">
        <v>63.96</v>
      </c>
    </row>
    <row r="1213" spans="1:4" x14ac:dyDescent="0.25">
      <c r="A1213" s="356">
        <v>1347</v>
      </c>
      <c r="B1213" s="356" t="s">
        <v>12545</v>
      </c>
      <c r="C1213" s="356" t="s">
        <v>3518</v>
      </c>
      <c r="D1213" s="352">
        <v>79.25</v>
      </c>
    </row>
    <row r="1214" spans="1:4" x14ac:dyDescent="0.25">
      <c r="A1214" s="356">
        <v>43678</v>
      </c>
      <c r="B1214" s="356" t="s">
        <v>12546</v>
      </c>
      <c r="C1214" s="356" t="s">
        <v>3518</v>
      </c>
      <c r="D1214" s="352">
        <v>91.93</v>
      </c>
    </row>
    <row r="1215" spans="1:4" x14ac:dyDescent="0.25">
      <c r="A1215" s="356">
        <v>43680</v>
      </c>
      <c r="B1215" s="356" t="s">
        <v>12547</v>
      </c>
      <c r="C1215" s="356" t="s">
        <v>3518</v>
      </c>
      <c r="D1215" s="352">
        <v>132.44</v>
      </c>
    </row>
    <row r="1216" spans="1:4" x14ac:dyDescent="0.25">
      <c r="A1216" s="356">
        <v>43679</v>
      </c>
      <c r="B1216" s="356" t="s">
        <v>12548</v>
      </c>
      <c r="C1216" s="356" t="s">
        <v>3518</v>
      </c>
      <c r="D1216" s="352">
        <v>46.48</v>
      </c>
    </row>
    <row r="1217" spans="1:4" x14ac:dyDescent="0.25">
      <c r="A1217" s="356">
        <v>1355</v>
      </c>
      <c r="B1217" s="356" t="s">
        <v>12549</v>
      </c>
      <c r="C1217" s="356" t="s">
        <v>3518</v>
      </c>
      <c r="D1217" s="352">
        <v>52.89</v>
      </c>
    </row>
    <row r="1218" spans="1:4" x14ac:dyDescent="0.25">
      <c r="A1218" s="356">
        <v>1358</v>
      </c>
      <c r="B1218" s="356" t="s">
        <v>12550</v>
      </c>
      <c r="C1218" s="356" t="s">
        <v>3518</v>
      </c>
      <c r="D1218" s="352">
        <v>64.930000000000007</v>
      </c>
    </row>
    <row r="1219" spans="1:4" x14ac:dyDescent="0.25">
      <c r="A1219" s="356">
        <v>43681</v>
      </c>
      <c r="B1219" s="356" t="s">
        <v>12551</v>
      </c>
      <c r="C1219" s="356" t="s">
        <v>3518</v>
      </c>
      <c r="D1219" s="352">
        <v>40.909999999999997</v>
      </c>
    </row>
    <row r="1220" spans="1:4" x14ac:dyDescent="0.25">
      <c r="A1220" s="356">
        <v>43677</v>
      </c>
      <c r="B1220" s="356" t="s">
        <v>12552</v>
      </c>
      <c r="C1220" s="356" t="s">
        <v>3518</v>
      </c>
      <c r="D1220" s="352">
        <v>80.56</v>
      </c>
    </row>
    <row r="1221" spans="1:4" x14ac:dyDescent="0.25">
      <c r="A1221" s="356">
        <v>43682</v>
      </c>
      <c r="B1221" s="356" t="s">
        <v>12553</v>
      </c>
      <c r="C1221" s="356" t="s">
        <v>3518</v>
      </c>
      <c r="D1221" s="352">
        <v>24.7</v>
      </c>
    </row>
    <row r="1222" spans="1:4" x14ac:dyDescent="0.25">
      <c r="A1222" s="356">
        <v>20971</v>
      </c>
      <c r="B1222" s="356" t="s">
        <v>4372</v>
      </c>
      <c r="C1222" s="356" t="s">
        <v>3517</v>
      </c>
      <c r="D1222" s="352">
        <v>14.8</v>
      </c>
    </row>
    <row r="1223" spans="1:4" x14ac:dyDescent="0.25">
      <c r="A1223" s="356">
        <v>13279</v>
      </c>
      <c r="B1223" s="356" t="s">
        <v>4373</v>
      </c>
      <c r="C1223" s="356" t="s">
        <v>3575</v>
      </c>
      <c r="D1223" s="352">
        <v>23.62</v>
      </c>
    </row>
    <row r="1224" spans="1:4" x14ac:dyDescent="0.25">
      <c r="A1224" s="356">
        <v>11977</v>
      </c>
      <c r="B1224" s="356" t="s">
        <v>4374</v>
      </c>
      <c r="C1224" s="356" t="s">
        <v>3517</v>
      </c>
      <c r="D1224" s="352">
        <v>12.24</v>
      </c>
    </row>
    <row r="1225" spans="1:4" x14ac:dyDescent="0.25">
      <c r="A1225" s="356">
        <v>11975</v>
      </c>
      <c r="B1225" s="356" t="s">
        <v>4375</v>
      </c>
      <c r="C1225" s="356" t="s">
        <v>3517</v>
      </c>
      <c r="D1225" s="352">
        <v>26.82</v>
      </c>
    </row>
    <row r="1226" spans="1:4" x14ac:dyDescent="0.25">
      <c r="A1226" s="356">
        <v>39746</v>
      </c>
      <c r="B1226" s="356" t="s">
        <v>4376</v>
      </c>
      <c r="C1226" s="356" t="s">
        <v>3517</v>
      </c>
      <c r="D1226" s="352">
        <v>298.49</v>
      </c>
    </row>
    <row r="1227" spans="1:4" x14ac:dyDescent="0.25">
      <c r="A1227" s="356">
        <v>11976</v>
      </c>
      <c r="B1227" s="356" t="s">
        <v>4377</v>
      </c>
      <c r="C1227" s="356" t="s">
        <v>3517</v>
      </c>
      <c r="D1227" s="352">
        <v>1.37</v>
      </c>
    </row>
    <row r="1228" spans="1:4" x14ac:dyDescent="0.25">
      <c r="A1228" s="356">
        <v>1368</v>
      </c>
      <c r="B1228" s="356" t="s">
        <v>4378</v>
      </c>
      <c r="C1228" s="356" t="s">
        <v>3517</v>
      </c>
      <c r="D1228" s="352">
        <v>74.7</v>
      </c>
    </row>
    <row r="1229" spans="1:4" x14ac:dyDescent="0.25">
      <c r="A1229" s="356">
        <v>1367</v>
      </c>
      <c r="B1229" s="356" t="s">
        <v>4379</v>
      </c>
      <c r="C1229" s="356" t="s">
        <v>3517</v>
      </c>
      <c r="D1229" s="352">
        <v>241.63</v>
      </c>
    </row>
    <row r="1230" spans="1:4" x14ac:dyDescent="0.25">
      <c r="A1230" s="356">
        <v>41899</v>
      </c>
      <c r="B1230" s="356" t="s">
        <v>4380</v>
      </c>
      <c r="C1230" s="356" t="s">
        <v>4307</v>
      </c>
      <c r="D1230" s="353">
        <v>5278.23</v>
      </c>
    </row>
    <row r="1231" spans="1:4" x14ac:dyDescent="0.25">
      <c r="A1231" s="356">
        <v>1380</v>
      </c>
      <c r="B1231" s="356" t="s">
        <v>4381</v>
      </c>
      <c r="C1231" s="356" t="s">
        <v>3575</v>
      </c>
      <c r="D1231" s="352">
        <v>2.2599999999999998</v>
      </c>
    </row>
    <row r="1232" spans="1:4" x14ac:dyDescent="0.25">
      <c r="A1232" s="356">
        <v>1375</v>
      </c>
      <c r="B1232" s="356" t="s">
        <v>4382</v>
      </c>
      <c r="C1232" s="356" t="s">
        <v>3575</v>
      </c>
      <c r="D1232" s="352">
        <v>12.86</v>
      </c>
    </row>
    <row r="1233" spans="1:4" x14ac:dyDescent="0.25">
      <c r="A1233" s="356">
        <v>1379</v>
      </c>
      <c r="B1233" s="356" t="s">
        <v>4383</v>
      </c>
      <c r="C1233" s="356" t="s">
        <v>3575</v>
      </c>
      <c r="D1233" s="352">
        <v>0.72</v>
      </c>
    </row>
    <row r="1234" spans="1:4" x14ac:dyDescent="0.25">
      <c r="A1234" s="356">
        <v>13284</v>
      </c>
      <c r="B1234" s="356" t="s">
        <v>10745</v>
      </c>
      <c r="C1234" s="356" t="s">
        <v>3575</v>
      </c>
      <c r="D1234" s="352">
        <v>0.72</v>
      </c>
    </row>
    <row r="1235" spans="1:4" x14ac:dyDescent="0.25">
      <c r="A1235" s="356">
        <v>44528</v>
      </c>
      <c r="B1235" s="356" t="s">
        <v>12554</v>
      </c>
      <c r="C1235" s="356" t="s">
        <v>3575</v>
      </c>
      <c r="D1235" s="352">
        <v>2.71</v>
      </c>
    </row>
    <row r="1236" spans="1:4" x14ac:dyDescent="0.25">
      <c r="A1236" s="356">
        <v>34753</v>
      </c>
      <c r="B1236" s="356" t="s">
        <v>4384</v>
      </c>
      <c r="C1236" s="356" t="s">
        <v>3575</v>
      </c>
      <c r="D1236" s="352">
        <v>0.79</v>
      </c>
    </row>
    <row r="1237" spans="1:4" x14ac:dyDescent="0.25">
      <c r="A1237" s="356">
        <v>420</v>
      </c>
      <c r="B1237" s="356" t="s">
        <v>4385</v>
      </c>
      <c r="C1237" s="356" t="s">
        <v>3517</v>
      </c>
      <c r="D1237" s="352">
        <v>36.270000000000003</v>
      </c>
    </row>
    <row r="1238" spans="1:4" x14ac:dyDescent="0.25">
      <c r="A1238" s="356">
        <v>12327</v>
      </c>
      <c r="B1238" s="356" t="s">
        <v>4386</v>
      </c>
      <c r="C1238" s="356" t="s">
        <v>3517</v>
      </c>
      <c r="D1238" s="352">
        <v>43.21</v>
      </c>
    </row>
    <row r="1239" spans="1:4" x14ac:dyDescent="0.25">
      <c r="A1239" s="356">
        <v>36148</v>
      </c>
      <c r="B1239" s="356" t="s">
        <v>4387</v>
      </c>
      <c r="C1239" s="356" t="s">
        <v>3517</v>
      </c>
      <c r="D1239" s="352">
        <v>96</v>
      </c>
    </row>
    <row r="1240" spans="1:4" x14ac:dyDescent="0.25">
      <c r="A1240" s="356">
        <v>12329</v>
      </c>
      <c r="B1240" s="356" t="s">
        <v>4388</v>
      </c>
      <c r="C1240" s="356" t="s">
        <v>3575</v>
      </c>
      <c r="D1240" s="352">
        <v>127.86</v>
      </c>
    </row>
    <row r="1241" spans="1:4" x14ac:dyDescent="0.25">
      <c r="A1241" s="356">
        <v>1339</v>
      </c>
      <c r="B1241" s="356" t="s">
        <v>4389</v>
      </c>
      <c r="C1241" s="356" t="s">
        <v>3575</v>
      </c>
      <c r="D1241" s="352">
        <v>46.19</v>
      </c>
    </row>
    <row r="1242" spans="1:4" x14ac:dyDescent="0.25">
      <c r="A1242" s="356">
        <v>44396</v>
      </c>
      <c r="B1242" s="356" t="s">
        <v>4390</v>
      </c>
      <c r="C1242" s="356" t="s">
        <v>3575</v>
      </c>
      <c r="D1242" s="352">
        <v>17.29</v>
      </c>
    </row>
    <row r="1243" spans="1:4" x14ac:dyDescent="0.25">
      <c r="A1243" s="356">
        <v>44327</v>
      </c>
      <c r="B1243" s="356" t="s">
        <v>12555</v>
      </c>
      <c r="C1243" s="356" t="s">
        <v>3576</v>
      </c>
      <c r="D1243" s="352">
        <v>58.8</v>
      </c>
    </row>
    <row r="1244" spans="1:4" x14ac:dyDescent="0.25">
      <c r="A1244" s="356">
        <v>37418</v>
      </c>
      <c r="B1244" s="356" t="s">
        <v>4391</v>
      </c>
      <c r="C1244" s="356" t="s">
        <v>3517</v>
      </c>
      <c r="D1244" s="352">
        <v>19.899999999999999</v>
      </c>
    </row>
    <row r="1245" spans="1:4" x14ac:dyDescent="0.25">
      <c r="A1245" s="356">
        <v>37419</v>
      </c>
      <c r="B1245" s="356" t="s">
        <v>4392</v>
      </c>
      <c r="C1245" s="356" t="s">
        <v>3517</v>
      </c>
      <c r="D1245" s="352">
        <v>20.43</v>
      </c>
    </row>
    <row r="1246" spans="1:4" x14ac:dyDescent="0.25">
      <c r="A1246" s="356">
        <v>1427</v>
      </c>
      <c r="B1246" s="356" t="s">
        <v>4393</v>
      </c>
      <c r="C1246" s="356" t="s">
        <v>3517</v>
      </c>
      <c r="D1246" s="352">
        <v>24.08</v>
      </c>
    </row>
    <row r="1247" spans="1:4" x14ac:dyDescent="0.25">
      <c r="A1247" s="356">
        <v>1402</v>
      </c>
      <c r="B1247" s="356" t="s">
        <v>4394</v>
      </c>
      <c r="C1247" s="356" t="s">
        <v>3517</v>
      </c>
      <c r="D1247" s="352">
        <v>8.33</v>
      </c>
    </row>
    <row r="1248" spans="1:4" x14ac:dyDescent="0.25">
      <c r="A1248" s="356">
        <v>1420</v>
      </c>
      <c r="B1248" s="356" t="s">
        <v>4395</v>
      </c>
      <c r="C1248" s="356" t="s">
        <v>3517</v>
      </c>
      <c r="D1248" s="352">
        <v>10.72</v>
      </c>
    </row>
    <row r="1249" spans="1:4" x14ac:dyDescent="0.25">
      <c r="A1249" s="356">
        <v>1419</v>
      </c>
      <c r="B1249" s="356" t="s">
        <v>4396</v>
      </c>
      <c r="C1249" s="356" t="s">
        <v>3517</v>
      </c>
      <c r="D1249" s="352">
        <v>12.94</v>
      </c>
    </row>
    <row r="1250" spans="1:4" x14ac:dyDescent="0.25">
      <c r="A1250" s="356">
        <v>1414</v>
      </c>
      <c r="B1250" s="356" t="s">
        <v>4397</v>
      </c>
      <c r="C1250" s="356" t="s">
        <v>3517</v>
      </c>
      <c r="D1250" s="352">
        <v>12.66</v>
      </c>
    </row>
    <row r="1251" spans="1:4" x14ac:dyDescent="0.25">
      <c r="A1251" s="356">
        <v>1413</v>
      </c>
      <c r="B1251" s="356" t="s">
        <v>4398</v>
      </c>
      <c r="C1251" s="356" t="s">
        <v>3517</v>
      </c>
      <c r="D1251" s="352">
        <v>18.7</v>
      </c>
    </row>
    <row r="1252" spans="1:4" x14ac:dyDescent="0.25">
      <c r="A1252" s="356">
        <v>1412</v>
      </c>
      <c r="B1252" s="356" t="s">
        <v>4399</v>
      </c>
      <c r="C1252" s="356" t="s">
        <v>3517</v>
      </c>
      <c r="D1252" s="352">
        <v>15.85</v>
      </c>
    </row>
    <row r="1253" spans="1:4" x14ac:dyDescent="0.25">
      <c r="A1253" s="356">
        <v>1411</v>
      </c>
      <c r="B1253" s="356" t="s">
        <v>4400</v>
      </c>
      <c r="C1253" s="356" t="s">
        <v>3517</v>
      </c>
      <c r="D1253" s="352">
        <v>28.83</v>
      </c>
    </row>
    <row r="1254" spans="1:4" x14ac:dyDescent="0.25">
      <c r="A1254" s="356">
        <v>1406</v>
      </c>
      <c r="B1254" s="356" t="s">
        <v>4401</v>
      </c>
      <c r="C1254" s="356" t="s">
        <v>3517</v>
      </c>
      <c r="D1254" s="352">
        <v>19.12</v>
      </c>
    </row>
    <row r="1255" spans="1:4" x14ac:dyDescent="0.25">
      <c r="A1255" s="356">
        <v>1407</v>
      </c>
      <c r="B1255" s="356" t="s">
        <v>4402</v>
      </c>
      <c r="C1255" s="356" t="s">
        <v>3517</v>
      </c>
      <c r="D1255" s="352">
        <v>23.84</v>
      </c>
    </row>
    <row r="1256" spans="1:4" x14ac:dyDescent="0.25">
      <c r="A1256" s="356">
        <v>1404</v>
      </c>
      <c r="B1256" s="356" t="s">
        <v>4403</v>
      </c>
      <c r="C1256" s="356" t="s">
        <v>3517</v>
      </c>
      <c r="D1256" s="352">
        <v>25.35</v>
      </c>
    </row>
    <row r="1257" spans="1:4" x14ac:dyDescent="0.25">
      <c r="A1257" s="356">
        <v>11281</v>
      </c>
      <c r="B1257" s="356" t="s">
        <v>4404</v>
      </c>
      <c r="C1257" s="356" t="s">
        <v>3517</v>
      </c>
      <c r="D1257" s="353">
        <v>11249</v>
      </c>
    </row>
    <row r="1258" spans="1:4" x14ac:dyDescent="0.25">
      <c r="A1258" s="356">
        <v>1442</v>
      </c>
      <c r="B1258" s="356" t="s">
        <v>8085</v>
      </c>
      <c r="C1258" s="356" t="s">
        <v>3517</v>
      </c>
      <c r="D1258" s="353">
        <v>9443.4500000000007</v>
      </c>
    </row>
    <row r="1259" spans="1:4" x14ac:dyDescent="0.25">
      <c r="A1259" s="356">
        <v>13457</v>
      </c>
      <c r="B1259" s="356" t="s">
        <v>8086</v>
      </c>
      <c r="C1259" s="356" t="s">
        <v>3517</v>
      </c>
      <c r="D1259" s="353">
        <v>8151.44</v>
      </c>
    </row>
    <row r="1260" spans="1:4" x14ac:dyDescent="0.25">
      <c r="A1260" s="356">
        <v>40699</v>
      </c>
      <c r="B1260" s="356" t="s">
        <v>4405</v>
      </c>
      <c r="C1260" s="356" t="s">
        <v>3517</v>
      </c>
      <c r="D1260" s="353">
        <v>6301.38</v>
      </c>
    </row>
    <row r="1261" spans="1:4" x14ac:dyDescent="0.25">
      <c r="A1261" s="356">
        <v>40701</v>
      </c>
      <c r="B1261" s="356" t="s">
        <v>4406</v>
      </c>
      <c r="C1261" s="356" t="s">
        <v>3517</v>
      </c>
      <c r="D1261" s="353">
        <v>111417.01</v>
      </c>
    </row>
    <row r="1262" spans="1:4" x14ac:dyDescent="0.25">
      <c r="A1262" s="356">
        <v>40700</v>
      </c>
      <c r="B1262" s="356" t="s">
        <v>4407</v>
      </c>
      <c r="C1262" s="356" t="s">
        <v>3517</v>
      </c>
      <c r="D1262" s="353">
        <v>14668.79</v>
      </c>
    </row>
    <row r="1263" spans="1:4" x14ac:dyDescent="0.25">
      <c r="A1263" s="356">
        <v>13458</v>
      </c>
      <c r="B1263" s="356" t="s">
        <v>4408</v>
      </c>
      <c r="C1263" s="356" t="s">
        <v>3517</v>
      </c>
      <c r="D1263" s="353">
        <v>13938.97</v>
      </c>
    </row>
    <row r="1264" spans="1:4" x14ac:dyDescent="0.25">
      <c r="A1264" s="356">
        <v>11134</v>
      </c>
      <c r="B1264" s="356" t="s">
        <v>12556</v>
      </c>
      <c r="C1264" s="356" t="s">
        <v>3518</v>
      </c>
      <c r="D1264" s="352">
        <v>91.12</v>
      </c>
    </row>
    <row r="1265" spans="1:4" x14ac:dyDescent="0.25">
      <c r="A1265" s="356">
        <v>11135</v>
      </c>
      <c r="B1265" s="356" t="s">
        <v>12557</v>
      </c>
      <c r="C1265" s="356" t="s">
        <v>3518</v>
      </c>
      <c r="D1265" s="352">
        <v>98.38</v>
      </c>
    </row>
    <row r="1266" spans="1:4" x14ac:dyDescent="0.25">
      <c r="A1266" s="356">
        <v>11136</v>
      </c>
      <c r="B1266" s="356" t="s">
        <v>12558</v>
      </c>
      <c r="C1266" s="356" t="s">
        <v>3518</v>
      </c>
      <c r="D1266" s="352">
        <v>112.65</v>
      </c>
    </row>
    <row r="1267" spans="1:4" x14ac:dyDescent="0.25">
      <c r="A1267" s="356">
        <v>34743</v>
      </c>
      <c r="B1267" s="356" t="s">
        <v>12559</v>
      </c>
      <c r="C1267" s="356" t="s">
        <v>3518</v>
      </c>
      <c r="D1267" s="352">
        <v>135.91999999999999</v>
      </c>
    </row>
    <row r="1268" spans="1:4" x14ac:dyDescent="0.25">
      <c r="A1268" s="356">
        <v>11137</v>
      </c>
      <c r="B1268" s="356" t="s">
        <v>12560</v>
      </c>
      <c r="C1268" s="356" t="s">
        <v>3518</v>
      </c>
      <c r="D1268" s="352">
        <v>154.37</v>
      </c>
    </row>
    <row r="1269" spans="1:4" x14ac:dyDescent="0.25">
      <c r="A1269" s="356">
        <v>34745</v>
      </c>
      <c r="B1269" s="356" t="s">
        <v>12561</v>
      </c>
      <c r="C1269" s="356" t="s">
        <v>3518</v>
      </c>
      <c r="D1269" s="352">
        <v>183.58</v>
      </c>
    </row>
    <row r="1270" spans="1:4" x14ac:dyDescent="0.25">
      <c r="A1270" s="356">
        <v>34746</v>
      </c>
      <c r="B1270" s="356" t="s">
        <v>12562</v>
      </c>
      <c r="C1270" s="356" t="s">
        <v>3518</v>
      </c>
      <c r="D1270" s="352">
        <v>50.06</v>
      </c>
    </row>
    <row r="1271" spans="1:4" x14ac:dyDescent="0.25">
      <c r="A1271" s="356">
        <v>1360</v>
      </c>
      <c r="B1271" s="356" t="s">
        <v>12563</v>
      </c>
      <c r="C1271" s="356" t="s">
        <v>3518</v>
      </c>
      <c r="D1271" s="352">
        <v>58.41</v>
      </c>
    </row>
    <row r="1272" spans="1:4" x14ac:dyDescent="0.25">
      <c r="A1272" s="356">
        <v>36524</v>
      </c>
      <c r="B1272" s="356" t="s">
        <v>4409</v>
      </c>
      <c r="C1272" s="356" t="s">
        <v>3517</v>
      </c>
      <c r="D1272" s="353">
        <v>153599.12</v>
      </c>
    </row>
    <row r="1273" spans="1:4" x14ac:dyDescent="0.25">
      <c r="A1273" s="356">
        <v>36526</v>
      </c>
      <c r="B1273" s="356" t="s">
        <v>4410</v>
      </c>
      <c r="C1273" s="356" t="s">
        <v>3517</v>
      </c>
      <c r="D1273" s="353">
        <v>123776.43</v>
      </c>
    </row>
    <row r="1274" spans="1:4" x14ac:dyDescent="0.25">
      <c r="A1274" s="356">
        <v>36523</v>
      </c>
      <c r="B1274" s="356" t="s">
        <v>4411</v>
      </c>
      <c r="C1274" s="356" t="s">
        <v>3517</v>
      </c>
      <c r="D1274" s="353">
        <v>264988.63</v>
      </c>
    </row>
    <row r="1275" spans="1:4" x14ac:dyDescent="0.25">
      <c r="A1275" s="356">
        <v>36527</v>
      </c>
      <c r="B1275" s="356" t="s">
        <v>4412</v>
      </c>
      <c r="C1275" s="356" t="s">
        <v>3517</v>
      </c>
      <c r="D1275" s="353">
        <v>287832.24</v>
      </c>
    </row>
    <row r="1276" spans="1:4" x14ac:dyDescent="0.25">
      <c r="A1276" s="356">
        <v>13803</v>
      </c>
      <c r="B1276" s="356" t="s">
        <v>4413</v>
      </c>
      <c r="C1276" s="356" t="s">
        <v>3517</v>
      </c>
      <c r="D1276" s="353">
        <v>104077.63</v>
      </c>
    </row>
    <row r="1277" spans="1:4" x14ac:dyDescent="0.25">
      <c r="A1277" s="356">
        <v>38642</v>
      </c>
      <c r="B1277" s="356" t="s">
        <v>4414</v>
      </c>
      <c r="C1277" s="356" t="s">
        <v>3517</v>
      </c>
      <c r="D1277" s="353">
        <v>67014.73</v>
      </c>
    </row>
    <row r="1278" spans="1:4" x14ac:dyDescent="0.25">
      <c r="A1278" s="356">
        <v>36522</v>
      </c>
      <c r="B1278" s="356" t="s">
        <v>4415</v>
      </c>
      <c r="C1278" s="356" t="s">
        <v>3517</v>
      </c>
      <c r="D1278" s="353">
        <v>77937.33</v>
      </c>
    </row>
    <row r="1279" spans="1:4" x14ac:dyDescent="0.25">
      <c r="A1279" s="356">
        <v>36525</v>
      </c>
      <c r="B1279" s="356" t="s">
        <v>4416</v>
      </c>
      <c r="C1279" s="356" t="s">
        <v>3517</v>
      </c>
      <c r="D1279" s="353">
        <v>104376.29</v>
      </c>
    </row>
    <row r="1280" spans="1:4" x14ac:dyDescent="0.25">
      <c r="A1280" s="356">
        <v>34348</v>
      </c>
      <c r="B1280" s="356" t="s">
        <v>4417</v>
      </c>
      <c r="C1280" s="356" t="s">
        <v>3526</v>
      </c>
      <c r="D1280" s="352">
        <v>20.95</v>
      </c>
    </row>
    <row r="1281" spans="1:4" x14ac:dyDescent="0.25">
      <c r="A1281" s="356">
        <v>34347</v>
      </c>
      <c r="B1281" s="356" t="s">
        <v>4418</v>
      </c>
      <c r="C1281" s="356" t="s">
        <v>3526</v>
      </c>
      <c r="D1281" s="352">
        <v>14.97</v>
      </c>
    </row>
    <row r="1282" spans="1:4" x14ac:dyDescent="0.25">
      <c r="A1282" s="356">
        <v>11146</v>
      </c>
      <c r="B1282" s="356" t="s">
        <v>4419</v>
      </c>
      <c r="C1282" s="356" t="s">
        <v>3524</v>
      </c>
      <c r="D1282" s="352">
        <v>585.13</v>
      </c>
    </row>
    <row r="1283" spans="1:4" x14ac:dyDescent="0.25">
      <c r="A1283" s="356">
        <v>11147</v>
      </c>
      <c r="B1283" s="356" t="s">
        <v>4420</v>
      </c>
      <c r="C1283" s="356" t="s">
        <v>3524</v>
      </c>
      <c r="D1283" s="352">
        <v>608.03</v>
      </c>
    </row>
    <row r="1284" spans="1:4" x14ac:dyDescent="0.25">
      <c r="A1284" s="356">
        <v>34872</v>
      </c>
      <c r="B1284" s="356" t="s">
        <v>4421</v>
      </c>
      <c r="C1284" s="356" t="s">
        <v>3524</v>
      </c>
      <c r="D1284" s="352">
        <v>614.85</v>
      </c>
    </row>
    <row r="1285" spans="1:4" x14ac:dyDescent="0.25">
      <c r="A1285" s="356">
        <v>34491</v>
      </c>
      <c r="B1285" s="356" t="s">
        <v>4422</v>
      </c>
      <c r="C1285" s="356" t="s">
        <v>3524</v>
      </c>
      <c r="D1285" s="352">
        <v>632.66999999999996</v>
      </c>
    </row>
    <row r="1286" spans="1:4" x14ac:dyDescent="0.25">
      <c r="A1286" s="356">
        <v>34770</v>
      </c>
      <c r="B1286" s="356" t="s">
        <v>4423</v>
      </c>
      <c r="C1286" s="356" t="s">
        <v>4307</v>
      </c>
      <c r="D1286" s="352">
        <v>475.73</v>
      </c>
    </row>
    <row r="1287" spans="1:4" x14ac:dyDescent="0.25">
      <c r="A1287" s="356">
        <v>1518</v>
      </c>
      <c r="B1287" s="356" t="s">
        <v>4424</v>
      </c>
      <c r="C1287" s="356" t="s">
        <v>4307</v>
      </c>
      <c r="D1287" s="352">
        <v>485</v>
      </c>
    </row>
    <row r="1288" spans="1:4" x14ac:dyDescent="0.25">
      <c r="A1288" s="356">
        <v>41965</v>
      </c>
      <c r="B1288" s="356" t="s">
        <v>4425</v>
      </c>
      <c r="C1288" s="356" t="s">
        <v>4307</v>
      </c>
      <c r="D1288" s="352">
        <v>425.26</v>
      </c>
    </row>
    <row r="1289" spans="1:4" x14ac:dyDescent="0.25">
      <c r="A1289" s="356">
        <v>34492</v>
      </c>
      <c r="B1289" s="356" t="s">
        <v>4426</v>
      </c>
      <c r="C1289" s="356" t="s">
        <v>3524</v>
      </c>
      <c r="D1289" s="352">
        <v>520</v>
      </c>
    </row>
    <row r="1290" spans="1:4" x14ac:dyDescent="0.25">
      <c r="A1290" s="356">
        <v>1524</v>
      </c>
      <c r="B1290" s="356" t="s">
        <v>4427</v>
      </c>
      <c r="C1290" s="356" t="s">
        <v>3524</v>
      </c>
      <c r="D1290" s="352">
        <v>561.39</v>
      </c>
    </row>
    <row r="1291" spans="1:4" x14ac:dyDescent="0.25">
      <c r="A1291" s="356">
        <v>38404</v>
      </c>
      <c r="B1291" s="356" t="s">
        <v>4428</v>
      </c>
      <c r="C1291" s="356" t="s">
        <v>3524</v>
      </c>
      <c r="D1291" s="352">
        <v>538.62</v>
      </c>
    </row>
    <row r="1292" spans="1:4" x14ac:dyDescent="0.25">
      <c r="A1292" s="356">
        <v>39849</v>
      </c>
      <c r="B1292" s="356" t="s">
        <v>4429</v>
      </c>
      <c r="C1292" s="356" t="s">
        <v>3524</v>
      </c>
      <c r="D1292" s="352">
        <v>617.26</v>
      </c>
    </row>
    <row r="1293" spans="1:4" x14ac:dyDescent="0.25">
      <c r="A1293" s="356">
        <v>38464</v>
      </c>
      <c r="B1293" s="356" t="s">
        <v>4430</v>
      </c>
      <c r="C1293" s="356" t="s">
        <v>3524</v>
      </c>
      <c r="D1293" s="352">
        <v>626.22</v>
      </c>
    </row>
    <row r="1294" spans="1:4" x14ac:dyDescent="0.25">
      <c r="A1294" s="356">
        <v>34493</v>
      </c>
      <c r="B1294" s="356" t="s">
        <v>4431</v>
      </c>
      <c r="C1294" s="356" t="s">
        <v>3524</v>
      </c>
      <c r="D1294" s="352">
        <v>534.65</v>
      </c>
    </row>
    <row r="1295" spans="1:4" x14ac:dyDescent="0.25">
      <c r="A1295" s="356">
        <v>1527</v>
      </c>
      <c r="B1295" s="356" t="s">
        <v>4432</v>
      </c>
      <c r="C1295" s="356" t="s">
        <v>3524</v>
      </c>
      <c r="D1295" s="352">
        <v>579.21</v>
      </c>
    </row>
    <row r="1296" spans="1:4" x14ac:dyDescent="0.25">
      <c r="A1296" s="356">
        <v>38405</v>
      </c>
      <c r="B1296" s="356" t="s">
        <v>4433</v>
      </c>
      <c r="C1296" s="356" t="s">
        <v>3524</v>
      </c>
      <c r="D1296" s="352">
        <v>555.23</v>
      </c>
    </row>
    <row r="1297" spans="1:4" x14ac:dyDescent="0.25">
      <c r="A1297" s="356">
        <v>38408</v>
      </c>
      <c r="B1297" s="356" t="s">
        <v>4434</v>
      </c>
      <c r="C1297" s="356" t="s">
        <v>3524</v>
      </c>
      <c r="D1297" s="352">
        <v>614.58000000000004</v>
      </c>
    </row>
    <row r="1298" spans="1:4" x14ac:dyDescent="0.25">
      <c r="A1298" s="356">
        <v>34494</v>
      </c>
      <c r="B1298" s="356" t="s">
        <v>4435</v>
      </c>
      <c r="C1298" s="356" t="s">
        <v>3524</v>
      </c>
      <c r="D1298" s="352">
        <v>552.48</v>
      </c>
    </row>
    <row r="1299" spans="1:4" x14ac:dyDescent="0.25">
      <c r="A1299" s="356">
        <v>1525</v>
      </c>
      <c r="B1299" s="356" t="s">
        <v>4436</v>
      </c>
      <c r="C1299" s="356" t="s">
        <v>3524</v>
      </c>
      <c r="D1299" s="352">
        <v>597.03</v>
      </c>
    </row>
    <row r="1300" spans="1:4" x14ac:dyDescent="0.25">
      <c r="A1300" s="356">
        <v>38406</v>
      </c>
      <c r="B1300" s="356" t="s">
        <v>4437</v>
      </c>
      <c r="C1300" s="356" t="s">
        <v>3524</v>
      </c>
      <c r="D1300" s="352">
        <v>586.28</v>
      </c>
    </row>
    <row r="1301" spans="1:4" x14ac:dyDescent="0.25">
      <c r="A1301" s="356">
        <v>38409</v>
      </c>
      <c r="B1301" s="356" t="s">
        <v>4438</v>
      </c>
      <c r="C1301" s="356" t="s">
        <v>3524</v>
      </c>
      <c r="D1301" s="352">
        <v>618.77</v>
      </c>
    </row>
    <row r="1302" spans="1:4" x14ac:dyDescent="0.25">
      <c r="A1302" s="356">
        <v>43360</v>
      </c>
      <c r="B1302" s="356" t="s">
        <v>10237</v>
      </c>
      <c r="C1302" s="356" t="s">
        <v>3524</v>
      </c>
      <c r="D1302" s="352">
        <v>645.20000000000005</v>
      </c>
    </row>
    <row r="1303" spans="1:4" x14ac:dyDescent="0.25">
      <c r="A1303" s="356">
        <v>34495</v>
      </c>
      <c r="B1303" s="356" t="s">
        <v>4439</v>
      </c>
      <c r="C1303" s="356" t="s">
        <v>3524</v>
      </c>
      <c r="D1303" s="352">
        <v>570.29999999999995</v>
      </c>
    </row>
    <row r="1304" spans="1:4" x14ac:dyDescent="0.25">
      <c r="A1304" s="356">
        <v>11145</v>
      </c>
      <c r="B1304" s="356" t="s">
        <v>4440</v>
      </c>
      <c r="C1304" s="356" t="s">
        <v>3524</v>
      </c>
      <c r="D1304" s="352">
        <v>614.85</v>
      </c>
    </row>
    <row r="1305" spans="1:4" x14ac:dyDescent="0.25">
      <c r="A1305" s="356">
        <v>34496</v>
      </c>
      <c r="B1305" s="356" t="s">
        <v>4441</v>
      </c>
      <c r="C1305" s="356" t="s">
        <v>3524</v>
      </c>
      <c r="D1305" s="352">
        <v>594.91999999999996</v>
      </c>
    </row>
    <row r="1306" spans="1:4" x14ac:dyDescent="0.25">
      <c r="A1306" s="356">
        <v>34479</v>
      </c>
      <c r="B1306" s="356" t="s">
        <v>4442</v>
      </c>
      <c r="C1306" s="356" t="s">
        <v>3524</v>
      </c>
      <c r="D1306" s="352">
        <v>632.66999999999996</v>
      </c>
    </row>
    <row r="1307" spans="1:4" x14ac:dyDescent="0.25">
      <c r="A1307" s="356">
        <v>34481</v>
      </c>
      <c r="B1307" s="356" t="s">
        <v>4443</v>
      </c>
      <c r="C1307" s="356" t="s">
        <v>3524</v>
      </c>
      <c r="D1307" s="352">
        <v>661.07</v>
      </c>
    </row>
    <row r="1308" spans="1:4" x14ac:dyDescent="0.25">
      <c r="A1308" s="356">
        <v>34483</v>
      </c>
      <c r="B1308" s="356" t="s">
        <v>4444</v>
      </c>
      <c r="C1308" s="356" t="s">
        <v>3524</v>
      </c>
      <c r="D1308" s="352">
        <v>706.3</v>
      </c>
    </row>
    <row r="1309" spans="1:4" x14ac:dyDescent="0.25">
      <c r="A1309" s="356">
        <v>34485</v>
      </c>
      <c r="B1309" s="356" t="s">
        <v>4445</v>
      </c>
      <c r="C1309" s="356" t="s">
        <v>3524</v>
      </c>
      <c r="D1309" s="352">
        <v>755.31</v>
      </c>
    </row>
    <row r="1310" spans="1:4" x14ac:dyDescent="0.25">
      <c r="A1310" s="356">
        <v>14041</v>
      </c>
      <c r="B1310" s="356" t="s">
        <v>4446</v>
      </c>
      <c r="C1310" s="356" t="s">
        <v>3524</v>
      </c>
      <c r="D1310" s="352">
        <v>490.99</v>
      </c>
    </row>
    <row r="1311" spans="1:4" x14ac:dyDescent="0.25">
      <c r="A1311" s="356">
        <v>1523</v>
      </c>
      <c r="B1311" s="356" t="s">
        <v>4447</v>
      </c>
      <c r="C1311" s="356" t="s">
        <v>3524</v>
      </c>
      <c r="D1311" s="352">
        <v>499.01</v>
      </c>
    </row>
    <row r="1312" spans="1:4" x14ac:dyDescent="0.25">
      <c r="A1312" s="356">
        <v>14052</v>
      </c>
      <c r="B1312" s="356" t="s">
        <v>4448</v>
      </c>
      <c r="C1312" s="356" t="s">
        <v>3517</v>
      </c>
      <c r="D1312" s="352">
        <v>9.82</v>
      </c>
    </row>
    <row r="1313" spans="1:4" x14ac:dyDescent="0.25">
      <c r="A1313" s="356">
        <v>14054</v>
      </c>
      <c r="B1313" s="356" t="s">
        <v>4449</v>
      </c>
      <c r="C1313" s="356" t="s">
        <v>3517</v>
      </c>
      <c r="D1313" s="352">
        <v>12.77</v>
      </c>
    </row>
    <row r="1314" spans="1:4" x14ac:dyDescent="0.25">
      <c r="A1314" s="356">
        <v>14053</v>
      </c>
      <c r="B1314" s="356" t="s">
        <v>4450</v>
      </c>
      <c r="C1314" s="356" t="s">
        <v>3517</v>
      </c>
      <c r="D1314" s="352">
        <v>9.9700000000000006</v>
      </c>
    </row>
    <row r="1315" spans="1:4" x14ac:dyDescent="0.25">
      <c r="A1315" s="356">
        <v>2558</v>
      </c>
      <c r="B1315" s="356" t="s">
        <v>4451</v>
      </c>
      <c r="C1315" s="356" t="s">
        <v>3517</v>
      </c>
      <c r="D1315" s="352">
        <v>7.51</v>
      </c>
    </row>
    <row r="1316" spans="1:4" x14ac:dyDescent="0.25">
      <c r="A1316" s="356">
        <v>2560</v>
      </c>
      <c r="B1316" s="356" t="s">
        <v>4452</v>
      </c>
      <c r="C1316" s="356" t="s">
        <v>3517</v>
      </c>
      <c r="D1316" s="352">
        <v>13.21</v>
      </c>
    </row>
    <row r="1317" spans="1:4" x14ac:dyDescent="0.25">
      <c r="A1317" s="356">
        <v>2559</v>
      </c>
      <c r="B1317" s="356" t="s">
        <v>4453</v>
      </c>
      <c r="C1317" s="356" t="s">
        <v>3517</v>
      </c>
      <c r="D1317" s="352">
        <v>10.57</v>
      </c>
    </row>
    <row r="1318" spans="1:4" x14ac:dyDescent="0.25">
      <c r="A1318" s="356">
        <v>2592</v>
      </c>
      <c r="B1318" s="356" t="s">
        <v>4454</v>
      </c>
      <c r="C1318" s="356" t="s">
        <v>3517</v>
      </c>
      <c r="D1318" s="352">
        <v>175.22</v>
      </c>
    </row>
    <row r="1319" spans="1:4" x14ac:dyDescent="0.25">
      <c r="A1319" s="356">
        <v>2566</v>
      </c>
      <c r="B1319" s="356" t="s">
        <v>4455</v>
      </c>
      <c r="C1319" s="356" t="s">
        <v>3517</v>
      </c>
      <c r="D1319" s="352">
        <v>17.63</v>
      </c>
    </row>
    <row r="1320" spans="1:4" x14ac:dyDescent="0.25">
      <c r="A1320" s="356">
        <v>2589</v>
      </c>
      <c r="B1320" s="356" t="s">
        <v>4456</v>
      </c>
      <c r="C1320" s="356" t="s">
        <v>3517</v>
      </c>
      <c r="D1320" s="352">
        <v>23.44</v>
      </c>
    </row>
    <row r="1321" spans="1:4" x14ac:dyDescent="0.25">
      <c r="A1321" s="356">
        <v>2591</v>
      </c>
      <c r="B1321" s="356" t="s">
        <v>4457</v>
      </c>
      <c r="C1321" s="356" t="s">
        <v>3517</v>
      </c>
      <c r="D1321" s="352">
        <v>8.5500000000000007</v>
      </c>
    </row>
    <row r="1322" spans="1:4" x14ac:dyDescent="0.25">
      <c r="A1322" s="356">
        <v>2590</v>
      </c>
      <c r="B1322" s="356" t="s">
        <v>4458</v>
      </c>
      <c r="C1322" s="356" t="s">
        <v>3517</v>
      </c>
      <c r="D1322" s="352">
        <v>14.38</v>
      </c>
    </row>
    <row r="1323" spans="1:4" x14ac:dyDescent="0.25">
      <c r="A1323" s="356">
        <v>2567</v>
      </c>
      <c r="B1323" s="356" t="s">
        <v>4459</v>
      </c>
      <c r="C1323" s="356" t="s">
        <v>3517</v>
      </c>
      <c r="D1323" s="352">
        <v>34.380000000000003</v>
      </c>
    </row>
    <row r="1324" spans="1:4" x14ac:dyDescent="0.25">
      <c r="A1324" s="356">
        <v>2565</v>
      </c>
      <c r="B1324" s="356" t="s">
        <v>4460</v>
      </c>
      <c r="C1324" s="356" t="s">
        <v>3517</v>
      </c>
      <c r="D1324" s="352">
        <v>8.56</v>
      </c>
    </row>
    <row r="1325" spans="1:4" x14ac:dyDescent="0.25">
      <c r="A1325" s="356">
        <v>2568</v>
      </c>
      <c r="B1325" s="356" t="s">
        <v>4461</v>
      </c>
      <c r="C1325" s="356" t="s">
        <v>3517</v>
      </c>
      <c r="D1325" s="352">
        <v>95.47</v>
      </c>
    </row>
    <row r="1326" spans="1:4" x14ac:dyDescent="0.25">
      <c r="A1326" s="356">
        <v>2594</v>
      </c>
      <c r="B1326" s="356" t="s">
        <v>4462</v>
      </c>
      <c r="C1326" s="356" t="s">
        <v>3517</v>
      </c>
      <c r="D1326" s="352">
        <v>159.04</v>
      </c>
    </row>
    <row r="1327" spans="1:4" x14ac:dyDescent="0.25">
      <c r="A1327" s="356">
        <v>2587</v>
      </c>
      <c r="B1327" s="356" t="s">
        <v>4463</v>
      </c>
      <c r="C1327" s="356" t="s">
        <v>3517</v>
      </c>
      <c r="D1327" s="352">
        <v>27.1</v>
      </c>
    </row>
    <row r="1328" spans="1:4" x14ac:dyDescent="0.25">
      <c r="A1328" s="356">
        <v>2588</v>
      </c>
      <c r="B1328" s="356" t="s">
        <v>4464</v>
      </c>
      <c r="C1328" s="356" t="s">
        <v>3517</v>
      </c>
      <c r="D1328" s="352">
        <v>21.53</v>
      </c>
    </row>
    <row r="1329" spans="1:4" x14ac:dyDescent="0.25">
      <c r="A1329" s="356">
        <v>2569</v>
      </c>
      <c r="B1329" s="356" t="s">
        <v>4465</v>
      </c>
      <c r="C1329" s="356" t="s">
        <v>3517</v>
      </c>
      <c r="D1329" s="352">
        <v>8.2899999999999991</v>
      </c>
    </row>
    <row r="1330" spans="1:4" x14ac:dyDescent="0.25">
      <c r="A1330" s="356">
        <v>2570</v>
      </c>
      <c r="B1330" s="356" t="s">
        <v>4466</v>
      </c>
      <c r="C1330" s="356" t="s">
        <v>3517</v>
      </c>
      <c r="D1330" s="352">
        <v>13.91</v>
      </c>
    </row>
    <row r="1331" spans="1:4" x14ac:dyDescent="0.25">
      <c r="A1331" s="356">
        <v>2571</v>
      </c>
      <c r="B1331" s="356" t="s">
        <v>4467</v>
      </c>
      <c r="C1331" s="356" t="s">
        <v>3517</v>
      </c>
      <c r="D1331" s="352">
        <v>41.28</v>
      </c>
    </row>
    <row r="1332" spans="1:4" x14ac:dyDescent="0.25">
      <c r="A1332" s="356">
        <v>2593</v>
      </c>
      <c r="B1332" s="356" t="s">
        <v>4468</v>
      </c>
      <c r="C1332" s="356" t="s">
        <v>3517</v>
      </c>
      <c r="D1332" s="352">
        <v>8.84</v>
      </c>
    </row>
    <row r="1333" spans="1:4" x14ac:dyDescent="0.25">
      <c r="A1333" s="356">
        <v>2572</v>
      </c>
      <c r="B1333" s="356" t="s">
        <v>4469</v>
      </c>
      <c r="C1333" s="356" t="s">
        <v>3517</v>
      </c>
      <c r="D1333" s="352">
        <v>122.08</v>
      </c>
    </row>
    <row r="1334" spans="1:4" x14ac:dyDescent="0.25">
      <c r="A1334" s="356">
        <v>2595</v>
      </c>
      <c r="B1334" s="356" t="s">
        <v>4470</v>
      </c>
      <c r="C1334" s="356" t="s">
        <v>3517</v>
      </c>
      <c r="D1334" s="352">
        <v>190.48</v>
      </c>
    </row>
    <row r="1335" spans="1:4" x14ac:dyDescent="0.25">
      <c r="A1335" s="356">
        <v>2576</v>
      </c>
      <c r="B1335" s="356" t="s">
        <v>4471</v>
      </c>
      <c r="C1335" s="356" t="s">
        <v>3517</v>
      </c>
      <c r="D1335" s="352">
        <v>32.47</v>
      </c>
    </row>
    <row r="1336" spans="1:4" x14ac:dyDescent="0.25">
      <c r="A1336" s="356">
        <v>2575</v>
      </c>
      <c r="B1336" s="356" t="s">
        <v>4472</v>
      </c>
      <c r="C1336" s="356" t="s">
        <v>3517</v>
      </c>
      <c r="D1336" s="352">
        <v>24.41</v>
      </c>
    </row>
    <row r="1337" spans="1:4" x14ac:dyDescent="0.25">
      <c r="A1337" s="356">
        <v>2573</v>
      </c>
      <c r="B1337" s="356" t="s">
        <v>4473</v>
      </c>
      <c r="C1337" s="356" t="s">
        <v>3517</v>
      </c>
      <c r="D1337" s="352">
        <v>10.130000000000001</v>
      </c>
    </row>
    <row r="1338" spans="1:4" x14ac:dyDescent="0.25">
      <c r="A1338" s="356">
        <v>2586</v>
      </c>
      <c r="B1338" s="356" t="s">
        <v>4474</v>
      </c>
      <c r="C1338" s="356" t="s">
        <v>3517</v>
      </c>
      <c r="D1338" s="352">
        <v>16.43</v>
      </c>
    </row>
    <row r="1339" spans="1:4" x14ac:dyDescent="0.25">
      <c r="A1339" s="356">
        <v>2577</v>
      </c>
      <c r="B1339" s="356" t="s">
        <v>4475</v>
      </c>
      <c r="C1339" s="356" t="s">
        <v>3517</v>
      </c>
      <c r="D1339" s="352">
        <v>44</v>
      </c>
    </row>
    <row r="1340" spans="1:4" x14ac:dyDescent="0.25">
      <c r="A1340" s="356">
        <v>2574</v>
      </c>
      <c r="B1340" s="356" t="s">
        <v>4476</v>
      </c>
      <c r="C1340" s="356" t="s">
        <v>3517</v>
      </c>
      <c r="D1340" s="352">
        <v>10.199999999999999</v>
      </c>
    </row>
    <row r="1341" spans="1:4" x14ac:dyDescent="0.25">
      <c r="A1341" s="356">
        <v>2578</v>
      </c>
      <c r="B1341" s="356" t="s">
        <v>4477</v>
      </c>
      <c r="C1341" s="356" t="s">
        <v>3517</v>
      </c>
      <c r="D1341" s="352">
        <v>137.37</v>
      </c>
    </row>
    <row r="1342" spans="1:4" x14ac:dyDescent="0.25">
      <c r="A1342" s="356">
        <v>2585</v>
      </c>
      <c r="B1342" s="356" t="s">
        <v>4478</v>
      </c>
      <c r="C1342" s="356" t="s">
        <v>3517</v>
      </c>
      <c r="D1342" s="352">
        <v>188.5</v>
      </c>
    </row>
    <row r="1343" spans="1:4" x14ac:dyDescent="0.25">
      <c r="A1343" s="356">
        <v>12008</v>
      </c>
      <c r="B1343" s="356" t="s">
        <v>4479</v>
      </c>
      <c r="C1343" s="356" t="s">
        <v>3517</v>
      </c>
      <c r="D1343" s="352">
        <v>101.14</v>
      </c>
    </row>
    <row r="1344" spans="1:4" x14ac:dyDescent="0.25">
      <c r="A1344" s="356">
        <v>2582</v>
      </c>
      <c r="B1344" s="356" t="s">
        <v>4480</v>
      </c>
      <c r="C1344" s="356" t="s">
        <v>3517</v>
      </c>
      <c r="D1344" s="352">
        <v>30.12</v>
      </c>
    </row>
    <row r="1345" spans="1:4" x14ac:dyDescent="0.25">
      <c r="A1345" s="356">
        <v>2597</v>
      </c>
      <c r="B1345" s="356" t="s">
        <v>4481</v>
      </c>
      <c r="C1345" s="356" t="s">
        <v>3517</v>
      </c>
      <c r="D1345" s="352">
        <v>25.81</v>
      </c>
    </row>
    <row r="1346" spans="1:4" x14ac:dyDescent="0.25">
      <c r="A1346" s="356">
        <v>2579</v>
      </c>
      <c r="B1346" s="356" t="s">
        <v>4482</v>
      </c>
      <c r="C1346" s="356" t="s">
        <v>3517</v>
      </c>
      <c r="D1346" s="352">
        <v>12.29</v>
      </c>
    </row>
    <row r="1347" spans="1:4" x14ac:dyDescent="0.25">
      <c r="A1347" s="356">
        <v>2581</v>
      </c>
      <c r="B1347" s="356" t="s">
        <v>4483</v>
      </c>
      <c r="C1347" s="356" t="s">
        <v>3517</v>
      </c>
      <c r="D1347" s="352">
        <v>15.72</v>
      </c>
    </row>
    <row r="1348" spans="1:4" x14ac:dyDescent="0.25">
      <c r="A1348" s="356">
        <v>2596</v>
      </c>
      <c r="B1348" s="356" t="s">
        <v>4484</v>
      </c>
      <c r="C1348" s="356" t="s">
        <v>3517</v>
      </c>
      <c r="D1348" s="352">
        <v>46.51</v>
      </c>
    </row>
    <row r="1349" spans="1:4" x14ac:dyDescent="0.25">
      <c r="A1349" s="356">
        <v>2580</v>
      </c>
      <c r="B1349" s="356" t="s">
        <v>4485</v>
      </c>
      <c r="C1349" s="356" t="s">
        <v>3517</v>
      </c>
      <c r="D1349" s="352">
        <v>13.47</v>
      </c>
    </row>
    <row r="1350" spans="1:4" x14ac:dyDescent="0.25">
      <c r="A1350" s="356">
        <v>2583</v>
      </c>
      <c r="B1350" s="356" t="s">
        <v>4486</v>
      </c>
      <c r="C1350" s="356" t="s">
        <v>3517</v>
      </c>
      <c r="D1350" s="352">
        <v>113.12</v>
      </c>
    </row>
    <row r="1351" spans="1:4" x14ac:dyDescent="0.25">
      <c r="A1351" s="356">
        <v>2584</v>
      </c>
      <c r="B1351" s="356" t="s">
        <v>4487</v>
      </c>
      <c r="C1351" s="356" t="s">
        <v>3517</v>
      </c>
      <c r="D1351" s="352">
        <v>188.31</v>
      </c>
    </row>
    <row r="1352" spans="1:4" x14ac:dyDescent="0.25">
      <c r="A1352" s="356">
        <v>12010</v>
      </c>
      <c r="B1352" s="356" t="s">
        <v>4488</v>
      </c>
      <c r="C1352" s="356" t="s">
        <v>3517</v>
      </c>
      <c r="D1352" s="352">
        <v>9.3699999999999992</v>
      </c>
    </row>
    <row r="1353" spans="1:4" x14ac:dyDescent="0.25">
      <c r="A1353" s="356">
        <v>39329</v>
      </c>
      <c r="B1353" s="356" t="s">
        <v>4489</v>
      </c>
      <c r="C1353" s="356" t="s">
        <v>3517</v>
      </c>
      <c r="D1353" s="352">
        <v>9.8000000000000007</v>
      </c>
    </row>
    <row r="1354" spans="1:4" x14ac:dyDescent="0.25">
      <c r="A1354" s="356">
        <v>39330</v>
      </c>
      <c r="B1354" s="356" t="s">
        <v>4490</v>
      </c>
      <c r="C1354" s="356" t="s">
        <v>3517</v>
      </c>
      <c r="D1354" s="352">
        <v>10.31</v>
      </c>
    </row>
    <row r="1355" spans="1:4" x14ac:dyDescent="0.25">
      <c r="A1355" s="356">
        <v>39332</v>
      </c>
      <c r="B1355" s="356" t="s">
        <v>4491</v>
      </c>
      <c r="C1355" s="356" t="s">
        <v>3517</v>
      </c>
      <c r="D1355" s="352">
        <v>11.52</v>
      </c>
    </row>
    <row r="1356" spans="1:4" x14ac:dyDescent="0.25">
      <c r="A1356" s="356">
        <v>39331</v>
      </c>
      <c r="B1356" s="356" t="s">
        <v>4492</v>
      </c>
      <c r="C1356" s="356" t="s">
        <v>3517</v>
      </c>
      <c r="D1356" s="352">
        <v>9.17</v>
      </c>
    </row>
    <row r="1357" spans="1:4" x14ac:dyDescent="0.25">
      <c r="A1357" s="356">
        <v>39333</v>
      </c>
      <c r="B1357" s="356" t="s">
        <v>4493</v>
      </c>
      <c r="C1357" s="356" t="s">
        <v>3517</v>
      </c>
      <c r="D1357" s="352">
        <v>8.94</v>
      </c>
    </row>
    <row r="1358" spans="1:4" x14ac:dyDescent="0.25">
      <c r="A1358" s="356">
        <v>39335</v>
      </c>
      <c r="B1358" s="356" t="s">
        <v>4494</v>
      </c>
      <c r="C1358" s="356" t="s">
        <v>3517</v>
      </c>
      <c r="D1358" s="352">
        <v>10.34</v>
      </c>
    </row>
    <row r="1359" spans="1:4" x14ac:dyDescent="0.25">
      <c r="A1359" s="356">
        <v>39334</v>
      </c>
      <c r="B1359" s="356" t="s">
        <v>4495</v>
      </c>
      <c r="C1359" s="356" t="s">
        <v>3517</v>
      </c>
      <c r="D1359" s="352">
        <v>8.2200000000000006</v>
      </c>
    </row>
    <row r="1360" spans="1:4" x14ac:dyDescent="0.25">
      <c r="A1360" s="356">
        <v>12016</v>
      </c>
      <c r="B1360" s="356" t="s">
        <v>4496</v>
      </c>
      <c r="C1360" s="356" t="s">
        <v>3517</v>
      </c>
      <c r="D1360" s="352">
        <v>10.32</v>
      </c>
    </row>
    <row r="1361" spans="1:4" x14ac:dyDescent="0.25">
      <c r="A1361" s="356">
        <v>12015</v>
      </c>
      <c r="B1361" s="356" t="s">
        <v>4497</v>
      </c>
      <c r="C1361" s="356" t="s">
        <v>3517</v>
      </c>
      <c r="D1361" s="352">
        <v>12.01</v>
      </c>
    </row>
    <row r="1362" spans="1:4" x14ac:dyDescent="0.25">
      <c r="A1362" s="356">
        <v>12020</v>
      </c>
      <c r="B1362" s="356" t="s">
        <v>4498</v>
      </c>
      <c r="C1362" s="356" t="s">
        <v>3517</v>
      </c>
      <c r="D1362" s="352">
        <v>10.32</v>
      </c>
    </row>
    <row r="1363" spans="1:4" x14ac:dyDescent="0.25">
      <c r="A1363" s="356">
        <v>12019</v>
      </c>
      <c r="B1363" s="356" t="s">
        <v>4499</v>
      </c>
      <c r="C1363" s="356" t="s">
        <v>3517</v>
      </c>
      <c r="D1363" s="352">
        <v>12.01</v>
      </c>
    </row>
    <row r="1364" spans="1:4" x14ac:dyDescent="0.25">
      <c r="A1364" s="356">
        <v>39336</v>
      </c>
      <c r="B1364" s="356" t="s">
        <v>4500</v>
      </c>
      <c r="C1364" s="356" t="s">
        <v>3517</v>
      </c>
      <c r="D1364" s="352">
        <v>10.31</v>
      </c>
    </row>
    <row r="1365" spans="1:4" x14ac:dyDescent="0.25">
      <c r="A1365" s="356">
        <v>39338</v>
      </c>
      <c r="B1365" s="356" t="s">
        <v>4501</v>
      </c>
      <c r="C1365" s="356" t="s">
        <v>3517</v>
      </c>
      <c r="D1365" s="352">
        <v>11.52</v>
      </c>
    </row>
    <row r="1366" spans="1:4" x14ac:dyDescent="0.25">
      <c r="A1366" s="356">
        <v>39337</v>
      </c>
      <c r="B1366" s="356" t="s">
        <v>4502</v>
      </c>
      <c r="C1366" s="356" t="s">
        <v>3517</v>
      </c>
      <c r="D1366" s="352">
        <v>9.17</v>
      </c>
    </row>
    <row r="1367" spans="1:4" x14ac:dyDescent="0.25">
      <c r="A1367" s="356">
        <v>39341</v>
      </c>
      <c r="B1367" s="356" t="s">
        <v>4503</v>
      </c>
      <c r="C1367" s="356" t="s">
        <v>3517</v>
      </c>
      <c r="D1367" s="352">
        <v>15.01</v>
      </c>
    </row>
    <row r="1368" spans="1:4" x14ac:dyDescent="0.25">
      <c r="A1368" s="356">
        <v>39340</v>
      </c>
      <c r="B1368" s="356" t="s">
        <v>4504</v>
      </c>
      <c r="C1368" s="356" t="s">
        <v>3517</v>
      </c>
      <c r="D1368" s="352">
        <v>11.02</v>
      </c>
    </row>
    <row r="1369" spans="1:4" x14ac:dyDescent="0.25">
      <c r="A1369" s="356">
        <v>12025</v>
      </c>
      <c r="B1369" s="356" t="s">
        <v>4505</v>
      </c>
      <c r="C1369" s="356" t="s">
        <v>3517</v>
      </c>
      <c r="D1369" s="352">
        <v>11.39</v>
      </c>
    </row>
    <row r="1370" spans="1:4" x14ac:dyDescent="0.25">
      <c r="A1370" s="356">
        <v>39342</v>
      </c>
      <c r="B1370" s="356" t="s">
        <v>4506</v>
      </c>
      <c r="C1370" s="356" t="s">
        <v>3517</v>
      </c>
      <c r="D1370" s="352">
        <v>15.01</v>
      </c>
    </row>
    <row r="1371" spans="1:4" x14ac:dyDescent="0.25">
      <c r="A1371" s="356">
        <v>39343</v>
      </c>
      <c r="B1371" s="356" t="s">
        <v>4507</v>
      </c>
      <c r="C1371" s="356" t="s">
        <v>3517</v>
      </c>
      <c r="D1371" s="352">
        <v>12.68</v>
      </c>
    </row>
    <row r="1372" spans="1:4" x14ac:dyDescent="0.25">
      <c r="A1372" s="356">
        <v>39345</v>
      </c>
      <c r="B1372" s="356" t="s">
        <v>4508</v>
      </c>
      <c r="C1372" s="356" t="s">
        <v>3517</v>
      </c>
      <c r="D1372" s="352">
        <v>17.16</v>
      </c>
    </row>
    <row r="1373" spans="1:4" x14ac:dyDescent="0.25">
      <c r="A1373" s="356">
        <v>39344</v>
      </c>
      <c r="B1373" s="356" t="s">
        <v>4509</v>
      </c>
      <c r="C1373" s="356" t="s">
        <v>3517</v>
      </c>
      <c r="D1373" s="352">
        <v>12.26</v>
      </c>
    </row>
    <row r="1374" spans="1:4" x14ac:dyDescent="0.25">
      <c r="A1374" s="356">
        <v>12623</v>
      </c>
      <c r="B1374" s="356" t="s">
        <v>4510</v>
      </c>
      <c r="C1374" s="356" t="s">
        <v>3526</v>
      </c>
      <c r="D1374" s="352">
        <v>12.9</v>
      </c>
    </row>
    <row r="1375" spans="1:4" x14ac:dyDescent="0.25">
      <c r="A1375" s="356">
        <v>34498</v>
      </c>
      <c r="B1375" s="356" t="s">
        <v>4511</v>
      </c>
      <c r="C1375" s="356" t="s">
        <v>3517</v>
      </c>
      <c r="D1375" s="352">
        <v>94.79</v>
      </c>
    </row>
    <row r="1376" spans="1:4" x14ac:dyDescent="0.25">
      <c r="A1376" s="356">
        <v>13244</v>
      </c>
      <c r="B1376" s="356" t="s">
        <v>4512</v>
      </c>
      <c r="C1376" s="356" t="s">
        <v>3517</v>
      </c>
      <c r="D1376" s="352">
        <v>39.9</v>
      </c>
    </row>
    <row r="1377" spans="1:4" x14ac:dyDescent="0.25">
      <c r="A1377" s="356">
        <v>38998</v>
      </c>
      <c r="B1377" s="356" t="s">
        <v>4513</v>
      </c>
      <c r="C1377" s="356" t="s">
        <v>3517</v>
      </c>
      <c r="D1377" s="352">
        <v>14.71</v>
      </c>
    </row>
    <row r="1378" spans="1:4" x14ac:dyDescent="0.25">
      <c r="A1378" s="356">
        <v>38999</v>
      </c>
      <c r="B1378" s="356" t="s">
        <v>4514</v>
      </c>
      <c r="C1378" s="356" t="s">
        <v>3517</v>
      </c>
      <c r="D1378" s="352">
        <v>24.35</v>
      </c>
    </row>
    <row r="1379" spans="1:4" x14ac:dyDescent="0.25">
      <c r="A1379" s="356">
        <v>38996</v>
      </c>
      <c r="B1379" s="356" t="s">
        <v>4515</v>
      </c>
      <c r="C1379" s="356" t="s">
        <v>3517</v>
      </c>
      <c r="D1379" s="352">
        <v>21.26</v>
      </c>
    </row>
    <row r="1380" spans="1:4" x14ac:dyDescent="0.25">
      <c r="A1380" s="356">
        <v>38997</v>
      </c>
      <c r="B1380" s="356" t="s">
        <v>4516</v>
      </c>
      <c r="C1380" s="356" t="s">
        <v>3517</v>
      </c>
      <c r="D1380" s="352">
        <v>34.409999999999997</v>
      </c>
    </row>
    <row r="1381" spans="1:4" x14ac:dyDescent="0.25">
      <c r="A1381" s="356">
        <v>39862</v>
      </c>
      <c r="B1381" s="356" t="s">
        <v>4517</v>
      </c>
      <c r="C1381" s="356" t="s">
        <v>3517</v>
      </c>
      <c r="D1381" s="352">
        <v>15.95</v>
      </c>
    </row>
    <row r="1382" spans="1:4" x14ac:dyDescent="0.25">
      <c r="A1382" s="356">
        <v>39863</v>
      </c>
      <c r="B1382" s="356" t="s">
        <v>4518</v>
      </c>
      <c r="C1382" s="356" t="s">
        <v>3517</v>
      </c>
      <c r="D1382" s="352">
        <v>16.170000000000002</v>
      </c>
    </row>
    <row r="1383" spans="1:4" x14ac:dyDescent="0.25">
      <c r="A1383" s="356">
        <v>39864</v>
      </c>
      <c r="B1383" s="356" t="s">
        <v>4519</v>
      </c>
      <c r="C1383" s="356" t="s">
        <v>3517</v>
      </c>
      <c r="D1383" s="352">
        <v>20.07</v>
      </c>
    </row>
    <row r="1384" spans="1:4" x14ac:dyDescent="0.25">
      <c r="A1384" s="356">
        <v>39865</v>
      </c>
      <c r="B1384" s="356" t="s">
        <v>4520</v>
      </c>
      <c r="C1384" s="356" t="s">
        <v>3517</v>
      </c>
      <c r="D1384" s="352">
        <v>28.29</v>
      </c>
    </row>
    <row r="1385" spans="1:4" x14ac:dyDescent="0.25">
      <c r="A1385" s="356">
        <v>2517</v>
      </c>
      <c r="B1385" s="356" t="s">
        <v>4521</v>
      </c>
      <c r="C1385" s="356" t="s">
        <v>3517</v>
      </c>
      <c r="D1385" s="352">
        <v>18.760000000000002</v>
      </c>
    </row>
    <row r="1386" spans="1:4" x14ac:dyDescent="0.25">
      <c r="A1386" s="356">
        <v>2522</v>
      </c>
      <c r="B1386" s="356" t="s">
        <v>4522</v>
      </c>
      <c r="C1386" s="356" t="s">
        <v>3517</v>
      </c>
      <c r="D1386" s="352">
        <v>12.12</v>
      </c>
    </row>
    <row r="1387" spans="1:4" x14ac:dyDescent="0.25">
      <c r="A1387" s="356">
        <v>2548</v>
      </c>
      <c r="B1387" s="356" t="s">
        <v>4523</v>
      </c>
      <c r="C1387" s="356" t="s">
        <v>3517</v>
      </c>
      <c r="D1387" s="352">
        <v>7.45</v>
      </c>
    </row>
    <row r="1388" spans="1:4" x14ac:dyDescent="0.25">
      <c r="A1388" s="356">
        <v>2516</v>
      </c>
      <c r="B1388" s="356" t="s">
        <v>4524</v>
      </c>
      <c r="C1388" s="356" t="s">
        <v>3517</v>
      </c>
      <c r="D1388" s="352">
        <v>9.73</v>
      </c>
    </row>
    <row r="1389" spans="1:4" x14ac:dyDescent="0.25">
      <c r="A1389" s="356">
        <v>2518</v>
      </c>
      <c r="B1389" s="356" t="s">
        <v>4525</v>
      </c>
      <c r="C1389" s="356" t="s">
        <v>3517</v>
      </c>
      <c r="D1389" s="352">
        <v>89.31</v>
      </c>
    </row>
    <row r="1390" spans="1:4" x14ac:dyDescent="0.25">
      <c r="A1390" s="356">
        <v>2521</v>
      </c>
      <c r="B1390" s="356" t="s">
        <v>4526</v>
      </c>
      <c r="C1390" s="356" t="s">
        <v>3517</v>
      </c>
      <c r="D1390" s="352">
        <v>38.01</v>
      </c>
    </row>
    <row r="1391" spans="1:4" x14ac:dyDescent="0.25">
      <c r="A1391" s="356">
        <v>2515</v>
      </c>
      <c r="B1391" s="356" t="s">
        <v>4527</v>
      </c>
      <c r="C1391" s="356" t="s">
        <v>3517</v>
      </c>
      <c r="D1391" s="352">
        <v>8.1</v>
      </c>
    </row>
    <row r="1392" spans="1:4" x14ac:dyDescent="0.25">
      <c r="A1392" s="356">
        <v>2519</v>
      </c>
      <c r="B1392" s="356" t="s">
        <v>4528</v>
      </c>
      <c r="C1392" s="356" t="s">
        <v>3517</v>
      </c>
      <c r="D1392" s="352">
        <v>107.68</v>
      </c>
    </row>
    <row r="1393" spans="1:4" x14ac:dyDescent="0.25">
      <c r="A1393" s="356">
        <v>2520</v>
      </c>
      <c r="B1393" s="356" t="s">
        <v>4529</v>
      </c>
      <c r="C1393" s="356" t="s">
        <v>3517</v>
      </c>
      <c r="D1393" s="352">
        <v>198.2</v>
      </c>
    </row>
    <row r="1394" spans="1:4" x14ac:dyDescent="0.25">
      <c r="A1394" s="356">
        <v>1602</v>
      </c>
      <c r="B1394" s="356" t="s">
        <v>4530</v>
      </c>
      <c r="C1394" s="356" t="s">
        <v>3517</v>
      </c>
      <c r="D1394" s="352">
        <v>37.39</v>
      </c>
    </row>
    <row r="1395" spans="1:4" x14ac:dyDescent="0.25">
      <c r="A1395" s="356">
        <v>1601</v>
      </c>
      <c r="B1395" s="356" t="s">
        <v>4531</v>
      </c>
      <c r="C1395" s="356" t="s">
        <v>3517</v>
      </c>
      <c r="D1395" s="352">
        <v>33.33</v>
      </c>
    </row>
    <row r="1396" spans="1:4" x14ac:dyDescent="0.25">
      <c r="A1396" s="356">
        <v>1598</v>
      </c>
      <c r="B1396" s="356" t="s">
        <v>4532</v>
      </c>
      <c r="C1396" s="356" t="s">
        <v>3517</v>
      </c>
      <c r="D1396" s="352">
        <v>9.86</v>
      </c>
    </row>
    <row r="1397" spans="1:4" x14ac:dyDescent="0.25">
      <c r="A1397" s="356">
        <v>1600</v>
      </c>
      <c r="B1397" s="356" t="s">
        <v>4533</v>
      </c>
      <c r="C1397" s="356" t="s">
        <v>3517</v>
      </c>
      <c r="D1397" s="352">
        <v>14.56</v>
      </c>
    </row>
    <row r="1398" spans="1:4" x14ac:dyDescent="0.25">
      <c r="A1398" s="356">
        <v>1603</v>
      </c>
      <c r="B1398" s="356" t="s">
        <v>4534</v>
      </c>
      <c r="C1398" s="356" t="s">
        <v>3517</v>
      </c>
      <c r="D1398" s="352">
        <v>56.46</v>
      </c>
    </row>
    <row r="1399" spans="1:4" x14ac:dyDescent="0.25">
      <c r="A1399" s="356">
        <v>1599</v>
      </c>
      <c r="B1399" s="356" t="s">
        <v>4535</v>
      </c>
      <c r="C1399" s="356" t="s">
        <v>3517</v>
      </c>
      <c r="D1399" s="352">
        <v>11.44</v>
      </c>
    </row>
    <row r="1400" spans="1:4" x14ac:dyDescent="0.25">
      <c r="A1400" s="356">
        <v>1597</v>
      </c>
      <c r="B1400" s="356" t="s">
        <v>4536</v>
      </c>
      <c r="C1400" s="356" t="s">
        <v>3517</v>
      </c>
      <c r="D1400" s="352">
        <v>9.27</v>
      </c>
    </row>
    <row r="1401" spans="1:4" x14ac:dyDescent="0.25">
      <c r="A1401" s="356">
        <v>39600</v>
      </c>
      <c r="B1401" s="356" t="s">
        <v>4537</v>
      </c>
      <c r="C1401" s="356" t="s">
        <v>3517</v>
      </c>
      <c r="D1401" s="352">
        <v>14.33</v>
      </c>
    </row>
    <row r="1402" spans="1:4" x14ac:dyDescent="0.25">
      <c r="A1402" s="356">
        <v>39601</v>
      </c>
      <c r="B1402" s="356" t="s">
        <v>4538</v>
      </c>
      <c r="C1402" s="356" t="s">
        <v>3517</v>
      </c>
      <c r="D1402" s="352">
        <v>24.92</v>
      </c>
    </row>
    <row r="1403" spans="1:4" x14ac:dyDescent="0.25">
      <c r="A1403" s="356">
        <v>39602</v>
      </c>
      <c r="B1403" s="356" t="s">
        <v>4539</v>
      </c>
      <c r="C1403" s="356" t="s">
        <v>3517</v>
      </c>
      <c r="D1403" s="352">
        <v>1.64</v>
      </c>
    </row>
    <row r="1404" spans="1:4" x14ac:dyDescent="0.25">
      <c r="A1404" s="356">
        <v>39603</v>
      </c>
      <c r="B1404" s="356" t="s">
        <v>4540</v>
      </c>
      <c r="C1404" s="356" t="s">
        <v>3517</v>
      </c>
      <c r="D1404" s="352">
        <v>2.81</v>
      </c>
    </row>
    <row r="1405" spans="1:4" x14ac:dyDescent="0.25">
      <c r="A1405" s="356">
        <v>11821</v>
      </c>
      <c r="B1405" s="356" t="s">
        <v>4541</v>
      </c>
      <c r="C1405" s="356" t="s">
        <v>3517</v>
      </c>
      <c r="D1405" s="352">
        <v>7.61</v>
      </c>
    </row>
    <row r="1406" spans="1:4" x14ac:dyDescent="0.25">
      <c r="A1406" s="356">
        <v>1562</v>
      </c>
      <c r="B1406" s="356" t="s">
        <v>4542</v>
      </c>
      <c r="C1406" s="356" t="s">
        <v>3517</v>
      </c>
      <c r="D1406" s="352">
        <v>12.47</v>
      </c>
    </row>
    <row r="1407" spans="1:4" x14ac:dyDescent="0.25">
      <c r="A1407" s="356">
        <v>1563</v>
      </c>
      <c r="B1407" s="356" t="s">
        <v>4543</v>
      </c>
      <c r="C1407" s="356" t="s">
        <v>3517</v>
      </c>
      <c r="D1407" s="352">
        <v>16.739999999999998</v>
      </c>
    </row>
    <row r="1408" spans="1:4" x14ac:dyDescent="0.25">
      <c r="A1408" s="356">
        <v>11856</v>
      </c>
      <c r="B1408" s="356" t="s">
        <v>4544</v>
      </c>
      <c r="C1408" s="356" t="s">
        <v>3517</v>
      </c>
      <c r="D1408" s="352">
        <v>4.99</v>
      </c>
    </row>
    <row r="1409" spans="1:4" x14ac:dyDescent="0.25">
      <c r="A1409" s="356">
        <v>11857</v>
      </c>
      <c r="B1409" s="356" t="s">
        <v>4545</v>
      </c>
      <c r="C1409" s="356" t="s">
        <v>3517</v>
      </c>
      <c r="D1409" s="352">
        <v>26.26</v>
      </c>
    </row>
    <row r="1410" spans="1:4" x14ac:dyDescent="0.25">
      <c r="A1410" s="356">
        <v>11858</v>
      </c>
      <c r="B1410" s="356" t="s">
        <v>4546</v>
      </c>
      <c r="C1410" s="356" t="s">
        <v>3517</v>
      </c>
      <c r="D1410" s="352">
        <v>32.590000000000003</v>
      </c>
    </row>
    <row r="1411" spans="1:4" x14ac:dyDescent="0.25">
      <c r="A1411" s="356">
        <v>1539</v>
      </c>
      <c r="B1411" s="356" t="s">
        <v>4547</v>
      </c>
      <c r="C1411" s="356" t="s">
        <v>3517</v>
      </c>
      <c r="D1411" s="352">
        <v>5.86</v>
      </c>
    </row>
    <row r="1412" spans="1:4" x14ac:dyDescent="0.25">
      <c r="A1412" s="356">
        <v>11859</v>
      </c>
      <c r="B1412" s="356" t="s">
        <v>4548</v>
      </c>
      <c r="C1412" s="356" t="s">
        <v>3517</v>
      </c>
      <c r="D1412" s="352">
        <v>44.34</v>
      </c>
    </row>
    <row r="1413" spans="1:4" x14ac:dyDescent="0.25">
      <c r="A1413" s="356">
        <v>1550</v>
      </c>
      <c r="B1413" s="356" t="s">
        <v>4549</v>
      </c>
      <c r="C1413" s="356" t="s">
        <v>3517</v>
      </c>
      <c r="D1413" s="352">
        <v>6.18</v>
      </c>
    </row>
    <row r="1414" spans="1:4" x14ac:dyDescent="0.25">
      <c r="A1414" s="356">
        <v>11854</v>
      </c>
      <c r="B1414" s="356" t="s">
        <v>4550</v>
      </c>
      <c r="C1414" s="356" t="s">
        <v>3517</v>
      </c>
      <c r="D1414" s="352">
        <v>7.73</v>
      </c>
    </row>
    <row r="1415" spans="1:4" x14ac:dyDescent="0.25">
      <c r="A1415" s="356">
        <v>11862</v>
      </c>
      <c r="B1415" s="356" t="s">
        <v>4551</v>
      </c>
      <c r="C1415" s="356" t="s">
        <v>3517</v>
      </c>
      <c r="D1415" s="352">
        <v>10.84</v>
      </c>
    </row>
    <row r="1416" spans="1:4" x14ac:dyDescent="0.25">
      <c r="A1416" s="356">
        <v>11863</v>
      </c>
      <c r="B1416" s="356" t="s">
        <v>4552</v>
      </c>
      <c r="C1416" s="356" t="s">
        <v>3517</v>
      </c>
      <c r="D1416" s="352">
        <v>4.38</v>
      </c>
    </row>
    <row r="1417" spans="1:4" x14ac:dyDescent="0.25">
      <c r="A1417" s="356">
        <v>11855</v>
      </c>
      <c r="B1417" s="356" t="s">
        <v>4553</v>
      </c>
      <c r="C1417" s="356" t="s">
        <v>3517</v>
      </c>
      <c r="D1417" s="352">
        <v>16.18</v>
      </c>
    </row>
    <row r="1418" spans="1:4" x14ac:dyDescent="0.25">
      <c r="A1418" s="356">
        <v>11864</v>
      </c>
      <c r="B1418" s="356" t="s">
        <v>4554</v>
      </c>
      <c r="C1418" s="356" t="s">
        <v>3517</v>
      </c>
      <c r="D1418" s="352">
        <v>24.47</v>
      </c>
    </row>
    <row r="1419" spans="1:4" x14ac:dyDescent="0.25">
      <c r="A1419" s="356">
        <v>2527</v>
      </c>
      <c r="B1419" s="356" t="s">
        <v>4555</v>
      </c>
      <c r="C1419" s="356" t="s">
        <v>3517</v>
      </c>
      <c r="D1419" s="352">
        <v>6.71</v>
      </c>
    </row>
    <row r="1420" spans="1:4" x14ac:dyDescent="0.25">
      <c r="A1420" s="356">
        <v>2526</v>
      </c>
      <c r="B1420" s="356" t="s">
        <v>4556</v>
      </c>
      <c r="C1420" s="356" t="s">
        <v>3517</v>
      </c>
      <c r="D1420" s="352">
        <v>4.3</v>
      </c>
    </row>
    <row r="1421" spans="1:4" x14ac:dyDescent="0.25">
      <c r="A1421" s="356">
        <v>2487</v>
      </c>
      <c r="B1421" s="356" t="s">
        <v>4557</v>
      </c>
      <c r="C1421" s="356" t="s">
        <v>3517</v>
      </c>
      <c r="D1421" s="352">
        <v>1.46</v>
      </c>
    </row>
    <row r="1422" spans="1:4" x14ac:dyDescent="0.25">
      <c r="A1422" s="356">
        <v>2483</v>
      </c>
      <c r="B1422" s="356" t="s">
        <v>4558</v>
      </c>
      <c r="C1422" s="356" t="s">
        <v>3517</v>
      </c>
      <c r="D1422" s="352">
        <v>3.06</v>
      </c>
    </row>
    <row r="1423" spans="1:4" x14ac:dyDescent="0.25">
      <c r="A1423" s="356">
        <v>2528</v>
      </c>
      <c r="B1423" s="356" t="s">
        <v>4559</v>
      </c>
      <c r="C1423" s="356" t="s">
        <v>3517</v>
      </c>
      <c r="D1423" s="352">
        <v>16.899999999999999</v>
      </c>
    </row>
    <row r="1424" spans="1:4" x14ac:dyDescent="0.25">
      <c r="A1424" s="356">
        <v>2489</v>
      </c>
      <c r="B1424" s="356" t="s">
        <v>4560</v>
      </c>
      <c r="C1424" s="356" t="s">
        <v>3517</v>
      </c>
      <c r="D1424" s="352">
        <v>7.44</v>
      </c>
    </row>
    <row r="1425" spans="1:4" x14ac:dyDescent="0.25">
      <c r="A1425" s="356">
        <v>2488</v>
      </c>
      <c r="B1425" s="356" t="s">
        <v>4561</v>
      </c>
      <c r="C1425" s="356" t="s">
        <v>3517</v>
      </c>
      <c r="D1425" s="352">
        <v>1.72</v>
      </c>
    </row>
    <row r="1426" spans="1:4" x14ac:dyDescent="0.25">
      <c r="A1426" s="356">
        <v>2484</v>
      </c>
      <c r="B1426" s="356" t="s">
        <v>4562</v>
      </c>
      <c r="C1426" s="356" t="s">
        <v>3517</v>
      </c>
      <c r="D1426" s="352">
        <v>24.54</v>
      </c>
    </row>
    <row r="1427" spans="1:4" x14ac:dyDescent="0.25">
      <c r="A1427" s="356">
        <v>2485</v>
      </c>
      <c r="B1427" s="356" t="s">
        <v>4563</v>
      </c>
      <c r="C1427" s="356" t="s">
        <v>3517</v>
      </c>
      <c r="D1427" s="352">
        <v>38.47</v>
      </c>
    </row>
    <row r="1428" spans="1:4" x14ac:dyDescent="0.25">
      <c r="A1428" s="356">
        <v>38005</v>
      </c>
      <c r="B1428" s="356" t="s">
        <v>4564</v>
      </c>
      <c r="C1428" s="356" t="s">
        <v>3517</v>
      </c>
      <c r="D1428" s="352">
        <v>26.88</v>
      </c>
    </row>
    <row r="1429" spans="1:4" x14ac:dyDescent="0.25">
      <c r="A1429" s="356">
        <v>38006</v>
      </c>
      <c r="B1429" s="356" t="s">
        <v>4565</v>
      </c>
      <c r="C1429" s="356" t="s">
        <v>3517</v>
      </c>
      <c r="D1429" s="352">
        <v>32.99</v>
      </c>
    </row>
    <row r="1430" spans="1:4" x14ac:dyDescent="0.25">
      <c r="A1430" s="356">
        <v>38428</v>
      </c>
      <c r="B1430" s="356" t="s">
        <v>4566</v>
      </c>
      <c r="C1430" s="356" t="s">
        <v>3517</v>
      </c>
      <c r="D1430" s="352">
        <v>30.91</v>
      </c>
    </row>
    <row r="1431" spans="1:4" x14ac:dyDescent="0.25">
      <c r="A1431" s="356">
        <v>38007</v>
      </c>
      <c r="B1431" s="356" t="s">
        <v>4567</v>
      </c>
      <c r="C1431" s="356" t="s">
        <v>3517</v>
      </c>
      <c r="D1431" s="352">
        <v>50.5</v>
      </c>
    </row>
    <row r="1432" spans="1:4" x14ac:dyDescent="0.25">
      <c r="A1432" s="356">
        <v>38008</v>
      </c>
      <c r="B1432" s="356" t="s">
        <v>4568</v>
      </c>
      <c r="C1432" s="356" t="s">
        <v>3517</v>
      </c>
      <c r="D1432" s="352">
        <v>203.38</v>
      </c>
    </row>
    <row r="1433" spans="1:4" x14ac:dyDescent="0.25">
      <c r="A1433" s="356">
        <v>38009</v>
      </c>
      <c r="B1433" s="356" t="s">
        <v>4569</v>
      </c>
      <c r="C1433" s="356" t="s">
        <v>3517</v>
      </c>
      <c r="D1433" s="352">
        <v>248.56</v>
      </c>
    </row>
    <row r="1434" spans="1:4" x14ac:dyDescent="0.25">
      <c r="A1434" s="356">
        <v>39279</v>
      </c>
      <c r="B1434" s="356" t="s">
        <v>4570</v>
      </c>
      <c r="C1434" s="356" t="s">
        <v>3517</v>
      </c>
      <c r="D1434" s="352">
        <v>15.67</v>
      </c>
    </row>
    <row r="1435" spans="1:4" x14ac:dyDescent="0.25">
      <c r="A1435" s="356">
        <v>38845</v>
      </c>
      <c r="B1435" s="356" t="s">
        <v>4571</v>
      </c>
      <c r="C1435" s="356" t="s">
        <v>3517</v>
      </c>
      <c r="D1435" s="352">
        <v>22.68</v>
      </c>
    </row>
    <row r="1436" spans="1:4" x14ac:dyDescent="0.25">
      <c r="A1436" s="356">
        <v>39280</v>
      </c>
      <c r="B1436" s="356" t="s">
        <v>4572</v>
      </c>
      <c r="C1436" s="356" t="s">
        <v>3517</v>
      </c>
      <c r="D1436" s="352">
        <v>20.32</v>
      </c>
    </row>
    <row r="1437" spans="1:4" x14ac:dyDescent="0.25">
      <c r="A1437" s="356">
        <v>39281</v>
      </c>
      <c r="B1437" s="356" t="s">
        <v>4573</v>
      </c>
      <c r="C1437" s="356" t="s">
        <v>3517</v>
      </c>
      <c r="D1437" s="352">
        <v>26.75</v>
      </c>
    </row>
    <row r="1438" spans="1:4" x14ac:dyDescent="0.25">
      <c r="A1438" s="356">
        <v>38849</v>
      </c>
      <c r="B1438" s="356" t="s">
        <v>4574</v>
      </c>
      <c r="C1438" s="356" t="s">
        <v>3517</v>
      </c>
      <c r="D1438" s="352">
        <v>22.91</v>
      </c>
    </row>
    <row r="1439" spans="1:4" x14ac:dyDescent="0.25">
      <c r="A1439" s="356">
        <v>39282</v>
      </c>
      <c r="B1439" s="356" t="s">
        <v>4575</v>
      </c>
      <c r="C1439" s="356" t="s">
        <v>3517</v>
      </c>
      <c r="D1439" s="352">
        <v>27.39</v>
      </c>
    </row>
    <row r="1440" spans="1:4" x14ac:dyDescent="0.25">
      <c r="A1440" s="356">
        <v>38852</v>
      </c>
      <c r="B1440" s="356" t="s">
        <v>4576</v>
      </c>
      <c r="C1440" s="356" t="s">
        <v>3517</v>
      </c>
      <c r="D1440" s="352">
        <v>37.26</v>
      </c>
    </row>
    <row r="1441" spans="1:4" x14ac:dyDescent="0.25">
      <c r="A1441" s="356">
        <v>38844</v>
      </c>
      <c r="B1441" s="356" t="s">
        <v>4577</v>
      </c>
      <c r="C1441" s="356" t="s">
        <v>3517</v>
      </c>
      <c r="D1441" s="352">
        <v>11.45</v>
      </c>
    </row>
    <row r="1442" spans="1:4" x14ac:dyDescent="0.25">
      <c r="A1442" s="356">
        <v>38846</v>
      </c>
      <c r="B1442" s="356" t="s">
        <v>4578</v>
      </c>
      <c r="C1442" s="356" t="s">
        <v>3517</v>
      </c>
      <c r="D1442" s="352">
        <v>12.52</v>
      </c>
    </row>
    <row r="1443" spans="1:4" x14ac:dyDescent="0.25">
      <c r="A1443" s="356">
        <v>38847</v>
      </c>
      <c r="B1443" s="356" t="s">
        <v>4579</v>
      </c>
      <c r="C1443" s="356" t="s">
        <v>3517</v>
      </c>
      <c r="D1443" s="352">
        <v>15.41</v>
      </c>
    </row>
    <row r="1444" spans="1:4" x14ac:dyDescent="0.25">
      <c r="A1444" s="356">
        <v>38850</v>
      </c>
      <c r="B1444" s="356" t="s">
        <v>4580</v>
      </c>
      <c r="C1444" s="356" t="s">
        <v>3517</v>
      </c>
      <c r="D1444" s="352">
        <v>21.42</v>
      </c>
    </row>
    <row r="1445" spans="1:4" x14ac:dyDescent="0.25">
      <c r="A1445" s="356">
        <v>38848</v>
      </c>
      <c r="B1445" s="356" t="s">
        <v>4581</v>
      </c>
      <c r="C1445" s="356" t="s">
        <v>3517</v>
      </c>
      <c r="D1445" s="352">
        <v>17.91</v>
      </c>
    </row>
    <row r="1446" spans="1:4" x14ac:dyDescent="0.25">
      <c r="A1446" s="356">
        <v>38851</v>
      </c>
      <c r="B1446" s="356" t="s">
        <v>4582</v>
      </c>
      <c r="C1446" s="356" t="s">
        <v>3517</v>
      </c>
      <c r="D1446" s="352">
        <v>32.56</v>
      </c>
    </row>
    <row r="1447" spans="1:4" x14ac:dyDescent="0.25">
      <c r="A1447" s="356">
        <v>38860</v>
      </c>
      <c r="B1447" s="356" t="s">
        <v>4583</v>
      </c>
      <c r="C1447" s="356" t="s">
        <v>3517</v>
      </c>
      <c r="D1447" s="352">
        <v>9.1999999999999993</v>
      </c>
    </row>
    <row r="1448" spans="1:4" x14ac:dyDescent="0.25">
      <c r="A1448" s="356">
        <v>38861</v>
      </c>
      <c r="B1448" s="356" t="s">
        <v>4584</v>
      </c>
      <c r="C1448" s="356" t="s">
        <v>3517</v>
      </c>
      <c r="D1448" s="352">
        <v>12.38</v>
      </c>
    </row>
    <row r="1449" spans="1:4" x14ac:dyDescent="0.25">
      <c r="A1449" s="356">
        <v>38862</v>
      </c>
      <c r="B1449" s="356" t="s">
        <v>4585</v>
      </c>
      <c r="C1449" s="356" t="s">
        <v>3517</v>
      </c>
      <c r="D1449" s="352">
        <v>10.44</v>
      </c>
    </row>
    <row r="1450" spans="1:4" x14ac:dyDescent="0.25">
      <c r="A1450" s="356">
        <v>38863</v>
      </c>
      <c r="B1450" s="356" t="s">
        <v>4586</v>
      </c>
      <c r="C1450" s="356" t="s">
        <v>3517</v>
      </c>
      <c r="D1450" s="352">
        <v>11.99</v>
      </c>
    </row>
    <row r="1451" spans="1:4" x14ac:dyDescent="0.25">
      <c r="A1451" s="356">
        <v>38865</v>
      </c>
      <c r="B1451" s="356" t="s">
        <v>4587</v>
      </c>
      <c r="C1451" s="356" t="s">
        <v>3517</v>
      </c>
      <c r="D1451" s="352">
        <v>16.29</v>
      </c>
    </row>
    <row r="1452" spans="1:4" x14ac:dyDescent="0.25">
      <c r="A1452" s="356">
        <v>38864</v>
      </c>
      <c r="B1452" s="356" t="s">
        <v>4588</v>
      </c>
      <c r="C1452" s="356" t="s">
        <v>3517</v>
      </c>
      <c r="D1452" s="352">
        <v>24.89</v>
      </c>
    </row>
    <row r="1453" spans="1:4" x14ac:dyDescent="0.25">
      <c r="A1453" s="356">
        <v>38866</v>
      </c>
      <c r="B1453" s="356" t="s">
        <v>4589</v>
      </c>
      <c r="C1453" s="356" t="s">
        <v>3517</v>
      </c>
      <c r="D1453" s="352">
        <v>17.52</v>
      </c>
    </row>
    <row r="1454" spans="1:4" x14ac:dyDescent="0.25">
      <c r="A1454" s="356">
        <v>38868</v>
      </c>
      <c r="B1454" s="356" t="s">
        <v>4590</v>
      </c>
      <c r="C1454" s="356" t="s">
        <v>3517</v>
      </c>
      <c r="D1454" s="352">
        <v>29.21</v>
      </c>
    </row>
    <row r="1455" spans="1:4" x14ac:dyDescent="0.25">
      <c r="A1455" s="356">
        <v>38853</v>
      </c>
      <c r="B1455" s="356" t="s">
        <v>4591</v>
      </c>
      <c r="C1455" s="356" t="s">
        <v>3517</v>
      </c>
      <c r="D1455" s="352">
        <v>9.44</v>
      </c>
    </row>
    <row r="1456" spans="1:4" x14ac:dyDescent="0.25">
      <c r="A1456" s="356">
        <v>38854</v>
      </c>
      <c r="B1456" s="356" t="s">
        <v>4592</v>
      </c>
      <c r="C1456" s="356" t="s">
        <v>3517</v>
      </c>
      <c r="D1456" s="352">
        <v>12.9</v>
      </c>
    </row>
    <row r="1457" spans="1:4" x14ac:dyDescent="0.25">
      <c r="A1457" s="356">
        <v>38855</v>
      </c>
      <c r="B1457" s="356" t="s">
        <v>4593</v>
      </c>
      <c r="C1457" s="356" t="s">
        <v>3517</v>
      </c>
      <c r="D1457" s="352">
        <v>9.57</v>
      </c>
    </row>
    <row r="1458" spans="1:4" x14ac:dyDescent="0.25">
      <c r="A1458" s="356">
        <v>38856</v>
      </c>
      <c r="B1458" s="356" t="s">
        <v>4594</v>
      </c>
      <c r="C1458" s="356" t="s">
        <v>3517</v>
      </c>
      <c r="D1458" s="352">
        <v>15.37</v>
      </c>
    </row>
    <row r="1459" spans="1:4" x14ac:dyDescent="0.25">
      <c r="A1459" s="356">
        <v>38857</v>
      </c>
      <c r="B1459" s="356" t="s">
        <v>4595</v>
      </c>
      <c r="C1459" s="356" t="s">
        <v>3517</v>
      </c>
      <c r="D1459" s="352">
        <v>20.329999999999998</v>
      </c>
    </row>
    <row r="1460" spans="1:4" x14ac:dyDescent="0.25">
      <c r="A1460" s="356">
        <v>38858</v>
      </c>
      <c r="B1460" s="356" t="s">
        <v>4596</v>
      </c>
      <c r="C1460" s="356" t="s">
        <v>3517</v>
      </c>
      <c r="D1460" s="352">
        <v>18.48</v>
      </c>
    </row>
    <row r="1461" spans="1:4" x14ac:dyDescent="0.25">
      <c r="A1461" s="356">
        <v>38859</v>
      </c>
      <c r="B1461" s="356" t="s">
        <v>4597</v>
      </c>
      <c r="C1461" s="356" t="s">
        <v>3517</v>
      </c>
      <c r="D1461" s="352">
        <v>29.93</v>
      </c>
    </row>
    <row r="1462" spans="1:4" x14ac:dyDescent="0.25">
      <c r="A1462" s="356">
        <v>3104</v>
      </c>
      <c r="B1462" s="356" t="s">
        <v>12564</v>
      </c>
      <c r="C1462" s="356" t="s">
        <v>4599</v>
      </c>
      <c r="D1462" s="352">
        <v>142.9</v>
      </c>
    </row>
    <row r="1463" spans="1:4" x14ac:dyDescent="0.25">
      <c r="A1463" s="356">
        <v>1607</v>
      </c>
      <c r="B1463" s="356" t="s">
        <v>4598</v>
      </c>
      <c r="C1463" s="356" t="s">
        <v>4599</v>
      </c>
      <c r="D1463" s="352">
        <v>0.25</v>
      </c>
    </row>
    <row r="1464" spans="1:4" x14ac:dyDescent="0.25">
      <c r="A1464" s="356">
        <v>38169</v>
      </c>
      <c r="B1464" s="356" t="s">
        <v>4600</v>
      </c>
      <c r="C1464" s="356" t="s">
        <v>4599</v>
      </c>
      <c r="D1464" s="352">
        <v>84.93</v>
      </c>
    </row>
    <row r="1465" spans="1:4" x14ac:dyDescent="0.25">
      <c r="A1465" s="356">
        <v>6142</v>
      </c>
      <c r="B1465" s="356" t="s">
        <v>4601</v>
      </c>
      <c r="C1465" s="356" t="s">
        <v>3517</v>
      </c>
      <c r="D1465" s="352">
        <v>9.08</v>
      </c>
    </row>
    <row r="1466" spans="1:4" x14ac:dyDescent="0.25">
      <c r="A1466" s="356">
        <v>11686</v>
      </c>
      <c r="B1466" s="356" t="s">
        <v>4602</v>
      </c>
      <c r="C1466" s="356" t="s">
        <v>3517</v>
      </c>
      <c r="D1466" s="352">
        <v>12.6</v>
      </c>
    </row>
    <row r="1467" spans="1:4" x14ac:dyDescent="0.25">
      <c r="A1467" s="356">
        <v>37598</v>
      </c>
      <c r="B1467" s="356" t="s">
        <v>4603</v>
      </c>
      <c r="C1467" s="356" t="s">
        <v>3517</v>
      </c>
      <c r="D1467" s="352">
        <v>44.96</v>
      </c>
    </row>
    <row r="1468" spans="1:4" x14ac:dyDescent="0.25">
      <c r="A1468" s="356">
        <v>25398</v>
      </c>
      <c r="B1468" s="356" t="s">
        <v>4604</v>
      </c>
      <c r="C1468" s="356" t="s">
        <v>3517</v>
      </c>
      <c r="D1468" s="353">
        <v>5328.75</v>
      </c>
    </row>
    <row r="1469" spans="1:4" x14ac:dyDescent="0.25">
      <c r="A1469" s="356">
        <v>25399</v>
      </c>
      <c r="B1469" s="356" t="s">
        <v>4605</v>
      </c>
      <c r="C1469" s="356" t="s">
        <v>3517</v>
      </c>
      <c r="D1469" s="353">
        <v>3235.02</v>
      </c>
    </row>
    <row r="1470" spans="1:4" x14ac:dyDescent="0.25">
      <c r="A1470" s="356">
        <v>43440</v>
      </c>
      <c r="B1470" s="356" t="s">
        <v>10238</v>
      </c>
      <c r="C1470" s="356" t="s">
        <v>3517</v>
      </c>
      <c r="D1470" s="352">
        <v>397.76</v>
      </c>
    </row>
    <row r="1471" spans="1:4" x14ac:dyDescent="0.25">
      <c r="A1471" s="356">
        <v>10667</v>
      </c>
      <c r="B1471" s="356" t="s">
        <v>4606</v>
      </c>
      <c r="C1471" s="356" t="s">
        <v>3517</v>
      </c>
      <c r="D1471" s="353">
        <v>15000</v>
      </c>
    </row>
    <row r="1472" spans="1:4" x14ac:dyDescent="0.25">
      <c r="A1472" s="356">
        <v>1613</v>
      </c>
      <c r="B1472" s="356" t="s">
        <v>4607</v>
      </c>
      <c r="C1472" s="356" t="s">
        <v>3517</v>
      </c>
      <c r="D1472" s="353">
        <v>1533.1</v>
      </c>
    </row>
    <row r="1473" spans="1:4" x14ac:dyDescent="0.25">
      <c r="A1473" s="356">
        <v>1626</v>
      </c>
      <c r="B1473" s="356" t="s">
        <v>4608</v>
      </c>
      <c r="C1473" s="356" t="s">
        <v>3517</v>
      </c>
      <c r="D1473" s="353">
        <v>2292.94</v>
      </c>
    </row>
    <row r="1474" spans="1:4" x14ac:dyDescent="0.25">
      <c r="A1474" s="356">
        <v>1625</v>
      </c>
      <c r="B1474" s="356" t="s">
        <v>4609</v>
      </c>
      <c r="C1474" s="356" t="s">
        <v>3517</v>
      </c>
      <c r="D1474" s="352">
        <v>160.15</v>
      </c>
    </row>
    <row r="1475" spans="1:4" x14ac:dyDescent="0.25">
      <c r="A1475" s="356">
        <v>1622</v>
      </c>
      <c r="B1475" s="356" t="s">
        <v>4610</v>
      </c>
      <c r="C1475" s="356" t="s">
        <v>3517</v>
      </c>
      <c r="D1475" s="353">
        <v>5174.2299999999996</v>
      </c>
    </row>
    <row r="1476" spans="1:4" x14ac:dyDescent="0.25">
      <c r="A1476" s="356">
        <v>1620</v>
      </c>
      <c r="B1476" s="356" t="s">
        <v>4611</v>
      </c>
      <c r="C1476" s="356" t="s">
        <v>3517</v>
      </c>
      <c r="D1476" s="352">
        <v>337.37</v>
      </c>
    </row>
    <row r="1477" spans="1:4" x14ac:dyDescent="0.25">
      <c r="A1477" s="356">
        <v>1629</v>
      </c>
      <c r="B1477" s="356" t="s">
        <v>4612</v>
      </c>
      <c r="C1477" s="356" t="s">
        <v>3517</v>
      </c>
      <c r="D1477" s="353">
        <v>12592.85</v>
      </c>
    </row>
    <row r="1478" spans="1:4" x14ac:dyDescent="0.25">
      <c r="A1478" s="356">
        <v>1627</v>
      </c>
      <c r="B1478" s="356" t="s">
        <v>4613</v>
      </c>
      <c r="C1478" s="356" t="s">
        <v>3517</v>
      </c>
      <c r="D1478" s="352">
        <v>644.87</v>
      </c>
    </row>
    <row r="1479" spans="1:4" x14ac:dyDescent="0.25">
      <c r="A1479" s="356">
        <v>1623</v>
      </c>
      <c r="B1479" s="356" t="s">
        <v>4614</v>
      </c>
      <c r="C1479" s="356" t="s">
        <v>3517</v>
      </c>
      <c r="D1479" s="352">
        <v>130.61000000000001</v>
      </c>
    </row>
    <row r="1480" spans="1:4" x14ac:dyDescent="0.25">
      <c r="A1480" s="356">
        <v>1619</v>
      </c>
      <c r="B1480" s="356" t="s">
        <v>4615</v>
      </c>
      <c r="C1480" s="356" t="s">
        <v>3517</v>
      </c>
      <c r="D1480" s="352">
        <v>179.66</v>
      </c>
    </row>
    <row r="1481" spans="1:4" x14ac:dyDescent="0.25">
      <c r="A1481" s="356">
        <v>1630</v>
      </c>
      <c r="B1481" s="356" t="s">
        <v>4616</v>
      </c>
      <c r="C1481" s="356" t="s">
        <v>3517</v>
      </c>
      <c r="D1481" s="353">
        <v>3955.81</v>
      </c>
    </row>
    <row r="1482" spans="1:4" x14ac:dyDescent="0.25">
      <c r="A1482" s="356">
        <v>1616</v>
      </c>
      <c r="B1482" s="356" t="s">
        <v>4617</v>
      </c>
      <c r="C1482" s="356" t="s">
        <v>3517</v>
      </c>
      <c r="D1482" s="353">
        <v>6084.1</v>
      </c>
    </row>
    <row r="1483" spans="1:4" x14ac:dyDescent="0.25">
      <c r="A1483" s="356">
        <v>1614</v>
      </c>
      <c r="B1483" s="356" t="s">
        <v>4618</v>
      </c>
      <c r="C1483" s="356" t="s">
        <v>3517</v>
      </c>
      <c r="D1483" s="352">
        <v>278.06</v>
      </c>
    </row>
    <row r="1484" spans="1:4" x14ac:dyDescent="0.25">
      <c r="A1484" s="356">
        <v>1617</v>
      </c>
      <c r="B1484" s="356" t="s">
        <v>4619</v>
      </c>
      <c r="C1484" s="356" t="s">
        <v>3517</v>
      </c>
      <c r="D1484" s="353">
        <v>7263.1</v>
      </c>
    </row>
    <row r="1485" spans="1:4" x14ac:dyDescent="0.25">
      <c r="A1485" s="356">
        <v>1621</v>
      </c>
      <c r="B1485" s="356" t="s">
        <v>4620</v>
      </c>
      <c r="C1485" s="356" t="s">
        <v>3517</v>
      </c>
      <c r="D1485" s="352">
        <v>497.31</v>
      </c>
    </row>
    <row r="1486" spans="1:4" x14ac:dyDescent="0.25">
      <c r="A1486" s="356">
        <v>1624</v>
      </c>
      <c r="B1486" s="356" t="s">
        <v>4621</v>
      </c>
      <c r="C1486" s="356" t="s">
        <v>3517</v>
      </c>
      <c r="D1486" s="353">
        <v>17853.060000000001</v>
      </c>
    </row>
    <row r="1487" spans="1:4" x14ac:dyDescent="0.25">
      <c r="A1487" s="356">
        <v>1615</v>
      </c>
      <c r="B1487" s="356" t="s">
        <v>4622</v>
      </c>
      <c r="C1487" s="356" t="s">
        <v>3517</v>
      </c>
      <c r="D1487" s="352">
        <v>933.87</v>
      </c>
    </row>
    <row r="1488" spans="1:4" x14ac:dyDescent="0.25">
      <c r="A1488" s="356">
        <v>1612</v>
      </c>
      <c r="B1488" s="356" t="s">
        <v>4623</v>
      </c>
      <c r="C1488" s="356" t="s">
        <v>3517</v>
      </c>
      <c r="D1488" s="352">
        <v>123</v>
      </c>
    </row>
    <row r="1489" spans="1:4" x14ac:dyDescent="0.25">
      <c r="A1489" s="356">
        <v>1618</v>
      </c>
      <c r="B1489" s="356" t="s">
        <v>4624</v>
      </c>
      <c r="C1489" s="356" t="s">
        <v>3517</v>
      </c>
      <c r="D1489" s="353">
        <v>1283.28</v>
      </c>
    </row>
    <row r="1490" spans="1:4" x14ac:dyDescent="0.25">
      <c r="A1490" s="356">
        <v>14211</v>
      </c>
      <c r="B1490" s="356" t="s">
        <v>4625</v>
      </c>
      <c r="C1490" s="356" t="s">
        <v>3517</v>
      </c>
      <c r="D1490" s="352">
        <v>51.11</v>
      </c>
    </row>
    <row r="1491" spans="1:4" x14ac:dyDescent="0.25">
      <c r="A1491" s="356">
        <v>43657</v>
      </c>
      <c r="B1491" s="356" t="s">
        <v>12565</v>
      </c>
      <c r="C1491" s="356" t="s">
        <v>3526</v>
      </c>
      <c r="D1491" s="352">
        <v>11.5</v>
      </c>
    </row>
    <row r="1492" spans="1:4" x14ac:dyDescent="0.25">
      <c r="A1492" s="356">
        <v>34500</v>
      </c>
      <c r="B1492" s="356" t="s">
        <v>4626</v>
      </c>
      <c r="C1492" s="356" t="s">
        <v>3519</v>
      </c>
      <c r="D1492" s="352">
        <v>133.6</v>
      </c>
    </row>
    <row r="1493" spans="1:4" x14ac:dyDescent="0.25">
      <c r="A1493" s="356">
        <v>40934</v>
      </c>
      <c r="B1493" s="356" t="s">
        <v>4627</v>
      </c>
      <c r="C1493" s="356" t="s">
        <v>3655</v>
      </c>
      <c r="D1493" s="353">
        <v>23603.53</v>
      </c>
    </row>
    <row r="1494" spans="1:4" x14ac:dyDescent="0.25">
      <c r="A1494" s="356">
        <v>38200</v>
      </c>
      <c r="B1494" s="356" t="s">
        <v>4628</v>
      </c>
      <c r="C1494" s="356" t="s">
        <v>4629</v>
      </c>
      <c r="D1494" s="352">
        <v>853.65</v>
      </c>
    </row>
    <row r="1495" spans="1:4" x14ac:dyDescent="0.25">
      <c r="A1495" s="356">
        <v>39269</v>
      </c>
      <c r="B1495" s="356" t="s">
        <v>4630</v>
      </c>
      <c r="C1495" s="356" t="s">
        <v>3526</v>
      </c>
      <c r="D1495" s="352">
        <v>1.49</v>
      </c>
    </row>
    <row r="1496" spans="1:4" x14ac:dyDescent="0.25">
      <c r="A1496" s="356">
        <v>11889</v>
      </c>
      <c r="B1496" s="356" t="s">
        <v>4631</v>
      </c>
      <c r="C1496" s="356" t="s">
        <v>3526</v>
      </c>
      <c r="D1496" s="352">
        <v>2.0699999999999998</v>
      </c>
    </row>
    <row r="1497" spans="1:4" x14ac:dyDescent="0.25">
      <c r="A1497" s="356">
        <v>39270</v>
      </c>
      <c r="B1497" s="356" t="s">
        <v>4632</v>
      </c>
      <c r="C1497" s="356" t="s">
        <v>3526</v>
      </c>
      <c r="D1497" s="352">
        <v>2.4700000000000002</v>
      </c>
    </row>
    <row r="1498" spans="1:4" x14ac:dyDescent="0.25">
      <c r="A1498" s="356">
        <v>11890</v>
      </c>
      <c r="B1498" s="356" t="s">
        <v>4633</v>
      </c>
      <c r="C1498" s="356" t="s">
        <v>3526</v>
      </c>
      <c r="D1498" s="352">
        <v>3.21</v>
      </c>
    </row>
    <row r="1499" spans="1:4" x14ac:dyDescent="0.25">
      <c r="A1499" s="356">
        <v>11891</v>
      </c>
      <c r="B1499" s="356" t="s">
        <v>4634</v>
      </c>
      <c r="C1499" s="356" t="s">
        <v>3526</v>
      </c>
      <c r="D1499" s="352">
        <v>5.3</v>
      </c>
    </row>
    <row r="1500" spans="1:4" x14ac:dyDescent="0.25">
      <c r="A1500" s="356">
        <v>11892</v>
      </c>
      <c r="B1500" s="356" t="s">
        <v>4635</v>
      </c>
      <c r="C1500" s="356" t="s">
        <v>3526</v>
      </c>
      <c r="D1500" s="352">
        <v>8.16</v>
      </c>
    </row>
    <row r="1501" spans="1:4" x14ac:dyDescent="0.25">
      <c r="A1501" s="356">
        <v>37601</v>
      </c>
      <c r="B1501" s="356" t="s">
        <v>4636</v>
      </c>
      <c r="C1501" s="356" t="s">
        <v>3526</v>
      </c>
      <c r="D1501" s="352">
        <v>9.99</v>
      </c>
    </row>
    <row r="1502" spans="1:4" x14ac:dyDescent="0.25">
      <c r="A1502" s="356">
        <v>1634</v>
      </c>
      <c r="B1502" s="356" t="s">
        <v>4637</v>
      </c>
      <c r="C1502" s="356" t="s">
        <v>3526</v>
      </c>
      <c r="D1502" s="352">
        <v>10.32</v>
      </c>
    </row>
    <row r="1503" spans="1:4" x14ac:dyDescent="0.25">
      <c r="A1503" s="356">
        <v>5086</v>
      </c>
      <c r="B1503" s="356" t="s">
        <v>4638</v>
      </c>
      <c r="C1503" s="356" t="s">
        <v>3575</v>
      </c>
      <c r="D1503" s="352">
        <v>35.159999999999997</v>
      </c>
    </row>
    <row r="1504" spans="1:4" x14ac:dyDescent="0.25">
      <c r="A1504" s="356">
        <v>11280</v>
      </c>
      <c r="B1504" s="356" t="s">
        <v>4639</v>
      </c>
      <c r="C1504" s="356" t="s">
        <v>3517</v>
      </c>
      <c r="D1504" s="353">
        <v>16233.28</v>
      </c>
    </row>
    <row r="1505" spans="1:4" x14ac:dyDescent="0.25">
      <c r="A1505" s="356">
        <v>40519</v>
      </c>
      <c r="B1505" s="356" t="s">
        <v>4640</v>
      </c>
      <c r="C1505" s="356" t="s">
        <v>3517</v>
      </c>
      <c r="D1505" s="353">
        <v>133821.63</v>
      </c>
    </row>
    <row r="1506" spans="1:4" x14ac:dyDescent="0.25">
      <c r="A1506" s="356">
        <v>39869</v>
      </c>
      <c r="B1506" s="356" t="s">
        <v>4641</v>
      </c>
      <c r="C1506" s="356" t="s">
        <v>3517</v>
      </c>
      <c r="D1506" s="352">
        <v>15.84</v>
      </c>
    </row>
    <row r="1507" spans="1:4" x14ac:dyDescent="0.25">
      <c r="A1507" s="356">
        <v>39870</v>
      </c>
      <c r="B1507" s="356" t="s">
        <v>4642</v>
      </c>
      <c r="C1507" s="356" t="s">
        <v>3517</v>
      </c>
      <c r="D1507" s="352">
        <v>24.22</v>
      </c>
    </row>
    <row r="1508" spans="1:4" x14ac:dyDescent="0.25">
      <c r="A1508" s="356">
        <v>39871</v>
      </c>
      <c r="B1508" s="356" t="s">
        <v>4643</v>
      </c>
      <c r="C1508" s="356" t="s">
        <v>3517</v>
      </c>
      <c r="D1508" s="352">
        <v>27.16</v>
      </c>
    </row>
    <row r="1509" spans="1:4" x14ac:dyDescent="0.25">
      <c r="A1509" s="356">
        <v>12722</v>
      </c>
      <c r="B1509" s="356" t="s">
        <v>4644</v>
      </c>
      <c r="C1509" s="356" t="s">
        <v>3517</v>
      </c>
      <c r="D1509" s="352">
        <v>908.73</v>
      </c>
    </row>
    <row r="1510" spans="1:4" x14ac:dyDescent="0.25">
      <c r="A1510" s="356">
        <v>12714</v>
      </c>
      <c r="B1510" s="356" t="s">
        <v>4645</v>
      </c>
      <c r="C1510" s="356" t="s">
        <v>3517</v>
      </c>
      <c r="D1510" s="352">
        <v>5.93</v>
      </c>
    </row>
    <row r="1511" spans="1:4" x14ac:dyDescent="0.25">
      <c r="A1511" s="356">
        <v>12715</v>
      </c>
      <c r="B1511" s="356" t="s">
        <v>4646</v>
      </c>
      <c r="C1511" s="356" t="s">
        <v>3517</v>
      </c>
      <c r="D1511" s="352">
        <v>13.39</v>
      </c>
    </row>
    <row r="1512" spans="1:4" x14ac:dyDescent="0.25">
      <c r="A1512" s="356">
        <v>12716</v>
      </c>
      <c r="B1512" s="356" t="s">
        <v>4647</v>
      </c>
      <c r="C1512" s="356" t="s">
        <v>3517</v>
      </c>
      <c r="D1512" s="352">
        <v>23</v>
      </c>
    </row>
    <row r="1513" spans="1:4" x14ac:dyDescent="0.25">
      <c r="A1513" s="356">
        <v>12717</v>
      </c>
      <c r="B1513" s="356" t="s">
        <v>4648</v>
      </c>
      <c r="C1513" s="356" t="s">
        <v>3517</v>
      </c>
      <c r="D1513" s="352">
        <v>45.21</v>
      </c>
    </row>
    <row r="1514" spans="1:4" x14ac:dyDescent="0.25">
      <c r="A1514" s="356">
        <v>12718</v>
      </c>
      <c r="B1514" s="356" t="s">
        <v>4649</v>
      </c>
      <c r="C1514" s="356" t="s">
        <v>3517</v>
      </c>
      <c r="D1514" s="352">
        <v>69.38</v>
      </c>
    </row>
    <row r="1515" spans="1:4" x14ac:dyDescent="0.25">
      <c r="A1515" s="356">
        <v>12719</v>
      </c>
      <c r="B1515" s="356" t="s">
        <v>4650</v>
      </c>
      <c r="C1515" s="356" t="s">
        <v>3517</v>
      </c>
      <c r="D1515" s="352">
        <v>110.14</v>
      </c>
    </row>
    <row r="1516" spans="1:4" x14ac:dyDescent="0.25">
      <c r="A1516" s="356">
        <v>12720</v>
      </c>
      <c r="B1516" s="356" t="s">
        <v>4651</v>
      </c>
      <c r="C1516" s="356" t="s">
        <v>3517</v>
      </c>
      <c r="D1516" s="352">
        <v>383.51</v>
      </c>
    </row>
    <row r="1517" spans="1:4" x14ac:dyDescent="0.25">
      <c r="A1517" s="356">
        <v>12721</v>
      </c>
      <c r="B1517" s="356" t="s">
        <v>4652</v>
      </c>
      <c r="C1517" s="356" t="s">
        <v>3517</v>
      </c>
      <c r="D1517" s="352">
        <v>367.76</v>
      </c>
    </row>
    <row r="1518" spans="1:4" x14ac:dyDescent="0.25">
      <c r="A1518" s="356">
        <v>3468</v>
      </c>
      <c r="B1518" s="356" t="s">
        <v>4653</v>
      </c>
      <c r="C1518" s="356" t="s">
        <v>3517</v>
      </c>
      <c r="D1518" s="352">
        <v>33.47</v>
      </c>
    </row>
    <row r="1519" spans="1:4" x14ac:dyDescent="0.25">
      <c r="A1519" s="356">
        <v>3465</v>
      </c>
      <c r="B1519" s="356" t="s">
        <v>4654</v>
      </c>
      <c r="C1519" s="356" t="s">
        <v>3517</v>
      </c>
      <c r="D1519" s="352">
        <v>33.46</v>
      </c>
    </row>
    <row r="1520" spans="1:4" x14ac:dyDescent="0.25">
      <c r="A1520" s="356">
        <v>12403</v>
      </c>
      <c r="B1520" s="356" t="s">
        <v>4655</v>
      </c>
      <c r="C1520" s="356" t="s">
        <v>3517</v>
      </c>
      <c r="D1520" s="352">
        <v>23.85</v>
      </c>
    </row>
    <row r="1521" spans="1:4" x14ac:dyDescent="0.25">
      <c r="A1521" s="356">
        <v>3463</v>
      </c>
      <c r="B1521" s="356" t="s">
        <v>4656</v>
      </c>
      <c r="C1521" s="356" t="s">
        <v>3517</v>
      </c>
      <c r="D1521" s="352">
        <v>13.93</v>
      </c>
    </row>
    <row r="1522" spans="1:4" x14ac:dyDescent="0.25">
      <c r="A1522" s="356">
        <v>3464</v>
      </c>
      <c r="B1522" s="356" t="s">
        <v>4657</v>
      </c>
      <c r="C1522" s="356" t="s">
        <v>3517</v>
      </c>
      <c r="D1522" s="352">
        <v>13.93</v>
      </c>
    </row>
    <row r="1523" spans="1:4" x14ac:dyDescent="0.25">
      <c r="A1523" s="356">
        <v>3466</v>
      </c>
      <c r="B1523" s="356" t="s">
        <v>4658</v>
      </c>
      <c r="C1523" s="356" t="s">
        <v>3517</v>
      </c>
      <c r="D1523" s="352">
        <v>84.98</v>
      </c>
    </row>
    <row r="1524" spans="1:4" x14ac:dyDescent="0.25">
      <c r="A1524" s="356">
        <v>3467</v>
      </c>
      <c r="B1524" s="356" t="s">
        <v>4659</v>
      </c>
      <c r="C1524" s="356" t="s">
        <v>3517</v>
      </c>
      <c r="D1524" s="352">
        <v>47.99</v>
      </c>
    </row>
    <row r="1525" spans="1:4" x14ac:dyDescent="0.25">
      <c r="A1525" s="356">
        <v>3462</v>
      </c>
      <c r="B1525" s="356" t="s">
        <v>4660</v>
      </c>
      <c r="C1525" s="356" t="s">
        <v>3517</v>
      </c>
      <c r="D1525" s="352">
        <v>9.19</v>
      </c>
    </row>
    <row r="1526" spans="1:4" x14ac:dyDescent="0.25">
      <c r="A1526" s="356">
        <v>3446</v>
      </c>
      <c r="B1526" s="356" t="s">
        <v>4661</v>
      </c>
      <c r="C1526" s="356" t="s">
        <v>3517</v>
      </c>
      <c r="D1526" s="352">
        <v>28.29</v>
      </c>
    </row>
    <row r="1527" spans="1:4" x14ac:dyDescent="0.25">
      <c r="A1527" s="356">
        <v>3445</v>
      </c>
      <c r="B1527" s="356" t="s">
        <v>4662</v>
      </c>
      <c r="C1527" s="356" t="s">
        <v>3517</v>
      </c>
      <c r="D1527" s="352">
        <v>23.1</v>
      </c>
    </row>
    <row r="1528" spans="1:4" x14ac:dyDescent="0.25">
      <c r="A1528" s="356">
        <v>3441</v>
      </c>
      <c r="B1528" s="356" t="s">
        <v>4663</v>
      </c>
      <c r="C1528" s="356" t="s">
        <v>3517</v>
      </c>
      <c r="D1528" s="352">
        <v>6.52</v>
      </c>
    </row>
    <row r="1529" spans="1:4" x14ac:dyDescent="0.25">
      <c r="A1529" s="356">
        <v>3444</v>
      </c>
      <c r="B1529" s="356" t="s">
        <v>4664</v>
      </c>
      <c r="C1529" s="356" t="s">
        <v>3517</v>
      </c>
      <c r="D1529" s="352">
        <v>14.22</v>
      </c>
    </row>
    <row r="1530" spans="1:4" x14ac:dyDescent="0.25">
      <c r="A1530" s="356">
        <v>12402</v>
      </c>
      <c r="B1530" s="356" t="s">
        <v>4665</v>
      </c>
      <c r="C1530" s="356" t="s">
        <v>3517</v>
      </c>
      <c r="D1530" s="352">
        <v>79.53</v>
      </c>
    </row>
    <row r="1531" spans="1:4" x14ac:dyDescent="0.25">
      <c r="A1531" s="356">
        <v>3447</v>
      </c>
      <c r="B1531" s="356" t="s">
        <v>4666</v>
      </c>
      <c r="C1531" s="356" t="s">
        <v>3517</v>
      </c>
      <c r="D1531" s="352">
        <v>41.15</v>
      </c>
    </row>
    <row r="1532" spans="1:4" x14ac:dyDescent="0.25">
      <c r="A1532" s="356">
        <v>3442</v>
      </c>
      <c r="B1532" s="356" t="s">
        <v>4667</v>
      </c>
      <c r="C1532" s="356" t="s">
        <v>3517</v>
      </c>
      <c r="D1532" s="352">
        <v>9.75</v>
      </c>
    </row>
    <row r="1533" spans="1:4" x14ac:dyDescent="0.25">
      <c r="A1533" s="356">
        <v>3448</v>
      </c>
      <c r="B1533" s="356" t="s">
        <v>4668</v>
      </c>
      <c r="C1533" s="356" t="s">
        <v>3517</v>
      </c>
      <c r="D1533" s="352">
        <v>116.28</v>
      </c>
    </row>
    <row r="1534" spans="1:4" x14ac:dyDescent="0.25">
      <c r="A1534" s="356">
        <v>3449</v>
      </c>
      <c r="B1534" s="356" t="s">
        <v>4669</v>
      </c>
      <c r="C1534" s="356" t="s">
        <v>3517</v>
      </c>
      <c r="D1534" s="352">
        <v>203.75</v>
      </c>
    </row>
    <row r="1535" spans="1:4" x14ac:dyDescent="0.25">
      <c r="A1535" s="356">
        <v>37438</v>
      </c>
      <c r="B1535" s="356" t="s">
        <v>4670</v>
      </c>
      <c r="C1535" s="356" t="s">
        <v>3517</v>
      </c>
      <c r="D1535" s="352">
        <v>255.01</v>
      </c>
    </row>
    <row r="1536" spans="1:4" x14ac:dyDescent="0.25">
      <c r="A1536" s="356">
        <v>37439</v>
      </c>
      <c r="B1536" s="356" t="s">
        <v>4671</v>
      </c>
      <c r="C1536" s="356" t="s">
        <v>3517</v>
      </c>
      <c r="D1536" s="353">
        <v>1667.24</v>
      </c>
    </row>
    <row r="1537" spans="1:4" x14ac:dyDescent="0.25">
      <c r="A1537" s="356">
        <v>37435</v>
      </c>
      <c r="B1537" s="356" t="s">
        <v>4672</v>
      </c>
      <c r="C1537" s="356" t="s">
        <v>3517</v>
      </c>
      <c r="D1537" s="352">
        <v>29.97</v>
      </c>
    </row>
    <row r="1538" spans="1:4" x14ac:dyDescent="0.25">
      <c r="A1538" s="356">
        <v>37436</v>
      </c>
      <c r="B1538" s="356" t="s">
        <v>4673</v>
      </c>
      <c r="C1538" s="356" t="s">
        <v>3517</v>
      </c>
      <c r="D1538" s="352">
        <v>35.369999999999997</v>
      </c>
    </row>
    <row r="1539" spans="1:4" x14ac:dyDescent="0.25">
      <c r="A1539" s="356">
        <v>37437</v>
      </c>
      <c r="B1539" s="356" t="s">
        <v>4674</v>
      </c>
      <c r="C1539" s="356" t="s">
        <v>3517</v>
      </c>
      <c r="D1539" s="352">
        <v>51.15</v>
      </c>
    </row>
    <row r="1540" spans="1:4" x14ac:dyDescent="0.25">
      <c r="A1540" s="356">
        <v>3473</v>
      </c>
      <c r="B1540" s="356" t="s">
        <v>4675</v>
      </c>
      <c r="C1540" s="356" t="s">
        <v>3517</v>
      </c>
      <c r="D1540" s="352">
        <v>31.99</v>
      </c>
    </row>
    <row r="1541" spans="1:4" x14ac:dyDescent="0.25">
      <c r="A1541" s="356">
        <v>3474</v>
      </c>
      <c r="B1541" s="356" t="s">
        <v>4676</v>
      </c>
      <c r="C1541" s="356" t="s">
        <v>3517</v>
      </c>
      <c r="D1541" s="352">
        <v>26.37</v>
      </c>
    </row>
    <row r="1542" spans="1:4" x14ac:dyDescent="0.25">
      <c r="A1542" s="356">
        <v>3450</v>
      </c>
      <c r="B1542" s="356" t="s">
        <v>4677</v>
      </c>
      <c r="C1542" s="356" t="s">
        <v>3517</v>
      </c>
      <c r="D1542" s="352">
        <v>7.64</v>
      </c>
    </row>
    <row r="1543" spans="1:4" x14ac:dyDescent="0.25">
      <c r="A1543" s="356">
        <v>3443</v>
      </c>
      <c r="B1543" s="356" t="s">
        <v>4678</v>
      </c>
      <c r="C1543" s="356" t="s">
        <v>3517</v>
      </c>
      <c r="D1543" s="352">
        <v>16.399999999999999</v>
      </c>
    </row>
    <row r="1544" spans="1:4" x14ac:dyDescent="0.25">
      <c r="A1544" s="356">
        <v>3453</v>
      </c>
      <c r="B1544" s="356" t="s">
        <v>4679</v>
      </c>
      <c r="C1544" s="356" t="s">
        <v>3517</v>
      </c>
      <c r="D1544" s="352">
        <v>93.38</v>
      </c>
    </row>
    <row r="1545" spans="1:4" x14ac:dyDescent="0.25">
      <c r="A1545" s="356">
        <v>3452</v>
      </c>
      <c r="B1545" s="356" t="s">
        <v>4680</v>
      </c>
      <c r="C1545" s="356" t="s">
        <v>3517</v>
      </c>
      <c r="D1545" s="352">
        <v>46.09</v>
      </c>
    </row>
    <row r="1546" spans="1:4" x14ac:dyDescent="0.25">
      <c r="A1546" s="356">
        <v>3451</v>
      </c>
      <c r="B1546" s="356" t="s">
        <v>4681</v>
      </c>
      <c r="C1546" s="356" t="s">
        <v>3517</v>
      </c>
      <c r="D1546" s="352">
        <v>9.14</v>
      </c>
    </row>
    <row r="1547" spans="1:4" x14ac:dyDescent="0.25">
      <c r="A1547" s="356">
        <v>3454</v>
      </c>
      <c r="B1547" s="356" t="s">
        <v>4682</v>
      </c>
      <c r="C1547" s="356" t="s">
        <v>3517</v>
      </c>
      <c r="D1547" s="352">
        <v>142.03</v>
      </c>
    </row>
    <row r="1548" spans="1:4" x14ac:dyDescent="0.25">
      <c r="A1548" s="356">
        <v>3458</v>
      </c>
      <c r="B1548" s="356" t="s">
        <v>4683</v>
      </c>
      <c r="C1548" s="356" t="s">
        <v>3517</v>
      </c>
      <c r="D1548" s="352">
        <v>25.64</v>
      </c>
    </row>
    <row r="1549" spans="1:4" x14ac:dyDescent="0.25">
      <c r="A1549" s="356">
        <v>3457</v>
      </c>
      <c r="B1549" s="356" t="s">
        <v>4684</v>
      </c>
      <c r="C1549" s="356" t="s">
        <v>3517</v>
      </c>
      <c r="D1549" s="352">
        <v>19.25</v>
      </c>
    </row>
    <row r="1550" spans="1:4" x14ac:dyDescent="0.25">
      <c r="A1550" s="356">
        <v>3455</v>
      </c>
      <c r="B1550" s="356" t="s">
        <v>4685</v>
      </c>
      <c r="C1550" s="356" t="s">
        <v>3517</v>
      </c>
      <c r="D1550" s="352">
        <v>5.46</v>
      </c>
    </row>
    <row r="1551" spans="1:4" x14ac:dyDescent="0.25">
      <c r="A1551" s="356">
        <v>3472</v>
      </c>
      <c r="B1551" s="356" t="s">
        <v>4686</v>
      </c>
      <c r="C1551" s="356" t="s">
        <v>3517</v>
      </c>
      <c r="D1551" s="352">
        <v>12.28</v>
      </c>
    </row>
    <row r="1552" spans="1:4" x14ac:dyDescent="0.25">
      <c r="A1552" s="356">
        <v>3470</v>
      </c>
      <c r="B1552" s="356" t="s">
        <v>4687</v>
      </c>
      <c r="C1552" s="356" t="s">
        <v>3517</v>
      </c>
      <c r="D1552" s="352">
        <v>71.599999999999994</v>
      </c>
    </row>
    <row r="1553" spans="1:4" x14ac:dyDescent="0.25">
      <c r="A1553" s="356">
        <v>3471</v>
      </c>
      <c r="B1553" s="356" t="s">
        <v>4688</v>
      </c>
      <c r="C1553" s="356" t="s">
        <v>3517</v>
      </c>
      <c r="D1553" s="352">
        <v>39.340000000000003</v>
      </c>
    </row>
    <row r="1554" spans="1:4" x14ac:dyDescent="0.25">
      <c r="A1554" s="356">
        <v>3456</v>
      </c>
      <c r="B1554" s="356" t="s">
        <v>4689</v>
      </c>
      <c r="C1554" s="356" t="s">
        <v>3517</v>
      </c>
      <c r="D1554" s="352">
        <v>8.18</v>
      </c>
    </row>
    <row r="1555" spans="1:4" x14ac:dyDescent="0.25">
      <c r="A1555" s="356">
        <v>3459</v>
      </c>
      <c r="B1555" s="356" t="s">
        <v>4690</v>
      </c>
      <c r="C1555" s="356" t="s">
        <v>3517</v>
      </c>
      <c r="D1555" s="352">
        <v>101</v>
      </c>
    </row>
    <row r="1556" spans="1:4" x14ac:dyDescent="0.25">
      <c r="A1556" s="356">
        <v>3469</v>
      </c>
      <c r="B1556" s="356" t="s">
        <v>4691</v>
      </c>
      <c r="C1556" s="356" t="s">
        <v>3517</v>
      </c>
      <c r="D1556" s="352">
        <v>192.07</v>
      </c>
    </row>
    <row r="1557" spans="1:4" x14ac:dyDescent="0.25">
      <c r="A1557" s="356">
        <v>3460</v>
      </c>
      <c r="B1557" s="356" t="s">
        <v>4692</v>
      </c>
      <c r="C1557" s="356" t="s">
        <v>3517</v>
      </c>
      <c r="D1557" s="352">
        <v>280.26</v>
      </c>
    </row>
    <row r="1558" spans="1:4" x14ac:dyDescent="0.25">
      <c r="A1558" s="356">
        <v>3461</v>
      </c>
      <c r="B1558" s="356" t="s">
        <v>4693</v>
      </c>
      <c r="C1558" s="356" t="s">
        <v>3517</v>
      </c>
      <c r="D1558" s="352">
        <v>716.32</v>
      </c>
    </row>
    <row r="1559" spans="1:4" x14ac:dyDescent="0.25">
      <c r="A1559" s="356">
        <v>37433</v>
      </c>
      <c r="B1559" s="356" t="s">
        <v>4694</v>
      </c>
      <c r="C1559" s="356" t="s">
        <v>3517</v>
      </c>
      <c r="D1559" s="352">
        <v>255.01</v>
      </c>
    </row>
    <row r="1560" spans="1:4" x14ac:dyDescent="0.25">
      <c r="A1560" s="356">
        <v>37430</v>
      </c>
      <c r="B1560" s="356" t="s">
        <v>4695</v>
      </c>
      <c r="C1560" s="356" t="s">
        <v>3517</v>
      </c>
      <c r="D1560" s="352">
        <v>31.96</v>
      </c>
    </row>
    <row r="1561" spans="1:4" x14ac:dyDescent="0.25">
      <c r="A1561" s="356">
        <v>37434</v>
      </c>
      <c r="B1561" s="356" t="s">
        <v>4696</v>
      </c>
      <c r="C1561" s="356" t="s">
        <v>3517</v>
      </c>
      <c r="D1561" s="353">
        <v>2377.71</v>
      </c>
    </row>
    <row r="1562" spans="1:4" x14ac:dyDescent="0.25">
      <c r="A1562" s="356">
        <v>37431</v>
      </c>
      <c r="B1562" s="356" t="s">
        <v>4697</v>
      </c>
      <c r="C1562" s="356" t="s">
        <v>3517</v>
      </c>
      <c r="D1562" s="352">
        <v>43.35</v>
      </c>
    </row>
    <row r="1563" spans="1:4" x14ac:dyDescent="0.25">
      <c r="A1563" s="356">
        <v>37432</v>
      </c>
      <c r="B1563" s="356" t="s">
        <v>4698</v>
      </c>
      <c r="C1563" s="356" t="s">
        <v>3517</v>
      </c>
      <c r="D1563" s="352">
        <v>79.959999999999994</v>
      </c>
    </row>
    <row r="1564" spans="1:4" x14ac:dyDescent="0.25">
      <c r="A1564" s="356">
        <v>37413</v>
      </c>
      <c r="B1564" s="356" t="s">
        <v>4699</v>
      </c>
      <c r="C1564" s="356" t="s">
        <v>3517</v>
      </c>
      <c r="D1564" s="352">
        <v>4.5599999999999996</v>
      </c>
    </row>
    <row r="1565" spans="1:4" x14ac:dyDescent="0.25">
      <c r="A1565" s="356">
        <v>37414</v>
      </c>
      <c r="B1565" s="356" t="s">
        <v>4700</v>
      </c>
      <c r="C1565" s="356" t="s">
        <v>3517</v>
      </c>
      <c r="D1565" s="352">
        <v>5.17</v>
      </c>
    </row>
    <row r="1566" spans="1:4" x14ac:dyDescent="0.25">
      <c r="A1566" s="356">
        <v>37415</v>
      </c>
      <c r="B1566" s="356" t="s">
        <v>4701</v>
      </c>
      <c r="C1566" s="356" t="s">
        <v>3517</v>
      </c>
      <c r="D1566" s="352">
        <v>9.41</v>
      </c>
    </row>
    <row r="1567" spans="1:4" x14ac:dyDescent="0.25">
      <c r="A1567" s="356">
        <v>37416</v>
      </c>
      <c r="B1567" s="356" t="s">
        <v>4702</v>
      </c>
      <c r="C1567" s="356" t="s">
        <v>3517</v>
      </c>
      <c r="D1567" s="352">
        <v>4.26</v>
      </c>
    </row>
    <row r="1568" spans="1:4" x14ac:dyDescent="0.25">
      <c r="A1568" s="356">
        <v>37417</v>
      </c>
      <c r="B1568" s="356" t="s">
        <v>4703</v>
      </c>
      <c r="C1568" s="356" t="s">
        <v>3517</v>
      </c>
      <c r="D1568" s="352">
        <v>6.13</v>
      </c>
    </row>
    <row r="1569" spans="1:4" x14ac:dyDescent="0.25">
      <c r="A1569" s="356">
        <v>43590</v>
      </c>
      <c r="B1569" s="356" t="s">
        <v>10239</v>
      </c>
      <c r="C1569" s="356" t="s">
        <v>3517</v>
      </c>
      <c r="D1569" s="352">
        <v>163.46</v>
      </c>
    </row>
    <row r="1570" spans="1:4" x14ac:dyDescent="0.25">
      <c r="A1570" s="356">
        <v>43589</v>
      </c>
      <c r="B1570" s="356" t="s">
        <v>10240</v>
      </c>
      <c r="C1570" s="356" t="s">
        <v>3517</v>
      </c>
      <c r="D1570" s="352">
        <v>29.57</v>
      </c>
    </row>
    <row r="1571" spans="1:4" x14ac:dyDescent="0.25">
      <c r="A1571" s="356">
        <v>34519</v>
      </c>
      <c r="B1571" s="356" t="s">
        <v>4704</v>
      </c>
      <c r="C1571" s="356" t="s">
        <v>3517</v>
      </c>
      <c r="D1571" s="352">
        <v>80.010000000000005</v>
      </c>
    </row>
    <row r="1572" spans="1:4" x14ac:dyDescent="0.25">
      <c r="A1572" s="356">
        <v>1649</v>
      </c>
      <c r="B1572" s="356" t="s">
        <v>4705</v>
      </c>
      <c r="C1572" s="356" t="s">
        <v>3517</v>
      </c>
      <c r="D1572" s="352">
        <v>60.47</v>
      </c>
    </row>
    <row r="1573" spans="1:4" x14ac:dyDescent="0.25">
      <c r="A1573" s="356">
        <v>1653</v>
      </c>
      <c r="B1573" s="356" t="s">
        <v>4706</v>
      </c>
      <c r="C1573" s="356" t="s">
        <v>3517</v>
      </c>
      <c r="D1573" s="352">
        <v>47.37</v>
      </c>
    </row>
    <row r="1574" spans="1:4" x14ac:dyDescent="0.25">
      <c r="A1574" s="356">
        <v>1647</v>
      </c>
      <c r="B1574" s="356" t="s">
        <v>4707</v>
      </c>
      <c r="C1574" s="356" t="s">
        <v>3517</v>
      </c>
      <c r="D1574" s="352">
        <v>16.96</v>
      </c>
    </row>
    <row r="1575" spans="1:4" x14ac:dyDescent="0.25">
      <c r="A1575" s="356">
        <v>1648</v>
      </c>
      <c r="B1575" s="356" t="s">
        <v>4708</v>
      </c>
      <c r="C1575" s="356" t="s">
        <v>3517</v>
      </c>
      <c r="D1575" s="352">
        <v>32.57</v>
      </c>
    </row>
    <row r="1576" spans="1:4" x14ac:dyDescent="0.25">
      <c r="A1576" s="356">
        <v>1651</v>
      </c>
      <c r="B1576" s="356" t="s">
        <v>4709</v>
      </c>
      <c r="C1576" s="356" t="s">
        <v>3517</v>
      </c>
      <c r="D1576" s="352">
        <v>151.09</v>
      </c>
    </row>
    <row r="1577" spans="1:4" x14ac:dyDescent="0.25">
      <c r="A1577" s="356">
        <v>1650</v>
      </c>
      <c r="B1577" s="356" t="s">
        <v>4710</v>
      </c>
      <c r="C1577" s="356" t="s">
        <v>3517</v>
      </c>
      <c r="D1577" s="352">
        <v>83.51</v>
      </c>
    </row>
    <row r="1578" spans="1:4" x14ac:dyDescent="0.25">
      <c r="A1578" s="356">
        <v>1654</v>
      </c>
      <c r="B1578" s="356" t="s">
        <v>4711</v>
      </c>
      <c r="C1578" s="356" t="s">
        <v>3517</v>
      </c>
      <c r="D1578" s="352">
        <v>23.28</v>
      </c>
    </row>
    <row r="1579" spans="1:4" x14ac:dyDescent="0.25">
      <c r="A1579" s="356">
        <v>1652</v>
      </c>
      <c r="B1579" s="356" t="s">
        <v>4712</v>
      </c>
      <c r="C1579" s="356" t="s">
        <v>3517</v>
      </c>
      <c r="D1579" s="352">
        <v>216.85</v>
      </c>
    </row>
    <row r="1580" spans="1:4" x14ac:dyDescent="0.25">
      <c r="A1580" s="356">
        <v>10510</v>
      </c>
      <c r="B1580" s="356" t="s">
        <v>10241</v>
      </c>
      <c r="C1580" s="356" t="s">
        <v>3517</v>
      </c>
      <c r="D1580" s="352">
        <v>155.52000000000001</v>
      </c>
    </row>
    <row r="1581" spans="1:4" x14ac:dyDescent="0.25">
      <c r="A1581" s="356">
        <v>1747</v>
      </c>
      <c r="B1581" s="356" t="s">
        <v>4713</v>
      </c>
      <c r="C1581" s="356" t="s">
        <v>3517</v>
      </c>
      <c r="D1581" s="352">
        <v>228.13</v>
      </c>
    </row>
    <row r="1582" spans="1:4" x14ac:dyDescent="0.25">
      <c r="A1582" s="356">
        <v>1744</v>
      </c>
      <c r="B1582" s="356" t="s">
        <v>4714</v>
      </c>
      <c r="C1582" s="356" t="s">
        <v>3517</v>
      </c>
      <c r="D1582" s="352">
        <v>158.02000000000001</v>
      </c>
    </row>
    <row r="1583" spans="1:4" x14ac:dyDescent="0.25">
      <c r="A1583" s="356">
        <v>1743</v>
      </c>
      <c r="B1583" s="356" t="s">
        <v>4715</v>
      </c>
      <c r="C1583" s="356" t="s">
        <v>3517</v>
      </c>
      <c r="D1583" s="352">
        <v>207.51</v>
      </c>
    </row>
    <row r="1584" spans="1:4" x14ac:dyDescent="0.25">
      <c r="A1584" s="356">
        <v>39640</v>
      </c>
      <c r="B1584" s="356" t="s">
        <v>4716</v>
      </c>
      <c r="C1584" s="356" t="s">
        <v>3517</v>
      </c>
      <c r="D1584" s="352">
        <v>13.6</v>
      </c>
    </row>
    <row r="1585" spans="1:4" x14ac:dyDescent="0.25">
      <c r="A1585" s="356">
        <v>7216</v>
      </c>
      <c r="B1585" s="356" t="s">
        <v>4717</v>
      </c>
      <c r="C1585" s="356" t="s">
        <v>3517</v>
      </c>
      <c r="D1585" s="352">
        <v>73.069999999999993</v>
      </c>
    </row>
    <row r="1586" spans="1:4" x14ac:dyDescent="0.25">
      <c r="A1586" s="356">
        <v>20235</v>
      </c>
      <c r="B1586" s="356" t="s">
        <v>4718</v>
      </c>
      <c r="C1586" s="356" t="s">
        <v>3517</v>
      </c>
      <c r="D1586" s="352">
        <v>58.74</v>
      </c>
    </row>
    <row r="1587" spans="1:4" x14ac:dyDescent="0.25">
      <c r="A1587" s="356">
        <v>7181</v>
      </c>
      <c r="B1587" s="356" t="s">
        <v>4719</v>
      </c>
      <c r="C1587" s="356" t="s">
        <v>3517</v>
      </c>
      <c r="D1587" s="352">
        <v>4.63</v>
      </c>
    </row>
    <row r="1588" spans="1:4" x14ac:dyDescent="0.25">
      <c r="A1588" s="356">
        <v>40742</v>
      </c>
      <c r="B1588" s="356" t="s">
        <v>10242</v>
      </c>
      <c r="C1588" s="356" t="s">
        <v>3517</v>
      </c>
      <c r="D1588" s="352">
        <v>10.1</v>
      </c>
    </row>
    <row r="1589" spans="1:4" x14ac:dyDescent="0.25">
      <c r="A1589" s="356">
        <v>7214</v>
      </c>
      <c r="B1589" s="356" t="s">
        <v>4720</v>
      </c>
      <c r="C1589" s="356" t="s">
        <v>3517</v>
      </c>
      <c r="D1589" s="352">
        <v>71.349999999999994</v>
      </c>
    </row>
    <row r="1590" spans="1:4" x14ac:dyDescent="0.25">
      <c r="A1590" s="356">
        <v>7219</v>
      </c>
      <c r="B1590" s="356" t="s">
        <v>4721</v>
      </c>
      <c r="C1590" s="356" t="s">
        <v>3517</v>
      </c>
      <c r="D1590" s="352">
        <v>63.29</v>
      </c>
    </row>
    <row r="1591" spans="1:4" x14ac:dyDescent="0.25">
      <c r="A1591" s="356">
        <v>37972</v>
      </c>
      <c r="B1591" s="356" t="s">
        <v>4722</v>
      </c>
      <c r="C1591" s="356" t="s">
        <v>3517</v>
      </c>
      <c r="D1591" s="352">
        <v>9.6300000000000008</v>
      </c>
    </row>
    <row r="1592" spans="1:4" x14ac:dyDescent="0.25">
      <c r="A1592" s="356">
        <v>37973</v>
      </c>
      <c r="B1592" s="356" t="s">
        <v>4723</v>
      </c>
      <c r="C1592" s="356" t="s">
        <v>3517</v>
      </c>
      <c r="D1592" s="352">
        <v>15.42</v>
      </c>
    </row>
    <row r="1593" spans="1:4" x14ac:dyDescent="0.25">
      <c r="A1593" s="356">
        <v>37971</v>
      </c>
      <c r="B1593" s="356" t="s">
        <v>4724</v>
      </c>
      <c r="C1593" s="356" t="s">
        <v>3517</v>
      </c>
      <c r="D1593" s="352">
        <v>5.78</v>
      </c>
    </row>
    <row r="1594" spans="1:4" x14ac:dyDescent="0.25">
      <c r="A1594" s="356">
        <v>20094</v>
      </c>
      <c r="B1594" s="356" t="s">
        <v>4725</v>
      </c>
      <c r="C1594" s="356" t="s">
        <v>3517</v>
      </c>
      <c r="D1594" s="352">
        <v>31.61</v>
      </c>
    </row>
    <row r="1595" spans="1:4" x14ac:dyDescent="0.25">
      <c r="A1595" s="356">
        <v>20095</v>
      </c>
      <c r="B1595" s="356" t="s">
        <v>4726</v>
      </c>
      <c r="C1595" s="356" t="s">
        <v>3517</v>
      </c>
      <c r="D1595" s="352">
        <v>40.25</v>
      </c>
    </row>
    <row r="1596" spans="1:4" x14ac:dyDescent="0.25">
      <c r="A1596" s="356">
        <v>1954</v>
      </c>
      <c r="B1596" s="356" t="s">
        <v>4727</v>
      </c>
      <c r="C1596" s="356" t="s">
        <v>3517</v>
      </c>
      <c r="D1596" s="352">
        <v>146.52000000000001</v>
      </c>
    </row>
    <row r="1597" spans="1:4" x14ac:dyDescent="0.25">
      <c r="A1597" s="356">
        <v>1926</v>
      </c>
      <c r="B1597" s="356" t="s">
        <v>4728</v>
      </c>
      <c r="C1597" s="356" t="s">
        <v>3517</v>
      </c>
      <c r="D1597" s="352">
        <v>1.93</v>
      </c>
    </row>
    <row r="1598" spans="1:4" x14ac:dyDescent="0.25">
      <c r="A1598" s="356">
        <v>1927</v>
      </c>
      <c r="B1598" s="356" t="s">
        <v>4729</v>
      </c>
      <c r="C1598" s="356" t="s">
        <v>3517</v>
      </c>
      <c r="D1598" s="352">
        <v>2.5499999999999998</v>
      </c>
    </row>
    <row r="1599" spans="1:4" x14ac:dyDescent="0.25">
      <c r="A1599" s="356">
        <v>1923</v>
      </c>
      <c r="B1599" s="356" t="s">
        <v>4730</v>
      </c>
      <c r="C1599" s="356" t="s">
        <v>3517</v>
      </c>
      <c r="D1599" s="352">
        <v>4.18</v>
      </c>
    </row>
    <row r="1600" spans="1:4" x14ac:dyDescent="0.25">
      <c r="A1600" s="356">
        <v>1929</v>
      </c>
      <c r="B1600" s="356" t="s">
        <v>4731</v>
      </c>
      <c r="C1600" s="356" t="s">
        <v>3517</v>
      </c>
      <c r="D1600" s="352">
        <v>6.84</v>
      </c>
    </row>
    <row r="1601" spans="1:4" x14ac:dyDescent="0.25">
      <c r="A1601" s="356">
        <v>1930</v>
      </c>
      <c r="B1601" s="356" t="s">
        <v>4732</v>
      </c>
      <c r="C1601" s="356" t="s">
        <v>3517</v>
      </c>
      <c r="D1601" s="352">
        <v>13.27</v>
      </c>
    </row>
    <row r="1602" spans="1:4" x14ac:dyDescent="0.25">
      <c r="A1602" s="356">
        <v>1924</v>
      </c>
      <c r="B1602" s="356" t="s">
        <v>4733</v>
      </c>
      <c r="C1602" s="356" t="s">
        <v>3517</v>
      </c>
      <c r="D1602" s="352">
        <v>22.87</v>
      </c>
    </row>
    <row r="1603" spans="1:4" x14ac:dyDescent="0.25">
      <c r="A1603" s="356">
        <v>1922</v>
      </c>
      <c r="B1603" s="356" t="s">
        <v>4734</v>
      </c>
      <c r="C1603" s="356" t="s">
        <v>3517</v>
      </c>
      <c r="D1603" s="352">
        <v>33.97</v>
      </c>
    </row>
    <row r="1604" spans="1:4" x14ac:dyDescent="0.25">
      <c r="A1604" s="356">
        <v>1953</v>
      </c>
      <c r="B1604" s="356" t="s">
        <v>4735</v>
      </c>
      <c r="C1604" s="356" t="s">
        <v>3517</v>
      </c>
      <c r="D1604" s="352">
        <v>59.36</v>
      </c>
    </row>
    <row r="1605" spans="1:4" x14ac:dyDescent="0.25">
      <c r="A1605" s="356">
        <v>1962</v>
      </c>
      <c r="B1605" s="356" t="s">
        <v>4736</v>
      </c>
      <c r="C1605" s="356" t="s">
        <v>3517</v>
      </c>
      <c r="D1605" s="352">
        <v>194.23</v>
      </c>
    </row>
    <row r="1606" spans="1:4" x14ac:dyDescent="0.25">
      <c r="A1606" s="356">
        <v>1955</v>
      </c>
      <c r="B1606" s="356" t="s">
        <v>4737</v>
      </c>
      <c r="C1606" s="356" t="s">
        <v>3517</v>
      </c>
      <c r="D1606" s="352">
        <v>2.56</v>
      </c>
    </row>
    <row r="1607" spans="1:4" x14ac:dyDescent="0.25">
      <c r="A1607" s="356">
        <v>1956</v>
      </c>
      <c r="B1607" s="356" t="s">
        <v>4738</v>
      </c>
      <c r="C1607" s="356" t="s">
        <v>3517</v>
      </c>
      <c r="D1607" s="352">
        <v>3.31</v>
      </c>
    </row>
    <row r="1608" spans="1:4" x14ac:dyDescent="0.25">
      <c r="A1608" s="356">
        <v>1957</v>
      </c>
      <c r="B1608" s="356" t="s">
        <v>4739</v>
      </c>
      <c r="C1608" s="356" t="s">
        <v>3517</v>
      </c>
      <c r="D1608" s="352">
        <v>7.53</v>
      </c>
    </row>
    <row r="1609" spans="1:4" x14ac:dyDescent="0.25">
      <c r="A1609" s="356">
        <v>1958</v>
      </c>
      <c r="B1609" s="356" t="s">
        <v>4740</v>
      </c>
      <c r="C1609" s="356" t="s">
        <v>3517</v>
      </c>
      <c r="D1609" s="352">
        <v>13.36</v>
      </c>
    </row>
    <row r="1610" spans="1:4" x14ac:dyDescent="0.25">
      <c r="A1610" s="356">
        <v>1959</v>
      </c>
      <c r="B1610" s="356" t="s">
        <v>4741</v>
      </c>
      <c r="C1610" s="356" t="s">
        <v>3517</v>
      </c>
      <c r="D1610" s="352">
        <v>16.29</v>
      </c>
    </row>
    <row r="1611" spans="1:4" x14ac:dyDescent="0.25">
      <c r="A1611" s="356">
        <v>1925</v>
      </c>
      <c r="B1611" s="356" t="s">
        <v>4742</v>
      </c>
      <c r="C1611" s="356" t="s">
        <v>3517</v>
      </c>
      <c r="D1611" s="352">
        <v>40.270000000000003</v>
      </c>
    </row>
    <row r="1612" spans="1:4" x14ac:dyDescent="0.25">
      <c r="A1612" s="356">
        <v>1960</v>
      </c>
      <c r="B1612" s="356" t="s">
        <v>4743</v>
      </c>
      <c r="C1612" s="356" t="s">
        <v>3517</v>
      </c>
      <c r="D1612" s="352">
        <v>57.26</v>
      </c>
    </row>
    <row r="1613" spans="1:4" x14ac:dyDescent="0.25">
      <c r="A1613" s="356">
        <v>1961</v>
      </c>
      <c r="B1613" s="356" t="s">
        <v>4744</v>
      </c>
      <c r="C1613" s="356" t="s">
        <v>3517</v>
      </c>
      <c r="D1613" s="352">
        <v>82.27</v>
      </c>
    </row>
    <row r="1614" spans="1:4" x14ac:dyDescent="0.25">
      <c r="A1614" s="356">
        <v>38426</v>
      </c>
      <c r="B1614" s="356" t="s">
        <v>10746</v>
      </c>
      <c r="C1614" s="356" t="s">
        <v>3517</v>
      </c>
      <c r="D1614" s="352">
        <v>31.45</v>
      </c>
    </row>
    <row r="1615" spans="1:4" x14ac:dyDescent="0.25">
      <c r="A1615" s="356">
        <v>38423</v>
      </c>
      <c r="B1615" s="356" t="s">
        <v>10747</v>
      </c>
      <c r="C1615" s="356" t="s">
        <v>3517</v>
      </c>
      <c r="D1615" s="352">
        <v>71.33</v>
      </c>
    </row>
    <row r="1616" spans="1:4" x14ac:dyDescent="0.25">
      <c r="A1616" s="356">
        <v>38421</v>
      </c>
      <c r="B1616" s="356" t="s">
        <v>10748</v>
      </c>
      <c r="C1616" s="356" t="s">
        <v>3517</v>
      </c>
      <c r="D1616" s="352">
        <v>33.67</v>
      </c>
    </row>
    <row r="1617" spans="1:4" x14ac:dyDescent="0.25">
      <c r="A1617" s="356">
        <v>38422</v>
      </c>
      <c r="B1617" s="356" t="s">
        <v>10749</v>
      </c>
      <c r="C1617" s="356" t="s">
        <v>3517</v>
      </c>
      <c r="D1617" s="352">
        <v>49.22</v>
      </c>
    </row>
    <row r="1618" spans="1:4" x14ac:dyDescent="0.25">
      <c r="A1618" s="356">
        <v>39866</v>
      </c>
      <c r="B1618" s="356" t="s">
        <v>4745</v>
      </c>
      <c r="C1618" s="356" t="s">
        <v>3517</v>
      </c>
      <c r="D1618" s="352">
        <v>20.98</v>
      </c>
    </row>
    <row r="1619" spans="1:4" x14ac:dyDescent="0.25">
      <c r="A1619" s="356">
        <v>39867</v>
      </c>
      <c r="B1619" s="356" t="s">
        <v>4746</v>
      </c>
      <c r="C1619" s="356" t="s">
        <v>3517</v>
      </c>
      <c r="D1619" s="352">
        <v>46.64</v>
      </c>
    </row>
    <row r="1620" spans="1:4" x14ac:dyDescent="0.25">
      <c r="A1620" s="356">
        <v>39868</v>
      </c>
      <c r="B1620" s="356" t="s">
        <v>4747</v>
      </c>
      <c r="C1620" s="356" t="s">
        <v>3517</v>
      </c>
      <c r="D1620" s="352">
        <v>84.02</v>
      </c>
    </row>
    <row r="1621" spans="1:4" x14ac:dyDescent="0.25">
      <c r="A1621" s="356">
        <v>37999</v>
      </c>
      <c r="B1621" s="356" t="s">
        <v>4748</v>
      </c>
      <c r="C1621" s="356" t="s">
        <v>3517</v>
      </c>
      <c r="D1621" s="352">
        <v>9.23</v>
      </c>
    </row>
    <row r="1622" spans="1:4" x14ac:dyDescent="0.25">
      <c r="A1622" s="356">
        <v>38000</v>
      </c>
      <c r="B1622" s="356" t="s">
        <v>4749</v>
      </c>
      <c r="C1622" s="356" t="s">
        <v>3517</v>
      </c>
      <c r="D1622" s="352">
        <v>12.22</v>
      </c>
    </row>
    <row r="1623" spans="1:4" x14ac:dyDescent="0.25">
      <c r="A1623" s="356">
        <v>38129</v>
      </c>
      <c r="B1623" s="356" t="s">
        <v>4750</v>
      </c>
      <c r="C1623" s="356" t="s">
        <v>3517</v>
      </c>
      <c r="D1623" s="352">
        <v>4.45</v>
      </c>
    </row>
    <row r="1624" spans="1:4" x14ac:dyDescent="0.25">
      <c r="A1624" s="356">
        <v>38025</v>
      </c>
      <c r="B1624" s="356" t="s">
        <v>4751</v>
      </c>
      <c r="C1624" s="356" t="s">
        <v>3517</v>
      </c>
      <c r="D1624" s="352">
        <v>7.43</v>
      </c>
    </row>
    <row r="1625" spans="1:4" x14ac:dyDescent="0.25">
      <c r="A1625" s="356">
        <v>38026</v>
      </c>
      <c r="B1625" s="356" t="s">
        <v>4752</v>
      </c>
      <c r="C1625" s="356" t="s">
        <v>3517</v>
      </c>
      <c r="D1625" s="352">
        <v>19.91</v>
      </c>
    </row>
    <row r="1626" spans="1:4" x14ac:dyDescent="0.25">
      <c r="A1626" s="356">
        <v>1858</v>
      </c>
      <c r="B1626" s="356" t="s">
        <v>4753</v>
      </c>
      <c r="C1626" s="356" t="s">
        <v>3517</v>
      </c>
      <c r="D1626" s="352">
        <v>44.26</v>
      </c>
    </row>
    <row r="1627" spans="1:4" x14ac:dyDescent="0.25">
      <c r="A1627" s="356">
        <v>1844</v>
      </c>
      <c r="B1627" s="356" t="s">
        <v>4754</v>
      </c>
      <c r="C1627" s="356" t="s">
        <v>3517</v>
      </c>
      <c r="D1627" s="352">
        <v>163.18</v>
      </c>
    </row>
    <row r="1628" spans="1:4" x14ac:dyDescent="0.25">
      <c r="A1628" s="356">
        <v>1863</v>
      </c>
      <c r="B1628" s="356" t="s">
        <v>4755</v>
      </c>
      <c r="C1628" s="356" t="s">
        <v>3517</v>
      </c>
      <c r="D1628" s="352">
        <v>64.23</v>
      </c>
    </row>
    <row r="1629" spans="1:4" x14ac:dyDescent="0.25">
      <c r="A1629" s="356">
        <v>1865</v>
      </c>
      <c r="B1629" s="356" t="s">
        <v>4756</v>
      </c>
      <c r="C1629" s="356" t="s">
        <v>3517</v>
      </c>
      <c r="D1629" s="352">
        <v>234.32</v>
      </c>
    </row>
    <row r="1630" spans="1:4" x14ac:dyDescent="0.25">
      <c r="A1630" s="356">
        <v>36355</v>
      </c>
      <c r="B1630" s="356" t="s">
        <v>4757</v>
      </c>
      <c r="C1630" s="356" t="s">
        <v>3517</v>
      </c>
      <c r="D1630" s="352">
        <v>8.14</v>
      </c>
    </row>
    <row r="1631" spans="1:4" x14ac:dyDescent="0.25">
      <c r="A1631" s="356">
        <v>36356</v>
      </c>
      <c r="B1631" s="356" t="s">
        <v>4758</v>
      </c>
      <c r="C1631" s="356" t="s">
        <v>3517</v>
      </c>
      <c r="D1631" s="352">
        <v>13.68</v>
      </c>
    </row>
    <row r="1632" spans="1:4" x14ac:dyDescent="0.25">
      <c r="A1632" s="356">
        <v>1932</v>
      </c>
      <c r="B1632" s="356" t="s">
        <v>4759</v>
      </c>
      <c r="C1632" s="356" t="s">
        <v>3517</v>
      </c>
      <c r="D1632" s="352">
        <v>12.15</v>
      </c>
    </row>
    <row r="1633" spans="1:4" x14ac:dyDescent="0.25">
      <c r="A1633" s="356">
        <v>1933</v>
      </c>
      <c r="B1633" s="356" t="s">
        <v>4760</v>
      </c>
      <c r="C1633" s="356" t="s">
        <v>3517</v>
      </c>
      <c r="D1633" s="352">
        <v>5.35</v>
      </c>
    </row>
    <row r="1634" spans="1:4" x14ac:dyDescent="0.25">
      <c r="A1634" s="356">
        <v>1951</v>
      </c>
      <c r="B1634" s="356" t="s">
        <v>4761</v>
      </c>
      <c r="C1634" s="356" t="s">
        <v>3517</v>
      </c>
      <c r="D1634" s="352">
        <v>23.77</v>
      </c>
    </row>
    <row r="1635" spans="1:4" x14ac:dyDescent="0.25">
      <c r="A1635" s="356">
        <v>1966</v>
      </c>
      <c r="B1635" s="356" t="s">
        <v>4762</v>
      </c>
      <c r="C1635" s="356" t="s">
        <v>3517</v>
      </c>
      <c r="D1635" s="352">
        <v>27.35</v>
      </c>
    </row>
    <row r="1636" spans="1:4" x14ac:dyDescent="0.25">
      <c r="A1636" s="356">
        <v>1952</v>
      </c>
      <c r="B1636" s="356" t="s">
        <v>4763</v>
      </c>
      <c r="C1636" s="356" t="s">
        <v>3517</v>
      </c>
      <c r="D1636" s="352">
        <v>102.7</v>
      </c>
    </row>
    <row r="1637" spans="1:4" x14ac:dyDescent="0.25">
      <c r="A1637" s="356">
        <v>20104</v>
      </c>
      <c r="B1637" s="356" t="s">
        <v>4764</v>
      </c>
      <c r="C1637" s="356" t="s">
        <v>3517</v>
      </c>
      <c r="D1637" s="352">
        <v>758.86</v>
      </c>
    </row>
    <row r="1638" spans="1:4" x14ac:dyDescent="0.25">
      <c r="A1638" s="356">
        <v>20105</v>
      </c>
      <c r="B1638" s="356" t="s">
        <v>4765</v>
      </c>
      <c r="C1638" s="356" t="s">
        <v>3517</v>
      </c>
      <c r="D1638" s="353">
        <v>1181.99</v>
      </c>
    </row>
    <row r="1639" spans="1:4" x14ac:dyDescent="0.25">
      <c r="A1639" s="356">
        <v>1965</v>
      </c>
      <c r="B1639" s="356" t="s">
        <v>4766</v>
      </c>
      <c r="C1639" s="356" t="s">
        <v>3517</v>
      </c>
      <c r="D1639" s="352">
        <v>55.44</v>
      </c>
    </row>
    <row r="1640" spans="1:4" x14ac:dyDescent="0.25">
      <c r="A1640" s="356">
        <v>10765</v>
      </c>
      <c r="B1640" s="356" t="s">
        <v>4767</v>
      </c>
      <c r="C1640" s="356" t="s">
        <v>3517</v>
      </c>
      <c r="D1640" s="352">
        <v>14.01</v>
      </c>
    </row>
    <row r="1641" spans="1:4" x14ac:dyDescent="0.25">
      <c r="A1641" s="356">
        <v>10767</v>
      </c>
      <c r="B1641" s="356" t="s">
        <v>4768</v>
      </c>
      <c r="C1641" s="356" t="s">
        <v>3517</v>
      </c>
      <c r="D1641" s="352">
        <v>45.92</v>
      </c>
    </row>
    <row r="1642" spans="1:4" x14ac:dyDescent="0.25">
      <c r="A1642" s="356">
        <v>1970</v>
      </c>
      <c r="B1642" s="356" t="s">
        <v>4769</v>
      </c>
      <c r="C1642" s="356" t="s">
        <v>3517</v>
      </c>
      <c r="D1642" s="352">
        <v>57.54</v>
      </c>
    </row>
    <row r="1643" spans="1:4" x14ac:dyDescent="0.25">
      <c r="A1643" s="356">
        <v>1967</v>
      </c>
      <c r="B1643" s="356" t="s">
        <v>4770</v>
      </c>
      <c r="C1643" s="356" t="s">
        <v>3517</v>
      </c>
      <c r="D1643" s="352">
        <v>6.4</v>
      </c>
    </row>
    <row r="1644" spans="1:4" x14ac:dyDescent="0.25">
      <c r="A1644" s="356">
        <v>1968</v>
      </c>
      <c r="B1644" s="356" t="s">
        <v>4771</v>
      </c>
      <c r="C1644" s="356" t="s">
        <v>3517</v>
      </c>
      <c r="D1644" s="352">
        <v>13.41</v>
      </c>
    </row>
    <row r="1645" spans="1:4" x14ac:dyDescent="0.25">
      <c r="A1645" s="356">
        <v>1969</v>
      </c>
      <c r="B1645" s="356" t="s">
        <v>4772</v>
      </c>
      <c r="C1645" s="356" t="s">
        <v>3517</v>
      </c>
      <c r="D1645" s="352">
        <v>39.47</v>
      </c>
    </row>
    <row r="1646" spans="1:4" x14ac:dyDescent="0.25">
      <c r="A1646" s="356">
        <v>1839</v>
      </c>
      <c r="B1646" s="356" t="s">
        <v>4773</v>
      </c>
      <c r="C1646" s="356" t="s">
        <v>3517</v>
      </c>
      <c r="D1646" s="352">
        <v>172.55</v>
      </c>
    </row>
    <row r="1647" spans="1:4" x14ac:dyDescent="0.25">
      <c r="A1647" s="356">
        <v>1835</v>
      </c>
      <c r="B1647" s="356" t="s">
        <v>4774</v>
      </c>
      <c r="C1647" s="356" t="s">
        <v>3517</v>
      </c>
      <c r="D1647" s="352">
        <v>36.68</v>
      </c>
    </row>
    <row r="1648" spans="1:4" x14ac:dyDescent="0.25">
      <c r="A1648" s="356">
        <v>1823</v>
      </c>
      <c r="B1648" s="356" t="s">
        <v>4775</v>
      </c>
      <c r="C1648" s="356" t="s">
        <v>3517</v>
      </c>
      <c r="D1648" s="352">
        <v>70.930000000000007</v>
      </c>
    </row>
    <row r="1649" spans="1:4" x14ac:dyDescent="0.25">
      <c r="A1649" s="356">
        <v>1827</v>
      </c>
      <c r="B1649" s="356" t="s">
        <v>4776</v>
      </c>
      <c r="C1649" s="356" t="s">
        <v>3517</v>
      </c>
      <c r="D1649" s="352">
        <v>170.87</v>
      </c>
    </row>
    <row r="1650" spans="1:4" x14ac:dyDescent="0.25">
      <c r="A1650" s="356">
        <v>1831</v>
      </c>
      <c r="B1650" s="356" t="s">
        <v>4777</v>
      </c>
      <c r="C1650" s="356" t="s">
        <v>3517</v>
      </c>
      <c r="D1650" s="352">
        <v>37.299999999999997</v>
      </c>
    </row>
    <row r="1651" spans="1:4" x14ac:dyDescent="0.25">
      <c r="A1651" s="356">
        <v>1825</v>
      </c>
      <c r="B1651" s="356" t="s">
        <v>4778</v>
      </c>
      <c r="C1651" s="356" t="s">
        <v>3517</v>
      </c>
      <c r="D1651" s="352">
        <v>92.06</v>
      </c>
    </row>
    <row r="1652" spans="1:4" x14ac:dyDescent="0.25">
      <c r="A1652" s="356">
        <v>1828</v>
      </c>
      <c r="B1652" s="356" t="s">
        <v>4779</v>
      </c>
      <c r="C1652" s="356" t="s">
        <v>3517</v>
      </c>
      <c r="D1652" s="352">
        <v>208.52</v>
      </c>
    </row>
    <row r="1653" spans="1:4" x14ac:dyDescent="0.25">
      <c r="A1653" s="356">
        <v>1845</v>
      </c>
      <c r="B1653" s="356" t="s">
        <v>4780</v>
      </c>
      <c r="C1653" s="356" t="s">
        <v>3517</v>
      </c>
      <c r="D1653" s="352">
        <v>46.75</v>
      </c>
    </row>
    <row r="1654" spans="1:4" x14ac:dyDescent="0.25">
      <c r="A1654" s="356">
        <v>1824</v>
      </c>
      <c r="B1654" s="356" t="s">
        <v>4781</v>
      </c>
      <c r="C1654" s="356" t="s">
        <v>3517</v>
      </c>
      <c r="D1654" s="352">
        <v>110.36</v>
      </c>
    </row>
    <row r="1655" spans="1:4" x14ac:dyDescent="0.25">
      <c r="A1655" s="356">
        <v>1941</v>
      </c>
      <c r="B1655" s="356" t="s">
        <v>4782</v>
      </c>
      <c r="C1655" s="356" t="s">
        <v>3517</v>
      </c>
      <c r="D1655" s="352">
        <v>28.7</v>
      </c>
    </row>
    <row r="1656" spans="1:4" x14ac:dyDescent="0.25">
      <c r="A1656" s="356">
        <v>1940</v>
      </c>
      <c r="B1656" s="356" t="s">
        <v>4783</v>
      </c>
      <c r="C1656" s="356" t="s">
        <v>3517</v>
      </c>
      <c r="D1656" s="352">
        <v>21.69</v>
      </c>
    </row>
    <row r="1657" spans="1:4" x14ac:dyDescent="0.25">
      <c r="A1657" s="356">
        <v>1937</v>
      </c>
      <c r="B1657" s="356" t="s">
        <v>4784</v>
      </c>
      <c r="C1657" s="356" t="s">
        <v>3517</v>
      </c>
      <c r="D1657" s="352">
        <v>4.5</v>
      </c>
    </row>
    <row r="1658" spans="1:4" x14ac:dyDescent="0.25">
      <c r="A1658" s="356">
        <v>1939</v>
      </c>
      <c r="B1658" s="356" t="s">
        <v>4785</v>
      </c>
      <c r="C1658" s="356" t="s">
        <v>3517</v>
      </c>
      <c r="D1658" s="352">
        <v>8.92</v>
      </c>
    </row>
    <row r="1659" spans="1:4" x14ac:dyDescent="0.25">
      <c r="A1659" s="356">
        <v>1942</v>
      </c>
      <c r="B1659" s="356" t="s">
        <v>4786</v>
      </c>
      <c r="C1659" s="356" t="s">
        <v>3517</v>
      </c>
      <c r="D1659" s="352">
        <v>40.96</v>
      </c>
    </row>
    <row r="1660" spans="1:4" x14ac:dyDescent="0.25">
      <c r="A1660" s="356">
        <v>1938</v>
      </c>
      <c r="B1660" s="356" t="s">
        <v>4787</v>
      </c>
      <c r="C1660" s="356" t="s">
        <v>3517</v>
      </c>
      <c r="D1660" s="352">
        <v>5.7</v>
      </c>
    </row>
    <row r="1661" spans="1:4" x14ac:dyDescent="0.25">
      <c r="A1661" s="356">
        <v>42692</v>
      </c>
      <c r="B1661" s="356" t="s">
        <v>8087</v>
      </c>
      <c r="C1661" s="356" t="s">
        <v>3517</v>
      </c>
      <c r="D1661" s="352">
        <v>519.88</v>
      </c>
    </row>
    <row r="1662" spans="1:4" x14ac:dyDescent="0.25">
      <c r="A1662" s="356">
        <v>42693</v>
      </c>
      <c r="B1662" s="356" t="s">
        <v>8088</v>
      </c>
      <c r="C1662" s="356" t="s">
        <v>3517</v>
      </c>
      <c r="D1662" s="352">
        <v>855.17</v>
      </c>
    </row>
    <row r="1663" spans="1:4" x14ac:dyDescent="0.25">
      <c r="A1663" s="356">
        <v>42695</v>
      </c>
      <c r="B1663" s="356" t="s">
        <v>8089</v>
      </c>
      <c r="C1663" s="356" t="s">
        <v>3517</v>
      </c>
      <c r="D1663" s="352">
        <v>650.23</v>
      </c>
    </row>
    <row r="1664" spans="1:4" x14ac:dyDescent="0.25">
      <c r="A1664" s="356">
        <v>42694</v>
      </c>
      <c r="B1664" s="356" t="s">
        <v>8090</v>
      </c>
      <c r="C1664" s="356" t="s">
        <v>3517</v>
      </c>
      <c r="D1664" s="352">
        <v>961.28</v>
      </c>
    </row>
    <row r="1665" spans="1:4" x14ac:dyDescent="0.25">
      <c r="A1665" s="356">
        <v>20097</v>
      </c>
      <c r="B1665" s="356" t="s">
        <v>10750</v>
      </c>
      <c r="C1665" s="356" t="s">
        <v>3517</v>
      </c>
      <c r="D1665" s="352">
        <v>54.36</v>
      </c>
    </row>
    <row r="1666" spans="1:4" x14ac:dyDescent="0.25">
      <c r="A1666" s="356">
        <v>20098</v>
      </c>
      <c r="B1666" s="356" t="s">
        <v>10751</v>
      </c>
      <c r="C1666" s="356" t="s">
        <v>3517</v>
      </c>
      <c r="D1666" s="352">
        <v>183.3</v>
      </c>
    </row>
    <row r="1667" spans="1:4" x14ac:dyDescent="0.25">
      <c r="A1667" s="356">
        <v>20096</v>
      </c>
      <c r="B1667" s="356" t="s">
        <v>10752</v>
      </c>
      <c r="C1667" s="356" t="s">
        <v>3517</v>
      </c>
      <c r="D1667" s="352">
        <v>35.57</v>
      </c>
    </row>
    <row r="1668" spans="1:4" x14ac:dyDescent="0.25">
      <c r="A1668" s="356">
        <v>1964</v>
      </c>
      <c r="B1668" s="356" t="s">
        <v>4788</v>
      </c>
      <c r="C1668" s="356" t="s">
        <v>3517</v>
      </c>
      <c r="D1668" s="352">
        <v>32.880000000000003</v>
      </c>
    </row>
    <row r="1669" spans="1:4" x14ac:dyDescent="0.25">
      <c r="A1669" s="356">
        <v>1880</v>
      </c>
      <c r="B1669" s="356" t="s">
        <v>4789</v>
      </c>
      <c r="C1669" s="356" t="s">
        <v>3517</v>
      </c>
      <c r="D1669" s="352">
        <v>3.06</v>
      </c>
    </row>
    <row r="1670" spans="1:4" x14ac:dyDescent="0.25">
      <c r="A1670" s="356">
        <v>39274</v>
      </c>
      <c r="B1670" s="356" t="s">
        <v>4790</v>
      </c>
      <c r="C1670" s="356" t="s">
        <v>3517</v>
      </c>
      <c r="D1670" s="352">
        <v>2.37</v>
      </c>
    </row>
    <row r="1671" spans="1:4" x14ac:dyDescent="0.25">
      <c r="A1671" s="356">
        <v>2628</v>
      </c>
      <c r="B1671" s="356" t="s">
        <v>4791</v>
      </c>
      <c r="C1671" s="356" t="s">
        <v>3517</v>
      </c>
      <c r="D1671" s="352">
        <v>233.33</v>
      </c>
    </row>
    <row r="1672" spans="1:4" x14ac:dyDescent="0.25">
      <c r="A1672" s="356">
        <v>2622</v>
      </c>
      <c r="B1672" s="356" t="s">
        <v>4792</v>
      </c>
      <c r="C1672" s="356" t="s">
        <v>3517</v>
      </c>
      <c r="D1672" s="352">
        <v>5.54</v>
      </c>
    </row>
    <row r="1673" spans="1:4" x14ac:dyDescent="0.25">
      <c r="A1673" s="356">
        <v>2623</v>
      </c>
      <c r="B1673" s="356" t="s">
        <v>4793</v>
      </c>
      <c r="C1673" s="356" t="s">
        <v>3517</v>
      </c>
      <c r="D1673" s="352">
        <v>6.67</v>
      </c>
    </row>
    <row r="1674" spans="1:4" x14ac:dyDescent="0.25">
      <c r="A1674" s="356">
        <v>2624</v>
      </c>
      <c r="B1674" s="356" t="s">
        <v>4794</v>
      </c>
      <c r="C1674" s="356" t="s">
        <v>3517</v>
      </c>
      <c r="D1674" s="352">
        <v>10.6</v>
      </c>
    </row>
    <row r="1675" spans="1:4" x14ac:dyDescent="0.25">
      <c r="A1675" s="356">
        <v>2625</v>
      </c>
      <c r="B1675" s="356" t="s">
        <v>4795</v>
      </c>
      <c r="C1675" s="356" t="s">
        <v>3517</v>
      </c>
      <c r="D1675" s="352">
        <v>22.39</v>
      </c>
    </row>
    <row r="1676" spans="1:4" x14ac:dyDescent="0.25">
      <c r="A1676" s="356">
        <v>2626</v>
      </c>
      <c r="B1676" s="356" t="s">
        <v>4796</v>
      </c>
      <c r="C1676" s="356" t="s">
        <v>3517</v>
      </c>
      <c r="D1676" s="352">
        <v>32.799999999999997</v>
      </c>
    </row>
    <row r="1677" spans="1:4" x14ac:dyDescent="0.25">
      <c r="A1677" s="356">
        <v>2630</v>
      </c>
      <c r="B1677" s="356" t="s">
        <v>4797</v>
      </c>
      <c r="C1677" s="356" t="s">
        <v>3517</v>
      </c>
      <c r="D1677" s="352">
        <v>49.89</v>
      </c>
    </row>
    <row r="1678" spans="1:4" x14ac:dyDescent="0.25">
      <c r="A1678" s="356">
        <v>2627</v>
      </c>
      <c r="B1678" s="356" t="s">
        <v>4798</v>
      </c>
      <c r="C1678" s="356" t="s">
        <v>3517</v>
      </c>
      <c r="D1678" s="352">
        <v>87.88</v>
      </c>
    </row>
    <row r="1679" spans="1:4" x14ac:dyDescent="0.25">
      <c r="A1679" s="356">
        <v>2629</v>
      </c>
      <c r="B1679" s="356" t="s">
        <v>4799</v>
      </c>
      <c r="C1679" s="356" t="s">
        <v>3517</v>
      </c>
      <c r="D1679" s="352">
        <v>118.87</v>
      </c>
    </row>
    <row r="1680" spans="1:4" x14ac:dyDescent="0.25">
      <c r="A1680" s="356">
        <v>12033</v>
      </c>
      <c r="B1680" s="356" t="s">
        <v>4800</v>
      </c>
      <c r="C1680" s="356" t="s">
        <v>3517</v>
      </c>
      <c r="D1680" s="352">
        <v>9.7799999999999994</v>
      </c>
    </row>
    <row r="1681" spans="1:4" x14ac:dyDescent="0.25">
      <c r="A1681" s="356">
        <v>40408</v>
      </c>
      <c r="B1681" s="356" t="s">
        <v>4801</v>
      </c>
      <c r="C1681" s="356" t="s">
        <v>3517</v>
      </c>
      <c r="D1681" s="352">
        <v>6.43</v>
      </c>
    </row>
    <row r="1682" spans="1:4" x14ac:dyDescent="0.25">
      <c r="A1682" s="356">
        <v>40409</v>
      </c>
      <c r="B1682" s="356" t="s">
        <v>4802</v>
      </c>
      <c r="C1682" s="356" t="s">
        <v>3517</v>
      </c>
      <c r="D1682" s="352">
        <v>2.27</v>
      </c>
    </row>
    <row r="1683" spans="1:4" x14ac:dyDescent="0.25">
      <c r="A1683" s="356">
        <v>39276</v>
      </c>
      <c r="B1683" s="356" t="s">
        <v>4803</v>
      </c>
      <c r="C1683" s="356" t="s">
        <v>3517</v>
      </c>
      <c r="D1683" s="352">
        <v>5.79</v>
      </c>
    </row>
    <row r="1684" spans="1:4" x14ac:dyDescent="0.25">
      <c r="A1684" s="356">
        <v>39277</v>
      </c>
      <c r="B1684" s="356" t="s">
        <v>4804</v>
      </c>
      <c r="C1684" s="356" t="s">
        <v>3517</v>
      </c>
      <c r="D1684" s="352">
        <v>15.63</v>
      </c>
    </row>
    <row r="1685" spans="1:4" x14ac:dyDescent="0.25">
      <c r="A1685" s="356">
        <v>12034</v>
      </c>
      <c r="B1685" s="356" t="s">
        <v>4805</v>
      </c>
      <c r="C1685" s="356" t="s">
        <v>3517</v>
      </c>
      <c r="D1685" s="352">
        <v>4.43</v>
      </c>
    </row>
    <row r="1686" spans="1:4" x14ac:dyDescent="0.25">
      <c r="A1686" s="356">
        <v>39879</v>
      </c>
      <c r="B1686" s="356" t="s">
        <v>4806</v>
      </c>
      <c r="C1686" s="356" t="s">
        <v>3517</v>
      </c>
      <c r="D1686" s="352">
        <v>5.89</v>
      </c>
    </row>
    <row r="1687" spans="1:4" x14ac:dyDescent="0.25">
      <c r="A1687" s="356">
        <v>39880</v>
      </c>
      <c r="B1687" s="356" t="s">
        <v>4807</v>
      </c>
      <c r="C1687" s="356" t="s">
        <v>3517</v>
      </c>
      <c r="D1687" s="352">
        <v>13.06</v>
      </c>
    </row>
    <row r="1688" spans="1:4" x14ac:dyDescent="0.25">
      <c r="A1688" s="356">
        <v>39881</v>
      </c>
      <c r="B1688" s="356" t="s">
        <v>4808</v>
      </c>
      <c r="C1688" s="356" t="s">
        <v>3517</v>
      </c>
      <c r="D1688" s="352">
        <v>20.96</v>
      </c>
    </row>
    <row r="1689" spans="1:4" x14ac:dyDescent="0.25">
      <c r="A1689" s="356">
        <v>39882</v>
      </c>
      <c r="B1689" s="356" t="s">
        <v>4809</v>
      </c>
      <c r="C1689" s="356" t="s">
        <v>3517</v>
      </c>
      <c r="D1689" s="352">
        <v>55.21</v>
      </c>
    </row>
    <row r="1690" spans="1:4" x14ac:dyDescent="0.25">
      <c r="A1690" s="356">
        <v>39883</v>
      </c>
      <c r="B1690" s="356" t="s">
        <v>4810</v>
      </c>
      <c r="C1690" s="356" t="s">
        <v>3517</v>
      </c>
      <c r="D1690" s="352">
        <v>88.16</v>
      </c>
    </row>
    <row r="1691" spans="1:4" x14ac:dyDescent="0.25">
      <c r="A1691" s="356">
        <v>39884</v>
      </c>
      <c r="B1691" s="356" t="s">
        <v>4811</v>
      </c>
      <c r="C1691" s="356" t="s">
        <v>3517</v>
      </c>
      <c r="D1691" s="352">
        <v>130.94</v>
      </c>
    </row>
    <row r="1692" spans="1:4" x14ac:dyDescent="0.25">
      <c r="A1692" s="356">
        <v>39885</v>
      </c>
      <c r="B1692" s="356" t="s">
        <v>4812</v>
      </c>
      <c r="C1692" s="356" t="s">
        <v>3517</v>
      </c>
      <c r="D1692" s="352">
        <v>311.19</v>
      </c>
    </row>
    <row r="1693" spans="1:4" x14ac:dyDescent="0.25">
      <c r="A1693" s="356">
        <v>1777</v>
      </c>
      <c r="B1693" s="356" t="s">
        <v>4813</v>
      </c>
      <c r="C1693" s="356" t="s">
        <v>3517</v>
      </c>
      <c r="D1693" s="352">
        <v>65.2</v>
      </c>
    </row>
    <row r="1694" spans="1:4" x14ac:dyDescent="0.25">
      <c r="A1694" s="356">
        <v>1819</v>
      </c>
      <c r="B1694" s="356" t="s">
        <v>4814</v>
      </c>
      <c r="C1694" s="356" t="s">
        <v>3517</v>
      </c>
      <c r="D1694" s="352">
        <v>47.44</v>
      </c>
    </row>
    <row r="1695" spans="1:4" x14ac:dyDescent="0.25">
      <c r="A1695" s="356">
        <v>1775</v>
      </c>
      <c r="B1695" s="356" t="s">
        <v>4815</v>
      </c>
      <c r="C1695" s="356" t="s">
        <v>3517</v>
      </c>
      <c r="D1695" s="352">
        <v>14.18</v>
      </c>
    </row>
    <row r="1696" spans="1:4" x14ac:dyDescent="0.25">
      <c r="A1696" s="356">
        <v>1776</v>
      </c>
      <c r="B1696" s="356" t="s">
        <v>4816</v>
      </c>
      <c r="C1696" s="356" t="s">
        <v>3517</v>
      </c>
      <c r="D1696" s="352">
        <v>38.590000000000003</v>
      </c>
    </row>
    <row r="1697" spans="1:4" x14ac:dyDescent="0.25">
      <c r="A1697" s="356">
        <v>1778</v>
      </c>
      <c r="B1697" s="356" t="s">
        <v>4817</v>
      </c>
      <c r="C1697" s="356" t="s">
        <v>3517</v>
      </c>
      <c r="D1697" s="352">
        <v>157.83000000000001</v>
      </c>
    </row>
    <row r="1698" spans="1:4" x14ac:dyDescent="0.25">
      <c r="A1698" s="356">
        <v>1818</v>
      </c>
      <c r="B1698" s="356" t="s">
        <v>4818</v>
      </c>
      <c r="C1698" s="356" t="s">
        <v>3517</v>
      </c>
      <c r="D1698" s="352">
        <v>104.76</v>
      </c>
    </row>
    <row r="1699" spans="1:4" x14ac:dyDescent="0.25">
      <c r="A1699" s="356">
        <v>1820</v>
      </c>
      <c r="B1699" s="356" t="s">
        <v>4819</v>
      </c>
      <c r="C1699" s="356" t="s">
        <v>3517</v>
      </c>
      <c r="D1699" s="352">
        <v>20.48</v>
      </c>
    </row>
    <row r="1700" spans="1:4" x14ac:dyDescent="0.25">
      <c r="A1700" s="356">
        <v>1779</v>
      </c>
      <c r="B1700" s="356" t="s">
        <v>4820</v>
      </c>
      <c r="C1700" s="356" t="s">
        <v>3517</v>
      </c>
      <c r="D1700" s="352">
        <v>229.53</v>
      </c>
    </row>
    <row r="1701" spans="1:4" x14ac:dyDescent="0.25">
      <c r="A1701" s="356">
        <v>1780</v>
      </c>
      <c r="B1701" s="356" t="s">
        <v>4821</v>
      </c>
      <c r="C1701" s="356" t="s">
        <v>3517</v>
      </c>
      <c r="D1701" s="352">
        <v>473.19</v>
      </c>
    </row>
    <row r="1702" spans="1:4" x14ac:dyDescent="0.25">
      <c r="A1702" s="356">
        <v>1783</v>
      </c>
      <c r="B1702" s="356" t="s">
        <v>4822</v>
      </c>
      <c r="C1702" s="356" t="s">
        <v>3517</v>
      </c>
      <c r="D1702" s="352">
        <v>50.03</v>
      </c>
    </row>
    <row r="1703" spans="1:4" x14ac:dyDescent="0.25">
      <c r="A1703" s="356">
        <v>1782</v>
      </c>
      <c r="B1703" s="356" t="s">
        <v>4823</v>
      </c>
      <c r="C1703" s="356" t="s">
        <v>3517</v>
      </c>
      <c r="D1703" s="352">
        <v>39.56</v>
      </c>
    </row>
    <row r="1704" spans="1:4" x14ac:dyDescent="0.25">
      <c r="A1704" s="356">
        <v>1817</v>
      </c>
      <c r="B1704" s="356" t="s">
        <v>4824</v>
      </c>
      <c r="C1704" s="356" t="s">
        <v>3517</v>
      </c>
      <c r="D1704" s="352">
        <v>11.78</v>
      </c>
    </row>
    <row r="1705" spans="1:4" x14ac:dyDescent="0.25">
      <c r="A1705" s="356">
        <v>1781</v>
      </c>
      <c r="B1705" s="356" t="s">
        <v>4825</v>
      </c>
      <c r="C1705" s="356" t="s">
        <v>3517</v>
      </c>
      <c r="D1705" s="352">
        <v>25.77</v>
      </c>
    </row>
    <row r="1706" spans="1:4" x14ac:dyDescent="0.25">
      <c r="A1706" s="356">
        <v>1784</v>
      </c>
      <c r="B1706" s="356" t="s">
        <v>4826</v>
      </c>
      <c r="C1706" s="356" t="s">
        <v>3517</v>
      </c>
      <c r="D1706" s="352">
        <v>141.28</v>
      </c>
    </row>
    <row r="1707" spans="1:4" x14ac:dyDescent="0.25">
      <c r="A1707" s="356">
        <v>1810</v>
      </c>
      <c r="B1707" s="356" t="s">
        <v>4827</v>
      </c>
      <c r="C1707" s="356" t="s">
        <v>3517</v>
      </c>
      <c r="D1707" s="352">
        <v>78.36</v>
      </c>
    </row>
    <row r="1708" spans="1:4" x14ac:dyDescent="0.25">
      <c r="A1708" s="356">
        <v>1811</v>
      </c>
      <c r="B1708" s="356" t="s">
        <v>4828</v>
      </c>
      <c r="C1708" s="356" t="s">
        <v>3517</v>
      </c>
      <c r="D1708" s="352">
        <v>16.95</v>
      </c>
    </row>
    <row r="1709" spans="1:4" x14ac:dyDescent="0.25">
      <c r="A1709" s="356">
        <v>1812</v>
      </c>
      <c r="B1709" s="356" t="s">
        <v>4829</v>
      </c>
      <c r="C1709" s="356" t="s">
        <v>3517</v>
      </c>
      <c r="D1709" s="352">
        <v>197.81</v>
      </c>
    </row>
    <row r="1710" spans="1:4" x14ac:dyDescent="0.25">
      <c r="A1710" s="356">
        <v>40386</v>
      </c>
      <c r="B1710" s="356" t="s">
        <v>4830</v>
      </c>
      <c r="C1710" s="356" t="s">
        <v>3517</v>
      </c>
      <c r="D1710" s="352">
        <v>90.53</v>
      </c>
    </row>
    <row r="1711" spans="1:4" x14ac:dyDescent="0.25">
      <c r="A1711" s="356">
        <v>40384</v>
      </c>
      <c r="B1711" s="356" t="s">
        <v>4831</v>
      </c>
      <c r="C1711" s="356" t="s">
        <v>3517</v>
      </c>
      <c r="D1711" s="352">
        <v>61.98</v>
      </c>
    </row>
    <row r="1712" spans="1:4" x14ac:dyDescent="0.25">
      <c r="A1712" s="356">
        <v>40379</v>
      </c>
      <c r="B1712" s="356" t="s">
        <v>4832</v>
      </c>
      <c r="C1712" s="356" t="s">
        <v>3517</v>
      </c>
      <c r="D1712" s="352">
        <v>21.42</v>
      </c>
    </row>
    <row r="1713" spans="1:4" x14ac:dyDescent="0.25">
      <c r="A1713" s="356">
        <v>40423</v>
      </c>
      <c r="B1713" s="356" t="s">
        <v>4833</v>
      </c>
      <c r="C1713" s="356" t="s">
        <v>3517</v>
      </c>
      <c r="D1713" s="352">
        <v>40.549999999999997</v>
      </c>
    </row>
    <row r="1714" spans="1:4" x14ac:dyDescent="0.25">
      <c r="A1714" s="356">
        <v>40389</v>
      </c>
      <c r="B1714" s="356" t="s">
        <v>4834</v>
      </c>
      <c r="C1714" s="356" t="s">
        <v>3517</v>
      </c>
      <c r="D1714" s="352">
        <v>257.13</v>
      </c>
    </row>
    <row r="1715" spans="1:4" x14ac:dyDescent="0.25">
      <c r="A1715" s="356">
        <v>40388</v>
      </c>
      <c r="B1715" s="356" t="s">
        <v>4835</v>
      </c>
      <c r="C1715" s="356" t="s">
        <v>3517</v>
      </c>
      <c r="D1715" s="352">
        <v>128.69999999999999</v>
      </c>
    </row>
    <row r="1716" spans="1:4" x14ac:dyDescent="0.25">
      <c r="A1716" s="356">
        <v>40381</v>
      </c>
      <c r="B1716" s="356" t="s">
        <v>4836</v>
      </c>
      <c r="C1716" s="356" t="s">
        <v>3517</v>
      </c>
      <c r="D1716" s="352">
        <v>28.57</v>
      </c>
    </row>
    <row r="1717" spans="1:4" x14ac:dyDescent="0.25">
      <c r="A1717" s="356">
        <v>40391</v>
      </c>
      <c r="B1717" s="356" t="s">
        <v>4837</v>
      </c>
      <c r="C1717" s="356" t="s">
        <v>3517</v>
      </c>
      <c r="D1717" s="352">
        <v>667.39</v>
      </c>
    </row>
    <row r="1718" spans="1:4" x14ac:dyDescent="0.25">
      <c r="A1718" s="356">
        <v>40414</v>
      </c>
      <c r="B1718" s="356" t="s">
        <v>4838</v>
      </c>
      <c r="C1718" s="356" t="s">
        <v>3517</v>
      </c>
      <c r="D1718" s="352">
        <v>27.37</v>
      </c>
    </row>
    <row r="1719" spans="1:4" x14ac:dyDescent="0.25">
      <c r="A1719" s="356">
        <v>40416</v>
      </c>
      <c r="B1719" s="356" t="s">
        <v>4839</v>
      </c>
      <c r="C1719" s="356" t="s">
        <v>3517</v>
      </c>
      <c r="D1719" s="352">
        <v>37.840000000000003</v>
      </c>
    </row>
    <row r="1720" spans="1:4" x14ac:dyDescent="0.25">
      <c r="A1720" s="356">
        <v>40418</v>
      </c>
      <c r="B1720" s="356" t="s">
        <v>4840</v>
      </c>
      <c r="C1720" s="356" t="s">
        <v>3517</v>
      </c>
      <c r="D1720" s="352">
        <v>45.13</v>
      </c>
    </row>
    <row r="1721" spans="1:4" x14ac:dyDescent="0.25">
      <c r="A1721" s="356">
        <v>2609</v>
      </c>
      <c r="B1721" s="356" t="s">
        <v>4841</v>
      </c>
      <c r="C1721" s="356" t="s">
        <v>3517</v>
      </c>
      <c r="D1721" s="352">
        <v>5.2</v>
      </c>
    </row>
    <row r="1722" spans="1:4" x14ac:dyDescent="0.25">
      <c r="A1722" s="356">
        <v>2634</v>
      </c>
      <c r="B1722" s="356" t="s">
        <v>4842</v>
      </c>
      <c r="C1722" s="356" t="s">
        <v>3517</v>
      </c>
      <c r="D1722" s="352">
        <v>6.84</v>
      </c>
    </row>
    <row r="1723" spans="1:4" x14ac:dyDescent="0.25">
      <c r="A1723" s="356">
        <v>2611</v>
      </c>
      <c r="B1723" s="356" t="s">
        <v>4843</v>
      </c>
      <c r="C1723" s="356" t="s">
        <v>3517</v>
      </c>
      <c r="D1723" s="352">
        <v>19.27</v>
      </c>
    </row>
    <row r="1724" spans="1:4" x14ac:dyDescent="0.25">
      <c r="A1724" s="356">
        <v>34359</v>
      </c>
      <c r="B1724" s="356" t="s">
        <v>4844</v>
      </c>
      <c r="C1724" s="356" t="s">
        <v>3517</v>
      </c>
      <c r="D1724" s="352">
        <v>12.03</v>
      </c>
    </row>
    <row r="1725" spans="1:4" x14ac:dyDescent="0.25">
      <c r="A1725" s="356">
        <v>1789</v>
      </c>
      <c r="B1725" s="356" t="s">
        <v>4845</v>
      </c>
      <c r="C1725" s="356" t="s">
        <v>3517</v>
      </c>
      <c r="D1725" s="352">
        <v>62.58</v>
      </c>
    </row>
    <row r="1726" spans="1:4" x14ac:dyDescent="0.25">
      <c r="A1726" s="356">
        <v>1788</v>
      </c>
      <c r="B1726" s="356" t="s">
        <v>4846</v>
      </c>
      <c r="C1726" s="356" t="s">
        <v>3517</v>
      </c>
      <c r="D1726" s="352">
        <v>50.16</v>
      </c>
    </row>
    <row r="1727" spans="1:4" x14ac:dyDescent="0.25">
      <c r="A1727" s="356">
        <v>1786</v>
      </c>
      <c r="B1727" s="356" t="s">
        <v>4847</v>
      </c>
      <c r="C1727" s="356" t="s">
        <v>3517</v>
      </c>
      <c r="D1727" s="352">
        <v>12.45</v>
      </c>
    </row>
    <row r="1728" spans="1:4" x14ac:dyDescent="0.25">
      <c r="A1728" s="356">
        <v>1787</v>
      </c>
      <c r="B1728" s="356" t="s">
        <v>4848</v>
      </c>
      <c r="C1728" s="356" t="s">
        <v>3517</v>
      </c>
      <c r="D1728" s="352">
        <v>29.82</v>
      </c>
    </row>
    <row r="1729" spans="1:4" x14ac:dyDescent="0.25">
      <c r="A1729" s="356">
        <v>1791</v>
      </c>
      <c r="B1729" s="356" t="s">
        <v>4849</v>
      </c>
      <c r="C1729" s="356" t="s">
        <v>3517</v>
      </c>
      <c r="D1729" s="352">
        <v>180.86</v>
      </c>
    </row>
    <row r="1730" spans="1:4" x14ac:dyDescent="0.25">
      <c r="A1730" s="356">
        <v>1790</v>
      </c>
      <c r="B1730" s="356" t="s">
        <v>4850</v>
      </c>
      <c r="C1730" s="356" t="s">
        <v>3517</v>
      </c>
      <c r="D1730" s="352">
        <v>104.22</v>
      </c>
    </row>
    <row r="1731" spans="1:4" x14ac:dyDescent="0.25">
      <c r="A1731" s="356">
        <v>1813</v>
      </c>
      <c r="B1731" s="356" t="s">
        <v>4851</v>
      </c>
      <c r="C1731" s="356" t="s">
        <v>3517</v>
      </c>
      <c r="D1731" s="352">
        <v>19.77</v>
      </c>
    </row>
    <row r="1732" spans="1:4" x14ac:dyDescent="0.25">
      <c r="A1732" s="356">
        <v>1792</v>
      </c>
      <c r="B1732" s="356" t="s">
        <v>4852</v>
      </c>
      <c r="C1732" s="356" t="s">
        <v>3517</v>
      </c>
      <c r="D1732" s="352">
        <v>244.13</v>
      </c>
    </row>
    <row r="1733" spans="1:4" x14ac:dyDescent="0.25">
      <c r="A1733" s="356">
        <v>1793</v>
      </c>
      <c r="B1733" s="356" t="s">
        <v>4853</v>
      </c>
      <c r="C1733" s="356" t="s">
        <v>3517</v>
      </c>
      <c r="D1733" s="352">
        <v>493.31</v>
      </c>
    </row>
    <row r="1734" spans="1:4" x14ac:dyDescent="0.25">
      <c r="A1734" s="356">
        <v>1809</v>
      </c>
      <c r="B1734" s="356" t="s">
        <v>4854</v>
      </c>
      <c r="C1734" s="356" t="s">
        <v>3517</v>
      </c>
      <c r="D1734" s="352">
        <v>58.67</v>
      </c>
    </row>
    <row r="1735" spans="1:4" x14ac:dyDescent="0.25">
      <c r="A1735" s="356">
        <v>1814</v>
      </c>
      <c r="B1735" s="356" t="s">
        <v>4855</v>
      </c>
      <c r="C1735" s="356" t="s">
        <v>3517</v>
      </c>
      <c r="D1735" s="352">
        <v>48.2</v>
      </c>
    </row>
    <row r="1736" spans="1:4" x14ac:dyDescent="0.25">
      <c r="A1736" s="356">
        <v>1803</v>
      </c>
      <c r="B1736" s="356" t="s">
        <v>4856</v>
      </c>
      <c r="C1736" s="356" t="s">
        <v>3517</v>
      </c>
      <c r="D1736" s="352">
        <v>12.18</v>
      </c>
    </row>
    <row r="1737" spans="1:4" x14ac:dyDescent="0.25">
      <c r="A1737" s="356">
        <v>1805</v>
      </c>
      <c r="B1737" s="356" t="s">
        <v>4857</v>
      </c>
      <c r="C1737" s="356" t="s">
        <v>3517</v>
      </c>
      <c r="D1737" s="352">
        <v>27.97</v>
      </c>
    </row>
    <row r="1738" spans="1:4" x14ac:dyDescent="0.25">
      <c r="A1738" s="356">
        <v>1821</v>
      </c>
      <c r="B1738" s="356" t="s">
        <v>4858</v>
      </c>
      <c r="C1738" s="356" t="s">
        <v>3517</v>
      </c>
      <c r="D1738" s="352">
        <v>165.24</v>
      </c>
    </row>
    <row r="1739" spans="1:4" x14ac:dyDescent="0.25">
      <c r="A1739" s="356">
        <v>1806</v>
      </c>
      <c r="B1739" s="356" t="s">
        <v>4859</v>
      </c>
      <c r="C1739" s="356" t="s">
        <v>3517</v>
      </c>
      <c r="D1739" s="352">
        <v>98.35</v>
      </c>
    </row>
    <row r="1740" spans="1:4" x14ac:dyDescent="0.25">
      <c r="A1740" s="356">
        <v>1804</v>
      </c>
      <c r="B1740" s="356" t="s">
        <v>4860</v>
      </c>
      <c r="C1740" s="356" t="s">
        <v>3517</v>
      </c>
      <c r="D1740" s="352">
        <v>17.329999999999998</v>
      </c>
    </row>
    <row r="1741" spans="1:4" x14ac:dyDescent="0.25">
      <c r="A1741" s="356">
        <v>1807</v>
      </c>
      <c r="B1741" s="356" t="s">
        <v>4861</v>
      </c>
      <c r="C1741" s="356" t="s">
        <v>3517</v>
      </c>
      <c r="D1741" s="352">
        <v>236.32</v>
      </c>
    </row>
    <row r="1742" spans="1:4" x14ac:dyDescent="0.25">
      <c r="A1742" s="356">
        <v>1808</v>
      </c>
      <c r="B1742" s="356" t="s">
        <v>4862</v>
      </c>
      <c r="C1742" s="356" t="s">
        <v>3517</v>
      </c>
      <c r="D1742" s="352">
        <v>473.78</v>
      </c>
    </row>
    <row r="1743" spans="1:4" x14ac:dyDescent="0.25">
      <c r="A1743" s="356">
        <v>1797</v>
      </c>
      <c r="B1743" s="356" t="s">
        <v>4863</v>
      </c>
      <c r="C1743" s="356" t="s">
        <v>3517</v>
      </c>
      <c r="D1743" s="352">
        <v>71.06</v>
      </c>
    </row>
    <row r="1744" spans="1:4" x14ac:dyDescent="0.25">
      <c r="A1744" s="356">
        <v>1796</v>
      </c>
      <c r="B1744" s="356" t="s">
        <v>4864</v>
      </c>
      <c r="C1744" s="356" t="s">
        <v>3517</v>
      </c>
      <c r="D1744" s="352">
        <v>54.51</v>
      </c>
    </row>
    <row r="1745" spans="1:4" x14ac:dyDescent="0.25">
      <c r="A1745" s="356">
        <v>1794</v>
      </c>
      <c r="B1745" s="356" t="s">
        <v>4865</v>
      </c>
      <c r="C1745" s="356" t="s">
        <v>3517</v>
      </c>
      <c r="D1745" s="352">
        <v>13.01</v>
      </c>
    </row>
    <row r="1746" spans="1:4" x14ac:dyDescent="0.25">
      <c r="A1746" s="356">
        <v>1816</v>
      </c>
      <c r="B1746" s="356" t="s">
        <v>4866</v>
      </c>
      <c r="C1746" s="356" t="s">
        <v>3517</v>
      </c>
      <c r="D1746" s="352">
        <v>29.34</v>
      </c>
    </row>
    <row r="1747" spans="1:4" x14ac:dyDescent="0.25">
      <c r="A1747" s="356">
        <v>1815</v>
      </c>
      <c r="B1747" s="356" t="s">
        <v>4867</v>
      </c>
      <c r="C1747" s="356" t="s">
        <v>3517</v>
      </c>
      <c r="D1747" s="352">
        <v>225.3</v>
      </c>
    </row>
    <row r="1748" spans="1:4" x14ac:dyDescent="0.25">
      <c r="A1748" s="356">
        <v>1798</v>
      </c>
      <c r="B1748" s="356" t="s">
        <v>4868</v>
      </c>
      <c r="C1748" s="356" t="s">
        <v>3517</v>
      </c>
      <c r="D1748" s="352">
        <v>100.81</v>
      </c>
    </row>
    <row r="1749" spans="1:4" x14ac:dyDescent="0.25">
      <c r="A1749" s="356">
        <v>1795</v>
      </c>
      <c r="B1749" s="356" t="s">
        <v>4869</v>
      </c>
      <c r="C1749" s="356" t="s">
        <v>3517</v>
      </c>
      <c r="D1749" s="352">
        <v>18.02</v>
      </c>
    </row>
    <row r="1750" spans="1:4" x14ac:dyDescent="0.25">
      <c r="A1750" s="356">
        <v>1799</v>
      </c>
      <c r="B1750" s="356" t="s">
        <v>4870</v>
      </c>
      <c r="C1750" s="356" t="s">
        <v>3517</v>
      </c>
      <c r="D1750" s="352">
        <v>293.43</v>
      </c>
    </row>
    <row r="1751" spans="1:4" x14ac:dyDescent="0.25">
      <c r="A1751" s="356">
        <v>1800</v>
      </c>
      <c r="B1751" s="356" t="s">
        <v>4871</v>
      </c>
      <c r="C1751" s="356" t="s">
        <v>3517</v>
      </c>
      <c r="D1751" s="352">
        <v>560.22</v>
      </c>
    </row>
    <row r="1752" spans="1:4" x14ac:dyDescent="0.25">
      <c r="A1752" s="356">
        <v>1802</v>
      </c>
      <c r="B1752" s="356" t="s">
        <v>4872</v>
      </c>
      <c r="C1752" s="356" t="s">
        <v>3517</v>
      </c>
      <c r="D1752" s="353">
        <v>1401.33</v>
      </c>
    </row>
    <row r="1753" spans="1:4" x14ac:dyDescent="0.25">
      <c r="A1753" s="356">
        <v>40385</v>
      </c>
      <c r="B1753" s="356" t="s">
        <v>4873</v>
      </c>
      <c r="C1753" s="356" t="s">
        <v>3517</v>
      </c>
      <c r="D1753" s="352">
        <v>90.53</v>
      </c>
    </row>
    <row r="1754" spans="1:4" x14ac:dyDescent="0.25">
      <c r="A1754" s="356">
        <v>40383</v>
      </c>
      <c r="B1754" s="356" t="s">
        <v>4874</v>
      </c>
      <c r="C1754" s="356" t="s">
        <v>3517</v>
      </c>
      <c r="D1754" s="352">
        <v>61.98</v>
      </c>
    </row>
    <row r="1755" spans="1:4" x14ac:dyDescent="0.25">
      <c r="A1755" s="356">
        <v>40378</v>
      </c>
      <c r="B1755" s="356" t="s">
        <v>4875</v>
      </c>
      <c r="C1755" s="356" t="s">
        <v>3517</v>
      </c>
      <c r="D1755" s="352">
        <v>21.42</v>
      </c>
    </row>
    <row r="1756" spans="1:4" x14ac:dyDescent="0.25">
      <c r="A1756" s="356">
        <v>40382</v>
      </c>
      <c r="B1756" s="356" t="s">
        <v>4876</v>
      </c>
      <c r="C1756" s="356" t="s">
        <v>3517</v>
      </c>
      <c r="D1756" s="352">
        <v>40.549999999999997</v>
      </c>
    </row>
    <row r="1757" spans="1:4" x14ac:dyDescent="0.25">
      <c r="A1757" s="356">
        <v>40422</v>
      </c>
      <c r="B1757" s="356" t="s">
        <v>4877</v>
      </c>
      <c r="C1757" s="356" t="s">
        <v>3517</v>
      </c>
      <c r="D1757" s="352">
        <v>276.22000000000003</v>
      </c>
    </row>
    <row r="1758" spans="1:4" x14ac:dyDescent="0.25">
      <c r="A1758" s="356">
        <v>40387</v>
      </c>
      <c r="B1758" s="356" t="s">
        <v>4878</v>
      </c>
      <c r="C1758" s="356" t="s">
        <v>3517</v>
      </c>
      <c r="D1758" s="352">
        <v>140.63999999999999</v>
      </c>
    </row>
    <row r="1759" spans="1:4" x14ac:dyDescent="0.25">
      <c r="A1759" s="356">
        <v>40380</v>
      </c>
      <c r="B1759" s="356" t="s">
        <v>4879</v>
      </c>
      <c r="C1759" s="356" t="s">
        <v>3517</v>
      </c>
      <c r="D1759" s="352">
        <v>28.57</v>
      </c>
    </row>
    <row r="1760" spans="1:4" x14ac:dyDescent="0.25">
      <c r="A1760" s="356">
        <v>40390</v>
      </c>
      <c r="B1760" s="356" t="s">
        <v>4880</v>
      </c>
      <c r="C1760" s="356" t="s">
        <v>3517</v>
      </c>
      <c r="D1760" s="352">
        <v>581.75</v>
      </c>
    </row>
    <row r="1761" spans="1:4" x14ac:dyDescent="0.25">
      <c r="A1761" s="356">
        <v>40413</v>
      </c>
      <c r="B1761" s="356" t="s">
        <v>4881</v>
      </c>
      <c r="C1761" s="356" t="s">
        <v>3517</v>
      </c>
      <c r="D1761" s="352">
        <v>29.74</v>
      </c>
    </row>
    <row r="1762" spans="1:4" x14ac:dyDescent="0.25">
      <c r="A1762" s="356">
        <v>40415</v>
      </c>
      <c r="B1762" s="356" t="s">
        <v>4882</v>
      </c>
      <c r="C1762" s="356" t="s">
        <v>3517</v>
      </c>
      <c r="D1762" s="352">
        <v>42.38</v>
      </c>
    </row>
    <row r="1763" spans="1:4" x14ac:dyDescent="0.25">
      <c r="A1763" s="356">
        <v>40417</v>
      </c>
      <c r="B1763" s="356" t="s">
        <v>4883</v>
      </c>
      <c r="C1763" s="356" t="s">
        <v>3517</v>
      </c>
      <c r="D1763" s="352">
        <v>49.99</v>
      </c>
    </row>
    <row r="1764" spans="1:4" x14ac:dyDescent="0.25">
      <c r="A1764" s="356">
        <v>39271</v>
      </c>
      <c r="B1764" s="356" t="s">
        <v>4884</v>
      </c>
      <c r="C1764" s="356" t="s">
        <v>3517</v>
      </c>
      <c r="D1764" s="352">
        <v>1.97</v>
      </c>
    </row>
    <row r="1765" spans="1:4" x14ac:dyDescent="0.25">
      <c r="A1765" s="356">
        <v>39273</v>
      </c>
      <c r="B1765" s="356" t="s">
        <v>4885</v>
      </c>
      <c r="C1765" s="356" t="s">
        <v>3517</v>
      </c>
      <c r="D1765" s="352">
        <v>3.34</v>
      </c>
    </row>
    <row r="1766" spans="1:4" x14ac:dyDescent="0.25">
      <c r="A1766" s="356">
        <v>39272</v>
      </c>
      <c r="B1766" s="356" t="s">
        <v>4886</v>
      </c>
      <c r="C1766" s="356" t="s">
        <v>3517</v>
      </c>
      <c r="D1766" s="352">
        <v>2.42</v>
      </c>
    </row>
    <row r="1767" spans="1:4" x14ac:dyDescent="0.25">
      <c r="A1767" s="356">
        <v>1875</v>
      </c>
      <c r="B1767" s="356" t="s">
        <v>4887</v>
      </c>
      <c r="C1767" s="356" t="s">
        <v>3517</v>
      </c>
      <c r="D1767" s="352">
        <v>5.35</v>
      </c>
    </row>
    <row r="1768" spans="1:4" x14ac:dyDescent="0.25">
      <c r="A1768" s="356">
        <v>1874</v>
      </c>
      <c r="B1768" s="356" t="s">
        <v>4888</v>
      </c>
      <c r="C1768" s="356" t="s">
        <v>3517</v>
      </c>
      <c r="D1768" s="352">
        <v>4.41</v>
      </c>
    </row>
    <row r="1769" spans="1:4" x14ac:dyDescent="0.25">
      <c r="A1769" s="356">
        <v>1870</v>
      </c>
      <c r="B1769" s="356" t="s">
        <v>4889</v>
      </c>
      <c r="C1769" s="356" t="s">
        <v>3517</v>
      </c>
      <c r="D1769" s="352">
        <v>2.5499999999999998</v>
      </c>
    </row>
    <row r="1770" spans="1:4" x14ac:dyDescent="0.25">
      <c r="A1770" s="356">
        <v>1884</v>
      </c>
      <c r="B1770" s="356" t="s">
        <v>4890</v>
      </c>
      <c r="C1770" s="356" t="s">
        <v>3517</v>
      </c>
      <c r="D1770" s="352">
        <v>3.91</v>
      </c>
    </row>
    <row r="1771" spans="1:4" x14ac:dyDescent="0.25">
      <c r="A1771" s="356">
        <v>1887</v>
      </c>
      <c r="B1771" s="356" t="s">
        <v>4891</v>
      </c>
      <c r="C1771" s="356" t="s">
        <v>3517</v>
      </c>
      <c r="D1771" s="352">
        <v>22.17</v>
      </c>
    </row>
    <row r="1772" spans="1:4" x14ac:dyDescent="0.25">
      <c r="A1772" s="356">
        <v>1876</v>
      </c>
      <c r="B1772" s="356" t="s">
        <v>4892</v>
      </c>
      <c r="C1772" s="356" t="s">
        <v>3517</v>
      </c>
      <c r="D1772" s="352">
        <v>8.69</v>
      </c>
    </row>
    <row r="1773" spans="1:4" x14ac:dyDescent="0.25">
      <c r="A1773" s="356">
        <v>1879</v>
      </c>
      <c r="B1773" s="356" t="s">
        <v>4893</v>
      </c>
      <c r="C1773" s="356" t="s">
        <v>3517</v>
      </c>
      <c r="D1773" s="352">
        <v>2.58</v>
      </c>
    </row>
    <row r="1774" spans="1:4" x14ac:dyDescent="0.25">
      <c r="A1774" s="356">
        <v>1877</v>
      </c>
      <c r="B1774" s="356" t="s">
        <v>4894</v>
      </c>
      <c r="C1774" s="356" t="s">
        <v>3517</v>
      </c>
      <c r="D1774" s="352">
        <v>22.2</v>
      </c>
    </row>
    <row r="1775" spans="1:4" x14ac:dyDescent="0.25">
      <c r="A1775" s="356">
        <v>1878</v>
      </c>
      <c r="B1775" s="356" t="s">
        <v>4895</v>
      </c>
      <c r="C1775" s="356" t="s">
        <v>3517</v>
      </c>
      <c r="D1775" s="352">
        <v>44.6</v>
      </c>
    </row>
    <row r="1776" spans="1:4" x14ac:dyDescent="0.25">
      <c r="A1776" s="356">
        <v>2621</v>
      </c>
      <c r="B1776" s="356" t="s">
        <v>4896</v>
      </c>
      <c r="C1776" s="356" t="s">
        <v>3517</v>
      </c>
      <c r="D1776" s="352">
        <v>164.85</v>
      </c>
    </row>
    <row r="1777" spans="1:4" x14ac:dyDescent="0.25">
      <c r="A1777" s="356">
        <v>2616</v>
      </c>
      <c r="B1777" s="356" t="s">
        <v>4897</v>
      </c>
      <c r="C1777" s="356" t="s">
        <v>3517</v>
      </c>
      <c r="D1777" s="352">
        <v>4.66</v>
      </c>
    </row>
    <row r="1778" spans="1:4" x14ac:dyDescent="0.25">
      <c r="A1778" s="356">
        <v>2633</v>
      </c>
      <c r="B1778" s="356" t="s">
        <v>4898</v>
      </c>
      <c r="C1778" s="356" t="s">
        <v>3517</v>
      </c>
      <c r="D1778" s="352">
        <v>5.28</v>
      </c>
    </row>
    <row r="1779" spans="1:4" x14ac:dyDescent="0.25">
      <c r="A1779" s="356">
        <v>2617</v>
      </c>
      <c r="B1779" s="356" t="s">
        <v>4899</v>
      </c>
      <c r="C1779" s="356" t="s">
        <v>3517</v>
      </c>
      <c r="D1779" s="352">
        <v>7.17</v>
      </c>
    </row>
    <row r="1780" spans="1:4" x14ac:dyDescent="0.25">
      <c r="A1780" s="356">
        <v>2618</v>
      </c>
      <c r="B1780" s="356" t="s">
        <v>4900</v>
      </c>
      <c r="C1780" s="356" t="s">
        <v>3517</v>
      </c>
      <c r="D1780" s="352">
        <v>16.329999999999998</v>
      </c>
    </row>
    <row r="1781" spans="1:4" x14ac:dyDescent="0.25">
      <c r="A1781" s="356">
        <v>2632</v>
      </c>
      <c r="B1781" s="356" t="s">
        <v>4901</v>
      </c>
      <c r="C1781" s="356" t="s">
        <v>3517</v>
      </c>
      <c r="D1781" s="352">
        <v>19.920000000000002</v>
      </c>
    </row>
    <row r="1782" spans="1:4" x14ac:dyDescent="0.25">
      <c r="A1782" s="356">
        <v>2631</v>
      </c>
      <c r="B1782" s="356" t="s">
        <v>4902</v>
      </c>
      <c r="C1782" s="356" t="s">
        <v>3517</v>
      </c>
      <c r="D1782" s="352">
        <v>29.24</v>
      </c>
    </row>
    <row r="1783" spans="1:4" x14ac:dyDescent="0.25">
      <c r="A1783" s="356">
        <v>2619</v>
      </c>
      <c r="B1783" s="356" t="s">
        <v>4903</v>
      </c>
      <c r="C1783" s="356" t="s">
        <v>3517</v>
      </c>
      <c r="D1783" s="352">
        <v>74.040000000000006</v>
      </c>
    </row>
    <row r="1784" spans="1:4" x14ac:dyDescent="0.25">
      <c r="A1784" s="356">
        <v>2620</v>
      </c>
      <c r="B1784" s="356" t="s">
        <v>4904</v>
      </c>
      <c r="C1784" s="356" t="s">
        <v>3517</v>
      </c>
      <c r="D1784" s="352">
        <v>97.2</v>
      </c>
    </row>
    <row r="1785" spans="1:4" x14ac:dyDescent="0.25">
      <c r="A1785" s="356">
        <v>44472</v>
      </c>
      <c r="B1785" s="356" t="s">
        <v>12566</v>
      </c>
      <c r="C1785" s="356" t="s">
        <v>3517</v>
      </c>
      <c r="D1785" s="352">
        <v>56.1</v>
      </c>
    </row>
    <row r="1786" spans="1:4" x14ac:dyDescent="0.25">
      <c r="A1786" s="356">
        <v>38369</v>
      </c>
      <c r="B1786" s="356" t="s">
        <v>4905</v>
      </c>
      <c r="C1786" s="356" t="s">
        <v>3517</v>
      </c>
      <c r="D1786" s="352">
        <v>18.559999999999999</v>
      </c>
    </row>
    <row r="1787" spans="1:4" x14ac:dyDescent="0.25">
      <c r="A1787" s="356">
        <v>38370</v>
      </c>
      <c r="B1787" s="356" t="s">
        <v>4906</v>
      </c>
      <c r="C1787" s="356" t="s">
        <v>3517</v>
      </c>
      <c r="D1787" s="352">
        <v>18.559999999999999</v>
      </c>
    </row>
    <row r="1788" spans="1:4" x14ac:dyDescent="0.25">
      <c r="A1788" s="356">
        <v>38372</v>
      </c>
      <c r="B1788" s="356" t="s">
        <v>4907</v>
      </c>
      <c r="C1788" s="356" t="s">
        <v>3517</v>
      </c>
      <c r="D1788" s="352">
        <v>20.34</v>
      </c>
    </row>
    <row r="1789" spans="1:4" x14ac:dyDescent="0.25">
      <c r="A1789" s="356">
        <v>2357</v>
      </c>
      <c r="B1789" s="356" t="s">
        <v>4908</v>
      </c>
      <c r="C1789" s="356" t="s">
        <v>3519</v>
      </c>
      <c r="D1789" s="352">
        <v>18.7</v>
      </c>
    </row>
    <row r="1790" spans="1:4" x14ac:dyDescent="0.25">
      <c r="A1790" s="356">
        <v>40806</v>
      </c>
      <c r="B1790" s="356" t="s">
        <v>4909</v>
      </c>
      <c r="C1790" s="356" t="s">
        <v>3655</v>
      </c>
      <c r="D1790" s="353">
        <v>3303.91</v>
      </c>
    </row>
    <row r="1791" spans="1:4" x14ac:dyDescent="0.25">
      <c r="A1791" s="356">
        <v>2355</v>
      </c>
      <c r="B1791" s="356" t="s">
        <v>4910</v>
      </c>
      <c r="C1791" s="356" t="s">
        <v>3519</v>
      </c>
      <c r="D1791" s="352">
        <v>24.79</v>
      </c>
    </row>
    <row r="1792" spans="1:4" x14ac:dyDescent="0.25">
      <c r="A1792" s="356">
        <v>40805</v>
      </c>
      <c r="B1792" s="356" t="s">
        <v>4911</v>
      </c>
      <c r="C1792" s="356" t="s">
        <v>3655</v>
      </c>
      <c r="D1792" s="353">
        <v>4380.12</v>
      </c>
    </row>
    <row r="1793" spans="1:4" x14ac:dyDescent="0.25">
      <c r="A1793" s="356">
        <v>2358</v>
      </c>
      <c r="B1793" s="356" t="s">
        <v>4912</v>
      </c>
      <c r="C1793" s="356" t="s">
        <v>3519</v>
      </c>
      <c r="D1793" s="352">
        <v>19.809999999999999</v>
      </c>
    </row>
    <row r="1794" spans="1:4" x14ac:dyDescent="0.25">
      <c r="A1794" s="356">
        <v>40807</v>
      </c>
      <c r="B1794" s="356" t="s">
        <v>4913</v>
      </c>
      <c r="C1794" s="356" t="s">
        <v>3655</v>
      </c>
      <c r="D1794" s="353">
        <v>3501.16</v>
      </c>
    </row>
    <row r="1795" spans="1:4" x14ac:dyDescent="0.25">
      <c r="A1795" s="356">
        <v>2359</v>
      </c>
      <c r="B1795" s="356" t="s">
        <v>4914</v>
      </c>
      <c r="C1795" s="356" t="s">
        <v>3519</v>
      </c>
      <c r="D1795" s="352">
        <v>19.79</v>
      </c>
    </row>
    <row r="1796" spans="1:4" x14ac:dyDescent="0.25">
      <c r="A1796" s="356">
        <v>40808</v>
      </c>
      <c r="B1796" s="356" t="s">
        <v>4915</v>
      </c>
      <c r="C1796" s="356" t="s">
        <v>3655</v>
      </c>
      <c r="D1796" s="353">
        <v>3500.18</v>
      </c>
    </row>
    <row r="1797" spans="1:4" x14ac:dyDescent="0.25">
      <c r="A1797" s="356">
        <v>44330</v>
      </c>
      <c r="B1797" s="356" t="s">
        <v>12567</v>
      </c>
      <c r="C1797" s="356" t="s">
        <v>3576</v>
      </c>
      <c r="D1797" s="352">
        <v>6.59</v>
      </c>
    </row>
    <row r="1798" spans="1:4" x14ac:dyDescent="0.25">
      <c r="A1798" s="356">
        <v>43144</v>
      </c>
      <c r="B1798" s="356" t="s">
        <v>8091</v>
      </c>
      <c r="C1798" s="356" t="s">
        <v>3575</v>
      </c>
      <c r="D1798" s="352">
        <v>28.53</v>
      </c>
    </row>
    <row r="1799" spans="1:4" x14ac:dyDescent="0.25">
      <c r="A1799" s="356">
        <v>39397</v>
      </c>
      <c r="B1799" s="356" t="s">
        <v>4916</v>
      </c>
      <c r="C1799" s="356" t="s">
        <v>3576</v>
      </c>
      <c r="D1799" s="352">
        <v>13</v>
      </c>
    </row>
    <row r="1800" spans="1:4" x14ac:dyDescent="0.25">
      <c r="A1800" s="356">
        <v>2692</v>
      </c>
      <c r="B1800" s="356" t="s">
        <v>4917</v>
      </c>
      <c r="C1800" s="356" t="s">
        <v>3576</v>
      </c>
      <c r="D1800" s="352">
        <v>5.24</v>
      </c>
    </row>
    <row r="1801" spans="1:4" x14ac:dyDescent="0.25">
      <c r="A1801" s="356">
        <v>44329</v>
      </c>
      <c r="B1801" s="356" t="s">
        <v>12568</v>
      </c>
      <c r="C1801" s="356" t="s">
        <v>3576</v>
      </c>
      <c r="D1801" s="352">
        <v>8.64</v>
      </c>
    </row>
    <row r="1802" spans="1:4" x14ac:dyDescent="0.25">
      <c r="A1802" s="356">
        <v>5318</v>
      </c>
      <c r="B1802" s="356" t="s">
        <v>12569</v>
      </c>
      <c r="C1802" s="356" t="s">
        <v>3576</v>
      </c>
      <c r="D1802" s="352">
        <v>13.98</v>
      </c>
    </row>
    <row r="1803" spans="1:4" x14ac:dyDescent="0.25">
      <c r="A1803" s="356">
        <v>5330</v>
      </c>
      <c r="B1803" s="356" t="s">
        <v>4918</v>
      </c>
      <c r="C1803" s="356" t="s">
        <v>3576</v>
      </c>
      <c r="D1803" s="352">
        <v>31.86</v>
      </c>
    </row>
    <row r="1804" spans="1:4" x14ac:dyDescent="0.25">
      <c r="A1804" s="356">
        <v>44532</v>
      </c>
      <c r="B1804" s="356" t="s">
        <v>12570</v>
      </c>
      <c r="C1804" s="356" t="s">
        <v>3517</v>
      </c>
      <c r="D1804" s="352">
        <v>36.78</v>
      </c>
    </row>
    <row r="1805" spans="1:4" x14ac:dyDescent="0.25">
      <c r="A1805" s="356">
        <v>44531</v>
      </c>
      <c r="B1805" s="356" t="s">
        <v>12571</v>
      </c>
      <c r="C1805" s="356" t="s">
        <v>3517</v>
      </c>
      <c r="D1805" s="352">
        <v>116.9</v>
      </c>
    </row>
    <row r="1806" spans="1:4" x14ac:dyDescent="0.25">
      <c r="A1806" s="356">
        <v>38140</v>
      </c>
      <c r="B1806" s="356" t="s">
        <v>4919</v>
      </c>
      <c r="C1806" s="356" t="s">
        <v>3517</v>
      </c>
      <c r="D1806" s="352">
        <v>28.35</v>
      </c>
    </row>
    <row r="1807" spans="1:4" x14ac:dyDescent="0.25">
      <c r="A1807" s="356">
        <v>13887</v>
      </c>
      <c r="B1807" s="356" t="s">
        <v>4920</v>
      </c>
      <c r="C1807" s="356" t="s">
        <v>3517</v>
      </c>
      <c r="D1807" s="352">
        <v>671.2</v>
      </c>
    </row>
    <row r="1808" spans="1:4" x14ac:dyDescent="0.25">
      <c r="A1808" s="356">
        <v>44495</v>
      </c>
      <c r="B1808" s="356" t="s">
        <v>12572</v>
      </c>
      <c r="C1808" s="356" t="s">
        <v>3517</v>
      </c>
      <c r="D1808" s="352">
        <v>29.88</v>
      </c>
    </row>
    <row r="1809" spans="1:4" x14ac:dyDescent="0.25">
      <c r="A1809" s="356">
        <v>44533</v>
      </c>
      <c r="B1809" s="356" t="s">
        <v>12573</v>
      </c>
      <c r="C1809" s="356" t="s">
        <v>3517</v>
      </c>
      <c r="D1809" s="352">
        <v>28.21</v>
      </c>
    </row>
    <row r="1810" spans="1:4" x14ac:dyDescent="0.25">
      <c r="A1810" s="356">
        <v>44534</v>
      </c>
      <c r="B1810" s="356" t="s">
        <v>12574</v>
      </c>
      <c r="C1810" s="356" t="s">
        <v>3517</v>
      </c>
      <c r="D1810" s="352">
        <v>7.35</v>
      </c>
    </row>
    <row r="1811" spans="1:4" x14ac:dyDescent="0.25">
      <c r="A1811" s="356">
        <v>34544</v>
      </c>
      <c r="B1811" s="356" t="s">
        <v>4921</v>
      </c>
      <c r="C1811" s="356" t="s">
        <v>3517</v>
      </c>
      <c r="D1811" s="353">
        <v>1596.19</v>
      </c>
    </row>
    <row r="1812" spans="1:4" x14ac:dyDescent="0.25">
      <c r="A1812" s="356">
        <v>34729</v>
      </c>
      <c r="B1812" s="356" t="s">
        <v>4922</v>
      </c>
      <c r="C1812" s="356" t="s">
        <v>3517</v>
      </c>
      <c r="D1812" s="353">
        <v>1255.6500000000001</v>
      </c>
    </row>
    <row r="1813" spans="1:4" x14ac:dyDescent="0.25">
      <c r="A1813" s="356">
        <v>34734</v>
      </c>
      <c r="B1813" s="356" t="s">
        <v>4923</v>
      </c>
      <c r="C1813" s="356" t="s">
        <v>3517</v>
      </c>
      <c r="D1813" s="353">
        <v>1944.14</v>
      </c>
    </row>
    <row r="1814" spans="1:4" x14ac:dyDescent="0.25">
      <c r="A1814" s="356">
        <v>34738</v>
      </c>
      <c r="B1814" s="356" t="s">
        <v>4924</v>
      </c>
      <c r="C1814" s="356" t="s">
        <v>3517</v>
      </c>
      <c r="D1814" s="353">
        <v>4542.13</v>
      </c>
    </row>
    <row r="1815" spans="1:4" x14ac:dyDescent="0.25">
      <c r="A1815" s="356">
        <v>2391</v>
      </c>
      <c r="B1815" s="356" t="s">
        <v>4925</v>
      </c>
      <c r="C1815" s="356" t="s">
        <v>3517</v>
      </c>
      <c r="D1815" s="352">
        <v>369.42</v>
      </c>
    </row>
    <row r="1816" spans="1:4" x14ac:dyDescent="0.25">
      <c r="A1816" s="356">
        <v>2374</v>
      </c>
      <c r="B1816" s="356" t="s">
        <v>4926</v>
      </c>
      <c r="C1816" s="356" t="s">
        <v>3517</v>
      </c>
      <c r="D1816" s="352">
        <v>419.1</v>
      </c>
    </row>
    <row r="1817" spans="1:4" x14ac:dyDescent="0.25">
      <c r="A1817" s="356">
        <v>2377</v>
      </c>
      <c r="B1817" s="356" t="s">
        <v>4927</v>
      </c>
      <c r="C1817" s="356" t="s">
        <v>3517</v>
      </c>
      <c r="D1817" s="352">
        <v>588.16</v>
      </c>
    </row>
    <row r="1818" spans="1:4" x14ac:dyDescent="0.25">
      <c r="A1818" s="356">
        <v>2393</v>
      </c>
      <c r="B1818" s="356" t="s">
        <v>4928</v>
      </c>
      <c r="C1818" s="356" t="s">
        <v>3517</v>
      </c>
      <c r="D1818" s="352">
        <v>984.96</v>
      </c>
    </row>
    <row r="1819" spans="1:4" x14ac:dyDescent="0.25">
      <c r="A1819" s="356">
        <v>34705</v>
      </c>
      <c r="B1819" s="356" t="s">
        <v>4929</v>
      </c>
      <c r="C1819" s="356" t="s">
        <v>3517</v>
      </c>
      <c r="D1819" s="352">
        <v>861.49</v>
      </c>
    </row>
    <row r="1820" spans="1:4" x14ac:dyDescent="0.25">
      <c r="A1820" s="356">
        <v>34707</v>
      </c>
      <c r="B1820" s="356" t="s">
        <v>4930</v>
      </c>
      <c r="C1820" s="356" t="s">
        <v>3517</v>
      </c>
      <c r="D1820" s="353">
        <v>1596.35</v>
      </c>
    </row>
    <row r="1821" spans="1:4" x14ac:dyDescent="0.25">
      <c r="A1821" s="356">
        <v>2378</v>
      </c>
      <c r="B1821" s="356" t="s">
        <v>4931</v>
      </c>
      <c r="C1821" s="356" t="s">
        <v>3517</v>
      </c>
      <c r="D1821" s="353">
        <v>1352.97</v>
      </c>
    </row>
    <row r="1822" spans="1:4" x14ac:dyDescent="0.25">
      <c r="A1822" s="356">
        <v>2379</v>
      </c>
      <c r="B1822" s="356" t="s">
        <v>4932</v>
      </c>
      <c r="C1822" s="356" t="s">
        <v>3517</v>
      </c>
      <c r="D1822" s="353">
        <v>1352.97</v>
      </c>
    </row>
    <row r="1823" spans="1:4" x14ac:dyDescent="0.25">
      <c r="A1823" s="356">
        <v>2376</v>
      </c>
      <c r="B1823" s="356" t="s">
        <v>4933</v>
      </c>
      <c r="C1823" s="356" t="s">
        <v>3517</v>
      </c>
      <c r="D1823" s="353">
        <v>2228.34</v>
      </c>
    </row>
    <row r="1824" spans="1:4" x14ac:dyDescent="0.25">
      <c r="A1824" s="356">
        <v>2394</v>
      </c>
      <c r="B1824" s="356" t="s">
        <v>4934</v>
      </c>
      <c r="C1824" s="356" t="s">
        <v>3517</v>
      </c>
      <c r="D1824" s="353">
        <v>4763.78</v>
      </c>
    </row>
    <row r="1825" spans="1:4" x14ac:dyDescent="0.25">
      <c r="A1825" s="356">
        <v>34686</v>
      </c>
      <c r="B1825" s="356" t="s">
        <v>4935</v>
      </c>
      <c r="C1825" s="356" t="s">
        <v>3517</v>
      </c>
      <c r="D1825" s="352">
        <v>14.3</v>
      </c>
    </row>
    <row r="1826" spans="1:4" x14ac:dyDescent="0.25">
      <c r="A1826" s="356">
        <v>34616</v>
      </c>
      <c r="B1826" s="356" t="s">
        <v>4936</v>
      </c>
      <c r="C1826" s="356" t="s">
        <v>3517</v>
      </c>
      <c r="D1826" s="352">
        <v>55.28</v>
      </c>
    </row>
    <row r="1827" spans="1:4" x14ac:dyDescent="0.25">
      <c r="A1827" s="356">
        <v>34623</v>
      </c>
      <c r="B1827" s="356" t="s">
        <v>4937</v>
      </c>
      <c r="C1827" s="356" t="s">
        <v>3517</v>
      </c>
      <c r="D1827" s="352">
        <v>54.43</v>
      </c>
    </row>
    <row r="1828" spans="1:4" x14ac:dyDescent="0.25">
      <c r="A1828" s="356">
        <v>34628</v>
      </c>
      <c r="B1828" s="356" t="s">
        <v>4938</v>
      </c>
      <c r="C1828" s="356" t="s">
        <v>3517</v>
      </c>
      <c r="D1828" s="352">
        <v>77.959999999999994</v>
      </c>
    </row>
    <row r="1829" spans="1:4" x14ac:dyDescent="0.25">
      <c r="A1829" s="356">
        <v>34653</v>
      </c>
      <c r="B1829" s="356" t="s">
        <v>4939</v>
      </c>
      <c r="C1829" s="356" t="s">
        <v>3517</v>
      </c>
      <c r="D1829" s="352">
        <v>9.64</v>
      </c>
    </row>
    <row r="1830" spans="1:4" x14ac:dyDescent="0.25">
      <c r="A1830" s="356">
        <v>34688</v>
      </c>
      <c r="B1830" s="356" t="s">
        <v>4940</v>
      </c>
      <c r="C1830" s="356" t="s">
        <v>3517</v>
      </c>
      <c r="D1830" s="352">
        <v>17.47</v>
      </c>
    </row>
    <row r="1831" spans="1:4" x14ac:dyDescent="0.25">
      <c r="A1831" s="356">
        <v>34709</v>
      </c>
      <c r="B1831" s="356" t="s">
        <v>4941</v>
      </c>
      <c r="C1831" s="356" t="s">
        <v>3517</v>
      </c>
      <c r="D1831" s="352">
        <v>67.73</v>
      </c>
    </row>
    <row r="1832" spans="1:4" x14ac:dyDescent="0.25">
      <c r="A1832" s="356">
        <v>34714</v>
      </c>
      <c r="B1832" s="356" t="s">
        <v>4942</v>
      </c>
      <c r="C1832" s="356" t="s">
        <v>3517</v>
      </c>
      <c r="D1832" s="352">
        <v>80.89</v>
      </c>
    </row>
    <row r="1833" spans="1:4" x14ac:dyDescent="0.25">
      <c r="A1833" s="356">
        <v>2388</v>
      </c>
      <c r="B1833" s="356" t="s">
        <v>4943</v>
      </c>
      <c r="C1833" s="356" t="s">
        <v>3517</v>
      </c>
      <c r="D1833" s="352">
        <v>67.22</v>
      </c>
    </row>
    <row r="1834" spans="1:4" x14ac:dyDescent="0.25">
      <c r="A1834" s="356">
        <v>34606</v>
      </c>
      <c r="B1834" s="356" t="s">
        <v>4944</v>
      </c>
      <c r="C1834" s="356" t="s">
        <v>3517</v>
      </c>
      <c r="D1834" s="352">
        <v>103.11</v>
      </c>
    </row>
    <row r="1835" spans="1:4" x14ac:dyDescent="0.25">
      <c r="A1835" s="356">
        <v>34689</v>
      </c>
      <c r="B1835" s="356" t="s">
        <v>4945</v>
      </c>
      <c r="C1835" s="356" t="s">
        <v>3517</v>
      </c>
      <c r="D1835" s="352">
        <v>32.82</v>
      </c>
    </row>
    <row r="1836" spans="1:4" x14ac:dyDescent="0.25">
      <c r="A1836" s="356">
        <v>2370</v>
      </c>
      <c r="B1836" s="356" t="s">
        <v>4946</v>
      </c>
      <c r="C1836" s="356" t="s">
        <v>3517</v>
      </c>
      <c r="D1836" s="352">
        <v>12.49</v>
      </c>
    </row>
    <row r="1837" spans="1:4" x14ac:dyDescent="0.25">
      <c r="A1837" s="356">
        <v>2386</v>
      </c>
      <c r="B1837" s="356" t="s">
        <v>4947</v>
      </c>
      <c r="C1837" s="356" t="s">
        <v>3517</v>
      </c>
      <c r="D1837" s="352">
        <v>20.95</v>
      </c>
    </row>
    <row r="1838" spans="1:4" x14ac:dyDescent="0.25">
      <c r="A1838" s="356">
        <v>2392</v>
      </c>
      <c r="B1838" s="356" t="s">
        <v>4948</v>
      </c>
      <c r="C1838" s="356" t="s">
        <v>3517</v>
      </c>
      <c r="D1838" s="352">
        <v>83.84</v>
      </c>
    </row>
    <row r="1839" spans="1:4" x14ac:dyDescent="0.25">
      <c r="A1839" s="356">
        <v>2373</v>
      </c>
      <c r="B1839" s="356" t="s">
        <v>4949</v>
      </c>
      <c r="C1839" s="356" t="s">
        <v>3517</v>
      </c>
      <c r="D1839" s="352">
        <v>118.13</v>
      </c>
    </row>
    <row r="1840" spans="1:4" x14ac:dyDescent="0.25">
      <c r="A1840" s="356">
        <v>39465</v>
      </c>
      <c r="B1840" s="356" t="s">
        <v>4950</v>
      </c>
      <c r="C1840" s="356" t="s">
        <v>3517</v>
      </c>
      <c r="D1840" s="352">
        <v>72.16</v>
      </c>
    </row>
    <row r="1841" spans="1:4" x14ac:dyDescent="0.25">
      <c r="A1841" s="356">
        <v>39466</v>
      </c>
      <c r="B1841" s="356" t="s">
        <v>4951</v>
      </c>
      <c r="C1841" s="356" t="s">
        <v>3517</v>
      </c>
      <c r="D1841" s="352">
        <v>81.180000000000007</v>
      </c>
    </row>
    <row r="1842" spans="1:4" x14ac:dyDescent="0.25">
      <c r="A1842" s="356">
        <v>39467</v>
      </c>
      <c r="B1842" s="356" t="s">
        <v>4952</v>
      </c>
      <c r="C1842" s="356" t="s">
        <v>3517</v>
      </c>
      <c r="D1842" s="352">
        <v>103.84</v>
      </c>
    </row>
    <row r="1843" spans="1:4" x14ac:dyDescent="0.25">
      <c r="A1843" s="356">
        <v>39468</v>
      </c>
      <c r="B1843" s="356" t="s">
        <v>4953</v>
      </c>
      <c r="C1843" s="356" t="s">
        <v>3517</v>
      </c>
      <c r="D1843" s="352">
        <v>184.58</v>
      </c>
    </row>
    <row r="1844" spans="1:4" x14ac:dyDescent="0.25">
      <c r="A1844" s="356">
        <v>39469</v>
      </c>
      <c r="B1844" s="356" t="s">
        <v>4954</v>
      </c>
      <c r="C1844" s="356" t="s">
        <v>3517</v>
      </c>
      <c r="D1844" s="352">
        <v>75.180000000000007</v>
      </c>
    </row>
    <row r="1845" spans="1:4" x14ac:dyDescent="0.25">
      <c r="A1845" s="356">
        <v>39470</v>
      </c>
      <c r="B1845" s="356" t="s">
        <v>4955</v>
      </c>
      <c r="C1845" s="356" t="s">
        <v>3517</v>
      </c>
      <c r="D1845" s="352">
        <v>92.38</v>
      </c>
    </row>
    <row r="1846" spans="1:4" x14ac:dyDescent="0.25">
      <c r="A1846" s="356">
        <v>39471</v>
      </c>
      <c r="B1846" s="356" t="s">
        <v>4956</v>
      </c>
      <c r="C1846" s="356" t="s">
        <v>3517</v>
      </c>
      <c r="D1846" s="352">
        <v>111.02</v>
      </c>
    </row>
    <row r="1847" spans="1:4" x14ac:dyDescent="0.25">
      <c r="A1847" s="356">
        <v>39472</v>
      </c>
      <c r="B1847" s="356" t="s">
        <v>4957</v>
      </c>
      <c r="C1847" s="356" t="s">
        <v>3517</v>
      </c>
      <c r="D1847" s="352">
        <v>192.9</v>
      </c>
    </row>
    <row r="1848" spans="1:4" x14ac:dyDescent="0.25">
      <c r="A1848" s="356">
        <v>39473</v>
      </c>
      <c r="B1848" s="356" t="s">
        <v>4958</v>
      </c>
      <c r="C1848" s="356" t="s">
        <v>3517</v>
      </c>
      <c r="D1848" s="352">
        <v>124.61</v>
      </c>
    </row>
    <row r="1849" spans="1:4" x14ac:dyDescent="0.25">
      <c r="A1849" s="356">
        <v>39474</v>
      </c>
      <c r="B1849" s="356" t="s">
        <v>4959</v>
      </c>
      <c r="C1849" s="356" t="s">
        <v>3517</v>
      </c>
      <c r="D1849" s="352">
        <v>132.84</v>
      </c>
    </row>
    <row r="1850" spans="1:4" x14ac:dyDescent="0.25">
      <c r="A1850" s="356">
        <v>39475</v>
      </c>
      <c r="B1850" s="356" t="s">
        <v>4960</v>
      </c>
      <c r="C1850" s="356" t="s">
        <v>3517</v>
      </c>
      <c r="D1850" s="352">
        <v>150.72</v>
      </c>
    </row>
    <row r="1851" spans="1:4" x14ac:dyDescent="0.25">
      <c r="A1851" s="356">
        <v>39476</v>
      </c>
      <c r="B1851" s="356" t="s">
        <v>4961</v>
      </c>
      <c r="C1851" s="356" t="s">
        <v>3517</v>
      </c>
      <c r="D1851" s="352">
        <v>283.73</v>
      </c>
    </row>
    <row r="1852" spans="1:4" x14ac:dyDescent="0.25">
      <c r="A1852" s="356">
        <v>39477</v>
      </c>
      <c r="B1852" s="356" t="s">
        <v>4962</v>
      </c>
      <c r="C1852" s="356" t="s">
        <v>3517</v>
      </c>
      <c r="D1852" s="352">
        <v>139.02000000000001</v>
      </c>
    </row>
    <row r="1853" spans="1:4" x14ac:dyDescent="0.25">
      <c r="A1853" s="356">
        <v>39478</v>
      </c>
      <c r="B1853" s="356" t="s">
        <v>4963</v>
      </c>
      <c r="C1853" s="356" t="s">
        <v>3517</v>
      </c>
      <c r="D1853" s="352">
        <v>143.32</v>
      </c>
    </row>
    <row r="1854" spans="1:4" x14ac:dyDescent="0.25">
      <c r="A1854" s="356">
        <v>39479</v>
      </c>
      <c r="B1854" s="356" t="s">
        <v>4964</v>
      </c>
      <c r="C1854" s="356" t="s">
        <v>3517</v>
      </c>
      <c r="D1854" s="352">
        <v>168.86</v>
      </c>
    </row>
    <row r="1855" spans="1:4" x14ac:dyDescent="0.25">
      <c r="A1855" s="356">
        <v>39480</v>
      </c>
      <c r="B1855" s="356" t="s">
        <v>4965</v>
      </c>
      <c r="C1855" s="356" t="s">
        <v>3517</v>
      </c>
      <c r="D1855" s="352">
        <v>348.44</v>
      </c>
    </row>
    <row r="1856" spans="1:4" x14ac:dyDescent="0.25">
      <c r="A1856" s="356">
        <v>39459</v>
      </c>
      <c r="B1856" s="356" t="s">
        <v>4966</v>
      </c>
      <c r="C1856" s="356" t="s">
        <v>3517</v>
      </c>
      <c r="D1856" s="352">
        <v>295.74</v>
      </c>
    </row>
    <row r="1857" spans="1:4" x14ac:dyDescent="0.25">
      <c r="A1857" s="356">
        <v>39445</v>
      </c>
      <c r="B1857" s="356" t="s">
        <v>4967</v>
      </c>
      <c r="C1857" s="356" t="s">
        <v>3517</v>
      </c>
      <c r="D1857" s="352">
        <v>148.49</v>
      </c>
    </row>
    <row r="1858" spans="1:4" x14ac:dyDescent="0.25">
      <c r="A1858" s="356">
        <v>39446</v>
      </c>
      <c r="B1858" s="356" t="s">
        <v>4968</v>
      </c>
      <c r="C1858" s="356" t="s">
        <v>3517</v>
      </c>
      <c r="D1858" s="352">
        <v>151.13</v>
      </c>
    </row>
    <row r="1859" spans="1:4" x14ac:dyDescent="0.25">
      <c r="A1859" s="356">
        <v>39447</v>
      </c>
      <c r="B1859" s="356" t="s">
        <v>4969</v>
      </c>
      <c r="C1859" s="356" t="s">
        <v>3517</v>
      </c>
      <c r="D1859" s="352">
        <v>161.62</v>
      </c>
    </row>
    <row r="1860" spans="1:4" x14ac:dyDescent="0.25">
      <c r="A1860" s="356">
        <v>39448</v>
      </c>
      <c r="B1860" s="356" t="s">
        <v>4970</v>
      </c>
      <c r="C1860" s="356" t="s">
        <v>3517</v>
      </c>
      <c r="D1860" s="352">
        <v>275.58999999999997</v>
      </c>
    </row>
    <row r="1861" spans="1:4" x14ac:dyDescent="0.25">
      <c r="A1861" s="356">
        <v>39450</v>
      </c>
      <c r="B1861" s="356" t="s">
        <v>4971</v>
      </c>
      <c r="C1861" s="356" t="s">
        <v>3517</v>
      </c>
      <c r="D1861" s="352">
        <v>168.14</v>
      </c>
    </row>
    <row r="1862" spans="1:4" x14ac:dyDescent="0.25">
      <c r="A1862" s="356">
        <v>39451</v>
      </c>
      <c r="B1862" s="356" t="s">
        <v>4972</v>
      </c>
      <c r="C1862" s="356" t="s">
        <v>3517</v>
      </c>
      <c r="D1862" s="352">
        <v>183.39</v>
      </c>
    </row>
    <row r="1863" spans="1:4" x14ac:dyDescent="0.25">
      <c r="A1863" s="356">
        <v>39452</v>
      </c>
      <c r="B1863" s="356" t="s">
        <v>4973</v>
      </c>
      <c r="C1863" s="356" t="s">
        <v>3517</v>
      </c>
      <c r="D1863" s="352">
        <v>184.49</v>
      </c>
    </row>
    <row r="1864" spans="1:4" x14ac:dyDescent="0.25">
      <c r="A1864" s="356">
        <v>39523</v>
      </c>
      <c r="B1864" s="356" t="s">
        <v>4974</v>
      </c>
      <c r="C1864" s="356" t="s">
        <v>3517</v>
      </c>
      <c r="D1864" s="352">
        <v>308.73</v>
      </c>
    </row>
    <row r="1865" spans="1:4" x14ac:dyDescent="0.25">
      <c r="A1865" s="356">
        <v>39449</v>
      </c>
      <c r="B1865" s="356" t="s">
        <v>4975</v>
      </c>
      <c r="C1865" s="356" t="s">
        <v>3517</v>
      </c>
      <c r="D1865" s="352">
        <v>341.9</v>
      </c>
    </row>
    <row r="1866" spans="1:4" x14ac:dyDescent="0.25">
      <c r="A1866" s="356">
        <v>39455</v>
      </c>
      <c r="B1866" s="356" t="s">
        <v>4976</v>
      </c>
      <c r="C1866" s="356" t="s">
        <v>3517</v>
      </c>
      <c r="D1866" s="352">
        <v>169.18</v>
      </c>
    </row>
    <row r="1867" spans="1:4" x14ac:dyDescent="0.25">
      <c r="A1867" s="356">
        <v>39456</v>
      </c>
      <c r="B1867" s="356" t="s">
        <v>4977</v>
      </c>
      <c r="C1867" s="356" t="s">
        <v>3517</v>
      </c>
      <c r="D1867" s="352">
        <v>169.3</v>
      </c>
    </row>
    <row r="1868" spans="1:4" x14ac:dyDescent="0.25">
      <c r="A1868" s="356">
        <v>39457</v>
      </c>
      <c r="B1868" s="356" t="s">
        <v>4978</v>
      </c>
      <c r="C1868" s="356" t="s">
        <v>3517</v>
      </c>
      <c r="D1868" s="352">
        <v>184.57</v>
      </c>
    </row>
    <row r="1869" spans="1:4" x14ac:dyDescent="0.25">
      <c r="A1869" s="356">
        <v>39458</v>
      </c>
      <c r="B1869" s="356" t="s">
        <v>4979</v>
      </c>
      <c r="C1869" s="356" t="s">
        <v>3517</v>
      </c>
      <c r="D1869" s="352">
        <v>344.42</v>
      </c>
    </row>
    <row r="1870" spans="1:4" x14ac:dyDescent="0.25">
      <c r="A1870" s="356">
        <v>39464</v>
      </c>
      <c r="B1870" s="356" t="s">
        <v>4980</v>
      </c>
      <c r="C1870" s="356" t="s">
        <v>3517</v>
      </c>
      <c r="D1870" s="352">
        <v>553.86</v>
      </c>
    </row>
    <row r="1871" spans="1:4" x14ac:dyDescent="0.25">
      <c r="A1871" s="356">
        <v>39460</v>
      </c>
      <c r="B1871" s="356" t="s">
        <v>4981</v>
      </c>
      <c r="C1871" s="356" t="s">
        <v>3517</v>
      </c>
      <c r="D1871" s="352">
        <v>210.06</v>
      </c>
    </row>
    <row r="1872" spans="1:4" x14ac:dyDescent="0.25">
      <c r="A1872" s="356">
        <v>39461</v>
      </c>
      <c r="B1872" s="356" t="s">
        <v>4982</v>
      </c>
      <c r="C1872" s="356" t="s">
        <v>3517</v>
      </c>
      <c r="D1872" s="352">
        <v>246.15</v>
      </c>
    </row>
    <row r="1873" spans="1:4" x14ac:dyDescent="0.25">
      <c r="A1873" s="356">
        <v>39462</v>
      </c>
      <c r="B1873" s="356" t="s">
        <v>4983</v>
      </c>
      <c r="C1873" s="356" t="s">
        <v>3517</v>
      </c>
      <c r="D1873" s="352">
        <v>237.22</v>
      </c>
    </row>
    <row r="1874" spans="1:4" x14ac:dyDescent="0.25">
      <c r="A1874" s="356">
        <v>39463</v>
      </c>
      <c r="B1874" s="356" t="s">
        <v>4984</v>
      </c>
      <c r="C1874" s="356" t="s">
        <v>3517</v>
      </c>
      <c r="D1874" s="352">
        <v>549.55999999999995</v>
      </c>
    </row>
    <row r="1875" spans="1:4" x14ac:dyDescent="0.25">
      <c r="A1875" s="356">
        <v>26039</v>
      </c>
      <c r="B1875" s="356" t="s">
        <v>4985</v>
      </c>
      <c r="C1875" s="356" t="s">
        <v>3517</v>
      </c>
      <c r="D1875" s="353">
        <v>356844.13</v>
      </c>
    </row>
    <row r="1876" spans="1:4" x14ac:dyDescent="0.25">
      <c r="A1876" s="356">
        <v>2401</v>
      </c>
      <c r="B1876" s="356" t="s">
        <v>4986</v>
      </c>
      <c r="C1876" s="356" t="s">
        <v>3517</v>
      </c>
      <c r="D1876" s="353">
        <v>82078.100000000006</v>
      </c>
    </row>
    <row r="1877" spans="1:4" x14ac:dyDescent="0.25">
      <c r="A1877" s="356">
        <v>38870</v>
      </c>
      <c r="B1877" s="356" t="s">
        <v>4987</v>
      </c>
      <c r="C1877" s="356" t="s">
        <v>3517</v>
      </c>
      <c r="D1877" s="352">
        <v>53.58</v>
      </c>
    </row>
    <row r="1878" spans="1:4" x14ac:dyDescent="0.25">
      <c r="A1878" s="356">
        <v>38869</v>
      </c>
      <c r="B1878" s="356" t="s">
        <v>4988</v>
      </c>
      <c r="C1878" s="356" t="s">
        <v>3517</v>
      </c>
      <c r="D1878" s="352">
        <v>47.26</v>
      </c>
    </row>
    <row r="1879" spans="1:4" x14ac:dyDescent="0.25">
      <c r="A1879" s="356">
        <v>38872</v>
      </c>
      <c r="B1879" s="356" t="s">
        <v>4989</v>
      </c>
      <c r="C1879" s="356" t="s">
        <v>3517</v>
      </c>
      <c r="D1879" s="352">
        <v>73.19</v>
      </c>
    </row>
    <row r="1880" spans="1:4" x14ac:dyDescent="0.25">
      <c r="A1880" s="356">
        <v>38871</v>
      </c>
      <c r="B1880" s="356" t="s">
        <v>4990</v>
      </c>
      <c r="C1880" s="356" t="s">
        <v>3517</v>
      </c>
      <c r="D1880" s="352">
        <v>58.87</v>
      </c>
    </row>
    <row r="1881" spans="1:4" x14ac:dyDescent="0.25">
      <c r="A1881" s="356">
        <v>39283</v>
      </c>
      <c r="B1881" s="356" t="s">
        <v>4991</v>
      </c>
      <c r="C1881" s="356" t="s">
        <v>3517</v>
      </c>
      <c r="D1881" s="352">
        <v>183.37</v>
      </c>
    </row>
    <row r="1882" spans="1:4" x14ac:dyDescent="0.25">
      <c r="A1882" s="356">
        <v>39284</v>
      </c>
      <c r="B1882" s="356" t="s">
        <v>4992</v>
      </c>
      <c r="C1882" s="356" t="s">
        <v>3517</v>
      </c>
      <c r="D1882" s="352">
        <v>198.72</v>
      </c>
    </row>
    <row r="1883" spans="1:4" x14ac:dyDescent="0.25">
      <c r="A1883" s="356">
        <v>39285</v>
      </c>
      <c r="B1883" s="356" t="s">
        <v>4993</v>
      </c>
      <c r="C1883" s="356" t="s">
        <v>3517</v>
      </c>
      <c r="D1883" s="352">
        <v>201.58</v>
      </c>
    </row>
    <row r="1884" spans="1:4" x14ac:dyDescent="0.25">
      <c r="A1884" s="356">
        <v>39286</v>
      </c>
      <c r="B1884" s="356" t="s">
        <v>4994</v>
      </c>
      <c r="C1884" s="356" t="s">
        <v>3517</v>
      </c>
      <c r="D1884" s="352">
        <v>197.19</v>
      </c>
    </row>
    <row r="1885" spans="1:4" x14ac:dyDescent="0.25">
      <c r="A1885" s="356">
        <v>39287</v>
      </c>
      <c r="B1885" s="356" t="s">
        <v>4995</v>
      </c>
      <c r="C1885" s="356" t="s">
        <v>3517</v>
      </c>
      <c r="D1885" s="352">
        <v>231.54</v>
      </c>
    </row>
    <row r="1886" spans="1:4" x14ac:dyDescent="0.25">
      <c r="A1886" s="356">
        <v>39288</v>
      </c>
      <c r="B1886" s="356" t="s">
        <v>4996</v>
      </c>
      <c r="C1886" s="356" t="s">
        <v>3517</v>
      </c>
      <c r="D1886" s="352">
        <v>247.1</v>
      </c>
    </row>
    <row r="1887" spans="1:4" x14ac:dyDescent="0.25">
      <c r="A1887" s="356">
        <v>44476</v>
      </c>
      <c r="B1887" s="356" t="s">
        <v>12575</v>
      </c>
      <c r="C1887" s="356" t="s">
        <v>3518</v>
      </c>
      <c r="D1887" s="352">
        <v>623.16999999999996</v>
      </c>
    </row>
    <row r="1888" spans="1:4" x14ac:dyDescent="0.25">
      <c r="A1888" s="356">
        <v>10629</v>
      </c>
      <c r="B1888" s="356" t="s">
        <v>4997</v>
      </c>
      <c r="C1888" s="356" t="s">
        <v>3518</v>
      </c>
      <c r="D1888" s="352">
        <v>586.85</v>
      </c>
    </row>
    <row r="1889" spans="1:4" x14ac:dyDescent="0.25">
      <c r="A1889" s="356">
        <v>10698</v>
      </c>
      <c r="B1889" s="356" t="s">
        <v>4998</v>
      </c>
      <c r="C1889" s="356" t="s">
        <v>3518</v>
      </c>
      <c r="D1889" s="352">
        <v>168.34</v>
      </c>
    </row>
    <row r="1890" spans="1:4" x14ac:dyDescent="0.25">
      <c r="A1890" s="356">
        <v>40521</v>
      </c>
      <c r="B1890" s="356" t="s">
        <v>4999</v>
      </c>
      <c r="C1890" s="356" t="s">
        <v>3517</v>
      </c>
      <c r="D1890" s="353">
        <v>141829.41</v>
      </c>
    </row>
    <row r="1891" spans="1:4" x14ac:dyDescent="0.25">
      <c r="A1891" s="356">
        <v>2432</v>
      </c>
      <c r="B1891" s="356" t="s">
        <v>5000</v>
      </c>
      <c r="C1891" s="356" t="s">
        <v>3517</v>
      </c>
      <c r="D1891" s="352">
        <v>21.53</v>
      </c>
    </row>
    <row r="1892" spans="1:4" x14ac:dyDescent="0.25">
      <c r="A1892" s="356">
        <v>2433</v>
      </c>
      <c r="B1892" s="356" t="s">
        <v>5001</v>
      </c>
      <c r="C1892" s="356" t="s">
        <v>3517</v>
      </c>
      <c r="D1892" s="352">
        <v>7.29</v>
      </c>
    </row>
    <row r="1893" spans="1:4" x14ac:dyDescent="0.25">
      <c r="A1893" s="356">
        <v>2420</v>
      </c>
      <c r="B1893" s="356" t="s">
        <v>5002</v>
      </c>
      <c r="C1893" s="356" t="s">
        <v>3517</v>
      </c>
      <c r="D1893" s="352">
        <v>12.53</v>
      </c>
    </row>
    <row r="1894" spans="1:4" x14ac:dyDescent="0.25">
      <c r="A1894" s="356">
        <v>11447</v>
      </c>
      <c r="B1894" s="356" t="s">
        <v>5003</v>
      </c>
      <c r="C1894" s="356" t="s">
        <v>3517</v>
      </c>
      <c r="D1894" s="352">
        <v>24.76</v>
      </c>
    </row>
    <row r="1895" spans="1:4" x14ac:dyDescent="0.25">
      <c r="A1895" s="356">
        <v>11451</v>
      </c>
      <c r="B1895" s="356" t="s">
        <v>5004</v>
      </c>
      <c r="C1895" s="356" t="s">
        <v>3517</v>
      </c>
      <c r="D1895" s="352">
        <v>66.38</v>
      </c>
    </row>
    <row r="1896" spans="1:4" x14ac:dyDescent="0.25">
      <c r="A1896" s="356">
        <v>11116</v>
      </c>
      <c r="B1896" s="356" t="s">
        <v>5005</v>
      </c>
      <c r="C1896" s="356" t="s">
        <v>3517</v>
      </c>
      <c r="D1896" s="352">
        <v>570.61</v>
      </c>
    </row>
    <row r="1897" spans="1:4" x14ac:dyDescent="0.25">
      <c r="A1897" s="356">
        <v>38411</v>
      </c>
      <c r="B1897" s="356" t="s">
        <v>5006</v>
      </c>
      <c r="C1897" s="356" t="s">
        <v>3517</v>
      </c>
      <c r="D1897" s="353">
        <v>1755.93</v>
      </c>
    </row>
    <row r="1898" spans="1:4" x14ac:dyDescent="0.25">
      <c r="A1898" s="356">
        <v>38189</v>
      </c>
      <c r="B1898" s="356" t="s">
        <v>12576</v>
      </c>
      <c r="C1898" s="356" t="s">
        <v>3517</v>
      </c>
      <c r="D1898" s="352">
        <v>151.16999999999999</v>
      </c>
    </row>
    <row r="1899" spans="1:4" x14ac:dyDescent="0.25">
      <c r="A1899" s="356">
        <v>38190</v>
      </c>
      <c r="B1899" s="356" t="s">
        <v>12577</v>
      </c>
      <c r="C1899" s="356" t="s">
        <v>3517</v>
      </c>
      <c r="D1899" s="352">
        <v>318.47000000000003</v>
      </c>
    </row>
    <row r="1900" spans="1:4" x14ac:dyDescent="0.25">
      <c r="A1900" s="356">
        <v>7608</v>
      </c>
      <c r="B1900" s="356" t="s">
        <v>12578</v>
      </c>
      <c r="C1900" s="356" t="s">
        <v>3517</v>
      </c>
      <c r="D1900" s="352">
        <v>12.28</v>
      </c>
    </row>
    <row r="1901" spans="1:4" x14ac:dyDescent="0.25">
      <c r="A1901" s="356">
        <v>1370</v>
      </c>
      <c r="B1901" s="356" t="s">
        <v>5007</v>
      </c>
      <c r="C1901" s="356" t="s">
        <v>3517</v>
      </c>
      <c r="D1901" s="352">
        <v>101.72</v>
      </c>
    </row>
    <row r="1902" spans="1:4" x14ac:dyDescent="0.25">
      <c r="A1902" s="356">
        <v>36516</v>
      </c>
      <c r="B1902" s="356" t="s">
        <v>5008</v>
      </c>
      <c r="C1902" s="356" t="s">
        <v>3517</v>
      </c>
      <c r="D1902" s="353">
        <v>132009.32</v>
      </c>
    </row>
    <row r="1903" spans="1:4" x14ac:dyDescent="0.25">
      <c r="A1903" s="356">
        <v>34777</v>
      </c>
      <c r="B1903" s="356" t="s">
        <v>10243</v>
      </c>
      <c r="C1903" s="356" t="s">
        <v>3517</v>
      </c>
      <c r="D1903" s="352">
        <v>3.33</v>
      </c>
    </row>
    <row r="1904" spans="1:4" x14ac:dyDescent="0.25">
      <c r="A1904" s="356">
        <v>7272</v>
      </c>
      <c r="B1904" s="356" t="s">
        <v>12579</v>
      </c>
      <c r="C1904" s="356" t="s">
        <v>3517</v>
      </c>
      <c r="D1904" s="352">
        <v>2.81</v>
      </c>
    </row>
    <row r="1905" spans="1:4" x14ac:dyDescent="0.25">
      <c r="A1905" s="356">
        <v>10605</v>
      </c>
      <c r="B1905" s="356" t="s">
        <v>5009</v>
      </c>
      <c r="C1905" s="356" t="s">
        <v>3517</v>
      </c>
      <c r="D1905" s="352">
        <v>4.72</v>
      </c>
    </row>
    <row r="1906" spans="1:4" x14ac:dyDescent="0.25">
      <c r="A1906" s="356">
        <v>10604</v>
      </c>
      <c r="B1906" s="356" t="s">
        <v>5010</v>
      </c>
      <c r="C1906" s="356" t="s">
        <v>3517</v>
      </c>
      <c r="D1906" s="352">
        <v>11.02</v>
      </c>
    </row>
    <row r="1907" spans="1:4" x14ac:dyDescent="0.25">
      <c r="A1907" s="356">
        <v>672</v>
      </c>
      <c r="B1907" s="356" t="s">
        <v>5011</v>
      </c>
      <c r="C1907" s="356" t="s">
        <v>3517</v>
      </c>
      <c r="D1907" s="352">
        <v>15.15</v>
      </c>
    </row>
    <row r="1908" spans="1:4" x14ac:dyDescent="0.25">
      <c r="A1908" s="356">
        <v>668</v>
      </c>
      <c r="B1908" s="356" t="s">
        <v>5012</v>
      </c>
      <c r="C1908" s="356" t="s">
        <v>3517</v>
      </c>
      <c r="D1908" s="352">
        <v>18.29</v>
      </c>
    </row>
    <row r="1909" spans="1:4" x14ac:dyDescent="0.25">
      <c r="A1909" s="356">
        <v>10578</v>
      </c>
      <c r="B1909" s="356" t="s">
        <v>5013</v>
      </c>
      <c r="C1909" s="356" t="s">
        <v>3517</v>
      </c>
      <c r="D1909" s="352">
        <v>21.3</v>
      </c>
    </row>
    <row r="1910" spans="1:4" x14ac:dyDescent="0.25">
      <c r="A1910" s="356">
        <v>666</v>
      </c>
      <c r="B1910" s="356" t="s">
        <v>5014</v>
      </c>
      <c r="C1910" s="356" t="s">
        <v>3517</v>
      </c>
      <c r="D1910" s="352">
        <v>23.69</v>
      </c>
    </row>
    <row r="1911" spans="1:4" x14ac:dyDescent="0.25">
      <c r="A1911" s="356">
        <v>665</v>
      </c>
      <c r="B1911" s="356" t="s">
        <v>5015</v>
      </c>
      <c r="C1911" s="356" t="s">
        <v>3517</v>
      </c>
      <c r="D1911" s="352">
        <v>31.68</v>
      </c>
    </row>
    <row r="1912" spans="1:4" x14ac:dyDescent="0.25">
      <c r="A1912" s="356">
        <v>10577</v>
      </c>
      <c r="B1912" s="356" t="s">
        <v>5016</v>
      </c>
      <c r="C1912" s="356" t="s">
        <v>3517</v>
      </c>
      <c r="D1912" s="352">
        <v>28.1</v>
      </c>
    </row>
    <row r="1913" spans="1:4" x14ac:dyDescent="0.25">
      <c r="A1913" s="356">
        <v>10583</v>
      </c>
      <c r="B1913" s="356" t="s">
        <v>5017</v>
      </c>
      <c r="C1913" s="356" t="s">
        <v>3517</v>
      </c>
      <c r="D1913" s="352">
        <v>14.6</v>
      </c>
    </row>
    <row r="1914" spans="1:4" x14ac:dyDescent="0.25">
      <c r="A1914" s="356">
        <v>10579</v>
      </c>
      <c r="B1914" s="356" t="s">
        <v>5018</v>
      </c>
      <c r="C1914" s="356" t="s">
        <v>3517</v>
      </c>
      <c r="D1914" s="352">
        <v>25.44</v>
      </c>
    </row>
    <row r="1915" spans="1:4" x14ac:dyDescent="0.25">
      <c r="A1915" s="356">
        <v>10582</v>
      </c>
      <c r="B1915" s="356" t="s">
        <v>5019</v>
      </c>
      <c r="C1915" s="356" t="s">
        <v>3517</v>
      </c>
      <c r="D1915" s="352">
        <v>12.85</v>
      </c>
    </row>
    <row r="1916" spans="1:4" x14ac:dyDescent="0.25">
      <c r="A1916" s="356">
        <v>2436</v>
      </c>
      <c r="B1916" s="356" t="s">
        <v>5020</v>
      </c>
      <c r="C1916" s="356" t="s">
        <v>3519</v>
      </c>
      <c r="D1916" s="352">
        <v>16.46</v>
      </c>
    </row>
    <row r="1917" spans="1:4" x14ac:dyDescent="0.25">
      <c r="A1917" s="356">
        <v>40918</v>
      </c>
      <c r="B1917" s="356" t="s">
        <v>5021</v>
      </c>
      <c r="C1917" s="356" t="s">
        <v>3655</v>
      </c>
      <c r="D1917" s="353">
        <v>2909.66</v>
      </c>
    </row>
    <row r="1918" spans="1:4" x14ac:dyDescent="0.25">
      <c r="A1918" s="356">
        <v>2439</v>
      </c>
      <c r="B1918" s="356" t="s">
        <v>5022</v>
      </c>
      <c r="C1918" s="356" t="s">
        <v>3519</v>
      </c>
      <c r="D1918" s="352">
        <v>16.46</v>
      </c>
    </row>
    <row r="1919" spans="1:4" x14ac:dyDescent="0.25">
      <c r="A1919" s="356">
        <v>40923</v>
      </c>
      <c r="B1919" s="356" t="s">
        <v>5023</v>
      </c>
      <c r="C1919" s="356" t="s">
        <v>3655</v>
      </c>
      <c r="D1919" s="353">
        <v>2909.66</v>
      </c>
    </row>
    <row r="1920" spans="1:4" x14ac:dyDescent="0.25">
      <c r="A1920" s="356">
        <v>10998</v>
      </c>
      <c r="B1920" s="356" t="s">
        <v>5024</v>
      </c>
      <c r="C1920" s="356" t="s">
        <v>3575</v>
      </c>
      <c r="D1920" s="352">
        <v>30.03</v>
      </c>
    </row>
    <row r="1921" spans="1:4" x14ac:dyDescent="0.25">
      <c r="A1921" s="356">
        <v>11002</v>
      </c>
      <c r="B1921" s="356" t="s">
        <v>5025</v>
      </c>
      <c r="C1921" s="356" t="s">
        <v>3575</v>
      </c>
      <c r="D1921" s="352">
        <v>27.51</v>
      </c>
    </row>
    <row r="1922" spans="1:4" x14ac:dyDescent="0.25">
      <c r="A1922" s="356">
        <v>10999</v>
      </c>
      <c r="B1922" s="356" t="s">
        <v>5026</v>
      </c>
      <c r="C1922" s="356" t="s">
        <v>3575</v>
      </c>
      <c r="D1922" s="352">
        <v>26.43</v>
      </c>
    </row>
    <row r="1923" spans="1:4" x14ac:dyDescent="0.25">
      <c r="A1923" s="356">
        <v>10997</v>
      </c>
      <c r="B1923" s="356" t="s">
        <v>5027</v>
      </c>
      <c r="C1923" s="356" t="s">
        <v>3575</v>
      </c>
      <c r="D1923" s="352">
        <v>28.65</v>
      </c>
    </row>
    <row r="1924" spans="1:4" x14ac:dyDescent="0.25">
      <c r="A1924" s="356">
        <v>2685</v>
      </c>
      <c r="B1924" s="356" t="s">
        <v>5028</v>
      </c>
      <c r="C1924" s="356" t="s">
        <v>3526</v>
      </c>
      <c r="D1924" s="352">
        <v>6.15</v>
      </c>
    </row>
    <row r="1925" spans="1:4" x14ac:dyDescent="0.25">
      <c r="A1925" s="356">
        <v>2680</v>
      </c>
      <c r="B1925" s="356" t="s">
        <v>5029</v>
      </c>
      <c r="C1925" s="356" t="s">
        <v>3526</v>
      </c>
      <c r="D1925" s="352">
        <v>9</v>
      </c>
    </row>
    <row r="1926" spans="1:4" x14ac:dyDescent="0.25">
      <c r="A1926" s="356">
        <v>2684</v>
      </c>
      <c r="B1926" s="356" t="s">
        <v>5030</v>
      </c>
      <c r="C1926" s="356" t="s">
        <v>3526</v>
      </c>
      <c r="D1926" s="352">
        <v>8.18</v>
      </c>
    </row>
    <row r="1927" spans="1:4" x14ac:dyDescent="0.25">
      <c r="A1927" s="356">
        <v>2673</v>
      </c>
      <c r="B1927" s="356" t="s">
        <v>5031</v>
      </c>
      <c r="C1927" s="356" t="s">
        <v>3526</v>
      </c>
      <c r="D1927" s="352">
        <v>3.16</v>
      </c>
    </row>
    <row r="1928" spans="1:4" x14ac:dyDescent="0.25">
      <c r="A1928" s="356">
        <v>2681</v>
      </c>
      <c r="B1928" s="356" t="s">
        <v>5032</v>
      </c>
      <c r="C1928" s="356" t="s">
        <v>3526</v>
      </c>
      <c r="D1928" s="352">
        <v>14.7</v>
      </c>
    </row>
    <row r="1929" spans="1:4" x14ac:dyDescent="0.25">
      <c r="A1929" s="356">
        <v>2682</v>
      </c>
      <c r="B1929" s="356" t="s">
        <v>5033</v>
      </c>
      <c r="C1929" s="356" t="s">
        <v>3526</v>
      </c>
      <c r="D1929" s="352">
        <v>21.45</v>
      </c>
    </row>
    <row r="1930" spans="1:4" x14ac:dyDescent="0.25">
      <c r="A1930" s="356">
        <v>2686</v>
      </c>
      <c r="B1930" s="356" t="s">
        <v>5034</v>
      </c>
      <c r="C1930" s="356" t="s">
        <v>3526</v>
      </c>
      <c r="D1930" s="352">
        <v>26.9</v>
      </c>
    </row>
    <row r="1931" spans="1:4" x14ac:dyDescent="0.25">
      <c r="A1931" s="356">
        <v>2674</v>
      </c>
      <c r="B1931" s="356" t="s">
        <v>5035</v>
      </c>
      <c r="C1931" s="356" t="s">
        <v>3526</v>
      </c>
      <c r="D1931" s="352">
        <v>3.93</v>
      </c>
    </row>
    <row r="1932" spans="1:4" x14ac:dyDescent="0.25">
      <c r="A1932" s="356">
        <v>2683</v>
      </c>
      <c r="B1932" s="356" t="s">
        <v>5036</v>
      </c>
      <c r="C1932" s="356" t="s">
        <v>3526</v>
      </c>
      <c r="D1932" s="352">
        <v>42.39</v>
      </c>
    </row>
    <row r="1933" spans="1:4" x14ac:dyDescent="0.25">
      <c r="A1933" s="356">
        <v>2676</v>
      </c>
      <c r="B1933" s="356" t="s">
        <v>5037</v>
      </c>
      <c r="C1933" s="356" t="s">
        <v>3526</v>
      </c>
      <c r="D1933" s="352">
        <v>1.83</v>
      </c>
    </row>
    <row r="1934" spans="1:4" x14ac:dyDescent="0.25">
      <c r="A1934" s="356">
        <v>2678</v>
      </c>
      <c r="B1934" s="356" t="s">
        <v>5038</v>
      </c>
      <c r="C1934" s="356" t="s">
        <v>3526</v>
      </c>
      <c r="D1934" s="352">
        <v>2.2999999999999998</v>
      </c>
    </row>
    <row r="1935" spans="1:4" x14ac:dyDescent="0.25">
      <c r="A1935" s="356">
        <v>2679</v>
      </c>
      <c r="B1935" s="356" t="s">
        <v>5039</v>
      </c>
      <c r="C1935" s="356" t="s">
        <v>3526</v>
      </c>
      <c r="D1935" s="352">
        <v>3.55</v>
      </c>
    </row>
    <row r="1936" spans="1:4" x14ac:dyDescent="0.25">
      <c r="A1936" s="356">
        <v>12070</v>
      </c>
      <c r="B1936" s="356" t="s">
        <v>5040</v>
      </c>
      <c r="C1936" s="356" t="s">
        <v>3526</v>
      </c>
      <c r="D1936" s="352">
        <v>4.9400000000000004</v>
      </c>
    </row>
    <row r="1937" spans="1:4" x14ac:dyDescent="0.25">
      <c r="A1937" s="356">
        <v>2675</v>
      </c>
      <c r="B1937" s="356" t="s">
        <v>5041</v>
      </c>
      <c r="C1937" s="356" t="s">
        <v>3526</v>
      </c>
      <c r="D1937" s="352">
        <v>6.42</v>
      </c>
    </row>
    <row r="1938" spans="1:4" x14ac:dyDescent="0.25">
      <c r="A1938" s="356">
        <v>12067</v>
      </c>
      <c r="B1938" s="356" t="s">
        <v>5042</v>
      </c>
      <c r="C1938" s="356" t="s">
        <v>3526</v>
      </c>
      <c r="D1938" s="352">
        <v>8.7100000000000009</v>
      </c>
    </row>
    <row r="1939" spans="1:4" x14ac:dyDescent="0.25">
      <c r="A1939" s="356">
        <v>40401</v>
      </c>
      <c r="B1939" s="356" t="s">
        <v>5043</v>
      </c>
      <c r="C1939" s="356" t="s">
        <v>3526</v>
      </c>
      <c r="D1939" s="352">
        <v>2.0099999999999998</v>
      </c>
    </row>
    <row r="1940" spans="1:4" x14ac:dyDescent="0.25">
      <c r="A1940" s="356">
        <v>40402</v>
      </c>
      <c r="B1940" s="356" t="s">
        <v>5044</v>
      </c>
      <c r="C1940" s="356" t="s">
        <v>3526</v>
      </c>
      <c r="D1940" s="352">
        <v>2.57</v>
      </c>
    </row>
    <row r="1941" spans="1:4" x14ac:dyDescent="0.25">
      <c r="A1941" s="356">
        <v>40400</v>
      </c>
      <c r="B1941" s="356" t="s">
        <v>5045</v>
      </c>
      <c r="C1941" s="356" t="s">
        <v>3526</v>
      </c>
      <c r="D1941" s="352">
        <v>1.36</v>
      </c>
    </row>
    <row r="1942" spans="1:4" x14ac:dyDescent="0.25">
      <c r="A1942" s="356">
        <v>2504</v>
      </c>
      <c r="B1942" s="356" t="s">
        <v>5046</v>
      </c>
      <c r="C1942" s="356" t="s">
        <v>3526</v>
      </c>
      <c r="D1942" s="352">
        <v>11.98</v>
      </c>
    </row>
    <row r="1943" spans="1:4" x14ac:dyDescent="0.25">
      <c r="A1943" s="356">
        <v>2501</v>
      </c>
      <c r="B1943" s="356" t="s">
        <v>5047</v>
      </c>
      <c r="C1943" s="356" t="s">
        <v>3526</v>
      </c>
      <c r="D1943" s="352">
        <v>15.71</v>
      </c>
    </row>
    <row r="1944" spans="1:4" x14ac:dyDescent="0.25">
      <c r="A1944" s="356">
        <v>2502</v>
      </c>
      <c r="B1944" s="356" t="s">
        <v>5048</v>
      </c>
      <c r="C1944" s="356" t="s">
        <v>3526</v>
      </c>
      <c r="D1944" s="352">
        <v>23.71</v>
      </c>
    </row>
    <row r="1945" spans="1:4" x14ac:dyDescent="0.25">
      <c r="A1945" s="356">
        <v>2503</v>
      </c>
      <c r="B1945" s="356" t="s">
        <v>5049</v>
      </c>
      <c r="C1945" s="356" t="s">
        <v>3526</v>
      </c>
      <c r="D1945" s="352">
        <v>30.52</v>
      </c>
    </row>
    <row r="1946" spans="1:4" x14ac:dyDescent="0.25">
      <c r="A1946" s="356">
        <v>2500</v>
      </c>
      <c r="B1946" s="356" t="s">
        <v>5050</v>
      </c>
      <c r="C1946" s="356" t="s">
        <v>3526</v>
      </c>
      <c r="D1946" s="352">
        <v>40.65</v>
      </c>
    </row>
    <row r="1947" spans="1:4" x14ac:dyDescent="0.25">
      <c r="A1947" s="356">
        <v>2505</v>
      </c>
      <c r="B1947" s="356" t="s">
        <v>5051</v>
      </c>
      <c r="C1947" s="356" t="s">
        <v>3526</v>
      </c>
      <c r="D1947" s="352">
        <v>63.35</v>
      </c>
    </row>
    <row r="1948" spans="1:4" x14ac:dyDescent="0.25">
      <c r="A1948" s="356">
        <v>12056</v>
      </c>
      <c r="B1948" s="356" t="s">
        <v>5052</v>
      </c>
      <c r="C1948" s="356" t="s">
        <v>3526</v>
      </c>
      <c r="D1948" s="352">
        <v>25.6</v>
      </c>
    </row>
    <row r="1949" spans="1:4" x14ac:dyDescent="0.25">
      <c r="A1949" s="356">
        <v>12057</v>
      </c>
      <c r="B1949" s="356" t="s">
        <v>5053</v>
      </c>
      <c r="C1949" s="356" t="s">
        <v>3526</v>
      </c>
      <c r="D1949" s="352">
        <v>21.74</v>
      </c>
    </row>
    <row r="1950" spans="1:4" x14ac:dyDescent="0.25">
      <c r="A1950" s="356">
        <v>12059</v>
      </c>
      <c r="B1950" s="356" t="s">
        <v>5054</v>
      </c>
      <c r="C1950" s="356" t="s">
        <v>3526</v>
      </c>
      <c r="D1950" s="352">
        <v>7.63</v>
      </c>
    </row>
    <row r="1951" spans="1:4" x14ac:dyDescent="0.25">
      <c r="A1951" s="356">
        <v>12058</v>
      </c>
      <c r="B1951" s="356" t="s">
        <v>5055</v>
      </c>
      <c r="C1951" s="356" t="s">
        <v>3526</v>
      </c>
      <c r="D1951" s="352">
        <v>13.55</v>
      </c>
    </row>
    <row r="1952" spans="1:4" x14ac:dyDescent="0.25">
      <c r="A1952" s="356">
        <v>12060</v>
      </c>
      <c r="B1952" s="356" t="s">
        <v>5056</v>
      </c>
      <c r="C1952" s="356" t="s">
        <v>3526</v>
      </c>
      <c r="D1952" s="352">
        <v>56.49</v>
      </c>
    </row>
    <row r="1953" spans="1:4" x14ac:dyDescent="0.25">
      <c r="A1953" s="356">
        <v>12061</v>
      </c>
      <c r="B1953" s="356" t="s">
        <v>5057</v>
      </c>
      <c r="C1953" s="356" t="s">
        <v>3526</v>
      </c>
      <c r="D1953" s="352">
        <v>34.49</v>
      </c>
    </row>
    <row r="1954" spans="1:4" x14ac:dyDescent="0.25">
      <c r="A1954" s="356">
        <v>12062</v>
      </c>
      <c r="B1954" s="356" t="s">
        <v>5058</v>
      </c>
      <c r="C1954" s="356" t="s">
        <v>3526</v>
      </c>
      <c r="D1954" s="352">
        <v>63.61</v>
      </c>
    </row>
    <row r="1955" spans="1:4" x14ac:dyDescent="0.25">
      <c r="A1955" s="356">
        <v>21137</v>
      </c>
      <c r="B1955" s="356" t="s">
        <v>5059</v>
      </c>
      <c r="C1955" s="356" t="s">
        <v>3526</v>
      </c>
      <c r="D1955" s="352">
        <v>11.05</v>
      </c>
    </row>
    <row r="1956" spans="1:4" x14ac:dyDescent="0.25">
      <c r="A1956" s="356">
        <v>2687</v>
      </c>
      <c r="B1956" s="356" t="s">
        <v>5060</v>
      </c>
      <c r="C1956" s="356" t="s">
        <v>3526</v>
      </c>
      <c r="D1956" s="352">
        <v>1.6</v>
      </c>
    </row>
    <row r="1957" spans="1:4" x14ac:dyDescent="0.25">
      <c r="A1957" s="356">
        <v>2689</v>
      </c>
      <c r="B1957" s="356" t="s">
        <v>5061</v>
      </c>
      <c r="C1957" s="356" t="s">
        <v>3526</v>
      </c>
      <c r="D1957" s="352">
        <v>1.91</v>
      </c>
    </row>
    <row r="1958" spans="1:4" x14ac:dyDescent="0.25">
      <c r="A1958" s="356">
        <v>2688</v>
      </c>
      <c r="B1958" s="356" t="s">
        <v>5062</v>
      </c>
      <c r="C1958" s="356" t="s">
        <v>3526</v>
      </c>
      <c r="D1958" s="352">
        <v>2.0699999999999998</v>
      </c>
    </row>
    <row r="1959" spans="1:4" x14ac:dyDescent="0.25">
      <c r="A1959" s="356">
        <v>2690</v>
      </c>
      <c r="B1959" s="356" t="s">
        <v>5063</v>
      </c>
      <c r="C1959" s="356" t="s">
        <v>3526</v>
      </c>
      <c r="D1959" s="352">
        <v>3.54</v>
      </c>
    </row>
    <row r="1960" spans="1:4" x14ac:dyDescent="0.25">
      <c r="A1960" s="356">
        <v>39243</v>
      </c>
      <c r="B1960" s="356" t="s">
        <v>5064</v>
      </c>
      <c r="C1960" s="356" t="s">
        <v>3526</v>
      </c>
      <c r="D1960" s="352">
        <v>2.33</v>
      </c>
    </row>
    <row r="1961" spans="1:4" x14ac:dyDescent="0.25">
      <c r="A1961" s="356">
        <v>39244</v>
      </c>
      <c r="B1961" s="356" t="s">
        <v>5065</v>
      </c>
      <c r="C1961" s="356" t="s">
        <v>3526</v>
      </c>
      <c r="D1961" s="352">
        <v>3.15</v>
      </c>
    </row>
    <row r="1962" spans="1:4" x14ac:dyDescent="0.25">
      <c r="A1962" s="356">
        <v>39245</v>
      </c>
      <c r="B1962" s="356" t="s">
        <v>5066</v>
      </c>
      <c r="C1962" s="356" t="s">
        <v>3526</v>
      </c>
      <c r="D1962" s="352">
        <v>6.07</v>
      </c>
    </row>
    <row r="1963" spans="1:4" x14ac:dyDescent="0.25">
      <c r="A1963" s="356">
        <v>39254</v>
      </c>
      <c r="B1963" s="356" t="s">
        <v>5067</v>
      </c>
      <c r="C1963" s="356" t="s">
        <v>3526</v>
      </c>
      <c r="D1963" s="352">
        <v>9.07</v>
      </c>
    </row>
    <row r="1964" spans="1:4" x14ac:dyDescent="0.25">
      <c r="A1964" s="356">
        <v>39255</v>
      </c>
      <c r="B1964" s="356" t="s">
        <v>5068</v>
      </c>
      <c r="C1964" s="356" t="s">
        <v>3526</v>
      </c>
      <c r="D1964" s="352">
        <v>16.79</v>
      </c>
    </row>
    <row r="1965" spans="1:4" x14ac:dyDescent="0.25">
      <c r="A1965" s="356">
        <v>39253</v>
      </c>
      <c r="B1965" s="356" t="s">
        <v>5069</v>
      </c>
      <c r="C1965" s="356" t="s">
        <v>3526</v>
      </c>
      <c r="D1965" s="352">
        <v>11.56</v>
      </c>
    </row>
    <row r="1966" spans="1:4" x14ac:dyDescent="0.25">
      <c r="A1966" s="356">
        <v>39246</v>
      </c>
      <c r="B1966" s="356" t="s">
        <v>12580</v>
      </c>
      <c r="C1966" s="356" t="s">
        <v>3526</v>
      </c>
      <c r="D1966" s="352">
        <v>3.49</v>
      </c>
    </row>
    <row r="1967" spans="1:4" x14ac:dyDescent="0.25">
      <c r="A1967" s="356">
        <v>39247</v>
      </c>
      <c r="B1967" s="356" t="s">
        <v>12581</v>
      </c>
      <c r="C1967" s="356" t="s">
        <v>3526</v>
      </c>
      <c r="D1967" s="352">
        <v>3.04</v>
      </c>
    </row>
    <row r="1968" spans="1:4" x14ac:dyDescent="0.25">
      <c r="A1968" s="356">
        <v>2446</v>
      </c>
      <c r="B1968" s="356" t="s">
        <v>5070</v>
      </c>
      <c r="C1968" s="356" t="s">
        <v>3526</v>
      </c>
      <c r="D1968" s="352">
        <v>5.01</v>
      </c>
    </row>
    <row r="1969" spans="1:4" x14ac:dyDescent="0.25">
      <c r="A1969" s="356">
        <v>2442</v>
      </c>
      <c r="B1969" s="356" t="s">
        <v>5071</v>
      </c>
      <c r="C1969" s="356" t="s">
        <v>3526</v>
      </c>
      <c r="D1969" s="352">
        <v>7.02</v>
      </c>
    </row>
    <row r="1970" spans="1:4" x14ac:dyDescent="0.25">
      <c r="A1970" s="356">
        <v>39248</v>
      </c>
      <c r="B1970" s="356" t="s">
        <v>12582</v>
      </c>
      <c r="C1970" s="356" t="s">
        <v>3526</v>
      </c>
      <c r="D1970" s="352">
        <v>9.7799999999999994</v>
      </c>
    </row>
    <row r="1971" spans="1:4" x14ac:dyDescent="0.25">
      <c r="A1971" s="356">
        <v>2438</v>
      </c>
      <c r="B1971" s="356" t="s">
        <v>5072</v>
      </c>
      <c r="C1971" s="356" t="s">
        <v>3519</v>
      </c>
      <c r="D1971" s="352">
        <v>16.64</v>
      </c>
    </row>
    <row r="1972" spans="1:4" x14ac:dyDescent="0.25">
      <c r="A1972" s="356">
        <v>40922</v>
      </c>
      <c r="B1972" s="356" t="s">
        <v>5073</v>
      </c>
      <c r="C1972" s="356" t="s">
        <v>3655</v>
      </c>
      <c r="D1972" s="353">
        <v>2942</v>
      </c>
    </row>
    <row r="1973" spans="1:4" x14ac:dyDescent="0.25">
      <c r="A1973" s="356">
        <v>36486</v>
      </c>
      <c r="B1973" s="356" t="s">
        <v>5074</v>
      </c>
      <c r="C1973" s="356" t="s">
        <v>3517</v>
      </c>
      <c r="D1973" s="353">
        <v>63535.11</v>
      </c>
    </row>
    <row r="1974" spans="1:4" x14ac:dyDescent="0.25">
      <c r="A1974" s="356">
        <v>37777</v>
      </c>
      <c r="B1974" s="356" t="s">
        <v>5075</v>
      </c>
      <c r="C1974" s="356" t="s">
        <v>3517</v>
      </c>
      <c r="D1974" s="353">
        <v>299122.09999999998</v>
      </c>
    </row>
    <row r="1975" spans="1:4" x14ac:dyDescent="0.25">
      <c r="A1975" s="356">
        <v>12624</v>
      </c>
      <c r="B1975" s="356" t="s">
        <v>5076</v>
      </c>
      <c r="C1975" s="356" t="s">
        <v>3517</v>
      </c>
      <c r="D1975" s="352">
        <v>12.38</v>
      </c>
    </row>
    <row r="1976" spans="1:4" x14ac:dyDescent="0.25">
      <c r="A1976" s="356">
        <v>517</v>
      </c>
      <c r="B1976" s="356" t="s">
        <v>5077</v>
      </c>
      <c r="C1976" s="356" t="s">
        <v>3576</v>
      </c>
      <c r="D1976" s="352">
        <v>7.9</v>
      </c>
    </row>
    <row r="1977" spans="1:4" x14ac:dyDescent="0.25">
      <c r="A1977" s="356">
        <v>41904</v>
      </c>
      <c r="B1977" s="356" t="s">
        <v>5078</v>
      </c>
      <c r="C1977" s="356" t="s">
        <v>4307</v>
      </c>
      <c r="D1977" s="353">
        <v>1991.27</v>
      </c>
    </row>
    <row r="1978" spans="1:4" x14ac:dyDescent="0.25">
      <c r="A1978" s="356">
        <v>41903</v>
      </c>
      <c r="B1978" s="356" t="s">
        <v>5079</v>
      </c>
      <c r="C1978" s="356" t="s">
        <v>3575</v>
      </c>
      <c r="D1978" s="352">
        <v>3.85</v>
      </c>
    </row>
    <row r="1979" spans="1:4" x14ac:dyDescent="0.25">
      <c r="A1979" s="356">
        <v>37534</v>
      </c>
      <c r="B1979" s="356" t="s">
        <v>5080</v>
      </c>
      <c r="C1979" s="356" t="s">
        <v>3575</v>
      </c>
      <c r="D1979" s="352">
        <v>26.73</v>
      </c>
    </row>
    <row r="1980" spans="1:4" x14ac:dyDescent="0.25">
      <c r="A1980" s="356">
        <v>37535</v>
      </c>
      <c r="B1980" s="356" t="s">
        <v>5081</v>
      </c>
      <c r="C1980" s="356" t="s">
        <v>3575</v>
      </c>
      <c r="D1980" s="352">
        <v>26.73</v>
      </c>
    </row>
    <row r="1981" spans="1:4" x14ac:dyDescent="0.25">
      <c r="A1981" s="356">
        <v>37533</v>
      </c>
      <c r="B1981" s="356" t="s">
        <v>5082</v>
      </c>
      <c r="C1981" s="356" t="s">
        <v>3575</v>
      </c>
      <c r="D1981" s="352">
        <v>26.73</v>
      </c>
    </row>
    <row r="1982" spans="1:4" x14ac:dyDescent="0.25">
      <c r="A1982" s="356">
        <v>37537</v>
      </c>
      <c r="B1982" s="356" t="s">
        <v>5083</v>
      </c>
      <c r="C1982" s="356" t="s">
        <v>3575</v>
      </c>
      <c r="D1982" s="352">
        <v>20.23</v>
      </c>
    </row>
    <row r="1983" spans="1:4" x14ac:dyDescent="0.25">
      <c r="A1983" s="356">
        <v>37536</v>
      </c>
      <c r="B1983" s="356" t="s">
        <v>5084</v>
      </c>
      <c r="C1983" s="356" t="s">
        <v>3575</v>
      </c>
      <c r="D1983" s="352">
        <v>20.23</v>
      </c>
    </row>
    <row r="1984" spans="1:4" x14ac:dyDescent="0.25">
      <c r="A1984" s="356">
        <v>37532</v>
      </c>
      <c r="B1984" s="356" t="s">
        <v>5085</v>
      </c>
      <c r="C1984" s="356" t="s">
        <v>3575</v>
      </c>
      <c r="D1984" s="352">
        <v>20.23</v>
      </c>
    </row>
    <row r="1985" spans="1:4" x14ac:dyDescent="0.25">
      <c r="A1985" s="356">
        <v>2696</v>
      </c>
      <c r="B1985" s="356" t="s">
        <v>12583</v>
      </c>
      <c r="C1985" s="356" t="s">
        <v>3519</v>
      </c>
      <c r="D1985" s="352">
        <v>16.46</v>
      </c>
    </row>
    <row r="1986" spans="1:4" x14ac:dyDescent="0.25">
      <c r="A1986" s="356">
        <v>40928</v>
      </c>
      <c r="B1986" s="356" t="s">
        <v>5086</v>
      </c>
      <c r="C1986" s="356" t="s">
        <v>3655</v>
      </c>
      <c r="D1986" s="353">
        <v>2909.66</v>
      </c>
    </row>
    <row r="1987" spans="1:4" x14ac:dyDescent="0.25">
      <c r="A1987" s="356">
        <v>4083</v>
      </c>
      <c r="B1987" s="356" t="s">
        <v>5087</v>
      </c>
      <c r="C1987" s="356" t="s">
        <v>3519</v>
      </c>
      <c r="D1987" s="352">
        <v>21.31</v>
      </c>
    </row>
    <row r="1988" spans="1:4" x14ac:dyDescent="0.25">
      <c r="A1988" s="356">
        <v>40818</v>
      </c>
      <c r="B1988" s="356" t="s">
        <v>5088</v>
      </c>
      <c r="C1988" s="356" t="s">
        <v>3655</v>
      </c>
      <c r="D1988" s="353">
        <v>3765.88</v>
      </c>
    </row>
    <row r="1989" spans="1:4" x14ac:dyDescent="0.25">
      <c r="A1989" s="356">
        <v>43146</v>
      </c>
      <c r="B1989" s="356" t="s">
        <v>8092</v>
      </c>
      <c r="C1989" s="356" t="s">
        <v>3575</v>
      </c>
      <c r="D1989" s="352">
        <v>6.72</v>
      </c>
    </row>
    <row r="1990" spans="1:4" x14ac:dyDescent="0.25">
      <c r="A1990" s="356">
        <v>2705</v>
      </c>
      <c r="B1990" s="356" t="s">
        <v>5089</v>
      </c>
      <c r="C1990" s="356" t="s">
        <v>12584</v>
      </c>
      <c r="D1990" s="352">
        <v>0.91</v>
      </c>
    </row>
    <row r="1991" spans="1:4" x14ac:dyDescent="0.25">
      <c r="A1991" s="356">
        <v>14250</v>
      </c>
      <c r="B1991" s="356" t="s">
        <v>5090</v>
      </c>
      <c r="C1991" s="356" t="s">
        <v>12584</v>
      </c>
      <c r="D1991" s="352">
        <v>0.93</v>
      </c>
    </row>
    <row r="1992" spans="1:4" x14ac:dyDescent="0.25">
      <c r="A1992" s="356">
        <v>11683</v>
      </c>
      <c r="B1992" s="356" t="s">
        <v>5091</v>
      </c>
      <c r="C1992" s="356" t="s">
        <v>3517</v>
      </c>
      <c r="D1992" s="352">
        <v>34.1</v>
      </c>
    </row>
    <row r="1993" spans="1:4" x14ac:dyDescent="0.25">
      <c r="A1993" s="356">
        <v>11684</v>
      </c>
      <c r="B1993" s="356" t="s">
        <v>5092</v>
      </c>
      <c r="C1993" s="356" t="s">
        <v>3517</v>
      </c>
      <c r="D1993" s="352">
        <v>37.32</v>
      </c>
    </row>
    <row r="1994" spans="1:4" x14ac:dyDescent="0.25">
      <c r="A1994" s="356">
        <v>6141</v>
      </c>
      <c r="B1994" s="356" t="s">
        <v>5093</v>
      </c>
      <c r="C1994" s="356" t="s">
        <v>3517</v>
      </c>
      <c r="D1994" s="352">
        <v>4.9400000000000004</v>
      </c>
    </row>
    <row r="1995" spans="1:4" x14ac:dyDescent="0.25">
      <c r="A1995" s="356">
        <v>11681</v>
      </c>
      <c r="B1995" s="356" t="s">
        <v>5094</v>
      </c>
      <c r="C1995" s="356" t="s">
        <v>3517</v>
      </c>
      <c r="D1995" s="352">
        <v>8.27</v>
      </c>
    </row>
    <row r="1996" spans="1:4" x14ac:dyDescent="0.25">
      <c r="A1996" s="356">
        <v>2706</v>
      </c>
      <c r="B1996" s="356" t="s">
        <v>5095</v>
      </c>
      <c r="C1996" s="356" t="s">
        <v>3519</v>
      </c>
      <c r="D1996" s="352">
        <v>91.14</v>
      </c>
    </row>
    <row r="1997" spans="1:4" x14ac:dyDescent="0.25">
      <c r="A1997" s="356">
        <v>40811</v>
      </c>
      <c r="B1997" s="356" t="s">
        <v>5096</v>
      </c>
      <c r="C1997" s="356" t="s">
        <v>3655</v>
      </c>
      <c r="D1997" s="353">
        <v>16101.63</v>
      </c>
    </row>
    <row r="1998" spans="1:4" x14ac:dyDescent="0.25">
      <c r="A1998" s="356">
        <v>2707</v>
      </c>
      <c r="B1998" s="356" t="s">
        <v>5097</v>
      </c>
      <c r="C1998" s="356" t="s">
        <v>3519</v>
      </c>
      <c r="D1998" s="352">
        <v>103.72</v>
      </c>
    </row>
    <row r="1999" spans="1:4" x14ac:dyDescent="0.25">
      <c r="A1999" s="356">
        <v>40813</v>
      </c>
      <c r="B1999" s="356" t="s">
        <v>5098</v>
      </c>
      <c r="C1999" s="356" t="s">
        <v>3655</v>
      </c>
      <c r="D1999" s="353">
        <v>18326.96</v>
      </c>
    </row>
    <row r="2000" spans="1:4" x14ac:dyDescent="0.25">
      <c r="A2000" s="356">
        <v>2708</v>
      </c>
      <c r="B2000" s="356" t="s">
        <v>5099</v>
      </c>
      <c r="C2000" s="356" t="s">
        <v>3519</v>
      </c>
      <c r="D2000" s="352">
        <v>141.79</v>
      </c>
    </row>
    <row r="2001" spans="1:4" x14ac:dyDescent="0.25">
      <c r="A2001" s="356">
        <v>40814</v>
      </c>
      <c r="B2001" s="356" t="s">
        <v>5100</v>
      </c>
      <c r="C2001" s="356" t="s">
        <v>3655</v>
      </c>
      <c r="D2001" s="353">
        <v>25052.47</v>
      </c>
    </row>
    <row r="2002" spans="1:4" x14ac:dyDescent="0.25">
      <c r="A2002" s="356">
        <v>34779</v>
      </c>
      <c r="B2002" s="356" t="s">
        <v>5101</v>
      </c>
      <c r="C2002" s="356" t="s">
        <v>3519</v>
      </c>
      <c r="D2002" s="352">
        <v>92.47</v>
      </c>
    </row>
    <row r="2003" spans="1:4" x14ac:dyDescent="0.25">
      <c r="A2003" s="356">
        <v>40936</v>
      </c>
      <c r="B2003" s="356" t="s">
        <v>5102</v>
      </c>
      <c r="C2003" s="356" t="s">
        <v>3655</v>
      </c>
      <c r="D2003" s="353">
        <v>16336.52</v>
      </c>
    </row>
    <row r="2004" spans="1:4" x14ac:dyDescent="0.25">
      <c r="A2004" s="356">
        <v>34780</v>
      </c>
      <c r="B2004" s="356" t="s">
        <v>5103</v>
      </c>
      <c r="C2004" s="356" t="s">
        <v>3519</v>
      </c>
      <c r="D2004" s="352">
        <v>104.3</v>
      </c>
    </row>
    <row r="2005" spans="1:4" x14ac:dyDescent="0.25">
      <c r="A2005" s="356">
        <v>40937</v>
      </c>
      <c r="B2005" s="356" t="s">
        <v>5104</v>
      </c>
      <c r="C2005" s="356" t="s">
        <v>3655</v>
      </c>
      <c r="D2005" s="353">
        <v>18430.82</v>
      </c>
    </row>
    <row r="2006" spans="1:4" x14ac:dyDescent="0.25">
      <c r="A2006" s="356">
        <v>34782</v>
      </c>
      <c r="B2006" s="356" t="s">
        <v>5105</v>
      </c>
      <c r="C2006" s="356" t="s">
        <v>3519</v>
      </c>
      <c r="D2006" s="352">
        <v>142.94999999999999</v>
      </c>
    </row>
    <row r="2007" spans="1:4" x14ac:dyDescent="0.25">
      <c r="A2007" s="356">
        <v>40938</v>
      </c>
      <c r="B2007" s="356" t="s">
        <v>5106</v>
      </c>
      <c r="C2007" s="356" t="s">
        <v>3655</v>
      </c>
      <c r="D2007" s="353">
        <v>25257.69</v>
      </c>
    </row>
    <row r="2008" spans="1:4" x14ac:dyDescent="0.25">
      <c r="A2008" s="356">
        <v>34783</v>
      </c>
      <c r="B2008" s="356" t="s">
        <v>5107</v>
      </c>
      <c r="C2008" s="356" t="s">
        <v>3519</v>
      </c>
      <c r="D2008" s="352">
        <v>86.91</v>
      </c>
    </row>
    <row r="2009" spans="1:4" x14ac:dyDescent="0.25">
      <c r="A2009" s="356">
        <v>40939</v>
      </c>
      <c r="B2009" s="356" t="s">
        <v>5108</v>
      </c>
      <c r="C2009" s="356" t="s">
        <v>3655</v>
      </c>
      <c r="D2009" s="353">
        <v>15358.34</v>
      </c>
    </row>
    <row r="2010" spans="1:4" x14ac:dyDescent="0.25">
      <c r="A2010" s="356">
        <v>34785</v>
      </c>
      <c r="B2010" s="356" t="s">
        <v>5109</v>
      </c>
      <c r="C2010" s="356" t="s">
        <v>3519</v>
      </c>
      <c r="D2010" s="352">
        <v>86.05</v>
      </c>
    </row>
    <row r="2011" spans="1:4" x14ac:dyDescent="0.25">
      <c r="A2011" s="356">
        <v>40940</v>
      </c>
      <c r="B2011" s="356" t="s">
        <v>5110</v>
      </c>
      <c r="C2011" s="356" t="s">
        <v>3655</v>
      </c>
      <c r="D2011" s="353">
        <v>15207.09</v>
      </c>
    </row>
    <row r="2012" spans="1:4" x14ac:dyDescent="0.25">
      <c r="A2012" s="356">
        <v>38403</v>
      </c>
      <c r="B2012" s="356" t="s">
        <v>5111</v>
      </c>
      <c r="C2012" s="356" t="s">
        <v>3517</v>
      </c>
      <c r="D2012" s="352">
        <v>45.94</v>
      </c>
    </row>
    <row r="2013" spans="1:4" x14ac:dyDescent="0.25">
      <c r="A2013" s="356">
        <v>43482</v>
      </c>
      <c r="B2013" s="356" t="s">
        <v>8093</v>
      </c>
      <c r="C2013" s="356" t="s">
        <v>3519</v>
      </c>
      <c r="D2013" s="352">
        <v>0.69</v>
      </c>
    </row>
    <row r="2014" spans="1:4" x14ac:dyDescent="0.25">
      <c r="A2014" s="356">
        <v>43494</v>
      </c>
      <c r="B2014" s="356" t="s">
        <v>8094</v>
      </c>
      <c r="C2014" s="356" t="s">
        <v>3655</v>
      </c>
      <c r="D2014" s="352">
        <v>130.43</v>
      </c>
    </row>
    <row r="2015" spans="1:4" x14ac:dyDescent="0.25">
      <c r="A2015" s="356">
        <v>43483</v>
      </c>
      <c r="B2015" s="356" t="s">
        <v>8095</v>
      </c>
      <c r="C2015" s="356" t="s">
        <v>3519</v>
      </c>
      <c r="D2015" s="352">
        <v>1.26</v>
      </c>
    </row>
    <row r="2016" spans="1:4" x14ac:dyDescent="0.25">
      <c r="A2016" s="356">
        <v>43495</v>
      </c>
      <c r="B2016" s="356" t="s">
        <v>8096</v>
      </c>
      <c r="C2016" s="356" t="s">
        <v>3655</v>
      </c>
      <c r="D2016" s="352">
        <v>238.17</v>
      </c>
    </row>
    <row r="2017" spans="1:4" x14ac:dyDescent="0.25">
      <c r="A2017" s="356">
        <v>43484</v>
      </c>
      <c r="B2017" s="356" t="s">
        <v>8097</v>
      </c>
      <c r="C2017" s="356" t="s">
        <v>3519</v>
      </c>
      <c r="D2017" s="352">
        <v>1.07</v>
      </c>
    </row>
    <row r="2018" spans="1:4" x14ac:dyDescent="0.25">
      <c r="A2018" s="356">
        <v>43496</v>
      </c>
      <c r="B2018" s="356" t="s">
        <v>8098</v>
      </c>
      <c r="C2018" s="356" t="s">
        <v>3655</v>
      </c>
      <c r="D2018" s="352">
        <v>201.65</v>
      </c>
    </row>
    <row r="2019" spans="1:4" x14ac:dyDescent="0.25">
      <c r="A2019" s="356">
        <v>43485</v>
      </c>
      <c r="B2019" s="356" t="s">
        <v>8099</v>
      </c>
      <c r="C2019" s="356" t="s">
        <v>3519</v>
      </c>
      <c r="D2019" s="352">
        <v>0.94</v>
      </c>
    </row>
    <row r="2020" spans="1:4" x14ac:dyDescent="0.25">
      <c r="A2020" s="356">
        <v>43497</v>
      </c>
      <c r="B2020" s="356" t="s">
        <v>8100</v>
      </c>
      <c r="C2020" s="356" t="s">
        <v>3655</v>
      </c>
      <c r="D2020" s="352">
        <v>177.43</v>
      </c>
    </row>
    <row r="2021" spans="1:4" x14ac:dyDescent="0.25">
      <c r="A2021" s="356">
        <v>43487</v>
      </c>
      <c r="B2021" s="356" t="s">
        <v>8101</v>
      </c>
      <c r="C2021" s="356" t="s">
        <v>3519</v>
      </c>
      <c r="D2021" s="352">
        <v>1.08</v>
      </c>
    </row>
    <row r="2022" spans="1:4" x14ac:dyDescent="0.25">
      <c r="A2022" s="356">
        <v>43499</v>
      </c>
      <c r="B2022" s="356" t="s">
        <v>8102</v>
      </c>
      <c r="C2022" s="356" t="s">
        <v>3655</v>
      </c>
      <c r="D2022" s="352">
        <v>202.94</v>
      </c>
    </row>
    <row r="2023" spans="1:4" x14ac:dyDescent="0.25">
      <c r="A2023" s="356">
        <v>43486</v>
      </c>
      <c r="B2023" s="356" t="s">
        <v>8103</v>
      </c>
      <c r="C2023" s="356" t="s">
        <v>3519</v>
      </c>
      <c r="D2023" s="352">
        <v>0.66</v>
      </c>
    </row>
    <row r="2024" spans="1:4" x14ac:dyDescent="0.25">
      <c r="A2024" s="356">
        <v>43498</v>
      </c>
      <c r="B2024" s="356" t="s">
        <v>8104</v>
      </c>
      <c r="C2024" s="356" t="s">
        <v>3655</v>
      </c>
      <c r="D2024" s="352">
        <v>123.54</v>
      </c>
    </row>
    <row r="2025" spans="1:4" x14ac:dyDescent="0.25">
      <c r="A2025" s="356">
        <v>43488</v>
      </c>
      <c r="B2025" s="356" t="s">
        <v>8105</v>
      </c>
      <c r="C2025" s="356" t="s">
        <v>3519</v>
      </c>
      <c r="D2025" s="352">
        <v>0.76</v>
      </c>
    </row>
    <row r="2026" spans="1:4" x14ac:dyDescent="0.25">
      <c r="A2026" s="356">
        <v>43500</v>
      </c>
      <c r="B2026" s="356" t="s">
        <v>8106</v>
      </c>
      <c r="C2026" s="356" t="s">
        <v>3655</v>
      </c>
      <c r="D2026" s="352">
        <v>143.59</v>
      </c>
    </row>
    <row r="2027" spans="1:4" x14ac:dyDescent="0.25">
      <c r="A2027" s="356">
        <v>43489</v>
      </c>
      <c r="B2027" s="356" t="s">
        <v>8107</v>
      </c>
      <c r="C2027" s="356" t="s">
        <v>3519</v>
      </c>
      <c r="D2027" s="352">
        <v>1.0900000000000001</v>
      </c>
    </row>
    <row r="2028" spans="1:4" x14ac:dyDescent="0.25">
      <c r="A2028" s="356">
        <v>43501</v>
      </c>
      <c r="B2028" s="356" t="s">
        <v>8108</v>
      </c>
      <c r="C2028" s="356" t="s">
        <v>3655</v>
      </c>
      <c r="D2028" s="352">
        <v>204.95</v>
      </c>
    </row>
    <row r="2029" spans="1:4" x14ac:dyDescent="0.25">
      <c r="A2029" s="356">
        <v>43490</v>
      </c>
      <c r="B2029" s="356" t="s">
        <v>8109</v>
      </c>
      <c r="C2029" s="356" t="s">
        <v>3519</v>
      </c>
      <c r="D2029" s="352">
        <v>1.5</v>
      </c>
    </row>
    <row r="2030" spans="1:4" x14ac:dyDescent="0.25">
      <c r="A2030" s="356">
        <v>43502</v>
      </c>
      <c r="B2030" s="356" t="s">
        <v>8110</v>
      </c>
      <c r="C2030" s="356" t="s">
        <v>3655</v>
      </c>
      <c r="D2030" s="352">
        <v>283.14999999999998</v>
      </c>
    </row>
    <row r="2031" spans="1:4" x14ac:dyDescent="0.25">
      <c r="A2031" s="356">
        <v>43491</v>
      </c>
      <c r="B2031" s="356" t="s">
        <v>8111</v>
      </c>
      <c r="C2031" s="356" t="s">
        <v>3519</v>
      </c>
      <c r="D2031" s="352">
        <v>1.1499999999999999</v>
      </c>
    </row>
    <row r="2032" spans="1:4" x14ac:dyDescent="0.25">
      <c r="A2032" s="356">
        <v>43503</v>
      </c>
      <c r="B2032" s="356" t="s">
        <v>8112</v>
      </c>
      <c r="C2032" s="356" t="s">
        <v>3655</v>
      </c>
      <c r="D2032" s="352">
        <v>216.6</v>
      </c>
    </row>
    <row r="2033" spans="1:4" x14ac:dyDescent="0.25">
      <c r="A2033" s="356">
        <v>43492</v>
      </c>
      <c r="B2033" s="356" t="s">
        <v>8113</v>
      </c>
      <c r="C2033" s="356" t="s">
        <v>3519</v>
      </c>
      <c r="D2033" s="352">
        <v>1.58</v>
      </c>
    </row>
    <row r="2034" spans="1:4" x14ac:dyDescent="0.25">
      <c r="A2034" s="356">
        <v>43504</v>
      </c>
      <c r="B2034" s="356" t="s">
        <v>8114</v>
      </c>
      <c r="C2034" s="356" t="s">
        <v>3655</v>
      </c>
      <c r="D2034" s="352">
        <v>297.7</v>
      </c>
    </row>
    <row r="2035" spans="1:4" x14ac:dyDescent="0.25">
      <c r="A2035" s="356">
        <v>43493</v>
      </c>
      <c r="B2035" s="356" t="s">
        <v>8115</v>
      </c>
      <c r="C2035" s="356" t="s">
        <v>3519</v>
      </c>
      <c r="D2035" s="352">
        <v>0.62</v>
      </c>
    </row>
    <row r="2036" spans="1:4" x14ac:dyDescent="0.25">
      <c r="A2036" s="356">
        <v>43505</v>
      </c>
      <c r="B2036" s="356" t="s">
        <v>8116</v>
      </c>
      <c r="C2036" s="356" t="s">
        <v>3655</v>
      </c>
      <c r="D2036" s="352">
        <v>117.12</v>
      </c>
    </row>
    <row r="2037" spans="1:4" x14ac:dyDescent="0.25">
      <c r="A2037" s="356">
        <v>37774</v>
      </c>
      <c r="B2037" s="356" t="s">
        <v>5112</v>
      </c>
      <c r="C2037" s="356" t="s">
        <v>3517</v>
      </c>
      <c r="D2037" s="353">
        <v>424322.45</v>
      </c>
    </row>
    <row r="2038" spans="1:4" x14ac:dyDescent="0.25">
      <c r="A2038" s="356">
        <v>38630</v>
      </c>
      <c r="B2038" s="356" t="s">
        <v>5113</v>
      </c>
      <c r="C2038" s="356" t="s">
        <v>3517</v>
      </c>
      <c r="D2038" s="353">
        <v>1779511.16</v>
      </c>
    </row>
    <row r="2039" spans="1:4" x14ac:dyDescent="0.25">
      <c r="A2039" s="356">
        <v>38629</v>
      </c>
      <c r="B2039" s="356" t="s">
        <v>5114</v>
      </c>
      <c r="C2039" s="356" t="s">
        <v>3517</v>
      </c>
      <c r="D2039" s="353">
        <v>2648890.66</v>
      </c>
    </row>
    <row r="2040" spans="1:4" x14ac:dyDescent="0.25">
      <c r="A2040" s="356">
        <v>38476</v>
      </c>
      <c r="B2040" s="356" t="s">
        <v>5115</v>
      </c>
      <c r="C2040" s="356" t="s">
        <v>3517</v>
      </c>
      <c r="D2040" s="352">
        <v>345.28</v>
      </c>
    </row>
    <row r="2041" spans="1:4" x14ac:dyDescent="0.25">
      <c r="A2041" s="356">
        <v>38477</v>
      </c>
      <c r="B2041" s="356" t="s">
        <v>5116</v>
      </c>
      <c r="C2041" s="356" t="s">
        <v>3517</v>
      </c>
      <c r="D2041" s="352">
        <v>977.83</v>
      </c>
    </row>
    <row r="2042" spans="1:4" x14ac:dyDescent="0.25">
      <c r="A2042" s="356">
        <v>40635</v>
      </c>
      <c r="B2042" s="356" t="s">
        <v>5117</v>
      </c>
      <c r="C2042" s="356" t="s">
        <v>3517</v>
      </c>
      <c r="D2042" s="353">
        <v>938024</v>
      </c>
    </row>
    <row r="2043" spans="1:4" x14ac:dyDescent="0.25">
      <c r="A2043" s="356">
        <v>36483</v>
      </c>
      <c r="B2043" s="356" t="s">
        <v>5118</v>
      </c>
      <c r="C2043" s="356" t="s">
        <v>3517</v>
      </c>
      <c r="D2043" s="353">
        <v>850000</v>
      </c>
    </row>
    <row r="2044" spans="1:4" x14ac:dyDescent="0.25">
      <c r="A2044" s="356">
        <v>14525</v>
      </c>
      <c r="B2044" s="356" t="s">
        <v>5119</v>
      </c>
      <c r="C2044" s="356" t="s">
        <v>3517</v>
      </c>
      <c r="D2044" s="353">
        <v>890000</v>
      </c>
    </row>
    <row r="2045" spans="1:4" x14ac:dyDescent="0.25">
      <c r="A2045" s="356">
        <v>36482</v>
      </c>
      <c r="B2045" s="356" t="s">
        <v>5120</v>
      </c>
      <c r="C2045" s="356" t="s">
        <v>3517</v>
      </c>
      <c r="D2045" s="353">
        <v>763298.96</v>
      </c>
    </row>
    <row r="2046" spans="1:4" x14ac:dyDescent="0.25">
      <c r="A2046" s="356">
        <v>36408</v>
      </c>
      <c r="B2046" s="356" t="s">
        <v>5121</v>
      </c>
      <c r="C2046" s="356" t="s">
        <v>3517</v>
      </c>
      <c r="D2046" s="353">
        <v>912000</v>
      </c>
    </row>
    <row r="2047" spans="1:4" x14ac:dyDescent="0.25">
      <c r="A2047" s="356">
        <v>2723</v>
      </c>
      <c r="B2047" s="356" t="s">
        <v>5122</v>
      </c>
      <c r="C2047" s="356" t="s">
        <v>3517</v>
      </c>
      <c r="D2047" s="353">
        <v>700000</v>
      </c>
    </row>
    <row r="2048" spans="1:4" x14ac:dyDescent="0.25">
      <c r="A2048" s="356">
        <v>36481</v>
      </c>
      <c r="B2048" s="356" t="s">
        <v>5123</v>
      </c>
      <c r="C2048" s="356" t="s">
        <v>3517</v>
      </c>
      <c r="D2048" s="353">
        <v>835000</v>
      </c>
    </row>
    <row r="2049" spans="1:4" x14ac:dyDescent="0.25">
      <c r="A2049" s="356">
        <v>10685</v>
      </c>
      <c r="B2049" s="356" t="s">
        <v>5124</v>
      </c>
      <c r="C2049" s="356" t="s">
        <v>3517</v>
      </c>
      <c r="D2049" s="353">
        <v>800000</v>
      </c>
    </row>
    <row r="2050" spans="1:4" x14ac:dyDescent="0.25">
      <c r="A2050" s="356">
        <v>40636</v>
      </c>
      <c r="B2050" s="356" t="s">
        <v>5125</v>
      </c>
      <c r="C2050" s="356" t="s">
        <v>3517</v>
      </c>
      <c r="D2050" s="353">
        <v>903024</v>
      </c>
    </row>
    <row r="2051" spans="1:4" x14ac:dyDescent="0.25">
      <c r="A2051" s="356">
        <v>4111</v>
      </c>
      <c r="B2051" s="356" t="s">
        <v>5126</v>
      </c>
      <c r="C2051" s="356" t="s">
        <v>3517</v>
      </c>
      <c r="D2051" s="352">
        <v>53.93</v>
      </c>
    </row>
    <row r="2052" spans="1:4" x14ac:dyDescent="0.25">
      <c r="A2052" s="356">
        <v>44538</v>
      </c>
      <c r="B2052" s="356" t="s">
        <v>12585</v>
      </c>
      <c r="C2052" s="356" t="s">
        <v>3517</v>
      </c>
      <c r="D2052" s="352">
        <v>67.92</v>
      </c>
    </row>
    <row r="2053" spans="1:4" x14ac:dyDescent="0.25">
      <c r="A2053" s="356">
        <v>12</v>
      </c>
      <c r="B2053" s="356" t="s">
        <v>5127</v>
      </c>
      <c r="C2053" s="356" t="s">
        <v>3517</v>
      </c>
      <c r="D2053" s="352">
        <v>17.989999999999998</v>
      </c>
    </row>
    <row r="2054" spans="1:4" x14ac:dyDescent="0.25">
      <c r="A2054" s="356">
        <v>37554</v>
      </c>
      <c r="B2054" s="356" t="s">
        <v>5128</v>
      </c>
      <c r="C2054" s="356" t="s">
        <v>3517</v>
      </c>
      <c r="D2054" s="352">
        <v>182.61</v>
      </c>
    </row>
    <row r="2055" spans="1:4" x14ac:dyDescent="0.25">
      <c r="A2055" s="356">
        <v>37555</v>
      </c>
      <c r="B2055" s="356" t="s">
        <v>5129</v>
      </c>
      <c r="C2055" s="356" t="s">
        <v>3517</v>
      </c>
      <c r="D2055" s="352">
        <v>222.14</v>
      </c>
    </row>
    <row r="2056" spans="1:4" x14ac:dyDescent="0.25">
      <c r="A2056" s="356">
        <v>10902</v>
      </c>
      <c r="B2056" s="356" t="s">
        <v>5130</v>
      </c>
      <c r="C2056" s="356" t="s">
        <v>3517</v>
      </c>
      <c r="D2056" s="352">
        <v>55.74</v>
      </c>
    </row>
    <row r="2057" spans="1:4" x14ac:dyDescent="0.25">
      <c r="A2057" s="356">
        <v>20965</v>
      </c>
      <c r="B2057" s="356" t="s">
        <v>5131</v>
      </c>
      <c r="C2057" s="356" t="s">
        <v>3517</v>
      </c>
      <c r="D2057" s="352">
        <v>56.26</v>
      </c>
    </row>
    <row r="2058" spans="1:4" x14ac:dyDescent="0.25">
      <c r="A2058" s="356">
        <v>20966</v>
      </c>
      <c r="B2058" s="356" t="s">
        <v>5132</v>
      </c>
      <c r="C2058" s="356" t="s">
        <v>3517</v>
      </c>
      <c r="D2058" s="352">
        <v>60.57</v>
      </c>
    </row>
    <row r="2059" spans="1:4" x14ac:dyDescent="0.25">
      <c r="A2059" s="356">
        <v>10903</v>
      </c>
      <c r="B2059" s="356" t="s">
        <v>5133</v>
      </c>
      <c r="C2059" s="356" t="s">
        <v>3517</v>
      </c>
      <c r="D2059" s="352">
        <v>91.81</v>
      </c>
    </row>
    <row r="2060" spans="1:4" x14ac:dyDescent="0.25">
      <c r="A2060" s="356">
        <v>20967</v>
      </c>
      <c r="B2060" s="356" t="s">
        <v>5134</v>
      </c>
      <c r="C2060" s="356" t="s">
        <v>3517</v>
      </c>
      <c r="D2060" s="352">
        <v>91.81</v>
      </c>
    </row>
    <row r="2061" spans="1:4" x14ac:dyDescent="0.25">
      <c r="A2061" s="356">
        <v>20968</v>
      </c>
      <c r="B2061" s="356" t="s">
        <v>5135</v>
      </c>
      <c r="C2061" s="356" t="s">
        <v>3517</v>
      </c>
      <c r="D2061" s="352">
        <v>100.7</v>
      </c>
    </row>
    <row r="2062" spans="1:4" x14ac:dyDescent="0.25">
      <c r="A2062" s="356">
        <v>11359</v>
      </c>
      <c r="B2062" s="356" t="s">
        <v>5136</v>
      </c>
      <c r="C2062" s="356" t="s">
        <v>3517</v>
      </c>
      <c r="D2062" s="353">
        <v>1175</v>
      </c>
    </row>
    <row r="2063" spans="1:4" x14ac:dyDescent="0.25">
      <c r="A2063" s="356">
        <v>39017</v>
      </c>
      <c r="B2063" s="356" t="s">
        <v>5137</v>
      </c>
      <c r="C2063" s="356" t="s">
        <v>3517</v>
      </c>
      <c r="D2063" s="352">
        <v>0.22</v>
      </c>
    </row>
    <row r="2064" spans="1:4" x14ac:dyDescent="0.25">
      <c r="A2064" s="356">
        <v>39315</v>
      </c>
      <c r="B2064" s="356" t="s">
        <v>5138</v>
      </c>
      <c r="C2064" s="356" t="s">
        <v>3517</v>
      </c>
      <c r="D2064" s="352">
        <v>0.35</v>
      </c>
    </row>
    <row r="2065" spans="1:4" x14ac:dyDescent="0.25">
      <c r="A2065" s="356">
        <v>39016</v>
      </c>
      <c r="B2065" s="356" t="s">
        <v>5139</v>
      </c>
      <c r="C2065" s="356" t="s">
        <v>3517</v>
      </c>
      <c r="D2065" s="352">
        <v>0.35</v>
      </c>
    </row>
    <row r="2066" spans="1:4" x14ac:dyDescent="0.25">
      <c r="A2066" s="356">
        <v>40432</v>
      </c>
      <c r="B2066" s="356" t="s">
        <v>5140</v>
      </c>
      <c r="C2066" s="356" t="s">
        <v>3517</v>
      </c>
      <c r="D2066" s="352">
        <v>2.74</v>
      </c>
    </row>
    <row r="2067" spans="1:4" x14ac:dyDescent="0.25">
      <c r="A2067" s="356">
        <v>39481</v>
      </c>
      <c r="B2067" s="356" t="s">
        <v>5141</v>
      </c>
      <c r="C2067" s="356" t="s">
        <v>3517</v>
      </c>
      <c r="D2067" s="352">
        <v>1.72</v>
      </c>
    </row>
    <row r="2068" spans="1:4" x14ac:dyDescent="0.25">
      <c r="A2068" s="356">
        <v>40433</v>
      </c>
      <c r="B2068" s="356" t="s">
        <v>5142</v>
      </c>
      <c r="C2068" s="356" t="s">
        <v>3517</v>
      </c>
      <c r="D2068" s="352">
        <v>1.52</v>
      </c>
    </row>
    <row r="2069" spans="1:4" x14ac:dyDescent="0.25">
      <c r="A2069" s="356">
        <v>20219</v>
      </c>
      <c r="B2069" s="356" t="s">
        <v>5143</v>
      </c>
      <c r="C2069" s="356" t="s">
        <v>3517</v>
      </c>
      <c r="D2069" s="353">
        <v>105800</v>
      </c>
    </row>
    <row r="2070" spans="1:4" x14ac:dyDescent="0.25">
      <c r="A2070" s="356">
        <v>36484</v>
      </c>
      <c r="B2070" s="356" t="s">
        <v>5144</v>
      </c>
      <c r="C2070" s="356" t="s">
        <v>3517</v>
      </c>
      <c r="D2070" s="353">
        <v>224594.13</v>
      </c>
    </row>
    <row r="2071" spans="1:4" x14ac:dyDescent="0.25">
      <c r="A2071" s="356">
        <v>38367</v>
      </c>
      <c r="B2071" s="356" t="s">
        <v>5145</v>
      </c>
      <c r="C2071" s="356" t="s">
        <v>3517</v>
      </c>
      <c r="D2071" s="352">
        <v>18.55</v>
      </c>
    </row>
    <row r="2072" spans="1:4" x14ac:dyDescent="0.25">
      <c r="A2072" s="356">
        <v>38368</v>
      </c>
      <c r="B2072" s="356" t="s">
        <v>5146</v>
      </c>
      <c r="C2072" s="356" t="s">
        <v>3517</v>
      </c>
      <c r="D2072" s="352">
        <v>7.91</v>
      </c>
    </row>
    <row r="2073" spans="1:4" x14ac:dyDescent="0.25">
      <c r="A2073" s="356">
        <v>38091</v>
      </c>
      <c r="B2073" s="356" t="s">
        <v>5147</v>
      </c>
      <c r="C2073" s="356" t="s">
        <v>3517</v>
      </c>
      <c r="D2073" s="352">
        <v>2.08</v>
      </c>
    </row>
    <row r="2074" spans="1:4" x14ac:dyDescent="0.25">
      <c r="A2074" s="356">
        <v>38095</v>
      </c>
      <c r="B2074" s="356" t="s">
        <v>5148</v>
      </c>
      <c r="C2074" s="356" t="s">
        <v>3517</v>
      </c>
      <c r="D2074" s="352">
        <v>4.4000000000000004</v>
      </c>
    </row>
    <row r="2075" spans="1:4" x14ac:dyDescent="0.25">
      <c r="A2075" s="356">
        <v>38092</v>
      </c>
      <c r="B2075" s="356" t="s">
        <v>5149</v>
      </c>
      <c r="C2075" s="356" t="s">
        <v>3517</v>
      </c>
      <c r="D2075" s="352">
        <v>1.97</v>
      </c>
    </row>
    <row r="2076" spans="1:4" x14ac:dyDescent="0.25">
      <c r="A2076" s="356">
        <v>38093</v>
      </c>
      <c r="B2076" s="356" t="s">
        <v>5150</v>
      </c>
      <c r="C2076" s="356" t="s">
        <v>3517</v>
      </c>
      <c r="D2076" s="352">
        <v>2.04</v>
      </c>
    </row>
    <row r="2077" spans="1:4" x14ac:dyDescent="0.25">
      <c r="A2077" s="356">
        <v>38096</v>
      </c>
      <c r="B2077" s="356" t="s">
        <v>5151</v>
      </c>
      <c r="C2077" s="356" t="s">
        <v>3517</v>
      </c>
      <c r="D2077" s="352">
        <v>4.74</v>
      </c>
    </row>
    <row r="2078" spans="1:4" x14ac:dyDescent="0.25">
      <c r="A2078" s="356">
        <v>38094</v>
      </c>
      <c r="B2078" s="356" t="s">
        <v>5152</v>
      </c>
      <c r="C2078" s="356" t="s">
        <v>3517</v>
      </c>
      <c r="D2078" s="352">
        <v>2.5</v>
      </c>
    </row>
    <row r="2079" spans="1:4" x14ac:dyDescent="0.25">
      <c r="A2079" s="356">
        <v>38097</v>
      </c>
      <c r="B2079" s="356" t="s">
        <v>5153</v>
      </c>
      <c r="C2079" s="356" t="s">
        <v>3517</v>
      </c>
      <c r="D2079" s="352">
        <v>5.08</v>
      </c>
    </row>
    <row r="2080" spans="1:4" x14ac:dyDescent="0.25">
      <c r="A2080" s="356">
        <v>38098</v>
      </c>
      <c r="B2080" s="356" t="s">
        <v>5154</v>
      </c>
      <c r="C2080" s="356" t="s">
        <v>3517</v>
      </c>
      <c r="D2080" s="352">
        <v>5.08</v>
      </c>
    </row>
    <row r="2081" spans="1:4" x14ac:dyDescent="0.25">
      <c r="A2081" s="356">
        <v>11186</v>
      </c>
      <c r="B2081" s="356" t="s">
        <v>5155</v>
      </c>
      <c r="C2081" s="356" t="s">
        <v>3518</v>
      </c>
      <c r="D2081" s="352">
        <v>677.6</v>
      </c>
    </row>
    <row r="2082" spans="1:4" x14ac:dyDescent="0.25">
      <c r="A2082" s="356">
        <v>11558</v>
      </c>
      <c r="B2082" s="356" t="s">
        <v>5156</v>
      </c>
      <c r="C2082" s="356" t="s">
        <v>3812</v>
      </c>
      <c r="D2082" s="352">
        <v>15.4</v>
      </c>
    </row>
    <row r="2083" spans="1:4" x14ac:dyDescent="0.25">
      <c r="A2083" s="356">
        <v>11557</v>
      </c>
      <c r="B2083" s="356" t="s">
        <v>5157</v>
      </c>
      <c r="C2083" s="356" t="s">
        <v>3812</v>
      </c>
      <c r="D2083" s="352">
        <v>39</v>
      </c>
    </row>
    <row r="2084" spans="1:4" x14ac:dyDescent="0.25">
      <c r="A2084" s="356">
        <v>2759</v>
      </c>
      <c r="B2084" s="356" t="s">
        <v>5158</v>
      </c>
      <c r="C2084" s="356" t="s">
        <v>3517</v>
      </c>
      <c r="D2084" s="352">
        <v>11.42</v>
      </c>
    </row>
    <row r="2085" spans="1:4" x14ac:dyDescent="0.25">
      <c r="A2085" s="356">
        <v>38124</v>
      </c>
      <c r="B2085" s="356" t="s">
        <v>5159</v>
      </c>
      <c r="C2085" s="356" t="s">
        <v>3517</v>
      </c>
      <c r="D2085" s="352">
        <v>31.74</v>
      </c>
    </row>
    <row r="2086" spans="1:4" x14ac:dyDescent="0.25">
      <c r="A2086" s="356">
        <v>38380</v>
      </c>
      <c r="B2086" s="356" t="s">
        <v>5160</v>
      </c>
      <c r="C2086" s="356" t="s">
        <v>3517</v>
      </c>
      <c r="D2086" s="352">
        <v>29.47</v>
      </c>
    </row>
    <row r="2087" spans="1:4" x14ac:dyDescent="0.25">
      <c r="A2087" s="356">
        <v>20059</v>
      </c>
      <c r="B2087" s="356" t="s">
        <v>5161</v>
      </c>
      <c r="C2087" s="356" t="s">
        <v>3517</v>
      </c>
      <c r="D2087" s="352">
        <v>17.57</v>
      </c>
    </row>
    <row r="2088" spans="1:4" x14ac:dyDescent="0.25">
      <c r="A2088" s="356">
        <v>42429</v>
      </c>
      <c r="B2088" s="356" t="s">
        <v>8117</v>
      </c>
      <c r="C2088" s="356" t="s">
        <v>3517</v>
      </c>
      <c r="D2088" s="353">
        <v>5916.32</v>
      </c>
    </row>
    <row r="2089" spans="1:4" x14ac:dyDescent="0.25">
      <c r="A2089" s="356">
        <v>39616</v>
      </c>
      <c r="B2089" s="356" t="s">
        <v>8818</v>
      </c>
      <c r="C2089" s="356" t="s">
        <v>3517</v>
      </c>
      <c r="D2089" s="352">
        <v>306.89999999999998</v>
      </c>
    </row>
    <row r="2090" spans="1:4" x14ac:dyDescent="0.25">
      <c r="A2090" s="356">
        <v>39618</v>
      </c>
      <c r="B2090" s="356" t="s">
        <v>8819</v>
      </c>
      <c r="C2090" s="356" t="s">
        <v>3517</v>
      </c>
      <c r="D2090" s="352">
        <v>556.66</v>
      </c>
    </row>
    <row r="2091" spans="1:4" x14ac:dyDescent="0.25">
      <c r="A2091" s="356">
        <v>39619</v>
      </c>
      <c r="B2091" s="356" t="s">
        <v>8820</v>
      </c>
      <c r="C2091" s="356" t="s">
        <v>3517</v>
      </c>
      <c r="D2091" s="352">
        <v>762.4</v>
      </c>
    </row>
    <row r="2092" spans="1:4" x14ac:dyDescent="0.25">
      <c r="A2092" s="356">
        <v>39613</v>
      </c>
      <c r="B2092" s="356" t="s">
        <v>8821</v>
      </c>
      <c r="C2092" s="356" t="s">
        <v>3517</v>
      </c>
      <c r="D2092" s="352">
        <v>121.9</v>
      </c>
    </row>
    <row r="2093" spans="1:4" x14ac:dyDescent="0.25">
      <c r="A2093" s="356">
        <v>39614</v>
      </c>
      <c r="B2093" s="356" t="s">
        <v>8822</v>
      </c>
      <c r="C2093" s="356" t="s">
        <v>3517</v>
      </c>
      <c r="D2093" s="352">
        <v>177.85</v>
      </c>
    </row>
    <row r="2094" spans="1:4" x14ac:dyDescent="0.25">
      <c r="A2094" s="356">
        <v>38538</v>
      </c>
      <c r="B2094" s="356" t="s">
        <v>5162</v>
      </c>
      <c r="C2094" s="356" t="s">
        <v>3526</v>
      </c>
      <c r="D2094" s="352">
        <v>75.319999999999993</v>
      </c>
    </row>
    <row r="2095" spans="1:4" x14ac:dyDescent="0.25">
      <c r="A2095" s="356">
        <v>38539</v>
      </c>
      <c r="B2095" s="356" t="s">
        <v>5163</v>
      </c>
      <c r="C2095" s="356" t="s">
        <v>3526</v>
      </c>
      <c r="D2095" s="352">
        <v>102.42</v>
      </c>
    </row>
    <row r="2096" spans="1:4" x14ac:dyDescent="0.25">
      <c r="A2096" s="356">
        <v>38540</v>
      </c>
      <c r="B2096" s="356" t="s">
        <v>5164</v>
      </c>
      <c r="C2096" s="356" t="s">
        <v>3526</v>
      </c>
      <c r="D2096" s="352">
        <v>262.49</v>
      </c>
    </row>
    <row r="2097" spans="1:4" x14ac:dyDescent="0.25">
      <c r="A2097" s="356">
        <v>38384</v>
      </c>
      <c r="B2097" s="356" t="s">
        <v>5165</v>
      </c>
      <c r="C2097" s="356" t="s">
        <v>3517</v>
      </c>
      <c r="D2097" s="352">
        <v>20.49</v>
      </c>
    </row>
    <row r="2098" spans="1:4" x14ac:dyDescent="0.25">
      <c r="A2098" s="356">
        <v>13</v>
      </c>
      <c r="B2098" s="356" t="s">
        <v>5166</v>
      </c>
      <c r="C2098" s="356" t="s">
        <v>3575</v>
      </c>
      <c r="D2098" s="352">
        <v>27.7</v>
      </c>
    </row>
    <row r="2099" spans="1:4" x14ac:dyDescent="0.25">
      <c r="A2099" s="356">
        <v>2762</v>
      </c>
      <c r="B2099" s="356" t="s">
        <v>5167</v>
      </c>
      <c r="C2099" s="356" t="s">
        <v>3526</v>
      </c>
      <c r="D2099" s="352">
        <v>14.27</v>
      </c>
    </row>
    <row r="2100" spans="1:4" x14ac:dyDescent="0.25">
      <c r="A2100" s="356">
        <v>21142</v>
      </c>
      <c r="B2100" s="356" t="s">
        <v>5168</v>
      </c>
      <c r="C2100" s="356" t="s">
        <v>3517</v>
      </c>
      <c r="D2100" s="352">
        <v>31.58</v>
      </c>
    </row>
    <row r="2101" spans="1:4" x14ac:dyDescent="0.25">
      <c r="A2101" s="356">
        <v>4223</v>
      </c>
      <c r="B2101" s="356" t="s">
        <v>5169</v>
      </c>
      <c r="C2101" s="356" t="s">
        <v>3576</v>
      </c>
      <c r="D2101" s="352">
        <v>4.47</v>
      </c>
    </row>
    <row r="2102" spans="1:4" x14ac:dyDescent="0.25">
      <c r="A2102" s="356">
        <v>37372</v>
      </c>
      <c r="B2102" s="356" t="s">
        <v>8118</v>
      </c>
      <c r="C2102" s="356" t="s">
        <v>3519</v>
      </c>
      <c r="D2102" s="352">
        <v>0.81</v>
      </c>
    </row>
    <row r="2103" spans="1:4" x14ac:dyDescent="0.25">
      <c r="A2103" s="356">
        <v>40863</v>
      </c>
      <c r="B2103" s="356" t="s">
        <v>8119</v>
      </c>
      <c r="C2103" s="356" t="s">
        <v>3655</v>
      </c>
      <c r="D2103" s="352">
        <v>152.35</v>
      </c>
    </row>
    <row r="2104" spans="1:4" x14ac:dyDescent="0.25">
      <c r="A2104" s="356">
        <v>38475</v>
      </c>
      <c r="B2104" s="356" t="s">
        <v>5170</v>
      </c>
      <c r="C2104" s="356" t="s">
        <v>3517</v>
      </c>
      <c r="D2104" s="352">
        <v>31.36</v>
      </c>
    </row>
    <row r="2105" spans="1:4" x14ac:dyDescent="0.25">
      <c r="A2105" s="356">
        <v>38474</v>
      </c>
      <c r="B2105" s="356" t="s">
        <v>5171</v>
      </c>
      <c r="C2105" s="356" t="s">
        <v>3517</v>
      </c>
      <c r="D2105" s="352">
        <v>38.770000000000003</v>
      </c>
    </row>
    <row r="2106" spans="1:4" x14ac:dyDescent="0.25">
      <c r="A2106" s="356">
        <v>10886</v>
      </c>
      <c r="B2106" s="356" t="s">
        <v>5172</v>
      </c>
      <c r="C2106" s="356" t="s">
        <v>3517</v>
      </c>
      <c r="D2106" s="352">
        <v>169.62</v>
      </c>
    </row>
    <row r="2107" spans="1:4" x14ac:dyDescent="0.25">
      <c r="A2107" s="356">
        <v>10888</v>
      </c>
      <c r="B2107" s="356" t="s">
        <v>5173</v>
      </c>
      <c r="C2107" s="356" t="s">
        <v>3517</v>
      </c>
      <c r="D2107" s="352">
        <v>536.84</v>
      </c>
    </row>
    <row r="2108" spans="1:4" x14ac:dyDescent="0.25">
      <c r="A2108" s="356">
        <v>10889</v>
      </c>
      <c r="B2108" s="356" t="s">
        <v>5174</v>
      </c>
      <c r="C2108" s="356" t="s">
        <v>3517</v>
      </c>
      <c r="D2108" s="352">
        <v>581.58000000000004</v>
      </c>
    </row>
    <row r="2109" spans="1:4" x14ac:dyDescent="0.25">
      <c r="A2109" s="356">
        <v>10890</v>
      </c>
      <c r="B2109" s="356" t="s">
        <v>5175</v>
      </c>
      <c r="C2109" s="356" t="s">
        <v>3517</v>
      </c>
      <c r="D2109" s="352">
        <v>268.42</v>
      </c>
    </row>
    <row r="2110" spans="1:4" x14ac:dyDescent="0.25">
      <c r="A2110" s="356">
        <v>10891</v>
      </c>
      <c r="B2110" s="356" t="s">
        <v>5176</v>
      </c>
      <c r="C2110" s="356" t="s">
        <v>3517</v>
      </c>
      <c r="D2110" s="352">
        <v>164.03</v>
      </c>
    </row>
    <row r="2111" spans="1:4" x14ac:dyDescent="0.25">
      <c r="A2111" s="356">
        <v>10892</v>
      </c>
      <c r="B2111" s="356" t="s">
        <v>5177</v>
      </c>
      <c r="C2111" s="356" t="s">
        <v>3517</v>
      </c>
      <c r="D2111" s="352">
        <v>193.86</v>
      </c>
    </row>
    <row r="2112" spans="1:4" x14ac:dyDescent="0.25">
      <c r="A2112" s="356">
        <v>20977</v>
      </c>
      <c r="B2112" s="356" t="s">
        <v>5178</v>
      </c>
      <c r="C2112" s="356" t="s">
        <v>3517</v>
      </c>
      <c r="D2112" s="352">
        <v>231.14</v>
      </c>
    </row>
    <row r="2113" spans="1:4" x14ac:dyDescent="0.25">
      <c r="A2113" s="356">
        <v>3073</v>
      </c>
      <c r="B2113" s="356" t="s">
        <v>5179</v>
      </c>
      <c r="C2113" s="356" t="s">
        <v>3517</v>
      </c>
      <c r="D2113" s="352">
        <v>251.32</v>
      </c>
    </row>
    <row r="2114" spans="1:4" x14ac:dyDescent="0.25">
      <c r="A2114" s="356">
        <v>3068</v>
      </c>
      <c r="B2114" s="356" t="s">
        <v>5180</v>
      </c>
      <c r="C2114" s="356" t="s">
        <v>3517</v>
      </c>
      <c r="D2114" s="352">
        <v>50.24</v>
      </c>
    </row>
    <row r="2115" spans="1:4" x14ac:dyDescent="0.25">
      <c r="A2115" s="356">
        <v>3074</v>
      </c>
      <c r="B2115" s="356" t="s">
        <v>5181</v>
      </c>
      <c r="C2115" s="356" t="s">
        <v>3517</v>
      </c>
      <c r="D2115" s="352">
        <v>158.66</v>
      </c>
    </row>
    <row r="2116" spans="1:4" x14ac:dyDescent="0.25">
      <c r="A2116" s="356">
        <v>3076</v>
      </c>
      <c r="B2116" s="356" t="s">
        <v>5182</v>
      </c>
      <c r="C2116" s="356" t="s">
        <v>3517</v>
      </c>
      <c r="D2116" s="352">
        <v>206.61</v>
      </c>
    </row>
    <row r="2117" spans="1:4" x14ac:dyDescent="0.25">
      <c r="A2117" s="356">
        <v>3072</v>
      </c>
      <c r="B2117" s="356" t="s">
        <v>5183</v>
      </c>
      <c r="C2117" s="356" t="s">
        <v>3517</v>
      </c>
      <c r="D2117" s="352">
        <v>52.05</v>
      </c>
    </row>
    <row r="2118" spans="1:4" x14ac:dyDescent="0.25">
      <c r="A2118" s="356">
        <v>3075</v>
      </c>
      <c r="B2118" s="356" t="s">
        <v>5184</v>
      </c>
      <c r="C2118" s="356" t="s">
        <v>3517</v>
      </c>
      <c r="D2118" s="352">
        <v>130.57</v>
      </c>
    </row>
    <row r="2119" spans="1:4" x14ac:dyDescent="0.25">
      <c r="A2119" s="356">
        <v>10780</v>
      </c>
      <c r="B2119" s="356" t="s">
        <v>5185</v>
      </c>
      <c r="C2119" s="356" t="s">
        <v>3517</v>
      </c>
      <c r="D2119" s="352">
        <v>11.03</v>
      </c>
    </row>
    <row r="2120" spans="1:4" x14ac:dyDescent="0.25">
      <c r="A2120" s="356">
        <v>10781</v>
      </c>
      <c r="B2120" s="356" t="s">
        <v>5186</v>
      </c>
      <c r="C2120" s="356" t="s">
        <v>3517</v>
      </c>
      <c r="D2120" s="352">
        <v>17.7</v>
      </c>
    </row>
    <row r="2121" spans="1:4" x14ac:dyDescent="0.25">
      <c r="A2121" s="356">
        <v>20106</v>
      </c>
      <c r="B2121" s="356" t="s">
        <v>5187</v>
      </c>
      <c r="C2121" s="356" t="s">
        <v>3517</v>
      </c>
      <c r="D2121" s="352">
        <v>5.83</v>
      </c>
    </row>
    <row r="2122" spans="1:4" x14ac:dyDescent="0.25">
      <c r="A2122" s="356">
        <v>20107</v>
      </c>
      <c r="B2122" s="356" t="s">
        <v>5188</v>
      </c>
      <c r="C2122" s="356" t="s">
        <v>3517</v>
      </c>
      <c r="D2122" s="352">
        <v>6.68</v>
      </c>
    </row>
    <row r="2123" spans="1:4" x14ac:dyDescent="0.25">
      <c r="A2123" s="356">
        <v>20108</v>
      </c>
      <c r="B2123" s="356" t="s">
        <v>5189</v>
      </c>
      <c r="C2123" s="356" t="s">
        <v>3517</v>
      </c>
      <c r="D2123" s="352">
        <v>8.82</v>
      </c>
    </row>
    <row r="2124" spans="1:4" x14ac:dyDescent="0.25">
      <c r="A2124" s="356">
        <v>20109</v>
      </c>
      <c r="B2124" s="356" t="s">
        <v>5190</v>
      </c>
      <c r="C2124" s="356" t="s">
        <v>3517</v>
      </c>
      <c r="D2124" s="352">
        <v>11.03</v>
      </c>
    </row>
    <row r="2125" spans="1:4" x14ac:dyDescent="0.25">
      <c r="A2125" s="356">
        <v>43612</v>
      </c>
      <c r="B2125" s="356" t="s">
        <v>10244</v>
      </c>
      <c r="C2125" s="356" t="s">
        <v>4599</v>
      </c>
      <c r="D2125" s="352">
        <v>90.26</v>
      </c>
    </row>
    <row r="2126" spans="1:4" x14ac:dyDescent="0.25">
      <c r="A2126" s="356">
        <v>43613</v>
      </c>
      <c r="B2126" s="356" t="s">
        <v>10245</v>
      </c>
      <c r="C2126" s="356" t="s">
        <v>4599</v>
      </c>
      <c r="D2126" s="352">
        <v>74.72</v>
      </c>
    </row>
    <row r="2127" spans="1:4" x14ac:dyDescent="0.25">
      <c r="A2127" s="356">
        <v>11480</v>
      </c>
      <c r="B2127" s="356" t="s">
        <v>12586</v>
      </c>
      <c r="C2127" s="356" t="s">
        <v>4599</v>
      </c>
      <c r="D2127" s="352">
        <v>114.67</v>
      </c>
    </row>
    <row r="2128" spans="1:4" x14ac:dyDescent="0.25">
      <c r="A2128" s="356">
        <v>11469</v>
      </c>
      <c r="B2128" s="356" t="s">
        <v>10246</v>
      </c>
      <c r="C2128" s="356" t="s">
        <v>3517</v>
      </c>
      <c r="D2128" s="352">
        <v>12.24</v>
      </c>
    </row>
    <row r="2129" spans="1:4" x14ac:dyDescent="0.25">
      <c r="A2129" s="356">
        <v>11468</v>
      </c>
      <c r="B2129" s="356" t="s">
        <v>10247</v>
      </c>
      <c r="C2129" s="356" t="s">
        <v>3517</v>
      </c>
      <c r="D2129" s="352">
        <v>12.25</v>
      </c>
    </row>
    <row r="2130" spans="1:4" x14ac:dyDescent="0.25">
      <c r="A2130" s="356">
        <v>11484</v>
      </c>
      <c r="B2130" s="356" t="s">
        <v>10248</v>
      </c>
      <c r="C2130" s="356" t="s">
        <v>3517</v>
      </c>
      <c r="D2130" s="352">
        <v>53.8</v>
      </c>
    </row>
    <row r="2131" spans="1:4" x14ac:dyDescent="0.25">
      <c r="A2131" s="356">
        <v>38155</v>
      </c>
      <c r="B2131" s="356" t="s">
        <v>10249</v>
      </c>
      <c r="C2131" s="356" t="s">
        <v>3517</v>
      </c>
      <c r="D2131" s="352">
        <v>83.52</v>
      </c>
    </row>
    <row r="2132" spans="1:4" x14ac:dyDescent="0.25">
      <c r="A2132" s="356">
        <v>11467</v>
      </c>
      <c r="B2132" s="356" t="s">
        <v>10250</v>
      </c>
      <c r="C2132" s="356" t="s">
        <v>3517</v>
      </c>
      <c r="D2132" s="352">
        <v>19.079999999999998</v>
      </c>
    </row>
    <row r="2133" spans="1:4" x14ac:dyDescent="0.25">
      <c r="A2133" s="356">
        <v>38153</v>
      </c>
      <c r="B2133" s="356" t="s">
        <v>10251</v>
      </c>
      <c r="C2133" s="356" t="s">
        <v>4599</v>
      </c>
      <c r="D2133" s="352">
        <v>48.75</v>
      </c>
    </row>
    <row r="2134" spans="1:4" x14ac:dyDescent="0.25">
      <c r="A2134" s="356">
        <v>43607</v>
      </c>
      <c r="B2134" s="356" t="s">
        <v>12587</v>
      </c>
      <c r="C2134" s="356" t="s">
        <v>4599</v>
      </c>
      <c r="D2134" s="352">
        <v>92.21</v>
      </c>
    </row>
    <row r="2135" spans="1:4" x14ac:dyDescent="0.25">
      <c r="A2135" s="356">
        <v>3080</v>
      </c>
      <c r="B2135" s="356" t="s">
        <v>10252</v>
      </c>
      <c r="C2135" s="356" t="s">
        <v>4599</v>
      </c>
      <c r="D2135" s="352">
        <v>62</v>
      </c>
    </row>
    <row r="2136" spans="1:4" x14ac:dyDescent="0.25">
      <c r="A2136" s="356">
        <v>3081</v>
      </c>
      <c r="B2136" s="356" t="s">
        <v>10253</v>
      </c>
      <c r="C2136" s="356" t="s">
        <v>4599</v>
      </c>
      <c r="D2136" s="352">
        <v>122.66</v>
      </c>
    </row>
    <row r="2137" spans="1:4" x14ac:dyDescent="0.25">
      <c r="A2137" s="356">
        <v>3090</v>
      </c>
      <c r="B2137" s="356" t="s">
        <v>10254</v>
      </c>
      <c r="C2137" s="356" t="s">
        <v>4599</v>
      </c>
      <c r="D2137" s="352">
        <v>55.34</v>
      </c>
    </row>
    <row r="2138" spans="1:4" x14ac:dyDescent="0.25">
      <c r="A2138" s="356">
        <v>43611</v>
      </c>
      <c r="B2138" s="356" t="s">
        <v>10255</v>
      </c>
      <c r="C2138" s="356" t="s">
        <v>4599</v>
      </c>
      <c r="D2138" s="352">
        <v>91.83</v>
      </c>
    </row>
    <row r="2139" spans="1:4" x14ac:dyDescent="0.25">
      <c r="A2139" s="356">
        <v>3103</v>
      </c>
      <c r="B2139" s="356" t="s">
        <v>10256</v>
      </c>
      <c r="C2139" s="356" t="s">
        <v>3517</v>
      </c>
      <c r="D2139" s="352">
        <v>45.88</v>
      </c>
    </row>
    <row r="2140" spans="1:4" x14ac:dyDescent="0.25">
      <c r="A2140" s="356">
        <v>3097</v>
      </c>
      <c r="B2140" s="356" t="s">
        <v>10257</v>
      </c>
      <c r="C2140" s="356" t="s">
        <v>4599</v>
      </c>
      <c r="D2140" s="352">
        <v>69.42</v>
      </c>
    </row>
    <row r="2141" spans="1:4" x14ac:dyDescent="0.25">
      <c r="A2141" s="356">
        <v>3099</v>
      </c>
      <c r="B2141" s="356" t="s">
        <v>10258</v>
      </c>
      <c r="C2141" s="356" t="s">
        <v>4599</v>
      </c>
      <c r="D2141" s="352">
        <v>111.15</v>
      </c>
    </row>
    <row r="2142" spans="1:4" x14ac:dyDescent="0.25">
      <c r="A2142" s="356">
        <v>38151</v>
      </c>
      <c r="B2142" s="356" t="s">
        <v>10259</v>
      </c>
      <c r="C2142" s="356" t="s">
        <v>4599</v>
      </c>
      <c r="D2142" s="352">
        <v>80.58</v>
      </c>
    </row>
    <row r="2143" spans="1:4" x14ac:dyDescent="0.25">
      <c r="A2143" s="356">
        <v>38152</v>
      </c>
      <c r="B2143" s="356" t="s">
        <v>10260</v>
      </c>
      <c r="C2143" s="356" t="s">
        <v>4599</v>
      </c>
      <c r="D2143" s="352">
        <v>129.99</v>
      </c>
    </row>
    <row r="2144" spans="1:4" x14ac:dyDescent="0.25">
      <c r="A2144" s="356">
        <v>43610</v>
      </c>
      <c r="B2144" s="356" t="s">
        <v>12588</v>
      </c>
      <c r="C2144" s="356" t="s">
        <v>4599</v>
      </c>
      <c r="D2144" s="352">
        <v>68.88</v>
      </c>
    </row>
    <row r="2145" spans="1:4" x14ac:dyDescent="0.25">
      <c r="A2145" s="356">
        <v>3093</v>
      </c>
      <c r="B2145" s="356" t="s">
        <v>10261</v>
      </c>
      <c r="C2145" s="356" t="s">
        <v>4599</v>
      </c>
      <c r="D2145" s="352">
        <v>111.15</v>
      </c>
    </row>
    <row r="2146" spans="1:4" x14ac:dyDescent="0.25">
      <c r="A2146" s="356">
        <v>38165</v>
      </c>
      <c r="B2146" s="356" t="s">
        <v>5191</v>
      </c>
      <c r="C2146" s="356" t="s">
        <v>4599</v>
      </c>
      <c r="D2146" s="352">
        <v>74.11</v>
      </c>
    </row>
    <row r="2147" spans="1:4" x14ac:dyDescent="0.25">
      <c r="A2147" s="356">
        <v>38177</v>
      </c>
      <c r="B2147" s="356" t="s">
        <v>10262</v>
      </c>
      <c r="C2147" s="356" t="s">
        <v>3517</v>
      </c>
      <c r="D2147" s="352">
        <v>22.02</v>
      </c>
    </row>
    <row r="2148" spans="1:4" x14ac:dyDescent="0.25">
      <c r="A2148" s="356">
        <v>11458</v>
      </c>
      <c r="B2148" s="356" t="s">
        <v>5192</v>
      </c>
      <c r="C2148" s="356" t="s">
        <v>3517</v>
      </c>
      <c r="D2148" s="352">
        <v>26.29</v>
      </c>
    </row>
    <row r="2149" spans="1:4" x14ac:dyDescent="0.25">
      <c r="A2149" s="356">
        <v>3108</v>
      </c>
      <c r="B2149" s="356" t="s">
        <v>10263</v>
      </c>
      <c r="C2149" s="356" t="s">
        <v>3517</v>
      </c>
      <c r="D2149" s="352">
        <v>111.76</v>
      </c>
    </row>
    <row r="2150" spans="1:4" x14ac:dyDescent="0.25">
      <c r="A2150" s="356">
        <v>3105</v>
      </c>
      <c r="B2150" s="356" t="s">
        <v>10264</v>
      </c>
      <c r="C2150" s="356" t="s">
        <v>3517</v>
      </c>
      <c r="D2150" s="352">
        <v>146.18</v>
      </c>
    </row>
    <row r="2151" spans="1:4" x14ac:dyDescent="0.25">
      <c r="A2151" s="356">
        <v>38178</v>
      </c>
      <c r="B2151" s="356" t="s">
        <v>10265</v>
      </c>
      <c r="C2151" s="356" t="s">
        <v>3517</v>
      </c>
      <c r="D2151" s="352">
        <v>24.23</v>
      </c>
    </row>
    <row r="2152" spans="1:4" x14ac:dyDescent="0.25">
      <c r="A2152" s="356">
        <v>43575</v>
      </c>
      <c r="B2152" s="356" t="s">
        <v>10266</v>
      </c>
      <c r="C2152" s="356" t="s">
        <v>3517</v>
      </c>
      <c r="D2152" s="352">
        <v>52.5</v>
      </c>
    </row>
    <row r="2153" spans="1:4" x14ac:dyDescent="0.25">
      <c r="A2153" s="356">
        <v>43577</v>
      </c>
      <c r="B2153" s="356" t="s">
        <v>10267</v>
      </c>
      <c r="C2153" s="356" t="s">
        <v>3517</v>
      </c>
      <c r="D2153" s="352">
        <v>91.27</v>
      </c>
    </row>
    <row r="2154" spans="1:4" x14ac:dyDescent="0.25">
      <c r="A2154" s="356">
        <v>43458</v>
      </c>
      <c r="B2154" s="356" t="s">
        <v>8120</v>
      </c>
      <c r="C2154" s="356" t="s">
        <v>3519</v>
      </c>
      <c r="D2154" s="352">
        <v>0.05</v>
      </c>
    </row>
    <row r="2155" spans="1:4" x14ac:dyDescent="0.25">
      <c r="A2155" s="356">
        <v>43470</v>
      </c>
      <c r="B2155" s="356" t="s">
        <v>8121</v>
      </c>
      <c r="C2155" s="356" t="s">
        <v>3655</v>
      </c>
      <c r="D2155" s="352">
        <v>9.2100000000000009</v>
      </c>
    </row>
    <row r="2156" spans="1:4" x14ac:dyDescent="0.25">
      <c r="A2156" s="356">
        <v>43459</v>
      </c>
      <c r="B2156" s="356" t="s">
        <v>8122</v>
      </c>
      <c r="C2156" s="356" t="s">
        <v>3519</v>
      </c>
      <c r="D2156" s="352">
        <v>0.45</v>
      </c>
    </row>
    <row r="2157" spans="1:4" x14ac:dyDescent="0.25">
      <c r="A2157" s="356">
        <v>43471</v>
      </c>
      <c r="B2157" s="356" t="s">
        <v>8123</v>
      </c>
      <c r="C2157" s="356" t="s">
        <v>3655</v>
      </c>
      <c r="D2157" s="352">
        <v>84.46</v>
      </c>
    </row>
    <row r="2158" spans="1:4" x14ac:dyDescent="0.25">
      <c r="A2158" s="356">
        <v>43460</v>
      </c>
      <c r="B2158" s="356" t="s">
        <v>8124</v>
      </c>
      <c r="C2158" s="356" t="s">
        <v>3519</v>
      </c>
      <c r="D2158" s="352">
        <v>0.78</v>
      </c>
    </row>
    <row r="2159" spans="1:4" x14ac:dyDescent="0.25">
      <c r="A2159" s="356">
        <v>43472</v>
      </c>
      <c r="B2159" s="356" t="s">
        <v>8125</v>
      </c>
      <c r="C2159" s="356" t="s">
        <v>3655</v>
      </c>
      <c r="D2159" s="352">
        <v>147.22999999999999</v>
      </c>
    </row>
    <row r="2160" spans="1:4" x14ac:dyDescent="0.25">
      <c r="A2160" s="356">
        <v>43461</v>
      </c>
      <c r="B2160" s="356" t="s">
        <v>8126</v>
      </c>
      <c r="C2160" s="356" t="s">
        <v>3519</v>
      </c>
      <c r="D2160" s="352">
        <v>0.32</v>
      </c>
    </row>
    <row r="2161" spans="1:4" x14ac:dyDescent="0.25">
      <c r="A2161" s="356">
        <v>43473</v>
      </c>
      <c r="B2161" s="356" t="s">
        <v>8127</v>
      </c>
      <c r="C2161" s="356" t="s">
        <v>3655</v>
      </c>
      <c r="D2161" s="352">
        <v>60.93</v>
      </c>
    </row>
    <row r="2162" spans="1:4" x14ac:dyDescent="0.25">
      <c r="A2162" s="356">
        <v>43463</v>
      </c>
      <c r="B2162" s="356" t="s">
        <v>8128</v>
      </c>
      <c r="C2162" s="356" t="s">
        <v>3519</v>
      </c>
      <c r="D2162" s="352">
        <v>0.1</v>
      </c>
    </row>
    <row r="2163" spans="1:4" x14ac:dyDescent="0.25">
      <c r="A2163" s="356">
        <v>43475</v>
      </c>
      <c r="B2163" s="356" t="s">
        <v>8129</v>
      </c>
      <c r="C2163" s="356" t="s">
        <v>3655</v>
      </c>
      <c r="D2163" s="352">
        <v>18.579999999999998</v>
      </c>
    </row>
    <row r="2164" spans="1:4" x14ac:dyDescent="0.25">
      <c r="A2164" s="356">
        <v>43462</v>
      </c>
      <c r="B2164" s="356" t="s">
        <v>8130</v>
      </c>
      <c r="C2164" s="356" t="s">
        <v>3519</v>
      </c>
      <c r="D2164" s="352">
        <v>0.01</v>
      </c>
    </row>
    <row r="2165" spans="1:4" x14ac:dyDescent="0.25">
      <c r="A2165" s="356">
        <v>43474</v>
      </c>
      <c r="B2165" s="356" t="s">
        <v>8131</v>
      </c>
      <c r="C2165" s="356" t="s">
        <v>3655</v>
      </c>
      <c r="D2165" s="352">
        <v>1.9</v>
      </c>
    </row>
    <row r="2166" spans="1:4" x14ac:dyDescent="0.25">
      <c r="A2166" s="356">
        <v>43464</v>
      </c>
      <c r="B2166" s="356" t="s">
        <v>8132</v>
      </c>
      <c r="C2166" s="356" t="s">
        <v>3519</v>
      </c>
      <c r="D2166" s="352">
        <v>0.01</v>
      </c>
    </row>
    <row r="2167" spans="1:4" x14ac:dyDescent="0.25">
      <c r="A2167" s="356">
        <v>43476</v>
      </c>
      <c r="B2167" s="356" t="s">
        <v>8133</v>
      </c>
      <c r="C2167" s="356" t="s">
        <v>3655</v>
      </c>
      <c r="D2167" s="352">
        <v>0.01</v>
      </c>
    </row>
    <row r="2168" spans="1:4" x14ac:dyDescent="0.25">
      <c r="A2168" s="356">
        <v>43465</v>
      </c>
      <c r="B2168" s="356" t="s">
        <v>8134</v>
      </c>
      <c r="C2168" s="356" t="s">
        <v>3519</v>
      </c>
      <c r="D2168" s="352">
        <v>0.74</v>
      </c>
    </row>
    <row r="2169" spans="1:4" x14ac:dyDescent="0.25">
      <c r="A2169" s="356">
        <v>43477</v>
      </c>
      <c r="B2169" s="356" t="s">
        <v>8135</v>
      </c>
      <c r="C2169" s="356" t="s">
        <v>3655</v>
      </c>
      <c r="D2169" s="352">
        <v>139.44</v>
      </c>
    </row>
    <row r="2170" spans="1:4" x14ac:dyDescent="0.25">
      <c r="A2170" s="356">
        <v>43466</v>
      </c>
      <c r="B2170" s="356" t="s">
        <v>8136</v>
      </c>
      <c r="C2170" s="356" t="s">
        <v>3519</v>
      </c>
      <c r="D2170" s="352">
        <v>1.48</v>
      </c>
    </row>
    <row r="2171" spans="1:4" x14ac:dyDescent="0.25">
      <c r="A2171" s="356">
        <v>43478</v>
      </c>
      <c r="B2171" s="356" t="s">
        <v>8137</v>
      </c>
      <c r="C2171" s="356" t="s">
        <v>3655</v>
      </c>
      <c r="D2171" s="352">
        <v>279.08999999999997</v>
      </c>
    </row>
    <row r="2172" spans="1:4" x14ac:dyDescent="0.25">
      <c r="A2172" s="356">
        <v>43467</v>
      </c>
      <c r="B2172" s="356" t="s">
        <v>8138</v>
      </c>
      <c r="C2172" s="356" t="s">
        <v>3519</v>
      </c>
      <c r="D2172" s="352">
        <v>0.56000000000000005</v>
      </c>
    </row>
    <row r="2173" spans="1:4" x14ac:dyDescent="0.25">
      <c r="A2173" s="356">
        <v>43479</v>
      </c>
      <c r="B2173" s="356" t="s">
        <v>8139</v>
      </c>
      <c r="C2173" s="356" t="s">
        <v>3655</v>
      </c>
      <c r="D2173" s="352">
        <v>106.33</v>
      </c>
    </row>
    <row r="2174" spans="1:4" x14ac:dyDescent="0.25">
      <c r="A2174" s="356">
        <v>43468</v>
      </c>
      <c r="B2174" s="356" t="s">
        <v>8140</v>
      </c>
      <c r="C2174" s="356" t="s">
        <v>3519</v>
      </c>
      <c r="D2174" s="352">
        <v>1.07</v>
      </c>
    </row>
    <row r="2175" spans="1:4" x14ac:dyDescent="0.25">
      <c r="A2175" s="356">
        <v>43480</v>
      </c>
      <c r="B2175" s="356" t="s">
        <v>8141</v>
      </c>
      <c r="C2175" s="356" t="s">
        <v>3655</v>
      </c>
      <c r="D2175" s="352">
        <v>201.56</v>
      </c>
    </row>
    <row r="2176" spans="1:4" x14ac:dyDescent="0.25">
      <c r="A2176" s="356">
        <v>43469</v>
      </c>
      <c r="B2176" s="356" t="s">
        <v>8142</v>
      </c>
      <c r="C2176" s="356" t="s">
        <v>3519</v>
      </c>
      <c r="D2176" s="352">
        <v>7.0000000000000007E-2</v>
      </c>
    </row>
    <row r="2177" spans="1:4" x14ac:dyDescent="0.25">
      <c r="A2177" s="356">
        <v>43481</v>
      </c>
      <c r="B2177" s="356" t="s">
        <v>8143</v>
      </c>
      <c r="C2177" s="356" t="s">
        <v>3655</v>
      </c>
      <c r="D2177" s="352">
        <v>13.21</v>
      </c>
    </row>
    <row r="2178" spans="1:4" x14ac:dyDescent="0.25">
      <c r="A2178" s="356">
        <v>3119</v>
      </c>
      <c r="B2178" s="356" t="s">
        <v>10268</v>
      </c>
      <c r="C2178" s="356" t="s">
        <v>3517</v>
      </c>
      <c r="D2178" s="352">
        <v>2.84</v>
      </c>
    </row>
    <row r="2179" spans="1:4" x14ac:dyDescent="0.25">
      <c r="A2179" s="356">
        <v>3122</v>
      </c>
      <c r="B2179" s="356" t="s">
        <v>10269</v>
      </c>
      <c r="C2179" s="356" t="s">
        <v>3517</v>
      </c>
      <c r="D2179" s="352">
        <v>5.79</v>
      </c>
    </row>
    <row r="2180" spans="1:4" x14ac:dyDescent="0.25">
      <c r="A2180" s="356">
        <v>3121</v>
      </c>
      <c r="B2180" s="356" t="s">
        <v>10270</v>
      </c>
      <c r="C2180" s="356" t="s">
        <v>3517</v>
      </c>
      <c r="D2180" s="352">
        <v>6.56</v>
      </c>
    </row>
    <row r="2181" spans="1:4" x14ac:dyDescent="0.25">
      <c r="A2181" s="356">
        <v>3120</v>
      </c>
      <c r="B2181" s="356" t="s">
        <v>10271</v>
      </c>
      <c r="C2181" s="356" t="s">
        <v>3517</v>
      </c>
      <c r="D2181" s="352">
        <v>12.44</v>
      </c>
    </row>
    <row r="2182" spans="1:4" x14ac:dyDescent="0.25">
      <c r="A2182" s="356">
        <v>11455</v>
      </c>
      <c r="B2182" s="356" t="s">
        <v>10272</v>
      </c>
      <c r="C2182" s="356" t="s">
        <v>3517</v>
      </c>
      <c r="D2182" s="352">
        <v>18</v>
      </c>
    </row>
    <row r="2183" spans="1:4" x14ac:dyDescent="0.25">
      <c r="A2183" s="356">
        <v>11456</v>
      </c>
      <c r="B2183" s="356" t="s">
        <v>10273</v>
      </c>
      <c r="C2183" s="356" t="s">
        <v>3517</v>
      </c>
      <c r="D2183" s="352">
        <v>21.51</v>
      </c>
    </row>
    <row r="2184" spans="1:4" x14ac:dyDescent="0.25">
      <c r="A2184" s="356">
        <v>3107</v>
      </c>
      <c r="B2184" s="356" t="s">
        <v>10274</v>
      </c>
      <c r="C2184" s="356" t="s">
        <v>3517</v>
      </c>
      <c r="D2184" s="352">
        <v>9.07</v>
      </c>
    </row>
    <row r="2185" spans="1:4" x14ac:dyDescent="0.25">
      <c r="A2185" s="356">
        <v>43583</v>
      </c>
      <c r="B2185" s="356" t="s">
        <v>10275</v>
      </c>
      <c r="C2185" s="356" t="s">
        <v>3517</v>
      </c>
      <c r="D2185" s="352">
        <v>10.23</v>
      </c>
    </row>
    <row r="2186" spans="1:4" x14ac:dyDescent="0.25">
      <c r="A2186" s="356">
        <v>43586</v>
      </c>
      <c r="B2186" s="356" t="s">
        <v>10276</v>
      </c>
      <c r="C2186" s="356" t="s">
        <v>3517</v>
      </c>
      <c r="D2186" s="352">
        <v>10.49</v>
      </c>
    </row>
    <row r="2187" spans="1:4" x14ac:dyDescent="0.25">
      <c r="A2187" s="356">
        <v>11461</v>
      </c>
      <c r="B2187" s="356" t="s">
        <v>10277</v>
      </c>
      <c r="C2187" s="356" t="s">
        <v>3517</v>
      </c>
      <c r="D2187" s="352">
        <v>11.43</v>
      </c>
    </row>
    <row r="2188" spans="1:4" x14ac:dyDescent="0.25">
      <c r="A2188" s="356">
        <v>43587</v>
      </c>
      <c r="B2188" s="356" t="s">
        <v>10278</v>
      </c>
      <c r="C2188" s="356" t="s">
        <v>3517</v>
      </c>
      <c r="D2188" s="352">
        <v>13.19</v>
      </c>
    </row>
    <row r="2189" spans="1:4" x14ac:dyDescent="0.25">
      <c r="A2189" s="356">
        <v>3106</v>
      </c>
      <c r="B2189" s="356" t="s">
        <v>10279</v>
      </c>
      <c r="C2189" s="356" t="s">
        <v>3517</v>
      </c>
      <c r="D2189" s="352">
        <v>16.73</v>
      </c>
    </row>
    <row r="2190" spans="1:4" x14ac:dyDescent="0.25">
      <c r="A2190" s="356">
        <v>44539</v>
      </c>
      <c r="B2190" s="356" t="s">
        <v>12589</v>
      </c>
      <c r="C2190" s="356" t="s">
        <v>3575</v>
      </c>
      <c r="D2190" s="352">
        <v>3.64</v>
      </c>
    </row>
    <row r="2191" spans="1:4" x14ac:dyDescent="0.25">
      <c r="A2191" s="356">
        <v>3123</v>
      </c>
      <c r="B2191" s="356" t="s">
        <v>5193</v>
      </c>
      <c r="C2191" s="356" t="s">
        <v>3575</v>
      </c>
      <c r="D2191" s="352">
        <v>3.4</v>
      </c>
    </row>
    <row r="2192" spans="1:4" x14ac:dyDescent="0.25">
      <c r="A2192" s="356">
        <v>38125</v>
      </c>
      <c r="B2192" s="356" t="s">
        <v>5194</v>
      </c>
      <c r="C2192" s="356" t="s">
        <v>3575</v>
      </c>
      <c r="D2192" s="352">
        <v>1.1399999999999999</v>
      </c>
    </row>
    <row r="2193" spans="1:4" x14ac:dyDescent="0.25">
      <c r="A2193" s="356">
        <v>39014</v>
      </c>
      <c r="B2193" s="356" t="s">
        <v>5195</v>
      </c>
      <c r="C2193" s="356" t="s">
        <v>3575</v>
      </c>
      <c r="D2193" s="352">
        <v>9.9</v>
      </c>
    </row>
    <row r="2194" spans="1:4" x14ac:dyDescent="0.25">
      <c r="A2194" s="356">
        <v>39365</v>
      </c>
      <c r="B2194" s="356" t="s">
        <v>5196</v>
      </c>
      <c r="C2194" s="356" t="s">
        <v>3517</v>
      </c>
      <c r="D2194" s="353">
        <v>1161.3800000000001</v>
      </c>
    </row>
    <row r="2195" spans="1:4" x14ac:dyDescent="0.25">
      <c r="A2195" s="356">
        <v>39366</v>
      </c>
      <c r="B2195" s="356" t="s">
        <v>5197</v>
      </c>
      <c r="C2195" s="356" t="s">
        <v>3517</v>
      </c>
      <c r="D2195" s="353">
        <v>2973.62</v>
      </c>
    </row>
    <row r="2196" spans="1:4" x14ac:dyDescent="0.25">
      <c r="A2196" s="356">
        <v>39367</v>
      </c>
      <c r="B2196" s="356" t="s">
        <v>5198</v>
      </c>
      <c r="C2196" s="356" t="s">
        <v>3517</v>
      </c>
      <c r="D2196" s="353">
        <v>4064.4</v>
      </c>
    </row>
    <row r="2197" spans="1:4" x14ac:dyDescent="0.25">
      <c r="A2197" s="356">
        <v>37394</v>
      </c>
      <c r="B2197" s="356" t="s">
        <v>5199</v>
      </c>
      <c r="C2197" s="356" t="s">
        <v>5200</v>
      </c>
      <c r="D2197" s="352">
        <v>43.05</v>
      </c>
    </row>
    <row r="2198" spans="1:4" x14ac:dyDescent="0.25">
      <c r="A2198" s="356">
        <v>14146</v>
      </c>
      <c r="B2198" s="356" t="s">
        <v>5201</v>
      </c>
      <c r="C2198" s="356" t="s">
        <v>5200</v>
      </c>
      <c r="D2198" s="352">
        <v>69.239999999999995</v>
      </c>
    </row>
    <row r="2199" spans="1:4" x14ac:dyDescent="0.25">
      <c r="A2199" s="356">
        <v>38134</v>
      </c>
      <c r="B2199" s="356" t="s">
        <v>5202</v>
      </c>
      <c r="C2199" s="356" t="s">
        <v>3575</v>
      </c>
      <c r="D2199" s="352">
        <v>90.59</v>
      </c>
    </row>
    <row r="2200" spans="1:4" x14ac:dyDescent="0.25">
      <c r="A2200" s="356">
        <v>38132</v>
      </c>
      <c r="B2200" s="356" t="s">
        <v>5203</v>
      </c>
      <c r="C2200" s="356" t="s">
        <v>3575</v>
      </c>
      <c r="D2200" s="352">
        <v>92.4</v>
      </c>
    </row>
    <row r="2201" spans="1:4" x14ac:dyDescent="0.25">
      <c r="A2201" s="356">
        <v>38133</v>
      </c>
      <c r="B2201" s="356" t="s">
        <v>5204</v>
      </c>
      <c r="C2201" s="356" t="s">
        <v>3575</v>
      </c>
      <c r="D2201" s="352">
        <v>89.37</v>
      </c>
    </row>
    <row r="2202" spans="1:4" x14ac:dyDescent="0.25">
      <c r="A2202" s="356">
        <v>938</v>
      </c>
      <c r="B2202" s="356" t="s">
        <v>5205</v>
      </c>
      <c r="C2202" s="356" t="s">
        <v>3526</v>
      </c>
      <c r="D2202" s="352">
        <v>1.59</v>
      </c>
    </row>
    <row r="2203" spans="1:4" x14ac:dyDescent="0.25">
      <c r="A2203" s="356">
        <v>937</v>
      </c>
      <c r="B2203" s="356" t="s">
        <v>5206</v>
      </c>
      <c r="C2203" s="356" t="s">
        <v>3526</v>
      </c>
      <c r="D2203" s="352">
        <v>9.82</v>
      </c>
    </row>
    <row r="2204" spans="1:4" x14ac:dyDescent="0.25">
      <c r="A2204" s="356">
        <v>939</v>
      </c>
      <c r="B2204" s="356" t="s">
        <v>5207</v>
      </c>
      <c r="C2204" s="356" t="s">
        <v>3526</v>
      </c>
      <c r="D2204" s="352">
        <v>2.54</v>
      </c>
    </row>
    <row r="2205" spans="1:4" x14ac:dyDescent="0.25">
      <c r="A2205" s="356">
        <v>944</v>
      </c>
      <c r="B2205" s="356" t="s">
        <v>5208</v>
      </c>
      <c r="C2205" s="356" t="s">
        <v>3526</v>
      </c>
      <c r="D2205" s="352">
        <v>4.34</v>
      </c>
    </row>
    <row r="2206" spans="1:4" x14ac:dyDescent="0.25">
      <c r="A2206" s="356">
        <v>940</v>
      </c>
      <c r="B2206" s="356" t="s">
        <v>5209</v>
      </c>
      <c r="C2206" s="356" t="s">
        <v>3526</v>
      </c>
      <c r="D2206" s="352">
        <v>6.01</v>
      </c>
    </row>
    <row r="2207" spans="1:4" x14ac:dyDescent="0.25">
      <c r="A2207" s="356">
        <v>936</v>
      </c>
      <c r="B2207" s="356" t="s">
        <v>5210</v>
      </c>
      <c r="C2207" s="356" t="s">
        <v>3526</v>
      </c>
      <c r="D2207" s="352">
        <v>2.12</v>
      </c>
    </row>
    <row r="2208" spans="1:4" x14ac:dyDescent="0.25">
      <c r="A2208" s="356">
        <v>935</v>
      </c>
      <c r="B2208" s="356" t="s">
        <v>5211</v>
      </c>
      <c r="C2208" s="356" t="s">
        <v>3526</v>
      </c>
      <c r="D2208" s="352">
        <v>1.61</v>
      </c>
    </row>
    <row r="2209" spans="1:4" x14ac:dyDescent="0.25">
      <c r="A2209" s="356">
        <v>44397</v>
      </c>
      <c r="B2209" s="356" t="s">
        <v>12590</v>
      </c>
      <c r="C2209" s="356" t="s">
        <v>3526</v>
      </c>
      <c r="D2209" s="352">
        <v>1.52</v>
      </c>
    </row>
    <row r="2210" spans="1:4" x14ac:dyDescent="0.25">
      <c r="A2210" s="356">
        <v>406</v>
      </c>
      <c r="B2210" s="356" t="s">
        <v>5212</v>
      </c>
      <c r="C2210" s="356" t="s">
        <v>3517</v>
      </c>
      <c r="D2210" s="352">
        <v>98.58</v>
      </c>
    </row>
    <row r="2211" spans="1:4" x14ac:dyDescent="0.25">
      <c r="A2211" s="356">
        <v>42529</v>
      </c>
      <c r="B2211" s="356" t="s">
        <v>5213</v>
      </c>
      <c r="C2211" s="356" t="s">
        <v>3526</v>
      </c>
      <c r="D2211" s="352">
        <v>1.33</v>
      </c>
    </row>
    <row r="2212" spans="1:4" x14ac:dyDescent="0.25">
      <c r="A2212" s="356">
        <v>39634</v>
      </c>
      <c r="B2212" s="356" t="s">
        <v>5214</v>
      </c>
      <c r="C2212" s="356" t="s">
        <v>3526</v>
      </c>
      <c r="D2212" s="352">
        <v>9.74</v>
      </c>
    </row>
    <row r="2213" spans="1:4" x14ac:dyDescent="0.25">
      <c r="A2213" s="356">
        <v>39701</v>
      </c>
      <c r="B2213" s="356" t="s">
        <v>5215</v>
      </c>
      <c r="C2213" s="356" t="s">
        <v>3517</v>
      </c>
      <c r="D2213" s="352">
        <v>92.21</v>
      </c>
    </row>
    <row r="2214" spans="1:4" x14ac:dyDescent="0.25">
      <c r="A2214" s="356">
        <v>12815</v>
      </c>
      <c r="B2214" s="356" t="s">
        <v>5216</v>
      </c>
      <c r="C2214" s="356" t="s">
        <v>3517</v>
      </c>
      <c r="D2214" s="352">
        <v>9.02</v>
      </c>
    </row>
    <row r="2215" spans="1:4" x14ac:dyDescent="0.25">
      <c r="A2215" s="356">
        <v>407</v>
      </c>
      <c r="B2215" s="356" t="s">
        <v>5217</v>
      </c>
      <c r="C2215" s="356" t="s">
        <v>3575</v>
      </c>
      <c r="D2215" s="352">
        <v>64.89</v>
      </c>
    </row>
    <row r="2216" spans="1:4" x14ac:dyDescent="0.25">
      <c r="A2216" s="356">
        <v>39431</v>
      </c>
      <c r="B2216" s="356" t="s">
        <v>5218</v>
      </c>
      <c r="C2216" s="356" t="s">
        <v>3526</v>
      </c>
      <c r="D2216" s="352">
        <v>0.33</v>
      </c>
    </row>
    <row r="2217" spans="1:4" x14ac:dyDescent="0.25">
      <c r="A2217" s="356">
        <v>39432</v>
      </c>
      <c r="B2217" s="356" t="s">
        <v>5219</v>
      </c>
      <c r="C2217" s="356" t="s">
        <v>3526</v>
      </c>
      <c r="D2217" s="352">
        <v>2.97</v>
      </c>
    </row>
    <row r="2218" spans="1:4" x14ac:dyDescent="0.25">
      <c r="A2218" s="356">
        <v>20111</v>
      </c>
      <c r="B2218" s="356" t="s">
        <v>5220</v>
      </c>
      <c r="C2218" s="356" t="s">
        <v>3517</v>
      </c>
      <c r="D2218" s="352">
        <v>10.45</v>
      </c>
    </row>
    <row r="2219" spans="1:4" x14ac:dyDescent="0.25">
      <c r="A2219" s="356">
        <v>21127</v>
      </c>
      <c r="B2219" s="356" t="s">
        <v>5221</v>
      </c>
      <c r="C2219" s="356" t="s">
        <v>3517</v>
      </c>
      <c r="D2219" s="352">
        <v>3.95</v>
      </c>
    </row>
    <row r="2220" spans="1:4" x14ac:dyDescent="0.25">
      <c r="A2220" s="356">
        <v>404</v>
      </c>
      <c r="B2220" s="356" t="s">
        <v>5222</v>
      </c>
      <c r="C2220" s="356" t="s">
        <v>3526</v>
      </c>
      <c r="D2220" s="352">
        <v>1.42</v>
      </c>
    </row>
    <row r="2221" spans="1:4" x14ac:dyDescent="0.25">
      <c r="A2221" s="356">
        <v>14151</v>
      </c>
      <c r="B2221" s="356" t="s">
        <v>5223</v>
      </c>
      <c r="C2221" s="356" t="s">
        <v>3517</v>
      </c>
      <c r="D2221" s="352">
        <v>49.76</v>
      </c>
    </row>
    <row r="2222" spans="1:4" x14ac:dyDescent="0.25">
      <c r="A2222" s="356">
        <v>14153</v>
      </c>
      <c r="B2222" s="356" t="s">
        <v>5224</v>
      </c>
      <c r="C2222" s="356" t="s">
        <v>3517</v>
      </c>
      <c r="D2222" s="352">
        <v>56.25</v>
      </c>
    </row>
    <row r="2223" spans="1:4" x14ac:dyDescent="0.25">
      <c r="A2223" s="356">
        <v>14152</v>
      </c>
      <c r="B2223" s="356" t="s">
        <v>5225</v>
      </c>
      <c r="C2223" s="356" t="s">
        <v>3517</v>
      </c>
      <c r="D2223" s="352">
        <v>43.18</v>
      </c>
    </row>
    <row r="2224" spans="1:4" x14ac:dyDescent="0.25">
      <c r="A2224" s="356">
        <v>14154</v>
      </c>
      <c r="B2224" s="356" t="s">
        <v>5226</v>
      </c>
      <c r="C2224" s="356" t="s">
        <v>3517</v>
      </c>
      <c r="D2224" s="352">
        <v>151.15</v>
      </c>
    </row>
    <row r="2225" spans="1:4" x14ac:dyDescent="0.25">
      <c r="A2225" s="356">
        <v>3146</v>
      </c>
      <c r="B2225" s="356" t="s">
        <v>5227</v>
      </c>
      <c r="C2225" s="356" t="s">
        <v>3517</v>
      </c>
      <c r="D2225" s="352">
        <v>5</v>
      </c>
    </row>
    <row r="2226" spans="1:4" x14ac:dyDescent="0.25">
      <c r="A2226" s="356">
        <v>3143</v>
      </c>
      <c r="B2226" s="356" t="s">
        <v>5228</v>
      </c>
      <c r="C2226" s="356" t="s">
        <v>3517</v>
      </c>
      <c r="D2226" s="352">
        <v>11.37</v>
      </c>
    </row>
    <row r="2227" spans="1:4" x14ac:dyDescent="0.25">
      <c r="A2227" s="356">
        <v>3148</v>
      </c>
      <c r="B2227" s="356" t="s">
        <v>5229</v>
      </c>
      <c r="C2227" s="356" t="s">
        <v>3517</v>
      </c>
      <c r="D2227" s="352">
        <v>18.440000000000001</v>
      </c>
    </row>
    <row r="2228" spans="1:4" x14ac:dyDescent="0.25">
      <c r="A2228" s="356">
        <v>4310</v>
      </c>
      <c r="B2228" s="356" t="s">
        <v>5230</v>
      </c>
      <c r="C2228" s="356" t="s">
        <v>3517</v>
      </c>
      <c r="D2228" s="352">
        <v>3.02</v>
      </c>
    </row>
    <row r="2229" spans="1:4" x14ac:dyDescent="0.25">
      <c r="A2229" s="356">
        <v>4311</v>
      </c>
      <c r="B2229" s="356" t="s">
        <v>5231</v>
      </c>
      <c r="C2229" s="356" t="s">
        <v>3517</v>
      </c>
      <c r="D2229" s="352">
        <v>2.12</v>
      </c>
    </row>
    <row r="2230" spans="1:4" x14ac:dyDescent="0.25">
      <c r="A2230" s="356">
        <v>4312</v>
      </c>
      <c r="B2230" s="356" t="s">
        <v>5232</v>
      </c>
      <c r="C2230" s="356" t="s">
        <v>3517</v>
      </c>
      <c r="D2230" s="352">
        <v>2.97</v>
      </c>
    </row>
    <row r="2231" spans="1:4" x14ac:dyDescent="0.25">
      <c r="A2231" s="356">
        <v>13261</v>
      </c>
      <c r="B2231" s="356" t="s">
        <v>5233</v>
      </c>
      <c r="C2231" s="356" t="s">
        <v>3517</v>
      </c>
      <c r="D2231" s="352">
        <v>4.26</v>
      </c>
    </row>
    <row r="2232" spans="1:4" x14ac:dyDescent="0.25">
      <c r="A2232" s="356">
        <v>3255</v>
      </c>
      <c r="B2232" s="356" t="s">
        <v>5234</v>
      </c>
      <c r="C2232" s="356" t="s">
        <v>3517</v>
      </c>
      <c r="D2232" s="352">
        <v>8.19</v>
      </c>
    </row>
    <row r="2233" spans="1:4" x14ac:dyDescent="0.25">
      <c r="A2233" s="356">
        <v>3254</v>
      </c>
      <c r="B2233" s="356" t="s">
        <v>5235</v>
      </c>
      <c r="C2233" s="356" t="s">
        <v>3517</v>
      </c>
      <c r="D2233" s="352">
        <v>133.01</v>
      </c>
    </row>
    <row r="2234" spans="1:4" x14ac:dyDescent="0.25">
      <c r="A2234" s="356">
        <v>3259</v>
      </c>
      <c r="B2234" s="356" t="s">
        <v>5236</v>
      </c>
      <c r="C2234" s="356" t="s">
        <v>3517</v>
      </c>
      <c r="D2234" s="352">
        <v>15.98</v>
      </c>
    </row>
    <row r="2235" spans="1:4" x14ac:dyDescent="0.25">
      <c r="A2235" s="356">
        <v>3258</v>
      </c>
      <c r="B2235" s="356" t="s">
        <v>5237</v>
      </c>
      <c r="C2235" s="356" t="s">
        <v>3517</v>
      </c>
      <c r="D2235" s="352">
        <v>9.66</v>
      </c>
    </row>
    <row r="2236" spans="1:4" x14ac:dyDescent="0.25">
      <c r="A2236" s="356">
        <v>3251</v>
      </c>
      <c r="B2236" s="356" t="s">
        <v>5238</v>
      </c>
      <c r="C2236" s="356" t="s">
        <v>3517</v>
      </c>
      <c r="D2236" s="352">
        <v>5.69</v>
      </c>
    </row>
    <row r="2237" spans="1:4" x14ac:dyDescent="0.25">
      <c r="A2237" s="356">
        <v>3256</v>
      </c>
      <c r="B2237" s="356" t="s">
        <v>5239</v>
      </c>
      <c r="C2237" s="356" t="s">
        <v>3517</v>
      </c>
      <c r="D2237" s="352">
        <v>10.78</v>
      </c>
    </row>
    <row r="2238" spans="1:4" x14ac:dyDescent="0.25">
      <c r="A2238" s="356">
        <v>3261</v>
      </c>
      <c r="B2238" s="356" t="s">
        <v>5240</v>
      </c>
      <c r="C2238" s="356" t="s">
        <v>3517</v>
      </c>
      <c r="D2238" s="352">
        <v>117.63</v>
      </c>
    </row>
    <row r="2239" spans="1:4" x14ac:dyDescent="0.25">
      <c r="A2239" s="356">
        <v>3260</v>
      </c>
      <c r="B2239" s="356" t="s">
        <v>5241</v>
      </c>
      <c r="C2239" s="356" t="s">
        <v>3517</v>
      </c>
      <c r="D2239" s="352">
        <v>20.21</v>
      </c>
    </row>
    <row r="2240" spans="1:4" x14ac:dyDescent="0.25">
      <c r="A2240" s="356">
        <v>3272</v>
      </c>
      <c r="B2240" s="356" t="s">
        <v>5242</v>
      </c>
      <c r="C2240" s="356" t="s">
        <v>3517</v>
      </c>
      <c r="D2240" s="352">
        <v>41.69</v>
      </c>
    </row>
    <row r="2241" spans="1:4" x14ac:dyDescent="0.25">
      <c r="A2241" s="356">
        <v>3265</v>
      </c>
      <c r="B2241" s="356" t="s">
        <v>5243</v>
      </c>
      <c r="C2241" s="356" t="s">
        <v>3517</v>
      </c>
      <c r="D2241" s="352">
        <v>33.119999999999997</v>
      </c>
    </row>
    <row r="2242" spans="1:4" x14ac:dyDescent="0.25">
      <c r="A2242" s="356">
        <v>3262</v>
      </c>
      <c r="B2242" s="356" t="s">
        <v>5244</v>
      </c>
      <c r="C2242" s="356" t="s">
        <v>3517</v>
      </c>
      <c r="D2242" s="352">
        <v>14.5</v>
      </c>
    </row>
    <row r="2243" spans="1:4" x14ac:dyDescent="0.25">
      <c r="A2243" s="356">
        <v>3264</v>
      </c>
      <c r="B2243" s="356" t="s">
        <v>5245</v>
      </c>
      <c r="C2243" s="356" t="s">
        <v>3517</v>
      </c>
      <c r="D2243" s="352">
        <v>23.82</v>
      </c>
    </row>
    <row r="2244" spans="1:4" x14ac:dyDescent="0.25">
      <c r="A2244" s="356">
        <v>3267</v>
      </c>
      <c r="B2244" s="356" t="s">
        <v>5246</v>
      </c>
      <c r="C2244" s="356" t="s">
        <v>3517</v>
      </c>
      <c r="D2244" s="352">
        <v>77.790000000000006</v>
      </c>
    </row>
    <row r="2245" spans="1:4" x14ac:dyDescent="0.25">
      <c r="A2245" s="356">
        <v>3266</v>
      </c>
      <c r="B2245" s="356" t="s">
        <v>5247</v>
      </c>
      <c r="C2245" s="356" t="s">
        <v>3517</v>
      </c>
      <c r="D2245" s="352">
        <v>49.49</v>
      </c>
    </row>
    <row r="2246" spans="1:4" x14ac:dyDescent="0.25">
      <c r="A2246" s="356">
        <v>3263</v>
      </c>
      <c r="B2246" s="356" t="s">
        <v>5248</v>
      </c>
      <c r="C2246" s="356" t="s">
        <v>3517</v>
      </c>
      <c r="D2246" s="352">
        <v>19.809999999999999</v>
      </c>
    </row>
    <row r="2247" spans="1:4" x14ac:dyDescent="0.25">
      <c r="A2247" s="356">
        <v>3268</v>
      </c>
      <c r="B2247" s="356" t="s">
        <v>5249</v>
      </c>
      <c r="C2247" s="356" t="s">
        <v>3517</v>
      </c>
      <c r="D2247" s="352">
        <v>105.18</v>
      </c>
    </row>
    <row r="2248" spans="1:4" x14ac:dyDescent="0.25">
      <c r="A2248" s="356">
        <v>3271</v>
      </c>
      <c r="B2248" s="356" t="s">
        <v>5250</v>
      </c>
      <c r="C2248" s="356" t="s">
        <v>3517</v>
      </c>
      <c r="D2248" s="352">
        <v>155.5</v>
      </c>
    </row>
    <row r="2249" spans="1:4" x14ac:dyDescent="0.25">
      <c r="A2249" s="356">
        <v>3270</v>
      </c>
      <c r="B2249" s="356" t="s">
        <v>5251</v>
      </c>
      <c r="C2249" s="356" t="s">
        <v>3517</v>
      </c>
      <c r="D2249" s="352">
        <v>261.25</v>
      </c>
    </row>
    <row r="2250" spans="1:4" x14ac:dyDescent="0.25">
      <c r="A2250" s="356">
        <v>3275</v>
      </c>
      <c r="B2250" s="356" t="s">
        <v>5252</v>
      </c>
      <c r="C2250" s="356" t="s">
        <v>3518</v>
      </c>
      <c r="D2250" s="352">
        <v>149.22999999999999</v>
      </c>
    </row>
    <row r="2251" spans="1:4" x14ac:dyDescent="0.25">
      <c r="A2251" s="356">
        <v>39512</v>
      </c>
      <c r="B2251" s="356" t="s">
        <v>5253</v>
      </c>
      <c r="C2251" s="356" t="s">
        <v>3518</v>
      </c>
      <c r="D2251" s="352">
        <v>135.82</v>
      </c>
    </row>
    <row r="2252" spans="1:4" x14ac:dyDescent="0.25">
      <c r="A2252" s="356">
        <v>39511</v>
      </c>
      <c r="B2252" s="356" t="s">
        <v>5254</v>
      </c>
      <c r="C2252" s="356" t="s">
        <v>3518</v>
      </c>
      <c r="D2252" s="352">
        <v>148.13999999999999</v>
      </c>
    </row>
    <row r="2253" spans="1:4" x14ac:dyDescent="0.25">
      <c r="A2253" s="356">
        <v>39513</v>
      </c>
      <c r="B2253" s="356" t="s">
        <v>5255</v>
      </c>
      <c r="C2253" s="356" t="s">
        <v>3518</v>
      </c>
      <c r="D2253" s="352">
        <v>158.9</v>
      </c>
    </row>
    <row r="2254" spans="1:4" x14ac:dyDescent="0.25">
      <c r="A2254" s="356">
        <v>3286</v>
      </c>
      <c r="B2254" s="356" t="s">
        <v>5256</v>
      </c>
      <c r="C2254" s="356" t="s">
        <v>3518</v>
      </c>
      <c r="D2254" s="352">
        <v>79.27</v>
      </c>
    </row>
    <row r="2255" spans="1:4" x14ac:dyDescent="0.25">
      <c r="A2255" s="356">
        <v>3287</v>
      </c>
      <c r="B2255" s="356" t="s">
        <v>5257</v>
      </c>
      <c r="C2255" s="356" t="s">
        <v>3518</v>
      </c>
      <c r="D2255" s="352">
        <v>119.8</v>
      </c>
    </row>
    <row r="2256" spans="1:4" x14ac:dyDescent="0.25">
      <c r="A2256" s="356">
        <v>3283</v>
      </c>
      <c r="B2256" s="356" t="s">
        <v>5258</v>
      </c>
      <c r="C2256" s="356" t="s">
        <v>3518</v>
      </c>
      <c r="D2256" s="352">
        <v>25.16</v>
      </c>
    </row>
    <row r="2257" spans="1:4" x14ac:dyDescent="0.25">
      <c r="A2257" s="356">
        <v>11587</v>
      </c>
      <c r="B2257" s="356" t="s">
        <v>5259</v>
      </c>
      <c r="C2257" s="356" t="s">
        <v>3518</v>
      </c>
      <c r="D2257" s="352">
        <v>102.33</v>
      </c>
    </row>
    <row r="2258" spans="1:4" x14ac:dyDescent="0.25">
      <c r="A2258" s="356">
        <v>36225</v>
      </c>
      <c r="B2258" s="356" t="s">
        <v>5260</v>
      </c>
      <c r="C2258" s="356" t="s">
        <v>3518</v>
      </c>
      <c r="D2258" s="352">
        <v>41.57</v>
      </c>
    </row>
    <row r="2259" spans="1:4" x14ac:dyDescent="0.25">
      <c r="A2259" s="356">
        <v>36230</v>
      </c>
      <c r="B2259" s="356" t="s">
        <v>5261</v>
      </c>
      <c r="C2259" s="356" t="s">
        <v>3518</v>
      </c>
      <c r="D2259" s="352">
        <v>30.54</v>
      </c>
    </row>
    <row r="2260" spans="1:4" x14ac:dyDescent="0.25">
      <c r="A2260" s="356">
        <v>36238</v>
      </c>
      <c r="B2260" s="356" t="s">
        <v>5262</v>
      </c>
      <c r="C2260" s="356" t="s">
        <v>3518</v>
      </c>
      <c r="D2260" s="352">
        <v>29.84</v>
      </c>
    </row>
    <row r="2261" spans="1:4" x14ac:dyDescent="0.25">
      <c r="A2261" s="356">
        <v>39363</v>
      </c>
      <c r="B2261" s="356" t="s">
        <v>5263</v>
      </c>
      <c r="C2261" s="356" t="s">
        <v>3517</v>
      </c>
      <c r="D2261" s="353">
        <v>4730.76</v>
      </c>
    </row>
    <row r="2262" spans="1:4" x14ac:dyDescent="0.25">
      <c r="A2262" s="356">
        <v>39361</v>
      </c>
      <c r="B2262" s="356" t="s">
        <v>5264</v>
      </c>
      <c r="C2262" s="356" t="s">
        <v>3517</v>
      </c>
      <c r="D2262" s="353">
        <v>1216.48</v>
      </c>
    </row>
    <row r="2263" spans="1:4" x14ac:dyDescent="0.25">
      <c r="A2263" s="356">
        <v>39362</v>
      </c>
      <c r="B2263" s="356" t="s">
        <v>5265</v>
      </c>
      <c r="C2263" s="356" t="s">
        <v>3517</v>
      </c>
      <c r="D2263" s="353">
        <v>3743.42</v>
      </c>
    </row>
    <row r="2264" spans="1:4" x14ac:dyDescent="0.25">
      <c r="A2264" s="356">
        <v>39364</v>
      </c>
      <c r="B2264" s="356" t="s">
        <v>5266</v>
      </c>
      <c r="C2264" s="356" t="s">
        <v>3517</v>
      </c>
      <c r="D2264" s="353">
        <v>10813.17</v>
      </c>
    </row>
    <row r="2265" spans="1:4" x14ac:dyDescent="0.25">
      <c r="A2265" s="356">
        <v>14576</v>
      </c>
      <c r="B2265" s="356" t="s">
        <v>5267</v>
      </c>
      <c r="C2265" s="356" t="s">
        <v>3517</v>
      </c>
      <c r="D2265" s="353">
        <v>6140142.5800000001</v>
      </c>
    </row>
    <row r="2266" spans="1:4" x14ac:dyDescent="0.25">
      <c r="A2266" s="356">
        <v>13877</v>
      </c>
      <c r="B2266" s="356" t="s">
        <v>5268</v>
      </c>
      <c r="C2266" s="356" t="s">
        <v>3517</v>
      </c>
      <c r="D2266" s="353">
        <v>2628503.46</v>
      </c>
    </row>
    <row r="2267" spans="1:4" x14ac:dyDescent="0.25">
      <c r="A2267" s="356">
        <v>7307</v>
      </c>
      <c r="B2267" s="356" t="s">
        <v>5269</v>
      </c>
      <c r="C2267" s="356" t="s">
        <v>3576</v>
      </c>
      <c r="D2267" s="352">
        <v>31.43</v>
      </c>
    </row>
    <row r="2268" spans="1:4" x14ac:dyDescent="0.25">
      <c r="A2268" s="356">
        <v>38122</v>
      </c>
      <c r="B2268" s="356" t="s">
        <v>5270</v>
      </c>
      <c r="C2268" s="356" t="s">
        <v>3576</v>
      </c>
      <c r="D2268" s="352">
        <v>7.94</v>
      </c>
    </row>
    <row r="2269" spans="1:4" x14ac:dyDescent="0.25">
      <c r="A2269" s="356">
        <v>43653</v>
      </c>
      <c r="B2269" s="356" t="s">
        <v>12591</v>
      </c>
      <c r="C2269" s="356" t="s">
        <v>3576</v>
      </c>
      <c r="D2269" s="352">
        <v>32.76</v>
      </c>
    </row>
    <row r="2270" spans="1:4" x14ac:dyDescent="0.25">
      <c r="A2270" s="356">
        <v>38633</v>
      </c>
      <c r="B2270" s="356" t="s">
        <v>5271</v>
      </c>
      <c r="C2270" s="356" t="s">
        <v>3517</v>
      </c>
      <c r="D2270" s="352">
        <v>20.52</v>
      </c>
    </row>
    <row r="2271" spans="1:4" x14ac:dyDescent="0.25">
      <c r="A2271" s="356">
        <v>12344</v>
      </c>
      <c r="B2271" s="356" t="s">
        <v>5272</v>
      </c>
      <c r="C2271" s="356" t="s">
        <v>3517</v>
      </c>
      <c r="D2271" s="352">
        <v>5.72</v>
      </c>
    </row>
    <row r="2272" spans="1:4" x14ac:dyDescent="0.25">
      <c r="A2272" s="356">
        <v>12343</v>
      </c>
      <c r="B2272" s="356" t="s">
        <v>5273</v>
      </c>
      <c r="C2272" s="356" t="s">
        <v>3517</v>
      </c>
      <c r="D2272" s="352">
        <v>8.8800000000000008</v>
      </c>
    </row>
    <row r="2273" spans="1:4" x14ac:dyDescent="0.25">
      <c r="A2273" s="356">
        <v>3295</v>
      </c>
      <c r="B2273" s="356" t="s">
        <v>5274</v>
      </c>
      <c r="C2273" s="356" t="s">
        <v>3517</v>
      </c>
      <c r="D2273" s="352">
        <v>31</v>
      </c>
    </row>
    <row r="2274" spans="1:4" x14ac:dyDescent="0.25">
      <c r="A2274" s="356">
        <v>3302</v>
      </c>
      <c r="B2274" s="356" t="s">
        <v>5275</v>
      </c>
      <c r="C2274" s="356" t="s">
        <v>3517</v>
      </c>
      <c r="D2274" s="352">
        <v>32.409999999999997</v>
      </c>
    </row>
    <row r="2275" spans="1:4" x14ac:dyDescent="0.25">
      <c r="A2275" s="356">
        <v>3297</v>
      </c>
      <c r="B2275" s="356" t="s">
        <v>5276</v>
      </c>
      <c r="C2275" s="356" t="s">
        <v>3517</v>
      </c>
      <c r="D2275" s="352">
        <v>34.6</v>
      </c>
    </row>
    <row r="2276" spans="1:4" x14ac:dyDescent="0.25">
      <c r="A2276" s="356">
        <v>3294</v>
      </c>
      <c r="B2276" s="356" t="s">
        <v>5277</v>
      </c>
      <c r="C2276" s="356" t="s">
        <v>3517</v>
      </c>
      <c r="D2276" s="352">
        <v>35.130000000000003</v>
      </c>
    </row>
    <row r="2277" spans="1:4" x14ac:dyDescent="0.25">
      <c r="A2277" s="356">
        <v>3292</v>
      </c>
      <c r="B2277" s="356" t="s">
        <v>5278</v>
      </c>
      <c r="C2277" s="356" t="s">
        <v>3517</v>
      </c>
      <c r="D2277" s="352">
        <v>33</v>
      </c>
    </row>
    <row r="2278" spans="1:4" x14ac:dyDescent="0.25">
      <c r="A2278" s="356">
        <v>3298</v>
      </c>
      <c r="B2278" s="356" t="s">
        <v>5279</v>
      </c>
      <c r="C2278" s="356" t="s">
        <v>3517</v>
      </c>
      <c r="D2278" s="352">
        <v>77.34</v>
      </c>
    </row>
    <row r="2279" spans="1:4" x14ac:dyDescent="0.25">
      <c r="A2279" s="356">
        <v>11596</v>
      </c>
      <c r="B2279" s="356" t="s">
        <v>5280</v>
      </c>
      <c r="C2279" s="356" t="s">
        <v>3517</v>
      </c>
      <c r="D2279" s="352">
        <v>470.66</v>
      </c>
    </row>
    <row r="2280" spans="1:4" x14ac:dyDescent="0.25">
      <c r="A2280" s="356">
        <v>34802</v>
      </c>
      <c r="B2280" s="356" t="s">
        <v>8144</v>
      </c>
      <c r="C2280" s="356" t="s">
        <v>3517</v>
      </c>
      <c r="D2280" s="353">
        <v>1292.58</v>
      </c>
    </row>
    <row r="2281" spans="1:4" x14ac:dyDescent="0.25">
      <c r="A2281" s="356">
        <v>11588</v>
      </c>
      <c r="B2281" s="356" t="s">
        <v>8145</v>
      </c>
      <c r="C2281" s="356" t="s">
        <v>3517</v>
      </c>
      <c r="D2281" s="353">
        <v>1394.49</v>
      </c>
    </row>
    <row r="2282" spans="1:4" x14ac:dyDescent="0.25">
      <c r="A2282" s="356">
        <v>34383</v>
      </c>
      <c r="B2282" s="356" t="s">
        <v>8146</v>
      </c>
      <c r="C2282" s="356" t="s">
        <v>3517</v>
      </c>
      <c r="D2282" s="353">
        <v>1534.04</v>
      </c>
    </row>
    <row r="2283" spans="1:4" x14ac:dyDescent="0.25">
      <c r="A2283" s="356">
        <v>40451</v>
      </c>
      <c r="B2283" s="356" t="s">
        <v>8147</v>
      </c>
      <c r="C2283" s="356" t="s">
        <v>3518</v>
      </c>
      <c r="D2283" s="352">
        <v>124</v>
      </c>
    </row>
    <row r="2284" spans="1:4" x14ac:dyDescent="0.25">
      <c r="A2284" s="356">
        <v>40453</v>
      </c>
      <c r="B2284" s="356" t="s">
        <v>8148</v>
      </c>
      <c r="C2284" s="356" t="s">
        <v>3518</v>
      </c>
      <c r="D2284" s="352">
        <v>134.16999999999999</v>
      </c>
    </row>
    <row r="2285" spans="1:4" x14ac:dyDescent="0.25">
      <c r="A2285" s="356">
        <v>40452</v>
      </c>
      <c r="B2285" s="356" t="s">
        <v>8149</v>
      </c>
      <c r="C2285" s="356" t="s">
        <v>3518</v>
      </c>
      <c r="D2285" s="352">
        <v>147.16</v>
      </c>
    </row>
    <row r="2286" spans="1:4" x14ac:dyDescent="0.25">
      <c r="A2286" s="356">
        <v>11594</v>
      </c>
      <c r="B2286" s="356" t="s">
        <v>8150</v>
      </c>
      <c r="C2286" s="356" t="s">
        <v>3517</v>
      </c>
      <c r="D2286" s="352">
        <v>444.46</v>
      </c>
    </row>
    <row r="2287" spans="1:4" x14ac:dyDescent="0.25">
      <c r="A2287" s="356">
        <v>3311</v>
      </c>
      <c r="B2287" s="356" t="s">
        <v>8151</v>
      </c>
      <c r="C2287" s="356" t="s">
        <v>3524</v>
      </c>
      <c r="D2287" s="352">
        <v>444.46</v>
      </c>
    </row>
    <row r="2288" spans="1:4" x14ac:dyDescent="0.25">
      <c r="A2288" s="356">
        <v>11599</v>
      </c>
      <c r="B2288" s="356" t="s">
        <v>5281</v>
      </c>
      <c r="C2288" s="356" t="s">
        <v>3517</v>
      </c>
      <c r="D2288" s="352">
        <v>591.08000000000004</v>
      </c>
    </row>
    <row r="2289" spans="1:4" x14ac:dyDescent="0.25">
      <c r="A2289" s="356">
        <v>11593</v>
      </c>
      <c r="B2289" s="356" t="s">
        <v>8152</v>
      </c>
      <c r="C2289" s="356" t="s">
        <v>3517</v>
      </c>
      <c r="D2289" s="352">
        <v>828.66</v>
      </c>
    </row>
    <row r="2290" spans="1:4" x14ac:dyDescent="0.25">
      <c r="A2290" s="356">
        <v>3314</v>
      </c>
      <c r="B2290" s="356" t="s">
        <v>8153</v>
      </c>
      <c r="C2290" s="356" t="s">
        <v>3524</v>
      </c>
      <c r="D2290" s="352">
        <v>592.66</v>
      </c>
    </row>
    <row r="2291" spans="1:4" x14ac:dyDescent="0.25">
      <c r="A2291" s="356">
        <v>11597</v>
      </c>
      <c r="B2291" s="356" t="s">
        <v>5282</v>
      </c>
      <c r="C2291" s="356" t="s">
        <v>3517</v>
      </c>
      <c r="D2291" s="352">
        <v>689.19</v>
      </c>
    </row>
    <row r="2292" spans="1:4" x14ac:dyDescent="0.25">
      <c r="A2292" s="356">
        <v>3309</v>
      </c>
      <c r="B2292" s="356" t="s">
        <v>5283</v>
      </c>
      <c r="C2292" s="356" t="s">
        <v>3524</v>
      </c>
      <c r="D2292" s="352">
        <v>470.66</v>
      </c>
    </row>
    <row r="2293" spans="1:4" x14ac:dyDescent="0.25">
      <c r="A2293" s="356">
        <v>34612</v>
      </c>
      <c r="B2293" s="356" t="s">
        <v>8154</v>
      </c>
      <c r="C2293" s="356" t="s">
        <v>3517</v>
      </c>
      <c r="D2293" s="352">
        <v>852.41</v>
      </c>
    </row>
    <row r="2294" spans="1:4" x14ac:dyDescent="0.25">
      <c r="A2294" s="356">
        <v>34635</v>
      </c>
      <c r="B2294" s="356" t="s">
        <v>8155</v>
      </c>
      <c r="C2294" s="356" t="s">
        <v>3517</v>
      </c>
      <c r="D2294" s="353">
        <v>1096.1600000000001</v>
      </c>
    </row>
    <row r="2295" spans="1:4" x14ac:dyDescent="0.25">
      <c r="A2295" s="356">
        <v>34633</v>
      </c>
      <c r="B2295" s="356" t="s">
        <v>8156</v>
      </c>
      <c r="C2295" s="356" t="s">
        <v>3517</v>
      </c>
      <c r="D2295" s="353">
        <v>1208.26</v>
      </c>
    </row>
    <row r="2296" spans="1:4" x14ac:dyDescent="0.25">
      <c r="A2296" s="356">
        <v>40440</v>
      </c>
      <c r="B2296" s="356" t="s">
        <v>8157</v>
      </c>
      <c r="C2296" s="356" t="s">
        <v>3524</v>
      </c>
      <c r="D2296" s="352">
        <v>617.32000000000005</v>
      </c>
    </row>
    <row r="2297" spans="1:4" x14ac:dyDescent="0.25">
      <c r="A2297" s="356">
        <v>40441</v>
      </c>
      <c r="B2297" s="356" t="s">
        <v>8158</v>
      </c>
      <c r="C2297" s="356" t="s">
        <v>3524</v>
      </c>
      <c r="D2297" s="352">
        <v>394.12</v>
      </c>
    </row>
    <row r="2298" spans="1:4" x14ac:dyDescent="0.25">
      <c r="A2298" s="356">
        <v>40449</v>
      </c>
      <c r="B2298" s="356" t="s">
        <v>8159</v>
      </c>
      <c r="C2298" s="356" t="s">
        <v>3524</v>
      </c>
      <c r="D2298" s="352">
        <v>331.33</v>
      </c>
    </row>
    <row r="2299" spans="1:4" x14ac:dyDescent="0.25">
      <c r="A2299" s="356">
        <v>34800</v>
      </c>
      <c r="B2299" s="356" t="s">
        <v>8160</v>
      </c>
      <c r="C2299" s="356" t="s">
        <v>3524</v>
      </c>
      <c r="D2299" s="352">
        <v>414.33</v>
      </c>
    </row>
    <row r="2300" spans="1:4" x14ac:dyDescent="0.25">
      <c r="A2300" s="356">
        <v>11592</v>
      </c>
      <c r="B2300" s="356" t="s">
        <v>8161</v>
      </c>
      <c r="C2300" s="356" t="s">
        <v>3517</v>
      </c>
      <c r="D2300" s="352">
        <v>592.66</v>
      </c>
    </row>
    <row r="2301" spans="1:4" x14ac:dyDescent="0.25">
      <c r="A2301" s="356">
        <v>40438</v>
      </c>
      <c r="B2301" s="356" t="s">
        <v>5284</v>
      </c>
      <c r="C2301" s="356" t="s">
        <v>3524</v>
      </c>
      <c r="D2301" s="352">
        <v>276.02999999999997</v>
      </c>
    </row>
    <row r="2302" spans="1:4" x14ac:dyDescent="0.25">
      <c r="A2302" s="356">
        <v>40436</v>
      </c>
      <c r="B2302" s="356" t="s">
        <v>5285</v>
      </c>
      <c r="C2302" s="356" t="s">
        <v>3524</v>
      </c>
      <c r="D2302" s="352">
        <v>344.19</v>
      </c>
    </row>
    <row r="2303" spans="1:4" x14ac:dyDescent="0.25">
      <c r="A2303" s="356">
        <v>4315</v>
      </c>
      <c r="B2303" s="356" t="s">
        <v>5286</v>
      </c>
      <c r="C2303" s="356" t="s">
        <v>3517</v>
      </c>
      <c r="D2303" s="352">
        <v>2.19</v>
      </c>
    </row>
    <row r="2304" spans="1:4" x14ac:dyDescent="0.25">
      <c r="A2304" s="356">
        <v>402</v>
      </c>
      <c r="B2304" s="356" t="s">
        <v>5287</v>
      </c>
      <c r="C2304" s="356" t="s">
        <v>3517</v>
      </c>
      <c r="D2304" s="352">
        <v>16.149999999999999</v>
      </c>
    </row>
    <row r="2305" spans="1:4" x14ac:dyDescent="0.25">
      <c r="A2305" s="356">
        <v>4226</v>
      </c>
      <c r="B2305" s="356" t="s">
        <v>5288</v>
      </c>
      <c r="C2305" s="356" t="s">
        <v>3575</v>
      </c>
      <c r="D2305" s="352">
        <v>9.51</v>
      </c>
    </row>
    <row r="2306" spans="1:4" x14ac:dyDescent="0.25">
      <c r="A2306" s="356">
        <v>4222</v>
      </c>
      <c r="B2306" s="356" t="s">
        <v>5289</v>
      </c>
      <c r="C2306" s="356" t="s">
        <v>3576</v>
      </c>
      <c r="D2306" s="352">
        <v>6.42</v>
      </c>
    </row>
    <row r="2307" spans="1:4" x14ac:dyDescent="0.25">
      <c r="A2307" s="356">
        <v>34804</v>
      </c>
      <c r="B2307" s="356" t="s">
        <v>5290</v>
      </c>
      <c r="C2307" s="356" t="s">
        <v>3518</v>
      </c>
      <c r="D2307" s="352">
        <v>50.03</v>
      </c>
    </row>
    <row r="2308" spans="1:4" x14ac:dyDescent="0.25">
      <c r="A2308" s="356">
        <v>4013</v>
      </c>
      <c r="B2308" s="356" t="s">
        <v>5291</v>
      </c>
      <c r="C2308" s="356" t="s">
        <v>3518</v>
      </c>
      <c r="D2308" s="352">
        <v>6.5</v>
      </c>
    </row>
    <row r="2309" spans="1:4" x14ac:dyDescent="0.25">
      <c r="A2309" s="356">
        <v>4011</v>
      </c>
      <c r="B2309" s="356" t="s">
        <v>5292</v>
      </c>
      <c r="C2309" s="356" t="s">
        <v>3518</v>
      </c>
      <c r="D2309" s="352">
        <v>7.26</v>
      </c>
    </row>
    <row r="2310" spans="1:4" x14ac:dyDescent="0.25">
      <c r="A2310" s="356">
        <v>4021</v>
      </c>
      <c r="B2310" s="356" t="s">
        <v>5293</v>
      </c>
      <c r="C2310" s="356" t="s">
        <v>3518</v>
      </c>
      <c r="D2310" s="352">
        <v>9.06</v>
      </c>
    </row>
    <row r="2311" spans="1:4" x14ac:dyDescent="0.25">
      <c r="A2311" s="356">
        <v>4019</v>
      </c>
      <c r="B2311" s="356" t="s">
        <v>5294</v>
      </c>
      <c r="C2311" s="356" t="s">
        <v>3518</v>
      </c>
      <c r="D2311" s="352">
        <v>10.87</v>
      </c>
    </row>
    <row r="2312" spans="1:4" x14ac:dyDescent="0.25">
      <c r="A2312" s="356">
        <v>4012</v>
      </c>
      <c r="B2312" s="356" t="s">
        <v>5295</v>
      </c>
      <c r="C2312" s="356" t="s">
        <v>3518</v>
      </c>
      <c r="D2312" s="352">
        <v>14.57</v>
      </c>
    </row>
    <row r="2313" spans="1:4" x14ac:dyDescent="0.25">
      <c r="A2313" s="356">
        <v>4020</v>
      </c>
      <c r="B2313" s="356" t="s">
        <v>5296</v>
      </c>
      <c r="C2313" s="356" t="s">
        <v>3518</v>
      </c>
      <c r="D2313" s="352">
        <v>18.25</v>
      </c>
    </row>
    <row r="2314" spans="1:4" x14ac:dyDescent="0.25">
      <c r="A2314" s="356">
        <v>4018</v>
      </c>
      <c r="B2314" s="356" t="s">
        <v>5297</v>
      </c>
      <c r="C2314" s="356" t="s">
        <v>3518</v>
      </c>
      <c r="D2314" s="352">
        <v>21.86</v>
      </c>
    </row>
    <row r="2315" spans="1:4" x14ac:dyDescent="0.25">
      <c r="A2315" s="356">
        <v>36498</v>
      </c>
      <c r="B2315" s="356" t="s">
        <v>5298</v>
      </c>
      <c r="C2315" s="356" t="s">
        <v>3517</v>
      </c>
      <c r="D2315" s="353">
        <v>6676.55</v>
      </c>
    </row>
    <row r="2316" spans="1:4" x14ac:dyDescent="0.25">
      <c r="A2316" s="356">
        <v>12872</v>
      </c>
      <c r="B2316" s="356" t="s">
        <v>12592</v>
      </c>
      <c r="C2316" s="356" t="s">
        <v>3519</v>
      </c>
      <c r="D2316" s="352">
        <v>15.22</v>
      </c>
    </row>
    <row r="2317" spans="1:4" x14ac:dyDescent="0.25">
      <c r="A2317" s="356">
        <v>41075</v>
      </c>
      <c r="B2317" s="356" t="s">
        <v>5299</v>
      </c>
      <c r="C2317" s="356" t="s">
        <v>3655</v>
      </c>
      <c r="D2317" s="353">
        <v>2690.62</v>
      </c>
    </row>
    <row r="2318" spans="1:4" x14ac:dyDescent="0.25">
      <c r="A2318" s="356">
        <v>44324</v>
      </c>
      <c r="B2318" s="356" t="s">
        <v>12593</v>
      </c>
      <c r="C2318" s="356" t="s">
        <v>3575</v>
      </c>
      <c r="D2318" s="352">
        <v>2.94</v>
      </c>
    </row>
    <row r="2319" spans="1:4" x14ac:dyDescent="0.25">
      <c r="A2319" s="356">
        <v>3315</v>
      </c>
      <c r="B2319" s="356" t="s">
        <v>10280</v>
      </c>
      <c r="C2319" s="356" t="s">
        <v>3575</v>
      </c>
      <c r="D2319" s="352">
        <v>0.85</v>
      </c>
    </row>
    <row r="2320" spans="1:4" x14ac:dyDescent="0.25">
      <c r="A2320" s="356">
        <v>36870</v>
      </c>
      <c r="B2320" s="356" t="s">
        <v>5300</v>
      </c>
      <c r="C2320" s="356" t="s">
        <v>3575</v>
      </c>
      <c r="D2320" s="352">
        <v>0.66</v>
      </c>
    </row>
    <row r="2321" spans="1:4" x14ac:dyDescent="0.25">
      <c r="A2321" s="356">
        <v>5092</v>
      </c>
      <c r="B2321" s="356" t="s">
        <v>12594</v>
      </c>
      <c r="C2321" s="356" t="s">
        <v>3812</v>
      </c>
      <c r="D2321" s="352">
        <v>18.850000000000001</v>
      </c>
    </row>
    <row r="2322" spans="1:4" x14ac:dyDescent="0.25">
      <c r="A2322" s="356">
        <v>11462</v>
      </c>
      <c r="B2322" s="356" t="s">
        <v>5301</v>
      </c>
      <c r="C2322" s="356" t="s">
        <v>3812</v>
      </c>
      <c r="D2322" s="352">
        <v>19.28</v>
      </c>
    </row>
    <row r="2323" spans="1:4" x14ac:dyDescent="0.25">
      <c r="A2323" s="356">
        <v>36529</v>
      </c>
      <c r="B2323" s="356" t="s">
        <v>5302</v>
      </c>
      <c r="C2323" s="356" t="s">
        <v>3517</v>
      </c>
      <c r="D2323" s="353">
        <v>78443.87</v>
      </c>
    </row>
    <row r="2324" spans="1:4" x14ac:dyDescent="0.25">
      <c r="A2324" s="356">
        <v>3318</v>
      </c>
      <c r="B2324" s="356" t="s">
        <v>5303</v>
      </c>
      <c r="C2324" s="356" t="s">
        <v>3517</v>
      </c>
      <c r="D2324" s="353">
        <v>61500</v>
      </c>
    </row>
    <row r="2325" spans="1:4" x14ac:dyDescent="0.25">
      <c r="A2325" s="356">
        <v>3324</v>
      </c>
      <c r="B2325" s="356" t="s">
        <v>5304</v>
      </c>
      <c r="C2325" s="356" t="s">
        <v>3518</v>
      </c>
      <c r="D2325" s="352">
        <v>10.71</v>
      </c>
    </row>
    <row r="2326" spans="1:4" x14ac:dyDescent="0.25">
      <c r="A2326" s="356">
        <v>3322</v>
      </c>
      <c r="B2326" s="356" t="s">
        <v>5305</v>
      </c>
      <c r="C2326" s="356" t="s">
        <v>3518</v>
      </c>
      <c r="D2326" s="352">
        <v>15</v>
      </c>
    </row>
    <row r="2327" spans="1:4" x14ac:dyDescent="0.25">
      <c r="A2327" s="356">
        <v>5076</v>
      </c>
      <c r="B2327" s="356" t="s">
        <v>5306</v>
      </c>
      <c r="C2327" s="356" t="s">
        <v>3575</v>
      </c>
      <c r="D2327" s="352">
        <v>24</v>
      </c>
    </row>
    <row r="2328" spans="1:4" x14ac:dyDescent="0.25">
      <c r="A2328" s="356">
        <v>5077</v>
      </c>
      <c r="B2328" s="356" t="s">
        <v>5307</v>
      </c>
      <c r="C2328" s="356" t="s">
        <v>3575</v>
      </c>
      <c r="D2328" s="352">
        <v>26.53</v>
      </c>
    </row>
    <row r="2329" spans="1:4" x14ac:dyDescent="0.25">
      <c r="A2329" s="356">
        <v>11837</v>
      </c>
      <c r="B2329" s="356" t="s">
        <v>5308</v>
      </c>
      <c r="C2329" s="356" t="s">
        <v>3517</v>
      </c>
      <c r="D2329" s="352">
        <v>52.61</v>
      </c>
    </row>
    <row r="2330" spans="1:4" x14ac:dyDescent="0.25">
      <c r="A2330" s="356">
        <v>38055</v>
      </c>
      <c r="B2330" s="356" t="s">
        <v>5309</v>
      </c>
      <c r="C2330" s="356" t="s">
        <v>3517</v>
      </c>
      <c r="D2330" s="352">
        <v>4.7699999999999996</v>
      </c>
    </row>
    <row r="2331" spans="1:4" x14ac:dyDescent="0.25">
      <c r="A2331" s="356">
        <v>415</v>
      </c>
      <c r="B2331" s="356" t="s">
        <v>5310</v>
      </c>
      <c r="C2331" s="356" t="s">
        <v>3517</v>
      </c>
      <c r="D2331" s="352">
        <v>21.57</v>
      </c>
    </row>
    <row r="2332" spans="1:4" x14ac:dyDescent="0.25">
      <c r="A2332" s="356">
        <v>416</v>
      </c>
      <c r="B2332" s="356" t="s">
        <v>5311</v>
      </c>
      <c r="C2332" s="356" t="s">
        <v>3517</v>
      </c>
      <c r="D2332" s="352">
        <v>7.9</v>
      </c>
    </row>
    <row r="2333" spans="1:4" x14ac:dyDescent="0.25">
      <c r="A2333" s="356">
        <v>425</v>
      </c>
      <c r="B2333" s="356" t="s">
        <v>5312</v>
      </c>
      <c r="C2333" s="356" t="s">
        <v>3517</v>
      </c>
      <c r="D2333" s="352">
        <v>4.8899999999999997</v>
      </c>
    </row>
    <row r="2334" spans="1:4" x14ac:dyDescent="0.25">
      <c r="A2334" s="356">
        <v>426</v>
      </c>
      <c r="B2334" s="356" t="s">
        <v>5313</v>
      </c>
      <c r="C2334" s="356" t="s">
        <v>3517</v>
      </c>
      <c r="D2334" s="352">
        <v>26.96</v>
      </c>
    </row>
    <row r="2335" spans="1:4" x14ac:dyDescent="0.25">
      <c r="A2335" s="356">
        <v>38056</v>
      </c>
      <c r="B2335" s="356" t="s">
        <v>5314</v>
      </c>
      <c r="C2335" s="356" t="s">
        <v>3517</v>
      </c>
      <c r="D2335" s="352">
        <v>26.33</v>
      </c>
    </row>
    <row r="2336" spans="1:4" x14ac:dyDescent="0.25">
      <c r="A2336" s="356">
        <v>1564</v>
      </c>
      <c r="B2336" s="356" t="s">
        <v>5315</v>
      </c>
      <c r="C2336" s="356" t="s">
        <v>3517</v>
      </c>
      <c r="D2336" s="352">
        <v>10.050000000000001</v>
      </c>
    </row>
    <row r="2337" spans="1:4" x14ac:dyDescent="0.25">
      <c r="A2337" s="356">
        <v>11032</v>
      </c>
      <c r="B2337" s="356" t="s">
        <v>5316</v>
      </c>
      <c r="C2337" s="356" t="s">
        <v>3517</v>
      </c>
      <c r="D2337" s="352">
        <v>12.33</v>
      </c>
    </row>
    <row r="2338" spans="1:4" x14ac:dyDescent="0.25">
      <c r="A2338" s="356">
        <v>36786</v>
      </c>
      <c r="B2338" s="356" t="s">
        <v>5317</v>
      </c>
      <c r="C2338" s="356" t="s">
        <v>5318</v>
      </c>
      <c r="D2338" s="352">
        <v>150.85</v>
      </c>
    </row>
    <row r="2339" spans="1:4" x14ac:dyDescent="0.25">
      <c r="A2339" s="356">
        <v>36785</v>
      </c>
      <c r="B2339" s="356" t="s">
        <v>5319</v>
      </c>
      <c r="C2339" s="356" t="s">
        <v>5318</v>
      </c>
      <c r="D2339" s="352">
        <v>131.08000000000001</v>
      </c>
    </row>
    <row r="2340" spans="1:4" x14ac:dyDescent="0.25">
      <c r="A2340" s="356">
        <v>36782</v>
      </c>
      <c r="B2340" s="356" t="s">
        <v>5320</v>
      </c>
      <c r="C2340" s="356" t="s">
        <v>5318</v>
      </c>
      <c r="D2340" s="352">
        <v>156.47</v>
      </c>
    </row>
    <row r="2341" spans="1:4" x14ac:dyDescent="0.25">
      <c r="A2341" s="356">
        <v>44481</v>
      </c>
      <c r="B2341" s="356" t="s">
        <v>12595</v>
      </c>
      <c r="C2341" s="356" t="s">
        <v>5318</v>
      </c>
      <c r="D2341" s="352">
        <v>176.25</v>
      </c>
    </row>
    <row r="2342" spans="1:4" x14ac:dyDescent="0.25">
      <c r="A2342" s="356">
        <v>4824</v>
      </c>
      <c r="B2342" s="356" t="s">
        <v>5321</v>
      </c>
      <c r="C2342" s="356" t="s">
        <v>3575</v>
      </c>
      <c r="D2342" s="352">
        <v>0.54</v>
      </c>
    </row>
    <row r="2343" spans="1:4" x14ac:dyDescent="0.25">
      <c r="A2343" s="356">
        <v>11795</v>
      </c>
      <c r="B2343" s="356" t="s">
        <v>5322</v>
      </c>
      <c r="C2343" s="356" t="s">
        <v>3518</v>
      </c>
      <c r="D2343" s="352">
        <v>562.26</v>
      </c>
    </row>
    <row r="2344" spans="1:4" x14ac:dyDescent="0.25">
      <c r="A2344" s="356">
        <v>134</v>
      </c>
      <c r="B2344" s="356" t="s">
        <v>5323</v>
      </c>
      <c r="C2344" s="356" t="s">
        <v>3575</v>
      </c>
      <c r="D2344" s="352">
        <v>1.28</v>
      </c>
    </row>
    <row r="2345" spans="1:4" x14ac:dyDescent="0.25">
      <c r="A2345" s="356">
        <v>4229</v>
      </c>
      <c r="B2345" s="356" t="s">
        <v>5324</v>
      </c>
      <c r="C2345" s="356" t="s">
        <v>3575</v>
      </c>
      <c r="D2345" s="352">
        <v>35.89</v>
      </c>
    </row>
    <row r="2346" spans="1:4" x14ac:dyDescent="0.25">
      <c r="A2346" s="356">
        <v>11731</v>
      </c>
      <c r="B2346" s="356" t="s">
        <v>12596</v>
      </c>
      <c r="C2346" s="356" t="s">
        <v>3517</v>
      </c>
      <c r="D2346" s="352">
        <v>10.25</v>
      </c>
    </row>
    <row r="2347" spans="1:4" x14ac:dyDescent="0.25">
      <c r="A2347" s="356">
        <v>11732</v>
      </c>
      <c r="B2347" s="356" t="s">
        <v>12597</v>
      </c>
      <c r="C2347" s="356" t="s">
        <v>3517</v>
      </c>
      <c r="D2347" s="352">
        <v>26.87</v>
      </c>
    </row>
    <row r="2348" spans="1:4" x14ac:dyDescent="0.25">
      <c r="A2348" s="356">
        <v>11244</v>
      </c>
      <c r="B2348" s="356" t="s">
        <v>5325</v>
      </c>
      <c r="C2348" s="356" t="s">
        <v>3517</v>
      </c>
      <c r="D2348" s="352">
        <v>292.55</v>
      </c>
    </row>
    <row r="2349" spans="1:4" x14ac:dyDescent="0.25">
      <c r="A2349" s="356">
        <v>11245</v>
      </c>
      <c r="B2349" s="356" t="s">
        <v>5326</v>
      </c>
      <c r="C2349" s="356" t="s">
        <v>3517</v>
      </c>
      <c r="D2349" s="352">
        <v>404.65</v>
      </c>
    </row>
    <row r="2350" spans="1:4" x14ac:dyDescent="0.25">
      <c r="A2350" s="356">
        <v>11235</v>
      </c>
      <c r="B2350" s="356" t="s">
        <v>5327</v>
      </c>
      <c r="C2350" s="356" t="s">
        <v>3517</v>
      </c>
      <c r="D2350" s="352">
        <v>223.25</v>
      </c>
    </row>
    <row r="2351" spans="1:4" x14ac:dyDescent="0.25">
      <c r="A2351" s="356">
        <v>11236</v>
      </c>
      <c r="B2351" s="356" t="s">
        <v>5328</v>
      </c>
      <c r="C2351" s="356" t="s">
        <v>3517</v>
      </c>
      <c r="D2351" s="352">
        <v>283.72000000000003</v>
      </c>
    </row>
    <row r="2352" spans="1:4" x14ac:dyDescent="0.25">
      <c r="A2352" s="356">
        <v>36494</v>
      </c>
      <c r="B2352" s="356" t="s">
        <v>5329</v>
      </c>
      <c r="C2352" s="356" t="s">
        <v>3517</v>
      </c>
      <c r="D2352" s="353">
        <v>651870.31000000006</v>
      </c>
    </row>
    <row r="2353" spans="1:4" x14ac:dyDescent="0.25">
      <c r="A2353" s="356">
        <v>36493</v>
      </c>
      <c r="B2353" s="356" t="s">
        <v>5330</v>
      </c>
      <c r="C2353" s="356" t="s">
        <v>3517</v>
      </c>
      <c r="D2353" s="353">
        <v>738542.58</v>
      </c>
    </row>
    <row r="2354" spans="1:4" x14ac:dyDescent="0.25">
      <c r="A2354" s="356">
        <v>36492</v>
      </c>
      <c r="B2354" s="356" t="s">
        <v>5331</v>
      </c>
      <c r="C2354" s="356" t="s">
        <v>3517</v>
      </c>
      <c r="D2354" s="353">
        <v>1371932.03</v>
      </c>
    </row>
    <row r="2355" spans="1:4" x14ac:dyDescent="0.25">
      <c r="A2355" s="356">
        <v>13333</v>
      </c>
      <c r="B2355" s="356" t="s">
        <v>5332</v>
      </c>
      <c r="C2355" s="356" t="s">
        <v>3517</v>
      </c>
      <c r="D2355" s="353">
        <v>184889.11</v>
      </c>
    </row>
    <row r="2356" spans="1:4" x14ac:dyDescent="0.25">
      <c r="A2356" s="356">
        <v>13533</v>
      </c>
      <c r="B2356" s="356" t="s">
        <v>5333</v>
      </c>
      <c r="C2356" s="356" t="s">
        <v>3517</v>
      </c>
      <c r="D2356" s="353">
        <v>165270.32</v>
      </c>
    </row>
    <row r="2357" spans="1:4" x14ac:dyDescent="0.25">
      <c r="A2357" s="356">
        <v>36499</v>
      </c>
      <c r="B2357" s="356" t="s">
        <v>5334</v>
      </c>
      <c r="C2357" s="356" t="s">
        <v>3517</v>
      </c>
      <c r="D2357" s="353">
        <v>3605.34</v>
      </c>
    </row>
    <row r="2358" spans="1:4" x14ac:dyDescent="0.25">
      <c r="A2358" s="356">
        <v>39585</v>
      </c>
      <c r="B2358" s="356" t="s">
        <v>5335</v>
      </c>
      <c r="C2358" s="356" t="s">
        <v>3517</v>
      </c>
      <c r="D2358" s="353">
        <v>119382.89</v>
      </c>
    </row>
    <row r="2359" spans="1:4" x14ac:dyDescent="0.25">
      <c r="A2359" s="356">
        <v>39586</v>
      </c>
      <c r="B2359" s="356" t="s">
        <v>5336</v>
      </c>
      <c r="C2359" s="356" t="s">
        <v>3517</v>
      </c>
      <c r="D2359" s="353">
        <v>140028.04999999999</v>
      </c>
    </row>
    <row r="2360" spans="1:4" x14ac:dyDescent="0.25">
      <c r="A2360" s="356">
        <v>39587</v>
      </c>
      <c r="B2360" s="356" t="s">
        <v>5337</v>
      </c>
      <c r="C2360" s="356" t="s">
        <v>3517</v>
      </c>
      <c r="D2360" s="353">
        <v>170546.99</v>
      </c>
    </row>
    <row r="2361" spans="1:4" x14ac:dyDescent="0.25">
      <c r="A2361" s="356">
        <v>39588</v>
      </c>
      <c r="B2361" s="356" t="s">
        <v>5338</v>
      </c>
      <c r="C2361" s="356" t="s">
        <v>3517</v>
      </c>
      <c r="D2361" s="353">
        <v>197475.45</v>
      </c>
    </row>
    <row r="2362" spans="1:4" x14ac:dyDescent="0.25">
      <c r="A2362" s="356">
        <v>39584</v>
      </c>
      <c r="B2362" s="356" t="s">
        <v>5339</v>
      </c>
      <c r="C2362" s="356" t="s">
        <v>3517</v>
      </c>
      <c r="D2362" s="353">
        <v>106313.61</v>
      </c>
    </row>
    <row r="2363" spans="1:4" x14ac:dyDescent="0.25">
      <c r="A2363" s="356">
        <v>39590</v>
      </c>
      <c r="B2363" s="356" t="s">
        <v>5340</v>
      </c>
      <c r="C2363" s="356" t="s">
        <v>3517</v>
      </c>
      <c r="D2363" s="353">
        <v>103764.38</v>
      </c>
    </row>
    <row r="2364" spans="1:4" x14ac:dyDescent="0.25">
      <c r="A2364" s="356">
        <v>39592</v>
      </c>
      <c r="B2364" s="356" t="s">
        <v>5341</v>
      </c>
      <c r="C2364" s="356" t="s">
        <v>3517</v>
      </c>
      <c r="D2364" s="353">
        <v>149111.92000000001</v>
      </c>
    </row>
    <row r="2365" spans="1:4" x14ac:dyDescent="0.25">
      <c r="A2365" s="356">
        <v>39593</v>
      </c>
      <c r="B2365" s="356" t="s">
        <v>5342</v>
      </c>
      <c r="C2365" s="356" t="s">
        <v>3517</v>
      </c>
      <c r="D2365" s="353">
        <v>170546.99</v>
      </c>
    </row>
    <row r="2366" spans="1:4" x14ac:dyDescent="0.25">
      <c r="A2366" s="356">
        <v>14254</v>
      </c>
      <c r="B2366" s="356" t="s">
        <v>5343</v>
      </c>
      <c r="C2366" s="356" t="s">
        <v>3517</v>
      </c>
      <c r="D2366" s="353">
        <v>96942.5</v>
      </c>
    </row>
    <row r="2367" spans="1:4" x14ac:dyDescent="0.25">
      <c r="A2367" s="356">
        <v>44494</v>
      </c>
      <c r="B2367" s="356" t="s">
        <v>12598</v>
      </c>
      <c r="C2367" s="356" t="s">
        <v>3517</v>
      </c>
      <c r="D2367" s="353">
        <v>80954.720000000001</v>
      </c>
    </row>
    <row r="2368" spans="1:4" x14ac:dyDescent="0.25">
      <c r="A2368" s="356">
        <v>25019</v>
      </c>
      <c r="B2368" s="356" t="s">
        <v>5344</v>
      </c>
      <c r="C2368" s="356" t="s">
        <v>3517</v>
      </c>
      <c r="D2368" s="353">
        <v>138765.44</v>
      </c>
    </row>
    <row r="2369" spans="1:4" x14ac:dyDescent="0.25">
      <c r="A2369" s="356">
        <v>36501</v>
      </c>
      <c r="B2369" s="356" t="s">
        <v>5345</v>
      </c>
      <c r="C2369" s="356" t="s">
        <v>3517</v>
      </c>
      <c r="D2369" s="353">
        <v>123549.06</v>
      </c>
    </row>
    <row r="2370" spans="1:4" x14ac:dyDescent="0.25">
      <c r="A2370" s="356">
        <v>44493</v>
      </c>
      <c r="B2370" s="356" t="s">
        <v>12599</v>
      </c>
      <c r="C2370" s="356" t="s">
        <v>3517</v>
      </c>
      <c r="D2370" s="353">
        <v>148529.64000000001</v>
      </c>
    </row>
    <row r="2371" spans="1:4" x14ac:dyDescent="0.25">
      <c r="A2371" s="356">
        <v>36500</v>
      </c>
      <c r="B2371" s="356" t="s">
        <v>5346</v>
      </c>
      <c r="C2371" s="356" t="s">
        <v>3517</v>
      </c>
      <c r="D2371" s="353">
        <v>87308.75</v>
      </c>
    </row>
    <row r="2372" spans="1:4" x14ac:dyDescent="0.25">
      <c r="A2372" s="356">
        <v>20017</v>
      </c>
      <c r="B2372" s="356" t="s">
        <v>12600</v>
      </c>
      <c r="C2372" s="356" t="s">
        <v>3526</v>
      </c>
      <c r="D2372" s="352">
        <v>4.45</v>
      </c>
    </row>
    <row r="2373" spans="1:4" x14ac:dyDescent="0.25">
      <c r="A2373" s="356">
        <v>20007</v>
      </c>
      <c r="B2373" s="356" t="s">
        <v>12601</v>
      </c>
      <c r="C2373" s="356" t="s">
        <v>3526</v>
      </c>
      <c r="D2373" s="352">
        <v>2.65</v>
      </c>
    </row>
    <row r="2374" spans="1:4" x14ac:dyDescent="0.25">
      <c r="A2374" s="356">
        <v>39831</v>
      </c>
      <c r="B2374" s="356" t="s">
        <v>12602</v>
      </c>
      <c r="C2374" s="356" t="s">
        <v>3831</v>
      </c>
      <c r="D2374" s="352">
        <v>284.20999999999998</v>
      </c>
    </row>
    <row r="2375" spans="1:4" x14ac:dyDescent="0.25">
      <c r="A2375" s="356">
        <v>36888</v>
      </c>
      <c r="B2375" s="356" t="s">
        <v>12603</v>
      </c>
      <c r="C2375" s="356" t="s">
        <v>3526</v>
      </c>
      <c r="D2375" s="352">
        <v>43.85</v>
      </c>
    </row>
    <row r="2376" spans="1:4" x14ac:dyDescent="0.25">
      <c r="A2376" s="356">
        <v>39836</v>
      </c>
      <c r="B2376" s="356" t="s">
        <v>12604</v>
      </c>
      <c r="C2376" s="356" t="s">
        <v>3831</v>
      </c>
      <c r="D2376" s="352">
        <v>249.73</v>
      </c>
    </row>
    <row r="2377" spans="1:4" x14ac:dyDescent="0.25">
      <c r="A2377" s="356">
        <v>39830</v>
      </c>
      <c r="B2377" s="356" t="s">
        <v>12605</v>
      </c>
      <c r="C2377" s="356" t="s">
        <v>3831</v>
      </c>
      <c r="D2377" s="352">
        <v>284.82</v>
      </c>
    </row>
    <row r="2378" spans="1:4" x14ac:dyDescent="0.25">
      <c r="A2378" s="356">
        <v>40527</v>
      </c>
      <c r="B2378" s="356" t="s">
        <v>5347</v>
      </c>
      <c r="C2378" s="356" t="s">
        <v>3517</v>
      </c>
      <c r="D2378" s="353">
        <v>2638.34</v>
      </c>
    </row>
    <row r="2379" spans="1:4" x14ac:dyDescent="0.25">
      <c r="A2379" s="356">
        <v>36497</v>
      </c>
      <c r="B2379" s="356" t="s">
        <v>5348</v>
      </c>
      <c r="C2379" s="356" t="s">
        <v>3517</v>
      </c>
      <c r="D2379" s="353">
        <v>3011.95</v>
      </c>
    </row>
    <row r="2380" spans="1:4" x14ac:dyDescent="0.25">
      <c r="A2380" s="356">
        <v>36487</v>
      </c>
      <c r="B2380" s="356" t="s">
        <v>5349</v>
      </c>
      <c r="C2380" s="356" t="s">
        <v>3517</v>
      </c>
      <c r="D2380" s="353">
        <v>5244.27</v>
      </c>
    </row>
    <row r="2381" spans="1:4" x14ac:dyDescent="0.25">
      <c r="A2381" s="356">
        <v>44475</v>
      </c>
      <c r="B2381" s="356" t="s">
        <v>12606</v>
      </c>
      <c r="C2381" s="356" t="s">
        <v>3517</v>
      </c>
      <c r="D2381" s="353">
        <v>1139895.45</v>
      </c>
    </row>
    <row r="2382" spans="1:4" x14ac:dyDescent="0.25">
      <c r="A2382" s="356">
        <v>44474</v>
      </c>
      <c r="B2382" s="356" t="s">
        <v>12607</v>
      </c>
      <c r="C2382" s="356" t="s">
        <v>3517</v>
      </c>
      <c r="D2382" s="353">
        <v>2192106.64</v>
      </c>
    </row>
    <row r="2383" spans="1:4" x14ac:dyDescent="0.25">
      <c r="A2383" s="356">
        <v>44490</v>
      </c>
      <c r="B2383" s="356" t="s">
        <v>12608</v>
      </c>
      <c r="C2383" s="356" t="s">
        <v>3517</v>
      </c>
      <c r="D2383" s="353">
        <v>3726581.28</v>
      </c>
    </row>
    <row r="2384" spans="1:4" x14ac:dyDescent="0.25">
      <c r="A2384" s="356">
        <v>37776</v>
      </c>
      <c r="B2384" s="356" t="s">
        <v>5350</v>
      </c>
      <c r="C2384" s="356" t="s">
        <v>3517</v>
      </c>
      <c r="D2384" s="353">
        <v>228391.8</v>
      </c>
    </row>
    <row r="2385" spans="1:4" x14ac:dyDescent="0.25">
      <c r="A2385" s="356">
        <v>37775</v>
      </c>
      <c r="B2385" s="356" t="s">
        <v>5351</v>
      </c>
      <c r="C2385" s="356" t="s">
        <v>3517</v>
      </c>
      <c r="D2385" s="353">
        <v>359734.37</v>
      </c>
    </row>
    <row r="2386" spans="1:4" x14ac:dyDescent="0.25">
      <c r="A2386" s="356">
        <v>36491</v>
      </c>
      <c r="B2386" s="356" t="s">
        <v>5352</v>
      </c>
      <c r="C2386" s="356" t="s">
        <v>3517</v>
      </c>
      <c r="D2386" s="353">
        <v>1332203.1200000001</v>
      </c>
    </row>
    <row r="2387" spans="1:4" x14ac:dyDescent="0.25">
      <c r="A2387" s="356">
        <v>10712</v>
      </c>
      <c r="B2387" s="356" t="s">
        <v>5353</v>
      </c>
      <c r="C2387" s="356" t="s">
        <v>3517</v>
      </c>
      <c r="D2387" s="353">
        <v>89933.59</v>
      </c>
    </row>
    <row r="2388" spans="1:4" x14ac:dyDescent="0.25">
      <c r="A2388" s="356">
        <v>3363</v>
      </c>
      <c r="B2388" s="356" t="s">
        <v>5354</v>
      </c>
      <c r="C2388" s="356" t="s">
        <v>3517</v>
      </c>
      <c r="D2388" s="353">
        <v>126500</v>
      </c>
    </row>
    <row r="2389" spans="1:4" x14ac:dyDescent="0.25">
      <c r="A2389" s="356">
        <v>3365</v>
      </c>
      <c r="B2389" s="356" t="s">
        <v>5355</v>
      </c>
      <c r="C2389" s="356" t="s">
        <v>3517</v>
      </c>
      <c r="D2389" s="353">
        <v>295693.75</v>
      </c>
    </row>
    <row r="2390" spans="1:4" x14ac:dyDescent="0.25">
      <c r="A2390" s="356">
        <v>7569</v>
      </c>
      <c r="B2390" s="356" t="s">
        <v>5356</v>
      </c>
      <c r="C2390" s="356" t="s">
        <v>3517</v>
      </c>
      <c r="D2390" s="352">
        <v>75.44</v>
      </c>
    </row>
    <row r="2391" spans="1:4" x14ac:dyDescent="0.25">
      <c r="A2391" s="356">
        <v>34349</v>
      </c>
      <c r="B2391" s="356" t="s">
        <v>5357</v>
      </c>
      <c r="C2391" s="356" t="s">
        <v>3517</v>
      </c>
      <c r="D2391" s="352">
        <v>25.64</v>
      </c>
    </row>
    <row r="2392" spans="1:4" x14ac:dyDescent="0.25">
      <c r="A2392" s="356">
        <v>11991</v>
      </c>
      <c r="B2392" s="356" t="s">
        <v>5358</v>
      </c>
      <c r="C2392" s="356" t="s">
        <v>3517</v>
      </c>
      <c r="D2392" s="352">
        <v>59.92</v>
      </c>
    </row>
    <row r="2393" spans="1:4" x14ac:dyDescent="0.25">
      <c r="A2393" s="356">
        <v>20062</v>
      </c>
      <c r="B2393" s="356" t="s">
        <v>5359</v>
      </c>
      <c r="C2393" s="356" t="s">
        <v>3517</v>
      </c>
      <c r="D2393" s="352">
        <v>15.38</v>
      </c>
    </row>
    <row r="2394" spans="1:4" x14ac:dyDescent="0.25">
      <c r="A2394" s="356">
        <v>11029</v>
      </c>
      <c r="B2394" s="356" t="s">
        <v>5360</v>
      </c>
      <c r="C2394" s="356" t="s">
        <v>4599</v>
      </c>
      <c r="D2394" s="352">
        <v>1.89</v>
      </c>
    </row>
    <row r="2395" spans="1:4" x14ac:dyDescent="0.25">
      <c r="A2395" s="356">
        <v>4316</v>
      </c>
      <c r="B2395" s="356" t="s">
        <v>5361</v>
      </c>
      <c r="C2395" s="356" t="s">
        <v>3517</v>
      </c>
      <c r="D2395" s="352">
        <v>1.91</v>
      </c>
    </row>
    <row r="2396" spans="1:4" x14ac:dyDescent="0.25">
      <c r="A2396" s="356">
        <v>4313</v>
      </c>
      <c r="B2396" s="356" t="s">
        <v>5362</v>
      </c>
      <c r="C2396" s="356" t="s">
        <v>4599</v>
      </c>
      <c r="D2396" s="352">
        <v>2.74</v>
      </c>
    </row>
    <row r="2397" spans="1:4" x14ac:dyDescent="0.25">
      <c r="A2397" s="356">
        <v>4317</v>
      </c>
      <c r="B2397" s="356" t="s">
        <v>5363</v>
      </c>
      <c r="C2397" s="356" t="s">
        <v>3517</v>
      </c>
      <c r="D2397" s="352">
        <v>3.12</v>
      </c>
    </row>
    <row r="2398" spans="1:4" x14ac:dyDescent="0.25">
      <c r="A2398" s="356">
        <v>4314</v>
      </c>
      <c r="B2398" s="356" t="s">
        <v>5364</v>
      </c>
      <c r="C2398" s="356" t="s">
        <v>4599</v>
      </c>
      <c r="D2398" s="352">
        <v>3.65</v>
      </c>
    </row>
    <row r="2399" spans="1:4" x14ac:dyDescent="0.25">
      <c r="A2399" s="356">
        <v>10921</v>
      </c>
      <c r="B2399" s="356" t="s">
        <v>5365</v>
      </c>
      <c r="C2399" s="356" t="s">
        <v>3517</v>
      </c>
      <c r="D2399" s="353">
        <v>5284.33</v>
      </c>
    </row>
    <row r="2400" spans="1:4" x14ac:dyDescent="0.25">
      <c r="A2400" s="356">
        <v>10922</v>
      </c>
      <c r="B2400" s="356" t="s">
        <v>5366</v>
      </c>
      <c r="C2400" s="356" t="s">
        <v>3517</v>
      </c>
      <c r="D2400" s="353">
        <v>4786.41</v>
      </c>
    </row>
    <row r="2401" spans="1:4" x14ac:dyDescent="0.25">
      <c r="A2401" s="356">
        <v>10923</v>
      </c>
      <c r="B2401" s="356" t="s">
        <v>5367</v>
      </c>
      <c r="C2401" s="356" t="s">
        <v>3517</v>
      </c>
      <c r="D2401" s="353">
        <v>2828.97</v>
      </c>
    </row>
    <row r="2402" spans="1:4" x14ac:dyDescent="0.25">
      <c r="A2402" s="356">
        <v>10924</v>
      </c>
      <c r="B2402" s="356" t="s">
        <v>5368</v>
      </c>
      <c r="C2402" s="356" t="s">
        <v>3517</v>
      </c>
      <c r="D2402" s="353">
        <v>2979.46</v>
      </c>
    </row>
    <row r="2403" spans="1:4" x14ac:dyDescent="0.25">
      <c r="A2403" s="356">
        <v>37772</v>
      </c>
      <c r="B2403" s="356" t="s">
        <v>5369</v>
      </c>
      <c r="C2403" s="356" t="s">
        <v>3517</v>
      </c>
      <c r="D2403" s="353">
        <v>257539.77</v>
      </c>
    </row>
    <row r="2404" spans="1:4" x14ac:dyDescent="0.25">
      <c r="A2404" s="356">
        <v>37771</v>
      </c>
      <c r="B2404" s="356" t="s">
        <v>5370</v>
      </c>
      <c r="C2404" s="356" t="s">
        <v>3517</v>
      </c>
      <c r="D2404" s="353">
        <v>273981.3</v>
      </c>
    </row>
    <row r="2405" spans="1:4" x14ac:dyDescent="0.25">
      <c r="A2405" s="356">
        <v>12772</v>
      </c>
      <c r="B2405" s="356" t="s">
        <v>12609</v>
      </c>
      <c r="C2405" s="356" t="s">
        <v>3517</v>
      </c>
      <c r="D2405" s="352">
        <v>866.77</v>
      </c>
    </row>
    <row r="2406" spans="1:4" x14ac:dyDescent="0.25">
      <c r="A2406" s="356">
        <v>12770</v>
      </c>
      <c r="B2406" s="356" t="s">
        <v>12610</v>
      </c>
      <c r="C2406" s="356" t="s">
        <v>3517</v>
      </c>
      <c r="D2406" s="352">
        <v>521.53</v>
      </c>
    </row>
    <row r="2407" spans="1:4" x14ac:dyDescent="0.25">
      <c r="A2407" s="356">
        <v>12775</v>
      </c>
      <c r="B2407" s="356" t="s">
        <v>12611</v>
      </c>
      <c r="C2407" s="356" t="s">
        <v>3517</v>
      </c>
      <c r="D2407" s="352">
        <v>381.97</v>
      </c>
    </row>
    <row r="2408" spans="1:4" x14ac:dyDescent="0.25">
      <c r="A2408" s="356">
        <v>12768</v>
      </c>
      <c r="B2408" s="356" t="s">
        <v>12612</v>
      </c>
      <c r="C2408" s="356" t="s">
        <v>3517</v>
      </c>
      <c r="D2408" s="353">
        <v>1219.3599999999999</v>
      </c>
    </row>
    <row r="2409" spans="1:4" x14ac:dyDescent="0.25">
      <c r="A2409" s="356">
        <v>12769</v>
      </c>
      <c r="B2409" s="356" t="s">
        <v>12613</v>
      </c>
      <c r="C2409" s="356" t="s">
        <v>3517</v>
      </c>
      <c r="D2409" s="352">
        <v>99.9</v>
      </c>
    </row>
    <row r="2410" spans="1:4" x14ac:dyDescent="0.25">
      <c r="A2410" s="356">
        <v>12773</v>
      </c>
      <c r="B2410" s="356" t="s">
        <v>12614</v>
      </c>
      <c r="C2410" s="356" t="s">
        <v>3517</v>
      </c>
      <c r="D2410" s="352">
        <v>107.24</v>
      </c>
    </row>
    <row r="2411" spans="1:4" x14ac:dyDescent="0.25">
      <c r="A2411" s="356">
        <v>12774</v>
      </c>
      <c r="B2411" s="356" t="s">
        <v>12615</v>
      </c>
      <c r="C2411" s="356" t="s">
        <v>3517</v>
      </c>
      <c r="D2411" s="352">
        <v>132.22</v>
      </c>
    </row>
    <row r="2412" spans="1:4" x14ac:dyDescent="0.25">
      <c r="A2412" s="356">
        <v>12776</v>
      </c>
      <c r="B2412" s="356" t="s">
        <v>12616</v>
      </c>
      <c r="C2412" s="356" t="s">
        <v>3517</v>
      </c>
      <c r="D2412" s="353">
        <v>1968.61</v>
      </c>
    </row>
    <row r="2413" spans="1:4" x14ac:dyDescent="0.25">
      <c r="A2413" s="356">
        <v>12777</v>
      </c>
      <c r="B2413" s="356" t="s">
        <v>12617</v>
      </c>
      <c r="C2413" s="356" t="s">
        <v>3517</v>
      </c>
      <c r="D2413" s="353">
        <v>2570.9499999999998</v>
      </c>
    </row>
    <row r="2414" spans="1:4" x14ac:dyDescent="0.25">
      <c r="A2414" s="356">
        <v>3391</v>
      </c>
      <c r="B2414" s="356" t="s">
        <v>5371</v>
      </c>
      <c r="C2414" s="356" t="s">
        <v>3517</v>
      </c>
      <c r="D2414" s="352">
        <v>35.700000000000003</v>
      </c>
    </row>
    <row r="2415" spans="1:4" x14ac:dyDescent="0.25">
      <c r="A2415" s="356">
        <v>3389</v>
      </c>
      <c r="B2415" s="356" t="s">
        <v>5372</v>
      </c>
      <c r="C2415" s="356" t="s">
        <v>3517</v>
      </c>
      <c r="D2415" s="352">
        <v>18.52</v>
      </c>
    </row>
    <row r="2416" spans="1:4" x14ac:dyDescent="0.25">
      <c r="A2416" s="356">
        <v>3390</v>
      </c>
      <c r="B2416" s="356" t="s">
        <v>5373</v>
      </c>
      <c r="C2416" s="356" t="s">
        <v>3517</v>
      </c>
      <c r="D2416" s="352">
        <v>20.84</v>
      </c>
    </row>
    <row r="2417" spans="1:4" x14ac:dyDescent="0.25">
      <c r="A2417" s="356">
        <v>12873</v>
      </c>
      <c r="B2417" s="356" t="s">
        <v>12618</v>
      </c>
      <c r="C2417" s="356" t="s">
        <v>3519</v>
      </c>
      <c r="D2417" s="352">
        <v>13.98</v>
      </c>
    </row>
    <row r="2418" spans="1:4" x14ac:dyDescent="0.25">
      <c r="A2418" s="356">
        <v>41076</v>
      </c>
      <c r="B2418" s="356" t="s">
        <v>5374</v>
      </c>
      <c r="C2418" s="356" t="s">
        <v>3655</v>
      </c>
      <c r="D2418" s="353">
        <v>2471.64</v>
      </c>
    </row>
    <row r="2419" spans="1:4" x14ac:dyDescent="0.25">
      <c r="A2419" s="356">
        <v>140</v>
      </c>
      <c r="B2419" s="356" t="s">
        <v>5375</v>
      </c>
      <c r="C2419" s="356" t="s">
        <v>3575</v>
      </c>
      <c r="D2419" s="352">
        <v>14.35</v>
      </c>
    </row>
    <row r="2420" spans="1:4" x14ac:dyDescent="0.25">
      <c r="A2420" s="356">
        <v>151</v>
      </c>
      <c r="B2420" s="356" t="s">
        <v>12619</v>
      </c>
      <c r="C2420" s="356" t="s">
        <v>3576</v>
      </c>
      <c r="D2420" s="352">
        <v>21.18</v>
      </c>
    </row>
    <row r="2421" spans="1:4" x14ac:dyDescent="0.25">
      <c r="A2421" s="356">
        <v>7340</v>
      </c>
      <c r="B2421" s="356" t="s">
        <v>5376</v>
      </c>
      <c r="C2421" s="356" t="s">
        <v>3576</v>
      </c>
      <c r="D2421" s="352">
        <v>49.65</v>
      </c>
    </row>
    <row r="2422" spans="1:4" x14ac:dyDescent="0.25">
      <c r="A2422" s="356">
        <v>2701</v>
      </c>
      <c r="B2422" s="356" t="s">
        <v>5377</v>
      </c>
      <c r="C2422" s="356" t="s">
        <v>3519</v>
      </c>
      <c r="D2422" s="352">
        <v>12.22</v>
      </c>
    </row>
    <row r="2423" spans="1:4" x14ac:dyDescent="0.25">
      <c r="A2423" s="356">
        <v>40929</v>
      </c>
      <c r="B2423" s="356" t="s">
        <v>5378</v>
      </c>
      <c r="C2423" s="356" t="s">
        <v>3655</v>
      </c>
      <c r="D2423" s="353">
        <v>2162.71</v>
      </c>
    </row>
    <row r="2424" spans="1:4" x14ac:dyDescent="0.25">
      <c r="A2424" s="356">
        <v>38114</v>
      </c>
      <c r="B2424" s="356" t="s">
        <v>5379</v>
      </c>
      <c r="C2424" s="356" t="s">
        <v>3517</v>
      </c>
      <c r="D2424" s="352">
        <v>15.29</v>
      </c>
    </row>
    <row r="2425" spans="1:4" x14ac:dyDescent="0.25">
      <c r="A2425" s="356">
        <v>38064</v>
      </c>
      <c r="B2425" s="356" t="s">
        <v>5380</v>
      </c>
      <c r="C2425" s="356" t="s">
        <v>3517</v>
      </c>
      <c r="D2425" s="352">
        <v>17.09</v>
      </c>
    </row>
    <row r="2426" spans="1:4" x14ac:dyDescent="0.25">
      <c r="A2426" s="356">
        <v>38115</v>
      </c>
      <c r="B2426" s="356" t="s">
        <v>5381</v>
      </c>
      <c r="C2426" s="356" t="s">
        <v>3517</v>
      </c>
      <c r="D2426" s="352">
        <v>16.32</v>
      </c>
    </row>
    <row r="2427" spans="1:4" x14ac:dyDescent="0.25">
      <c r="A2427" s="356">
        <v>38065</v>
      </c>
      <c r="B2427" s="356" t="s">
        <v>5382</v>
      </c>
      <c r="C2427" s="356" t="s">
        <v>3517</v>
      </c>
      <c r="D2427" s="352">
        <v>24.25</v>
      </c>
    </row>
    <row r="2428" spans="1:4" x14ac:dyDescent="0.25">
      <c r="A2428" s="356">
        <v>38078</v>
      </c>
      <c r="B2428" s="356" t="s">
        <v>5383</v>
      </c>
      <c r="C2428" s="356" t="s">
        <v>3517</v>
      </c>
      <c r="D2428" s="352">
        <v>14.15</v>
      </c>
    </row>
    <row r="2429" spans="1:4" x14ac:dyDescent="0.25">
      <c r="A2429" s="356">
        <v>38113</v>
      </c>
      <c r="B2429" s="356" t="s">
        <v>5384</v>
      </c>
      <c r="C2429" s="356" t="s">
        <v>3517</v>
      </c>
      <c r="D2429" s="352">
        <v>7.68</v>
      </c>
    </row>
    <row r="2430" spans="1:4" x14ac:dyDescent="0.25">
      <c r="A2430" s="356">
        <v>38063</v>
      </c>
      <c r="B2430" s="356" t="s">
        <v>5385</v>
      </c>
      <c r="C2430" s="356" t="s">
        <v>3517</v>
      </c>
      <c r="D2430" s="352">
        <v>8.24</v>
      </c>
    </row>
    <row r="2431" spans="1:4" x14ac:dyDescent="0.25">
      <c r="A2431" s="356">
        <v>38080</v>
      </c>
      <c r="B2431" s="356" t="s">
        <v>5386</v>
      </c>
      <c r="C2431" s="356" t="s">
        <v>3517</v>
      </c>
      <c r="D2431" s="352">
        <v>24.57</v>
      </c>
    </row>
    <row r="2432" spans="1:4" x14ac:dyDescent="0.25">
      <c r="A2432" s="356">
        <v>38069</v>
      </c>
      <c r="B2432" s="356" t="s">
        <v>5387</v>
      </c>
      <c r="C2432" s="356" t="s">
        <v>3517</v>
      </c>
      <c r="D2432" s="352">
        <v>13.44</v>
      </c>
    </row>
    <row r="2433" spans="1:4" x14ac:dyDescent="0.25">
      <c r="A2433" s="356">
        <v>38077</v>
      </c>
      <c r="B2433" s="356" t="s">
        <v>5388</v>
      </c>
      <c r="C2433" s="356" t="s">
        <v>3517</v>
      </c>
      <c r="D2433" s="352">
        <v>13.13</v>
      </c>
    </row>
    <row r="2434" spans="1:4" x14ac:dyDescent="0.25">
      <c r="A2434" s="356">
        <v>38073</v>
      </c>
      <c r="B2434" s="356" t="s">
        <v>5389</v>
      </c>
      <c r="C2434" s="356" t="s">
        <v>3517</v>
      </c>
      <c r="D2434" s="352">
        <v>20</v>
      </c>
    </row>
    <row r="2435" spans="1:4" x14ac:dyDescent="0.25">
      <c r="A2435" s="356">
        <v>38112</v>
      </c>
      <c r="B2435" s="356" t="s">
        <v>5390</v>
      </c>
      <c r="C2435" s="356" t="s">
        <v>3517</v>
      </c>
      <c r="D2435" s="352">
        <v>5.9</v>
      </c>
    </row>
    <row r="2436" spans="1:4" x14ac:dyDescent="0.25">
      <c r="A2436" s="356">
        <v>38062</v>
      </c>
      <c r="B2436" s="356" t="s">
        <v>5391</v>
      </c>
      <c r="C2436" s="356" t="s">
        <v>3517</v>
      </c>
      <c r="D2436" s="352">
        <v>6.05</v>
      </c>
    </row>
    <row r="2437" spans="1:4" x14ac:dyDescent="0.25">
      <c r="A2437" s="356">
        <v>12128</v>
      </c>
      <c r="B2437" s="356" t="s">
        <v>5392</v>
      </c>
      <c r="C2437" s="356" t="s">
        <v>3517</v>
      </c>
      <c r="D2437" s="352">
        <v>8.09</v>
      </c>
    </row>
    <row r="2438" spans="1:4" x14ac:dyDescent="0.25">
      <c r="A2438" s="356">
        <v>12129</v>
      </c>
      <c r="B2438" s="356" t="s">
        <v>5393</v>
      </c>
      <c r="C2438" s="356" t="s">
        <v>3517</v>
      </c>
      <c r="D2438" s="352">
        <v>10.7</v>
      </c>
    </row>
    <row r="2439" spans="1:4" x14ac:dyDescent="0.25">
      <c r="A2439" s="356">
        <v>38081</v>
      </c>
      <c r="B2439" s="356" t="s">
        <v>5394</v>
      </c>
      <c r="C2439" s="356" t="s">
        <v>3517</v>
      </c>
      <c r="D2439" s="352">
        <v>20.84</v>
      </c>
    </row>
    <row r="2440" spans="1:4" x14ac:dyDescent="0.25">
      <c r="A2440" s="356">
        <v>38070</v>
      </c>
      <c r="B2440" s="356" t="s">
        <v>5395</v>
      </c>
      <c r="C2440" s="356" t="s">
        <v>3517</v>
      </c>
      <c r="D2440" s="352">
        <v>14.36</v>
      </c>
    </row>
    <row r="2441" spans="1:4" x14ac:dyDescent="0.25">
      <c r="A2441" s="356">
        <v>38074</v>
      </c>
      <c r="B2441" s="356" t="s">
        <v>5396</v>
      </c>
      <c r="C2441" s="356" t="s">
        <v>3517</v>
      </c>
      <c r="D2441" s="352">
        <v>21.83</v>
      </c>
    </row>
    <row r="2442" spans="1:4" x14ac:dyDescent="0.25">
      <c r="A2442" s="356">
        <v>38079</v>
      </c>
      <c r="B2442" s="356" t="s">
        <v>5397</v>
      </c>
      <c r="C2442" s="356" t="s">
        <v>3517</v>
      </c>
      <c r="D2442" s="352">
        <v>18.739999999999998</v>
      </c>
    </row>
    <row r="2443" spans="1:4" x14ac:dyDescent="0.25">
      <c r="A2443" s="356">
        <v>38072</v>
      </c>
      <c r="B2443" s="356" t="s">
        <v>5398</v>
      </c>
      <c r="C2443" s="356" t="s">
        <v>3517</v>
      </c>
      <c r="D2443" s="352">
        <v>18.010000000000002</v>
      </c>
    </row>
    <row r="2444" spans="1:4" x14ac:dyDescent="0.25">
      <c r="A2444" s="356">
        <v>38068</v>
      </c>
      <c r="B2444" s="356" t="s">
        <v>5399</v>
      </c>
      <c r="C2444" s="356" t="s">
        <v>3517</v>
      </c>
      <c r="D2444" s="352">
        <v>12.43</v>
      </c>
    </row>
    <row r="2445" spans="1:4" x14ac:dyDescent="0.25">
      <c r="A2445" s="356">
        <v>38071</v>
      </c>
      <c r="B2445" s="356" t="s">
        <v>5400</v>
      </c>
      <c r="C2445" s="356" t="s">
        <v>3517</v>
      </c>
      <c r="D2445" s="352">
        <v>14.86</v>
      </c>
    </row>
    <row r="2446" spans="1:4" x14ac:dyDescent="0.25">
      <c r="A2446" s="356">
        <v>38412</v>
      </c>
      <c r="B2446" s="356" t="s">
        <v>5401</v>
      </c>
      <c r="C2446" s="356" t="s">
        <v>3517</v>
      </c>
      <c r="D2446" s="353">
        <v>1589.95</v>
      </c>
    </row>
    <row r="2447" spans="1:4" x14ac:dyDescent="0.25">
      <c r="A2447" s="356">
        <v>3405</v>
      </c>
      <c r="B2447" s="356" t="s">
        <v>5402</v>
      </c>
      <c r="C2447" s="356" t="s">
        <v>3517</v>
      </c>
      <c r="D2447" s="352">
        <v>91.9</v>
      </c>
    </row>
    <row r="2448" spans="1:4" x14ac:dyDescent="0.25">
      <c r="A2448" s="356">
        <v>3394</v>
      </c>
      <c r="B2448" s="356" t="s">
        <v>5403</v>
      </c>
      <c r="C2448" s="356" t="s">
        <v>3517</v>
      </c>
      <c r="D2448" s="352">
        <v>485.11</v>
      </c>
    </row>
    <row r="2449" spans="1:4" x14ac:dyDescent="0.25">
      <c r="A2449" s="356">
        <v>3393</v>
      </c>
      <c r="B2449" s="356" t="s">
        <v>5404</v>
      </c>
      <c r="C2449" s="356" t="s">
        <v>3517</v>
      </c>
      <c r="D2449" s="352">
        <v>825.96</v>
      </c>
    </row>
    <row r="2450" spans="1:4" x14ac:dyDescent="0.25">
      <c r="A2450" s="356">
        <v>3406</v>
      </c>
      <c r="B2450" s="356" t="s">
        <v>5405</v>
      </c>
      <c r="C2450" s="356" t="s">
        <v>3517</v>
      </c>
      <c r="D2450" s="352">
        <v>28.13</v>
      </c>
    </row>
    <row r="2451" spans="1:4" x14ac:dyDescent="0.25">
      <c r="A2451" s="356">
        <v>3395</v>
      </c>
      <c r="B2451" s="356" t="s">
        <v>5406</v>
      </c>
      <c r="C2451" s="356" t="s">
        <v>3517</v>
      </c>
      <c r="D2451" s="352">
        <v>118.66</v>
      </c>
    </row>
    <row r="2452" spans="1:4" x14ac:dyDescent="0.25">
      <c r="A2452" s="356">
        <v>3398</v>
      </c>
      <c r="B2452" s="356" t="s">
        <v>5407</v>
      </c>
      <c r="C2452" s="356" t="s">
        <v>3517</v>
      </c>
      <c r="D2452" s="352">
        <v>5.64</v>
      </c>
    </row>
    <row r="2453" spans="1:4" x14ac:dyDescent="0.25">
      <c r="A2453" s="356">
        <v>40662</v>
      </c>
      <c r="B2453" s="356" t="s">
        <v>5408</v>
      </c>
      <c r="C2453" s="356" t="s">
        <v>3517</v>
      </c>
      <c r="D2453" s="352">
        <v>285.67</v>
      </c>
    </row>
    <row r="2454" spans="1:4" x14ac:dyDescent="0.25">
      <c r="A2454" s="356">
        <v>3437</v>
      </c>
      <c r="B2454" s="356" t="s">
        <v>5409</v>
      </c>
      <c r="C2454" s="356" t="s">
        <v>3518</v>
      </c>
      <c r="D2454" s="352">
        <v>793.54</v>
      </c>
    </row>
    <row r="2455" spans="1:4" x14ac:dyDescent="0.25">
      <c r="A2455" s="356">
        <v>11190</v>
      </c>
      <c r="B2455" s="356" t="s">
        <v>5410</v>
      </c>
      <c r="C2455" s="356" t="s">
        <v>3517</v>
      </c>
      <c r="D2455" s="352">
        <v>229</v>
      </c>
    </row>
    <row r="2456" spans="1:4" x14ac:dyDescent="0.25">
      <c r="A2456" s="356">
        <v>34377</v>
      </c>
      <c r="B2456" s="356" t="s">
        <v>12620</v>
      </c>
      <c r="C2456" s="356" t="s">
        <v>3517</v>
      </c>
      <c r="D2456" s="352">
        <v>308.76</v>
      </c>
    </row>
    <row r="2457" spans="1:4" x14ac:dyDescent="0.25">
      <c r="A2457" s="356">
        <v>3428</v>
      </c>
      <c r="B2457" s="356" t="s">
        <v>5411</v>
      </c>
      <c r="C2457" s="356" t="s">
        <v>3518</v>
      </c>
      <c r="D2457" s="353">
        <v>1177.08</v>
      </c>
    </row>
    <row r="2458" spans="1:4" x14ac:dyDescent="0.25">
      <c r="A2458" s="356">
        <v>3429</v>
      </c>
      <c r="B2458" s="356" t="s">
        <v>5412</v>
      </c>
      <c r="C2458" s="356" t="s">
        <v>3518</v>
      </c>
      <c r="D2458" s="352">
        <v>672.52</v>
      </c>
    </row>
    <row r="2459" spans="1:4" x14ac:dyDescent="0.25">
      <c r="A2459" s="356">
        <v>34364</v>
      </c>
      <c r="B2459" s="356" t="s">
        <v>12621</v>
      </c>
      <c r="C2459" s="356" t="s">
        <v>3517</v>
      </c>
      <c r="D2459" s="353">
        <v>1013.1</v>
      </c>
    </row>
    <row r="2460" spans="1:4" x14ac:dyDescent="0.25">
      <c r="A2460" s="356">
        <v>34369</v>
      </c>
      <c r="B2460" s="356" t="s">
        <v>12622</v>
      </c>
      <c r="C2460" s="356" t="s">
        <v>3517</v>
      </c>
      <c r="D2460" s="353">
        <v>1073.9000000000001</v>
      </c>
    </row>
    <row r="2461" spans="1:4" x14ac:dyDescent="0.25">
      <c r="A2461" s="356">
        <v>36896</v>
      </c>
      <c r="B2461" s="356" t="s">
        <v>12623</v>
      </c>
      <c r="C2461" s="356" t="s">
        <v>3517</v>
      </c>
      <c r="D2461" s="352">
        <v>598</v>
      </c>
    </row>
    <row r="2462" spans="1:4" x14ac:dyDescent="0.25">
      <c r="A2462" s="356">
        <v>34367</v>
      </c>
      <c r="B2462" s="356" t="s">
        <v>12624</v>
      </c>
      <c r="C2462" s="356" t="s">
        <v>3517</v>
      </c>
      <c r="D2462" s="352">
        <v>770.73</v>
      </c>
    </row>
    <row r="2463" spans="1:4" x14ac:dyDescent="0.25">
      <c r="A2463" s="356">
        <v>36897</v>
      </c>
      <c r="B2463" s="356" t="s">
        <v>12625</v>
      </c>
      <c r="C2463" s="356" t="s">
        <v>3517</v>
      </c>
      <c r="D2463" s="352">
        <v>933.17</v>
      </c>
    </row>
    <row r="2464" spans="1:4" x14ac:dyDescent="0.25">
      <c r="A2464" s="356">
        <v>40659</v>
      </c>
      <c r="B2464" s="356" t="s">
        <v>5413</v>
      </c>
      <c r="C2464" s="356" t="s">
        <v>3518</v>
      </c>
      <c r="D2464" s="353">
        <v>1122.74</v>
      </c>
    </row>
    <row r="2465" spans="1:4" x14ac:dyDescent="0.25">
      <c r="A2465" s="356">
        <v>40660</v>
      </c>
      <c r="B2465" s="356" t="s">
        <v>5414</v>
      </c>
      <c r="C2465" s="356" t="s">
        <v>3518</v>
      </c>
      <c r="D2465" s="353">
        <v>1422.94</v>
      </c>
    </row>
    <row r="2466" spans="1:4" x14ac:dyDescent="0.25">
      <c r="A2466" s="356">
        <v>40661</v>
      </c>
      <c r="B2466" s="356" t="s">
        <v>5415</v>
      </c>
      <c r="C2466" s="356" t="s">
        <v>3518</v>
      </c>
      <c r="D2466" s="352">
        <v>874.86</v>
      </c>
    </row>
    <row r="2467" spans="1:4" x14ac:dyDescent="0.25">
      <c r="A2467" s="356">
        <v>3421</v>
      </c>
      <c r="B2467" s="356" t="s">
        <v>5416</v>
      </c>
      <c r="C2467" s="356" t="s">
        <v>3518</v>
      </c>
      <c r="D2467" s="352">
        <v>881.56</v>
      </c>
    </row>
    <row r="2468" spans="1:4" x14ac:dyDescent="0.25">
      <c r="A2468" s="356">
        <v>599</v>
      </c>
      <c r="B2468" s="356" t="s">
        <v>12626</v>
      </c>
      <c r="C2468" s="356" t="s">
        <v>3518</v>
      </c>
      <c r="D2468" s="353">
        <v>1090.6199999999999</v>
      </c>
    </row>
    <row r="2469" spans="1:4" x14ac:dyDescent="0.25">
      <c r="A2469" s="356">
        <v>44053</v>
      </c>
      <c r="B2469" s="356" t="s">
        <v>12627</v>
      </c>
      <c r="C2469" s="356" t="s">
        <v>3517</v>
      </c>
      <c r="D2469" s="353">
        <v>2420.67</v>
      </c>
    </row>
    <row r="2470" spans="1:4" x14ac:dyDescent="0.25">
      <c r="A2470" s="356">
        <v>3423</v>
      </c>
      <c r="B2470" s="356" t="s">
        <v>5417</v>
      </c>
      <c r="C2470" s="356" t="s">
        <v>3518</v>
      </c>
      <c r="D2470" s="353">
        <v>1243.21</v>
      </c>
    </row>
    <row r="2471" spans="1:4" x14ac:dyDescent="0.25">
      <c r="A2471" s="356">
        <v>34381</v>
      </c>
      <c r="B2471" s="356" t="s">
        <v>12628</v>
      </c>
      <c r="C2471" s="356" t="s">
        <v>3517</v>
      </c>
      <c r="D2471" s="352">
        <v>440.37</v>
      </c>
    </row>
    <row r="2472" spans="1:4" x14ac:dyDescent="0.25">
      <c r="A2472" s="356">
        <v>34797</v>
      </c>
      <c r="B2472" s="356" t="s">
        <v>5418</v>
      </c>
      <c r="C2472" s="356" t="s">
        <v>3517</v>
      </c>
      <c r="D2472" s="352">
        <v>498.8</v>
      </c>
    </row>
    <row r="2473" spans="1:4" x14ac:dyDescent="0.25">
      <c r="A2473" s="356">
        <v>44054</v>
      </c>
      <c r="B2473" s="356" t="s">
        <v>12629</v>
      </c>
      <c r="C2473" s="356" t="s">
        <v>3517</v>
      </c>
      <c r="D2473" s="352">
        <v>868.39</v>
      </c>
    </row>
    <row r="2474" spans="1:4" x14ac:dyDescent="0.25">
      <c r="A2474" s="356">
        <v>44399</v>
      </c>
      <c r="B2474" s="356" t="s">
        <v>12630</v>
      </c>
      <c r="C2474" s="356" t="s">
        <v>3517</v>
      </c>
      <c r="D2474" s="353">
        <v>1186.5</v>
      </c>
    </row>
    <row r="2475" spans="1:4" x14ac:dyDescent="0.25">
      <c r="A2475" s="356">
        <v>44503</v>
      </c>
      <c r="B2475" s="356" t="s">
        <v>12631</v>
      </c>
      <c r="C2475" s="356" t="s">
        <v>3519</v>
      </c>
      <c r="D2475" s="352">
        <v>13.31</v>
      </c>
    </row>
    <row r="2476" spans="1:4" x14ac:dyDescent="0.25">
      <c r="A2476" s="356">
        <v>41077</v>
      </c>
      <c r="B2476" s="356" t="s">
        <v>5419</v>
      </c>
      <c r="C2476" s="356" t="s">
        <v>3655</v>
      </c>
      <c r="D2476" s="353">
        <v>2356.09</v>
      </c>
    </row>
    <row r="2477" spans="1:4" x14ac:dyDescent="0.25">
      <c r="A2477" s="356">
        <v>20159</v>
      </c>
      <c r="B2477" s="356" t="s">
        <v>10753</v>
      </c>
      <c r="C2477" s="356" t="s">
        <v>3517</v>
      </c>
      <c r="D2477" s="352">
        <v>67.87</v>
      </c>
    </row>
    <row r="2478" spans="1:4" x14ac:dyDescent="0.25">
      <c r="A2478" s="356">
        <v>37963</v>
      </c>
      <c r="B2478" s="356" t="s">
        <v>5420</v>
      </c>
      <c r="C2478" s="356" t="s">
        <v>3517</v>
      </c>
      <c r="D2478" s="352">
        <v>5.28</v>
      </c>
    </row>
    <row r="2479" spans="1:4" x14ac:dyDescent="0.25">
      <c r="A2479" s="356">
        <v>37964</v>
      </c>
      <c r="B2479" s="356" t="s">
        <v>5421</v>
      </c>
      <c r="C2479" s="356" t="s">
        <v>3517</v>
      </c>
      <c r="D2479" s="352">
        <v>8.8000000000000007</v>
      </c>
    </row>
    <row r="2480" spans="1:4" x14ac:dyDescent="0.25">
      <c r="A2480" s="356">
        <v>37965</v>
      </c>
      <c r="B2480" s="356" t="s">
        <v>5422</v>
      </c>
      <c r="C2480" s="356" t="s">
        <v>3517</v>
      </c>
      <c r="D2480" s="352">
        <v>12.76</v>
      </c>
    </row>
    <row r="2481" spans="1:4" x14ac:dyDescent="0.25">
      <c r="A2481" s="356">
        <v>37966</v>
      </c>
      <c r="B2481" s="356" t="s">
        <v>5423</v>
      </c>
      <c r="C2481" s="356" t="s">
        <v>3517</v>
      </c>
      <c r="D2481" s="352">
        <v>23.11</v>
      </c>
    </row>
    <row r="2482" spans="1:4" x14ac:dyDescent="0.25">
      <c r="A2482" s="356">
        <v>37967</v>
      </c>
      <c r="B2482" s="356" t="s">
        <v>5424</v>
      </c>
      <c r="C2482" s="356" t="s">
        <v>3517</v>
      </c>
      <c r="D2482" s="352">
        <v>37.06</v>
      </c>
    </row>
    <row r="2483" spans="1:4" x14ac:dyDescent="0.25">
      <c r="A2483" s="356">
        <v>37968</v>
      </c>
      <c r="B2483" s="356" t="s">
        <v>5425</v>
      </c>
      <c r="C2483" s="356" t="s">
        <v>3517</v>
      </c>
      <c r="D2483" s="352">
        <v>81.27</v>
      </c>
    </row>
    <row r="2484" spans="1:4" x14ac:dyDescent="0.25">
      <c r="A2484" s="356">
        <v>37969</v>
      </c>
      <c r="B2484" s="356" t="s">
        <v>5426</v>
      </c>
      <c r="C2484" s="356" t="s">
        <v>3517</v>
      </c>
      <c r="D2484" s="352">
        <v>217.11</v>
      </c>
    </row>
    <row r="2485" spans="1:4" x14ac:dyDescent="0.25">
      <c r="A2485" s="356">
        <v>37970</v>
      </c>
      <c r="B2485" s="356" t="s">
        <v>5427</v>
      </c>
      <c r="C2485" s="356" t="s">
        <v>3517</v>
      </c>
      <c r="D2485" s="352">
        <v>253.27</v>
      </c>
    </row>
    <row r="2486" spans="1:4" x14ac:dyDescent="0.25">
      <c r="A2486" s="356">
        <v>21118</v>
      </c>
      <c r="B2486" s="356" t="s">
        <v>5428</v>
      </c>
      <c r="C2486" s="356" t="s">
        <v>3517</v>
      </c>
      <c r="D2486" s="352">
        <v>3.99</v>
      </c>
    </row>
    <row r="2487" spans="1:4" x14ac:dyDescent="0.25">
      <c r="A2487" s="356">
        <v>37956</v>
      </c>
      <c r="B2487" s="356" t="s">
        <v>5429</v>
      </c>
      <c r="C2487" s="356" t="s">
        <v>3517</v>
      </c>
      <c r="D2487" s="352">
        <v>6.32</v>
      </c>
    </row>
    <row r="2488" spans="1:4" x14ac:dyDescent="0.25">
      <c r="A2488" s="356">
        <v>37957</v>
      </c>
      <c r="B2488" s="356" t="s">
        <v>5430</v>
      </c>
      <c r="C2488" s="356" t="s">
        <v>3517</v>
      </c>
      <c r="D2488" s="352">
        <v>13.33</v>
      </c>
    </row>
    <row r="2489" spans="1:4" x14ac:dyDescent="0.25">
      <c r="A2489" s="356">
        <v>37958</v>
      </c>
      <c r="B2489" s="356" t="s">
        <v>5431</v>
      </c>
      <c r="C2489" s="356" t="s">
        <v>3517</v>
      </c>
      <c r="D2489" s="352">
        <v>23.11</v>
      </c>
    </row>
    <row r="2490" spans="1:4" x14ac:dyDescent="0.25">
      <c r="A2490" s="356">
        <v>37959</v>
      </c>
      <c r="B2490" s="356" t="s">
        <v>5432</v>
      </c>
      <c r="C2490" s="356" t="s">
        <v>3517</v>
      </c>
      <c r="D2490" s="352">
        <v>37.06</v>
      </c>
    </row>
    <row r="2491" spans="1:4" x14ac:dyDescent="0.25">
      <c r="A2491" s="356">
        <v>37960</v>
      </c>
      <c r="B2491" s="356" t="s">
        <v>5433</v>
      </c>
      <c r="C2491" s="356" t="s">
        <v>3517</v>
      </c>
      <c r="D2491" s="352">
        <v>79.8</v>
      </c>
    </row>
    <row r="2492" spans="1:4" x14ac:dyDescent="0.25">
      <c r="A2492" s="356">
        <v>37961</v>
      </c>
      <c r="B2492" s="356" t="s">
        <v>5434</v>
      </c>
      <c r="C2492" s="356" t="s">
        <v>3517</v>
      </c>
      <c r="D2492" s="352">
        <v>211.72</v>
      </c>
    </row>
    <row r="2493" spans="1:4" x14ac:dyDescent="0.25">
      <c r="A2493" s="356">
        <v>37962</v>
      </c>
      <c r="B2493" s="356" t="s">
        <v>5435</v>
      </c>
      <c r="C2493" s="356" t="s">
        <v>3517</v>
      </c>
      <c r="D2493" s="352">
        <v>246.01</v>
      </c>
    </row>
    <row r="2494" spans="1:4" x14ac:dyDescent="0.25">
      <c r="A2494" s="356">
        <v>3533</v>
      </c>
      <c r="B2494" s="356" t="s">
        <v>5436</v>
      </c>
      <c r="C2494" s="356" t="s">
        <v>3517</v>
      </c>
      <c r="D2494" s="352">
        <v>2.4500000000000002</v>
      </c>
    </row>
    <row r="2495" spans="1:4" x14ac:dyDescent="0.25">
      <c r="A2495" s="356">
        <v>3538</v>
      </c>
      <c r="B2495" s="356" t="s">
        <v>5437</v>
      </c>
      <c r="C2495" s="356" t="s">
        <v>3517</v>
      </c>
      <c r="D2495" s="352">
        <v>4.2300000000000004</v>
      </c>
    </row>
    <row r="2496" spans="1:4" x14ac:dyDescent="0.25">
      <c r="A2496" s="356">
        <v>3497</v>
      </c>
      <c r="B2496" s="356" t="s">
        <v>5438</v>
      </c>
      <c r="C2496" s="356" t="s">
        <v>3517</v>
      </c>
      <c r="D2496" s="352">
        <v>15.81</v>
      </c>
    </row>
    <row r="2497" spans="1:4" x14ac:dyDescent="0.25">
      <c r="A2497" s="356">
        <v>3498</v>
      </c>
      <c r="B2497" s="356" t="s">
        <v>5439</v>
      </c>
      <c r="C2497" s="356" t="s">
        <v>3517</v>
      </c>
      <c r="D2497" s="352">
        <v>5.0199999999999996</v>
      </c>
    </row>
    <row r="2498" spans="1:4" x14ac:dyDescent="0.25">
      <c r="A2498" s="356">
        <v>3496</v>
      </c>
      <c r="B2498" s="356" t="s">
        <v>5440</v>
      </c>
      <c r="C2498" s="356" t="s">
        <v>3517</v>
      </c>
      <c r="D2498" s="352">
        <v>4.05</v>
      </c>
    </row>
    <row r="2499" spans="1:4" x14ac:dyDescent="0.25">
      <c r="A2499" s="356">
        <v>38429</v>
      </c>
      <c r="B2499" s="356" t="s">
        <v>5441</v>
      </c>
      <c r="C2499" s="356" t="s">
        <v>3517</v>
      </c>
      <c r="D2499" s="352">
        <v>13.47</v>
      </c>
    </row>
    <row r="2500" spans="1:4" x14ac:dyDescent="0.25">
      <c r="A2500" s="356">
        <v>38431</v>
      </c>
      <c r="B2500" s="356" t="s">
        <v>5442</v>
      </c>
      <c r="C2500" s="356" t="s">
        <v>3517</v>
      </c>
      <c r="D2500" s="352">
        <v>21.35</v>
      </c>
    </row>
    <row r="2501" spans="1:4" x14ac:dyDescent="0.25">
      <c r="A2501" s="356">
        <v>38430</v>
      </c>
      <c r="B2501" s="356" t="s">
        <v>5443</v>
      </c>
      <c r="C2501" s="356" t="s">
        <v>3517</v>
      </c>
      <c r="D2501" s="352">
        <v>27.28</v>
      </c>
    </row>
    <row r="2502" spans="1:4" x14ac:dyDescent="0.25">
      <c r="A2502" s="356">
        <v>36348</v>
      </c>
      <c r="B2502" s="356" t="s">
        <v>5444</v>
      </c>
      <c r="C2502" s="356" t="s">
        <v>3517</v>
      </c>
      <c r="D2502" s="352">
        <v>1.94</v>
      </c>
    </row>
    <row r="2503" spans="1:4" x14ac:dyDescent="0.25">
      <c r="A2503" s="356">
        <v>36349</v>
      </c>
      <c r="B2503" s="356" t="s">
        <v>5445</v>
      </c>
      <c r="C2503" s="356" t="s">
        <v>3517</v>
      </c>
      <c r="D2503" s="352">
        <v>2.91</v>
      </c>
    </row>
    <row r="2504" spans="1:4" x14ac:dyDescent="0.25">
      <c r="A2504" s="356">
        <v>38433</v>
      </c>
      <c r="B2504" s="356" t="s">
        <v>5446</v>
      </c>
      <c r="C2504" s="356" t="s">
        <v>3517</v>
      </c>
      <c r="D2504" s="352">
        <v>5.39</v>
      </c>
    </row>
    <row r="2505" spans="1:4" x14ac:dyDescent="0.25">
      <c r="A2505" s="356">
        <v>38440</v>
      </c>
      <c r="B2505" s="356" t="s">
        <v>5447</v>
      </c>
      <c r="C2505" s="356" t="s">
        <v>3517</v>
      </c>
      <c r="D2505" s="352">
        <v>186.04</v>
      </c>
    </row>
    <row r="2506" spans="1:4" x14ac:dyDescent="0.25">
      <c r="A2506" s="356">
        <v>36359</v>
      </c>
      <c r="B2506" s="356" t="s">
        <v>5448</v>
      </c>
      <c r="C2506" s="356" t="s">
        <v>3517</v>
      </c>
      <c r="D2506" s="352">
        <v>2.31</v>
      </c>
    </row>
    <row r="2507" spans="1:4" x14ac:dyDescent="0.25">
      <c r="A2507" s="356">
        <v>36360</v>
      </c>
      <c r="B2507" s="356" t="s">
        <v>5449</v>
      </c>
      <c r="C2507" s="356" t="s">
        <v>3517</v>
      </c>
      <c r="D2507" s="352">
        <v>3.57</v>
      </c>
    </row>
    <row r="2508" spans="1:4" x14ac:dyDescent="0.25">
      <c r="A2508" s="356">
        <v>38434</v>
      </c>
      <c r="B2508" s="356" t="s">
        <v>5450</v>
      </c>
      <c r="C2508" s="356" t="s">
        <v>3517</v>
      </c>
      <c r="D2508" s="352">
        <v>5.46</v>
      </c>
    </row>
    <row r="2509" spans="1:4" x14ac:dyDescent="0.25">
      <c r="A2509" s="356">
        <v>38435</v>
      </c>
      <c r="B2509" s="356" t="s">
        <v>5451</v>
      </c>
      <c r="C2509" s="356" t="s">
        <v>3517</v>
      </c>
      <c r="D2509" s="352">
        <v>10.37</v>
      </c>
    </row>
    <row r="2510" spans="1:4" x14ac:dyDescent="0.25">
      <c r="A2510" s="356">
        <v>38436</v>
      </c>
      <c r="B2510" s="356" t="s">
        <v>5452</v>
      </c>
      <c r="C2510" s="356" t="s">
        <v>3517</v>
      </c>
      <c r="D2510" s="352">
        <v>21.45</v>
      </c>
    </row>
    <row r="2511" spans="1:4" x14ac:dyDescent="0.25">
      <c r="A2511" s="356">
        <v>38437</v>
      </c>
      <c r="B2511" s="356" t="s">
        <v>5453</v>
      </c>
      <c r="C2511" s="356" t="s">
        <v>3517</v>
      </c>
      <c r="D2511" s="352">
        <v>32.21</v>
      </c>
    </row>
    <row r="2512" spans="1:4" x14ac:dyDescent="0.25">
      <c r="A2512" s="356">
        <v>38438</v>
      </c>
      <c r="B2512" s="356" t="s">
        <v>5454</v>
      </c>
      <c r="C2512" s="356" t="s">
        <v>3517</v>
      </c>
      <c r="D2512" s="352">
        <v>81.39</v>
      </c>
    </row>
    <row r="2513" spans="1:4" x14ac:dyDescent="0.25">
      <c r="A2513" s="356">
        <v>38439</v>
      </c>
      <c r="B2513" s="356" t="s">
        <v>5455</v>
      </c>
      <c r="C2513" s="356" t="s">
        <v>3517</v>
      </c>
      <c r="D2513" s="352">
        <v>124.05</v>
      </c>
    </row>
    <row r="2514" spans="1:4" x14ac:dyDescent="0.25">
      <c r="A2514" s="356">
        <v>10836</v>
      </c>
      <c r="B2514" s="356" t="s">
        <v>5456</v>
      </c>
      <c r="C2514" s="356" t="s">
        <v>3517</v>
      </c>
      <c r="D2514" s="352">
        <v>23.79</v>
      </c>
    </row>
    <row r="2515" spans="1:4" x14ac:dyDescent="0.25">
      <c r="A2515" s="356">
        <v>20128</v>
      </c>
      <c r="B2515" s="356" t="s">
        <v>5457</v>
      </c>
      <c r="C2515" s="356" t="s">
        <v>3517</v>
      </c>
      <c r="D2515" s="352">
        <v>69.73</v>
      </c>
    </row>
    <row r="2516" spans="1:4" x14ac:dyDescent="0.25">
      <c r="A2516" s="356">
        <v>20131</v>
      </c>
      <c r="B2516" s="356" t="s">
        <v>5458</v>
      </c>
      <c r="C2516" s="356" t="s">
        <v>3517</v>
      </c>
      <c r="D2516" s="352">
        <v>63.64</v>
      </c>
    </row>
    <row r="2517" spans="1:4" x14ac:dyDescent="0.25">
      <c r="A2517" s="356">
        <v>3521</v>
      </c>
      <c r="B2517" s="356" t="s">
        <v>5459</v>
      </c>
      <c r="C2517" s="356" t="s">
        <v>3517</v>
      </c>
      <c r="D2517" s="352">
        <v>2.13</v>
      </c>
    </row>
    <row r="2518" spans="1:4" x14ac:dyDescent="0.25">
      <c r="A2518" s="356">
        <v>3531</v>
      </c>
      <c r="B2518" s="356" t="s">
        <v>5460</v>
      </c>
      <c r="C2518" s="356" t="s">
        <v>3517</v>
      </c>
      <c r="D2518" s="352">
        <v>2.41</v>
      </c>
    </row>
    <row r="2519" spans="1:4" x14ac:dyDescent="0.25">
      <c r="A2519" s="356">
        <v>3522</v>
      </c>
      <c r="B2519" s="356" t="s">
        <v>5461</v>
      </c>
      <c r="C2519" s="356" t="s">
        <v>3517</v>
      </c>
      <c r="D2519" s="352">
        <v>3.59</v>
      </c>
    </row>
    <row r="2520" spans="1:4" x14ac:dyDescent="0.25">
      <c r="A2520" s="356">
        <v>3527</v>
      </c>
      <c r="B2520" s="356" t="s">
        <v>5462</v>
      </c>
      <c r="C2520" s="356" t="s">
        <v>3517</v>
      </c>
      <c r="D2520" s="352">
        <v>12.34</v>
      </c>
    </row>
    <row r="2521" spans="1:4" x14ac:dyDescent="0.25">
      <c r="A2521" s="356">
        <v>10835</v>
      </c>
      <c r="B2521" s="356" t="s">
        <v>5463</v>
      </c>
      <c r="C2521" s="356" t="s">
        <v>3517</v>
      </c>
      <c r="D2521" s="352">
        <v>4.9800000000000004</v>
      </c>
    </row>
    <row r="2522" spans="1:4" x14ac:dyDescent="0.25">
      <c r="A2522" s="356">
        <v>3475</v>
      </c>
      <c r="B2522" s="356" t="s">
        <v>5464</v>
      </c>
      <c r="C2522" s="356" t="s">
        <v>3517</v>
      </c>
      <c r="D2522" s="352">
        <v>4.1500000000000004</v>
      </c>
    </row>
    <row r="2523" spans="1:4" x14ac:dyDescent="0.25">
      <c r="A2523" s="356">
        <v>3485</v>
      </c>
      <c r="B2523" s="356" t="s">
        <v>5465</v>
      </c>
      <c r="C2523" s="356" t="s">
        <v>3517</v>
      </c>
      <c r="D2523" s="352">
        <v>13.25</v>
      </c>
    </row>
    <row r="2524" spans="1:4" x14ac:dyDescent="0.25">
      <c r="A2524" s="356">
        <v>3534</v>
      </c>
      <c r="B2524" s="356" t="s">
        <v>5466</v>
      </c>
      <c r="C2524" s="356" t="s">
        <v>3517</v>
      </c>
      <c r="D2524" s="352">
        <v>5.24</v>
      </c>
    </row>
    <row r="2525" spans="1:4" x14ac:dyDescent="0.25">
      <c r="A2525" s="356">
        <v>3543</v>
      </c>
      <c r="B2525" s="356" t="s">
        <v>5467</v>
      </c>
      <c r="C2525" s="356" t="s">
        <v>3517</v>
      </c>
      <c r="D2525" s="352">
        <v>2.63</v>
      </c>
    </row>
    <row r="2526" spans="1:4" x14ac:dyDescent="0.25">
      <c r="A2526" s="356">
        <v>3482</v>
      </c>
      <c r="B2526" s="356" t="s">
        <v>5468</v>
      </c>
      <c r="C2526" s="356" t="s">
        <v>3517</v>
      </c>
      <c r="D2526" s="352">
        <v>6.66</v>
      </c>
    </row>
    <row r="2527" spans="1:4" x14ac:dyDescent="0.25">
      <c r="A2527" s="356">
        <v>3505</v>
      </c>
      <c r="B2527" s="356" t="s">
        <v>5469</v>
      </c>
      <c r="C2527" s="356" t="s">
        <v>3517</v>
      </c>
      <c r="D2527" s="352">
        <v>3.78</v>
      </c>
    </row>
    <row r="2528" spans="1:4" x14ac:dyDescent="0.25">
      <c r="A2528" s="356">
        <v>3516</v>
      </c>
      <c r="B2528" s="356" t="s">
        <v>5470</v>
      </c>
      <c r="C2528" s="356" t="s">
        <v>3517</v>
      </c>
      <c r="D2528" s="352">
        <v>1.3</v>
      </c>
    </row>
    <row r="2529" spans="1:4" x14ac:dyDescent="0.25">
      <c r="A2529" s="356">
        <v>3517</v>
      </c>
      <c r="B2529" s="356" t="s">
        <v>5471</v>
      </c>
      <c r="C2529" s="356" t="s">
        <v>3517</v>
      </c>
      <c r="D2529" s="352">
        <v>4.54</v>
      </c>
    </row>
    <row r="2530" spans="1:4" x14ac:dyDescent="0.25">
      <c r="A2530" s="356">
        <v>3515</v>
      </c>
      <c r="B2530" s="356" t="s">
        <v>5472</v>
      </c>
      <c r="C2530" s="356" t="s">
        <v>3517</v>
      </c>
      <c r="D2530" s="352">
        <v>6.12</v>
      </c>
    </row>
    <row r="2531" spans="1:4" x14ac:dyDescent="0.25">
      <c r="A2531" s="356">
        <v>20147</v>
      </c>
      <c r="B2531" s="356" t="s">
        <v>5473</v>
      </c>
      <c r="C2531" s="356" t="s">
        <v>3517</v>
      </c>
      <c r="D2531" s="352">
        <v>6.58</v>
      </c>
    </row>
    <row r="2532" spans="1:4" x14ac:dyDescent="0.25">
      <c r="A2532" s="356">
        <v>3524</v>
      </c>
      <c r="B2532" s="356" t="s">
        <v>5474</v>
      </c>
      <c r="C2532" s="356" t="s">
        <v>3517</v>
      </c>
      <c r="D2532" s="352">
        <v>7.81</v>
      </c>
    </row>
    <row r="2533" spans="1:4" x14ac:dyDescent="0.25">
      <c r="A2533" s="356">
        <v>3532</v>
      </c>
      <c r="B2533" s="356" t="s">
        <v>5475</v>
      </c>
      <c r="C2533" s="356" t="s">
        <v>3517</v>
      </c>
      <c r="D2533" s="352">
        <v>14.29</v>
      </c>
    </row>
    <row r="2534" spans="1:4" x14ac:dyDescent="0.25">
      <c r="A2534" s="356">
        <v>3528</v>
      </c>
      <c r="B2534" s="356" t="s">
        <v>5476</v>
      </c>
      <c r="C2534" s="356" t="s">
        <v>3517</v>
      </c>
      <c r="D2534" s="352">
        <v>10.26</v>
      </c>
    </row>
    <row r="2535" spans="1:4" x14ac:dyDescent="0.25">
      <c r="A2535" s="356">
        <v>37952</v>
      </c>
      <c r="B2535" s="356" t="s">
        <v>5477</v>
      </c>
      <c r="C2535" s="356" t="s">
        <v>3517</v>
      </c>
      <c r="D2535" s="352">
        <v>73.099999999999994</v>
      </c>
    </row>
    <row r="2536" spans="1:4" x14ac:dyDescent="0.25">
      <c r="A2536" s="356">
        <v>37951</v>
      </c>
      <c r="B2536" s="356" t="s">
        <v>5478</v>
      </c>
      <c r="C2536" s="356" t="s">
        <v>3517</v>
      </c>
      <c r="D2536" s="352">
        <v>2.66</v>
      </c>
    </row>
    <row r="2537" spans="1:4" x14ac:dyDescent="0.25">
      <c r="A2537" s="356">
        <v>3518</v>
      </c>
      <c r="B2537" s="356" t="s">
        <v>5479</v>
      </c>
      <c r="C2537" s="356" t="s">
        <v>3517</v>
      </c>
      <c r="D2537" s="352">
        <v>3.89</v>
      </c>
    </row>
    <row r="2538" spans="1:4" x14ac:dyDescent="0.25">
      <c r="A2538" s="356">
        <v>3519</v>
      </c>
      <c r="B2538" s="356" t="s">
        <v>5480</v>
      </c>
      <c r="C2538" s="356" t="s">
        <v>3517</v>
      </c>
      <c r="D2538" s="352">
        <v>9.2200000000000006</v>
      </c>
    </row>
    <row r="2539" spans="1:4" x14ac:dyDescent="0.25">
      <c r="A2539" s="356">
        <v>3520</v>
      </c>
      <c r="B2539" s="356" t="s">
        <v>5481</v>
      </c>
      <c r="C2539" s="356" t="s">
        <v>3517</v>
      </c>
      <c r="D2539" s="352">
        <v>10.33</v>
      </c>
    </row>
    <row r="2540" spans="1:4" x14ac:dyDescent="0.25">
      <c r="A2540" s="356">
        <v>37950</v>
      </c>
      <c r="B2540" s="356" t="s">
        <v>5482</v>
      </c>
      <c r="C2540" s="356" t="s">
        <v>3517</v>
      </c>
      <c r="D2540" s="352">
        <v>63.64</v>
      </c>
    </row>
    <row r="2541" spans="1:4" x14ac:dyDescent="0.25">
      <c r="A2541" s="356">
        <v>37949</v>
      </c>
      <c r="B2541" s="356" t="s">
        <v>5483</v>
      </c>
      <c r="C2541" s="356" t="s">
        <v>3517</v>
      </c>
      <c r="D2541" s="352">
        <v>2.33</v>
      </c>
    </row>
    <row r="2542" spans="1:4" x14ac:dyDescent="0.25">
      <c r="A2542" s="356">
        <v>3526</v>
      </c>
      <c r="B2542" s="356" t="s">
        <v>5484</v>
      </c>
      <c r="C2542" s="356" t="s">
        <v>3517</v>
      </c>
      <c r="D2542" s="352">
        <v>3.12</v>
      </c>
    </row>
    <row r="2543" spans="1:4" x14ac:dyDescent="0.25">
      <c r="A2543" s="356">
        <v>3509</v>
      </c>
      <c r="B2543" s="356" t="s">
        <v>5485</v>
      </c>
      <c r="C2543" s="356" t="s">
        <v>3517</v>
      </c>
      <c r="D2543" s="352">
        <v>8.1199999999999992</v>
      </c>
    </row>
    <row r="2544" spans="1:4" x14ac:dyDescent="0.25">
      <c r="A2544" s="356">
        <v>3530</v>
      </c>
      <c r="B2544" s="356" t="s">
        <v>5486</v>
      </c>
      <c r="C2544" s="356" t="s">
        <v>3517</v>
      </c>
      <c r="D2544" s="352">
        <v>245.95</v>
      </c>
    </row>
    <row r="2545" spans="1:4" x14ac:dyDescent="0.25">
      <c r="A2545" s="356">
        <v>3542</v>
      </c>
      <c r="B2545" s="356" t="s">
        <v>5487</v>
      </c>
      <c r="C2545" s="356" t="s">
        <v>3517</v>
      </c>
      <c r="D2545" s="352">
        <v>0.56999999999999995</v>
      </c>
    </row>
    <row r="2546" spans="1:4" x14ac:dyDescent="0.25">
      <c r="A2546" s="356">
        <v>3529</v>
      </c>
      <c r="B2546" s="356" t="s">
        <v>5488</v>
      </c>
      <c r="C2546" s="356" t="s">
        <v>3517</v>
      </c>
      <c r="D2546" s="352">
        <v>0.79</v>
      </c>
    </row>
    <row r="2547" spans="1:4" x14ac:dyDescent="0.25">
      <c r="A2547" s="356">
        <v>3536</v>
      </c>
      <c r="B2547" s="356" t="s">
        <v>5489</v>
      </c>
      <c r="C2547" s="356" t="s">
        <v>3517</v>
      </c>
      <c r="D2547" s="352">
        <v>2.35</v>
      </c>
    </row>
    <row r="2548" spans="1:4" x14ac:dyDescent="0.25">
      <c r="A2548" s="356">
        <v>3535</v>
      </c>
      <c r="B2548" s="356" t="s">
        <v>5490</v>
      </c>
      <c r="C2548" s="356" t="s">
        <v>3517</v>
      </c>
      <c r="D2548" s="352">
        <v>5.58</v>
      </c>
    </row>
    <row r="2549" spans="1:4" x14ac:dyDescent="0.25">
      <c r="A2549" s="356">
        <v>3540</v>
      </c>
      <c r="B2549" s="356" t="s">
        <v>5491</v>
      </c>
      <c r="C2549" s="356" t="s">
        <v>3517</v>
      </c>
      <c r="D2549" s="352">
        <v>6.04</v>
      </c>
    </row>
    <row r="2550" spans="1:4" x14ac:dyDescent="0.25">
      <c r="A2550" s="356">
        <v>3539</v>
      </c>
      <c r="B2550" s="356" t="s">
        <v>5492</v>
      </c>
      <c r="C2550" s="356" t="s">
        <v>3517</v>
      </c>
      <c r="D2550" s="352">
        <v>26.23</v>
      </c>
    </row>
    <row r="2551" spans="1:4" x14ac:dyDescent="0.25">
      <c r="A2551" s="356">
        <v>3513</v>
      </c>
      <c r="B2551" s="356" t="s">
        <v>5493</v>
      </c>
      <c r="C2551" s="356" t="s">
        <v>3517</v>
      </c>
      <c r="D2551" s="352">
        <v>116.59</v>
      </c>
    </row>
    <row r="2552" spans="1:4" x14ac:dyDescent="0.25">
      <c r="A2552" s="356">
        <v>3492</v>
      </c>
      <c r="B2552" s="356" t="s">
        <v>5494</v>
      </c>
      <c r="C2552" s="356" t="s">
        <v>3517</v>
      </c>
      <c r="D2552" s="352">
        <v>22.44</v>
      </c>
    </row>
    <row r="2553" spans="1:4" x14ac:dyDescent="0.25">
      <c r="A2553" s="356">
        <v>3491</v>
      </c>
      <c r="B2553" s="356" t="s">
        <v>5495</v>
      </c>
      <c r="C2553" s="356" t="s">
        <v>3517</v>
      </c>
      <c r="D2553" s="352">
        <v>12.8</v>
      </c>
    </row>
    <row r="2554" spans="1:4" x14ac:dyDescent="0.25">
      <c r="A2554" s="356">
        <v>3493</v>
      </c>
      <c r="B2554" s="356" t="s">
        <v>5496</v>
      </c>
      <c r="C2554" s="356" t="s">
        <v>3517</v>
      </c>
      <c r="D2554" s="352">
        <v>30.68</v>
      </c>
    </row>
    <row r="2555" spans="1:4" x14ac:dyDescent="0.25">
      <c r="A2555" s="356">
        <v>12628</v>
      </c>
      <c r="B2555" s="356" t="s">
        <v>5497</v>
      </c>
      <c r="C2555" s="356" t="s">
        <v>3517</v>
      </c>
      <c r="D2555" s="352">
        <v>7.79</v>
      </c>
    </row>
    <row r="2556" spans="1:4" x14ac:dyDescent="0.25">
      <c r="A2556" s="356">
        <v>12629</v>
      </c>
      <c r="B2556" s="356" t="s">
        <v>5498</v>
      </c>
      <c r="C2556" s="356" t="s">
        <v>3517</v>
      </c>
      <c r="D2556" s="352">
        <v>8.4600000000000009</v>
      </c>
    </row>
    <row r="2557" spans="1:4" x14ac:dyDescent="0.25">
      <c r="A2557" s="356">
        <v>3481</v>
      </c>
      <c r="B2557" s="356" t="s">
        <v>5499</v>
      </c>
      <c r="C2557" s="356" t="s">
        <v>3517</v>
      </c>
      <c r="D2557" s="352">
        <v>15.54</v>
      </c>
    </row>
    <row r="2558" spans="1:4" x14ac:dyDescent="0.25">
      <c r="A2558" s="356">
        <v>3510</v>
      </c>
      <c r="B2558" s="356" t="s">
        <v>5500</v>
      </c>
      <c r="C2558" s="356" t="s">
        <v>3517</v>
      </c>
      <c r="D2558" s="352">
        <v>14.52</v>
      </c>
    </row>
    <row r="2559" spans="1:4" x14ac:dyDescent="0.25">
      <c r="A2559" s="356">
        <v>3508</v>
      </c>
      <c r="B2559" s="356" t="s">
        <v>5501</v>
      </c>
      <c r="C2559" s="356" t="s">
        <v>3517</v>
      </c>
      <c r="D2559" s="352">
        <v>37.97</v>
      </c>
    </row>
    <row r="2560" spans="1:4" x14ac:dyDescent="0.25">
      <c r="A2560" s="356">
        <v>38939</v>
      </c>
      <c r="B2560" s="356" t="s">
        <v>5502</v>
      </c>
      <c r="C2560" s="356" t="s">
        <v>3517</v>
      </c>
      <c r="D2560" s="352">
        <v>18.97</v>
      </c>
    </row>
    <row r="2561" spans="1:4" x14ac:dyDescent="0.25">
      <c r="A2561" s="356">
        <v>38940</v>
      </c>
      <c r="B2561" s="356" t="s">
        <v>5503</v>
      </c>
      <c r="C2561" s="356" t="s">
        <v>3517</v>
      </c>
      <c r="D2561" s="352">
        <v>28.96</v>
      </c>
    </row>
    <row r="2562" spans="1:4" x14ac:dyDescent="0.25">
      <c r="A2562" s="356">
        <v>38941</v>
      </c>
      <c r="B2562" s="356" t="s">
        <v>5504</v>
      </c>
      <c r="C2562" s="356" t="s">
        <v>3517</v>
      </c>
      <c r="D2562" s="352">
        <v>34.22</v>
      </c>
    </row>
    <row r="2563" spans="1:4" x14ac:dyDescent="0.25">
      <c r="A2563" s="356">
        <v>38942</v>
      </c>
      <c r="B2563" s="356" t="s">
        <v>5505</v>
      </c>
      <c r="C2563" s="356" t="s">
        <v>3517</v>
      </c>
      <c r="D2563" s="352">
        <v>38.33</v>
      </c>
    </row>
    <row r="2564" spans="1:4" x14ac:dyDescent="0.25">
      <c r="A2564" s="356">
        <v>38987</v>
      </c>
      <c r="B2564" s="356" t="s">
        <v>5506</v>
      </c>
      <c r="C2564" s="356" t="s">
        <v>3517</v>
      </c>
      <c r="D2564" s="352">
        <v>9.66</v>
      </c>
    </row>
    <row r="2565" spans="1:4" x14ac:dyDescent="0.25">
      <c r="A2565" s="356">
        <v>38988</v>
      </c>
      <c r="B2565" s="356" t="s">
        <v>5507</v>
      </c>
      <c r="C2565" s="356" t="s">
        <v>3517</v>
      </c>
      <c r="D2565" s="352">
        <v>22.43</v>
      </c>
    </row>
    <row r="2566" spans="1:4" x14ac:dyDescent="0.25">
      <c r="A2566" s="356">
        <v>38989</v>
      </c>
      <c r="B2566" s="356" t="s">
        <v>5508</v>
      </c>
      <c r="C2566" s="356" t="s">
        <v>3517</v>
      </c>
      <c r="D2566" s="352">
        <v>29.8</v>
      </c>
    </row>
    <row r="2567" spans="1:4" x14ac:dyDescent="0.25">
      <c r="A2567" s="356">
        <v>38990</v>
      </c>
      <c r="B2567" s="356" t="s">
        <v>5509</v>
      </c>
      <c r="C2567" s="356" t="s">
        <v>3517</v>
      </c>
      <c r="D2567" s="352">
        <v>78.56</v>
      </c>
    </row>
    <row r="2568" spans="1:4" x14ac:dyDescent="0.25">
      <c r="A2568" s="356">
        <v>38991</v>
      </c>
      <c r="B2568" s="356" t="s">
        <v>5510</v>
      </c>
      <c r="C2568" s="356" t="s">
        <v>3517</v>
      </c>
      <c r="D2568" s="352">
        <v>158.72999999999999</v>
      </c>
    </row>
    <row r="2569" spans="1:4" x14ac:dyDescent="0.25">
      <c r="A2569" s="356">
        <v>38913</v>
      </c>
      <c r="B2569" s="356" t="s">
        <v>5511</v>
      </c>
      <c r="C2569" s="356" t="s">
        <v>3517</v>
      </c>
      <c r="D2569" s="352">
        <v>17.600000000000001</v>
      </c>
    </row>
    <row r="2570" spans="1:4" x14ac:dyDescent="0.25">
      <c r="A2570" s="356">
        <v>38914</v>
      </c>
      <c r="B2570" s="356" t="s">
        <v>5512</v>
      </c>
      <c r="C2570" s="356" t="s">
        <v>3517</v>
      </c>
      <c r="D2570" s="352">
        <v>20.420000000000002</v>
      </c>
    </row>
    <row r="2571" spans="1:4" x14ac:dyDescent="0.25">
      <c r="A2571" s="356">
        <v>38915</v>
      </c>
      <c r="B2571" s="356" t="s">
        <v>5513</v>
      </c>
      <c r="C2571" s="356" t="s">
        <v>3517</v>
      </c>
      <c r="D2571" s="352">
        <v>35.450000000000003</v>
      </c>
    </row>
    <row r="2572" spans="1:4" x14ac:dyDescent="0.25">
      <c r="A2572" s="356">
        <v>38916</v>
      </c>
      <c r="B2572" s="356" t="s">
        <v>5514</v>
      </c>
      <c r="C2572" s="356" t="s">
        <v>3517</v>
      </c>
      <c r="D2572" s="352">
        <v>46.77</v>
      </c>
    </row>
    <row r="2573" spans="1:4" x14ac:dyDescent="0.25">
      <c r="A2573" s="356">
        <v>39300</v>
      </c>
      <c r="B2573" s="356" t="s">
        <v>5515</v>
      </c>
      <c r="C2573" s="356" t="s">
        <v>3517</v>
      </c>
      <c r="D2573" s="352">
        <v>15.91</v>
      </c>
    </row>
    <row r="2574" spans="1:4" x14ac:dyDescent="0.25">
      <c r="A2574" s="356">
        <v>39301</v>
      </c>
      <c r="B2574" s="356" t="s">
        <v>5516</v>
      </c>
      <c r="C2574" s="356" t="s">
        <v>3517</v>
      </c>
      <c r="D2574" s="352">
        <v>22.07</v>
      </c>
    </row>
    <row r="2575" spans="1:4" x14ac:dyDescent="0.25">
      <c r="A2575" s="356">
        <v>39302</v>
      </c>
      <c r="B2575" s="356" t="s">
        <v>5517</v>
      </c>
      <c r="C2575" s="356" t="s">
        <v>3517</v>
      </c>
      <c r="D2575" s="352">
        <v>27.73</v>
      </c>
    </row>
    <row r="2576" spans="1:4" x14ac:dyDescent="0.25">
      <c r="A2576" s="356">
        <v>39303</v>
      </c>
      <c r="B2576" s="356" t="s">
        <v>5518</v>
      </c>
      <c r="C2576" s="356" t="s">
        <v>3517</v>
      </c>
      <c r="D2576" s="352">
        <v>48.75</v>
      </c>
    </row>
    <row r="2577" spans="1:4" x14ac:dyDescent="0.25">
      <c r="A2577" s="356">
        <v>38923</v>
      </c>
      <c r="B2577" s="356" t="s">
        <v>5519</v>
      </c>
      <c r="C2577" s="356" t="s">
        <v>3517</v>
      </c>
      <c r="D2577" s="352">
        <v>15.53</v>
      </c>
    </row>
    <row r="2578" spans="1:4" x14ac:dyDescent="0.25">
      <c r="A2578" s="356">
        <v>38925</v>
      </c>
      <c r="B2578" s="356" t="s">
        <v>5520</v>
      </c>
      <c r="C2578" s="356" t="s">
        <v>3517</v>
      </c>
      <c r="D2578" s="352">
        <v>16.690000000000001</v>
      </c>
    </row>
    <row r="2579" spans="1:4" x14ac:dyDescent="0.25">
      <c r="A2579" s="356">
        <v>38926</v>
      </c>
      <c r="B2579" s="356" t="s">
        <v>5521</v>
      </c>
      <c r="C2579" s="356" t="s">
        <v>3517</v>
      </c>
      <c r="D2579" s="352">
        <v>23.83</v>
      </c>
    </row>
    <row r="2580" spans="1:4" x14ac:dyDescent="0.25">
      <c r="A2580" s="356">
        <v>38927</v>
      </c>
      <c r="B2580" s="356" t="s">
        <v>5522</v>
      </c>
      <c r="C2580" s="356" t="s">
        <v>3517</v>
      </c>
      <c r="D2580" s="352">
        <v>25.49</v>
      </c>
    </row>
    <row r="2581" spans="1:4" x14ac:dyDescent="0.25">
      <c r="A2581" s="356">
        <v>39304</v>
      </c>
      <c r="B2581" s="356" t="s">
        <v>5523</v>
      </c>
      <c r="C2581" s="356" t="s">
        <v>3517</v>
      </c>
      <c r="D2581" s="352">
        <v>19.64</v>
      </c>
    </row>
    <row r="2582" spans="1:4" x14ac:dyDescent="0.25">
      <c r="A2582" s="356">
        <v>38924</v>
      </c>
      <c r="B2582" s="356" t="s">
        <v>5524</v>
      </c>
      <c r="C2582" s="356" t="s">
        <v>3517</v>
      </c>
      <c r="D2582" s="352">
        <v>27.99</v>
      </c>
    </row>
    <row r="2583" spans="1:4" x14ac:dyDescent="0.25">
      <c r="A2583" s="356">
        <v>39305</v>
      </c>
      <c r="B2583" s="356" t="s">
        <v>5525</v>
      </c>
      <c r="C2583" s="356" t="s">
        <v>3517</v>
      </c>
      <c r="D2583" s="352">
        <v>25.71</v>
      </c>
    </row>
    <row r="2584" spans="1:4" x14ac:dyDescent="0.25">
      <c r="A2584" s="356">
        <v>39306</v>
      </c>
      <c r="B2584" s="356" t="s">
        <v>5526</v>
      </c>
      <c r="C2584" s="356" t="s">
        <v>3517</v>
      </c>
      <c r="D2584" s="352">
        <v>32.17</v>
      </c>
    </row>
    <row r="2585" spans="1:4" x14ac:dyDescent="0.25">
      <c r="A2585" s="356">
        <v>38928</v>
      </c>
      <c r="B2585" s="356" t="s">
        <v>5527</v>
      </c>
      <c r="C2585" s="356" t="s">
        <v>3517</v>
      </c>
      <c r="D2585" s="352">
        <v>28.26</v>
      </c>
    </row>
    <row r="2586" spans="1:4" x14ac:dyDescent="0.25">
      <c r="A2586" s="356">
        <v>38929</v>
      </c>
      <c r="B2586" s="356" t="s">
        <v>5528</v>
      </c>
      <c r="C2586" s="356" t="s">
        <v>3517</v>
      </c>
      <c r="D2586" s="352">
        <v>50.1</v>
      </c>
    </row>
    <row r="2587" spans="1:4" x14ac:dyDescent="0.25">
      <c r="A2587" s="356">
        <v>39307</v>
      </c>
      <c r="B2587" s="356" t="s">
        <v>5529</v>
      </c>
      <c r="C2587" s="356" t="s">
        <v>3517</v>
      </c>
      <c r="D2587" s="352">
        <v>37.020000000000003</v>
      </c>
    </row>
    <row r="2588" spans="1:4" x14ac:dyDescent="0.25">
      <c r="A2588" s="356">
        <v>38930</v>
      </c>
      <c r="B2588" s="356" t="s">
        <v>5530</v>
      </c>
      <c r="C2588" s="356" t="s">
        <v>3517</v>
      </c>
      <c r="D2588" s="352">
        <v>62.94</v>
      </c>
    </row>
    <row r="2589" spans="1:4" x14ac:dyDescent="0.25">
      <c r="A2589" s="356">
        <v>38931</v>
      </c>
      <c r="B2589" s="356" t="s">
        <v>5531</v>
      </c>
      <c r="C2589" s="356" t="s">
        <v>3517</v>
      </c>
      <c r="D2589" s="352">
        <v>15.85</v>
      </c>
    </row>
    <row r="2590" spans="1:4" x14ac:dyDescent="0.25">
      <c r="A2590" s="356">
        <v>38932</v>
      </c>
      <c r="B2590" s="356" t="s">
        <v>5532</v>
      </c>
      <c r="C2590" s="356" t="s">
        <v>3517</v>
      </c>
      <c r="D2590" s="352">
        <v>16.010000000000002</v>
      </c>
    </row>
    <row r="2591" spans="1:4" x14ac:dyDescent="0.25">
      <c r="A2591" s="356">
        <v>38934</v>
      </c>
      <c r="B2591" s="356" t="s">
        <v>5533</v>
      </c>
      <c r="C2591" s="356" t="s">
        <v>3517</v>
      </c>
      <c r="D2591" s="352">
        <v>23.65</v>
      </c>
    </row>
    <row r="2592" spans="1:4" x14ac:dyDescent="0.25">
      <c r="A2592" s="356">
        <v>38935</v>
      </c>
      <c r="B2592" s="356" t="s">
        <v>5534</v>
      </c>
      <c r="C2592" s="356" t="s">
        <v>3517</v>
      </c>
      <c r="D2592" s="352">
        <v>25.31</v>
      </c>
    </row>
    <row r="2593" spans="1:4" x14ac:dyDescent="0.25">
      <c r="A2593" s="356">
        <v>38936</v>
      </c>
      <c r="B2593" s="356" t="s">
        <v>5535</v>
      </c>
      <c r="C2593" s="356" t="s">
        <v>3517</v>
      </c>
      <c r="D2593" s="352">
        <v>27.11</v>
      </c>
    </row>
    <row r="2594" spans="1:4" x14ac:dyDescent="0.25">
      <c r="A2594" s="356">
        <v>38937</v>
      </c>
      <c r="B2594" s="356" t="s">
        <v>5536</v>
      </c>
      <c r="C2594" s="356" t="s">
        <v>3517</v>
      </c>
      <c r="D2594" s="352">
        <v>33.04</v>
      </c>
    </row>
    <row r="2595" spans="1:4" x14ac:dyDescent="0.25">
      <c r="A2595" s="356">
        <v>38938</v>
      </c>
      <c r="B2595" s="356" t="s">
        <v>5537</v>
      </c>
      <c r="C2595" s="356" t="s">
        <v>3517</v>
      </c>
      <c r="D2595" s="352">
        <v>49.12</v>
      </c>
    </row>
    <row r="2596" spans="1:4" x14ac:dyDescent="0.25">
      <c r="A2596" s="356">
        <v>3489</v>
      </c>
      <c r="B2596" s="356" t="s">
        <v>5538</v>
      </c>
      <c r="C2596" s="356" t="s">
        <v>3517</v>
      </c>
      <c r="D2596" s="352">
        <v>14.35</v>
      </c>
    </row>
    <row r="2597" spans="1:4" x14ac:dyDescent="0.25">
      <c r="A2597" s="356">
        <v>20151</v>
      </c>
      <c r="B2597" s="356" t="s">
        <v>10754</v>
      </c>
      <c r="C2597" s="356" t="s">
        <v>3517</v>
      </c>
      <c r="D2597" s="352">
        <v>28.66</v>
      </c>
    </row>
    <row r="2598" spans="1:4" x14ac:dyDescent="0.25">
      <c r="A2598" s="356">
        <v>20152</v>
      </c>
      <c r="B2598" s="356" t="s">
        <v>10755</v>
      </c>
      <c r="C2598" s="356" t="s">
        <v>3517</v>
      </c>
      <c r="D2598" s="352">
        <v>99.73</v>
      </c>
    </row>
    <row r="2599" spans="1:4" x14ac:dyDescent="0.25">
      <c r="A2599" s="356">
        <v>20148</v>
      </c>
      <c r="B2599" s="356" t="s">
        <v>10756</v>
      </c>
      <c r="C2599" s="356" t="s">
        <v>3517</v>
      </c>
      <c r="D2599" s="352">
        <v>5.7</v>
      </c>
    </row>
    <row r="2600" spans="1:4" x14ac:dyDescent="0.25">
      <c r="A2600" s="356">
        <v>20149</v>
      </c>
      <c r="B2600" s="356" t="s">
        <v>10757</v>
      </c>
      <c r="C2600" s="356" t="s">
        <v>3517</v>
      </c>
      <c r="D2600" s="352">
        <v>8.82</v>
      </c>
    </row>
    <row r="2601" spans="1:4" x14ac:dyDescent="0.25">
      <c r="A2601" s="356">
        <v>20150</v>
      </c>
      <c r="B2601" s="356" t="s">
        <v>10758</v>
      </c>
      <c r="C2601" s="356" t="s">
        <v>3517</v>
      </c>
      <c r="D2601" s="352">
        <v>20.58</v>
      </c>
    </row>
    <row r="2602" spans="1:4" x14ac:dyDescent="0.25">
      <c r="A2602" s="356">
        <v>20157</v>
      </c>
      <c r="B2602" s="356" t="s">
        <v>10759</v>
      </c>
      <c r="C2602" s="356" t="s">
        <v>3517</v>
      </c>
      <c r="D2602" s="352">
        <v>38.67</v>
      </c>
    </row>
    <row r="2603" spans="1:4" x14ac:dyDescent="0.25">
      <c r="A2603" s="356">
        <v>20158</v>
      </c>
      <c r="B2603" s="356" t="s">
        <v>10760</v>
      </c>
      <c r="C2603" s="356" t="s">
        <v>3517</v>
      </c>
      <c r="D2603" s="352">
        <v>128.47</v>
      </c>
    </row>
    <row r="2604" spans="1:4" x14ac:dyDescent="0.25">
      <c r="A2604" s="356">
        <v>20154</v>
      </c>
      <c r="B2604" s="356" t="s">
        <v>10761</v>
      </c>
      <c r="C2604" s="356" t="s">
        <v>3517</v>
      </c>
      <c r="D2604" s="352">
        <v>7.33</v>
      </c>
    </row>
    <row r="2605" spans="1:4" x14ac:dyDescent="0.25">
      <c r="A2605" s="356">
        <v>20155</v>
      </c>
      <c r="B2605" s="356" t="s">
        <v>10762</v>
      </c>
      <c r="C2605" s="356" t="s">
        <v>3517</v>
      </c>
      <c r="D2605" s="352">
        <v>10.97</v>
      </c>
    </row>
    <row r="2606" spans="1:4" x14ac:dyDescent="0.25">
      <c r="A2606" s="356">
        <v>20156</v>
      </c>
      <c r="B2606" s="356" t="s">
        <v>10763</v>
      </c>
      <c r="C2606" s="356" t="s">
        <v>3517</v>
      </c>
      <c r="D2606" s="352">
        <v>24.69</v>
      </c>
    </row>
    <row r="2607" spans="1:4" x14ac:dyDescent="0.25">
      <c r="A2607" s="356">
        <v>3512</v>
      </c>
      <c r="B2607" s="356" t="s">
        <v>5539</v>
      </c>
      <c r="C2607" s="356" t="s">
        <v>3517</v>
      </c>
      <c r="D2607" s="352">
        <v>224.92</v>
      </c>
    </row>
    <row r="2608" spans="1:4" x14ac:dyDescent="0.25">
      <c r="A2608" s="356">
        <v>3499</v>
      </c>
      <c r="B2608" s="356" t="s">
        <v>5540</v>
      </c>
      <c r="C2608" s="356" t="s">
        <v>3517</v>
      </c>
      <c r="D2608" s="352">
        <v>0.95</v>
      </c>
    </row>
    <row r="2609" spans="1:4" x14ac:dyDescent="0.25">
      <c r="A2609" s="356">
        <v>3500</v>
      </c>
      <c r="B2609" s="356" t="s">
        <v>5541</v>
      </c>
      <c r="C2609" s="356" t="s">
        <v>3517</v>
      </c>
      <c r="D2609" s="352">
        <v>1.61</v>
      </c>
    </row>
    <row r="2610" spans="1:4" x14ac:dyDescent="0.25">
      <c r="A2610" s="356">
        <v>3501</v>
      </c>
      <c r="B2610" s="356" t="s">
        <v>5542</v>
      </c>
      <c r="C2610" s="356" t="s">
        <v>3517</v>
      </c>
      <c r="D2610" s="352">
        <v>4.66</v>
      </c>
    </row>
    <row r="2611" spans="1:4" x14ac:dyDescent="0.25">
      <c r="A2611" s="356">
        <v>3502</v>
      </c>
      <c r="B2611" s="356" t="s">
        <v>5543</v>
      </c>
      <c r="C2611" s="356" t="s">
        <v>3517</v>
      </c>
      <c r="D2611" s="352">
        <v>6.64</v>
      </c>
    </row>
    <row r="2612" spans="1:4" x14ac:dyDescent="0.25">
      <c r="A2612" s="356">
        <v>3503</v>
      </c>
      <c r="B2612" s="356" t="s">
        <v>5544</v>
      </c>
      <c r="C2612" s="356" t="s">
        <v>3517</v>
      </c>
      <c r="D2612" s="352">
        <v>7.95</v>
      </c>
    </row>
    <row r="2613" spans="1:4" x14ac:dyDescent="0.25">
      <c r="A2613" s="356">
        <v>3477</v>
      </c>
      <c r="B2613" s="356" t="s">
        <v>5545</v>
      </c>
      <c r="C2613" s="356" t="s">
        <v>3517</v>
      </c>
      <c r="D2613" s="352">
        <v>30.79</v>
      </c>
    </row>
    <row r="2614" spans="1:4" x14ac:dyDescent="0.25">
      <c r="A2614" s="356">
        <v>3478</v>
      </c>
      <c r="B2614" s="356" t="s">
        <v>5546</v>
      </c>
      <c r="C2614" s="356" t="s">
        <v>3517</v>
      </c>
      <c r="D2614" s="352">
        <v>70.739999999999995</v>
      </c>
    </row>
    <row r="2615" spans="1:4" x14ac:dyDescent="0.25">
      <c r="A2615" s="356">
        <v>3525</v>
      </c>
      <c r="B2615" s="356" t="s">
        <v>5547</v>
      </c>
      <c r="C2615" s="356" t="s">
        <v>3517</v>
      </c>
      <c r="D2615" s="352">
        <v>83.93</v>
      </c>
    </row>
    <row r="2616" spans="1:4" x14ac:dyDescent="0.25">
      <c r="A2616" s="356">
        <v>3511</v>
      </c>
      <c r="B2616" s="356" t="s">
        <v>5548</v>
      </c>
      <c r="C2616" s="356" t="s">
        <v>3517</v>
      </c>
      <c r="D2616" s="352">
        <v>98.48</v>
      </c>
    </row>
    <row r="2617" spans="1:4" x14ac:dyDescent="0.25">
      <c r="A2617" s="356">
        <v>38917</v>
      </c>
      <c r="B2617" s="356" t="s">
        <v>5549</v>
      </c>
      <c r="C2617" s="356" t="s">
        <v>3517</v>
      </c>
      <c r="D2617" s="352">
        <v>15.16</v>
      </c>
    </row>
    <row r="2618" spans="1:4" x14ac:dyDescent="0.25">
      <c r="A2618" s="356">
        <v>38919</v>
      </c>
      <c r="B2618" s="356" t="s">
        <v>5550</v>
      </c>
      <c r="C2618" s="356" t="s">
        <v>3517</v>
      </c>
      <c r="D2618" s="352">
        <v>22.56</v>
      </c>
    </row>
    <row r="2619" spans="1:4" x14ac:dyDescent="0.25">
      <c r="A2619" s="356">
        <v>38922</v>
      </c>
      <c r="B2619" s="356" t="s">
        <v>5551</v>
      </c>
      <c r="C2619" s="356" t="s">
        <v>3517</v>
      </c>
      <c r="D2619" s="352">
        <v>29.14</v>
      </c>
    </row>
    <row r="2620" spans="1:4" x14ac:dyDescent="0.25">
      <c r="A2620" s="356">
        <v>38921</v>
      </c>
      <c r="B2620" s="356" t="s">
        <v>5552</v>
      </c>
      <c r="C2620" s="356" t="s">
        <v>3517</v>
      </c>
      <c r="D2620" s="352">
        <v>36.03</v>
      </c>
    </row>
    <row r="2621" spans="1:4" x14ac:dyDescent="0.25">
      <c r="A2621" s="356">
        <v>38918</v>
      </c>
      <c r="B2621" s="356" t="s">
        <v>5553</v>
      </c>
      <c r="C2621" s="356" t="s">
        <v>3517</v>
      </c>
      <c r="D2621" s="352">
        <v>34.25</v>
      </c>
    </row>
    <row r="2622" spans="1:4" x14ac:dyDescent="0.25">
      <c r="A2622" s="356">
        <v>38920</v>
      </c>
      <c r="B2622" s="356" t="s">
        <v>5554</v>
      </c>
      <c r="C2622" s="356" t="s">
        <v>3517</v>
      </c>
      <c r="D2622" s="352">
        <v>42.81</v>
      </c>
    </row>
    <row r="2623" spans="1:4" x14ac:dyDescent="0.25">
      <c r="A2623" s="356">
        <v>12032</v>
      </c>
      <c r="B2623" s="356" t="s">
        <v>5555</v>
      </c>
      <c r="C2623" s="356" t="s">
        <v>3831</v>
      </c>
      <c r="D2623" s="352">
        <v>58.68</v>
      </c>
    </row>
    <row r="2624" spans="1:4" x14ac:dyDescent="0.25">
      <c r="A2624" s="356">
        <v>12030</v>
      </c>
      <c r="B2624" s="356" t="s">
        <v>5556</v>
      </c>
      <c r="C2624" s="356" t="s">
        <v>3831</v>
      </c>
      <c r="D2624" s="352">
        <v>55.14</v>
      </c>
    </row>
    <row r="2625" spans="1:4" x14ac:dyDescent="0.25">
      <c r="A2625" s="356">
        <v>10908</v>
      </c>
      <c r="B2625" s="356" t="s">
        <v>5557</v>
      </c>
      <c r="C2625" s="356" t="s">
        <v>3517</v>
      </c>
      <c r="D2625" s="352">
        <v>21.65</v>
      </c>
    </row>
    <row r="2626" spans="1:4" x14ac:dyDescent="0.25">
      <c r="A2626" s="356">
        <v>10909</v>
      </c>
      <c r="B2626" s="356" t="s">
        <v>5558</v>
      </c>
      <c r="C2626" s="356" t="s">
        <v>3517</v>
      </c>
      <c r="D2626" s="352">
        <v>34.53</v>
      </c>
    </row>
    <row r="2627" spans="1:4" x14ac:dyDescent="0.25">
      <c r="A2627" s="356">
        <v>3669</v>
      </c>
      <c r="B2627" s="356" t="s">
        <v>5559</v>
      </c>
      <c r="C2627" s="356" t="s">
        <v>3517</v>
      </c>
      <c r="D2627" s="352">
        <v>14.79</v>
      </c>
    </row>
    <row r="2628" spans="1:4" x14ac:dyDescent="0.25">
      <c r="A2628" s="356">
        <v>20138</v>
      </c>
      <c r="B2628" s="356" t="s">
        <v>5560</v>
      </c>
      <c r="C2628" s="356" t="s">
        <v>3517</v>
      </c>
      <c r="D2628" s="352">
        <v>73.510000000000005</v>
      </c>
    </row>
    <row r="2629" spans="1:4" x14ac:dyDescent="0.25">
      <c r="A2629" s="356">
        <v>20139</v>
      </c>
      <c r="B2629" s="356" t="s">
        <v>10764</v>
      </c>
      <c r="C2629" s="356" t="s">
        <v>3517</v>
      </c>
      <c r="D2629" s="352">
        <v>123.49</v>
      </c>
    </row>
    <row r="2630" spans="1:4" x14ac:dyDescent="0.25">
      <c r="A2630" s="356">
        <v>3668</v>
      </c>
      <c r="B2630" s="356" t="s">
        <v>5561</v>
      </c>
      <c r="C2630" s="356" t="s">
        <v>3517</v>
      </c>
      <c r="D2630" s="352">
        <v>48.96</v>
      </c>
    </row>
    <row r="2631" spans="1:4" x14ac:dyDescent="0.25">
      <c r="A2631" s="356">
        <v>3656</v>
      </c>
      <c r="B2631" s="356" t="s">
        <v>5562</v>
      </c>
      <c r="C2631" s="356" t="s">
        <v>3517</v>
      </c>
      <c r="D2631" s="352">
        <v>24.27</v>
      </c>
    </row>
    <row r="2632" spans="1:4" x14ac:dyDescent="0.25">
      <c r="A2632" s="356">
        <v>10911</v>
      </c>
      <c r="B2632" s="356" t="s">
        <v>5563</v>
      </c>
      <c r="C2632" s="356" t="s">
        <v>3517</v>
      </c>
      <c r="D2632" s="352">
        <v>26.93</v>
      </c>
    </row>
    <row r="2633" spans="1:4" x14ac:dyDescent="0.25">
      <c r="A2633" s="356">
        <v>3654</v>
      </c>
      <c r="B2633" s="356" t="s">
        <v>5564</v>
      </c>
      <c r="C2633" s="356" t="s">
        <v>3517</v>
      </c>
      <c r="D2633" s="352">
        <v>4.99</v>
      </c>
    </row>
    <row r="2634" spans="1:4" x14ac:dyDescent="0.25">
      <c r="A2634" s="356">
        <v>3664</v>
      </c>
      <c r="B2634" s="356" t="s">
        <v>5565</v>
      </c>
      <c r="C2634" s="356" t="s">
        <v>3517</v>
      </c>
      <c r="D2634" s="352">
        <v>6.2</v>
      </c>
    </row>
    <row r="2635" spans="1:4" x14ac:dyDescent="0.25">
      <c r="A2635" s="356">
        <v>3657</v>
      </c>
      <c r="B2635" s="356" t="s">
        <v>5566</v>
      </c>
      <c r="C2635" s="356" t="s">
        <v>3517</v>
      </c>
      <c r="D2635" s="352">
        <v>6.68</v>
      </c>
    </row>
    <row r="2636" spans="1:4" x14ac:dyDescent="0.25">
      <c r="A2636" s="356">
        <v>12625</v>
      </c>
      <c r="B2636" s="356" t="s">
        <v>5567</v>
      </c>
      <c r="C2636" s="356" t="s">
        <v>3517</v>
      </c>
      <c r="D2636" s="352">
        <v>10.69</v>
      </c>
    </row>
    <row r="2637" spans="1:4" x14ac:dyDescent="0.25">
      <c r="A2637" s="356">
        <v>20136</v>
      </c>
      <c r="B2637" s="356" t="s">
        <v>5568</v>
      </c>
      <c r="C2637" s="356" t="s">
        <v>3517</v>
      </c>
      <c r="D2637" s="352">
        <v>165.88</v>
      </c>
    </row>
    <row r="2638" spans="1:4" x14ac:dyDescent="0.25">
      <c r="A2638" s="356">
        <v>20144</v>
      </c>
      <c r="B2638" s="356" t="s">
        <v>10765</v>
      </c>
      <c r="C2638" s="356" t="s">
        <v>3517</v>
      </c>
      <c r="D2638" s="352">
        <v>72.86</v>
      </c>
    </row>
    <row r="2639" spans="1:4" x14ac:dyDescent="0.25">
      <c r="A2639" s="356">
        <v>20143</v>
      </c>
      <c r="B2639" s="356" t="s">
        <v>10766</v>
      </c>
      <c r="C2639" s="356" t="s">
        <v>3517</v>
      </c>
      <c r="D2639" s="352">
        <v>68.05</v>
      </c>
    </row>
    <row r="2640" spans="1:4" x14ac:dyDescent="0.25">
      <c r="A2640" s="356">
        <v>20145</v>
      </c>
      <c r="B2640" s="356" t="s">
        <v>10767</v>
      </c>
      <c r="C2640" s="356" t="s">
        <v>3517</v>
      </c>
      <c r="D2640" s="352">
        <v>193.11</v>
      </c>
    </row>
    <row r="2641" spans="1:4" x14ac:dyDescent="0.25">
      <c r="A2641" s="356">
        <v>20146</v>
      </c>
      <c r="B2641" s="356" t="s">
        <v>10768</v>
      </c>
      <c r="C2641" s="356" t="s">
        <v>3517</v>
      </c>
      <c r="D2641" s="352">
        <v>217.76</v>
      </c>
    </row>
    <row r="2642" spans="1:4" x14ac:dyDescent="0.25">
      <c r="A2642" s="356">
        <v>20140</v>
      </c>
      <c r="B2642" s="356" t="s">
        <v>10769</v>
      </c>
      <c r="C2642" s="356" t="s">
        <v>3517</v>
      </c>
      <c r="D2642" s="352">
        <v>8.67</v>
      </c>
    </row>
    <row r="2643" spans="1:4" x14ac:dyDescent="0.25">
      <c r="A2643" s="356">
        <v>20141</v>
      </c>
      <c r="B2643" s="356" t="s">
        <v>10770</v>
      </c>
      <c r="C2643" s="356" t="s">
        <v>3517</v>
      </c>
      <c r="D2643" s="352">
        <v>15.22</v>
      </c>
    </row>
    <row r="2644" spans="1:4" x14ac:dyDescent="0.25">
      <c r="A2644" s="356">
        <v>20142</v>
      </c>
      <c r="B2644" s="356" t="s">
        <v>10771</v>
      </c>
      <c r="C2644" s="356" t="s">
        <v>3517</v>
      </c>
      <c r="D2644" s="352">
        <v>46.57</v>
      </c>
    </row>
    <row r="2645" spans="1:4" x14ac:dyDescent="0.25">
      <c r="A2645" s="356">
        <v>3659</v>
      </c>
      <c r="B2645" s="356" t="s">
        <v>5569</v>
      </c>
      <c r="C2645" s="356" t="s">
        <v>3517</v>
      </c>
      <c r="D2645" s="352">
        <v>20.2</v>
      </c>
    </row>
    <row r="2646" spans="1:4" x14ac:dyDescent="0.25">
      <c r="A2646" s="356">
        <v>3660</v>
      </c>
      <c r="B2646" s="356" t="s">
        <v>5570</v>
      </c>
      <c r="C2646" s="356" t="s">
        <v>3517</v>
      </c>
      <c r="D2646" s="352">
        <v>29.11</v>
      </c>
    </row>
    <row r="2647" spans="1:4" x14ac:dyDescent="0.25">
      <c r="A2647" s="356">
        <v>3662</v>
      </c>
      <c r="B2647" s="356" t="s">
        <v>5571</v>
      </c>
      <c r="C2647" s="356" t="s">
        <v>3517</v>
      </c>
      <c r="D2647" s="352">
        <v>11</v>
      </c>
    </row>
    <row r="2648" spans="1:4" x14ac:dyDescent="0.25">
      <c r="A2648" s="356">
        <v>3661</v>
      </c>
      <c r="B2648" s="356" t="s">
        <v>5572</v>
      </c>
      <c r="C2648" s="356" t="s">
        <v>3517</v>
      </c>
      <c r="D2648" s="352">
        <v>16.18</v>
      </c>
    </row>
    <row r="2649" spans="1:4" x14ac:dyDescent="0.25">
      <c r="A2649" s="356">
        <v>3658</v>
      </c>
      <c r="B2649" s="356" t="s">
        <v>5573</v>
      </c>
      <c r="C2649" s="356" t="s">
        <v>3517</v>
      </c>
      <c r="D2649" s="352">
        <v>20.6</v>
      </c>
    </row>
    <row r="2650" spans="1:4" x14ac:dyDescent="0.25">
      <c r="A2650" s="356">
        <v>3670</v>
      </c>
      <c r="B2650" s="356" t="s">
        <v>5574</v>
      </c>
      <c r="C2650" s="356" t="s">
        <v>3517</v>
      </c>
      <c r="D2650" s="352">
        <v>26.88</v>
      </c>
    </row>
    <row r="2651" spans="1:4" x14ac:dyDescent="0.25">
      <c r="A2651" s="356">
        <v>3666</v>
      </c>
      <c r="B2651" s="356" t="s">
        <v>5575</v>
      </c>
      <c r="C2651" s="356" t="s">
        <v>3517</v>
      </c>
      <c r="D2651" s="352">
        <v>4.55</v>
      </c>
    </row>
    <row r="2652" spans="1:4" x14ac:dyDescent="0.25">
      <c r="A2652" s="356">
        <v>14157</v>
      </c>
      <c r="B2652" s="356" t="s">
        <v>5576</v>
      </c>
      <c r="C2652" s="356" t="s">
        <v>3517</v>
      </c>
      <c r="D2652" s="352">
        <v>1.28</v>
      </c>
    </row>
    <row r="2653" spans="1:4" x14ac:dyDescent="0.25">
      <c r="A2653" s="356">
        <v>3653</v>
      </c>
      <c r="B2653" s="356" t="s">
        <v>5577</v>
      </c>
      <c r="C2653" s="356" t="s">
        <v>3517</v>
      </c>
      <c r="D2653" s="352">
        <v>130.91</v>
      </c>
    </row>
    <row r="2654" spans="1:4" x14ac:dyDescent="0.25">
      <c r="A2654" s="356">
        <v>3649</v>
      </c>
      <c r="B2654" s="356" t="s">
        <v>5578</v>
      </c>
      <c r="C2654" s="356" t="s">
        <v>3517</v>
      </c>
      <c r="D2654" s="352">
        <v>271.14</v>
      </c>
    </row>
    <row r="2655" spans="1:4" x14ac:dyDescent="0.25">
      <c r="A2655" s="356">
        <v>42696</v>
      </c>
      <c r="B2655" s="356" t="s">
        <v>8162</v>
      </c>
      <c r="C2655" s="356" t="s">
        <v>3517</v>
      </c>
      <c r="D2655" s="352">
        <v>758.62</v>
      </c>
    </row>
    <row r="2656" spans="1:4" x14ac:dyDescent="0.25">
      <c r="A2656" s="356">
        <v>42697</v>
      </c>
      <c r="B2656" s="356" t="s">
        <v>8163</v>
      </c>
      <c r="C2656" s="356" t="s">
        <v>3517</v>
      </c>
      <c r="D2656" s="353">
        <v>1142.5</v>
      </c>
    </row>
    <row r="2657" spans="1:4" x14ac:dyDescent="0.25">
      <c r="A2657" s="356">
        <v>42698</v>
      </c>
      <c r="B2657" s="356" t="s">
        <v>8164</v>
      </c>
      <c r="C2657" s="356" t="s">
        <v>3517</v>
      </c>
      <c r="D2657" s="353">
        <v>1591.47</v>
      </c>
    </row>
    <row r="2658" spans="1:4" x14ac:dyDescent="0.25">
      <c r="A2658" s="356">
        <v>39875</v>
      </c>
      <c r="B2658" s="356" t="s">
        <v>5579</v>
      </c>
      <c r="C2658" s="356" t="s">
        <v>3517</v>
      </c>
      <c r="D2658" s="352">
        <v>745.93</v>
      </c>
    </row>
    <row r="2659" spans="1:4" x14ac:dyDescent="0.25">
      <c r="A2659" s="356">
        <v>39876</v>
      </c>
      <c r="B2659" s="356" t="s">
        <v>5580</v>
      </c>
      <c r="C2659" s="356" t="s">
        <v>3517</v>
      </c>
      <c r="D2659" s="352">
        <v>933.9</v>
      </c>
    </row>
    <row r="2660" spans="1:4" x14ac:dyDescent="0.25">
      <c r="A2660" s="356">
        <v>39877</v>
      </c>
      <c r="B2660" s="356" t="s">
        <v>5581</v>
      </c>
      <c r="C2660" s="356" t="s">
        <v>3517</v>
      </c>
      <c r="D2660" s="353">
        <v>1295.28</v>
      </c>
    </row>
    <row r="2661" spans="1:4" x14ac:dyDescent="0.25">
      <c r="A2661" s="356">
        <v>39878</v>
      </c>
      <c r="B2661" s="356" t="s">
        <v>5582</v>
      </c>
      <c r="C2661" s="356" t="s">
        <v>3517</v>
      </c>
      <c r="D2661" s="353">
        <v>1710.86</v>
      </c>
    </row>
    <row r="2662" spans="1:4" x14ac:dyDescent="0.25">
      <c r="A2662" s="356">
        <v>39872</v>
      </c>
      <c r="B2662" s="356" t="s">
        <v>5583</v>
      </c>
      <c r="C2662" s="356" t="s">
        <v>3517</v>
      </c>
      <c r="D2662" s="352">
        <v>511.54</v>
      </c>
    </row>
    <row r="2663" spans="1:4" x14ac:dyDescent="0.25">
      <c r="A2663" s="356">
        <v>39873</v>
      </c>
      <c r="B2663" s="356" t="s">
        <v>5584</v>
      </c>
      <c r="C2663" s="356" t="s">
        <v>3517</v>
      </c>
      <c r="D2663" s="352">
        <v>593.36</v>
      </c>
    </row>
    <row r="2664" spans="1:4" x14ac:dyDescent="0.25">
      <c r="A2664" s="356">
        <v>39874</v>
      </c>
      <c r="B2664" s="356" t="s">
        <v>5585</v>
      </c>
      <c r="C2664" s="356" t="s">
        <v>3517</v>
      </c>
      <c r="D2664" s="352">
        <v>651.72</v>
      </c>
    </row>
    <row r="2665" spans="1:4" x14ac:dyDescent="0.25">
      <c r="A2665" s="356">
        <v>3674</v>
      </c>
      <c r="B2665" s="356" t="s">
        <v>5586</v>
      </c>
      <c r="C2665" s="356" t="s">
        <v>3526</v>
      </c>
      <c r="D2665" s="352">
        <v>73.81</v>
      </c>
    </row>
    <row r="2666" spans="1:4" x14ac:dyDescent="0.25">
      <c r="A2666" s="356">
        <v>3681</v>
      </c>
      <c r="B2666" s="356" t="s">
        <v>5587</v>
      </c>
      <c r="C2666" s="356" t="s">
        <v>3526</v>
      </c>
      <c r="D2666" s="352">
        <v>109.82</v>
      </c>
    </row>
    <row r="2667" spans="1:4" x14ac:dyDescent="0.25">
      <c r="A2667" s="356">
        <v>3676</v>
      </c>
      <c r="B2667" s="356" t="s">
        <v>5588</v>
      </c>
      <c r="C2667" s="356" t="s">
        <v>3526</v>
      </c>
      <c r="D2667" s="352">
        <v>413.28</v>
      </c>
    </row>
    <row r="2668" spans="1:4" x14ac:dyDescent="0.25">
      <c r="A2668" s="356">
        <v>3679</v>
      </c>
      <c r="B2668" s="356" t="s">
        <v>5589</v>
      </c>
      <c r="C2668" s="356" t="s">
        <v>3526</v>
      </c>
      <c r="D2668" s="352">
        <v>341.92</v>
      </c>
    </row>
    <row r="2669" spans="1:4" x14ac:dyDescent="0.25">
      <c r="A2669" s="356">
        <v>3672</v>
      </c>
      <c r="B2669" s="356" t="s">
        <v>5590</v>
      </c>
      <c r="C2669" s="356" t="s">
        <v>3526</v>
      </c>
      <c r="D2669" s="352">
        <v>1.1599999999999999</v>
      </c>
    </row>
    <row r="2670" spans="1:4" x14ac:dyDescent="0.25">
      <c r="A2670" s="356">
        <v>3671</v>
      </c>
      <c r="B2670" s="356" t="s">
        <v>5591</v>
      </c>
      <c r="C2670" s="356" t="s">
        <v>3526</v>
      </c>
      <c r="D2670" s="352">
        <v>1.1000000000000001</v>
      </c>
    </row>
    <row r="2671" spans="1:4" x14ac:dyDescent="0.25">
      <c r="A2671" s="356">
        <v>3673</v>
      </c>
      <c r="B2671" s="356" t="s">
        <v>5592</v>
      </c>
      <c r="C2671" s="356" t="s">
        <v>3526</v>
      </c>
      <c r="D2671" s="352">
        <v>1.72</v>
      </c>
    </row>
    <row r="2672" spans="1:4" x14ac:dyDescent="0.25">
      <c r="A2672" s="356">
        <v>38394</v>
      </c>
      <c r="B2672" s="356" t="s">
        <v>5593</v>
      </c>
      <c r="C2672" s="356" t="s">
        <v>3517</v>
      </c>
      <c r="D2672" s="352">
        <v>323.39</v>
      </c>
    </row>
    <row r="2673" spans="1:4" x14ac:dyDescent="0.25">
      <c r="A2673" s="356">
        <v>3729</v>
      </c>
      <c r="B2673" s="356" t="s">
        <v>8165</v>
      </c>
      <c r="C2673" s="356" t="s">
        <v>3517</v>
      </c>
      <c r="D2673" s="352">
        <v>83.51</v>
      </c>
    </row>
    <row r="2674" spans="1:4" x14ac:dyDescent="0.25">
      <c r="A2674" s="356">
        <v>39357</v>
      </c>
      <c r="B2674" s="356" t="s">
        <v>5594</v>
      </c>
      <c r="C2674" s="356" t="s">
        <v>3517</v>
      </c>
      <c r="D2674" s="352">
        <v>137.72999999999999</v>
      </c>
    </row>
    <row r="2675" spans="1:4" x14ac:dyDescent="0.25">
      <c r="A2675" s="356">
        <v>39358</v>
      </c>
      <c r="B2675" s="356" t="s">
        <v>5595</v>
      </c>
      <c r="C2675" s="356" t="s">
        <v>3517</v>
      </c>
      <c r="D2675" s="352">
        <v>151.03</v>
      </c>
    </row>
    <row r="2676" spans="1:4" x14ac:dyDescent="0.25">
      <c r="A2676" s="356">
        <v>39356</v>
      </c>
      <c r="B2676" s="356" t="s">
        <v>5596</v>
      </c>
      <c r="C2676" s="356" t="s">
        <v>3517</v>
      </c>
      <c r="D2676" s="352">
        <v>257.66000000000003</v>
      </c>
    </row>
    <row r="2677" spans="1:4" x14ac:dyDescent="0.25">
      <c r="A2677" s="356">
        <v>39355</v>
      </c>
      <c r="B2677" s="356" t="s">
        <v>5597</v>
      </c>
      <c r="C2677" s="356" t="s">
        <v>3517</v>
      </c>
      <c r="D2677" s="352">
        <v>221.73</v>
      </c>
    </row>
    <row r="2678" spans="1:4" x14ac:dyDescent="0.25">
      <c r="A2678" s="356">
        <v>39353</v>
      </c>
      <c r="B2678" s="356" t="s">
        <v>5598</v>
      </c>
      <c r="C2678" s="356" t="s">
        <v>3517</v>
      </c>
      <c r="D2678" s="352">
        <v>304.06</v>
      </c>
    </row>
    <row r="2679" spans="1:4" x14ac:dyDescent="0.25">
      <c r="A2679" s="356">
        <v>39354</v>
      </c>
      <c r="B2679" s="356" t="s">
        <v>5599</v>
      </c>
      <c r="C2679" s="356" t="s">
        <v>3517</v>
      </c>
      <c r="D2679" s="352">
        <v>303.05</v>
      </c>
    </row>
    <row r="2680" spans="1:4" x14ac:dyDescent="0.25">
      <c r="A2680" s="356">
        <v>39398</v>
      </c>
      <c r="B2680" s="356" t="s">
        <v>5600</v>
      </c>
      <c r="C2680" s="356" t="s">
        <v>3517</v>
      </c>
      <c r="D2680" s="352">
        <v>81.96</v>
      </c>
    </row>
    <row r="2681" spans="1:4" x14ac:dyDescent="0.25">
      <c r="A2681" s="356">
        <v>13343</v>
      </c>
      <c r="B2681" s="356" t="s">
        <v>5601</v>
      </c>
      <c r="C2681" s="356" t="s">
        <v>3517</v>
      </c>
      <c r="D2681" s="352">
        <v>50.9</v>
      </c>
    </row>
    <row r="2682" spans="1:4" x14ac:dyDescent="0.25">
      <c r="A2682" s="356">
        <v>12118</v>
      </c>
      <c r="B2682" s="356" t="s">
        <v>5602</v>
      </c>
      <c r="C2682" s="356" t="s">
        <v>3517</v>
      </c>
      <c r="D2682" s="352">
        <v>19.420000000000002</v>
      </c>
    </row>
    <row r="2683" spans="1:4" x14ac:dyDescent="0.25">
      <c r="A2683" s="356">
        <v>39482</v>
      </c>
      <c r="B2683" s="356" t="s">
        <v>10281</v>
      </c>
      <c r="C2683" s="356" t="s">
        <v>3517</v>
      </c>
      <c r="D2683" s="352">
        <v>577.54</v>
      </c>
    </row>
    <row r="2684" spans="1:4" x14ac:dyDescent="0.25">
      <c r="A2684" s="356">
        <v>39486</v>
      </c>
      <c r="B2684" s="356" t="s">
        <v>10282</v>
      </c>
      <c r="C2684" s="356" t="s">
        <v>3517</v>
      </c>
      <c r="D2684" s="352">
        <v>471.35</v>
      </c>
    </row>
    <row r="2685" spans="1:4" x14ac:dyDescent="0.25">
      <c r="A2685" s="356">
        <v>39484</v>
      </c>
      <c r="B2685" s="356" t="s">
        <v>10283</v>
      </c>
      <c r="C2685" s="356" t="s">
        <v>3517</v>
      </c>
      <c r="D2685" s="352">
        <v>577.54</v>
      </c>
    </row>
    <row r="2686" spans="1:4" x14ac:dyDescent="0.25">
      <c r="A2686" s="356">
        <v>39488</v>
      </c>
      <c r="B2686" s="356" t="s">
        <v>10284</v>
      </c>
      <c r="C2686" s="356" t="s">
        <v>3517</v>
      </c>
      <c r="D2686" s="352">
        <v>479.07</v>
      </c>
    </row>
    <row r="2687" spans="1:4" x14ac:dyDescent="0.25">
      <c r="A2687" s="356">
        <v>39485</v>
      </c>
      <c r="B2687" s="356" t="s">
        <v>10285</v>
      </c>
      <c r="C2687" s="356" t="s">
        <v>3517</v>
      </c>
      <c r="D2687" s="352">
        <v>577.54</v>
      </c>
    </row>
    <row r="2688" spans="1:4" x14ac:dyDescent="0.25">
      <c r="A2688" s="356">
        <v>39489</v>
      </c>
      <c r="B2688" s="356" t="s">
        <v>10286</v>
      </c>
      <c r="C2688" s="356" t="s">
        <v>3517</v>
      </c>
      <c r="D2688" s="352">
        <v>487.19</v>
      </c>
    </row>
    <row r="2689" spans="1:4" x14ac:dyDescent="0.25">
      <c r="A2689" s="356">
        <v>39490</v>
      </c>
      <c r="B2689" s="356" t="s">
        <v>10287</v>
      </c>
      <c r="C2689" s="356" t="s">
        <v>3517</v>
      </c>
      <c r="D2689" s="352">
        <v>725.98</v>
      </c>
    </row>
    <row r="2690" spans="1:4" x14ac:dyDescent="0.25">
      <c r="A2690" s="356">
        <v>39494</v>
      </c>
      <c r="B2690" s="356" t="s">
        <v>10288</v>
      </c>
      <c r="C2690" s="356" t="s">
        <v>3517</v>
      </c>
      <c r="D2690" s="352">
        <v>521.30999999999995</v>
      </c>
    </row>
    <row r="2691" spans="1:4" x14ac:dyDescent="0.25">
      <c r="A2691" s="356">
        <v>39495</v>
      </c>
      <c r="B2691" s="356" t="s">
        <v>10289</v>
      </c>
      <c r="C2691" s="356" t="s">
        <v>3517</v>
      </c>
      <c r="D2691" s="352">
        <v>587.45000000000005</v>
      </c>
    </row>
    <row r="2692" spans="1:4" x14ac:dyDescent="0.25">
      <c r="A2692" s="356">
        <v>39496</v>
      </c>
      <c r="B2692" s="356" t="s">
        <v>10290</v>
      </c>
      <c r="C2692" s="356" t="s">
        <v>3517</v>
      </c>
      <c r="D2692" s="352">
        <v>646.19000000000005</v>
      </c>
    </row>
    <row r="2693" spans="1:4" x14ac:dyDescent="0.25">
      <c r="A2693" s="356">
        <v>39492</v>
      </c>
      <c r="B2693" s="356" t="s">
        <v>10291</v>
      </c>
      <c r="C2693" s="356" t="s">
        <v>3517</v>
      </c>
      <c r="D2693" s="352">
        <v>748.12</v>
      </c>
    </row>
    <row r="2694" spans="1:4" x14ac:dyDescent="0.25">
      <c r="A2694" s="356">
        <v>39497</v>
      </c>
      <c r="B2694" s="356" t="s">
        <v>10292</v>
      </c>
      <c r="C2694" s="356" t="s">
        <v>3517</v>
      </c>
      <c r="D2694" s="352">
        <v>675.75</v>
      </c>
    </row>
    <row r="2695" spans="1:4" x14ac:dyDescent="0.25">
      <c r="A2695" s="356">
        <v>39493</v>
      </c>
      <c r="B2695" s="356" t="s">
        <v>10293</v>
      </c>
      <c r="C2695" s="356" t="s">
        <v>3517</v>
      </c>
      <c r="D2695" s="352">
        <v>802.42</v>
      </c>
    </row>
    <row r="2696" spans="1:4" x14ac:dyDescent="0.25">
      <c r="A2696" s="356">
        <v>39500</v>
      </c>
      <c r="B2696" s="356" t="s">
        <v>10294</v>
      </c>
      <c r="C2696" s="356" t="s">
        <v>3517</v>
      </c>
      <c r="D2696" s="352">
        <v>875.51</v>
      </c>
    </row>
    <row r="2697" spans="1:4" x14ac:dyDescent="0.25">
      <c r="A2697" s="356">
        <v>39498</v>
      </c>
      <c r="B2697" s="356" t="s">
        <v>10295</v>
      </c>
      <c r="C2697" s="356" t="s">
        <v>3517</v>
      </c>
      <c r="D2697" s="353">
        <v>1079.8</v>
      </c>
    </row>
    <row r="2698" spans="1:4" x14ac:dyDescent="0.25">
      <c r="A2698" s="356">
        <v>43628</v>
      </c>
      <c r="B2698" s="356" t="s">
        <v>10296</v>
      </c>
      <c r="C2698" s="356" t="s">
        <v>3517</v>
      </c>
      <c r="D2698" s="352">
        <v>851.11</v>
      </c>
    </row>
    <row r="2699" spans="1:4" x14ac:dyDescent="0.25">
      <c r="A2699" s="356">
        <v>39501</v>
      </c>
      <c r="B2699" s="356" t="s">
        <v>10297</v>
      </c>
      <c r="C2699" s="356" t="s">
        <v>3517</v>
      </c>
      <c r="D2699" s="352">
        <v>899.22</v>
      </c>
    </row>
    <row r="2700" spans="1:4" x14ac:dyDescent="0.25">
      <c r="A2700" s="356">
        <v>39499</v>
      </c>
      <c r="B2700" s="356" t="s">
        <v>10298</v>
      </c>
      <c r="C2700" s="356" t="s">
        <v>3517</v>
      </c>
      <c r="D2700" s="353">
        <v>1095.1300000000001</v>
      </c>
    </row>
    <row r="2701" spans="1:4" x14ac:dyDescent="0.25">
      <c r="A2701" s="356">
        <v>43621</v>
      </c>
      <c r="B2701" s="356" t="s">
        <v>10299</v>
      </c>
      <c r="C2701" s="356" t="s">
        <v>3517</v>
      </c>
      <c r="D2701" s="352">
        <v>904.31</v>
      </c>
    </row>
    <row r="2702" spans="1:4" x14ac:dyDescent="0.25">
      <c r="A2702" s="356">
        <v>3733</v>
      </c>
      <c r="B2702" s="356" t="s">
        <v>5603</v>
      </c>
      <c r="C2702" s="356" t="s">
        <v>3518</v>
      </c>
      <c r="D2702" s="352">
        <v>63.51</v>
      </c>
    </row>
    <row r="2703" spans="1:4" x14ac:dyDescent="0.25">
      <c r="A2703" s="356">
        <v>3731</v>
      </c>
      <c r="B2703" s="356" t="s">
        <v>5604</v>
      </c>
      <c r="C2703" s="356" t="s">
        <v>3518</v>
      </c>
      <c r="D2703" s="352">
        <v>58.95</v>
      </c>
    </row>
    <row r="2704" spans="1:4" x14ac:dyDescent="0.25">
      <c r="A2704" s="356">
        <v>38137</v>
      </c>
      <c r="B2704" s="356" t="s">
        <v>5605</v>
      </c>
      <c r="C2704" s="356" t="s">
        <v>3518</v>
      </c>
      <c r="D2704" s="352">
        <v>59.3</v>
      </c>
    </row>
    <row r="2705" spans="1:4" x14ac:dyDescent="0.25">
      <c r="A2705" s="356">
        <v>38135</v>
      </c>
      <c r="B2705" s="356" t="s">
        <v>5606</v>
      </c>
      <c r="C2705" s="356" t="s">
        <v>3518</v>
      </c>
      <c r="D2705" s="352">
        <v>75.17</v>
      </c>
    </row>
    <row r="2706" spans="1:4" x14ac:dyDescent="0.25">
      <c r="A2706" s="356">
        <v>38138</v>
      </c>
      <c r="B2706" s="356" t="s">
        <v>5607</v>
      </c>
      <c r="C2706" s="356" t="s">
        <v>3518</v>
      </c>
      <c r="D2706" s="352">
        <v>58.23</v>
      </c>
    </row>
    <row r="2707" spans="1:4" x14ac:dyDescent="0.25">
      <c r="A2707" s="356">
        <v>3736</v>
      </c>
      <c r="B2707" s="356" t="s">
        <v>5608</v>
      </c>
      <c r="C2707" s="356" t="s">
        <v>3518</v>
      </c>
      <c r="D2707" s="352">
        <v>69.3</v>
      </c>
    </row>
    <row r="2708" spans="1:4" x14ac:dyDescent="0.25">
      <c r="A2708" s="356">
        <v>3741</v>
      </c>
      <c r="B2708" s="356" t="s">
        <v>5609</v>
      </c>
      <c r="C2708" s="356" t="s">
        <v>3518</v>
      </c>
      <c r="D2708" s="352">
        <v>72.239999999999995</v>
      </c>
    </row>
    <row r="2709" spans="1:4" x14ac:dyDescent="0.25">
      <c r="A2709" s="356">
        <v>3745</v>
      </c>
      <c r="B2709" s="356" t="s">
        <v>5610</v>
      </c>
      <c r="C2709" s="356" t="s">
        <v>3518</v>
      </c>
      <c r="D2709" s="352">
        <v>77.89</v>
      </c>
    </row>
    <row r="2710" spans="1:4" x14ac:dyDescent="0.25">
      <c r="A2710" s="356">
        <v>3743</v>
      </c>
      <c r="B2710" s="356" t="s">
        <v>5611</v>
      </c>
      <c r="C2710" s="356" t="s">
        <v>3518</v>
      </c>
      <c r="D2710" s="352">
        <v>71.98</v>
      </c>
    </row>
    <row r="2711" spans="1:4" x14ac:dyDescent="0.25">
      <c r="A2711" s="356">
        <v>3744</v>
      </c>
      <c r="B2711" s="356" t="s">
        <v>5612</v>
      </c>
      <c r="C2711" s="356" t="s">
        <v>3518</v>
      </c>
      <c r="D2711" s="352">
        <v>79.23</v>
      </c>
    </row>
    <row r="2712" spans="1:4" x14ac:dyDescent="0.25">
      <c r="A2712" s="356">
        <v>3739</v>
      </c>
      <c r="B2712" s="356" t="s">
        <v>5613</v>
      </c>
      <c r="C2712" s="356" t="s">
        <v>3518</v>
      </c>
      <c r="D2712" s="352">
        <v>83.26</v>
      </c>
    </row>
    <row r="2713" spans="1:4" x14ac:dyDescent="0.25">
      <c r="A2713" s="356">
        <v>3737</v>
      </c>
      <c r="B2713" s="356" t="s">
        <v>5614</v>
      </c>
      <c r="C2713" s="356" t="s">
        <v>3518</v>
      </c>
      <c r="D2713" s="352">
        <v>87.29</v>
      </c>
    </row>
    <row r="2714" spans="1:4" x14ac:dyDescent="0.25">
      <c r="A2714" s="356">
        <v>3738</v>
      </c>
      <c r="B2714" s="356" t="s">
        <v>5615</v>
      </c>
      <c r="C2714" s="356" t="s">
        <v>3518</v>
      </c>
      <c r="D2714" s="352">
        <v>100.72</v>
      </c>
    </row>
    <row r="2715" spans="1:4" x14ac:dyDescent="0.25">
      <c r="A2715" s="356">
        <v>3747</v>
      </c>
      <c r="B2715" s="356" t="s">
        <v>5616</v>
      </c>
      <c r="C2715" s="356" t="s">
        <v>3518</v>
      </c>
      <c r="D2715" s="352">
        <v>79.23</v>
      </c>
    </row>
    <row r="2716" spans="1:4" x14ac:dyDescent="0.25">
      <c r="A2716" s="356">
        <v>11649</v>
      </c>
      <c r="B2716" s="356" t="s">
        <v>5617</v>
      </c>
      <c r="C2716" s="356" t="s">
        <v>3517</v>
      </c>
      <c r="D2716" s="352">
        <v>574.80999999999995</v>
      </c>
    </row>
    <row r="2717" spans="1:4" x14ac:dyDescent="0.25">
      <c r="A2717" s="356">
        <v>11650</v>
      </c>
      <c r="B2717" s="356" t="s">
        <v>5618</v>
      </c>
      <c r="C2717" s="356" t="s">
        <v>3517</v>
      </c>
      <c r="D2717" s="352">
        <v>979.73</v>
      </c>
    </row>
    <row r="2718" spans="1:4" x14ac:dyDescent="0.25">
      <c r="A2718" s="356">
        <v>3742</v>
      </c>
      <c r="B2718" s="356" t="s">
        <v>5619</v>
      </c>
      <c r="C2718" s="356" t="s">
        <v>3518</v>
      </c>
      <c r="D2718" s="352">
        <v>104.48</v>
      </c>
    </row>
    <row r="2719" spans="1:4" x14ac:dyDescent="0.25">
      <c r="A2719" s="356">
        <v>3746</v>
      </c>
      <c r="B2719" s="356" t="s">
        <v>5620</v>
      </c>
      <c r="C2719" s="356" t="s">
        <v>3518</v>
      </c>
      <c r="D2719" s="352">
        <v>122</v>
      </c>
    </row>
    <row r="2720" spans="1:4" x14ac:dyDescent="0.25">
      <c r="A2720" s="356">
        <v>21106</v>
      </c>
      <c r="B2720" s="356" t="s">
        <v>8166</v>
      </c>
      <c r="C2720" s="356" t="s">
        <v>3575</v>
      </c>
      <c r="D2720" s="352">
        <v>47.28</v>
      </c>
    </row>
    <row r="2721" spans="1:4" x14ac:dyDescent="0.25">
      <c r="A2721" s="356">
        <v>3755</v>
      </c>
      <c r="B2721" s="356" t="s">
        <v>5621</v>
      </c>
      <c r="C2721" s="356" t="s">
        <v>3517</v>
      </c>
      <c r="D2721" s="352">
        <v>17.55</v>
      </c>
    </row>
    <row r="2722" spans="1:4" x14ac:dyDescent="0.25">
      <c r="A2722" s="356">
        <v>3750</v>
      </c>
      <c r="B2722" s="356" t="s">
        <v>5622</v>
      </c>
      <c r="C2722" s="356" t="s">
        <v>3517</v>
      </c>
      <c r="D2722" s="352">
        <v>23.6</v>
      </c>
    </row>
    <row r="2723" spans="1:4" x14ac:dyDescent="0.25">
      <c r="A2723" s="356">
        <v>3756</v>
      </c>
      <c r="B2723" s="356" t="s">
        <v>5623</v>
      </c>
      <c r="C2723" s="356" t="s">
        <v>3517</v>
      </c>
      <c r="D2723" s="352">
        <v>44.1</v>
      </c>
    </row>
    <row r="2724" spans="1:4" x14ac:dyDescent="0.25">
      <c r="A2724" s="356">
        <v>39377</v>
      </c>
      <c r="B2724" s="356" t="s">
        <v>5624</v>
      </c>
      <c r="C2724" s="356" t="s">
        <v>3517</v>
      </c>
      <c r="D2724" s="352">
        <v>130.63999999999999</v>
      </c>
    </row>
    <row r="2725" spans="1:4" x14ac:dyDescent="0.25">
      <c r="A2725" s="356">
        <v>38191</v>
      </c>
      <c r="B2725" s="356" t="s">
        <v>5625</v>
      </c>
      <c r="C2725" s="356" t="s">
        <v>3517</v>
      </c>
      <c r="D2725" s="352">
        <v>9.7200000000000006</v>
      </c>
    </row>
    <row r="2726" spans="1:4" x14ac:dyDescent="0.25">
      <c r="A2726" s="356">
        <v>39381</v>
      </c>
      <c r="B2726" s="356" t="s">
        <v>5626</v>
      </c>
      <c r="C2726" s="356" t="s">
        <v>3517</v>
      </c>
      <c r="D2726" s="352">
        <v>9.07</v>
      </c>
    </row>
    <row r="2727" spans="1:4" x14ac:dyDescent="0.25">
      <c r="A2727" s="356">
        <v>38780</v>
      </c>
      <c r="B2727" s="356" t="s">
        <v>5627</v>
      </c>
      <c r="C2727" s="356" t="s">
        <v>3517</v>
      </c>
      <c r="D2727" s="352">
        <v>11.1</v>
      </c>
    </row>
    <row r="2728" spans="1:4" x14ac:dyDescent="0.25">
      <c r="A2728" s="356">
        <v>38781</v>
      </c>
      <c r="B2728" s="356" t="s">
        <v>5628</v>
      </c>
      <c r="C2728" s="356" t="s">
        <v>3517</v>
      </c>
      <c r="D2728" s="352">
        <v>37.47</v>
      </c>
    </row>
    <row r="2729" spans="1:4" x14ac:dyDescent="0.25">
      <c r="A2729" s="356">
        <v>38192</v>
      </c>
      <c r="B2729" s="356" t="s">
        <v>5629</v>
      </c>
      <c r="C2729" s="356" t="s">
        <v>3517</v>
      </c>
      <c r="D2729" s="352">
        <v>67.8</v>
      </c>
    </row>
    <row r="2730" spans="1:4" x14ac:dyDescent="0.25">
      <c r="A2730" s="356">
        <v>3753</v>
      </c>
      <c r="B2730" s="356" t="s">
        <v>5630</v>
      </c>
      <c r="C2730" s="356" t="s">
        <v>3517</v>
      </c>
      <c r="D2730" s="352">
        <v>5.93</v>
      </c>
    </row>
    <row r="2731" spans="1:4" x14ac:dyDescent="0.25">
      <c r="A2731" s="356">
        <v>38782</v>
      </c>
      <c r="B2731" s="356" t="s">
        <v>5631</v>
      </c>
      <c r="C2731" s="356" t="s">
        <v>3517</v>
      </c>
      <c r="D2731" s="352">
        <v>7.72</v>
      </c>
    </row>
    <row r="2732" spans="1:4" x14ac:dyDescent="0.25">
      <c r="A2732" s="356">
        <v>38778</v>
      </c>
      <c r="B2732" s="356" t="s">
        <v>5632</v>
      </c>
      <c r="C2732" s="356" t="s">
        <v>3517</v>
      </c>
      <c r="D2732" s="352">
        <v>5.8</v>
      </c>
    </row>
    <row r="2733" spans="1:4" x14ac:dyDescent="0.25">
      <c r="A2733" s="356">
        <v>38779</v>
      </c>
      <c r="B2733" s="356" t="s">
        <v>5633</v>
      </c>
      <c r="C2733" s="356" t="s">
        <v>3517</v>
      </c>
      <c r="D2733" s="352">
        <v>6.15</v>
      </c>
    </row>
    <row r="2734" spans="1:4" x14ac:dyDescent="0.25">
      <c r="A2734" s="356">
        <v>39388</v>
      </c>
      <c r="B2734" s="356" t="s">
        <v>5634</v>
      </c>
      <c r="C2734" s="356" t="s">
        <v>3517</v>
      </c>
      <c r="D2734" s="352">
        <v>9.15</v>
      </c>
    </row>
    <row r="2735" spans="1:4" x14ac:dyDescent="0.25">
      <c r="A2735" s="356">
        <v>39387</v>
      </c>
      <c r="B2735" s="356" t="s">
        <v>5635</v>
      </c>
      <c r="C2735" s="356" t="s">
        <v>3517</v>
      </c>
      <c r="D2735" s="352">
        <v>14.26</v>
      </c>
    </row>
    <row r="2736" spans="1:4" x14ac:dyDescent="0.25">
      <c r="A2736" s="356">
        <v>39386</v>
      </c>
      <c r="B2736" s="356" t="s">
        <v>5636</v>
      </c>
      <c r="C2736" s="356" t="s">
        <v>3517</v>
      </c>
      <c r="D2736" s="352">
        <v>9.94</v>
      </c>
    </row>
    <row r="2737" spans="1:4" x14ac:dyDescent="0.25">
      <c r="A2737" s="356">
        <v>38194</v>
      </c>
      <c r="B2737" s="356" t="s">
        <v>5637</v>
      </c>
      <c r="C2737" s="356" t="s">
        <v>3517</v>
      </c>
      <c r="D2737" s="352">
        <v>7.44</v>
      </c>
    </row>
    <row r="2738" spans="1:4" x14ac:dyDescent="0.25">
      <c r="A2738" s="356">
        <v>38193</v>
      </c>
      <c r="B2738" s="356" t="s">
        <v>5638</v>
      </c>
      <c r="C2738" s="356" t="s">
        <v>3517</v>
      </c>
      <c r="D2738" s="352">
        <v>6.46</v>
      </c>
    </row>
    <row r="2739" spans="1:4" x14ac:dyDescent="0.25">
      <c r="A2739" s="356">
        <v>12216</v>
      </c>
      <c r="B2739" s="356" t="s">
        <v>5639</v>
      </c>
      <c r="C2739" s="356" t="s">
        <v>3517</v>
      </c>
      <c r="D2739" s="352">
        <v>33.909999999999997</v>
      </c>
    </row>
    <row r="2740" spans="1:4" x14ac:dyDescent="0.25">
      <c r="A2740" s="356">
        <v>3757</v>
      </c>
      <c r="B2740" s="356" t="s">
        <v>5640</v>
      </c>
      <c r="C2740" s="356" t="s">
        <v>3517</v>
      </c>
      <c r="D2740" s="352">
        <v>39.200000000000003</v>
      </c>
    </row>
    <row r="2741" spans="1:4" x14ac:dyDescent="0.25">
      <c r="A2741" s="356">
        <v>3758</v>
      </c>
      <c r="B2741" s="356" t="s">
        <v>5641</v>
      </c>
      <c r="C2741" s="356" t="s">
        <v>3517</v>
      </c>
      <c r="D2741" s="352">
        <v>45.71</v>
      </c>
    </row>
    <row r="2742" spans="1:4" x14ac:dyDescent="0.25">
      <c r="A2742" s="356">
        <v>12214</v>
      </c>
      <c r="B2742" s="356" t="s">
        <v>5642</v>
      </c>
      <c r="C2742" s="356" t="s">
        <v>3517</v>
      </c>
      <c r="D2742" s="352">
        <v>15.65</v>
      </c>
    </row>
    <row r="2743" spans="1:4" x14ac:dyDescent="0.25">
      <c r="A2743" s="356">
        <v>3749</v>
      </c>
      <c r="B2743" s="356" t="s">
        <v>5643</v>
      </c>
      <c r="C2743" s="356" t="s">
        <v>3517</v>
      </c>
      <c r="D2743" s="352">
        <v>27.9</v>
      </c>
    </row>
    <row r="2744" spans="1:4" x14ac:dyDescent="0.25">
      <c r="A2744" s="356">
        <v>3751</v>
      </c>
      <c r="B2744" s="356" t="s">
        <v>5644</v>
      </c>
      <c r="C2744" s="356" t="s">
        <v>3517</v>
      </c>
      <c r="D2744" s="352">
        <v>38.07</v>
      </c>
    </row>
    <row r="2745" spans="1:4" x14ac:dyDescent="0.25">
      <c r="A2745" s="356">
        <v>39376</v>
      </c>
      <c r="B2745" s="356" t="s">
        <v>5645</v>
      </c>
      <c r="C2745" s="356" t="s">
        <v>3517</v>
      </c>
      <c r="D2745" s="352">
        <v>32.1</v>
      </c>
    </row>
    <row r="2746" spans="1:4" x14ac:dyDescent="0.25">
      <c r="A2746" s="356">
        <v>3752</v>
      </c>
      <c r="B2746" s="356" t="s">
        <v>5646</v>
      </c>
      <c r="C2746" s="356" t="s">
        <v>3517</v>
      </c>
      <c r="D2746" s="352">
        <v>62.81</v>
      </c>
    </row>
    <row r="2747" spans="1:4" x14ac:dyDescent="0.25">
      <c r="A2747" s="356">
        <v>746</v>
      </c>
      <c r="B2747" s="356" t="s">
        <v>12632</v>
      </c>
      <c r="C2747" s="356" t="s">
        <v>3517</v>
      </c>
      <c r="D2747" s="353">
        <v>3300</v>
      </c>
    </row>
    <row r="2748" spans="1:4" x14ac:dyDescent="0.25">
      <c r="A2748" s="356">
        <v>20269</v>
      </c>
      <c r="B2748" s="356" t="s">
        <v>12633</v>
      </c>
      <c r="C2748" s="356" t="s">
        <v>3517</v>
      </c>
      <c r="D2748" s="352">
        <v>88.63</v>
      </c>
    </row>
    <row r="2749" spans="1:4" x14ac:dyDescent="0.25">
      <c r="A2749" s="356">
        <v>20270</v>
      </c>
      <c r="B2749" s="356" t="s">
        <v>12634</v>
      </c>
      <c r="C2749" s="356" t="s">
        <v>3517</v>
      </c>
      <c r="D2749" s="352">
        <v>97.94</v>
      </c>
    </row>
    <row r="2750" spans="1:4" x14ac:dyDescent="0.25">
      <c r="A2750" s="356">
        <v>11696</v>
      </c>
      <c r="B2750" s="356" t="s">
        <v>12635</v>
      </c>
      <c r="C2750" s="356" t="s">
        <v>3517</v>
      </c>
      <c r="D2750" s="352">
        <v>156.77000000000001</v>
      </c>
    </row>
    <row r="2751" spans="1:4" x14ac:dyDescent="0.25">
      <c r="A2751" s="356">
        <v>10427</v>
      </c>
      <c r="B2751" s="356" t="s">
        <v>12636</v>
      </c>
      <c r="C2751" s="356" t="s">
        <v>3517</v>
      </c>
      <c r="D2751" s="352">
        <v>438.72</v>
      </c>
    </row>
    <row r="2752" spans="1:4" x14ac:dyDescent="0.25">
      <c r="A2752" s="356">
        <v>10428</v>
      </c>
      <c r="B2752" s="356" t="s">
        <v>12637</v>
      </c>
      <c r="C2752" s="356" t="s">
        <v>3517</v>
      </c>
      <c r="D2752" s="352">
        <v>452.02</v>
      </c>
    </row>
    <row r="2753" spans="1:4" x14ac:dyDescent="0.25">
      <c r="A2753" s="356">
        <v>36521</v>
      </c>
      <c r="B2753" s="356" t="s">
        <v>12638</v>
      </c>
      <c r="C2753" s="356" t="s">
        <v>3517</v>
      </c>
      <c r="D2753" s="352">
        <v>141.04</v>
      </c>
    </row>
    <row r="2754" spans="1:4" x14ac:dyDescent="0.25">
      <c r="A2754" s="356">
        <v>36794</v>
      </c>
      <c r="B2754" s="356" t="s">
        <v>12639</v>
      </c>
      <c r="C2754" s="356" t="s">
        <v>3517</v>
      </c>
      <c r="D2754" s="352">
        <v>150.13999999999999</v>
      </c>
    </row>
    <row r="2755" spans="1:4" x14ac:dyDescent="0.25">
      <c r="A2755" s="356">
        <v>10426</v>
      </c>
      <c r="B2755" s="356" t="s">
        <v>12640</v>
      </c>
      <c r="C2755" s="356" t="s">
        <v>3517</v>
      </c>
      <c r="D2755" s="352">
        <v>168.13</v>
      </c>
    </row>
    <row r="2756" spans="1:4" x14ac:dyDescent="0.25">
      <c r="A2756" s="356">
        <v>10425</v>
      </c>
      <c r="B2756" s="356" t="s">
        <v>12641</v>
      </c>
      <c r="C2756" s="356" t="s">
        <v>3517</v>
      </c>
      <c r="D2756" s="352">
        <v>85.29</v>
      </c>
    </row>
    <row r="2757" spans="1:4" x14ac:dyDescent="0.25">
      <c r="A2757" s="356">
        <v>10431</v>
      </c>
      <c r="B2757" s="356" t="s">
        <v>12642</v>
      </c>
      <c r="C2757" s="356" t="s">
        <v>3517</v>
      </c>
      <c r="D2757" s="352">
        <v>292.02</v>
      </c>
    </row>
    <row r="2758" spans="1:4" x14ac:dyDescent="0.25">
      <c r="A2758" s="356">
        <v>10429</v>
      </c>
      <c r="B2758" s="356" t="s">
        <v>12643</v>
      </c>
      <c r="C2758" s="356" t="s">
        <v>3517</v>
      </c>
      <c r="D2758" s="352">
        <v>144.06</v>
      </c>
    </row>
    <row r="2759" spans="1:4" x14ac:dyDescent="0.25">
      <c r="A2759" s="356">
        <v>2354</v>
      </c>
      <c r="B2759" s="356" t="s">
        <v>5647</v>
      </c>
      <c r="C2759" s="356" t="s">
        <v>3519</v>
      </c>
      <c r="D2759" s="352">
        <v>10.55</v>
      </c>
    </row>
    <row r="2760" spans="1:4" x14ac:dyDescent="0.25">
      <c r="A2760" s="356">
        <v>40932</v>
      </c>
      <c r="B2760" s="356" t="s">
        <v>5648</v>
      </c>
      <c r="C2760" s="356" t="s">
        <v>3655</v>
      </c>
      <c r="D2760" s="353">
        <v>1864.99</v>
      </c>
    </row>
    <row r="2761" spans="1:4" x14ac:dyDescent="0.25">
      <c r="A2761" s="356">
        <v>10853</v>
      </c>
      <c r="B2761" s="356" t="s">
        <v>5649</v>
      </c>
      <c r="C2761" s="356" t="s">
        <v>3517</v>
      </c>
      <c r="D2761" s="352">
        <v>116.49</v>
      </c>
    </row>
    <row r="2762" spans="1:4" x14ac:dyDescent="0.25">
      <c r="A2762" s="356">
        <v>5093</v>
      </c>
      <c r="B2762" s="356" t="s">
        <v>5650</v>
      </c>
      <c r="C2762" s="356" t="s">
        <v>3812</v>
      </c>
      <c r="D2762" s="352">
        <v>18.649999999999999</v>
      </c>
    </row>
    <row r="2763" spans="1:4" x14ac:dyDescent="0.25">
      <c r="A2763" s="356">
        <v>44331</v>
      </c>
      <c r="B2763" s="356" t="s">
        <v>12644</v>
      </c>
      <c r="C2763" s="356" t="s">
        <v>3576</v>
      </c>
      <c r="D2763" s="352">
        <v>34.44</v>
      </c>
    </row>
    <row r="2764" spans="1:4" x14ac:dyDescent="0.25">
      <c r="A2764" s="356">
        <v>37768</v>
      </c>
      <c r="B2764" s="356" t="s">
        <v>5651</v>
      </c>
      <c r="C2764" s="356" t="s">
        <v>3517</v>
      </c>
      <c r="D2764" s="353">
        <v>221500</v>
      </c>
    </row>
    <row r="2765" spans="1:4" x14ac:dyDescent="0.25">
      <c r="A2765" s="356">
        <v>37773</v>
      </c>
      <c r="B2765" s="356" t="s">
        <v>5652</v>
      </c>
      <c r="C2765" s="356" t="s">
        <v>3517</v>
      </c>
      <c r="D2765" s="353">
        <v>188090.84</v>
      </c>
    </row>
    <row r="2766" spans="1:4" x14ac:dyDescent="0.25">
      <c r="A2766" s="356">
        <v>37769</v>
      </c>
      <c r="B2766" s="356" t="s">
        <v>5653</v>
      </c>
      <c r="C2766" s="356" t="s">
        <v>3517</v>
      </c>
      <c r="D2766" s="353">
        <v>314887.76</v>
      </c>
    </row>
    <row r="2767" spans="1:4" x14ac:dyDescent="0.25">
      <c r="A2767" s="356">
        <v>37770</v>
      </c>
      <c r="B2767" s="356" t="s">
        <v>5654</v>
      </c>
      <c r="C2767" s="356" t="s">
        <v>3517</v>
      </c>
      <c r="D2767" s="353">
        <v>534414.77</v>
      </c>
    </row>
    <row r="2768" spans="1:4" x14ac:dyDescent="0.25">
      <c r="A2768" s="356">
        <v>38382</v>
      </c>
      <c r="B2768" s="356" t="s">
        <v>5655</v>
      </c>
      <c r="C2768" s="356" t="s">
        <v>3517</v>
      </c>
      <c r="D2768" s="352">
        <v>11.77</v>
      </c>
    </row>
    <row r="2769" spans="1:4" x14ac:dyDescent="0.25">
      <c r="A2769" s="356">
        <v>38383</v>
      </c>
      <c r="B2769" s="356" t="s">
        <v>5656</v>
      </c>
      <c r="C2769" s="356" t="s">
        <v>3517</v>
      </c>
      <c r="D2769" s="352">
        <v>2.2000000000000002</v>
      </c>
    </row>
    <row r="2770" spans="1:4" x14ac:dyDescent="0.25">
      <c r="A2770" s="356">
        <v>3768</v>
      </c>
      <c r="B2770" s="356" t="s">
        <v>5657</v>
      </c>
      <c r="C2770" s="356" t="s">
        <v>3517</v>
      </c>
      <c r="D2770" s="352">
        <v>3.36</v>
      </c>
    </row>
    <row r="2771" spans="1:4" x14ac:dyDescent="0.25">
      <c r="A2771" s="356">
        <v>3767</v>
      </c>
      <c r="B2771" s="356" t="s">
        <v>12645</v>
      </c>
      <c r="C2771" s="356" t="s">
        <v>3517</v>
      </c>
      <c r="D2771" s="352">
        <v>1.1200000000000001</v>
      </c>
    </row>
    <row r="2772" spans="1:4" x14ac:dyDescent="0.25">
      <c r="A2772" s="356">
        <v>13192</v>
      </c>
      <c r="B2772" s="356" t="s">
        <v>5658</v>
      </c>
      <c r="C2772" s="356" t="s">
        <v>3517</v>
      </c>
      <c r="D2772" s="353">
        <v>7324.8</v>
      </c>
    </row>
    <row r="2773" spans="1:4" x14ac:dyDescent="0.25">
      <c r="A2773" s="356">
        <v>38413</v>
      </c>
      <c r="B2773" s="356" t="s">
        <v>5659</v>
      </c>
      <c r="C2773" s="356" t="s">
        <v>3517</v>
      </c>
      <c r="D2773" s="353">
        <v>1211.4100000000001</v>
      </c>
    </row>
    <row r="2774" spans="1:4" x14ac:dyDescent="0.25">
      <c r="A2774" s="356">
        <v>42440</v>
      </c>
      <c r="B2774" s="356" t="s">
        <v>8167</v>
      </c>
      <c r="C2774" s="356" t="s">
        <v>3517</v>
      </c>
      <c r="D2774" s="353">
        <v>1213.5999999999999</v>
      </c>
    </row>
    <row r="2775" spans="1:4" x14ac:dyDescent="0.25">
      <c r="A2775" s="356">
        <v>20193</v>
      </c>
      <c r="B2775" s="356" t="s">
        <v>5660</v>
      </c>
      <c r="C2775" s="356" t="s">
        <v>8168</v>
      </c>
      <c r="D2775" s="352">
        <v>7.49</v>
      </c>
    </row>
    <row r="2776" spans="1:4" x14ac:dyDescent="0.25">
      <c r="A2776" s="356">
        <v>10527</v>
      </c>
      <c r="B2776" s="356" t="s">
        <v>10300</v>
      </c>
      <c r="C2776" s="356" t="s">
        <v>8169</v>
      </c>
      <c r="D2776" s="352">
        <v>22.5</v>
      </c>
    </row>
    <row r="2777" spans="1:4" x14ac:dyDescent="0.25">
      <c r="A2777" s="356">
        <v>41805</v>
      </c>
      <c r="B2777" s="356" t="s">
        <v>5661</v>
      </c>
      <c r="C2777" s="356" t="s">
        <v>3655</v>
      </c>
      <c r="D2777" s="352">
        <v>502.55</v>
      </c>
    </row>
    <row r="2778" spans="1:4" x14ac:dyDescent="0.25">
      <c r="A2778" s="356">
        <v>40271</v>
      </c>
      <c r="B2778" s="356" t="s">
        <v>5662</v>
      </c>
      <c r="C2778" s="356" t="s">
        <v>3655</v>
      </c>
      <c r="D2778" s="352">
        <v>14.62</v>
      </c>
    </row>
    <row r="2779" spans="1:4" x14ac:dyDescent="0.25">
      <c r="A2779" s="356">
        <v>40287</v>
      </c>
      <c r="B2779" s="356" t="s">
        <v>5663</v>
      </c>
      <c r="C2779" s="356" t="s">
        <v>3655</v>
      </c>
      <c r="D2779" s="352">
        <v>5.62</v>
      </c>
    </row>
    <row r="2780" spans="1:4" x14ac:dyDescent="0.25">
      <c r="A2780" s="356">
        <v>4084</v>
      </c>
      <c r="B2780" s="356" t="s">
        <v>12646</v>
      </c>
      <c r="C2780" s="356" t="s">
        <v>3519</v>
      </c>
      <c r="D2780" s="352">
        <v>2.14</v>
      </c>
    </row>
    <row r="2781" spans="1:4" x14ac:dyDescent="0.25">
      <c r="A2781" s="356">
        <v>743</v>
      </c>
      <c r="B2781" s="356" t="s">
        <v>12647</v>
      </c>
      <c r="C2781" s="356" t="s">
        <v>3519</v>
      </c>
      <c r="D2781" s="352">
        <v>2.14</v>
      </c>
    </row>
    <row r="2782" spans="1:4" x14ac:dyDescent="0.25">
      <c r="A2782" s="356">
        <v>40293</v>
      </c>
      <c r="B2782" s="356" t="s">
        <v>12648</v>
      </c>
      <c r="C2782" s="356" t="s">
        <v>3519</v>
      </c>
      <c r="D2782" s="352">
        <v>2.56</v>
      </c>
    </row>
    <row r="2783" spans="1:4" x14ac:dyDescent="0.25">
      <c r="A2783" s="356">
        <v>40294</v>
      </c>
      <c r="B2783" s="356" t="s">
        <v>12649</v>
      </c>
      <c r="C2783" s="356" t="s">
        <v>3519</v>
      </c>
      <c r="D2783" s="352">
        <v>2.14</v>
      </c>
    </row>
    <row r="2784" spans="1:4" x14ac:dyDescent="0.25">
      <c r="A2784" s="356">
        <v>4085</v>
      </c>
      <c r="B2784" s="356" t="s">
        <v>12650</v>
      </c>
      <c r="C2784" s="356" t="s">
        <v>3519</v>
      </c>
      <c r="D2784" s="352">
        <v>2.99</v>
      </c>
    </row>
    <row r="2785" spans="1:4" x14ac:dyDescent="0.25">
      <c r="A2785" s="356">
        <v>10779</v>
      </c>
      <c r="B2785" s="356" t="s">
        <v>12651</v>
      </c>
      <c r="C2785" s="356" t="s">
        <v>3655</v>
      </c>
      <c r="D2785" s="352">
        <v>945</v>
      </c>
    </row>
    <row r="2786" spans="1:4" x14ac:dyDescent="0.25">
      <c r="A2786" s="356">
        <v>10777</v>
      </c>
      <c r="B2786" s="356" t="s">
        <v>12652</v>
      </c>
      <c r="C2786" s="356" t="s">
        <v>3655</v>
      </c>
      <c r="D2786" s="352">
        <v>858.37</v>
      </c>
    </row>
    <row r="2787" spans="1:4" x14ac:dyDescent="0.25">
      <c r="A2787" s="356">
        <v>10775</v>
      </c>
      <c r="B2787" s="356" t="s">
        <v>12653</v>
      </c>
      <c r="C2787" s="356" t="s">
        <v>3655</v>
      </c>
      <c r="D2787" s="352">
        <v>756</v>
      </c>
    </row>
    <row r="2788" spans="1:4" x14ac:dyDescent="0.25">
      <c r="A2788" s="356">
        <v>10776</v>
      </c>
      <c r="B2788" s="356" t="s">
        <v>12654</v>
      </c>
      <c r="C2788" s="356" t="s">
        <v>3655</v>
      </c>
      <c r="D2788" s="352">
        <v>590.62</v>
      </c>
    </row>
    <row r="2789" spans="1:4" x14ac:dyDescent="0.25">
      <c r="A2789" s="356">
        <v>10778</v>
      </c>
      <c r="B2789" s="356" t="s">
        <v>12655</v>
      </c>
      <c r="C2789" s="356" t="s">
        <v>3655</v>
      </c>
      <c r="D2789" s="352">
        <v>945</v>
      </c>
    </row>
    <row r="2790" spans="1:4" x14ac:dyDescent="0.25">
      <c r="A2790" s="356">
        <v>40339</v>
      </c>
      <c r="B2790" s="356" t="s">
        <v>5664</v>
      </c>
      <c r="C2790" s="356" t="s">
        <v>3655</v>
      </c>
      <c r="D2790" s="352">
        <v>5.62</v>
      </c>
    </row>
    <row r="2791" spans="1:4" x14ac:dyDescent="0.25">
      <c r="A2791" s="356">
        <v>10749</v>
      </c>
      <c r="B2791" s="356" t="s">
        <v>5665</v>
      </c>
      <c r="C2791" s="356" t="s">
        <v>3655</v>
      </c>
      <c r="D2791" s="352">
        <v>10.31</v>
      </c>
    </row>
    <row r="2792" spans="1:4" x14ac:dyDescent="0.25">
      <c r="A2792" s="356">
        <v>40290</v>
      </c>
      <c r="B2792" s="356" t="s">
        <v>5666</v>
      </c>
      <c r="C2792" s="356" t="s">
        <v>3655</v>
      </c>
      <c r="D2792" s="352">
        <v>14.85</v>
      </c>
    </row>
    <row r="2793" spans="1:4" x14ac:dyDescent="0.25">
      <c r="A2793" s="356">
        <v>3346</v>
      </c>
      <c r="B2793" s="356" t="s">
        <v>10772</v>
      </c>
      <c r="C2793" s="356" t="s">
        <v>3519</v>
      </c>
      <c r="D2793" s="352">
        <v>15.75</v>
      </c>
    </row>
    <row r="2794" spans="1:4" x14ac:dyDescent="0.25">
      <c r="A2794" s="356">
        <v>3348</v>
      </c>
      <c r="B2794" s="356" t="s">
        <v>10773</v>
      </c>
      <c r="C2794" s="356" t="s">
        <v>3519</v>
      </c>
      <c r="D2794" s="352">
        <v>18.84</v>
      </c>
    </row>
    <row r="2795" spans="1:4" x14ac:dyDescent="0.25">
      <c r="A2795" s="356">
        <v>39833</v>
      </c>
      <c r="B2795" s="356" t="s">
        <v>10774</v>
      </c>
      <c r="C2795" s="356" t="s">
        <v>3519</v>
      </c>
      <c r="D2795" s="352">
        <v>25.81</v>
      </c>
    </row>
    <row r="2796" spans="1:4" x14ac:dyDescent="0.25">
      <c r="A2796" s="356">
        <v>7252</v>
      </c>
      <c r="B2796" s="356" t="s">
        <v>5667</v>
      </c>
      <c r="C2796" s="356" t="s">
        <v>3519</v>
      </c>
      <c r="D2796" s="352">
        <v>2.25</v>
      </c>
    </row>
    <row r="2797" spans="1:4" x14ac:dyDescent="0.25">
      <c r="A2797" s="356">
        <v>7247</v>
      </c>
      <c r="B2797" s="356" t="s">
        <v>5668</v>
      </c>
      <c r="C2797" s="356" t="s">
        <v>3519</v>
      </c>
      <c r="D2797" s="352">
        <v>2.25</v>
      </c>
    </row>
    <row r="2798" spans="1:4" x14ac:dyDescent="0.25">
      <c r="A2798" s="356">
        <v>40291</v>
      </c>
      <c r="B2798" s="356" t="s">
        <v>5669</v>
      </c>
      <c r="C2798" s="356" t="s">
        <v>3655</v>
      </c>
      <c r="D2798" s="352">
        <v>784.9</v>
      </c>
    </row>
    <row r="2799" spans="1:4" x14ac:dyDescent="0.25">
      <c r="A2799" s="356">
        <v>40275</v>
      </c>
      <c r="B2799" s="356" t="s">
        <v>5670</v>
      </c>
      <c r="C2799" s="356" t="s">
        <v>3655</v>
      </c>
      <c r="D2799" s="352">
        <v>22.5</v>
      </c>
    </row>
    <row r="2800" spans="1:4" x14ac:dyDescent="0.25">
      <c r="A2800" s="356">
        <v>42408</v>
      </c>
      <c r="B2800" s="356" t="s">
        <v>10301</v>
      </c>
      <c r="C2800" s="356" t="s">
        <v>3518</v>
      </c>
      <c r="D2800" s="352">
        <v>1.44</v>
      </c>
    </row>
    <row r="2801" spans="1:4" x14ac:dyDescent="0.25">
      <c r="A2801" s="356">
        <v>3777</v>
      </c>
      <c r="B2801" s="356" t="s">
        <v>10302</v>
      </c>
      <c r="C2801" s="356" t="s">
        <v>3518</v>
      </c>
      <c r="D2801" s="352">
        <v>1.04</v>
      </c>
    </row>
    <row r="2802" spans="1:4" x14ac:dyDescent="0.25">
      <c r="A2802" s="356">
        <v>3798</v>
      </c>
      <c r="B2802" s="356" t="s">
        <v>5671</v>
      </c>
      <c r="C2802" s="356" t="s">
        <v>3517</v>
      </c>
      <c r="D2802" s="352">
        <v>125.85</v>
      </c>
    </row>
    <row r="2803" spans="1:4" x14ac:dyDescent="0.25">
      <c r="A2803" s="356">
        <v>38769</v>
      </c>
      <c r="B2803" s="356" t="s">
        <v>5672</v>
      </c>
      <c r="C2803" s="356" t="s">
        <v>3517</v>
      </c>
      <c r="D2803" s="352">
        <v>98.28</v>
      </c>
    </row>
    <row r="2804" spans="1:4" x14ac:dyDescent="0.25">
      <c r="A2804" s="356">
        <v>39510</v>
      </c>
      <c r="B2804" s="356" t="s">
        <v>5673</v>
      </c>
      <c r="C2804" s="356" t="s">
        <v>3517</v>
      </c>
      <c r="D2804" s="352">
        <v>397.76</v>
      </c>
    </row>
    <row r="2805" spans="1:4" x14ac:dyDescent="0.25">
      <c r="A2805" s="356">
        <v>38776</v>
      </c>
      <c r="B2805" s="356" t="s">
        <v>5674</v>
      </c>
      <c r="C2805" s="356" t="s">
        <v>3517</v>
      </c>
      <c r="D2805" s="352">
        <v>422.14</v>
      </c>
    </row>
    <row r="2806" spans="1:4" x14ac:dyDescent="0.25">
      <c r="A2806" s="356">
        <v>38774</v>
      </c>
      <c r="B2806" s="356" t="s">
        <v>5675</v>
      </c>
      <c r="C2806" s="356" t="s">
        <v>3517</v>
      </c>
      <c r="D2806" s="352">
        <v>18.690000000000001</v>
      </c>
    </row>
    <row r="2807" spans="1:4" x14ac:dyDescent="0.25">
      <c r="A2807" s="356">
        <v>42247</v>
      </c>
      <c r="B2807" s="356" t="s">
        <v>8823</v>
      </c>
      <c r="C2807" s="356" t="s">
        <v>3517</v>
      </c>
      <c r="D2807" s="352">
        <v>637.97</v>
      </c>
    </row>
    <row r="2808" spans="1:4" x14ac:dyDescent="0.25">
      <c r="A2808" s="356">
        <v>42248</v>
      </c>
      <c r="B2808" s="356" t="s">
        <v>8824</v>
      </c>
      <c r="C2808" s="356" t="s">
        <v>3517</v>
      </c>
      <c r="D2808" s="352">
        <v>741.05</v>
      </c>
    </row>
    <row r="2809" spans="1:4" x14ac:dyDescent="0.25">
      <c r="A2809" s="356">
        <v>42249</v>
      </c>
      <c r="B2809" s="356" t="s">
        <v>8825</v>
      </c>
      <c r="C2809" s="356" t="s">
        <v>3517</v>
      </c>
      <c r="D2809" s="353">
        <v>1227.6600000000001</v>
      </c>
    </row>
    <row r="2810" spans="1:4" x14ac:dyDescent="0.25">
      <c r="A2810" s="356">
        <v>42244</v>
      </c>
      <c r="B2810" s="356" t="s">
        <v>8826</v>
      </c>
      <c r="C2810" s="356" t="s">
        <v>3517</v>
      </c>
      <c r="D2810" s="352">
        <v>191.72</v>
      </c>
    </row>
    <row r="2811" spans="1:4" x14ac:dyDescent="0.25">
      <c r="A2811" s="356">
        <v>42245</v>
      </c>
      <c r="B2811" s="356" t="s">
        <v>8827</v>
      </c>
      <c r="C2811" s="356" t="s">
        <v>3517</v>
      </c>
      <c r="D2811" s="352">
        <v>353.79</v>
      </c>
    </row>
    <row r="2812" spans="1:4" x14ac:dyDescent="0.25">
      <c r="A2812" s="356">
        <v>42246</v>
      </c>
      <c r="B2812" s="356" t="s">
        <v>8828</v>
      </c>
      <c r="C2812" s="356" t="s">
        <v>3517</v>
      </c>
      <c r="D2812" s="352">
        <v>391.63</v>
      </c>
    </row>
    <row r="2813" spans="1:4" x14ac:dyDescent="0.25">
      <c r="A2813" s="356">
        <v>42243</v>
      </c>
      <c r="B2813" s="356" t="s">
        <v>8829</v>
      </c>
      <c r="C2813" s="356" t="s">
        <v>3517</v>
      </c>
      <c r="D2813" s="352">
        <v>472.23</v>
      </c>
    </row>
    <row r="2814" spans="1:4" x14ac:dyDescent="0.25">
      <c r="A2814" s="356">
        <v>38889</v>
      </c>
      <c r="B2814" s="356" t="s">
        <v>5676</v>
      </c>
      <c r="C2814" s="356" t="s">
        <v>3517</v>
      </c>
      <c r="D2814" s="352">
        <v>75.33</v>
      </c>
    </row>
    <row r="2815" spans="1:4" x14ac:dyDescent="0.25">
      <c r="A2815" s="356">
        <v>38784</v>
      </c>
      <c r="B2815" s="356" t="s">
        <v>5677</v>
      </c>
      <c r="C2815" s="356" t="s">
        <v>3517</v>
      </c>
      <c r="D2815" s="352">
        <v>100.78</v>
      </c>
    </row>
    <row r="2816" spans="1:4" x14ac:dyDescent="0.25">
      <c r="A2816" s="356">
        <v>3788</v>
      </c>
      <c r="B2816" s="356" t="s">
        <v>5678</v>
      </c>
      <c r="C2816" s="356" t="s">
        <v>3517</v>
      </c>
      <c r="D2816" s="352">
        <v>105.02</v>
      </c>
    </row>
    <row r="2817" spans="1:4" x14ac:dyDescent="0.25">
      <c r="A2817" s="356">
        <v>12230</v>
      </c>
      <c r="B2817" s="356" t="s">
        <v>5679</v>
      </c>
      <c r="C2817" s="356" t="s">
        <v>3517</v>
      </c>
      <c r="D2817" s="352">
        <v>27.01</v>
      </c>
    </row>
    <row r="2818" spans="1:4" x14ac:dyDescent="0.25">
      <c r="A2818" s="356">
        <v>3780</v>
      </c>
      <c r="B2818" s="356" t="s">
        <v>5680</v>
      </c>
      <c r="C2818" s="356" t="s">
        <v>3517</v>
      </c>
      <c r="D2818" s="352">
        <v>154.94999999999999</v>
      </c>
    </row>
    <row r="2819" spans="1:4" x14ac:dyDescent="0.25">
      <c r="A2819" s="356">
        <v>12231</v>
      </c>
      <c r="B2819" s="356" t="s">
        <v>5681</v>
      </c>
      <c r="C2819" s="356" t="s">
        <v>3517</v>
      </c>
      <c r="D2819" s="352">
        <v>44.92</v>
      </c>
    </row>
    <row r="2820" spans="1:4" x14ac:dyDescent="0.25">
      <c r="A2820" s="356">
        <v>3811</v>
      </c>
      <c r="B2820" s="356" t="s">
        <v>5682</v>
      </c>
      <c r="C2820" s="356" t="s">
        <v>3517</v>
      </c>
      <c r="D2820" s="352">
        <v>145.54</v>
      </c>
    </row>
    <row r="2821" spans="1:4" x14ac:dyDescent="0.25">
      <c r="A2821" s="356">
        <v>12232</v>
      </c>
      <c r="B2821" s="356" t="s">
        <v>5683</v>
      </c>
      <c r="C2821" s="356" t="s">
        <v>3517</v>
      </c>
      <c r="D2821" s="352">
        <v>47.06</v>
      </c>
    </row>
    <row r="2822" spans="1:4" x14ac:dyDescent="0.25">
      <c r="A2822" s="356">
        <v>3799</v>
      </c>
      <c r="B2822" s="356" t="s">
        <v>5684</v>
      </c>
      <c r="C2822" s="356" t="s">
        <v>3517</v>
      </c>
      <c r="D2822" s="352">
        <v>205.84</v>
      </c>
    </row>
    <row r="2823" spans="1:4" x14ac:dyDescent="0.25">
      <c r="A2823" s="356">
        <v>12239</v>
      </c>
      <c r="B2823" s="356" t="s">
        <v>5685</v>
      </c>
      <c r="C2823" s="356" t="s">
        <v>3517</v>
      </c>
      <c r="D2823" s="352">
        <v>61.62</v>
      </c>
    </row>
    <row r="2824" spans="1:4" x14ac:dyDescent="0.25">
      <c r="A2824" s="356">
        <v>38773</v>
      </c>
      <c r="B2824" s="356" t="s">
        <v>5686</v>
      </c>
      <c r="C2824" s="356" t="s">
        <v>3517</v>
      </c>
      <c r="D2824" s="352">
        <v>9.8800000000000008</v>
      </c>
    </row>
    <row r="2825" spans="1:4" x14ac:dyDescent="0.25">
      <c r="A2825" s="356">
        <v>12271</v>
      </c>
      <c r="B2825" s="356" t="s">
        <v>5687</v>
      </c>
      <c r="C2825" s="356" t="s">
        <v>3517</v>
      </c>
      <c r="D2825" s="352">
        <v>551.13</v>
      </c>
    </row>
    <row r="2826" spans="1:4" x14ac:dyDescent="0.25">
      <c r="A2826" s="356">
        <v>38785</v>
      </c>
      <c r="B2826" s="356" t="s">
        <v>5688</v>
      </c>
      <c r="C2826" s="356" t="s">
        <v>3517</v>
      </c>
      <c r="D2826" s="352">
        <v>260.93</v>
      </c>
    </row>
    <row r="2827" spans="1:4" x14ac:dyDescent="0.25">
      <c r="A2827" s="356">
        <v>38786</v>
      </c>
      <c r="B2827" s="356" t="s">
        <v>5689</v>
      </c>
      <c r="C2827" s="356" t="s">
        <v>3517</v>
      </c>
      <c r="D2827" s="352">
        <v>321.39999999999998</v>
      </c>
    </row>
    <row r="2828" spans="1:4" x14ac:dyDescent="0.25">
      <c r="A2828" s="356">
        <v>39385</v>
      </c>
      <c r="B2828" s="356" t="s">
        <v>5690</v>
      </c>
      <c r="C2828" s="356" t="s">
        <v>3517</v>
      </c>
      <c r="D2828" s="352">
        <v>17.09</v>
      </c>
    </row>
    <row r="2829" spans="1:4" x14ac:dyDescent="0.25">
      <c r="A2829" s="356">
        <v>39389</v>
      </c>
      <c r="B2829" s="356" t="s">
        <v>5691</v>
      </c>
      <c r="C2829" s="356" t="s">
        <v>3517</v>
      </c>
      <c r="D2829" s="352">
        <v>18.55</v>
      </c>
    </row>
    <row r="2830" spans="1:4" x14ac:dyDescent="0.25">
      <c r="A2830" s="356">
        <v>39390</v>
      </c>
      <c r="B2830" s="356" t="s">
        <v>5692</v>
      </c>
      <c r="C2830" s="356" t="s">
        <v>3517</v>
      </c>
      <c r="D2830" s="352">
        <v>38.880000000000003</v>
      </c>
    </row>
    <row r="2831" spans="1:4" x14ac:dyDescent="0.25">
      <c r="A2831" s="356">
        <v>39391</v>
      </c>
      <c r="B2831" s="356" t="s">
        <v>5693</v>
      </c>
      <c r="C2831" s="356" t="s">
        <v>3517</v>
      </c>
      <c r="D2831" s="352">
        <v>43.65</v>
      </c>
    </row>
    <row r="2832" spans="1:4" x14ac:dyDescent="0.25">
      <c r="A2832" s="356">
        <v>3803</v>
      </c>
      <c r="B2832" s="356" t="s">
        <v>5694</v>
      </c>
      <c r="C2832" s="356" t="s">
        <v>3517</v>
      </c>
      <c r="D2832" s="352">
        <v>93.19</v>
      </c>
    </row>
    <row r="2833" spans="1:4" x14ac:dyDescent="0.25">
      <c r="A2833" s="356">
        <v>38770</v>
      </c>
      <c r="B2833" s="356" t="s">
        <v>5695</v>
      </c>
      <c r="C2833" s="356" t="s">
        <v>3517</v>
      </c>
      <c r="D2833" s="352">
        <v>107.91</v>
      </c>
    </row>
    <row r="2834" spans="1:4" x14ac:dyDescent="0.25">
      <c r="A2834" s="356">
        <v>12267</v>
      </c>
      <c r="B2834" s="356" t="s">
        <v>5696</v>
      </c>
      <c r="C2834" s="356" t="s">
        <v>3517</v>
      </c>
      <c r="D2834" s="352">
        <v>316.22000000000003</v>
      </c>
    </row>
    <row r="2835" spans="1:4" x14ac:dyDescent="0.25">
      <c r="A2835" s="356">
        <v>43265</v>
      </c>
      <c r="B2835" s="356" t="s">
        <v>8830</v>
      </c>
      <c r="C2835" s="356" t="s">
        <v>3517</v>
      </c>
      <c r="D2835" s="352">
        <v>53.46</v>
      </c>
    </row>
    <row r="2836" spans="1:4" x14ac:dyDescent="0.25">
      <c r="A2836" s="356">
        <v>12266</v>
      </c>
      <c r="B2836" s="356" t="s">
        <v>5697</v>
      </c>
      <c r="C2836" s="356" t="s">
        <v>3517</v>
      </c>
      <c r="D2836" s="352">
        <v>161.85</v>
      </c>
    </row>
    <row r="2837" spans="1:4" x14ac:dyDescent="0.25">
      <c r="A2837" s="356">
        <v>39378</v>
      </c>
      <c r="B2837" s="356" t="s">
        <v>5698</v>
      </c>
      <c r="C2837" s="356" t="s">
        <v>3517</v>
      </c>
      <c r="D2837" s="352">
        <v>114.75</v>
      </c>
    </row>
    <row r="2838" spans="1:4" x14ac:dyDescent="0.25">
      <c r="A2838" s="356">
        <v>43543</v>
      </c>
      <c r="B2838" s="356" t="s">
        <v>8170</v>
      </c>
      <c r="C2838" s="356" t="s">
        <v>3517</v>
      </c>
      <c r="D2838" s="352">
        <v>239.06</v>
      </c>
    </row>
    <row r="2839" spans="1:4" x14ac:dyDescent="0.25">
      <c r="A2839" s="356">
        <v>38775</v>
      </c>
      <c r="B2839" s="356" t="s">
        <v>5699</v>
      </c>
      <c r="C2839" s="356" t="s">
        <v>3517</v>
      </c>
      <c r="D2839" s="352">
        <v>121.65</v>
      </c>
    </row>
    <row r="2840" spans="1:4" x14ac:dyDescent="0.25">
      <c r="A2840" s="356">
        <v>21119</v>
      </c>
      <c r="B2840" s="356" t="s">
        <v>5700</v>
      </c>
      <c r="C2840" s="356" t="s">
        <v>3517</v>
      </c>
      <c r="D2840" s="352">
        <v>2.37</v>
      </c>
    </row>
    <row r="2841" spans="1:4" x14ac:dyDescent="0.25">
      <c r="A2841" s="356">
        <v>37974</v>
      </c>
      <c r="B2841" s="356" t="s">
        <v>5701</v>
      </c>
      <c r="C2841" s="356" t="s">
        <v>3517</v>
      </c>
      <c r="D2841" s="352">
        <v>3.52</v>
      </c>
    </row>
    <row r="2842" spans="1:4" x14ac:dyDescent="0.25">
      <c r="A2842" s="356">
        <v>37975</v>
      </c>
      <c r="B2842" s="356" t="s">
        <v>5702</v>
      </c>
      <c r="C2842" s="356" t="s">
        <v>3517</v>
      </c>
      <c r="D2842" s="352">
        <v>7.15</v>
      </c>
    </row>
    <row r="2843" spans="1:4" x14ac:dyDescent="0.25">
      <c r="A2843" s="356">
        <v>37976</v>
      </c>
      <c r="B2843" s="356" t="s">
        <v>5703</v>
      </c>
      <c r="C2843" s="356" t="s">
        <v>3517</v>
      </c>
      <c r="D2843" s="352">
        <v>14.66</v>
      </c>
    </row>
    <row r="2844" spans="1:4" x14ac:dyDescent="0.25">
      <c r="A2844" s="356">
        <v>37977</v>
      </c>
      <c r="B2844" s="356" t="s">
        <v>5704</v>
      </c>
      <c r="C2844" s="356" t="s">
        <v>3517</v>
      </c>
      <c r="D2844" s="352">
        <v>20.16</v>
      </c>
    </row>
    <row r="2845" spans="1:4" x14ac:dyDescent="0.25">
      <c r="A2845" s="356">
        <v>37978</v>
      </c>
      <c r="B2845" s="356" t="s">
        <v>5705</v>
      </c>
      <c r="C2845" s="356" t="s">
        <v>3517</v>
      </c>
      <c r="D2845" s="352">
        <v>40.869999999999997</v>
      </c>
    </row>
    <row r="2846" spans="1:4" x14ac:dyDescent="0.25">
      <c r="A2846" s="356">
        <v>37979</v>
      </c>
      <c r="B2846" s="356" t="s">
        <v>5706</v>
      </c>
      <c r="C2846" s="356" t="s">
        <v>3517</v>
      </c>
      <c r="D2846" s="352">
        <v>175.56</v>
      </c>
    </row>
    <row r="2847" spans="1:4" x14ac:dyDescent="0.25">
      <c r="A2847" s="356">
        <v>37980</v>
      </c>
      <c r="B2847" s="356" t="s">
        <v>5707</v>
      </c>
      <c r="C2847" s="356" t="s">
        <v>3517</v>
      </c>
      <c r="D2847" s="352">
        <v>197.3</v>
      </c>
    </row>
    <row r="2848" spans="1:4" x14ac:dyDescent="0.25">
      <c r="A2848" s="356">
        <v>36147</v>
      </c>
      <c r="B2848" s="356" t="s">
        <v>5708</v>
      </c>
      <c r="C2848" s="356" t="s">
        <v>3812</v>
      </c>
      <c r="D2848" s="352">
        <v>517.53</v>
      </c>
    </row>
    <row r="2849" spans="1:4" x14ac:dyDescent="0.25">
      <c r="A2849" s="356">
        <v>12731</v>
      </c>
      <c r="B2849" s="356" t="s">
        <v>5709</v>
      </c>
      <c r="C2849" s="356" t="s">
        <v>3517</v>
      </c>
      <c r="D2849" s="352">
        <v>425.7</v>
      </c>
    </row>
    <row r="2850" spans="1:4" x14ac:dyDescent="0.25">
      <c r="A2850" s="356">
        <v>12723</v>
      </c>
      <c r="B2850" s="356" t="s">
        <v>5710</v>
      </c>
      <c r="C2850" s="356" t="s">
        <v>3517</v>
      </c>
      <c r="D2850" s="352">
        <v>3.3</v>
      </c>
    </row>
    <row r="2851" spans="1:4" x14ac:dyDescent="0.25">
      <c r="A2851" s="356">
        <v>12724</v>
      </c>
      <c r="B2851" s="356" t="s">
        <v>5711</v>
      </c>
      <c r="C2851" s="356" t="s">
        <v>3517</v>
      </c>
      <c r="D2851" s="352">
        <v>6.34</v>
      </c>
    </row>
    <row r="2852" spans="1:4" x14ac:dyDescent="0.25">
      <c r="A2852" s="356">
        <v>12725</v>
      </c>
      <c r="B2852" s="356" t="s">
        <v>5712</v>
      </c>
      <c r="C2852" s="356" t="s">
        <v>3517</v>
      </c>
      <c r="D2852" s="352">
        <v>12.72</v>
      </c>
    </row>
    <row r="2853" spans="1:4" x14ac:dyDescent="0.25">
      <c r="A2853" s="356">
        <v>12726</v>
      </c>
      <c r="B2853" s="356" t="s">
        <v>5713</v>
      </c>
      <c r="C2853" s="356" t="s">
        <v>3517</v>
      </c>
      <c r="D2853" s="352">
        <v>28.08</v>
      </c>
    </row>
    <row r="2854" spans="1:4" x14ac:dyDescent="0.25">
      <c r="A2854" s="356">
        <v>12727</v>
      </c>
      <c r="B2854" s="356" t="s">
        <v>5714</v>
      </c>
      <c r="C2854" s="356" t="s">
        <v>3517</v>
      </c>
      <c r="D2854" s="352">
        <v>35.619999999999997</v>
      </c>
    </row>
    <row r="2855" spans="1:4" x14ac:dyDescent="0.25">
      <c r="A2855" s="356">
        <v>12728</v>
      </c>
      <c r="B2855" s="356" t="s">
        <v>5715</v>
      </c>
      <c r="C2855" s="356" t="s">
        <v>3517</v>
      </c>
      <c r="D2855" s="352">
        <v>58.18</v>
      </c>
    </row>
    <row r="2856" spans="1:4" x14ac:dyDescent="0.25">
      <c r="A2856" s="356">
        <v>12729</v>
      </c>
      <c r="B2856" s="356" t="s">
        <v>5716</v>
      </c>
      <c r="C2856" s="356" t="s">
        <v>3517</v>
      </c>
      <c r="D2856" s="352">
        <v>190.68</v>
      </c>
    </row>
    <row r="2857" spans="1:4" x14ac:dyDescent="0.25">
      <c r="A2857" s="356">
        <v>12730</v>
      </c>
      <c r="B2857" s="356" t="s">
        <v>5717</v>
      </c>
      <c r="C2857" s="356" t="s">
        <v>3517</v>
      </c>
      <c r="D2857" s="352">
        <v>291.94</v>
      </c>
    </row>
    <row r="2858" spans="1:4" x14ac:dyDescent="0.25">
      <c r="A2858" s="356">
        <v>3840</v>
      </c>
      <c r="B2858" s="356" t="s">
        <v>5718</v>
      </c>
      <c r="C2858" s="356" t="s">
        <v>3517</v>
      </c>
      <c r="D2858" s="352">
        <v>66.069999999999993</v>
      </c>
    </row>
    <row r="2859" spans="1:4" x14ac:dyDescent="0.25">
      <c r="A2859" s="356">
        <v>3838</v>
      </c>
      <c r="B2859" s="356" t="s">
        <v>5719</v>
      </c>
      <c r="C2859" s="356" t="s">
        <v>3517</v>
      </c>
      <c r="D2859" s="352">
        <v>145.81</v>
      </c>
    </row>
    <row r="2860" spans="1:4" x14ac:dyDescent="0.25">
      <c r="A2860" s="356">
        <v>3844</v>
      </c>
      <c r="B2860" s="356" t="s">
        <v>5720</v>
      </c>
      <c r="C2860" s="356" t="s">
        <v>3517</v>
      </c>
      <c r="D2860" s="352">
        <v>260.08999999999997</v>
      </c>
    </row>
    <row r="2861" spans="1:4" x14ac:dyDescent="0.25">
      <c r="A2861" s="356">
        <v>3839</v>
      </c>
      <c r="B2861" s="356" t="s">
        <v>5721</v>
      </c>
      <c r="C2861" s="356" t="s">
        <v>3517</v>
      </c>
      <c r="D2861" s="352">
        <v>473.75</v>
      </c>
    </row>
    <row r="2862" spans="1:4" x14ac:dyDescent="0.25">
      <c r="A2862" s="356">
        <v>3843</v>
      </c>
      <c r="B2862" s="356" t="s">
        <v>5722</v>
      </c>
      <c r="C2862" s="356" t="s">
        <v>3517</v>
      </c>
      <c r="D2862" s="352">
        <v>650.23</v>
      </c>
    </row>
    <row r="2863" spans="1:4" x14ac:dyDescent="0.25">
      <c r="A2863" s="356">
        <v>3900</v>
      </c>
      <c r="B2863" s="356" t="s">
        <v>5723</v>
      </c>
      <c r="C2863" s="356" t="s">
        <v>3517</v>
      </c>
      <c r="D2863" s="352">
        <v>45.05</v>
      </c>
    </row>
    <row r="2864" spans="1:4" x14ac:dyDescent="0.25">
      <c r="A2864" s="356">
        <v>3846</v>
      </c>
      <c r="B2864" s="356" t="s">
        <v>5724</v>
      </c>
      <c r="C2864" s="356" t="s">
        <v>3517</v>
      </c>
      <c r="D2864" s="352">
        <v>14.2</v>
      </c>
    </row>
    <row r="2865" spans="1:4" x14ac:dyDescent="0.25">
      <c r="A2865" s="356">
        <v>3886</v>
      </c>
      <c r="B2865" s="356" t="s">
        <v>5725</v>
      </c>
      <c r="C2865" s="356" t="s">
        <v>3517</v>
      </c>
      <c r="D2865" s="352">
        <v>14.95</v>
      </c>
    </row>
    <row r="2866" spans="1:4" x14ac:dyDescent="0.25">
      <c r="A2866" s="356">
        <v>3854</v>
      </c>
      <c r="B2866" s="356" t="s">
        <v>5726</v>
      </c>
      <c r="C2866" s="356" t="s">
        <v>3517</v>
      </c>
      <c r="D2866" s="352">
        <v>8.31</v>
      </c>
    </row>
    <row r="2867" spans="1:4" x14ac:dyDescent="0.25">
      <c r="A2867" s="356">
        <v>3873</v>
      </c>
      <c r="B2867" s="356" t="s">
        <v>5727</v>
      </c>
      <c r="C2867" s="356" t="s">
        <v>3517</v>
      </c>
      <c r="D2867" s="352">
        <v>11</v>
      </c>
    </row>
    <row r="2868" spans="1:4" x14ac:dyDescent="0.25">
      <c r="A2868" s="356">
        <v>38021</v>
      </c>
      <c r="B2868" s="356" t="s">
        <v>5728</v>
      </c>
      <c r="C2868" s="356" t="s">
        <v>3517</v>
      </c>
      <c r="D2868" s="352">
        <v>26.31</v>
      </c>
    </row>
    <row r="2869" spans="1:4" x14ac:dyDescent="0.25">
      <c r="A2869" s="356">
        <v>3847</v>
      </c>
      <c r="B2869" s="356" t="s">
        <v>5729</v>
      </c>
      <c r="C2869" s="356" t="s">
        <v>3517</v>
      </c>
      <c r="D2869" s="352">
        <v>29.86</v>
      </c>
    </row>
    <row r="2870" spans="1:4" x14ac:dyDescent="0.25">
      <c r="A2870" s="356">
        <v>38022</v>
      </c>
      <c r="B2870" s="356" t="s">
        <v>5730</v>
      </c>
      <c r="C2870" s="356" t="s">
        <v>3517</v>
      </c>
      <c r="D2870" s="352">
        <v>46.64</v>
      </c>
    </row>
    <row r="2871" spans="1:4" x14ac:dyDescent="0.25">
      <c r="A2871" s="356">
        <v>3833</v>
      </c>
      <c r="B2871" s="356" t="s">
        <v>5731</v>
      </c>
      <c r="C2871" s="356" t="s">
        <v>3517</v>
      </c>
      <c r="D2871" s="352">
        <v>27.47</v>
      </c>
    </row>
    <row r="2872" spans="1:4" x14ac:dyDescent="0.25">
      <c r="A2872" s="356">
        <v>3835</v>
      </c>
      <c r="B2872" s="356" t="s">
        <v>5732</v>
      </c>
      <c r="C2872" s="356" t="s">
        <v>3517</v>
      </c>
      <c r="D2872" s="352">
        <v>89.44</v>
      </c>
    </row>
    <row r="2873" spans="1:4" x14ac:dyDescent="0.25">
      <c r="A2873" s="356">
        <v>3836</v>
      </c>
      <c r="B2873" s="356" t="s">
        <v>5733</v>
      </c>
      <c r="C2873" s="356" t="s">
        <v>3517</v>
      </c>
      <c r="D2873" s="352">
        <v>192.5</v>
      </c>
    </row>
    <row r="2874" spans="1:4" x14ac:dyDescent="0.25">
      <c r="A2874" s="356">
        <v>3830</v>
      </c>
      <c r="B2874" s="356" t="s">
        <v>5734</v>
      </c>
      <c r="C2874" s="356" t="s">
        <v>3517</v>
      </c>
      <c r="D2874" s="352">
        <v>314.74</v>
      </c>
    </row>
    <row r="2875" spans="1:4" x14ac:dyDescent="0.25">
      <c r="A2875" s="356">
        <v>3831</v>
      </c>
      <c r="B2875" s="356" t="s">
        <v>5735</v>
      </c>
      <c r="C2875" s="356" t="s">
        <v>3517</v>
      </c>
      <c r="D2875" s="352">
        <v>526.14</v>
      </c>
    </row>
    <row r="2876" spans="1:4" x14ac:dyDescent="0.25">
      <c r="A2876" s="356">
        <v>37981</v>
      </c>
      <c r="B2876" s="356" t="s">
        <v>5736</v>
      </c>
      <c r="C2876" s="356" t="s">
        <v>3517</v>
      </c>
      <c r="D2876" s="352">
        <v>8.0500000000000007</v>
      </c>
    </row>
    <row r="2877" spans="1:4" x14ac:dyDescent="0.25">
      <c r="A2877" s="356">
        <v>37982</v>
      </c>
      <c r="B2877" s="356" t="s">
        <v>5737</v>
      </c>
      <c r="C2877" s="356" t="s">
        <v>3517</v>
      </c>
      <c r="D2877" s="352">
        <v>12.22</v>
      </c>
    </row>
    <row r="2878" spans="1:4" x14ac:dyDescent="0.25">
      <c r="A2878" s="356">
        <v>37983</v>
      </c>
      <c r="B2878" s="356" t="s">
        <v>5738</v>
      </c>
      <c r="C2878" s="356" t="s">
        <v>3517</v>
      </c>
      <c r="D2878" s="352">
        <v>17.11</v>
      </c>
    </row>
    <row r="2879" spans="1:4" x14ac:dyDescent="0.25">
      <c r="A2879" s="356">
        <v>37984</v>
      </c>
      <c r="B2879" s="356" t="s">
        <v>5739</v>
      </c>
      <c r="C2879" s="356" t="s">
        <v>3517</v>
      </c>
      <c r="D2879" s="352">
        <v>29.54</v>
      </c>
    </row>
    <row r="2880" spans="1:4" x14ac:dyDescent="0.25">
      <c r="A2880" s="356">
        <v>37985</v>
      </c>
      <c r="B2880" s="356" t="s">
        <v>5740</v>
      </c>
      <c r="C2880" s="356" t="s">
        <v>3517</v>
      </c>
      <c r="D2880" s="352">
        <v>41.37</v>
      </c>
    </row>
    <row r="2881" spans="1:4" x14ac:dyDescent="0.25">
      <c r="A2881" s="356">
        <v>3826</v>
      </c>
      <c r="B2881" s="356" t="s">
        <v>5741</v>
      </c>
      <c r="C2881" s="356" t="s">
        <v>3517</v>
      </c>
      <c r="D2881" s="352">
        <v>65.56</v>
      </c>
    </row>
    <row r="2882" spans="1:4" x14ac:dyDescent="0.25">
      <c r="A2882" s="356">
        <v>3825</v>
      </c>
      <c r="B2882" s="356" t="s">
        <v>5742</v>
      </c>
      <c r="C2882" s="356" t="s">
        <v>3517</v>
      </c>
      <c r="D2882" s="352">
        <v>18.850000000000001</v>
      </c>
    </row>
    <row r="2883" spans="1:4" x14ac:dyDescent="0.25">
      <c r="A2883" s="356">
        <v>3827</v>
      </c>
      <c r="B2883" s="356" t="s">
        <v>5743</v>
      </c>
      <c r="C2883" s="356" t="s">
        <v>3517</v>
      </c>
      <c r="D2883" s="352">
        <v>41.19</v>
      </c>
    </row>
    <row r="2884" spans="1:4" x14ac:dyDescent="0.25">
      <c r="A2884" s="356">
        <v>20165</v>
      </c>
      <c r="B2884" s="356" t="s">
        <v>10775</v>
      </c>
      <c r="C2884" s="356" t="s">
        <v>3517</v>
      </c>
      <c r="D2884" s="352">
        <v>32.04</v>
      </c>
    </row>
    <row r="2885" spans="1:4" x14ac:dyDescent="0.25">
      <c r="A2885" s="356">
        <v>20166</v>
      </c>
      <c r="B2885" s="356" t="s">
        <v>10776</v>
      </c>
      <c r="C2885" s="356" t="s">
        <v>3517</v>
      </c>
      <c r="D2885" s="352">
        <v>103.54</v>
      </c>
    </row>
    <row r="2886" spans="1:4" x14ac:dyDescent="0.25">
      <c r="A2886" s="356">
        <v>20164</v>
      </c>
      <c r="B2886" s="356" t="s">
        <v>10777</v>
      </c>
      <c r="C2886" s="356" t="s">
        <v>3517</v>
      </c>
      <c r="D2886" s="352">
        <v>16.920000000000002</v>
      </c>
    </row>
    <row r="2887" spans="1:4" x14ac:dyDescent="0.25">
      <c r="A2887" s="356">
        <v>3893</v>
      </c>
      <c r="B2887" s="356" t="s">
        <v>5744</v>
      </c>
      <c r="C2887" s="356" t="s">
        <v>3517</v>
      </c>
      <c r="D2887" s="352">
        <v>21</v>
      </c>
    </row>
    <row r="2888" spans="1:4" x14ac:dyDescent="0.25">
      <c r="A2888" s="356">
        <v>3848</v>
      </c>
      <c r="B2888" s="356" t="s">
        <v>5745</v>
      </c>
      <c r="C2888" s="356" t="s">
        <v>3517</v>
      </c>
      <c r="D2888" s="352">
        <v>12.76</v>
      </c>
    </row>
    <row r="2889" spans="1:4" x14ac:dyDescent="0.25">
      <c r="A2889" s="356">
        <v>3895</v>
      </c>
      <c r="B2889" s="356" t="s">
        <v>5746</v>
      </c>
      <c r="C2889" s="356" t="s">
        <v>3517</v>
      </c>
      <c r="D2889" s="352">
        <v>13.88</v>
      </c>
    </row>
    <row r="2890" spans="1:4" x14ac:dyDescent="0.25">
      <c r="A2890" s="356">
        <v>12404</v>
      </c>
      <c r="B2890" s="356" t="s">
        <v>5747</v>
      </c>
      <c r="C2890" s="356" t="s">
        <v>3517</v>
      </c>
      <c r="D2890" s="352">
        <v>8.7799999999999994</v>
      </c>
    </row>
    <row r="2891" spans="1:4" x14ac:dyDescent="0.25">
      <c r="A2891" s="356">
        <v>3939</v>
      </c>
      <c r="B2891" s="356" t="s">
        <v>5748</v>
      </c>
      <c r="C2891" s="356" t="s">
        <v>3517</v>
      </c>
      <c r="D2891" s="352">
        <v>18.079999999999998</v>
      </c>
    </row>
    <row r="2892" spans="1:4" x14ac:dyDescent="0.25">
      <c r="A2892" s="356">
        <v>3911</v>
      </c>
      <c r="B2892" s="356" t="s">
        <v>5749</v>
      </c>
      <c r="C2892" s="356" t="s">
        <v>3517</v>
      </c>
      <c r="D2892" s="352">
        <v>14.77</v>
      </c>
    </row>
    <row r="2893" spans="1:4" x14ac:dyDescent="0.25">
      <c r="A2893" s="356">
        <v>3908</v>
      </c>
      <c r="B2893" s="356" t="s">
        <v>5750</v>
      </c>
      <c r="C2893" s="356" t="s">
        <v>3517</v>
      </c>
      <c r="D2893" s="352">
        <v>4.78</v>
      </c>
    </row>
    <row r="2894" spans="1:4" x14ac:dyDescent="0.25">
      <c r="A2894" s="356">
        <v>3910</v>
      </c>
      <c r="B2894" s="356" t="s">
        <v>5751</v>
      </c>
      <c r="C2894" s="356" t="s">
        <v>3517</v>
      </c>
      <c r="D2894" s="352">
        <v>10.57</v>
      </c>
    </row>
    <row r="2895" spans="1:4" x14ac:dyDescent="0.25">
      <c r="A2895" s="356">
        <v>3913</v>
      </c>
      <c r="B2895" s="356" t="s">
        <v>5752</v>
      </c>
      <c r="C2895" s="356" t="s">
        <v>3517</v>
      </c>
      <c r="D2895" s="352">
        <v>50.53</v>
      </c>
    </row>
    <row r="2896" spans="1:4" x14ac:dyDescent="0.25">
      <c r="A2896" s="356">
        <v>3912</v>
      </c>
      <c r="B2896" s="356" t="s">
        <v>5753</v>
      </c>
      <c r="C2896" s="356" t="s">
        <v>3517</v>
      </c>
      <c r="D2896" s="352">
        <v>27.7</v>
      </c>
    </row>
    <row r="2897" spans="1:4" x14ac:dyDescent="0.25">
      <c r="A2897" s="356">
        <v>3909</v>
      </c>
      <c r="B2897" s="356" t="s">
        <v>5754</v>
      </c>
      <c r="C2897" s="356" t="s">
        <v>3517</v>
      </c>
      <c r="D2897" s="352">
        <v>6.5</v>
      </c>
    </row>
    <row r="2898" spans="1:4" x14ac:dyDescent="0.25">
      <c r="A2898" s="356">
        <v>3914</v>
      </c>
      <c r="B2898" s="356" t="s">
        <v>5755</v>
      </c>
      <c r="C2898" s="356" t="s">
        <v>3517</v>
      </c>
      <c r="D2898" s="352">
        <v>76.22</v>
      </c>
    </row>
    <row r="2899" spans="1:4" x14ac:dyDescent="0.25">
      <c r="A2899" s="356">
        <v>3915</v>
      </c>
      <c r="B2899" s="356" t="s">
        <v>5756</v>
      </c>
      <c r="C2899" s="356" t="s">
        <v>3517</v>
      </c>
      <c r="D2899" s="352">
        <v>120.2</v>
      </c>
    </row>
    <row r="2900" spans="1:4" x14ac:dyDescent="0.25">
      <c r="A2900" s="356">
        <v>3916</v>
      </c>
      <c r="B2900" s="356" t="s">
        <v>5757</v>
      </c>
      <c r="C2900" s="356" t="s">
        <v>3517</v>
      </c>
      <c r="D2900" s="352">
        <v>218.98</v>
      </c>
    </row>
    <row r="2901" spans="1:4" x14ac:dyDescent="0.25">
      <c r="A2901" s="356">
        <v>3917</v>
      </c>
      <c r="B2901" s="356" t="s">
        <v>5758</v>
      </c>
      <c r="C2901" s="356" t="s">
        <v>3517</v>
      </c>
      <c r="D2901" s="352">
        <v>361.18</v>
      </c>
    </row>
    <row r="2902" spans="1:4" x14ac:dyDescent="0.25">
      <c r="A2902" s="356">
        <v>1904</v>
      </c>
      <c r="B2902" s="356" t="s">
        <v>5759</v>
      </c>
      <c r="C2902" s="356" t="s">
        <v>3517</v>
      </c>
      <c r="D2902" s="352">
        <v>0.88</v>
      </c>
    </row>
    <row r="2903" spans="1:4" x14ac:dyDescent="0.25">
      <c r="A2903" s="356">
        <v>1899</v>
      </c>
      <c r="B2903" s="356" t="s">
        <v>5760</v>
      </c>
      <c r="C2903" s="356" t="s">
        <v>3517</v>
      </c>
      <c r="D2903" s="352">
        <v>1</v>
      </c>
    </row>
    <row r="2904" spans="1:4" x14ac:dyDescent="0.25">
      <c r="A2904" s="356">
        <v>1900</v>
      </c>
      <c r="B2904" s="356" t="s">
        <v>5761</v>
      </c>
      <c r="C2904" s="356" t="s">
        <v>3517</v>
      </c>
      <c r="D2904" s="352">
        <v>1.62</v>
      </c>
    </row>
    <row r="2905" spans="1:4" x14ac:dyDescent="0.25">
      <c r="A2905" s="356">
        <v>12407</v>
      </c>
      <c r="B2905" s="356" t="s">
        <v>5762</v>
      </c>
      <c r="C2905" s="356" t="s">
        <v>3517</v>
      </c>
      <c r="D2905" s="352">
        <v>27.34</v>
      </c>
    </row>
    <row r="2906" spans="1:4" x14ac:dyDescent="0.25">
      <c r="A2906" s="356">
        <v>12408</v>
      </c>
      <c r="B2906" s="356" t="s">
        <v>5763</v>
      </c>
      <c r="C2906" s="356" t="s">
        <v>3517</v>
      </c>
      <c r="D2906" s="352">
        <v>15.43</v>
      </c>
    </row>
    <row r="2907" spans="1:4" x14ac:dyDescent="0.25">
      <c r="A2907" s="356">
        <v>12409</v>
      </c>
      <c r="B2907" s="356" t="s">
        <v>5764</v>
      </c>
      <c r="C2907" s="356" t="s">
        <v>3517</v>
      </c>
      <c r="D2907" s="352">
        <v>15.43</v>
      </c>
    </row>
    <row r="2908" spans="1:4" x14ac:dyDescent="0.25">
      <c r="A2908" s="356">
        <v>12410</v>
      </c>
      <c r="B2908" s="356" t="s">
        <v>5765</v>
      </c>
      <c r="C2908" s="356" t="s">
        <v>3517</v>
      </c>
      <c r="D2908" s="352">
        <v>10.63</v>
      </c>
    </row>
    <row r="2909" spans="1:4" x14ac:dyDescent="0.25">
      <c r="A2909" s="356">
        <v>3936</v>
      </c>
      <c r="B2909" s="356" t="s">
        <v>5766</v>
      </c>
      <c r="C2909" s="356" t="s">
        <v>3517</v>
      </c>
      <c r="D2909" s="352">
        <v>19.21</v>
      </c>
    </row>
    <row r="2910" spans="1:4" x14ac:dyDescent="0.25">
      <c r="A2910" s="356">
        <v>3922</v>
      </c>
      <c r="B2910" s="356" t="s">
        <v>5767</v>
      </c>
      <c r="C2910" s="356" t="s">
        <v>3517</v>
      </c>
      <c r="D2910" s="352">
        <v>17.670000000000002</v>
      </c>
    </row>
    <row r="2911" spans="1:4" x14ac:dyDescent="0.25">
      <c r="A2911" s="356">
        <v>3924</v>
      </c>
      <c r="B2911" s="356" t="s">
        <v>5768</v>
      </c>
      <c r="C2911" s="356" t="s">
        <v>3517</v>
      </c>
      <c r="D2911" s="352">
        <v>19.21</v>
      </c>
    </row>
    <row r="2912" spans="1:4" x14ac:dyDescent="0.25">
      <c r="A2912" s="356">
        <v>3923</v>
      </c>
      <c r="B2912" s="356" t="s">
        <v>5769</v>
      </c>
      <c r="C2912" s="356" t="s">
        <v>3517</v>
      </c>
      <c r="D2912" s="352">
        <v>19.21</v>
      </c>
    </row>
    <row r="2913" spans="1:4" x14ac:dyDescent="0.25">
      <c r="A2913" s="356">
        <v>3937</v>
      </c>
      <c r="B2913" s="356" t="s">
        <v>5770</v>
      </c>
      <c r="C2913" s="356" t="s">
        <v>3517</v>
      </c>
      <c r="D2913" s="352">
        <v>15.85</v>
      </c>
    </row>
    <row r="2914" spans="1:4" x14ac:dyDescent="0.25">
      <c r="A2914" s="356">
        <v>3921</v>
      </c>
      <c r="B2914" s="356" t="s">
        <v>5771</v>
      </c>
      <c r="C2914" s="356" t="s">
        <v>3517</v>
      </c>
      <c r="D2914" s="352">
        <v>15.86</v>
      </c>
    </row>
    <row r="2915" spans="1:4" x14ac:dyDescent="0.25">
      <c r="A2915" s="356">
        <v>3920</v>
      </c>
      <c r="B2915" s="356" t="s">
        <v>5772</v>
      </c>
      <c r="C2915" s="356" t="s">
        <v>3517</v>
      </c>
      <c r="D2915" s="352">
        <v>15.85</v>
      </c>
    </row>
    <row r="2916" spans="1:4" x14ac:dyDescent="0.25">
      <c r="A2916" s="356">
        <v>3938</v>
      </c>
      <c r="B2916" s="356" t="s">
        <v>5773</v>
      </c>
      <c r="C2916" s="356" t="s">
        <v>3517</v>
      </c>
      <c r="D2916" s="352">
        <v>10.45</v>
      </c>
    </row>
    <row r="2917" spans="1:4" x14ac:dyDescent="0.25">
      <c r="A2917" s="356">
        <v>3919</v>
      </c>
      <c r="B2917" s="356" t="s">
        <v>5774</v>
      </c>
      <c r="C2917" s="356" t="s">
        <v>3517</v>
      </c>
      <c r="D2917" s="352">
        <v>10.65</v>
      </c>
    </row>
    <row r="2918" spans="1:4" x14ac:dyDescent="0.25">
      <c r="A2918" s="356">
        <v>3927</v>
      </c>
      <c r="B2918" s="356" t="s">
        <v>5775</v>
      </c>
      <c r="C2918" s="356" t="s">
        <v>3517</v>
      </c>
      <c r="D2918" s="352">
        <v>53.95</v>
      </c>
    </row>
    <row r="2919" spans="1:4" x14ac:dyDescent="0.25">
      <c r="A2919" s="356">
        <v>3928</v>
      </c>
      <c r="B2919" s="356" t="s">
        <v>5776</v>
      </c>
      <c r="C2919" s="356" t="s">
        <v>3517</v>
      </c>
      <c r="D2919" s="352">
        <v>53.95</v>
      </c>
    </row>
    <row r="2920" spans="1:4" x14ac:dyDescent="0.25">
      <c r="A2920" s="356">
        <v>3926</v>
      </c>
      <c r="B2920" s="356" t="s">
        <v>5777</v>
      </c>
      <c r="C2920" s="356" t="s">
        <v>3517</v>
      </c>
      <c r="D2920" s="352">
        <v>30.75</v>
      </c>
    </row>
    <row r="2921" spans="1:4" x14ac:dyDescent="0.25">
      <c r="A2921" s="356">
        <v>3935</v>
      </c>
      <c r="B2921" s="356" t="s">
        <v>5778</v>
      </c>
      <c r="C2921" s="356" t="s">
        <v>3517</v>
      </c>
      <c r="D2921" s="352">
        <v>30.75</v>
      </c>
    </row>
    <row r="2922" spans="1:4" x14ac:dyDescent="0.25">
      <c r="A2922" s="356">
        <v>3925</v>
      </c>
      <c r="B2922" s="356" t="s">
        <v>5779</v>
      </c>
      <c r="C2922" s="356" t="s">
        <v>3517</v>
      </c>
      <c r="D2922" s="352">
        <v>30.75</v>
      </c>
    </row>
    <row r="2923" spans="1:4" x14ac:dyDescent="0.25">
      <c r="A2923" s="356">
        <v>12406</v>
      </c>
      <c r="B2923" s="356" t="s">
        <v>5780</v>
      </c>
      <c r="C2923" s="356" t="s">
        <v>3517</v>
      </c>
      <c r="D2923" s="352">
        <v>7.55</v>
      </c>
    </row>
    <row r="2924" spans="1:4" x14ac:dyDescent="0.25">
      <c r="A2924" s="356">
        <v>3929</v>
      </c>
      <c r="B2924" s="356" t="s">
        <v>5781</v>
      </c>
      <c r="C2924" s="356" t="s">
        <v>3517</v>
      </c>
      <c r="D2924" s="352">
        <v>82.2</v>
      </c>
    </row>
    <row r="2925" spans="1:4" x14ac:dyDescent="0.25">
      <c r="A2925" s="356">
        <v>3931</v>
      </c>
      <c r="B2925" s="356" t="s">
        <v>5782</v>
      </c>
      <c r="C2925" s="356" t="s">
        <v>3517</v>
      </c>
      <c r="D2925" s="352">
        <v>82.2</v>
      </c>
    </row>
    <row r="2926" spans="1:4" x14ac:dyDescent="0.25">
      <c r="A2926" s="356">
        <v>3930</v>
      </c>
      <c r="B2926" s="356" t="s">
        <v>5783</v>
      </c>
      <c r="C2926" s="356" t="s">
        <v>3517</v>
      </c>
      <c r="D2926" s="352">
        <v>82.2</v>
      </c>
    </row>
    <row r="2927" spans="1:4" x14ac:dyDescent="0.25">
      <c r="A2927" s="356">
        <v>3932</v>
      </c>
      <c r="B2927" s="356" t="s">
        <v>5784</v>
      </c>
      <c r="C2927" s="356" t="s">
        <v>3517</v>
      </c>
      <c r="D2927" s="352">
        <v>141.93</v>
      </c>
    </row>
    <row r="2928" spans="1:4" x14ac:dyDescent="0.25">
      <c r="A2928" s="356">
        <v>3933</v>
      </c>
      <c r="B2928" s="356" t="s">
        <v>5785</v>
      </c>
      <c r="C2928" s="356" t="s">
        <v>3517</v>
      </c>
      <c r="D2928" s="352">
        <v>141.93</v>
      </c>
    </row>
    <row r="2929" spans="1:4" x14ac:dyDescent="0.25">
      <c r="A2929" s="356">
        <v>3934</v>
      </c>
      <c r="B2929" s="356" t="s">
        <v>5786</v>
      </c>
      <c r="C2929" s="356" t="s">
        <v>3517</v>
      </c>
      <c r="D2929" s="352">
        <v>141.93</v>
      </c>
    </row>
    <row r="2930" spans="1:4" x14ac:dyDescent="0.25">
      <c r="A2930" s="356">
        <v>40355</v>
      </c>
      <c r="B2930" s="356" t="s">
        <v>5787</v>
      </c>
      <c r="C2930" s="356" t="s">
        <v>3517</v>
      </c>
      <c r="D2930" s="352">
        <v>12.83</v>
      </c>
    </row>
    <row r="2931" spans="1:4" x14ac:dyDescent="0.25">
      <c r="A2931" s="356">
        <v>40364</v>
      </c>
      <c r="B2931" s="356" t="s">
        <v>5788</v>
      </c>
      <c r="C2931" s="356" t="s">
        <v>3517</v>
      </c>
      <c r="D2931" s="352">
        <v>60.12</v>
      </c>
    </row>
    <row r="2932" spans="1:4" x14ac:dyDescent="0.25">
      <c r="A2932" s="356">
        <v>40361</v>
      </c>
      <c r="B2932" s="356" t="s">
        <v>5789</v>
      </c>
      <c r="C2932" s="356" t="s">
        <v>3517</v>
      </c>
      <c r="D2932" s="352">
        <v>47.01</v>
      </c>
    </row>
    <row r="2933" spans="1:4" x14ac:dyDescent="0.25">
      <c r="A2933" s="356">
        <v>40358</v>
      </c>
      <c r="B2933" s="356" t="s">
        <v>5790</v>
      </c>
      <c r="C2933" s="356" t="s">
        <v>3517</v>
      </c>
      <c r="D2933" s="352">
        <v>17.920000000000002</v>
      </c>
    </row>
    <row r="2934" spans="1:4" x14ac:dyDescent="0.25">
      <c r="A2934" s="356">
        <v>40370</v>
      </c>
      <c r="B2934" s="356" t="s">
        <v>5791</v>
      </c>
      <c r="C2934" s="356" t="s">
        <v>3517</v>
      </c>
      <c r="D2934" s="352">
        <v>190.78</v>
      </c>
    </row>
    <row r="2935" spans="1:4" x14ac:dyDescent="0.25">
      <c r="A2935" s="356">
        <v>40367</v>
      </c>
      <c r="B2935" s="356" t="s">
        <v>5792</v>
      </c>
      <c r="C2935" s="356" t="s">
        <v>3517</v>
      </c>
      <c r="D2935" s="352">
        <v>94.82</v>
      </c>
    </row>
    <row r="2936" spans="1:4" x14ac:dyDescent="0.25">
      <c r="A2936" s="356">
        <v>40373</v>
      </c>
      <c r="B2936" s="356" t="s">
        <v>5793</v>
      </c>
      <c r="C2936" s="356" t="s">
        <v>3517</v>
      </c>
      <c r="D2936" s="352">
        <v>257.98</v>
      </c>
    </row>
    <row r="2937" spans="1:4" x14ac:dyDescent="0.25">
      <c r="A2937" s="356">
        <v>38947</v>
      </c>
      <c r="B2937" s="356" t="s">
        <v>5794</v>
      </c>
      <c r="C2937" s="356" t="s">
        <v>3517</v>
      </c>
      <c r="D2937" s="352">
        <v>8.92</v>
      </c>
    </row>
    <row r="2938" spans="1:4" x14ac:dyDescent="0.25">
      <c r="A2938" s="356">
        <v>38948</v>
      </c>
      <c r="B2938" s="356" t="s">
        <v>5795</v>
      </c>
      <c r="C2938" s="356" t="s">
        <v>3517</v>
      </c>
      <c r="D2938" s="352">
        <v>14.23</v>
      </c>
    </row>
    <row r="2939" spans="1:4" x14ac:dyDescent="0.25">
      <c r="A2939" s="356">
        <v>38949</v>
      </c>
      <c r="B2939" s="356" t="s">
        <v>5796</v>
      </c>
      <c r="C2939" s="356" t="s">
        <v>3517</v>
      </c>
      <c r="D2939" s="352">
        <v>15.79</v>
      </c>
    </row>
    <row r="2940" spans="1:4" x14ac:dyDescent="0.25">
      <c r="A2940" s="356">
        <v>38951</v>
      </c>
      <c r="B2940" s="356" t="s">
        <v>5797</v>
      </c>
      <c r="C2940" s="356" t="s">
        <v>3517</v>
      </c>
      <c r="D2940" s="352">
        <v>24.97</v>
      </c>
    </row>
    <row r="2941" spans="1:4" x14ac:dyDescent="0.25">
      <c r="A2941" s="356">
        <v>39312</v>
      </c>
      <c r="B2941" s="356" t="s">
        <v>5798</v>
      </c>
      <c r="C2941" s="356" t="s">
        <v>3517</v>
      </c>
      <c r="D2941" s="352">
        <v>19.37</v>
      </c>
    </row>
    <row r="2942" spans="1:4" x14ac:dyDescent="0.25">
      <c r="A2942" s="356">
        <v>39313</v>
      </c>
      <c r="B2942" s="356" t="s">
        <v>5799</v>
      </c>
      <c r="C2942" s="356" t="s">
        <v>3517</v>
      </c>
      <c r="D2942" s="352">
        <v>25.28</v>
      </c>
    </row>
    <row r="2943" spans="1:4" x14ac:dyDescent="0.25">
      <c r="A2943" s="356">
        <v>38950</v>
      </c>
      <c r="B2943" s="356" t="s">
        <v>5800</v>
      </c>
      <c r="C2943" s="356" t="s">
        <v>3517</v>
      </c>
      <c r="D2943" s="352">
        <v>38.049999999999997</v>
      </c>
    </row>
    <row r="2944" spans="1:4" x14ac:dyDescent="0.25">
      <c r="A2944" s="356">
        <v>39314</v>
      </c>
      <c r="B2944" s="356" t="s">
        <v>5801</v>
      </c>
      <c r="C2944" s="356" t="s">
        <v>3517</v>
      </c>
      <c r="D2944" s="352">
        <v>40.14</v>
      </c>
    </row>
    <row r="2945" spans="1:4" x14ac:dyDescent="0.25">
      <c r="A2945" s="356">
        <v>3907</v>
      </c>
      <c r="B2945" s="356" t="s">
        <v>5802</v>
      </c>
      <c r="C2945" s="356" t="s">
        <v>3517</v>
      </c>
      <c r="D2945" s="352">
        <v>4.66</v>
      </c>
    </row>
    <row r="2946" spans="1:4" x14ac:dyDescent="0.25">
      <c r="A2946" s="356">
        <v>3889</v>
      </c>
      <c r="B2946" s="356" t="s">
        <v>5803</v>
      </c>
      <c r="C2946" s="356" t="s">
        <v>3517</v>
      </c>
      <c r="D2946" s="352">
        <v>3.56</v>
      </c>
    </row>
    <row r="2947" spans="1:4" x14ac:dyDescent="0.25">
      <c r="A2947" s="356">
        <v>3868</v>
      </c>
      <c r="B2947" s="356" t="s">
        <v>5804</v>
      </c>
      <c r="C2947" s="356" t="s">
        <v>3517</v>
      </c>
      <c r="D2947" s="352">
        <v>1.38</v>
      </c>
    </row>
    <row r="2948" spans="1:4" x14ac:dyDescent="0.25">
      <c r="A2948" s="356">
        <v>3869</v>
      </c>
      <c r="B2948" s="356" t="s">
        <v>5805</v>
      </c>
      <c r="C2948" s="356" t="s">
        <v>3517</v>
      </c>
      <c r="D2948" s="352">
        <v>3.96</v>
      </c>
    </row>
    <row r="2949" spans="1:4" x14ac:dyDescent="0.25">
      <c r="A2949" s="356">
        <v>3872</v>
      </c>
      <c r="B2949" s="356" t="s">
        <v>5806</v>
      </c>
      <c r="C2949" s="356" t="s">
        <v>3517</v>
      </c>
      <c r="D2949" s="352">
        <v>4.8099999999999996</v>
      </c>
    </row>
    <row r="2950" spans="1:4" x14ac:dyDescent="0.25">
      <c r="A2950" s="356">
        <v>3850</v>
      </c>
      <c r="B2950" s="356" t="s">
        <v>5807</v>
      </c>
      <c r="C2950" s="356" t="s">
        <v>3517</v>
      </c>
      <c r="D2950" s="352">
        <v>12.4</v>
      </c>
    </row>
    <row r="2951" spans="1:4" x14ac:dyDescent="0.25">
      <c r="A2951" s="356">
        <v>38023</v>
      </c>
      <c r="B2951" s="356" t="s">
        <v>5808</v>
      </c>
      <c r="C2951" s="356" t="s">
        <v>3517</v>
      </c>
      <c r="D2951" s="352">
        <v>5.23</v>
      </c>
    </row>
    <row r="2952" spans="1:4" x14ac:dyDescent="0.25">
      <c r="A2952" s="356">
        <v>37986</v>
      </c>
      <c r="B2952" s="356" t="s">
        <v>5809</v>
      </c>
      <c r="C2952" s="356" t="s">
        <v>3517</v>
      </c>
      <c r="D2952" s="352">
        <v>2.76</v>
      </c>
    </row>
    <row r="2953" spans="1:4" x14ac:dyDescent="0.25">
      <c r="A2953" s="356">
        <v>37987</v>
      </c>
      <c r="B2953" s="356" t="s">
        <v>5810</v>
      </c>
      <c r="C2953" s="356" t="s">
        <v>3517</v>
      </c>
      <c r="D2953" s="352">
        <v>206.47</v>
      </c>
    </row>
    <row r="2954" spans="1:4" x14ac:dyDescent="0.25">
      <c r="A2954" s="356">
        <v>37988</v>
      </c>
      <c r="B2954" s="356" t="s">
        <v>5811</v>
      </c>
      <c r="C2954" s="356" t="s">
        <v>3517</v>
      </c>
      <c r="D2954" s="352">
        <v>336.77</v>
      </c>
    </row>
    <row r="2955" spans="1:4" x14ac:dyDescent="0.25">
      <c r="A2955" s="356">
        <v>21120</v>
      </c>
      <c r="B2955" s="356" t="s">
        <v>5812</v>
      </c>
      <c r="C2955" s="356" t="s">
        <v>3517</v>
      </c>
      <c r="D2955" s="352">
        <v>16.78</v>
      </c>
    </row>
    <row r="2956" spans="1:4" x14ac:dyDescent="0.25">
      <c r="A2956" s="356">
        <v>39318</v>
      </c>
      <c r="B2956" s="356" t="s">
        <v>5813</v>
      </c>
      <c r="C2956" s="356" t="s">
        <v>3517</v>
      </c>
      <c r="D2956" s="352">
        <v>13.84</v>
      </c>
    </row>
    <row r="2957" spans="1:4" x14ac:dyDescent="0.25">
      <c r="A2957" s="356">
        <v>20162</v>
      </c>
      <c r="B2957" s="356" t="s">
        <v>5814</v>
      </c>
      <c r="C2957" s="356" t="s">
        <v>3517</v>
      </c>
      <c r="D2957" s="352">
        <v>22.25</v>
      </c>
    </row>
    <row r="2958" spans="1:4" x14ac:dyDescent="0.25">
      <c r="A2958" s="356">
        <v>40366</v>
      </c>
      <c r="B2958" s="356" t="s">
        <v>5815</v>
      </c>
      <c r="C2958" s="356" t="s">
        <v>3517</v>
      </c>
      <c r="D2958" s="352">
        <v>46.9</v>
      </c>
    </row>
    <row r="2959" spans="1:4" x14ac:dyDescent="0.25">
      <c r="A2959" s="356">
        <v>40363</v>
      </c>
      <c r="B2959" s="356" t="s">
        <v>5816</v>
      </c>
      <c r="C2959" s="356" t="s">
        <v>3517</v>
      </c>
      <c r="D2959" s="352">
        <v>36.68</v>
      </c>
    </row>
    <row r="2960" spans="1:4" x14ac:dyDescent="0.25">
      <c r="A2960" s="356">
        <v>40354</v>
      </c>
      <c r="B2960" s="356" t="s">
        <v>5817</v>
      </c>
      <c r="C2960" s="356" t="s">
        <v>3517</v>
      </c>
      <c r="D2960" s="352">
        <v>15.97</v>
      </c>
    </row>
    <row r="2961" spans="1:4" x14ac:dyDescent="0.25">
      <c r="A2961" s="356">
        <v>40360</v>
      </c>
      <c r="B2961" s="356" t="s">
        <v>5818</v>
      </c>
      <c r="C2961" s="356" t="s">
        <v>3517</v>
      </c>
      <c r="D2961" s="352">
        <v>24.05</v>
      </c>
    </row>
    <row r="2962" spans="1:4" x14ac:dyDescent="0.25">
      <c r="A2962" s="356">
        <v>40372</v>
      </c>
      <c r="B2962" s="356" t="s">
        <v>5819</v>
      </c>
      <c r="C2962" s="356" t="s">
        <v>3517</v>
      </c>
      <c r="D2962" s="352">
        <v>148.51</v>
      </c>
    </row>
    <row r="2963" spans="1:4" x14ac:dyDescent="0.25">
      <c r="A2963" s="356">
        <v>40369</v>
      </c>
      <c r="B2963" s="356" t="s">
        <v>5820</v>
      </c>
      <c r="C2963" s="356" t="s">
        <v>3517</v>
      </c>
      <c r="D2963" s="352">
        <v>73.91</v>
      </c>
    </row>
    <row r="2964" spans="1:4" x14ac:dyDescent="0.25">
      <c r="A2964" s="356">
        <v>40357</v>
      </c>
      <c r="B2964" s="356" t="s">
        <v>5821</v>
      </c>
      <c r="C2964" s="356" t="s">
        <v>3517</v>
      </c>
      <c r="D2964" s="352">
        <v>17.920000000000002</v>
      </c>
    </row>
    <row r="2965" spans="1:4" x14ac:dyDescent="0.25">
      <c r="A2965" s="356">
        <v>40375</v>
      </c>
      <c r="B2965" s="356" t="s">
        <v>5822</v>
      </c>
      <c r="C2965" s="356" t="s">
        <v>3517</v>
      </c>
      <c r="D2965" s="352">
        <v>201.04</v>
      </c>
    </row>
    <row r="2966" spans="1:4" x14ac:dyDescent="0.25">
      <c r="A2966" s="356">
        <v>1893</v>
      </c>
      <c r="B2966" s="356" t="s">
        <v>5823</v>
      </c>
      <c r="C2966" s="356" t="s">
        <v>3517</v>
      </c>
      <c r="D2966" s="352">
        <v>3.34</v>
      </c>
    </row>
    <row r="2967" spans="1:4" x14ac:dyDescent="0.25">
      <c r="A2967" s="356">
        <v>1902</v>
      </c>
      <c r="B2967" s="356" t="s">
        <v>5824</v>
      </c>
      <c r="C2967" s="356" t="s">
        <v>3517</v>
      </c>
      <c r="D2967" s="352">
        <v>2.4300000000000002</v>
      </c>
    </row>
    <row r="2968" spans="1:4" x14ac:dyDescent="0.25">
      <c r="A2968" s="356">
        <v>1901</v>
      </c>
      <c r="B2968" s="356" t="s">
        <v>5825</v>
      </c>
      <c r="C2968" s="356" t="s">
        <v>3517</v>
      </c>
      <c r="D2968" s="352">
        <v>0.76</v>
      </c>
    </row>
    <row r="2969" spans="1:4" x14ac:dyDescent="0.25">
      <c r="A2969" s="356">
        <v>1892</v>
      </c>
      <c r="B2969" s="356" t="s">
        <v>5826</v>
      </c>
      <c r="C2969" s="356" t="s">
        <v>3517</v>
      </c>
      <c r="D2969" s="352">
        <v>1.56</v>
      </c>
    </row>
    <row r="2970" spans="1:4" x14ac:dyDescent="0.25">
      <c r="A2970" s="356">
        <v>1907</v>
      </c>
      <c r="B2970" s="356" t="s">
        <v>5827</v>
      </c>
      <c r="C2970" s="356" t="s">
        <v>3517</v>
      </c>
      <c r="D2970" s="352">
        <v>10.74</v>
      </c>
    </row>
    <row r="2971" spans="1:4" x14ac:dyDescent="0.25">
      <c r="A2971" s="356">
        <v>1894</v>
      </c>
      <c r="B2971" s="356" t="s">
        <v>5828</v>
      </c>
      <c r="C2971" s="356" t="s">
        <v>3517</v>
      </c>
      <c r="D2971" s="352">
        <v>4.83</v>
      </c>
    </row>
    <row r="2972" spans="1:4" x14ac:dyDescent="0.25">
      <c r="A2972" s="356">
        <v>1891</v>
      </c>
      <c r="B2972" s="356" t="s">
        <v>5829</v>
      </c>
      <c r="C2972" s="356" t="s">
        <v>3517</v>
      </c>
      <c r="D2972" s="352">
        <v>1.1200000000000001</v>
      </c>
    </row>
    <row r="2973" spans="1:4" x14ac:dyDescent="0.25">
      <c r="A2973" s="356">
        <v>1896</v>
      </c>
      <c r="B2973" s="356" t="s">
        <v>5830</v>
      </c>
      <c r="C2973" s="356" t="s">
        <v>3517</v>
      </c>
      <c r="D2973" s="352">
        <v>14.42</v>
      </c>
    </row>
    <row r="2974" spans="1:4" x14ac:dyDescent="0.25">
      <c r="A2974" s="356">
        <v>1895</v>
      </c>
      <c r="B2974" s="356" t="s">
        <v>5831</v>
      </c>
      <c r="C2974" s="356" t="s">
        <v>3517</v>
      </c>
      <c r="D2974" s="352">
        <v>25.35</v>
      </c>
    </row>
    <row r="2975" spans="1:4" x14ac:dyDescent="0.25">
      <c r="A2975" s="356">
        <v>2641</v>
      </c>
      <c r="B2975" s="356" t="s">
        <v>5832</v>
      </c>
      <c r="C2975" s="356" t="s">
        <v>3517</v>
      </c>
      <c r="D2975" s="352">
        <v>29.02</v>
      </c>
    </row>
    <row r="2976" spans="1:4" x14ac:dyDescent="0.25">
      <c r="A2976" s="356">
        <v>2636</v>
      </c>
      <c r="B2976" s="356" t="s">
        <v>5833</v>
      </c>
      <c r="C2976" s="356" t="s">
        <v>3517</v>
      </c>
      <c r="D2976" s="352">
        <v>1.87</v>
      </c>
    </row>
    <row r="2977" spans="1:4" x14ac:dyDescent="0.25">
      <c r="A2977" s="356">
        <v>2637</v>
      </c>
      <c r="B2977" s="356" t="s">
        <v>5834</v>
      </c>
      <c r="C2977" s="356" t="s">
        <v>3517</v>
      </c>
      <c r="D2977" s="352">
        <v>1.99</v>
      </c>
    </row>
    <row r="2978" spans="1:4" x14ac:dyDescent="0.25">
      <c r="A2978" s="356">
        <v>2638</v>
      </c>
      <c r="B2978" s="356" t="s">
        <v>5835</v>
      </c>
      <c r="C2978" s="356" t="s">
        <v>3517</v>
      </c>
      <c r="D2978" s="352">
        <v>2.31</v>
      </c>
    </row>
    <row r="2979" spans="1:4" x14ac:dyDescent="0.25">
      <c r="A2979" s="356">
        <v>2639</v>
      </c>
      <c r="B2979" s="356" t="s">
        <v>5836</v>
      </c>
      <c r="C2979" s="356" t="s">
        <v>3517</v>
      </c>
      <c r="D2979" s="352">
        <v>4.0999999999999996</v>
      </c>
    </row>
    <row r="2980" spans="1:4" x14ac:dyDescent="0.25">
      <c r="A2980" s="356">
        <v>2644</v>
      </c>
      <c r="B2980" s="356" t="s">
        <v>5837</v>
      </c>
      <c r="C2980" s="356" t="s">
        <v>3517</v>
      </c>
      <c r="D2980" s="352">
        <v>5.94</v>
      </c>
    </row>
    <row r="2981" spans="1:4" x14ac:dyDescent="0.25">
      <c r="A2981" s="356">
        <v>2643</v>
      </c>
      <c r="B2981" s="356" t="s">
        <v>5838</v>
      </c>
      <c r="C2981" s="356" t="s">
        <v>3517</v>
      </c>
      <c r="D2981" s="352">
        <v>8.2799999999999994</v>
      </c>
    </row>
    <row r="2982" spans="1:4" x14ac:dyDescent="0.25">
      <c r="A2982" s="356">
        <v>2640</v>
      </c>
      <c r="B2982" s="356" t="s">
        <v>5839</v>
      </c>
      <c r="C2982" s="356" t="s">
        <v>3517</v>
      </c>
      <c r="D2982" s="352">
        <v>12.08</v>
      </c>
    </row>
    <row r="2983" spans="1:4" x14ac:dyDescent="0.25">
      <c r="A2983" s="356">
        <v>2642</v>
      </c>
      <c r="B2983" s="356" t="s">
        <v>5840</v>
      </c>
      <c r="C2983" s="356" t="s">
        <v>3517</v>
      </c>
      <c r="D2983" s="352">
        <v>18.39</v>
      </c>
    </row>
    <row r="2984" spans="1:4" x14ac:dyDescent="0.25">
      <c r="A2984" s="356">
        <v>38943</v>
      </c>
      <c r="B2984" s="356" t="s">
        <v>5841</v>
      </c>
      <c r="C2984" s="356" t="s">
        <v>3517</v>
      </c>
      <c r="D2984" s="352">
        <v>6.58</v>
      </c>
    </row>
    <row r="2985" spans="1:4" x14ac:dyDescent="0.25">
      <c r="A2985" s="356">
        <v>38944</v>
      </c>
      <c r="B2985" s="356" t="s">
        <v>5842</v>
      </c>
      <c r="C2985" s="356" t="s">
        <v>3517</v>
      </c>
      <c r="D2985" s="352">
        <v>10.18</v>
      </c>
    </row>
    <row r="2986" spans="1:4" x14ac:dyDescent="0.25">
      <c r="A2986" s="356">
        <v>38945</v>
      </c>
      <c r="B2986" s="356" t="s">
        <v>5843</v>
      </c>
      <c r="C2986" s="356" t="s">
        <v>3517</v>
      </c>
      <c r="D2986" s="352">
        <v>20.64</v>
      </c>
    </row>
    <row r="2987" spans="1:4" x14ac:dyDescent="0.25">
      <c r="A2987" s="356">
        <v>38946</v>
      </c>
      <c r="B2987" s="356" t="s">
        <v>5844</v>
      </c>
      <c r="C2987" s="356" t="s">
        <v>3517</v>
      </c>
      <c r="D2987" s="352">
        <v>30.78</v>
      </c>
    </row>
    <row r="2988" spans="1:4" x14ac:dyDescent="0.25">
      <c r="A2988" s="356">
        <v>39308</v>
      </c>
      <c r="B2988" s="356" t="s">
        <v>5845</v>
      </c>
      <c r="C2988" s="356" t="s">
        <v>3517</v>
      </c>
      <c r="D2988" s="352">
        <v>13.42</v>
      </c>
    </row>
    <row r="2989" spans="1:4" x14ac:dyDescent="0.25">
      <c r="A2989" s="356">
        <v>39309</v>
      </c>
      <c r="B2989" s="356" t="s">
        <v>5846</v>
      </c>
      <c r="C2989" s="356" t="s">
        <v>3517</v>
      </c>
      <c r="D2989" s="352">
        <v>19.41</v>
      </c>
    </row>
    <row r="2990" spans="1:4" x14ac:dyDescent="0.25">
      <c r="A2990" s="356">
        <v>39310</v>
      </c>
      <c r="B2990" s="356" t="s">
        <v>5847</v>
      </c>
      <c r="C2990" s="356" t="s">
        <v>3517</v>
      </c>
      <c r="D2990" s="352">
        <v>29.41</v>
      </c>
    </row>
    <row r="2991" spans="1:4" x14ac:dyDescent="0.25">
      <c r="A2991" s="356">
        <v>39311</v>
      </c>
      <c r="B2991" s="356" t="s">
        <v>5848</v>
      </c>
      <c r="C2991" s="356" t="s">
        <v>3517</v>
      </c>
      <c r="D2991" s="352">
        <v>44.21</v>
      </c>
    </row>
    <row r="2992" spans="1:4" x14ac:dyDescent="0.25">
      <c r="A2992" s="356">
        <v>39855</v>
      </c>
      <c r="B2992" s="356" t="s">
        <v>5849</v>
      </c>
      <c r="C2992" s="356" t="s">
        <v>3517</v>
      </c>
      <c r="D2992" s="352">
        <v>3.33</v>
      </c>
    </row>
    <row r="2993" spans="1:4" x14ac:dyDescent="0.25">
      <c r="A2993" s="356">
        <v>39856</v>
      </c>
      <c r="B2993" s="356" t="s">
        <v>5850</v>
      </c>
      <c r="C2993" s="356" t="s">
        <v>3517</v>
      </c>
      <c r="D2993" s="352">
        <v>7.86</v>
      </c>
    </row>
    <row r="2994" spans="1:4" x14ac:dyDescent="0.25">
      <c r="A2994" s="356">
        <v>39857</v>
      </c>
      <c r="B2994" s="356" t="s">
        <v>5851</v>
      </c>
      <c r="C2994" s="356" t="s">
        <v>3517</v>
      </c>
      <c r="D2994" s="352">
        <v>12.72</v>
      </c>
    </row>
    <row r="2995" spans="1:4" x14ac:dyDescent="0.25">
      <c r="A2995" s="356">
        <v>39858</v>
      </c>
      <c r="B2995" s="356" t="s">
        <v>5852</v>
      </c>
      <c r="C2995" s="356" t="s">
        <v>3517</v>
      </c>
      <c r="D2995" s="352">
        <v>28.23</v>
      </c>
    </row>
    <row r="2996" spans="1:4" x14ac:dyDescent="0.25">
      <c r="A2996" s="356">
        <v>39859</v>
      </c>
      <c r="B2996" s="356" t="s">
        <v>5853</v>
      </c>
      <c r="C2996" s="356" t="s">
        <v>3517</v>
      </c>
      <c r="D2996" s="352">
        <v>43.52</v>
      </c>
    </row>
    <row r="2997" spans="1:4" x14ac:dyDescent="0.25">
      <c r="A2997" s="356">
        <v>39860</v>
      </c>
      <c r="B2997" s="356" t="s">
        <v>5854</v>
      </c>
      <c r="C2997" s="356" t="s">
        <v>3517</v>
      </c>
      <c r="D2997" s="352">
        <v>66.78</v>
      </c>
    </row>
    <row r="2998" spans="1:4" x14ac:dyDescent="0.25">
      <c r="A2998" s="356">
        <v>39861</v>
      </c>
      <c r="B2998" s="356" t="s">
        <v>5855</v>
      </c>
      <c r="C2998" s="356" t="s">
        <v>3517</v>
      </c>
      <c r="D2998" s="352">
        <v>190.68</v>
      </c>
    </row>
    <row r="2999" spans="1:4" x14ac:dyDescent="0.25">
      <c r="A2999" s="356">
        <v>38447</v>
      </c>
      <c r="B2999" s="356" t="s">
        <v>5856</v>
      </c>
      <c r="C2999" s="356" t="s">
        <v>3517</v>
      </c>
      <c r="D2999" s="352">
        <v>133.9</v>
      </c>
    </row>
    <row r="3000" spans="1:4" x14ac:dyDescent="0.25">
      <c r="A3000" s="356">
        <v>36320</v>
      </c>
      <c r="B3000" s="356" t="s">
        <v>5857</v>
      </c>
      <c r="C3000" s="356" t="s">
        <v>3517</v>
      </c>
      <c r="D3000" s="352">
        <v>1.94</v>
      </c>
    </row>
    <row r="3001" spans="1:4" x14ac:dyDescent="0.25">
      <c r="A3001" s="356">
        <v>36324</v>
      </c>
      <c r="B3001" s="356" t="s">
        <v>5858</v>
      </c>
      <c r="C3001" s="356" t="s">
        <v>3517</v>
      </c>
      <c r="D3001" s="352">
        <v>2.94</v>
      </c>
    </row>
    <row r="3002" spans="1:4" x14ac:dyDescent="0.25">
      <c r="A3002" s="356">
        <v>38441</v>
      </c>
      <c r="B3002" s="356" t="s">
        <v>5859</v>
      </c>
      <c r="C3002" s="356" t="s">
        <v>3517</v>
      </c>
      <c r="D3002" s="352">
        <v>3.86</v>
      </c>
    </row>
    <row r="3003" spans="1:4" x14ac:dyDescent="0.25">
      <c r="A3003" s="356">
        <v>38442</v>
      </c>
      <c r="B3003" s="356" t="s">
        <v>5860</v>
      </c>
      <c r="C3003" s="356" t="s">
        <v>3517</v>
      </c>
      <c r="D3003" s="352">
        <v>9.82</v>
      </c>
    </row>
    <row r="3004" spans="1:4" x14ac:dyDescent="0.25">
      <c r="A3004" s="356">
        <v>38443</v>
      </c>
      <c r="B3004" s="356" t="s">
        <v>5861</v>
      </c>
      <c r="C3004" s="356" t="s">
        <v>3517</v>
      </c>
      <c r="D3004" s="352">
        <v>14.83</v>
      </c>
    </row>
    <row r="3005" spans="1:4" x14ac:dyDescent="0.25">
      <c r="A3005" s="356">
        <v>38444</v>
      </c>
      <c r="B3005" s="356" t="s">
        <v>5862</v>
      </c>
      <c r="C3005" s="356" t="s">
        <v>3517</v>
      </c>
      <c r="D3005" s="352">
        <v>22.08</v>
      </c>
    </row>
    <row r="3006" spans="1:4" x14ac:dyDescent="0.25">
      <c r="A3006" s="356">
        <v>38445</v>
      </c>
      <c r="B3006" s="356" t="s">
        <v>5863</v>
      </c>
      <c r="C3006" s="356" t="s">
        <v>3517</v>
      </c>
      <c r="D3006" s="352">
        <v>51.85</v>
      </c>
    </row>
    <row r="3007" spans="1:4" x14ac:dyDescent="0.25">
      <c r="A3007" s="356">
        <v>38446</v>
      </c>
      <c r="B3007" s="356" t="s">
        <v>5864</v>
      </c>
      <c r="C3007" s="356" t="s">
        <v>3517</v>
      </c>
      <c r="D3007" s="352">
        <v>83.68</v>
      </c>
    </row>
    <row r="3008" spans="1:4" x14ac:dyDescent="0.25">
      <c r="A3008" s="356">
        <v>3867</v>
      </c>
      <c r="B3008" s="356" t="s">
        <v>5865</v>
      </c>
      <c r="C3008" s="356" t="s">
        <v>3517</v>
      </c>
      <c r="D3008" s="352">
        <v>83.32</v>
      </c>
    </row>
    <row r="3009" spans="1:4" x14ac:dyDescent="0.25">
      <c r="A3009" s="356">
        <v>3861</v>
      </c>
      <c r="B3009" s="356" t="s">
        <v>5866</v>
      </c>
      <c r="C3009" s="356" t="s">
        <v>3517</v>
      </c>
      <c r="D3009" s="352">
        <v>0.69</v>
      </c>
    </row>
    <row r="3010" spans="1:4" x14ac:dyDescent="0.25">
      <c r="A3010" s="356">
        <v>3904</v>
      </c>
      <c r="B3010" s="356" t="s">
        <v>5867</v>
      </c>
      <c r="C3010" s="356" t="s">
        <v>3517</v>
      </c>
      <c r="D3010" s="352">
        <v>0.84</v>
      </c>
    </row>
    <row r="3011" spans="1:4" x14ac:dyDescent="0.25">
      <c r="A3011" s="356">
        <v>3903</v>
      </c>
      <c r="B3011" s="356" t="s">
        <v>5868</v>
      </c>
      <c r="C3011" s="356" t="s">
        <v>3517</v>
      </c>
      <c r="D3011" s="352">
        <v>2.0699999999999998</v>
      </c>
    </row>
    <row r="3012" spans="1:4" x14ac:dyDescent="0.25">
      <c r="A3012" s="356">
        <v>3862</v>
      </c>
      <c r="B3012" s="356" t="s">
        <v>5869</v>
      </c>
      <c r="C3012" s="356" t="s">
        <v>3517</v>
      </c>
      <c r="D3012" s="352">
        <v>4.22</v>
      </c>
    </row>
    <row r="3013" spans="1:4" x14ac:dyDescent="0.25">
      <c r="A3013" s="356">
        <v>3863</v>
      </c>
      <c r="B3013" s="356" t="s">
        <v>5870</v>
      </c>
      <c r="C3013" s="356" t="s">
        <v>3517</v>
      </c>
      <c r="D3013" s="352">
        <v>4.95</v>
      </c>
    </row>
    <row r="3014" spans="1:4" x14ac:dyDescent="0.25">
      <c r="A3014" s="356">
        <v>3864</v>
      </c>
      <c r="B3014" s="356" t="s">
        <v>5871</v>
      </c>
      <c r="C3014" s="356" t="s">
        <v>3517</v>
      </c>
      <c r="D3014" s="352">
        <v>12.9</v>
      </c>
    </row>
    <row r="3015" spans="1:4" x14ac:dyDescent="0.25">
      <c r="A3015" s="356">
        <v>3865</v>
      </c>
      <c r="B3015" s="356" t="s">
        <v>5872</v>
      </c>
      <c r="C3015" s="356" t="s">
        <v>3517</v>
      </c>
      <c r="D3015" s="352">
        <v>22.44</v>
      </c>
    </row>
    <row r="3016" spans="1:4" x14ac:dyDescent="0.25">
      <c r="A3016" s="356">
        <v>3866</v>
      </c>
      <c r="B3016" s="356" t="s">
        <v>5873</v>
      </c>
      <c r="C3016" s="356" t="s">
        <v>3517</v>
      </c>
      <c r="D3016" s="352">
        <v>51.36</v>
      </c>
    </row>
    <row r="3017" spans="1:4" x14ac:dyDescent="0.25">
      <c r="A3017" s="356">
        <v>3902</v>
      </c>
      <c r="B3017" s="356" t="s">
        <v>5874</v>
      </c>
      <c r="C3017" s="356" t="s">
        <v>3517</v>
      </c>
      <c r="D3017" s="352">
        <v>24.98</v>
      </c>
    </row>
    <row r="3018" spans="1:4" x14ac:dyDescent="0.25">
      <c r="A3018" s="356">
        <v>3878</v>
      </c>
      <c r="B3018" s="356" t="s">
        <v>5875</v>
      </c>
      <c r="C3018" s="356" t="s">
        <v>3517</v>
      </c>
      <c r="D3018" s="352">
        <v>7.89</v>
      </c>
    </row>
    <row r="3019" spans="1:4" x14ac:dyDescent="0.25">
      <c r="A3019" s="356">
        <v>3877</v>
      </c>
      <c r="B3019" s="356" t="s">
        <v>5876</v>
      </c>
      <c r="C3019" s="356" t="s">
        <v>3517</v>
      </c>
      <c r="D3019" s="352">
        <v>7.21</v>
      </c>
    </row>
    <row r="3020" spans="1:4" x14ac:dyDescent="0.25">
      <c r="A3020" s="356">
        <v>3879</v>
      </c>
      <c r="B3020" s="356" t="s">
        <v>5877</v>
      </c>
      <c r="C3020" s="356" t="s">
        <v>3517</v>
      </c>
      <c r="D3020" s="352">
        <v>15.92</v>
      </c>
    </row>
    <row r="3021" spans="1:4" x14ac:dyDescent="0.25">
      <c r="A3021" s="356">
        <v>3880</v>
      </c>
      <c r="B3021" s="356" t="s">
        <v>5878</v>
      </c>
      <c r="C3021" s="356" t="s">
        <v>3517</v>
      </c>
      <c r="D3021" s="352">
        <v>35.92</v>
      </c>
    </row>
    <row r="3022" spans="1:4" x14ac:dyDescent="0.25">
      <c r="A3022" s="356">
        <v>12892</v>
      </c>
      <c r="B3022" s="356" t="s">
        <v>5879</v>
      </c>
      <c r="C3022" s="356" t="s">
        <v>3812</v>
      </c>
      <c r="D3022" s="352">
        <v>18</v>
      </c>
    </row>
    <row r="3023" spans="1:4" x14ac:dyDescent="0.25">
      <c r="A3023" s="356">
        <v>3883</v>
      </c>
      <c r="B3023" s="356" t="s">
        <v>5880</v>
      </c>
      <c r="C3023" s="356" t="s">
        <v>3517</v>
      </c>
      <c r="D3023" s="352">
        <v>1.66</v>
      </c>
    </row>
    <row r="3024" spans="1:4" x14ac:dyDescent="0.25">
      <c r="A3024" s="356">
        <v>3876</v>
      </c>
      <c r="B3024" s="356" t="s">
        <v>5881</v>
      </c>
      <c r="C3024" s="356" t="s">
        <v>3517</v>
      </c>
      <c r="D3024" s="352">
        <v>4.1500000000000004</v>
      </c>
    </row>
    <row r="3025" spans="1:4" x14ac:dyDescent="0.25">
      <c r="A3025" s="356">
        <v>3884</v>
      </c>
      <c r="B3025" s="356" t="s">
        <v>5882</v>
      </c>
      <c r="C3025" s="356" t="s">
        <v>3517</v>
      </c>
      <c r="D3025" s="352">
        <v>2.48</v>
      </c>
    </row>
    <row r="3026" spans="1:4" x14ac:dyDescent="0.25">
      <c r="A3026" s="356">
        <v>3837</v>
      </c>
      <c r="B3026" s="356" t="s">
        <v>5883</v>
      </c>
      <c r="C3026" s="356" t="s">
        <v>3517</v>
      </c>
      <c r="D3026" s="352">
        <v>56.91</v>
      </c>
    </row>
    <row r="3027" spans="1:4" x14ac:dyDescent="0.25">
      <c r="A3027" s="356">
        <v>3845</v>
      </c>
      <c r="B3027" s="356" t="s">
        <v>5884</v>
      </c>
      <c r="C3027" s="356" t="s">
        <v>3517</v>
      </c>
      <c r="D3027" s="352">
        <v>20.79</v>
      </c>
    </row>
    <row r="3028" spans="1:4" x14ac:dyDescent="0.25">
      <c r="A3028" s="356">
        <v>11045</v>
      </c>
      <c r="B3028" s="356" t="s">
        <v>5885</v>
      </c>
      <c r="C3028" s="356" t="s">
        <v>3517</v>
      </c>
      <c r="D3028" s="352">
        <v>40.1</v>
      </c>
    </row>
    <row r="3029" spans="1:4" x14ac:dyDescent="0.25">
      <c r="A3029" s="356">
        <v>20170</v>
      </c>
      <c r="B3029" s="356" t="s">
        <v>10778</v>
      </c>
      <c r="C3029" s="356" t="s">
        <v>3517</v>
      </c>
      <c r="D3029" s="352">
        <v>18.03</v>
      </c>
    </row>
    <row r="3030" spans="1:4" x14ac:dyDescent="0.25">
      <c r="A3030" s="356">
        <v>20171</v>
      </c>
      <c r="B3030" s="356" t="s">
        <v>10779</v>
      </c>
      <c r="C3030" s="356" t="s">
        <v>3517</v>
      </c>
      <c r="D3030" s="352">
        <v>53.57</v>
      </c>
    </row>
    <row r="3031" spans="1:4" x14ac:dyDescent="0.25">
      <c r="A3031" s="356">
        <v>20167</v>
      </c>
      <c r="B3031" s="356" t="s">
        <v>10780</v>
      </c>
      <c r="C3031" s="356" t="s">
        <v>3517</v>
      </c>
      <c r="D3031" s="352">
        <v>6.7</v>
      </c>
    </row>
    <row r="3032" spans="1:4" x14ac:dyDescent="0.25">
      <c r="A3032" s="356">
        <v>20168</v>
      </c>
      <c r="B3032" s="356" t="s">
        <v>10781</v>
      </c>
      <c r="C3032" s="356" t="s">
        <v>3517</v>
      </c>
      <c r="D3032" s="352">
        <v>10.5</v>
      </c>
    </row>
    <row r="3033" spans="1:4" x14ac:dyDescent="0.25">
      <c r="A3033" s="356">
        <v>20169</v>
      </c>
      <c r="B3033" s="356" t="s">
        <v>10782</v>
      </c>
      <c r="C3033" s="356" t="s">
        <v>3517</v>
      </c>
      <c r="D3033" s="352">
        <v>14.87</v>
      </c>
    </row>
    <row r="3034" spans="1:4" x14ac:dyDescent="0.25">
      <c r="A3034" s="356">
        <v>3899</v>
      </c>
      <c r="B3034" s="356" t="s">
        <v>5886</v>
      </c>
      <c r="C3034" s="356" t="s">
        <v>3517</v>
      </c>
      <c r="D3034" s="352">
        <v>7.87</v>
      </c>
    </row>
    <row r="3035" spans="1:4" x14ac:dyDescent="0.25">
      <c r="A3035" s="356">
        <v>38676</v>
      </c>
      <c r="B3035" s="356" t="s">
        <v>5887</v>
      </c>
      <c r="C3035" s="356" t="s">
        <v>3517</v>
      </c>
      <c r="D3035" s="352">
        <v>38.119999999999997</v>
      </c>
    </row>
    <row r="3036" spans="1:4" x14ac:dyDescent="0.25">
      <c r="A3036" s="356">
        <v>3897</v>
      </c>
      <c r="B3036" s="356" t="s">
        <v>5888</v>
      </c>
      <c r="C3036" s="356" t="s">
        <v>3517</v>
      </c>
      <c r="D3036" s="352">
        <v>1.66</v>
      </c>
    </row>
    <row r="3037" spans="1:4" x14ac:dyDescent="0.25">
      <c r="A3037" s="356">
        <v>3875</v>
      </c>
      <c r="B3037" s="356" t="s">
        <v>5889</v>
      </c>
      <c r="C3037" s="356" t="s">
        <v>3517</v>
      </c>
      <c r="D3037" s="352">
        <v>3.59</v>
      </c>
    </row>
    <row r="3038" spans="1:4" x14ac:dyDescent="0.25">
      <c r="A3038" s="356">
        <v>3898</v>
      </c>
      <c r="B3038" s="356" t="s">
        <v>5890</v>
      </c>
      <c r="C3038" s="356" t="s">
        <v>3517</v>
      </c>
      <c r="D3038" s="352">
        <v>6.79</v>
      </c>
    </row>
    <row r="3039" spans="1:4" x14ac:dyDescent="0.25">
      <c r="A3039" s="356">
        <v>3855</v>
      </c>
      <c r="B3039" s="356" t="s">
        <v>5891</v>
      </c>
      <c r="C3039" s="356" t="s">
        <v>3517</v>
      </c>
      <c r="D3039" s="352">
        <v>5.51</v>
      </c>
    </row>
    <row r="3040" spans="1:4" x14ac:dyDescent="0.25">
      <c r="A3040" s="356">
        <v>3874</v>
      </c>
      <c r="B3040" s="356" t="s">
        <v>5892</v>
      </c>
      <c r="C3040" s="356" t="s">
        <v>3517</v>
      </c>
      <c r="D3040" s="352">
        <v>5.85</v>
      </c>
    </row>
    <row r="3041" spans="1:4" x14ac:dyDescent="0.25">
      <c r="A3041" s="356">
        <v>3870</v>
      </c>
      <c r="B3041" s="356" t="s">
        <v>5893</v>
      </c>
      <c r="C3041" s="356" t="s">
        <v>3517</v>
      </c>
      <c r="D3041" s="352">
        <v>7.27</v>
      </c>
    </row>
    <row r="3042" spans="1:4" x14ac:dyDescent="0.25">
      <c r="A3042" s="356">
        <v>38678</v>
      </c>
      <c r="B3042" s="356" t="s">
        <v>5894</v>
      </c>
      <c r="C3042" s="356" t="s">
        <v>3517</v>
      </c>
      <c r="D3042" s="352">
        <v>19.78</v>
      </c>
    </row>
    <row r="3043" spans="1:4" x14ac:dyDescent="0.25">
      <c r="A3043" s="356">
        <v>3859</v>
      </c>
      <c r="B3043" s="356" t="s">
        <v>5895</v>
      </c>
      <c r="C3043" s="356" t="s">
        <v>3517</v>
      </c>
      <c r="D3043" s="352">
        <v>1.46</v>
      </c>
    </row>
    <row r="3044" spans="1:4" x14ac:dyDescent="0.25">
      <c r="A3044" s="356">
        <v>3856</v>
      </c>
      <c r="B3044" s="356" t="s">
        <v>5896</v>
      </c>
      <c r="C3044" s="356" t="s">
        <v>3517</v>
      </c>
      <c r="D3044" s="352">
        <v>1.86</v>
      </c>
    </row>
    <row r="3045" spans="1:4" x14ac:dyDescent="0.25">
      <c r="A3045" s="356">
        <v>3906</v>
      </c>
      <c r="B3045" s="356" t="s">
        <v>5897</v>
      </c>
      <c r="C3045" s="356" t="s">
        <v>3517</v>
      </c>
      <c r="D3045" s="352">
        <v>1.75</v>
      </c>
    </row>
    <row r="3046" spans="1:4" x14ac:dyDescent="0.25">
      <c r="A3046" s="356">
        <v>3860</v>
      </c>
      <c r="B3046" s="356" t="s">
        <v>5898</v>
      </c>
      <c r="C3046" s="356" t="s">
        <v>3517</v>
      </c>
      <c r="D3046" s="352">
        <v>5.75</v>
      </c>
    </row>
    <row r="3047" spans="1:4" x14ac:dyDescent="0.25">
      <c r="A3047" s="356">
        <v>3905</v>
      </c>
      <c r="B3047" s="356" t="s">
        <v>5899</v>
      </c>
      <c r="C3047" s="356" t="s">
        <v>3517</v>
      </c>
      <c r="D3047" s="352">
        <v>12.73</v>
      </c>
    </row>
    <row r="3048" spans="1:4" x14ac:dyDescent="0.25">
      <c r="A3048" s="356">
        <v>3871</v>
      </c>
      <c r="B3048" s="356" t="s">
        <v>5900</v>
      </c>
      <c r="C3048" s="356" t="s">
        <v>3517</v>
      </c>
      <c r="D3048" s="352">
        <v>26.42</v>
      </c>
    </row>
    <row r="3049" spans="1:4" x14ac:dyDescent="0.25">
      <c r="A3049" s="356">
        <v>37429</v>
      </c>
      <c r="B3049" s="356" t="s">
        <v>5901</v>
      </c>
      <c r="C3049" s="356" t="s">
        <v>3517</v>
      </c>
      <c r="D3049" s="353">
        <v>2927.43</v>
      </c>
    </row>
    <row r="3050" spans="1:4" x14ac:dyDescent="0.25">
      <c r="A3050" s="356">
        <v>37426</v>
      </c>
      <c r="B3050" s="356" t="s">
        <v>5902</v>
      </c>
      <c r="C3050" s="356" t="s">
        <v>3517</v>
      </c>
      <c r="D3050" s="352">
        <v>28.16</v>
      </c>
    </row>
    <row r="3051" spans="1:4" x14ac:dyDescent="0.25">
      <c r="A3051" s="356">
        <v>37427</v>
      </c>
      <c r="B3051" s="356" t="s">
        <v>5903</v>
      </c>
      <c r="C3051" s="356" t="s">
        <v>3517</v>
      </c>
      <c r="D3051" s="352">
        <v>67.17</v>
      </c>
    </row>
    <row r="3052" spans="1:4" x14ac:dyDescent="0.25">
      <c r="A3052" s="356">
        <v>37424</v>
      </c>
      <c r="B3052" s="356" t="s">
        <v>5904</v>
      </c>
      <c r="C3052" s="356" t="s">
        <v>3517</v>
      </c>
      <c r="D3052" s="352">
        <v>12.94</v>
      </c>
    </row>
    <row r="3053" spans="1:4" x14ac:dyDescent="0.25">
      <c r="A3053" s="356">
        <v>37428</v>
      </c>
      <c r="B3053" s="356" t="s">
        <v>5905</v>
      </c>
      <c r="C3053" s="356" t="s">
        <v>3517</v>
      </c>
      <c r="D3053" s="352">
        <v>231.5</v>
      </c>
    </row>
    <row r="3054" spans="1:4" x14ac:dyDescent="0.25">
      <c r="A3054" s="356">
        <v>37425</v>
      </c>
      <c r="B3054" s="356" t="s">
        <v>5906</v>
      </c>
      <c r="C3054" s="356" t="s">
        <v>3517</v>
      </c>
      <c r="D3054" s="352">
        <v>13.95</v>
      </c>
    </row>
    <row r="3055" spans="1:4" x14ac:dyDescent="0.25">
      <c r="A3055" s="356">
        <v>11519</v>
      </c>
      <c r="B3055" s="356" t="s">
        <v>10303</v>
      </c>
      <c r="C3055" s="356" t="s">
        <v>3812</v>
      </c>
      <c r="D3055" s="352">
        <v>46.4</v>
      </c>
    </row>
    <row r="3056" spans="1:4" x14ac:dyDescent="0.25">
      <c r="A3056" s="356">
        <v>11520</v>
      </c>
      <c r="B3056" s="356" t="s">
        <v>5907</v>
      </c>
      <c r="C3056" s="356" t="s">
        <v>3812</v>
      </c>
      <c r="D3056" s="352">
        <v>21.45</v>
      </c>
    </row>
    <row r="3057" spans="1:4" x14ac:dyDescent="0.25">
      <c r="A3057" s="356">
        <v>11518</v>
      </c>
      <c r="B3057" s="356" t="s">
        <v>10304</v>
      </c>
      <c r="C3057" s="356" t="s">
        <v>3812</v>
      </c>
      <c r="D3057" s="352">
        <v>78</v>
      </c>
    </row>
    <row r="3058" spans="1:4" x14ac:dyDescent="0.25">
      <c r="A3058" s="356">
        <v>38473</v>
      </c>
      <c r="B3058" s="356" t="s">
        <v>5908</v>
      </c>
      <c r="C3058" s="356" t="s">
        <v>3517</v>
      </c>
      <c r="D3058" s="352">
        <v>130.5</v>
      </c>
    </row>
    <row r="3059" spans="1:4" x14ac:dyDescent="0.25">
      <c r="A3059" s="356">
        <v>4244</v>
      </c>
      <c r="B3059" s="356" t="s">
        <v>5909</v>
      </c>
      <c r="C3059" s="356" t="s">
        <v>3519</v>
      </c>
      <c r="D3059" s="352">
        <v>16.100000000000001</v>
      </c>
    </row>
    <row r="3060" spans="1:4" x14ac:dyDescent="0.25">
      <c r="A3060" s="356">
        <v>40977</v>
      </c>
      <c r="B3060" s="356" t="s">
        <v>5910</v>
      </c>
      <c r="C3060" s="356" t="s">
        <v>3655</v>
      </c>
      <c r="D3060" s="353">
        <v>2848.71</v>
      </c>
    </row>
    <row r="3061" spans="1:4" x14ac:dyDescent="0.25">
      <c r="A3061" s="356">
        <v>4115</v>
      </c>
      <c r="B3061" s="356" t="s">
        <v>10305</v>
      </c>
      <c r="C3061" s="356" t="s">
        <v>3526</v>
      </c>
      <c r="D3061" s="352">
        <v>29.39</v>
      </c>
    </row>
    <row r="3062" spans="1:4" x14ac:dyDescent="0.25">
      <c r="A3062" s="356">
        <v>4119</v>
      </c>
      <c r="B3062" s="356" t="s">
        <v>10306</v>
      </c>
      <c r="C3062" s="356" t="s">
        <v>3526</v>
      </c>
      <c r="D3062" s="352">
        <v>59.36</v>
      </c>
    </row>
    <row r="3063" spans="1:4" x14ac:dyDescent="0.25">
      <c r="A3063" s="356">
        <v>2794</v>
      </c>
      <c r="B3063" s="356" t="s">
        <v>10307</v>
      </c>
      <c r="C3063" s="356" t="s">
        <v>3526</v>
      </c>
      <c r="D3063" s="352">
        <v>157.47</v>
      </c>
    </row>
    <row r="3064" spans="1:4" x14ac:dyDescent="0.25">
      <c r="A3064" s="356">
        <v>2788</v>
      </c>
      <c r="B3064" s="356" t="s">
        <v>10308</v>
      </c>
      <c r="C3064" s="356" t="s">
        <v>3526</v>
      </c>
      <c r="D3064" s="352">
        <v>229.4</v>
      </c>
    </row>
    <row r="3065" spans="1:4" x14ac:dyDescent="0.25">
      <c r="A3065" s="356">
        <v>4006</v>
      </c>
      <c r="B3065" s="356" t="s">
        <v>10309</v>
      </c>
      <c r="C3065" s="356" t="s">
        <v>3524</v>
      </c>
      <c r="D3065" s="353">
        <v>2021.19</v>
      </c>
    </row>
    <row r="3066" spans="1:4" x14ac:dyDescent="0.25">
      <c r="A3066" s="356">
        <v>36151</v>
      </c>
      <c r="B3066" s="356" t="s">
        <v>5911</v>
      </c>
      <c r="C3066" s="356" t="s">
        <v>3517</v>
      </c>
      <c r="D3066" s="352">
        <v>40</v>
      </c>
    </row>
    <row r="3067" spans="1:4" x14ac:dyDescent="0.25">
      <c r="A3067" s="356">
        <v>37457</v>
      </c>
      <c r="B3067" s="356" t="s">
        <v>5912</v>
      </c>
      <c r="C3067" s="356" t="s">
        <v>3526</v>
      </c>
      <c r="D3067" s="352">
        <v>3.94</v>
      </c>
    </row>
    <row r="3068" spans="1:4" x14ac:dyDescent="0.25">
      <c r="A3068" s="356">
        <v>37456</v>
      </c>
      <c r="B3068" s="356" t="s">
        <v>5913</v>
      </c>
      <c r="C3068" s="356" t="s">
        <v>3526</v>
      </c>
      <c r="D3068" s="352">
        <v>2.08</v>
      </c>
    </row>
    <row r="3069" spans="1:4" x14ac:dyDescent="0.25">
      <c r="A3069" s="356">
        <v>37461</v>
      </c>
      <c r="B3069" s="356" t="s">
        <v>5914</v>
      </c>
      <c r="C3069" s="356" t="s">
        <v>3526</v>
      </c>
      <c r="D3069" s="352">
        <v>14.64</v>
      </c>
    </row>
    <row r="3070" spans="1:4" x14ac:dyDescent="0.25">
      <c r="A3070" s="356">
        <v>37460</v>
      </c>
      <c r="B3070" s="356" t="s">
        <v>5915</v>
      </c>
      <c r="C3070" s="356" t="s">
        <v>3526</v>
      </c>
      <c r="D3070" s="352">
        <v>19.989999999999998</v>
      </c>
    </row>
    <row r="3071" spans="1:4" x14ac:dyDescent="0.25">
      <c r="A3071" s="356">
        <v>37458</v>
      </c>
      <c r="B3071" s="356" t="s">
        <v>5916</v>
      </c>
      <c r="C3071" s="356" t="s">
        <v>3526</v>
      </c>
      <c r="D3071" s="352">
        <v>5.86</v>
      </c>
    </row>
    <row r="3072" spans="1:4" x14ac:dyDescent="0.25">
      <c r="A3072" s="356">
        <v>37454</v>
      </c>
      <c r="B3072" s="356" t="s">
        <v>5917</v>
      </c>
      <c r="C3072" s="356" t="s">
        <v>3526</v>
      </c>
      <c r="D3072" s="352">
        <v>1.54</v>
      </c>
    </row>
    <row r="3073" spans="1:4" x14ac:dyDescent="0.25">
      <c r="A3073" s="356">
        <v>37455</v>
      </c>
      <c r="B3073" s="356" t="s">
        <v>5918</v>
      </c>
      <c r="C3073" s="356" t="s">
        <v>3526</v>
      </c>
      <c r="D3073" s="352">
        <v>2.58</v>
      </c>
    </row>
    <row r="3074" spans="1:4" x14ac:dyDescent="0.25">
      <c r="A3074" s="356">
        <v>37459</v>
      </c>
      <c r="B3074" s="356" t="s">
        <v>5919</v>
      </c>
      <c r="C3074" s="356" t="s">
        <v>3526</v>
      </c>
      <c r="D3074" s="352">
        <v>8.23</v>
      </c>
    </row>
    <row r="3075" spans="1:4" x14ac:dyDescent="0.25">
      <c r="A3075" s="356">
        <v>21029</v>
      </c>
      <c r="B3075" s="356" t="s">
        <v>5920</v>
      </c>
      <c r="C3075" s="356" t="s">
        <v>3517</v>
      </c>
      <c r="D3075" s="352">
        <v>372.85</v>
      </c>
    </row>
    <row r="3076" spans="1:4" x14ac:dyDescent="0.25">
      <c r="A3076" s="356">
        <v>21030</v>
      </c>
      <c r="B3076" s="356" t="s">
        <v>5921</v>
      </c>
      <c r="C3076" s="356" t="s">
        <v>3517</v>
      </c>
      <c r="D3076" s="352">
        <v>459.6</v>
      </c>
    </row>
    <row r="3077" spans="1:4" x14ac:dyDescent="0.25">
      <c r="A3077" s="356">
        <v>21031</v>
      </c>
      <c r="B3077" s="356" t="s">
        <v>5922</v>
      </c>
      <c r="C3077" s="356" t="s">
        <v>3517</v>
      </c>
      <c r="D3077" s="352">
        <v>572.19000000000005</v>
      </c>
    </row>
    <row r="3078" spans="1:4" x14ac:dyDescent="0.25">
      <c r="A3078" s="356">
        <v>21032</v>
      </c>
      <c r="B3078" s="356" t="s">
        <v>5923</v>
      </c>
      <c r="C3078" s="356" t="s">
        <v>3517</v>
      </c>
      <c r="D3078" s="352">
        <v>610.95000000000005</v>
      </c>
    </row>
    <row r="3079" spans="1:4" x14ac:dyDescent="0.25">
      <c r="A3079" s="356">
        <v>37527</v>
      </c>
      <c r="B3079" s="356" t="s">
        <v>5924</v>
      </c>
      <c r="C3079" s="356" t="s">
        <v>3517</v>
      </c>
      <c r="D3079" s="352">
        <v>551.89</v>
      </c>
    </row>
    <row r="3080" spans="1:4" x14ac:dyDescent="0.25">
      <c r="A3080" s="356">
        <v>37528</v>
      </c>
      <c r="B3080" s="356" t="s">
        <v>5925</v>
      </c>
      <c r="C3080" s="356" t="s">
        <v>3517</v>
      </c>
      <c r="D3080" s="352">
        <v>658.02</v>
      </c>
    </row>
    <row r="3081" spans="1:4" x14ac:dyDescent="0.25">
      <c r="A3081" s="356">
        <v>37529</v>
      </c>
      <c r="B3081" s="356" t="s">
        <v>5926</v>
      </c>
      <c r="C3081" s="356" t="s">
        <v>3517</v>
      </c>
      <c r="D3081" s="352">
        <v>664.48</v>
      </c>
    </row>
    <row r="3082" spans="1:4" x14ac:dyDescent="0.25">
      <c r="A3082" s="356">
        <v>37530</v>
      </c>
      <c r="B3082" s="356" t="s">
        <v>5927</v>
      </c>
      <c r="C3082" s="356" t="s">
        <v>3517</v>
      </c>
      <c r="D3082" s="352">
        <v>867.52</v>
      </c>
    </row>
    <row r="3083" spans="1:4" x14ac:dyDescent="0.25">
      <c r="A3083" s="356">
        <v>21034</v>
      </c>
      <c r="B3083" s="356" t="s">
        <v>5928</v>
      </c>
      <c r="C3083" s="356" t="s">
        <v>3517</v>
      </c>
      <c r="D3083" s="352">
        <v>740.16</v>
      </c>
    </row>
    <row r="3084" spans="1:4" x14ac:dyDescent="0.25">
      <c r="A3084" s="356">
        <v>37531</v>
      </c>
      <c r="B3084" s="356" t="s">
        <v>5929</v>
      </c>
      <c r="C3084" s="356" t="s">
        <v>3517</v>
      </c>
      <c r="D3084" s="352">
        <v>932.12</v>
      </c>
    </row>
    <row r="3085" spans="1:4" x14ac:dyDescent="0.25">
      <c r="A3085" s="356">
        <v>21036</v>
      </c>
      <c r="B3085" s="356" t="s">
        <v>5930</v>
      </c>
      <c r="C3085" s="356" t="s">
        <v>3517</v>
      </c>
      <c r="D3085" s="353">
        <v>1133.31</v>
      </c>
    </row>
    <row r="3086" spans="1:4" x14ac:dyDescent="0.25">
      <c r="A3086" s="356">
        <v>21037</v>
      </c>
      <c r="B3086" s="356" t="s">
        <v>5931</v>
      </c>
      <c r="C3086" s="356" t="s">
        <v>3517</v>
      </c>
      <c r="D3086" s="353">
        <v>1292.05</v>
      </c>
    </row>
    <row r="3087" spans="1:4" x14ac:dyDescent="0.25">
      <c r="A3087" s="356">
        <v>20185</v>
      </c>
      <c r="B3087" s="356" t="s">
        <v>5932</v>
      </c>
      <c r="C3087" s="356" t="s">
        <v>3526</v>
      </c>
      <c r="D3087" s="352">
        <v>23.8</v>
      </c>
    </row>
    <row r="3088" spans="1:4" x14ac:dyDescent="0.25">
      <c r="A3088" s="356">
        <v>20260</v>
      </c>
      <c r="B3088" s="356" t="s">
        <v>8171</v>
      </c>
      <c r="C3088" s="356" t="s">
        <v>3517</v>
      </c>
      <c r="D3088" s="352">
        <v>19.14</v>
      </c>
    </row>
    <row r="3089" spans="1:4" x14ac:dyDescent="0.25">
      <c r="A3089" s="356">
        <v>37523</v>
      </c>
      <c r="B3089" s="356" t="s">
        <v>5933</v>
      </c>
      <c r="C3089" s="356" t="s">
        <v>3517</v>
      </c>
      <c r="D3089" s="353">
        <v>519087.13</v>
      </c>
    </row>
    <row r="3090" spans="1:4" x14ac:dyDescent="0.25">
      <c r="A3090" s="356">
        <v>37515</v>
      </c>
      <c r="B3090" s="356" t="s">
        <v>5934</v>
      </c>
      <c r="C3090" s="356" t="s">
        <v>3517</v>
      </c>
      <c r="D3090" s="353">
        <v>461495</v>
      </c>
    </row>
    <row r="3091" spans="1:4" x14ac:dyDescent="0.25">
      <c r="A3091" s="356">
        <v>12899</v>
      </c>
      <c r="B3091" s="356" t="s">
        <v>5935</v>
      </c>
      <c r="C3091" s="356" t="s">
        <v>3517</v>
      </c>
      <c r="D3091" s="352">
        <v>93.17</v>
      </c>
    </row>
    <row r="3092" spans="1:4" x14ac:dyDescent="0.25">
      <c r="A3092" s="356">
        <v>12898</v>
      </c>
      <c r="B3092" s="356" t="s">
        <v>5936</v>
      </c>
      <c r="C3092" s="356" t="s">
        <v>3517</v>
      </c>
      <c r="D3092" s="352">
        <v>147.80000000000001</v>
      </c>
    </row>
    <row r="3093" spans="1:4" x14ac:dyDescent="0.25">
      <c r="A3093" s="356">
        <v>42528</v>
      </c>
      <c r="B3093" s="356" t="s">
        <v>5937</v>
      </c>
      <c r="C3093" s="356" t="s">
        <v>3518</v>
      </c>
      <c r="D3093" s="352">
        <v>8.99</v>
      </c>
    </row>
    <row r="3094" spans="1:4" x14ac:dyDescent="0.25">
      <c r="A3094" s="356">
        <v>39696</v>
      </c>
      <c r="B3094" s="356" t="s">
        <v>5938</v>
      </c>
      <c r="C3094" s="356" t="s">
        <v>3518</v>
      </c>
      <c r="D3094" s="352">
        <v>6.32</v>
      </c>
    </row>
    <row r="3095" spans="1:4" x14ac:dyDescent="0.25">
      <c r="A3095" s="356">
        <v>39700</v>
      </c>
      <c r="B3095" s="356" t="s">
        <v>5939</v>
      </c>
      <c r="C3095" s="356" t="s">
        <v>3518</v>
      </c>
      <c r="D3095" s="352">
        <v>24.98</v>
      </c>
    </row>
    <row r="3096" spans="1:4" x14ac:dyDescent="0.25">
      <c r="A3096" s="356">
        <v>11621</v>
      </c>
      <c r="B3096" s="356" t="s">
        <v>5940</v>
      </c>
      <c r="C3096" s="356" t="s">
        <v>3518</v>
      </c>
      <c r="D3096" s="352">
        <v>49.71</v>
      </c>
    </row>
    <row r="3097" spans="1:4" x14ac:dyDescent="0.25">
      <c r="A3097" s="356">
        <v>4014</v>
      </c>
      <c r="B3097" s="356" t="s">
        <v>5941</v>
      </c>
      <c r="C3097" s="356" t="s">
        <v>3518</v>
      </c>
      <c r="D3097" s="352">
        <v>51.43</v>
      </c>
    </row>
    <row r="3098" spans="1:4" x14ac:dyDescent="0.25">
      <c r="A3098" s="356">
        <v>4015</v>
      </c>
      <c r="B3098" s="356" t="s">
        <v>5942</v>
      </c>
      <c r="C3098" s="356" t="s">
        <v>3518</v>
      </c>
      <c r="D3098" s="352">
        <v>63.16</v>
      </c>
    </row>
    <row r="3099" spans="1:4" x14ac:dyDescent="0.25">
      <c r="A3099" s="356">
        <v>4017</v>
      </c>
      <c r="B3099" s="356" t="s">
        <v>5943</v>
      </c>
      <c r="C3099" s="356" t="s">
        <v>3518</v>
      </c>
      <c r="D3099" s="352">
        <v>91.9</v>
      </c>
    </row>
    <row r="3100" spans="1:4" x14ac:dyDescent="0.25">
      <c r="A3100" s="356">
        <v>4016</v>
      </c>
      <c r="B3100" s="356" t="s">
        <v>5944</v>
      </c>
      <c r="C3100" s="356" t="s">
        <v>3518</v>
      </c>
      <c r="D3100" s="352">
        <v>36.299999999999997</v>
      </c>
    </row>
    <row r="3101" spans="1:4" x14ac:dyDescent="0.25">
      <c r="A3101" s="356">
        <v>39699</v>
      </c>
      <c r="B3101" s="356" t="s">
        <v>5945</v>
      </c>
      <c r="C3101" s="356" t="s">
        <v>3518</v>
      </c>
      <c r="D3101" s="352">
        <v>13.55</v>
      </c>
    </row>
    <row r="3102" spans="1:4" x14ac:dyDescent="0.25">
      <c r="A3102" s="356">
        <v>38544</v>
      </c>
      <c r="B3102" s="356" t="s">
        <v>5946</v>
      </c>
      <c r="C3102" s="356" t="s">
        <v>3518</v>
      </c>
      <c r="D3102" s="352">
        <v>9.31</v>
      </c>
    </row>
    <row r="3103" spans="1:4" x14ac:dyDescent="0.25">
      <c r="A3103" s="356">
        <v>38545</v>
      </c>
      <c r="B3103" s="356" t="s">
        <v>5947</v>
      </c>
      <c r="C3103" s="356" t="s">
        <v>3518</v>
      </c>
      <c r="D3103" s="352">
        <v>5.98</v>
      </c>
    </row>
    <row r="3104" spans="1:4" x14ac:dyDescent="0.25">
      <c r="A3104" s="356">
        <v>42527</v>
      </c>
      <c r="B3104" s="356" t="s">
        <v>5948</v>
      </c>
      <c r="C3104" s="356" t="s">
        <v>3518</v>
      </c>
      <c r="D3104" s="352">
        <v>23.75</v>
      </c>
    </row>
    <row r="3105" spans="1:4" x14ac:dyDescent="0.25">
      <c r="A3105" s="356">
        <v>39323</v>
      </c>
      <c r="B3105" s="356" t="s">
        <v>5949</v>
      </c>
      <c r="C3105" s="356" t="s">
        <v>3518</v>
      </c>
      <c r="D3105" s="352">
        <v>22.83</v>
      </c>
    </row>
    <row r="3106" spans="1:4" x14ac:dyDescent="0.25">
      <c r="A3106" s="356">
        <v>626</v>
      </c>
      <c r="B3106" s="356" t="s">
        <v>5950</v>
      </c>
      <c r="C3106" s="356" t="s">
        <v>3575</v>
      </c>
      <c r="D3106" s="352">
        <v>32.840000000000003</v>
      </c>
    </row>
    <row r="3107" spans="1:4" x14ac:dyDescent="0.25">
      <c r="A3107" s="356">
        <v>44504</v>
      </c>
      <c r="B3107" s="356" t="s">
        <v>12656</v>
      </c>
      <c r="C3107" s="356" t="s">
        <v>3518</v>
      </c>
      <c r="D3107" s="352">
        <v>14.77</v>
      </c>
    </row>
    <row r="3108" spans="1:4" x14ac:dyDescent="0.25">
      <c r="A3108" s="356">
        <v>44505</v>
      </c>
      <c r="B3108" s="356" t="s">
        <v>12657</v>
      </c>
      <c r="C3108" s="356" t="s">
        <v>3518</v>
      </c>
      <c r="D3108" s="352">
        <v>22.29</v>
      </c>
    </row>
    <row r="3109" spans="1:4" x14ac:dyDescent="0.25">
      <c r="A3109" s="356">
        <v>44506</v>
      </c>
      <c r="B3109" s="356" t="s">
        <v>12658</v>
      </c>
      <c r="C3109" s="356" t="s">
        <v>3518</v>
      </c>
      <c r="D3109" s="352">
        <v>23.66</v>
      </c>
    </row>
    <row r="3110" spans="1:4" x14ac:dyDescent="0.25">
      <c r="A3110" s="356">
        <v>44507</v>
      </c>
      <c r="B3110" s="356" t="s">
        <v>12659</v>
      </c>
      <c r="C3110" s="356" t="s">
        <v>3518</v>
      </c>
      <c r="D3110" s="352">
        <v>29.58</v>
      </c>
    </row>
    <row r="3111" spans="1:4" x14ac:dyDescent="0.25">
      <c r="A3111" s="356">
        <v>44508</v>
      </c>
      <c r="B3111" s="356" t="s">
        <v>12660</v>
      </c>
      <c r="C3111" s="356" t="s">
        <v>3518</v>
      </c>
      <c r="D3111" s="352">
        <v>44.36</v>
      </c>
    </row>
    <row r="3112" spans="1:4" x14ac:dyDescent="0.25">
      <c r="A3112" s="356">
        <v>44509</v>
      </c>
      <c r="B3112" s="356" t="s">
        <v>12661</v>
      </c>
      <c r="C3112" s="356" t="s">
        <v>3518</v>
      </c>
      <c r="D3112" s="352">
        <v>59.42</v>
      </c>
    </row>
    <row r="3113" spans="1:4" x14ac:dyDescent="0.25">
      <c r="A3113" s="356">
        <v>44510</v>
      </c>
      <c r="B3113" s="356" t="s">
        <v>12662</v>
      </c>
      <c r="C3113" s="356" t="s">
        <v>3518</v>
      </c>
      <c r="D3113" s="352">
        <v>73.790000000000006</v>
      </c>
    </row>
    <row r="3114" spans="1:4" x14ac:dyDescent="0.25">
      <c r="A3114" s="356">
        <v>44512</v>
      </c>
      <c r="B3114" s="356" t="s">
        <v>12663</v>
      </c>
      <c r="C3114" s="356" t="s">
        <v>3518</v>
      </c>
      <c r="D3114" s="352">
        <v>16.47</v>
      </c>
    </row>
    <row r="3115" spans="1:4" x14ac:dyDescent="0.25">
      <c r="A3115" s="356">
        <v>44513</v>
      </c>
      <c r="B3115" s="356" t="s">
        <v>12664</v>
      </c>
      <c r="C3115" s="356" t="s">
        <v>3518</v>
      </c>
      <c r="D3115" s="352">
        <v>23.25</v>
      </c>
    </row>
    <row r="3116" spans="1:4" x14ac:dyDescent="0.25">
      <c r="A3116" s="356">
        <v>44514</v>
      </c>
      <c r="B3116" s="356" t="s">
        <v>12665</v>
      </c>
      <c r="C3116" s="356" t="s">
        <v>3518</v>
      </c>
      <c r="D3116" s="352">
        <v>26.35</v>
      </c>
    </row>
    <row r="3117" spans="1:4" x14ac:dyDescent="0.25">
      <c r="A3117" s="356">
        <v>44515</v>
      </c>
      <c r="B3117" s="356" t="s">
        <v>12666</v>
      </c>
      <c r="C3117" s="356" t="s">
        <v>3518</v>
      </c>
      <c r="D3117" s="352">
        <v>32.36</v>
      </c>
    </row>
    <row r="3118" spans="1:4" x14ac:dyDescent="0.25">
      <c r="A3118" s="356">
        <v>44511</v>
      </c>
      <c r="B3118" s="356" t="s">
        <v>12667</v>
      </c>
      <c r="C3118" s="356" t="s">
        <v>3518</v>
      </c>
      <c r="D3118" s="352">
        <v>47.9</v>
      </c>
    </row>
    <row r="3119" spans="1:4" x14ac:dyDescent="0.25">
      <c r="A3119" s="356">
        <v>44516</v>
      </c>
      <c r="B3119" s="356" t="s">
        <v>12668</v>
      </c>
      <c r="C3119" s="356" t="s">
        <v>3518</v>
      </c>
      <c r="D3119" s="352">
        <v>64.73</v>
      </c>
    </row>
    <row r="3120" spans="1:4" x14ac:dyDescent="0.25">
      <c r="A3120" s="356">
        <v>44517</v>
      </c>
      <c r="B3120" s="356" t="s">
        <v>12669</v>
      </c>
      <c r="C3120" s="356" t="s">
        <v>3518</v>
      </c>
      <c r="D3120" s="352">
        <v>80.739999999999995</v>
      </c>
    </row>
    <row r="3121" spans="1:4" x14ac:dyDescent="0.25">
      <c r="A3121" s="356">
        <v>11479</v>
      </c>
      <c r="B3121" s="356" t="s">
        <v>10310</v>
      </c>
      <c r="C3121" s="356" t="s">
        <v>3517</v>
      </c>
      <c r="D3121" s="352">
        <v>32.58</v>
      </c>
    </row>
    <row r="3122" spans="1:4" x14ac:dyDescent="0.25">
      <c r="A3122" s="356">
        <v>11481</v>
      </c>
      <c r="B3122" s="356" t="s">
        <v>10311</v>
      </c>
      <c r="C3122" s="356" t="s">
        <v>3517</v>
      </c>
      <c r="D3122" s="352">
        <v>29.47</v>
      </c>
    </row>
    <row r="3123" spans="1:4" x14ac:dyDescent="0.25">
      <c r="A3123" s="356">
        <v>43609</v>
      </c>
      <c r="B3123" s="356" t="s">
        <v>10312</v>
      </c>
      <c r="C3123" s="356" t="s">
        <v>3517</v>
      </c>
      <c r="D3123" s="352">
        <v>29.47</v>
      </c>
    </row>
    <row r="3124" spans="1:4" x14ac:dyDescent="0.25">
      <c r="A3124" s="356">
        <v>11478</v>
      </c>
      <c r="B3124" s="356" t="s">
        <v>10313</v>
      </c>
      <c r="C3124" s="356" t="s">
        <v>3517</v>
      </c>
      <c r="D3124" s="352">
        <v>55.9</v>
      </c>
    </row>
    <row r="3125" spans="1:4" x14ac:dyDescent="0.25">
      <c r="A3125" s="356">
        <v>43608</v>
      </c>
      <c r="B3125" s="356" t="s">
        <v>10314</v>
      </c>
      <c r="C3125" s="356" t="s">
        <v>3517</v>
      </c>
      <c r="D3125" s="352">
        <v>42.66</v>
      </c>
    </row>
    <row r="3126" spans="1:4" x14ac:dyDescent="0.25">
      <c r="A3126" s="356">
        <v>11476</v>
      </c>
      <c r="B3126" s="356" t="s">
        <v>10315</v>
      </c>
      <c r="C3126" s="356" t="s">
        <v>3517</v>
      </c>
      <c r="D3126" s="352">
        <v>42.66</v>
      </c>
    </row>
    <row r="3127" spans="1:4" x14ac:dyDescent="0.25">
      <c r="A3127" s="356">
        <v>40637</v>
      </c>
      <c r="B3127" s="356" t="s">
        <v>5951</v>
      </c>
      <c r="C3127" s="356" t="s">
        <v>3517</v>
      </c>
      <c r="D3127" s="353">
        <v>723336.37</v>
      </c>
    </row>
    <row r="3128" spans="1:4" x14ac:dyDescent="0.25">
      <c r="A3128" s="356">
        <v>13836</v>
      </c>
      <c r="B3128" s="356" t="s">
        <v>5952</v>
      </c>
      <c r="C3128" s="356" t="s">
        <v>3517</v>
      </c>
      <c r="D3128" s="353">
        <v>70491.09</v>
      </c>
    </row>
    <row r="3129" spans="1:4" x14ac:dyDescent="0.25">
      <c r="A3129" s="356">
        <v>14534</v>
      </c>
      <c r="B3129" s="356" t="s">
        <v>5953</v>
      </c>
      <c r="C3129" s="356" t="s">
        <v>3517</v>
      </c>
      <c r="D3129" s="353">
        <v>29509.43</v>
      </c>
    </row>
    <row r="3130" spans="1:4" x14ac:dyDescent="0.25">
      <c r="A3130" s="356">
        <v>14619</v>
      </c>
      <c r="B3130" s="356" t="s">
        <v>5954</v>
      </c>
      <c r="C3130" s="356" t="s">
        <v>3517</v>
      </c>
      <c r="D3130" s="353">
        <v>20705.2</v>
      </c>
    </row>
    <row r="3131" spans="1:4" x14ac:dyDescent="0.25">
      <c r="A3131" s="356">
        <v>14535</v>
      </c>
      <c r="B3131" s="356" t="s">
        <v>5955</v>
      </c>
      <c r="C3131" s="356" t="s">
        <v>3517</v>
      </c>
      <c r="D3131" s="353">
        <v>292883.95</v>
      </c>
    </row>
    <row r="3132" spans="1:4" x14ac:dyDescent="0.25">
      <c r="A3132" s="356">
        <v>39813</v>
      </c>
      <c r="B3132" s="356" t="s">
        <v>8172</v>
      </c>
      <c r="C3132" s="356" t="s">
        <v>3517</v>
      </c>
      <c r="D3132" s="353">
        <v>30783.51</v>
      </c>
    </row>
    <row r="3133" spans="1:4" x14ac:dyDescent="0.25">
      <c r="A3133" s="356">
        <v>40403</v>
      </c>
      <c r="B3133" s="356" t="s">
        <v>8173</v>
      </c>
      <c r="C3133" s="356" t="s">
        <v>3517</v>
      </c>
      <c r="D3133" s="352">
        <v>771.66</v>
      </c>
    </row>
    <row r="3134" spans="1:4" x14ac:dyDescent="0.25">
      <c r="A3134" s="356">
        <v>12868</v>
      </c>
      <c r="B3134" s="356" t="s">
        <v>12670</v>
      </c>
      <c r="C3134" s="356" t="s">
        <v>3519</v>
      </c>
      <c r="D3134" s="352">
        <v>14.75</v>
      </c>
    </row>
    <row r="3135" spans="1:4" x14ac:dyDescent="0.25">
      <c r="A3135" s="356">
        <v>40916</v>
      </c>
      <c r="B3135" s="356" t="s">
        <v>5956</v>
      </c>
      <c r="C3135" s="356" t="s">
        <v>3655</v>
      </c>
      <c r="D3135" s="353">
        <v>2608.84</v>
      </c>
    </row>
    <row r="3136" spans="1:4" x14ac:dyDescent="0.25">
      <c r="A3136" s="356">
        <v>4755</v>
      </c>
      <c r="B3136" s="356" t="s">
        <v>12671</v>
      </c>
      <c r="C3136" s="356" t="s">
        <v>3519</v>
      </c>
      <c r="D3136" s="352">
        <v>15.93</v>
      </c>
    </row>
    <row r="3137" spans="1:4" x14ac:dyDescent="0.25">
      <c r="A3137" s="356">
        <v>41067</v>
      </c>
      <c r="B3137" s="356" t="s">
        <v>5957</v>
      </c>
      <c r="C3137" s="356" t="s">
        <v>3655</v>
      </c>
      <c r="D3137" s="353">
        <v>2814.94</v>
      </c>
    </row>
    <row r="3138" spans="1:4" x14ac:dyDescent="0.25">
      <c r="A3138" s="356">
        <v>38463</v>
      </c>
      <c r="B3138" s="356" t="s">
        <v>5958</v>
      </c>
      <c r="C3138" s="356" t="s">
        <v>3517</v>
      </c>
      <c r="D3138" s="352">
        <v>31.7</v>
      </c>
    </row>
    <row r="3139" spans="1:4" x14ac:dyDescent="0.25">
      <c r="A3139" s="356">
        <v>40703</v>
      </c>
      <c r="B3139" s="356" t="s">
        <v>5959</v>
      </c>
      <c r="C3139" s="356" t="s">
        <v>3517</v>
      </c>
      <c r="D3139" s="353">
        <v>11084.5</v>
      </c>
    </row>
    <row r="3140" spans="1:4" x14ac:dyDescent="0.25">
      <c r="A3140" s="356">
        <v>14531</v>
      </c>
      <c r="B3140" s="356" t="s">
        <v>5960</v>
      </c>
      <c r="C3140" s="356" t="s">
        <v>3517</v>
      </c>
      <c r="D3140" s="353">
        <v>20665.68</v>
      </c>
    </row>
    <row r="3141" spans="1:4" x14ac:dyDescent="0.25">
      <c r="A3141" s="356">
        <v>36533</v>
      </c>
      <c r="B3141" s="356" t="s">
        <v>5961</v>
      </c>
      <c r="C3141" s="356" t="s">
        <v>3517</v>
      </c>
      <c r="D3141" s="353">
        <v>23780.92</v>
      </c>
    </row>
    <row r="3142" spans="1:4" x14ac:dyDescent="0.25">
      <c r="A3142" s="356">
        <v>11616</v>
      </c>
      <c r="B3142" s="356" t="s">
        <v>5962</v>
      </c>
      <c r="C3142" s="356" t="s">
        <v>3517</v>
      </c>
      <c r="D3142" s="353">
        <v>22460.720000000001</v>
      </c>
    </row>
    <row r="3143" spans="1:4" x14ac:dyDescent="0.25">
      <c r="A3143" s="356">
        <v>41898</v>
      </c>
      <c r="B3143" s="356" t="s">
        <v>5963</v>
      </c>
      <c r="C3143" s="356" t="s">
        <v>3517</v>
      </c>
      <c r="D3143" s="353">
        <v>25271.37</v>
      </c>
    </row>
    <row r="3144" spans="1:4" x14ac:dyDescent="0.25">
      <c r="A3144" s="356">
        <v>13447</v>
      </c>
      <c r="B3144" s="356" t="s">
        <v>5964</v>
      </c>
      <c r="C3144" s="356" t="s">
        <v>3517</v>
      </c>
      <c r="D3144" s="353">
        <v>46501.06</v>
      </c>
    </row>
    <row r="3145" spans="1:4" x14ac:dyDescent="0.25">
      <c r="A3145" s="356">
        <v>14529</v>
      </c>
      <c r="B3145" s="356" t="s">
        <v>5965</v>
      </c>
      <c r="C3145" s="356" t="s">
        <v>3517</v>
      </c>
      <c r="D3145" s="353">
        <v>26006.86</v>
      </c>
    </row>
    <row r="3146" spans="1:4" x14ac:dyDescent="0.25">
      <c r="A3146" s="356">
        <v>10747</v>
      </c>
      <c r="B3146" s="356" t="s">
        <v>5966</v>
      </c>
      <c r="C3146" s="356" t="s">
        <v>3517</v>
      </c>
      <c r="D3146" s="353">
        <v>25516.7</v>
      </c>
    </row>
    <row r="3147" spans="1:4" x14ac:dyDescent="0.25">
      <c r="A3147" s="356">
        <v>36141</v>
      </c>
      <c r="B3147" s="356" t="s">
        <v>5967</v>
      </c>
      <c r="C3147" s="356" t="s">
        <v>3517</v>
      </c>
      <c r="D3147" s="352">
        <v>54</v>
      </c>
    </row>
    <row r="3148" spans="1:4" x14ac:dyDescent="0.25">
      <c r="A3148" s="356">
        <v>43651</v>
      </c>
      <c r="B3148" s="356" t="s">
        <v>12672</v>
      </c>
      <c r="C3148" s="356" t="s">
        <v>3575</v>
      </c>
      <c r="D3148" s="352">
        <v>5.99</v>
      </c>
    </row>
    <row r="3149" spans="1:4" x14ac:dyDescent="0.25">
      <c r="A3149" s="356">
        <v>43626</v>
      </c>
      <c r="B3149" s="356" t="s">
        <v>12673</v>
      </c>
      <c r="C3149" s="356" t="s">
        <v>3575</v>
      </c>
      <c r="D3149" s="352">
        <v>3.33</v>
      </c>
    </row>
    <row r="3150" spans="1:4" x14ac:dyDescent="0.25">
      <c r="A3150" s="356">
        <v>39434</v>
      </c>
      <c r="B3150" s="356" t="s">
        <v>10316</v>
      </c>
      <c r="C3150" s="356" t="s">
        <v>3575</v>
      </c>
      <c r="D3150" s="352">
        <v>3.72</v>
      </c>
    </row>
    <row r="3151" spans="1:4" x14ac:dyDescent="0.25">
      <c r="A3151" s="356">
        <v>39433</v>
      </c>
      <c r="B3151" s="356" t="s">
        <v>5968</v>
      </c>
      <c r="C3151" s="356" t="s">
        <v>3575</v>
      </c>
      <c r="D3151" s="352">
        <v>2.96</v>
      </c>
    </row>
    <row r="3152" spans="1:4" x14ac:dyDescent="0.25">
      <c r="A3152" s="356">
        <v>4049</v>
      </c>
      <c r="B3152" s="356" t="s">
        <v>5969</v>
      </c>
      <c r="C3152" s="356" t="s">
        <v>3576</v>
      </c>
      <c r="D3152" s="352">
        <v>66.83</v>
      </c>
    </row>
    <row r="3153" spans="1:4" x14ac:dyDescent="0.25">
      <c r="A3153" s="356">
        <v>38120</v>
      </c>
      <c r="B3153" s="356" t="s">
        <v>5970</v>
      </c>
      <c r="C3153" s="356" t="s">
        <v>3575</v>
      </c>
      <c r="D3153" s="352">
        <v>233.71</v>
      </c>
    </row>
    <row r="3154" spans="1:4" x14ac:dyDescent="0.25">
      <c r="A3154" s="356">
        <v>43652</v>
      </c>
      <c r="B3154" s="356" t="s">
        <v>12674</v>
      </c>
      <c r="C3154" s="356" t="s">
        <v>3575</v>
      </c>
      <c r="D3154" s="352">
        <v>13.42</v>
      </c>
    </row>
    <row r="3155" spans="1:4" x14ac:dyDescent="0.25">
      <c r="A3155" s="356">
        <v>10498</v>
      </c>
      <c r="B3155" s="356" t="s">
        <v>5971</v>
      </c>
      <c r="C3155" s="356" t="s">
        <v>3575</v>
      </c>
      <c r="D3155" s="352">
        <v>15.02</v>
      </c>
    </row>
    <row r="3156" spans="1:4" x14ac:dyDescent="0.25">
      <c r="A3156" s="356">
        <v>4823</v>
      </c>
      <c r="B3156" s="356" t="s">
        <v>5972</v>
      </c>
      <c r="C3156" s="356" t="s">
        <v>3575</v>
      </c>
      <c r="D3156" s="352">
        <v>40.53</v>
      </c>
    </row>
    <row r="3157" spans="1:4" x14ac:dyDescent="0.25">
      <c r="A3157" s="356">
        <v>38877</v>
      </c>
      <c r="B3157" s="356" t="s">
        <v>12675</v>
      </c>
      <c r="C3157" s="356" t="s">
        <v>3575</v>
      </c>
      <c r="D3157" s="352">
        <v>5.34</v>
      </c>
    </row>
    <row r="3158" spans="1:4" x14ac:dyDescent="0.25">
      <c r="A3158" s="356">
        <v>34546</v>
      </c>
      <c r="B3158" s="356" t="s">
        <v>12676</v>
      </c>
      <c r="C3158" s="356" t="s">
        <v>3575</v>
      </c>
      <c r="D3158" s="352">
        <v>5.49</v>
      </c>
    </row>
    <row r="3159" spans="1:4" x14ac:dyDescent="0.25">
      <c r="A3159" s="356">
        <v>41387</v>
      </c>
      <c r="B3159" s="356" t="s">
        <v>12677</v>
      </c>
      <c r="C3159" s="356" t="s">
        <v>3526</v>
      </c>
      <c r="D3159" s="352">
        <v>53.47</v>
      </c>
    </row>
    <row r="3160" spans="1:4" x14ac:dyDescent="0.25">
      <c r="A3160" s="356">
        <v>41388</v>
      </c>
      <c r="B3160" s="356" t="s">
        <v>12678</v>
      </c>
      <c r="C3160" s="356" t="s">
        <v>3526</v>
      </c>
      <c r="D3160" s="352">
        <v>64.150000000000006</v>
      </c>
    </row>
    <row r="3161" spans="1:4" x14ac:dyDescent="0.25">
      <c r="A3161" s="356">
        <v>41380</v>
      </c>
      <c r="B3161" s="356" t="s">
        <v>12679</v>
      </c>
      <c r="C3161" s="356" t="s">
        <v>3517</v>
      </c>
      <c r="D3161" s="352">
        <v>426.81</v>
      </c>
    </row>
    <row r="3162" spans="1:4" x14ac:dyDescent="0.25">
      <c r="A3162" s="356">
        <v>41381</v>
      </c>
      <c r="B3162" s="356" t="s">
        <v>12680</v>
      </c>
      <c r="C3162" s="356" t="s">
        <v>3517</v>
      </c>
      <c r="D3162" s="352">
        <v>447.13</v>
      </c>
    </row>
    <row r="3163" spans="1:4" x14ac:dyDescent="0.25">
      <c r="A3163" s="356">
        <v>41382</v>
      </c>
      <c r="B3163" s="356" t="s">
        <v>12681</v>
      </c>
      <c r="C3163" s="356" t="s">
        <v>3517</v>
      </c>
      <c r="D3163" s="352">
        <v>432.8</v>
      </c>
    </row>
    <row r="3164" spans="1:4" x14ac:dyDescent="0.25">
      <c r="A3164" s="356">
        <v>41383</v>
      </c>
      <c r="B3164" s="356" t="s">
        <v>12682</v>
      </c>
      <c r="C3164" s="356" t="s">
        <v>3517</v>
      </c>
      <c r="D3164" s="352">
        <v>587.44000000000005</v>
      </c>
    </row>
    <row r="3165" spans="1:4" x14ac:dyDescent="0.25">
      <c r="A3165" s="356">
        <v>41385</v>
      </c>
      <c r="B3165" s="356" t="s">
        <v>12683</v>
      </c>
      <c r="C3165" s="356" t="s">
        <v>3517</v>
      </c>
      <c r="D3165" s="352">
        <v>730.99</v>
      </c>
    </row>
    <row r="3166" spans="1:4" x14ac:dyDescent="0.25">
      <c r="A3166" s="356">
        <v>11079</v>
      </c>
      <c r="B3166" s="356" t="s">
        <v>5973</v>
      </c>
      <c r="C3166" s="356" t="s">
        <v>3524</v>
      </c>
      <c r="D3166" s="353">
        <v>1758.02</v>
      </c>
    </row>
    <row r="3167" spans="1:4" x14ac:dyDescent="0.25">
      <c r="A3167" s="356">
        <v>11082</v>
      </c>
      <c r="B3167" s="356" t="s">
        <v>5974</v>
      </c>
      <c r="C3167" s="356" t="s">
        <v>3524</v>
      </c>
      <c r="D3167" s="353">
        <v>1758.02</v>
      </c>
    </row>
    <row r="3168" spans="1:4" x14ac:dyDescent="0.25">
      <c r="A3168" s="356">
        <v>4058</v>
      </c>
      <c r="B3168" s="356" t="s">
        <v>5975</v>
      </c>
      <c r="C3168" s="356" t="s">
        <v>3519</v>
      </c>
      <c r="D3168" s="352">
        <v>18.05</v>
      </c>
    </row>
    <row r="3169" spans="1:4" x14ac:dyDescent="0.25">
      <c r="A3169" s="356">
        <v>40974</v>
      </c>
      <c r="B3169" s="356" t="s">
        <v>5976</v>
      </c>
      <c r="C3169" s="356" t="s">
        <v>3655</v>
      </c>
      <c r="D3169" s="353">
        <v>3190.17</v>
      </c>
    </row>
    <row r="3170" spans="1:4" x14ac:dyDescent="0.25">
      <c r="A3170" s="356">
        <v>34794</v>
      </c>
      <c r="B3170" s="356" t="s">
        <v>5977</v>
      </c>
      <c r="C3170" s="356" t="s">
        <v>3519</v>
      </c>
      <c r="D3170" s="352">
        <v>18.12</v>
      </c>
    </row>
    <row r="3171" spans="1:4" x14ac:dyDescent="0.25">
      <c r="A3171" s="356">
        <v>40925</v>
      </c>
      <c r="B3171" s="356" t="s">
        <v>5978</v>
      </c>
      <c r="C3171" s="356" t="s">
        <v>3655</v>
      </c>
      <c r="D3171" s="353">
        <v>3203.2</v>
      </c>
    </row>
    <row r="3172" spans="1:4" x14ac:dyDescent="0.25">
      <c r="A3172" s="356">
        <v>13741</v>
      </c>
      <c r="B3172" s="356" t="s">
        <v>5979</v>
      </c>
      <c r="C3172" s="356" t="s">
        <v>3517</v>
      </c>
      <c r="D3172" s="353">
        <v>2436.12</v>
      </c>
    </row>
    <row r="3173" spans="1:4" x14ac:dyDescent="0.25">
      <c r="A3173" s="356">
        <v>3288</v>
      </c>
      <c r="B3173" s="356" t="s">
        <v>5980</v>
      </c>
      <c r="C3173" s="356" t="s">
        <v>3526</v>
      </c>
      <c r="D3173" s="352">
        <v>5.99</v>
      </c>
    </row>
    <row r="3174" spans="1:4" x14ac:dyDescent="0.25">
      <c r="A3174" s="356">
        <v>13587</v>
      </c>
      <c r="B3174" s="356" t="s">
        <v>5981</v>
      </c>
      <c r="C3174" s="356" t="s">
        <v>3526</v>
      </c>
      <c r="D3174" s="352">
        <v>3.62</v>
      </c>
    </row>
    <row r="3175" spans="1:4" x14ac:dyDescent="0.25">
      <c r="A3175" s="356">
        <v>38598</v>
      </c>
      <c r="B3175" s="356" t="s">
        <v>10317</v>
      </c>
      <c r="C3175" s="356" t="s">
        <v>3517</v>
      </c>
      <c r="D3175" s="352">
        <v>3.06</v>
      </c>
    </row>
    <row r="3176" spans="1:4" x14ac:dyDescent="0.25">
      <c r="A3176" s="356">
        <v>38595</v>
      </c>
      <c r="B3176" s="356" t="s">
        <v>10318</v>
      </c>
      <c r="C3176" s="356" t="s">
        <v>3517</v>
      </c>
      <c r="D3176" s="352">
        <v>2.59</v>
      </c>
    </row>
    <row r="3177" spans="1:4" x14ac:dyDescent="0.25">
      <c r="A3177" s="356">
        <v>38592</v>
      </c>
      <c r="B3177" s="356" t="s">
        <v>10319</v>
      </c>
      <c r="C3177" s="356" t="s">
        <v>3517</v>
      </c>
      <c r="D3177" s="352">
        <v>2.62</v>
      </c>
    </row>
    <row r="3178" spans="1:4" x14ac:dyDescent="0.25">
      <c r="A3178" s="356">
        <v>38588</v>
      </c>
      <c r="B3178" s="356" t="s">
        <v>10320</v>
      </c>
      <c r="C3178" s="356" t="s">
        <v>3517</v>
      </c>
      <c r="D3178" s="352">
        <v>2.1</v>
      </c>
    </row>
    <row r="3179" spans="1:4" x14ac:dyDescent="0.25">
      <c r="A3179" s="356">
        <v>38593</v>
      </c>
      <c r="B3179" s="356" t="s">
        <v>10321</v>
      </c>
      <c r="C3179" s="356" t="s">
        <v>3517</v>
      </c>
      <c r="D3179" s="352">
        <v>2.9</v>
      </c>
    </row>
    <row r="3180" spans="1:4" x14ac:dyDescent="0.25">
      <c r="A3180" s="356">
        <v>38589</v>
      </c>
      <c r="B3180" s="356" t="s">
        <v>10322</v>
      </c>
      <c r="C3180" s="356" t="s">
        <v>3517</v>
      </c>
      <c r="D3180" s="352">
        <v>2.2000000000000002</v>
      </c>
    </row>
    <row r="3181" spans="1:4" x14ac:dyDescent="0.25">
      <c r="A3181" s="356">
        <v>38594</v>
      </c>
      <c r="B3181" s="356" t="s">
        <v>10323</v>
      </c>
      <c r="C3181" s="356" t="s">
        <v>3517</v>
      </c>
      <c r="D3181" s="352">
        <v>4.57</v>
      </c>
    </row>
    <row r="3182" spans="1:4" x14ac:dyDescent="0.25">
      <c r="A3182" s="356">
        <v>34773</v>
      </c>
      <c r="B3182" s="356" t="s">
        <v>10324</v>
      </c>
      <c r="C3182" s="356" t="s">
        <v>3517</v>
      </c>
      <c r="D3182" s="352">
        <v>2.16</v>
      </c>
    </row>
    <row r="3183" spans="1:4" x14ac:dyDescent="0.25">
      <c r="A3183" s="356">
        <v>34769</v>
      </c>
      <c r="B3183" s="356" t="s">
        <v>10325</v>
      </c>
      <c r="C3183" s="356" t="s">
        <v>3517</v>
      </c>
      <c r="D3183" s="352">
        <v>2.68</v>
      </c>
    </row>
    <row r="3184" spans="1:4" x14ac:dyDescent="0.25">
      <c r="A3184" s="356">
        <v>34763</v>
      </c>
      <c r="B3184" s="356" t="s">
        <v>10326</v>
      </c>
      <c r="C3184" s="356" t="s">
        <v>3517</v>
      </c>
      <c r="D3184" s="352">
        <v>1.65</v>
      </c>
    </row>
    <row r="3185" spans="1:4" x14ac:dyDescent="0.25">
      <c r="A3185" s="356">
        <v>34774</v>
      </c>
      <c r="B3185" s="356" t="s">
        <v>10327</v>
      </c>
      <c r="C3185" s="356" t="s">
        <v>3517</v>
      </c>
      <c r="D3185" s="352">
        <v>2.0499999999999998</v>
      </c>
    </row>
    <row r="3186" spans="1:4" x14ac:dyDescent="0.25">
      <c r="A3186" s="356">
        <v>34771</v>
      </c>
      <c r="B3186" s="356" t="s">
        <v>10328</v>
      </c>
      <c r="C3186" s="356" t="s">
        <v>3517</v>
      </c>
      <c r="D3186" s="352">
        <v>2.4700000000000002</v>
      </c>
    </row>
    <row r="3187" spans="1:4" x14ac:dyDescent="0.25">
      <c r="A3187" s="356">
        <v>34764</v>
      </c>
      <c r="B3187" s="356" t="s">
        <v>10329</v>
      </c>
      <c r="C3187" s="356" t="s">
        <v>3517</v>
      </c>
      <c r="D3187" s="352">
        <v>1.62</v>
      </c>
    </row>
    <row r="3188" spans="1:4" x14ac:dyDescent="0.25">
      <c r="A3188" s="356">
        <v>34788</v>
      </c>
      <c r="B3188" s="356" t="s">
        <v>5982</v>
      </c>
      <c r="C3188" s="356" t="s">
        <v>3517</v>
      </c>
      <c r="D3188" s="352">
        <v>1.65</v>
      </c>
    </row>
    <row r="3189" spans="1:4" x14ac:dyDescent="0.25">
      <c r="A3189" s="356">
        <v>34781</v>
      </c>
      <c r="B3189" s="356" t="s">
        <v>5983</v>
      </c>
      <c r="C3189" s="356" t="s">
        <v>3517</v>
      </c>
      <c r="D3189" s="352">
        <v>1.87</v>
      </c>
    </row>
    <row r="3190" spans="1:4" x14ac:dyDescent="0.25">
      <c r="A3190" s="356">
        <v>41682</v>
      </c>
      <c r="B3190" s="356" t="s">
        <v>10330</v>
      </c>
      <c r="C3190" s="356" t="s">
        <v>3517</v>
      </c>
      <c r="D3190" s="352">
        <v>33.4</v>
      </c>
    </row>
    <row r="3191" spans="1:4" x14ac:dyDescent="0.25">
      <c r="A3191" s="356">
        <v>41683</v>
      </c>
      <c r="B3191" s="356" t="s">
        <v>10331</v>
      </c>
      <c r="C3191" s="356" t="s">
        <v>3517</v>
      </c>
      <c r="D3191" s="352">
        <v>24.57</v>
      </c>
    </row>
    <row r="3192" spans="1:4" x14ac:dyDescent="0.25">
      <c r="A3192" s="356">
        <v>41680</v>
      </c>
      <c r="B3192" s="356" t="s">
        <v>10332</v>
      </c>
      <c r="C3192" s="356" t="s">
        <v>3517</v>
      </c>
      <c r="D3192" s="352">
        <v>13.23</v>
      </c>
    </row>
    <row r="3193" spans="1:4" x14ac:dyDescent="0.25">
      <c r="A3193" s="356">
        <v>41679</v>
      </c>
      <c r="B3193" s="356" t="s">
        <v>10333</v>
      </c>
      <c r="C3193" s="356" t="s">
        <v>3517</v>
      </c>
      <c r="D3193" s="352">
        <v>30.24</v>
      </c>
    </row>
    <row r="3194" spans="1:4" x14ac:dyDescent="0.25">
      <c r="A3194" s="356">
        <v>41681</v>
      </c>
      <c r="B3194" s="356" t="s">
        <v>10334</v>
      </c>
      <c r="C3194" s="356" t="s">
        <v>3517</v>
      </c>
      <c r="D3194" s="352">
        <v>20.69</v>
      </c>
    </row>
    <row r="3195" spans="1:4" x14ac:dyDescent="0.25">
      <c r="A3195" s="356">
        <v>43386</v>
      </c>
      <c r="B3195" s="356" t="s">
        <v>10335</v>
      </c>
      <c r="C3195" s="356" t="s">
        <v>3517</v>
      </c>
      <c r="D3195" s="352">
        <v>47.25</v>
      </c>
    </row>
    <row r="3196" spans="1:4" x14ac:dyDescent="0.25">
      <c r="A3196" s="356">
        <v>4059</v>
      </c>
      <c r="B3196" s="356" t="s">
        <v>10336</v>
      </c>
      <c r="C3196" s="356" t="s">
        <v>3526</v>
      </c>
      <c r="D3196" s="352">
        <v>33.4</v>
      </c>
    </row>
    <row r="3197" spans="1:4" x14ac:dyDescent="0.25">
      <c r="A3197" s="356">
        <v>4062</v>
      </c>
      <c r="B3197" s="356" t="s">
        <v>5984</v>
      </c>
      <c r="C3197" s="356" t="s">
        <v>3517</v>
      </c>
      <c r="D3197" s="352">
        <v>33.4</v>
      </c>
    </row>
    <row r="3198" spans="1:4" x14ac:dyDescent="0.25">
      <c r="A3198" s="356">
        <v>4061</v>
      </c>
      <c r="B3198" s="356" t="s">
        <v>10337</v>
      </c>
      <c r="C3198" s="356" t="s">
        <v>3517</v>
      </c>
      <c r="D3198" s="352">
        <v>41.58</v>
      </c>
    </row>
    <row r="3199" spans="1:4" x14ac:dyDescent="0.25">
      <c r="A3199" s="356">
        <v>41315</v>
      </c>
      <c r="B3199" s="356" t="s">
        <v>8174</v>
      </c>
      <c r="C3199" s="356" t="s">
        <v>3575</v>
      </c>
      <c r="D3199" s="352">
        <v>66.91</v>
      </c>
    </row>
    <row r="3200" spans="1:4" x14ac:dyDescent="0.25">
      <c r="A3200" s="356">
        <v>43148</v>
      </c>
      <c r="B3200" s="356" t="s">
        <v>8175</v>
      </c>
      <c r="C3200" s="356" t="s">
        <v>3575</v>
      </c>
      <c r="D3200" s="352">
        <v>45.41</v>
      </c>
    </row>
    <row r="3201" spans="1:4" x14ac:dyDescent="0.25">
      <c r="A3201" s="356">
        <v>43147</v>
      </c>
      <c r="B3201" s="356" t="s">
        <v>8176</v>
      </c>
      <c r="C3201" s="356" t="s">
        <v>3575</v>
      </c>
      <c r="D3201" s="352">
        <v>17.59</v>
      </c>
    </row>
    <row r="3202" spans="1:4" x14ac:dyDescent="0.25">
      <c r="A3202" s="356">
        <v>10608</v>
      </c>
      <c r="B3202" s="356" t="s">
        <v>5985</v>
      </c>
      <c r="C3202" s="356" t="s">
        <v>3517</v>
      </c>
      <c r="D3202" s="353">
        <v>10084.049999999999</v>
      </c>
    </row>
    <row r="3203" spans="1:4" x14ac:dyDescent="0.25">
      <c r="A3203" s="356">
        <v>4069</v>
      </c>
      <c r="B3203" s="356" t="s">
        <v>5986</v>
      </c>
      <c r="C3203" s="356" t="s">
        <v>3519</v>
      </c>
      <c r="D3203" s="352">
        <v>32.33</v>
      </c>
    </row>
    <row r="3204" spans="1:4" x14ac:dyDescent="0.25">
      <c r="A3204" s="356">
        <v>40819</v>
      </c>
      <c r="B3204" s="356" t="s">
        <v>5987</v>
      </c>
      <c r="C3204" s="356" t="s">
        <v>3655</v>
      </c>
      <c r="D3204" s="353">
        <v>5715.66</v>
      </c>
    </row>
    <row r="3205" spans="1:4" x14ac:dyDescent="0.25">
      <c r="A3205" s="356">
        <v>34361</v>
      </c>
      <c r="B3205" s="356" t="s">
        <v>5988</v>
      </c>
      <c r="C3205" s="356" t="s">
        <v>3575</v>
      </c>
      <c r="D3205" s="352">
        <v>12.8</v>
      </c>
    </row>
    <row r="3206" spans="1:4" x14ac:dyDescent="0.25">
      <c r="A3206" s="356">
        <v>36512</v>
      </c>
      <c r="B3206" s="356" t="s">
        <v>5989</v>
      </c>
      <c r="C3206" s="356" t="s">
        <v>3517</v>
      </c>
      <c r="D3206" s="353">
        <v>19509.32</v>
      </c>
    </row>
    <row r="3207" spans="1:4" x14ac:dyDescent="0.25">
      <c r="A3207" s="356">
        <v>44478</v>
      </c>
      <c r="B3207" s="356" t="s">
        <v>12684</v>
      </c>
      <c r="C3207" s="356" t="s">
        <v>3575</v>
      </c>
      <c r="D3207" s="352">
        <v>19.690000000000001</v>
      </c>
    </row>
    <row r="3208" spans="1:4" x14ac:dyDescent="0.25">
      <c r="A3208" s="356">
        <v>44477</v>
      </c>
      <c r="B3208" s="356" t="s">
        <v>12685</v>
      </c>
      <c r="C3208" s="356" t="s">
        <v>3575</v>
      </c>
      <c r="D3208" s="352">
        <v>19.690000000000001</v>
      </c>
    </row>
    <row r="3209" spans="1:4" x14ac:dyDescent="0.25">
      <c r="A3209" s="356">
        <v>11697</v>
      </c>
      <c r="B3209" s="356" t="s">
        <v>5990</v>
      </c>
      <c r="C3209" s="356" t="s">
        <v>3517</v>
      </c>
      <c r="D3209" s="352">
        <v>797.05</v>
      </c>
    </row>
    <row r="3210" spans="1:4" x14ac:dyDescent="0.25">
      <c r="A3210" s="356">
        <v>11698</v>
      </c>
      <c r="B3210" s="356" t="s">
        <v>5991</v>
      </c>
      <c r="C3210" s="356" t="s">
        <v>3517</v>
      </c>
      <c r="D3210" s="352">
        <v>950.84</v>
      </c>
    </row>
    <row r="3211" spans="1:4" x14ac:dyDescent="0.25">
      <c r="A3211" s="356">
        <v>10432</v>
      </c>
      <c r="B3211" s="356" t="s">
        <v>12686</v>
      </c>
      <c r="C3211" s="356" t="s">
        <v>3517</v>
      </c>
      <c r="D3211" s="352">
        <v>328.02</v>
      </c>
    </row>
    <row r="3212" spans="1:4" x14ac:dyDescent="0.25">
      <c r="A3212" s="356">
        <v>11699</v>
      </c>
      <c r="B3212" s="356" t="s">
        <v>5992</v>
      </c>
      <c r="C3212" s="356" t="s">
        <v>3517</v>
      </c>
      <c r="D3212" s="353">
        <v>1050.8900000000001</v>
      </c>
    </row>
    <row r="3213" spans="1:4" x14ac:dyDescent="0.25">
      <c r="A3213" s="356">
        <v>44020</v>
      </c>
      <c r="B3213" s="356" t="s">
        <v>12687</v>
      </c>
      <c r="C3213" s="356" t="s">
        <v>3517</v>
      </c>
      <c r="D3213" s="352">
        <v>809.26</v>
      </c>
    </row>
    <row r="3214" spans="1:4" x14ac:dyDescent="0.25">
      <c r="A3214" s="356">
        <v>41420</v>
      </c>
      <c r="B3214" s="356" t="s">
        <v>12688</v>
      </c>
      <c r="C3214" s="356" t="s">
        <v>3517</v>
      </c>
      <c r="D3214" s="352">
        <v>10.88</v>
      </c>
    </row>
    <row r="3215" spans="1:4" x14ac:dyDescent="0.25">
      <c r="A3215" s="356">
        <v>41422</v>
      </c>
      <c r="B3215" s="356" t="s">
        <v>12689</v>
      </c>
      <c r="C3215" s="356" t="s">
        <v>3517</v>
      </c>
      <c r="D3215" s="352">
        <v>14.86</v>
      </c>
    </row>
    <row r="3216" spans="1:4" x14ac:dyDescent="0.25">
      <c r="A3216" s="356">
        <v>41425</v>
      </c>
      <c r="B3216" s="356" t="s">
        <v>12690</v>
      </c>
      <c r="C3216" s="356" t="s">
        <v>3517</v>
      </c>
      <c r="D3216" s="352">
        <v>7.6</v>
      </c>
    </row>
    <row r="3217" spans="1:4" x14ac:dyDescent="0.25">
      <c r="A3217" s="356">
        <v>41426</v>
      </c>
      <c r="B3217" s="356" t="s">
        <v>12691</v>
      </c>
      <c r="C3217" s="356" t="s">
        <v>3517</v>
      </c>
      <c r="D3217" s="352">
        <v>13.71</v>
      </c>
    </row>
    <row r="3218" spans="1:4" x14ac:dyDescent="0.25">
      <c r="A3218" s="356">
        <v>41419</v>
      </c>
      <c r="B3218" s="356" t="s">
        <v>12692</v>
      </c>
      <c r="C3218" s="356" t="s">
        <v>3517</v>
      </c>
      <c r="D3218" s="352">
        <v>8</v>
      </c>
    </row>
    <row r="3219" spans="1:4" x14ac:dyDescent="0.25">
      <c r="A3219" s="356">
        <v>41421</v>
      </c>
      <c r="B3219" s="356" t="s">
        <v>12693</v>
      </c>
      <c r="C3219" s="356" t="s">
        <v>3517</v>
      </c>
      <c r="D3219" s="352">
        <v>10.85</v>
      </c>
    </row>
    <row r="3220" spans="1:4" x14ac:dyDescent="0.25">
      <c r="A3220" s="356">
        <v>41414</v>
      </c>
      <c r="B3220" s="356" t="s">
        <v>12694</v>
      </c>
      <c r="C3220" s="356" t="s">
        <v>3517</v>
      </c>
      <c r="D3220" s="352">
        <v>25.16</v>
      </c>
    </row>
    <row r="3221" spans="1:4" x14ac:dyDescent="0.25">
      <c r="A3221" s="356">
        <v>41415</v>
      </c>
      <c r="B3221" s="356" t="s">
        <v>12695</v>
      </c>
      <c r="C3221" s="356" t="s">
        <v>3517</v>
      </c>
      <c r="D3221" s="352">
        <v>29.31</v>
      </c>
    </row>
    <row r="3222" spans="1:4" x14ac:dyDescent="0.25">
      <c r="A3222" s="356">
        <v>37514</v>
      </c>
      <c r="B3222" s="356" t="s">
        <v>5993</v>
      </c>
      <c r="C3222" s="356" t="s">
        <v>3517</v>
      </c>
      <c r="D3222" s="353">
        <v>189750</v>
      </c>
    </row>
    <row r="3223" spans="1:4" x14ac:dyDescent="0.25">
      <c r="A3223" s="356">
        <v>37519</v>
      </c>
      <c r="B3223" s="356" t="s">
        <v>5994</v>
      </c>
      <c r="C3223" s="356" t="s">
        <v>3517</v>
      </c>
      <c r="D3223" s="353">
        <v>292839.92</v>
      </c>
    </row>
    <row r="3224" spans="1:4" x14ac:dyDescent="0.25">
      <c r="A3224" s="356">
        <v>37520</v>
      </c>
      <c r="B3224" s="356" t="s">
        <v>5995</v>
      </c>
      <c r="C3224" s="356" t="s">
        <v>3517</v>
      </c>
      <c r="D3224" s="353">
        <v>288039.26</v>
      </c>
    </row>
    <row r="3225" spans="1:4" x14ac:dyDescent="0.25">
      <c r="A3225" s="356">
        <v>37521</v>
      </c>
      <c r="B3225" s="356" t="s">
        <v>5996</v>
      </c>
      <c r="C3225" s="356" t="s">
        <v>3517</v>
      </c>
      <c r="D3225" s="353">
        <v>351407.91</v>
      </c>
    </row>
    <row r="3226" spans="1:4" x14ac:dyDescent="0.25">
      <c r="A3226" s="356">
        <v>37522</v>
      </c>
      <c r="B3226" s="356" t="s">
        <v>5997</v>
      </c>
      <c r="C3226" s="356" t="s">
        <v>3517</v>
      </c>
      <c r="D3226" s="353">
        <v>361980.28</v>
      </c>
    </row>
    <row r="3227" spans="1:4" x14ac:dyDescent="0.25">
      <c r="A3227" s="356">
        <v>21109</v>
      </c>
      <c r="B3227" s="356" t="s">
        <v>5998</v>
      </c>
      <c r="C3227" s="356" t="s">
        <v>3517</v>
      </c>
      <c r="D3227" s="352">
        <v>48.14</v>
      </c>
    </row>
    <row r="3228" spans="1:4" x14ac:dyDescent="0.25">
      <c r="A3228" s="356">
        <v>37546</v>
      </c>
      <c r="B3228" s="356" t="s">
        <v>5999</v>
      </c>
      <c r="C3228" s="356" t="s">
        <v>3517</v>
      </c>
      <c r="D3228" s="353">
        <v>13281.62</v>
      </c>
    </row>
    <row r="3229" spans="1:4" x14ac:dyDescent="0.25">
      <c r="A3229" s="356">
        <v>37544</v>
      </c>
      <c r="B3229" s="356" t="s">
        <v>6000</v>
      </c>
      <c r="C3229" s="356" t="s">
        <v>3517</v>
      </c>
      <c r="D3229" s="353">
        <v>14047.54</v>
      </c>
    </row>
    <row r="3230" spans="1:4" x14ac:dyDescent="0.25">
      <c r="A3230" s="356">
        <v>37545</v>
      </c>
      <c r="B3230" s="356" t="s">
        <v>6001</v>
      </c>
      <c r="C3230" s="356" t="s">
        <v>3517</v>
      </c>
      <c r="D3230" s="353">
        <v>16714.689999999999</v>
      </c>
    </row>
    <row r="3231" spans="1:4" x14ac:dyDescent="0.25">
      <c r="A3231" s="356">
        <v>36793</v>
      </c>
      <c r="B3231" s="356" t="s">
        <v>12696</v>
      </c>
      <c r="C3231" s="356" t="s">
        <v>3517</v>
      </c>
      <c r="D3231" s="352">
        <v>769.71</v>
      </c>
    </row>
    <row r="3232" spans="1:4" x14ac:dyDescent="0.25">
      <c r="A3232" s="356">
        <v>11769</v>
      </c>
      <c r="B3232" s="356" t="s">
        <v>12697</v>
      </c>
      <c r="C3232" s="356" t="s">
        <v>3517</v>
      </c>
      <c r="D3232" s="352">
        <v>340.15</v>
      </c>
    </row>
    <row r="3233" spans="1:4" x14ac:dyDescent="0.25">
      <c r="A3233" s="356">
        <v>11771</v>
      </c>
      <c r="B3233" s="356" t="s">
        <v>12698</v>
      </c>
      <c r="C3233" s="356" t="s">
        <v>3517</v>
      </c>
      <c r="D3233" s="352">
        <v>416.64</v>
      </c>
    </row>
    <row r="3234" spans="1:4" x14ac:dyDescent="0.25">
      <c r="A3234" s="356">
        <v>39919</v>
      </c>
      <c r="B3234" s="356" t="s">
        <v>6002</v>
      </c>
      <c r="C3234" s="356" t="s">
        <v>3517</v>
      </c>
      <c r="D3234" s="353">
        <v>66481.84</v>
      </c>
    </row>
    <row r="3235" spans="1:4" x14ac:dyDescent="0.25">
      <c r="A3235" s="356">
        <v>38385</v>
      </c>
      <c r="B3235" s="356" t="s">
        <v>6003</v>
      </c>
      <c r="C3235" s="356" t="s">
        <v>3517</v>
      </c>
      <c r="D3235" s="352">
        <v>48.23</v>
      </c>
    </row>
    <row r="3236" spans="1:4" x14ac:dyDescent="0.25">
      <c r="A3236" s="356">
        <v>36800</v>
      </c>
      <c r="B3236" s="356" t="s">
        <v>12699</v>
      </c>
      <c r="C3236" s="356" t="s">
        <v>3517</v>
      </c>
      <c r="D3236" s="352">
        <v>204.39</v>
      </c>
    </row>
    <row r="3237" spans="1:4" x14ac:dyDescent="0.25">
      <c r="A3237" s="356">
        <v>37587</v>
      </c>
      <c r="B3237" s="356" t="s">
        <v>12700</v>
      </c>
      <c r="C3237" s="356" t="s">
        <v>3517</v>
      </c>
      <c r="D3237" s="352">
        <v>449.04</v>
      </c>
    </row>
    <row r="3238" spans="1:4" x14ac:dyDescent="0.25">
      <c r="A3238" s="356">
        <v>11561</v>
      </c>
      <c r="B3238" s="356" t="s">
        <v>10338</v>
      </c>
      <c r="C3238" s="356" t="s">
        <v>3517</v>
      </c>
      <c r="D3238" s="352">
        <v>248.85</v>
      </c>
    </row>
    <row r="3239" spans="1:4" x14ac:dyDescent="0.25">
      <c r="A3239" s="356">
        <v>43604</v>
      </c>
      <c r="B3239" s="356" t="s">
        <v>10339</v>
      </c>
      <c r="C3239" s="356" t="s">
        <v>3517</v>
      </c>
      <c r="D3239" s="352">
        <v>132.66</v>
      </c>
    </row>
    <row r="3240" spans="1:4" x14ac:dyDescent="0.25">
      <c r="A3240" s="356">
        <v>11560</v>
      </c>
      <c r="B3240" s="356" t="s">
        <v>10340</v>
      </c>
      <c r="C3240" s="356" t="s">
        <v>3517</v>
      </c>
      <c r="D3240" s="352">
        <v>192.07</v>
      </c>
    </row>
    <row r="3241" spans="1:4" x14ac:dyDescent="0.25">
      <c r="A3241" s="356">
        <v>11499</v>
      </c>
      <c r="B3241" s="356" t="s">
        <v>10341</v>
      </c>
      <c r="C3241" s="356" t="s">
        <v>3517</v>
      </c>
      <c r="D3241" s="352">
        <v>770.1</v>
      </c>
    </row>
    <row r="3242" spans="1:4" x14ac:dyDescent="0.25">
      <c r="A3242" s="356">
        <v>34761</v>
      </c>
      <c r="B3242" s="356" t="s">
        <v>6004</v>
      </c>
      <c r="C3242" s="356" t="s">
        <v>3519</v>
      </c>
      <c r="D3242" s="352">
        <v>16.079999999999998</v>
      </c>
    </row>
    <row r="3243" spans="1:4" x14ac:dyDescent="0.25">
      <c r="A3243" s="356">
        <v>40924</v>
      </c>
      <c r="B3243" s="356" t="s">
        <v>6005</v>
      </c>
      <c r="C3243" s="356" t="s">
        <v>3655</v>
      </c>
      <c r="D3243" s="353">
        <v>2841.91</v>
      </c>
    </row>
    <row r="3244" spans="1:4" x14ac:dyDescent="0.25">
      <c r="A3244" s="356">
        <v>40983</v>
      </c>
      <c r="B3244" s="356" t="s">
        <v>6006</v>
      </c>
      <c r="C3244" s="356" t="s">
        <v>3655</v>
      </c>
      <c r="D3244" s="353">
        <v>1994.6</v>
      </c>
    </row>
    <row r="3245" spans="1:4" x14ac:dyDescent="0.25">
      <c r="A3245" s="356">
        <v>44497</v>
      </c>
      <c r="B3245" s="356" t="s">
        <v>12701</v>
      </c>
      <c r="C3245" s="356" t="s">
        <v>3519</v>
      </c>
      <c r="D3245" s="352">
        <v>11.28</v>
      </c>
    </row>
    <row r="3246" spans="1:4" x14ac:dyDescent="0.25">
      <c r="A3246" s="356">
        <v>2437</v>
      </c>
      <c r="B3246" s="356" t="s">
        <v>6007</v>
      </c>
      <c r="C3246" s="356" t="s">
        <v>3519</v>
      </c>
      <c r="D3246" s="352">
        <v>17.920000000000002</v>
      </c>
    </row>
    <row r="3247" spans="1:4" x14ac:dyDescent="0.25">
      <c r="A3247" s="356">
        <v>40921</v>
      </c>
      <c r="B3247" s="356" t="s">
        <v>6008</v>
      </c>
      <c r="C3247" s="356" t="s">
        <v>3655</v>
      </c>
      <c r="D3247" s="353">
        <v>3167.83</v>
      </c>
    </row>
    <row r="3248" spans="1:4" x14ac:dyDescent="0.25">
      <c r="A3248" s="356">
        <v>14252</v>
      </c>
      <c r="B3248" s="356" t="s">
        <v>6009</v>
      </c>
      <c r="C3248" s="356" t="s">
        <v>3517</v>
      </c>
      <c r="D3248" s="353">
        <v>2316.27</v>
      </c>
    </row>
    <row r="3249" spans="1:4" x14ac:dyDescent="0.25">
      <c r="A3249" s="356">
        <v>730</v>
      </c>
      <c r="B3249" s="356" t="s">
        <v>6010</v>
      </c>
      <c r="C3249" s="356" t="s">
        <v>3517</v>
      </c>
      <c r="D3249" s="353">
        <v>6188.63</v>
      </c>
    </row>
    <row r="3250" spans="1:4" x14ac:dyDescent="0.25">
      <c r="A3250" s="356">
        <v>723</v>
      </c>
      <c r="B3250" s="356" t="s">
        <v>6011</v>
      </c>
      <c r="C3250" s="356" t="s">
        <v>3517</v>
      </c>
      <c r="D3250" s="353">
        <v>3075.97</v>
      </c>
    </row>
    <row r="3251" spans="1:4" x14ac:dyDescent="0.25">
      <c r="A3251" s="356">
        <v>36502</v>
      </c>
      <c r="B3251" s="356" t="s">
        <v>6012</v>
      </c>
      <c r="C3251" s="356" t="s">
        <v>3517</v>
      </c>
      <c r="D3251" s="353">
        <v>2891.04</v>
      </c>
    </row>
    <row r="3252" spans="1:4" x14ac:dyDescent="0.25">
      <c r="A3252" s="356">
        <v>36503</v>
      </c>
      <c r="B3252" s="356" t="s">
        <v>6013</v>
      </c>
      <c r="C3252" s="356" t="s">
        <v>3517</v>
      </c>
      <c r="D3252" s="353">
        <v>3565</v>
      </c>
    </row>
    <row r="3253" spans="1:4" x14ac:dyDescent="0.25">
      <c r="A3253" s="356">
        <v>4090</v>
      </c>
      <c r="B3253" s="356" t="s">
        <v>6014</v>
      </c>
      <c r="C3253" s="356" t="s">
        <v>3517</v>
      </c>
      <c r="D3253" s="353">
        <v>928000</v>
      </c>
    </row>
    <row r="3254" spans="1:4" x14ac:dyDescent="0.25">
      <c r="A3254" s="356">
        <v>13227</v>
      </c>
      <c r="B3254" s="356" t="s">
        <v>6015</v>
      </c>
      <c r="C3254" s="356" t="s">
        <v>3517</v>
      </c>
      <c r="D3254" s="353">
        <v>1153155.72</v>
      </c>
    </row>
    <row r="3255" spans="1:4" x14ac:dyDescent="0.25">
      <c r="A3255" s="356">
        <v>10597</v>
      </c>
      <c r="B3255" s="356" t="s">
        <v>6016</v>
      </c>
      <c r="C3255" s="356" t="s">
        <v>3517</v>
      </c>
      <c r="D3255" s="353">
        <v>1213845.1499999999</v>
      </c>
    </row>
    <row r="3256" spans="1:4" x14ac:dyDescent="0.25">
      <c r="A3256" s="356">
        <v>39628</v>
      </c>
      <c r="B3256" s="356" t="s">
        <v>6017</v>
      </c>
      <c r="C3256" s="356" t="s">
        <v>3517</v>
      </c>
      <c r="D3256" s="353">
        <v>4094.61</v>
      </c>
    </row>
    <row r="3257" spans="1:4" x14ac:dyDescent="0.25">
      <c r="A3257" s="356">
        <v>39404</v>
      </c>
      <c r="B3257" s="356" t="s">
        <v>6018</v>
      </c>
      <c r="C3257" s="356" t="s">
        <v>3517</v>
      </c>
      <c r="D3257" s="353">
        <v>2030.38</v>
      </c>
    </row>
    <row r="3258" spans="1:4" x14ac:dyDescent="0.25">
      <c r="A3258" s="356">
        <v>39402</v>
      </c>
      <c r="B3258" s="356" t="s">
        <v>6019</v>
      </c>
      <c r="C3258" s="356" t="s">
        <v>3517</v>
      </c>
      <c r="D3258" s="353">
        <v>1672.65</v>
      </c>
    </row>
    <row r="3259" spans="1:4" x14ac:dyDescent="0.25">
      <c r="A3259" s="356">
        <v>39403</v>
      </c>
      <c r="B3259" s="356" t="s">
        <v>6020</v>
      </c>
      <c r="C3259" s="356" t="s">
        <v>3517</v>
      </c>
      <c r="D3259" s="353">
        <v>1636.26</v>
      </c>
    </row>
    <row r="3260" spans="1:4" x14ac:dyDescent="0.25">
      <c r="A3260" s="356">
        <v>4093</v>
      </c>
      <c r="B3260" s="356" t="s">
        <v>6021</v>
      </c>
      <c r="C3260" s="356" t="s">
        <v>3519</v>
      </c>
      <c r="D3260" s="352">
        <v>13.1</v>
      </c>
    </row>
    <row r="3261" spans="1:4" x14ac:dyDescent="0.25">
      <c r="A3261" s="356">
        <v>10512</v>
      </c>
      <c r="B3261" s="356" t="s">
        <v>6022</v>
      </c>
      <c r="C3261" s="356" t="s">
        <v>3655</v>
      </c>
      <c r="D3261" s="353">
        <v>2315.6</v>
      </c>
    </row>
    <row r="3262" spans="1:4" x14ac:dyDescent="0.25">
      <c r="A3262" s="356">
        <v>20020</v>
      </c>
      <c r="B3262" s="356" t="s">
        <v>6023</v>
      </c>
      <c r="C3262" s="356" t="s">
        <v>3519</v>
      </c>
      <c r="D3262" s="352">
        <v>12.35</v>
      </c>
    </row>
    <row r="3263" spans="1:4" x14ac:dyDescent="0.25">
      <c r="A3263" s="356">
        <v>41038</v>
      </c>
      <c r="B3263" s="356" t="s">
        <v>6024</v>
      </c>
      <c r="C3263" s="356" t="s">
        <v>3655</v>
      </c>
      <c r="D3263" s="353">
        <v>2184.1999999999998</v>
      </c>
    </row>
    <row r="3264" spans="1:4" x14ac:dyDescent="0.25">
      <c r="A3264" s="356">
        <v>4094</v>
      </c>
      <c r="B3264" s="356" t="s">
        <v>6025</v>
      </c>
      <c r="C3264" s="356" t="s">
        <v>3519</v>
      </c>
      <c r="D3264" s="352">
        <v>17.489999999999998</v>
      </c>
    </row>
    <row r="3265" spans="1:4" x14ac:dyDescent="0.25">
      <c r="A3265" s="356">
        <v>40988</v>
      </c>
      <c r="B3265" s="356" t="s">
        <v>6026</v>
      </c>
      <c r="C3265" s="356" t="s">
        <v>3655</v>
      </c>
      <c r="D3265" s="353">
        <v>3092.34</v>
      </c>
    </row>
    <row r="3266" spans="1:4" x14ac:dyDescent="0.25">
      <c r="A3266" s="356">
        <v>4095</v>
      </c>
      <c r="B3266" s="356" t="s">
        <v>6027</v>
      </c>
      <c r="C3266" s="356" t="s">
        <v>3519</v>
      </c>
      <c r="D3266" s="352">
        <v>12.13</v>
      </c>
    </row>
    <row r="3267" spans="1:4" x14ac:dyDescent="0.25">
      <c r="A3267" s="356">
        <v>40990</v>
      </c>
      <c r="B3267" s="356" t="s">
        <v>6028</v>
      </c>
      <c r="C3267" s="356" t="s">
        <v>3655</v>
      </c>
      <c r="D3267" s="353">
        <v>2145.83</v>
      </c>
    </row>
    <row r="3268" spans="1:4" x14ac:dyDescent="0.25">
      <c r="A3268" s="356">
        <v>4097</v>
      </c>
      <c r="B3268" s="356" t="s">
        <v>6029</v>
      </c>
      <c r="C3268" s="356" t="s">
        <v>3519</v>
      </c>
      <c r="D3268" s="352">
        <v>14.28</v>
      </c>
    </row>
    <row r="3269" spans="1:4" x14ac:dyDescent="0.25">
      <c r="A3269" s="356">
        <v>40994</v>
      </c>
      <c r="B3269" s="356" t="s">
        <v>6030</v>
      </c>
      <c r="C3269" s="356" t="s">
        <v>3655</v>
      </c>
      <c r="D3269" s="353">
        <v>2526.3200000000002</v>
      </c>
    </row>
    <row r="3270" spans="1:4" x14ac:dyDescent="0.25">
      <c r="A3270" s="356">
        <v>4096</v>
      </c>
      <c r="B3270" s="356" t="s">
        <v>6031</v>
      </c>
      <c r="C3270" s="356" t="s">
        <v>3519</v>
      </c>
      <c r="D3270" s="352">
        <v>15.33</v>
      </c>
    </row>
    <row r="3271" spans="1:4" x14ac:dyDescent="0.25">
      <c r="A3271" s="356">
        <v>40992</v>
      </c>
      <c r="B3271" s="356" t="s">
        <v>6032</v>
      </c>
      <c r="C3271" s="356" t="s">
        <v>3655</v>
      </c>
      <c r="D3271" s="353">
        <v>2711.15</v>
      </c>
    </row>
    <row r="3272" spans="1:4" x14ac:dyDescent="0.25">
      <c r="A3272" s="356">
        <v>4114</v>
      </c>
      <c r="B3272" s="356" t="s">
        <v>6033</v>
      </c>
      <c r="C3272" s="356" t="s">
        <v>3517</v>
      </c>
      <c r="D3272" s="352">
        <v>76.55</v>
      </c>
    </row>
    <row r="3273" spans="1:4" x14ac:dyDescent="0.25">
      <c r="A3273" s="356">
        <v>36797</v>
      </c>
      <c r="B3273" s="356" t="s">
        <v>10342</v>
      </c>
      <c r="C3273" s="356" t="s">
        <v>3517</v>
      </c>
      <c r="D3273" s="352">
        <v>68.16</v>
      </c>
    </row>
    <row r="3274" spans="1:4" x14ac:dyDescent="0.25">
      <c r="A3274" s="356">
        <v>4107</v>
      </c>
      <c r="B3274" s="356" t="s">
        <v>10343</v>
      </c>
      <c r="C3274" s="356" t="s">
        <v>3517</v>
      </c>
      <c r="D3274" s="352">
        <v>64.27</v>
      </c>
    </row>
    <row r="3275" spans="1:4" x14ac:dyDescent="0.25">
      <c r="A3275" s="356">
        <v>4102</v>
      </c>
      <c r="B3275" s="356" t="s">
        <v>10344</v>
      </c>
      <c r="C3275" s="356" t="s">
        <v>3517</v>
      </c>
      <c r="D3275" s="352">
        <v>78.45</v>
      </c>
    </row>
    <row r="3276" spans="1:4" x14ac:dyDescent="0.25">
      <c r="A3276" s="356">
        <v>36799</v>
      </c>
      <c r="B3276" s="356" t="s">
        <v>6034</v>
      </c>
      <c r="C3276" s="356" t="s">
        <v>3517</v>
      </c>
      <c r="D3276" s="352">
        <v>66.16</v>
      </c>
    </row>
    <row r="3277" spans="1:4" x14ac:dyDescent="0.25">
      <c r="A3277" s="356">
        <v>2747</v>
      </c>
      <c r="B3277" s="356" t="s">
        <v>10345</v>
      </c>
      <c r="C3277" s="356" t="s">
        <v>3526</v>
      </c>
      <c r="D3277" s="352">
        <v>33.31</v>
      </c>
    </row>
    <row r="3278" spans="1:4" x14ac:dyDescent="0.25">
      <c r="A3278" s="356">
        <v>21138</v>
      </c>
      <c r="B3278" s="356" t="s">
        <v>10346</v>
      </c>
      <c r="C3278" s="356" t="s">
        <v>3526</v>
      </c>
      <c r="D3278" s="352">
        <v>10.56</v>
      </c>
    </row>
    <row r="3279" spans="1:4" x14ac:dyDescent="0.25">
      <c r="A3279" s="356">
        <v>10826</v>
      </c>
      <c r="B3279" s="356" t="s">
        <v>6035</v>
      </c>
      <c r="C3279" s="356" t="s">
        <v>3517</v>
      </c>
      <c r="D3279" s="352">
        <v>86.2</v>
      </c>
    </row>
    <row r="3280" spans="1:4" x14ac:dyDescent="0.25">
      <c r="A3280" s="356">
        <v>365</v>
      </c>
      <c r="B3280" s="356" t="s">
        <v>6036</v>
      </c>
      <c r="C3280" s="356" t="s">
        <v>3517</v>
      </c>
      <c r="D3280" s="352">
        <v>53.44</v>
      </c>
    </row>
    <row r="3281" spans="1:4" x14ac:dyDescent="0.25">
      <c r="A3281" s="356">
        <v>38639</v>
      </c>
      <c r="B3281" s="356" t="s">
        <v>6037</v>
      </c>
      <c r="C3281" s="356" t="s">
        <v>3517</v>
      </c>
      <c r="D3281" s="352">
        <v>206.89</v>
      </c>
    </row>
    <row r="3282" spans="1:4" x14ac:dyDescent="0.25">
      <c r="A3282" s="356">
        <v>38640</v>
      </c>
      <c r="B3282" s="356" t="s">
        <v>6038</v>
      </c>
      <c r="C3282" s="356" t="s">
        <v>3517</v>
      </c>
      <c r="D3282" s="352">
        <v>3.1</v>
      </c>
    </row>
    <row r="3283" spans="1:4" x14ac:dyDescent="0.25">
      <c r="A3283" s="356">
        <v>358</v>
      </c>
      <c r="B3283" s="356" t="s">
        <v>6039</v>
      </c>
      <c r="C3283" s="356" t="s">
        <v>3517</v>
      </c>
      <c r="D3283" s="352">
        <v>63.79</v>
      </c>
    </row>
    <row r="3284" spans="1:4" x14ac:dyDescent="0.25">
      <c r="A3284" s="356">
        <v>359</v>
      </c>
      <c r="B3284" s="356" t="s">
        <v>6040</v>
      </c>
      <c r="C3284" s="356" t="s">
        <v>3517</v>
      </c>
      <c r="D3284" s="352">
        <v>131.03</v>
      </c>
    </row>
    <row r="3285" spans="1:4" x14ac:dyDescent="0.25">
      <c r="A3285" s="356">
        <v>38641</v>
      </c>
      <c r="B3285" s="356" t="s">
        <v>6041</v>
      </c>
      <c r="C3285" s="356" t="s">
        <v>3517</v>
      </c>
      <c r="D3285" s="352">
        <v>129.31</v>
      </c>
    </row>
    <row r="3286" spans="1:4" x14ac:dyDescent="0.25">
      <c r="A3286" s="356">
        <v>360</v>
      </c>
      <c r="B3286" s="356" t="s">
        <v>6042</v>
      </c>
      <c r="C3286" s="356" t="s">
        <v>3517</v>
      </c>
      <c r="D3286" s="352">
        <v>3</v>
      </c>
    </row>
    <row r="3287" spans="1:4" x14ac:dyDescent="0.25">
      <c r="A3287" s="356">
        <v>42430</v>
      </c>
      <c r="B3287" s="356" t="s">
        <v>8177</v>
      </c>
      <c r="C3287" s="356" t="s">
        <v>3517</v>
      </c>
      <c r="D3287" s="353">
        <v>6318.06</v>
      </c>
    </row>
    <row r="3288" spans="1:4" x14ac:dyDescent="0.25">
      <c r="A3288" s="356">
        <v>4214</v>
      </c>
      <c r="B3288" s="356" t="s">
        <v>6043</v>
      </c>
      <c r="C3288" s="356" t="s">
        <v>3517</v>
      </c>
      <c r="D3288" s="352">
        <v>9.8800000000000008</v>
      </c>
    </row>
    <row r="3289" spans="1:4" x14ac:dyDescent="0.25">
      <c r="A3289" s="356">
        <v>4215</v>
      </c>
      <c r="B3289" s="356" t="s">
        <v>6044</v>
      </c>
      <c r="C3289" s="356" t="s">
        <v>3517</v>
      </c>
      <c r="D3289" s="352">
        <v>6.5</v>
      </c>
    </row>
    <row r="3290" spans="1:4" x14ac:dyDescent="0.25">
      <c r="A3290" s="356">
        <v>4210</v>
      </c>
      <c r="B3290" s="356" t="s">
        <v>6045</v>
      </c>
      <c r="C3290" s="356" t="s">
        <v>3517</v>
      </c>
      <c r="D3290" s="352">
        <v>1.0900000000000001</v>
      </c>
    </row>
    <row r="3291" spans="1:4" x14ac:dyDescent="0.25">
      <c r="A3291" s="356">
        <v>4212</v>
      </c>
      <c r="B3291" s="356" t="s">
        <v>6046</v>
      </c>
      <c r="C3291" s="356" t="s">
        <v>3517</v>
      </c>
      <c r="D3291" s="352">
        <v>3.14</v>
      </c>
    </row>
    <row r="3292" spans="1:4" x14ac:dyDescent="0.25">
      <c r="A3292" s="356">
        <v>4213</v>
      </c>
      <c r="B3292" s="356" t="s">
        <v>6047</v>
      </c>
      <c r="C3292" s="356" t="s">
        <v>3517</v>
      </c>
      <c r="D3292" s="352">
        <v>14.03</v>
      </c>
    </row>
    <row r="3293" spans="1:4" x14ac:dyDescent="0.25">
      <c r="A3293" s="356">
        <v>4211</v>
      </c>
      <c r="B3293" s="356" t="s">
        <v>6048</v>
      </c>
      <c r="C3293" s="356" t="s">
        <v>3517</v>
      </c>
      <c r="D3293" s="352">
        <v>1.57</v>
      </c>
    </row>
    <row r="3294" spans="1:4" x14ac:dyDescent="0.25">
      <c r="A3294" s="356">
        <v>4209</v>
      </c>
      <c r="B3294" s="356" t="s">
        <v>6049</v>
      </c>
      <c r="C3294" s="356" t="s">
        <v>3517</v>
      </c>
      <c r="D3294" s="352">
        <v>17.82</v>
      </c>
    </row>
    <row r="3295" spans="1:4" x14ac:dyDescent="0.25">
      <c r="A3295" s="356">
        <v>4180</v>
      </c>
      <c r="B3295" s="356" t="s">
        <v>6050</v>
      </c>
      <c r="C3295" s="356" t="s">
        <v>3517</v>
      </c>
      <c r="D3295" s="352">
        <v>13.42</v>
      </c>
    </row>
    <row r="3296" spans="1:4" x14ac:dyDescent="0.25">
      <c r="A3296" s="356">
        <v>4177</v>
      </c>
      <c r="B3296" s="356" t="s">
        <v>6051</v>
      </c>
      <c r="C3296" s="356" t="s">
        <v>3517</v>
      </c>
      <c r="D3296" s="352">
        <v>4.45</v>
      </c>
    </row>
    <row r="3297" spans="1:4" x14ac:dyDescent="0.25">
      <c r="A3297" s="356">
        <v>4179</v>
      </c>
      <c r="B3297" s="356" t="s">
        <v>6052</v>
      </c>
      <c r="C3297" s="356" t="s">
        <v>3517</v>
      </c>
      <c r="D3297" s="352">
        <v>9.11</v>
      </c>
    </row>
    <row r="3298" spans="1:4" x14ac:dyDescent="0.25">
      <c r="A3298" s="356">
        <v>4208</v>
      </c>
      <c r="B3298" s="356" t="s">
        <v>6053</v>
      </c>
      <c r="C3298" s="356" t="s">
        <v>3517</v>
      </c>
      <c r="D3298" s="352">
        <v>42.42</v>
      </c>
    </row>
    <row r="3299" spans="1:4" x14ac:dyDescent="0.25">
      <c r="A3299" s="356">
        <v>4181</v>
      </c>
      <c r="B3299" s="356" t="s">
        <v>6054</v>
      </c>
      <c r="C3299" s="356" t="s">
        <v>3517</v>
      </c>
      <c r="D3299" s="352">
        <v>27.72</v>
      </c>
    </row>
    <row r="3300" spans="1:4" x14ac:dyDescent="0.25">
      <c r="A3300" s="356">
        <v>4178</v>
      </c>
      <c r="B3300" s="356" t="s">
        <v>6055</v>
      </c>
      <c r="C3300" s="356" t="s">
        <v>3517</v>
      </c>
      <c r="D3300" s="352">
        <v>6.17</v>
      </c>
    </row>
    <row r="3301" spans="1:4" x14ac:dyDescent="0.25">
      <c r="A3301" s="356">
        <v>4182</v>
      </c>
      <c r="B3301" s="356" t="s">
        <v>6056</v>
      </c>
      <c r="C3301" s="356" t="s">
        <v>3517</v>
      </c>
      <c r="D3301" s="352">
        <v>69.010000000000005</v>
      </c>
    </row>
    <row r="3302" spans="1:4" x14ac:dyDescent="0.25">
      <c r="A3302" s="356">
        <v>4183</v>
      </c>
      <c r="B3302" s="356" t="s">
        <v>6057</v>
      </c>
      <c r="C3302" s="356" t="s">
        <v>3517</v>
      </c>
      <c r="D3302" s="352">
        <v>111.1</v>
      </c>
    </row>
    <row r="3303" spans="1:4" x14ac:dyDescent="0.25">
      <c r="A3303" s="356">
        <v>4184</v>
      </c>
      <c r="B3303" s="356" t="s">
        <v>6058</v>
      </c>
      <c r="C3303" s="356" t="s">
        <v>3517</v>
      </c>
      <c r="D3303" s="352">
        <v>245.25</v>
      </c>
    </row>
    <row r="3304" spans="1:4" x14ac:dyDescent="0.25">
      <c r="A3304" s="356">
        <v>4185</v>
      </c>
      <c r="B3304" s="356" t="s">
        <v>6059</v>
      </c>
      <c r="C3304" s="356" t="s">
        <v>3517</v>
      </c>
      <c r="D3304" s="352">
        <v>407.5</v>
      </c>
    </row>
    <row r="3305" spans="1:4" x14ac:dyDescent="0.25">
      <c r="A3305" s="356">
        <v>4205</v>
      </c>
      <c r="B3305" s="356" t="s">
        <v>6060</v>
      </c>
      <c r="C3305" s="356" t="s">
        <v>3517</v>
      </c>
      <c r="D3305" s="352">
        <v>23.53</v>
      </c>
    </row>
    <row r="3306" spans="1:4" x14ac:dyDescent="0.25">
      <c r="A3306" s="356">
        <v>4192</v>
      </c>
      <c r="B3306" s="356" t="s">
        <v>6061</v>
      </c>
      <c r="C3306" s="356" t="s">
        <v>3517</v>
      </c>
      <c r="D3306" s="352">
        <v>23.53</v>
      </c>
    </row>
    <row r="3307" spans="1:4" x14ac:dyDescent="0.25">
      <c r="A3307" s="356">
        <v>4191</v>
      </c>
      <c r="B3307" s="356" t="s">
        <v>6062</v>
      </c>
      <c r="C3307" s="356" t="s">
        <v>3517</v>
      </c>
      <c r="D3307" s="352">
        <v>23.53</v>
      </c>
    </row>
    <row r="3308" spans="1:4" x14ac:dyDescent="0.25">
      <c r="A3308" s="356">
        <v>4207</v>
      </c>
      <c r="B3308" s="356" t="s">
        <v>6063</v>
      </c>
      <c r="C3308" s="356" t="s">
        <v>3517</v>
      </c>
      <c r="D3308" s="352">
        <v>18.940000000000001</v>
      </c>
    </row>
    <row r="3309" spans="1:4" x14ac:dyDescent="0.25">
      <c r="A3309" s="356">
        <v>4206</v>
      </c>
      <c r="B3309" s="356" t="s">
        <v>6064</v>
      </c>
      <c r="C3309" s="356" t="s">
        <v>3517</v>
      </c>
      <c r="D3309" s="352">
        <v>18.39</v>
      </c>
    </row>
    <row r="3310" spans="1:4" x14ac:dyDescent="0.25">
      <c r="A3310" s="356">
        <v>4190</v>
      </c>
      <c r="B3310" s="356" t="s">
        <v>6065</v>
      </c>
      <c r="C3310" s="356" t="s">
        <v>3517</v>
      </c>
      <c r="D3310" s="352">
        <v>18.39</v>
      </c>
    </row>
    <row r="3311" spans="1:4" x14ac:dyDescent="0.25">
      <c r="A3311" s="356">
        <v>4186</v>
      </c>
      <c r="B3311" s="356" t="s">
        <v>6066</v>
      </c>
      <c r="C3311" s="356" t="s">
        <v>3517</v>
      </c>
      <c r="D3311" s="352">
        <v>5.43</v>
      </c>
    </row>
    <row r="3312" spans="1:4" x14ac:dyDescent="0.25">
      <c r="A3312" s="356">
        <v>4188</v>
      </c>
      <c r="B3312" s="356" t="s">
        <v>6067</v>
      </c>
      <c r="C3312" s="356" t="s">
        <v>3517</v>
      </c>
      <c r="D3312" s="352">
        <v>11.1</v>
      </c>
    </row>
    <row r="3313" spans="1:4" x14ac:dyDescent="0.25">
      <c r="A3313" s="356">
        <v>4189</v>
      </c>
      <c r="B3313" s="356" t="s">
        <v>6068</v>
      </c>
      <c r="C3313" s="356" t="s">
        <v>3517</v>
      </c>
      <c r="D3313" s="352">
        <v>11.1</v>
      </c>
    </row>
    <row r="3314" spans="1:4" x14ac:dyDescent="0.25">
      <c r="A3314" s="356">
        <v>4197</v>
      </c>
      <c r="B3314" s="356" t="s">
        <v>6069</v>
      </c>
      <c r="C3314" s="356" t="s">
        <v>3517</v>
      </c>
      <c r="D3314" s="352">
        <v>58.76</v>
      </c>
    </row>
    <row r="3315" spans="1:4" x14ac:dyDescent="0.25">
      <c r="A3315" s="356">
        <v>4194</v>
      </c>
      <c r="B3315" s="356" t="s">
        <v>6070</v>
      </c>
      <c r="C3315" s="356" t="s">
        <v>3517</v>
      </c>
      <c r="D3315" s="352">
        <v>35.51</v>
      </c>
    </row>
    <row r="3316" spans="1:4" x14ac:dyDescent="0.25">
      <c r="A3316" s="356">
        <v>4193</v>
      </c>
      <c r="B3316" s="356" t="s">
        <v>6071</v>
      </c>
      <c r="C3316" s="356" t="s">
        <v>3517</v>
      </c>
      <c r="D3316" s="352">
        <v>35.51</v>
      </c>
    </row>
    <row r="3317" spans="1:4" x14ac:dyDescent="0.25">
      <c r="A3317" s="356">
        <v>4204</v>
      </c>
      <c r="B3317" s="356" t="s">
        <v>6072</v>
      </c>
      <c r="C3317" s="356" t="s">
        <v>3517</v>
      </c>
      <c r="D3317" s="352">
        <v>35.51</v>
      </c>
    </row>
    <row r="3318" spans="1:4" x14ac:dyDescent="0.25">
      <c r="A3318" s="356">
        <v>4187</v>
      </c>
      <c r="B3318" s="356" t="s">
        <v>6073</v>
      </c>
      <c r="C3318" s="356" t="s">
        <v>3517</v>
      </c>
      <c r="D3318" s="352">
        <v>7.07</v>
      </c>
    </row>
    <row r="3319" spans="1:4" x14ac:dyDescent="0.25">
      <c r="A3319" s="356">
        <v>4202</v>
      </c>
      <c r="B3319" s="356" t="s">
        <v>6074</v>
      </c>
      <c r="C3319" s="356" t="s">
        <v>3517</v>
      </c>
      <c r="D3319" s="352">
        <v>107.32</v>
      </c>
    </row>
    <row r="3320" spans="1:4" x14ac:dyDescent="0.25">
      <c r="A3320" s="356">
        <v>4203</v>
      </c>
      <c r="B3320" s="356" t="s">
        <v>6075</v>
      </c>
      <c r="C3320" s="356" t="s">
        <v>3517</v>
      </c>
      <c r="D3320" s="352">
        <v>94.78</v>
      </c>
    </row>
    <row r="3321" spans="1:4" x14ac:dyDescent="0.25">
      <c r="A3321" s="356">
        <v>40368</v>
      </c>
      <c r="B3321" s="356" t="s">
        <v>6076</v>
      </c>
      <c r="C3321" s="356" t="s">
        <v>3517</v>
      </c>
      <c r="D3321" s="352">
        <v>57.46</v>
      </c>
    </row>
    <row r="3322" spans="1:4" x14ac:dyDescent="0.25">
      <c r="A3322" s="356">
        <v>40365</v>
      </c>
      <c r="B3322" s="356" t="s">
        <v>6077</v>
      </c>
      <c r="C3322" s="356" t="s">
        <v>3517</v>
      </c>
      <c r="D3322" s="352">
        <v>38.76</v>
      </c>
    </row>
    <row r="3323" spans="1:4" x14ac:dyDescent="0.25">
      <c r="A3323" s="356">
        <v>40356</v>
      </c>
      <c r="B3323" s="356" t="s">
        <v>6078</v>
      </c>
      <c r="C3323" s="356" t="s">
        <v>3517</v>
      </c>
      <c r="D3323" s="352">
        <v>13.24</v>
      </c>
    </row>
    <row r="3324" spans="1:4" x14ac:dyDescent="0.25">
      <c r="A3324" s="356">
        <v>40362</v>
      </c>
      <c r="B3324" s="356" t="s">
        <v>6079</v>
      </c>
      <c r="C3324" s="356" t="s">
        <v>3517</v>
      </c>
      <c r="D3324" s="352">
        <v>25.67</v>
      </c>
    </row>
    <row r="3325" spans="1:4" x14ac:dyDescent="0.25">
      <c r="A3325" s="356">
        <v>40374</v>
      </c>
      <c r="B3325" s="356" t="s">
        <v>6080</v>
      </c>
      <c r="C3325" s="356" t="s">
        <v>3517</v>
      </c>
      <c r="D3325" s="352">
        <v>150.16999999999999</v>
      </c>
    </row>
    <row r="3326" spans="1:4" x14ac:dyDescent="0.25">
      <c r="A3326" s="356">
        <v>40371</v>
      </c>
      <c r="B3326" s="356" t="s">
        <v>6081</v>
      </c>
      <c r="C3326" s="356" t="s">
        <v>3517</v>
      </c>
      <c r="D3326" s="352">
        <v>94.53</v>
      </c>
    </row>
    <row r="3327" spans="1:4" x14ac:dyDescent="0.25">
      <c r="A3327" s="356">
        <v>40359</v>
      </c>
      <c r="B3327" s="356" t="s">
        <v>6082</v>
      </c>
      <c r="C3327" s="356" t="s">
        <v>3517</v>
      </c>
      <c r="D3327" s="352">
        <v>17.11</v>
      </c>
    </row>
    <row r="3328" spans="1:4" x14ac:dyDescent="0.25">
      <c r="A3328" s="356">
        <v>7595</v>
      </c>
      <c r="B3328" s="356" t="s">
        <v>6083</v>
      </c>
      <c r="C3328" s="356" t="s">
        <v>3519</v>
      </c>
      <c r="D3328" s="352">
        <v>8.19</v>
      </c>
    </row>
    <row r="3329" spans="1:4" x14ac:dyDescent="0.25">
      <c r="A3329" s="356">
        <v>41094</v>
      </c>
      <c r="B3329" s="356" t="s">
        <v>6084</v>
      </c>
      <c r="C3329" s="356" t="s">
        <v>3655</v>
      </c>
      <c r="D3329" s="353">
        <v>1448.52</v>
      </c>
    </row>
    <row r="3330" spans="1:4" x14ac:dyDescent="0.25">
      <c r="A3330" s="356">
        <v>39609</v>
      </c>
      <c r="B3330" s="356" t="s">
        <v>8831</v>
      </c>
      <c r="C3330" s="356" t="s">
        <v>3517</v>
      </c>
      <c r="D3330" s="353">
        <v>42509.14</v>
      </c>
    </row>
    <row r="3331" spans="1:4" x14ac:dyDescent="0.25">
      <c r="A3331" s="356">
        <v>39610</v>
      </c>
      <c r="B3331" s="356" t="s">
        <v>8832</v>
      </c>
      <c r="C3331" s="356" t="s">
        <v>3517</v>
      </c>
      <c r="D3331" s="353">
        <v>62050.09</v>
      </c>
    </row>
    <row r="3332" spans="1:4" x14ac:dyDescent="0.25">
      <c r="A3332" s="356">
        <v>39611</v>
      </c>
      <c r="B3332" s="356" t="s">
        <v>8833</v>
      </c>
      <c r="C3332" s="356" t="s">
        <v>3517</v>
      </c>
      <c r="D3332" s="353">
        <v>75090.759999999995</v>
      </c>
    </row>
    <row r="3333" spans="1:4" x14ac:dyDescent="0.25">
      <c r="A3333" s="356">
        <v>39612</v>
      </c>
      <c r="B3333" s="356" t="s">
        <v>8834</v>
      </c>
      <c r="C3333" s="356" t="s">
        <v>3517</v>
      </c>
      <c r="D3333" s="353">
        <v>117631.38</v>
      </c>
    </row>
    <row r="3334" spans="1:4" x14ac:dyDescent="0.25">
      <c r="A3334" s="356">
        <v>39608</v>
      </c>
      <c r="B3334" s="356" t="s">
        <v>8835</v>
      </c>
      <c r="C3334" s="356" t="s">
        <v>3517</v>
      </c>
      <c r="D3334" s="353">
        <v>33989.86</v>
      </c>
    </row>
    <row r="3335" spans="1:4" x14ac:dyDescent="0.25">
      <c r="A3335" s="356">
        <v>38175</v>
      </c>
      <c r="B3335" s="356" t="s">
        <v>10347</v>
      </c>
      <c r="C3335" s="356" t="s">
        <v>3517</v>
      </c>
      <c r="D3335" s="352">
        <v>4.99</v>
      </c>
    </row>
    <row r="3336" spans="1:4" x14ac:dyDescent="0.25">
      <c r="A3336" s="356">
        <v>38176</v>
      </c>
      <c r="B3336" s="356" t="s">
        <v>10348</v>
      </c>
      <c r="C3336" s="356" t="s">
        <v>3517</v>
      </c>
      <c r="D3336" s="352">
        <v>14.68</v>
      </c>
    </row>
    <row r="3337" spans="1:4" x14ac:dyDescent="0.25">
      <c r="A3337" s="356">
        <v>36152</v>
      </c>
      <c r="B3337" s="356" t="s">
        <v>6085</v>
      </c>
      <c r="C3337" s="356" t="s">
        <v>3517</v>
      </c>
      <c r="D3337" s="352">
        <v>7.8</v>
      </c>
    </row>
    <row r="3338" spans="1:4" x14ac:dyDescent="0.25">
      <c r="A3338" s="356">
        <v>11138</v>
      </c>
      <c r="B3338" s="356" t="s">
        <v>6086</v>
      </c>
      <c r="C3338" s="356" t="s">
        <v>3576</v>
      </c>
      <c r="D3338" s="352">
        <v>3.8</v>
      </c>
    </row>
    <row r="3339" spans="1:4" x14ac:dyDescent="0.25">
      <c r="A3339" s="356">
        <v>4221</v>
      </c>
      <c r="B3339" s="356" t="s">
        <v>6087</v>
      </c>
      <c r="C3339" s="356" t="s">
        <v>3576</v>
      </c>
      <c r="D3339" s="352">
        <v>5.91</v>
      </c>
    </row>
    <row r="3340" spans="1:4" x14ac:dyDescent="0.25">
      <c r="A3340" s="356">
        <v>4227</v>
      </c>
      <c r="B3340" s="356" t="s">
        <v>6088</v>
      </c>
      <c r="C3340" s="356" t="s">
        <v>3576</v>
      </c>
      <c r="D3340" s="352">
        <v>24.45</v>
      </c>
    </row>
    <row r="3341" spans="1:4" x14ac:dyDescent="0.25">
      <c r="A3341" s="356">
        <v>38170</v>
      </c>
      <c r="B3341" s="356" t="s">
        <v>10349</v>
      </c>
      <c r="C3341" s="356" t="s">
        <v>3517</v>
      </c>
      <c r="D3341" s="352">
        <v>21.81</v>
      </c>
    </row>
    <row r="3342" spans="1:4" x14ac:dyDescent="0.25">
      <c r="A3342" s="356">
        <v>4252</v>
      </c>
      <c r="B3342" s="356" t="s">
        <v>6089</v>
      </c>
      <c r="C3342" s="356" t="s">
        <v>3519</v>
      </c>
      <c r="D3342" s="352">
        <v>13.76</v>
      </c>
    </row>
    <row r="3343" spans="1:4" x14ac:dyDescent="0.25">
      <c r="A3343" s="356">
        <v>40980</v>
      </c>
      <c r="B3343" s="356" t="s">
        <v>6090</v>
      </c>
      <c r="C3343" s="356" t="s">
        <v>3655</v>
      </c>
      <c r="D3343" s="353">
        <v>2434.48</v>
      </c>
    </row>
    <row r="3344" spans="1:4" x14ac:dyDescent="0.25">
      <c r="A3344" s="356">
        <v>4243</v>
      </c>
      <c r="B3344" s="356" t="s">
        <v>6091</v>
      </c>
      <c r="C3344" s="356" t="s">
        <v>3519</v>
      </c>
      <c r="D3344" s="352">
        <v>11.81</v>
      </c>
    </row>
    <row r="3345" spans="1:4" x14ac:dyDescent="0.25">
      <c r="A3345" s="356">
        <v>41031</v>
      </c>
      <c r="B3345" s="356" t="s">
        <v>6092</v>
      </c>
      <c r="C3345" s="356" t="s">
        <v>3655</v>
      </c>
      <c r="D3345" s="353">
        <v>2087.83</v>
      </c>
    </row>
    <row r="3346" spans="1:4" x14ac:dyDescent="0.25">
      <c r="A3346" s="356">
        <v>37666</v>
      </c>
      <c r="B3346" s="356" t="s">
        <v>8836</v>
      </c>
      <c r="C3346" s="356" t="s">
        <v>3519</v>
      </c>
      <c r="D3346" s="352">
        <v>11.38</v>
      </c>
    </row>
    <row r="3347" spans="1:4" x14ac:dyDescent="0.25">
      <c r="A3347" s="356">
        <v>40986</v>
      </c>
      <c r="B3347" s="356" t="s">
        <v>6093</v>
      </c>
      <c r="C3347" s="356" t="s">
        <v>3655</v>
      </c>
      <c r="D3347" s="353">
        <v>2014.83</v>
      </c>
    </row>
    <row r="3348" spans="1:4" x14ac:dyDescent="0.25">
      <c r="A3348" s="356">
        <v>4250</v>
      </c>
      <c r="B3348" s="356" t="s">
        <v>6094</v>
      </c>
      <c r="C3348" s="356" t="s">
        <v>3519</v>
      </c>
      <c r="D3348" s="352">
        <v>12.41</v>
      </c>
    </row>
    <row r="3349" spans="1:4" x14ac:dyDescent="0.25">
      <c r="A3349" s="356">
        <v>40978</v>
      </c>
      <c r="B3349" s="356" t="s">
        <v>6095</v>
      </c>
      <c r="C3349" s="356" t="s">
        <v>3655</v>
      </c>
      <c r="D3349" s="353">
        <v>2195.88</v>
      </c>
    </row>
    <row r="3350" spans="1:4" x14ac:dyDescent="0.25">
      <c r="A3350" s="356">
        <v>41043</v>
      </c>
      <c r="B3350" s="356" t="s">
        <v>6096</v>
      </c>
      <c r="C3350" s="356" t="s">
        <v>3655</v>
      </c>
      <c r="D3350" s="353">
        <v>2569.64</v>
      </c>
    </row>
    <row r="3351" spans="1:4" x14ac:dyDescent="0.25">
      <c r="A3351" s="356">
        <v>44501</v>
      </c>
      <c r="B3351" s="356" t="s">
        <v>12702</v>
      </c>
      <c r="C3351" s="356" t="s">
        <v>3519</v>
      </c>
      <c r="D3351" s="352">
        <v>14.53</v>
      </c>
    </row>
    <row r="3352" spans="1:4" x14ac:dyDescent="0.25">
      <c r="A3352" s="356">
        <v>4234</v>
      </c>
      <c r="B3352" s="356" t="s">
        <v>6097</v>
      </c>
      <c r="C3352" s="356" t="s">
        <v>3519</v>
      </c>
      <c r="D3352" s="352">
        <v>15.93</v>
      </c>
    </row>
    <row r="3353" spans="1:4" x14ac:dyDescent="0.25">
      <c r="A3353" s="356">
        <v>40987</v>
      </c>
      <c r="B3353" s="356" t="s">
        <v>6098</v>
      </c>
      <c r="C3353" s="356" t="s">
        <v>3655</v>
      </c>
      <c r="D3353" s="353">
        <v>2814.94</v>
      </c>
    </row>
    <row r="3354" spans="1:4" x14ac:dyDescent="0.25">
      <c r="A3354" s="356">
        <v>4253</v>
      </c>
      <c r="B3354" s="356" t="s">
        <v>8837</v>
      </c>
      <c r="C3354" s="356" t="s">
        <v>3519</v>
      </c>
      <c r="D3354" s="352">
        <v>11.45</v>
      </c>
    </row>
    <row r="3355" spans="1:4" x14ac:dyDescent="0.25">
      <c r="A3355" s="356">
        <v>40981</v>
      </c>
      <c r="B3355" s="356" t="s">
        <v>6099</v>
      </c>
      <c r="C3355" s="356" t="s">
        <v>3655</v>
      </c>
      <c r="D3355" s="353">
        <v>2024.81</v>
      </c>
    </row>
    <row r="3356" spans="1:4" x14ac:dyDescent="0.25">
      <c r="A3356" s="356">
        <v>4254</v>
      </c>
      <c r="B3356" s="356" t="s">
        <v>6100</v>
      </c>
      <c r="C3356" s="356" t="s">
        <v>3519</v>
      </c>
      <c r="D3356" s="352">
        <v>11.51</v>
      </c>
    </row>
    <row r="3357" spans="1:4" x14ac:dyDescent="0.25">
      <c r="A3357" s="356">
        <v>41036</v>
      </c>
      <c r="B3357" s="356" t="s">
        <v>6101</v>
      </c>
      <c r="C3357" s="356" t="s">
        <v>3655</v>
      </c>
      <c r="D3357" s="353">
        <v>2035.91</v>
      </c>
    </row>
    <row r="3358" spans="1:4" x14ac:dyDescent="0.25">
      <c r="A3358" s="356">
        <v>4251</v>
      </c>
      <c r="B3358" s="356" t="s">
        <v>6102</v>
      </c>
      <c r="C3358" s="356" t="s">
        <v>3519</v>
      </c>
      <c r="D3358" s="352">
        <v>14.26</v>
      </c>
    </row>
    <row r="3359" spans="1:4" x14ac:dyDescent="0.25">
      <c r="A3359" s="356">
        <v>40979</v>
      </c>
      <c r="B3359" s="356" t="s">
        <v>6103</v>
      </c>
      <c r="C3359" s="356" t="s">
        <v>3655</v>
      </c>
      <c r="D3359" s="353">
        <v>2520.0100000000002</v>
      </c>
    </row>
    <row r="3360" spans="1:4" x14ac:dyDescent="0.25">
      <c r="A3360" s="356">
        <v>4230</v>
      </c>
      <c r="B3360" s="356" t="s">
        <v>6104</v>
      </c>
      <c r="C3360" s="356" t="s">
        <v>3519</v>
      </c>
      <c r="D3360" s="352">
        <v>12.13</v>
      </c>
    </row>
    <row r="3361" spans="1:4" x14ac:dyDescent="0.25">
      <c r="A3361" s="356">
        <v>40998</v>
      </c>
      <c r="B3361" s="356" t="s">
        <v>6105</v>
      </c>
      <c r="C3361" s="356" t="s">
        <v>3655</v>
      </c>
      <c r="D3361" s="353">
        <v>2145.83</v>
      </c>
    </row>
    <row r="3362" spans="1:4" x14ac:dyDescent="0.25">
      <c r="A3362" s="356">
        <v>4257</v>
      </c>
      <c r="B3362" s="356" t="s">
        <v>6106</v>
      </c>
      <c r="C3362" s="356" t="s">
        <v>3519</v>
      </c>
      <c r="D3362" s="352">
        <v>9.56</v>
      </c>
    </row>
    <row r="3363" spans="1:4" x14ac:dyDescent="0.25">
      <c r="A3363" s="356">
        <v>40982</v>
      </c>
      <c r="B3363" s="356" t="s">
        <v>6107</v>
      </c>
      <c r="C3363" s="356" t="s">
        <v>3655</v>
      </c>
      <c r="D3363" s="353">
        <v>1691.65</v>
      </c>
    </row>
    <row r="3364" spans="1:4" x14ac:dyDescent="0.25">
      <c r="A3364" s="356">
        <v>4240</v>
      </c>
      <c r="B3364" s="356" t="s">
        <v>6108</v>
      </c>
      <c r="C3364" s="356" t="s">
        <v>3519</v>
      </c>
      <c r="D3364" s="352">
        <v>14.77</v>
      </c>
    </row>
    <row r="3365" spans="1:4" x14ac:dyDescent="0.25">
      <c r="A3365" s="356">
        <v>41026</v>
      </c>
      <c r="B3365" s="356" t="s">
        <v>6109</v>
      </c>
      <c r="C3365" s="356" t="s">
        <v>3655</v>
      </c>
      <c r="D3365" s="353">
        <v>2613.4499999999998</v>
      </c>
    </row>
    <row r="3366" spans="1:4" x14ac:dyDescent="0.25">
      <c r="A3366" s="356">
        <v>4239</v>
      </c>
      <c r="B3366" s="356" t="s">
        <v>6110</v>
      </c>
      <c r="C3366" s="356" t="s">
        <v>3519</v>
      </c>
      <c r="D3366" s="352">
        <v>18.14</v>
      </c>
    </row>
    <row r="3367" spans="1:4" x14ac:dyDescent="0.25">
      <c r="A3367" s="356">
        <v>41024</v>
      </c>
      <c r="B3367" s="356" t="s">
        <v>6111</v>
      </c>
      <c r="C3367" s="356" t="s">
        <v>3655</v>
      </c>
      <c r="D3367" s="353">
        <v>3206.22</v>
      </c>
    </row>
    <row r="3368" spans="1:4" x14ac:dyDescent="0.25">
      <c r="A3368" s="356">
        <v>4248</v>
      </c>
      <c r="B3368" s="356" t="s">
        <v>6112</v>
      </c>
      <c r="C3368" s="356" t="s">
        <v>3519</v>
      </c>
      <c r="D3368" s="352">
        <v>13.25</v>
      </c>
    </row>
    <row r="3369" spans="1:4" x14ac:dyDescent="0.25">
      <c r="A3369" s="356">
        <v>41033</v>
      </c>
      <c r="B3369" s="356" t="s">
        <v>6113</v>
      </c>
      <c r="C3369" s="356" t="s">
        <v>3655</v>
      </c>
      <c r="D3369" s="353">
        <v>2341.38</v>
      </c>
    </row>
    <row r="3370" spans="1:4" x14ac:dyDescent="0.25">
      <c r="A3370" s="356">
        <v>41040</v>
      </c>
      <c r="B3370" s="356" t="s">
        <v>8838</v>
      </c>
      <c r="C3370" s="356" t="s">
        <v>3655</v>
      </c>
      <c r="D3370" s="353">
        <v>2698.13</v>
      </c>
    </row>
    <row r="3371" spans="1:4" x14ac:dyDescent="0.25">
      <c r="A3371" s="356">
        <v>44500</v>
      </c>
      <c r="B3371" s="356" t="s">
        <v>12703</v>
      </c>
      <c r="C3371" s="356" t="s">
        <v>3519</v>
      </c>
      <c r="D3371" s="352">
        <v>15.26</v>
      </c>
    </row>
    <row r="3372" spans="1:4" x14ac:dyDescent="0.25">
      <c r="A3372" s="356">
        <v>4238</v>
      </c>
      <c r="B3372" s="356" t="s">
        <v>6114</v>
      </c>
      <c r="C3372" s="356" t="s">
        <v>3519</v>
      </c>
      <c r="D3372" s="352">
        <v>12.13</v>
      </c>
    </row>
    <row r="3373" spans="1:4" x14ac:dyDescent="0.25">
      <c r="A3373" s="356">
        <v>41012</v>
      </c>
      <c r="B3373" s="356" t="s">
        <v>6115</v>
      </c>
      <c r="C3373" s="356" t="s">
        <v>3655</v>
      </c>
      <c r="D3373" s="353">
        <v>2145.83</v>
      </c>
    </row>
    <row r="3374" spans="1:4" x14ac:dyDescent="0.25">
      <c r="A3374" s="356">
        <v>4237</v>
      </c>
      <c r="B3374" s="356" t="s">
        <v>6116</v>
      </c>
      <c r="C3374" s="356" t="s">
        <v>3519</v>
      </c>
      <c r="D3374" s="352">
        <v>12.22</v>
      </c>
    </row>
    <row r="3375" spans="1:4" x14ac:dyDescent="0.25">
      <c r="A3375" s="356">
        <v>41002</v>
      </c>
      <c r="B3375" s="356" t="s">
        <v>6117</v>
      </c>
      <c r="C3375" s="356" t="s">
        <v>3655</v>
      </c>
      <c r="D3375" s="353">
        <v>2162.71</v>
      </c>
    </row>
    <row r="3376" spans="1:4" x14ac:dyDescent="0.25">
      <c r="A3376" s="356">
        <v>4233</v>
      </c>
      <c r="B3376" s="356" t="s">
        <v>6118</v>
      </c>
      <c r="C3376" s="356" t="s">
        <v>3519</v>
      </c>
      <c r="D3376" s="352">
        <v>13.1</v>
      </c>
    </row>
    <row r="3377" spans="1:4" x14ac:dyDescent="0.25">
      <c r="A3377" s="356">
        <v>41001</v>
      </c>
      <c r="B3377" s="356" t="s">
        <v>6119</v>
      </c>
      <c r="C3377" s="356" t="s">
        <v>3655</v>
      </c>
      <c r="D3377" s="353">
        <v>2317.06</v>
      </c>
    </row>
    <row r="3378" spans="1:4" x14ac:dyDescent="0.25">
      <c r="A3378" s="356">
        <v>2</v>
      </c>
      <c r="B3378" s="356" t="s">
        <v>6120</v>
      </c>
      <c r="C3378" s="356" t="s">
        <v>3524</v>
      </c>
      <c r="D3378" s="352">
        <v>16.760000000000002</v>
      </c>
    </row>
    <row r="3379" spans="1:4" x14ac:dyDescent="0.25">
      <c r="A3379" s="356">
        <v>36517</v>
      </c>
      <c r="B3379" s="356" t="s">
        <v>8839</v>
      </c>
      <c r="C3379" s="356" t="s">
        <v>3517</v>
      </c>
      <c r="D3379" s="353">
        <v>515040</v>
      </c>
    </row>
    <row r="3380" spans="1:4" x14ac:dyDescent="0.25">
      <c r="A3380" s="356">
        <v>4262</v>
      </c>
      <c r="B3380" s="356" t="s">
        <v>8840</v>
      </c>
      <c r="C3380" s="356" t="s">
        <v>3517</v>
      </c>
      <c r="D3380" s="353">
        <v>580000</v>
      </c>
    </row>
    <row r="3381" spans="1:4" x14ac:dyDescent="0.25">
      <c r="A3381" s="356">
        <v>4263</v>
      </c>
      <c r="B3381" s="356" t="s">
        <v>8841</v>
      </c>
      <c r="C3381" s="356" t="s">
        <v>3517</v>
      </c>
      <c r="D3381" s="353">
        <v>804266.62</v>
      </c>
    </row>
    <row r="3382" spans="1:4" x14ac:dyDescent="0.25">
      <c r="A3382" s="356">
        <v>36518</v>
      </c>
      <c r="B3382" s="356" t="s">
        <v>8842</v>
      </c>
      <c r="C3382" s="356" t="s">
        <v>3517</v>
      </c>
      <c r="D3382" s="353">
        <v>915626.62</v>
      </c>
    </row>
    <row r="3383" spans="1:4" x14ac:dyDescent="0.25">
      <c r="A3383" s="356">
        <v>14221</v>
      </c>
      <c r="B3383" s="356" t="s">
        <v>8843</v>
      </c>
      <c r="C3383" s="356" t="s">
        <v>3517</v>
      </c>
      <c r="D3383" s="353">
        <v>534373.31000000006</v>
      </c>
    </row>
    <row r="3384" spans="1:4" x14ac:dyDescent="0.25">
      <c r="A3384" s="356">
        <v>38402</v>
      </c>
      <c r="B3384" s="356" t="s">
        <v>6121</v>
      </c>
      <c r="C3384" s="356" t="s">
        <v>3517</v>
      </c>
      <c r="D3384" s="352">
        <v>17.420000000000002</v>
      </c>
    </row>
    <row r="3385" spans="1:4" x14ac:dyDescent="0.25">
      <c r="A3385" s="356">
        <v>3412</v>
      </c>
      <c r="B3385" s="356" t="s">
        <v>6122</v>
      </c>
      <c r="C3385" s="356" t="s">
        <v>3518</v>
      </c>
      <c r="D3385" s="352">
        <v>17.27</v>
      </c>
    </row>
    <row r="3386" spans="1:4" x14ac:dyDescent="0.25">
      <c r="A3386" s="356">
        <v>3413</v>
      </c>
      <c r="B3386" s="356" t="s">
        <v>6123</v>
      </c>
      <c r="C3386" s="356" t="s">
        <v>3518</v>
      </c>
      <c r="D3386" s="352">
        <v>38.869999999999997</v>
      </c>
    </row>
    <row r="3387" spans="1:4" x14ac:dyDescent="0.25">
      <c r="A3387" s="356">
        <v>39744</v>
      </c>
      <c r="B3387" s="356" t="s">
        <v>6124</v>
      </c>
      <c r="C3387" s="356" t="s">
        <v>3518</v>
      </c>
      <c r="D3387" s="352">
        <v>30.18</v>
      </c>
    </row>
    <row r="3388" spans="1:4" x14ac:dyDescent="0.25">
      <c r="A3388" s="356">
        <v>39745</v>
      </c>
      <c r="B3388" s="356" t="s">
        <v>6125</v>
      </c>
      <c r="C3388" s="356" t="s">
        <v>3518</v>
      </c>
      <c r="D3388" s="352">
        <v>63.7</v>
      </c>
    </row>
    <row r="3389" spans="1:4" x14ac:dyDescent="0.25">
      <c r="A3389" s="356">
        <v>39637</v>
      </c>
      <c r="B3389" s="356" t="s">
        <v>6126</v>
      </c>
      <c r="C3389" s="356" t="s">
        <v>3518</v>
      </c>
      <c r="D3389" s="352">
        <v>104.28</v>
      </c>
    </row>
    <row r="3390" spans="1:4" x14ac:dyDescent="0.25">
      <c r="A3390" s="356">
        <v>39638</v>
      </c>
      <c r="B3390" s="356" t="s">
        <v>6127</v>
      </c>
      <c r="C3390" s="356" t="s">
        <v>3518</v>
      </c>
      <c r="D3390" s="352">
        <v>118</v>
      </c>
    </row>
    <row r="3391" spans="1:4" x14ac:dyDescent="0.25">
      <c r="A3391" s="356">
        <v>39639</v>
      </c>
      <c r="B3391" s="356" t="s">
        <v>6128</v>
      </c>
      <c r="C3391" s="356" t="s">
        <v>3518</v>
      </c>
      <c r="D3391" s="352">
        <v>178.04</v>
      </c>
    </row>
    <row r="3392" spans="1:4" x14ac:dyDescent="0.25">
      <c r="A3392" s="356">
        <v>39517</v>
      </c>
      <c r="B3392" s="356" t="s">
        <v>8178</v>
      </c>
      <c r="C3392" s="356" t="s">
        <v>3518</v>
      </c>
      <c r="D3392" s="352">
        <v>250.46</v>
      </c>
    </row>
    <row r="3393" spans="1:4" x14ac:dyDescent="0.25">
      <c r="A3393" s="356">
        <v>39518</v>
      </c>
      <c r="B3393" s="356" t="s">
        <v>8179</v>
      </c>
      <c r="C3393" s="356" t="s">
        <v>3518</v>
      </c>
      <c r="D3393" s="352">
        <v>296.93</v>
      </c>
    </row>
    <row r="3394" spans="1:4" x14ac:dyDescent="0.25">
      <c r="A3394" s="356">
        <v>38366</v>
      </c>
      <c r="B3394" s="356" t="s">
        <v>6129</v>
      </c>
      <c r="C3394" s="356" t="s">
        <v>3518</v>
      </c>
      <c r="D3394" s="352">
        <v>5.28</v>
      </c>
    </row>
    <row r="3395" spans="1:4" x14ac:dyDescent="0.25">
      <c r="A3395" s="356">
        <v>11703</v>
      </c>
      <c r="B3395" s="356" t="s">
        <v>6130</v>
      </c>
      <c r="C3395" s="356" t="s">
        <v>3517</v>
      </c>
      <c r="D3395" s="352">
        <v>31.89</v>
      </c>
    </row>
    <row r="3396" spans="1:4" x14ac:dyDescent="0.25">
      <c r="A3396" s="356">
        <v>37400</v>
      </c>
      <c r="B3396" s="356" t="s">
        <v>6131</v>
      </c>
      <c r="C3396" s="356" t="s">
        <v>3517</v>
      </c>
      <c r="D3396" s="352">
        <v>79.02</v>
      </c>
    </row>
    <row r="3397" spans="1:4" x14ac:dyDescent="0.25">
      <c r="A3397" s="356">
        <v>25400</v>
      </c>
      <c r="B3397" s="356" t="s">
        <v>12704</v>
      </c>
      <c r="C3397" s="356" t="s">
        <v>3517</v>
      </c>
      <c r="D3397" s="353">
        <v>3994.77</v>
      </c>
    </row>
    <row r="3398" spans="1:4" x14ac:dyDescent="0.25">
      <c r="A3398" s="356">
        <v>4276</v>
      </c>
      <c r="B3398" s="356" t="s">
        <v>6132</v>
      </c>
      <c r="C3398" s="356" t="s">
        <v>3517</v>
      </c>
      <c r="D3398" s="352">
        <v>202.54</v>
      </c>
    </row>
    <row r="3399" spans="1:4" x14ac:dyDescent="0.25">
      <c r="A3399" s="356">
        <v>4273</v>
      </c>
      <c r="B3399" s="356" t="s">
        <v>6133</v>
      </c>
      <c r="C3399" s="356" t="s">
        <v>3517</v>
      </c>
      <c r="D3399" s="352">
        <v>367.73</v>
      </c>
    </row>
    <row r="3400" spans="1:4" x14ac:dyDescent="0.25">
      <c r="A3400" s="356">
        <v>4274</v>
      </c>
      <c r="B3400" s="356" t="s">
        <v>6134</v>
      </c>
      <c r="C3400" s="356" t="s">
        <v>3517</v>
      </c>
      <c r="D3400" s="352">
        <v>134.53</v>
      </c>
    </row>
    <row r="3401" spans="1:4" x14ac:dyDescent="0.25">
      <c r="A3401" s="356">
        <v>39438</v>
      </c>
      <c r="B3401" s="356" t="s">
        <v>6135</v>
      </c>
      <c r="C3401" s="356" t="s">
        <v>3517</v>
      </c>
      <c r="D3401" s="352">
        <v>0.28999999999999998</v>
      </c>
    </row>
    <row r="3402" spans="1:4" x14ac:dyDescent="0.25">
      <c r="A3402" s="356">
        <v>11963</v>
      </c>
      <c r="B3402" s="356" t="s">
        <v>6136</v>
      </c>
      <c r="C3402" s="356" t="s">
        <v>3517</v>
      </c>
      <c r="D3402" s="352">
        <v>10.8</v>
      </c>
    </row>
    <row r="3403" spans="1:4" x14ac:dyDescent="0.25">
      <c r="A3403" s="356">
        <v>11964</v>
      </c>
      <c r="B3403" s="356" t="s">
        <v>6137</v>
      </c>
      <c r="C3403" s="356" t="s">
        <v>3517</v>
      </c>
      <c r="D3403" s="352">
        <v>2.72</v>
      </c>
    </row>
    <row r="3404" spans="1:4" x14ac:dyDescent="0.25">
      <c r="A3404" s="356">
        <v>4379</v>
      </c>
      <c r="B3404" s="356" t="s">
        <v>6138</v>
      </c>
      <c r="C3404" s="356" t="s">
        <v>3517</v>
      </c>
      <c r="D3404" s="352">
        <v>0.05</v>
      </c>
    </row>
    <row r="3405" spans="1:4" x14ac:dyDescent="0.25">
      <c r="A3405" s="356">
        <v>4377</v>
      </c>
      <c r="B3405" s="356" t="s">
        <v>6139</v>
      </c>
      <c r="C3405" s="356" t="s">
        <v>3517</v>
      </c>
      <c r="D3405" s="352">
        <v>0.21</v>
      </c>
    </row>
    <row r="3406" spans="1:4" x14ac:dyDescent="0.25">
      <c r="A3406" s="356">
        <v>4356</v>
      </c>
      <c r="B3406" s="356" t="s">
        <v>6140</v>
      </c>
      <c r="C3406" s="356" t="s">
        <v>3517</v>
      </c>
      <c r="D3406" s="352">
        <v>0.3</v>
      </c>
    </row>
    <row r="3407" spans="1:4" x14ac:dyDescent="0.25">
      <c r="A3407" s="356">
        <v>13246</v>
      </c>
      <c r="B3407" s="356" t="s">
        <v>6141</v>
      </c>
      <c r="C3407" s="356" t="s">
        <v>3517</v>
      </c>
      <c r="D3407" s="352">
        <v>0.51</v>
      </c>
    </row>
    <row r="3408" spans="1:4" x14ac:dyDescent="0.25">
      <c r="A3408" s="356">
        <v>4346</v>
      </c>
      <c r="B3408" s="356" t="s">
        <v>6142</v>
      </c>
      <c r="C3408" s="356" t="s">
        <v>3517</v>
      </c>
      <c r="D3408" s="352">
        <v>11.57</v>
      </c>
    </row>
    <row r="3409" spans="1:4" x14ac:dyDescent="0.25">
      <c r="A3409" s="356">
        <v>11955</v>
      </c>
      <c r="B3409" s="356" t="s">
        <v>6143</v>
      </c>
      <c r="C3409" s="356" t="s">
        <v>3517</v>
      </c>
      <c r="D3409" s="352">
        <v>5.0599999999999996</v>
      </c>
    </row>
    <row r="3410" spans="1:4" x14ac:dyDescent="0.25">
      <c r="A3410" s="356">
        <v>11960</v>
      </c>
      <c r="B3410" s="356" t="s">
        <v>6144</v>
      </c>
      <c r="C3410" s="356" t="s">
        <v>3517</v>
      </c>
      <c r="D3410" s="352">
        <v>0.17</v>
      </c>
    </row>
    <row r="3411" spans="1:4" x14ac:dyDescent="0.25">
      <c r="A3411" s="356">
        <v>4333</v>
      </c>
      <c r="B3411" s="356" t="s">
        <v>6145</v>
      </c>
      <c r="C3411" s="356" t="s">
        <v>3517</v>
      </c>
      <c r="D3411" s="352">
        <v>0.3</v>
      </c>
    </row>
    <row r="3412" spans="1:4" x14ac:dyDescent="0.25">
      <c r="A3412" s="356">
        <v>4358</v>
      </c>
      <c r="B3412" s="356" t="s">
        <v>6146</v>
      </c>
      <c r="C3412" s="356" t="s">
        <v>3517</v>
      </c>
      <c r="D3412" s="352">
        <v>2.31</v>
      </c>
    </row>
    <row r="3413" spans="1:4" x14ac:dyDescent="0.25">
      <c r="A3413" s="356">
        <v>39435</v>
      </c>
      <c r="B3413" s="356" t="s">
        <v>6147</v>
      </c>
      <c r="C3413" s="356" t="s">
        <v>3517</v>
      </c>
      <c r="D3413" s="352">
        <v>0.12</v>
      </c>
    </row>
    <row r="3414" spans="1:4" x14ac:dyDescent="0.25">
      <c r="A3414" s="356">
        <v>39436</v>
      </c>
      <c r="B3414" s="356" t="s">
        <v>6148</v>
      </c>
      <c r="C3414" s="356" t="s">
        <v>3517</v>
      </c>
      <c r="D3414" s="352">
        <v>0.2</v>
      </c>
    </row>
    <row r="3415" spans="1:4" x14ac:dyDescent="0.25">
      <c r="A3415" s="356">
        <v>39437</v>
      </c>
      <c r="B3415" s="356" t="s">
        <v>6149</v>
      </c>
      <c r="C3415" s="356" t="s">
        <v>3517</v>
      </c>
      <c r="D3415" s="352">
        <v>0.26</v>
      </c>
    </row>
    <row r="3416" spans="1:4" x14ac:dyDescent="0.25">
      <c r="A3416" s="356">
        <v>39439</v>
      </c>
      <c r="B3416" s="356" t="s">
        <v>6150</v>
      </c>
      <c r="C3416" s="356" t="s">
        <v>3517</v>
      </c>
      <c r="D3416" s="352">
        <v>0.18</v>
      </c>
    </row>
    <row r="3417" spans="1:4" x14ac:dyDescent="0.25">
      <c r="A3417" s="356">
        <v>39440</v>
      </c>
      <c r="B3417" s="356" t="s">
        <v>6151</v>
      </c>
      <c r="C3417" s="356" t="s">
        <v>3517</v>
      </c>
      <c r="D3417" s="352">
        <v>0.23</v>
      </c>
    </row>
    <row r="3418" spans="1:4" x14ac:dyDescent="0.25">
      <c r="A3418" s="356">
        <v>39441</v>
      </c>
      <c r="B3418" s="356" t="s">
        <v>6152</v>
      </c>
      <c r="C3418" s="356" t="s">
        <v>3517</v>
      </c>
      <c r="D3418" s="352">
        <v>0.28999999999999998</v>
      </c>
    </row>
    <row r="3419" spans="1:4" x14ac:dyDescent="0.25">
      <c r="A3419" s="356">
        <v>39442</v>
      </c>
      <c r="B3419" s="356" t="s">
        <v>6153</v>
      </c>
      <c r="C3419" s="356" t="s">
        <v>3517</v>
      </c>
      <c r="D3419" s="352">
        <v>0.21</v>
      </c>
    </row>
    <row r="3420" spans="1:4" x14ac:dyDescent="0.25">
      <c r="A3420" s="356">
        <v>39443</v>
      </c>
      <c r="B3420" s="356" t="s">
        <v>6154</v>
      </c>
      <c r="C3420" s="356" t="s">
        <v>3517</v>
      </c>
      <c r="D3420" s="352">
        <v>0.27</v>
      </c>
    </row>
    <row r="3421" spans="1:4" x14ac:dyDescent="0.25">
      <c r="A3421" s="356">
        <v>4329</v>
      </c>
      <c r="B3421" s="356" t="s">
        <v>6155</v>
      </c>
      <c r="C3421" s="356" t="s">
        <v>3517</v>
      </c>
      <c r="D3421" s="352">
        <v>2.4700000000000002</v>
      </c>
    </row>
    <row r="3422" spans="1:4" x14ac:dyDescent="0.25">
      <c r="A3422" s="356">
        <v>4383</v>
      </c>
      <c r="B3422" s="356" t="s">
        <v>6156</v>
      </c>
      <c r="C3422" s="356" t="s">
        <v>3517</v>
      </c>
      <c r="D3422" s="352">
        <v>22.33</v>
      </c>
    </row>
    <row r="3423" spans="1:4" x14ac:dyDescent="0.25">
      <c r="A3423" s="356">
        <v>4344</v>
      </c>
      <c r="B3423" s="356" t="s">
        <v>6157</v>
      </c>
      <c r="C3423" s="356" t="s">
        <v>3517</v>
      </c>
      <c r="D3423" s="352">
        <v>23.41</v>
      </c>
    </row>
    <row r="3424" spans="1:4" x14ac:dyDescent="0.25">
      <c r="A3424" s="356">
        <v>436</v>
      </c>
      <c r="B3424" s="356" t="s">
        <v>6158</v>
      </c>
      <c r="C3424" s="356" t="s">
        <v>3517</v>
      </c>
      <c r="D3424" s="352">
        <v>6.85</v>
      </c>
    </row>
    <row r="3425" spans="1:4" x14ac:dyDescent="0.25">
      <c r="A3425" s="356">
        <v>442</v>
      </c>
      <c r="B3425" s="356" t="s">
        <v>6159</v>
      </c>
      <c r="C3425" s="356" t="s">
        <v>3517</v>
      </c>
      <c r="D3425" s="352">
        <v>4.05</v>
      </c>
    </row>
    <row r="3426" spans="1:4" x14ac:dyDescent="0.25">
      <c r="A3426" s="356">
        <v>11953</v>
      </c>
      <c r="B3426" s="356" t="s">
        <v>6160</v>
      </c>
      <c r="C3426" s="356" t="s">
        <v>3517</v>
      </c>
      <c r="D3426" s="352">
        <v>3.71</v>
      </c>
    </row>
    <row r="3427" spans="1:4" x14ac:dyDescent="0.25">
      <c r="A3427" s="356">
        <v>4335</v>
      </c>
      <c r="B3427" s="356" t="s">
        <v>6161</v>
      </c>
      <c r="C3427" s="356" t="s">
        <v>3517</v>
      </c>
      <c r="D3427" s="352">
        <v>15.72</v>
      </c>
    </row>
    <row r="3428" spans="1:4" x14ac:dyDescent="0.25">
      <c r="A3428" s="356">
        <v>4334</v>
      </c>
      <c r="B3428" s="356" t="s">
        <v>6162</v>
      </c>
      <c r="C3428" s="356" t="s">
        <v>3517</v>
      </c>
      <c r="D3428" s="352">
        <v>21.56</v>
      </c>
    </row>
    <row r="3429" spans="1:4" x14ac:dyDescent="0.25">
      <c r="A3429" s="356">
        <v>4343</v>
      </c>
      <c r="B3429" s="356" t="s">
        <v>6163</v>
      </c>
      <c r="C3429" s="356" t="s">
        <v>3517</v>
      </c>
      <c r="D3429" s="352">
        <v>5.3</v>
      </c>
    </row>
    <row r="3430" spans="1:4" x14ac:dyDescent="0.25">
      <c r="A3430" s="356">
        <v>430</v>
      </c>
      <c r="B3430" s="356" t="s">
        <v>6164</v>
      </c>
      <c r="C3430" s="356" t="s">
        <v>3517</v>
      </c>
      <c r="D3430" s="352">
        <v>6.13</v>
      </c>
    </row>
    <row r="3431" spans="1:4" x14ac:dyDescent="0.25">
      <c r="A3431" s="356">
        <v>441</v>
      </c>
      <c r="B3431" s="356" t="s">
        <v>6165</v>
      </c>
      <c r="C3431" s="356" t="s">
        <v>3517</v>
      </c>
      <c r="D3431" s="352">
        <v>6.74</v>
      </c>
    </row>
    <row r="3432" spans="1:4" x14ac:dyDescent="0.25">
      <c r="A3432" s="356">
        <v>431</v>
      </c>
      <c r="B3432" s="356" t="s">
        <v>6166</v>
      </c>
      <c r="C3432" s="356" t="s">
        <v>3517</v>
      </c>
      <c r="D3432" s="352">
        <v>8.14</v>
      </c>
    </row>
    <row r="3433" spans="1:4" x14ac:dyDescent="0.25">
      <c r="A3433" s="356">
        <v>432</v>
      </c>
      <c r="B3433" s="356" t="s">
        <v>6167</v>
      </c>
      <c r="C3433" s="356" t="s">
        <v>3517</v>
      </c>
      <c r="D3433" s="352">
        <v>8.99</v>
      </c>
    </row>
    <row r="3434" spans="1:4" x14ac:dyDescent="0.25">
      <c r="A3434" s="356">
        <v>429</v>
      </c>
      <c r="B3434" s="356" t="s">
        <v>6168</v>
      </c>
      <c r="C3434" s="356" t="s">
        <v>3517</v>
      </c>
      <c r="D3434" s="352">
        <v>12.11</v>
      </c>
    </row>
    <row r="3435" spans="1:4" x14ac:dyDescent="0.25">
      <c r="A3435" s="356">
        <v>439</v>
      </c>
      <c r="B3435" s="356" t="s">
        <v>6169</v>
      </c>
      <c r="C3435" s="356" t="s">
        <v>3517</v>
      </c>
      <c r="D3435" s="352">
        <v>10.32</v>
      </c>
    </row>
    <row r="3436" spans="1:4" x14ac:dyDescent="0.25">
      <c r="A3436" s="356">
        <v>433</v>
      </c>
      <c r="B3436" s="356" t="s">
        <v>6170</v>
      </c>
      <c r="C3436" s="356" t="s">
        <v>3517</v>
      </c>
      <c r="D3436" s="352">
        <v>12.05</v>
      </c>
    </row>
    <row r="3437" spans="1:4" x14ac:dyDescent="0.25">
      <c r="A3437" s="356">
        <v>437</v>
      </c>
      <c r="B3437" s="356" t="s">
        <v>6171</v>
      </c>
      <c r="C3437" s="356" t="s">
        <v>3517</v>
      </c>
      <c r="D3437" s="352">
        <v>16.010000000000002</v>
      </c>
    </row>
    <row r="3438" spans="1:4" x14ac:dyDescent="0.25">
      <c r="A3438" s="356">
        <v>11790</v>
      </c>
      <c r="B3438" s="356" t="s">
        <v>6172</v>
      </c>
      <c r="C3438" s="356" t="s">
        <v>3517</v>
      </c>
      <c r="D3438" s="352">
        <v>18.16</v>
      </c>
    </row>
    <row r="3439" spans="1:4" x14ac:dyDescent="0.25">
      <c r="A3439" s="356">
        <v>428</v>
      </c>
      <c r="B3439" s="356" t="s">
        <v>6173</v>
      </c>
      <c r="C3439" s="356" t="s">
        <v>3517</v>
      </c>
      <c r="D3439" s="352">
        <v>19.75</v>
      </c>
    </row>
    <row r="3440" spans="1:4" x14ac:dyDescent="0.25">
      <c r="A3440" s="356">
        <v>4384</v>
      </c>
      <c r="B3440" s="356" t="s">
        <v>6174</v>
      </c>
      <c r="C3440" s="356" t="s">
        <v>3517</v>
      </c>
      <c r="D3440" s="352">
        <v>25.66</v>
      </c>
    </row>
    <row r="3441" spans="1:4" x14ac:dyDescent="0.25">
      <c r="A3441" s="356">
        <v>4351</v>
      </c>
      <c r="B3441" s="356" t="s">
        <v>6175</v>
      </c>
      <c r="C3441" s="356" t="s">
        <v>3517</v>
      </c>
      <c r="D3441" s="352">
        <v>19.02</v>
      </c>
    </row>
    <row r="3442" spans="1:4" x14ac:dyDescent="0.25">
      <c r="A3442" s="356">
        <v>11054</v>
      </c>
      <c r="B3442" s="356" t="s">
        <v>6176</v>
      </c>
      <c r="C3442" s="356" t="s">
        <v>3517</v>
      </c>
      <c r="D3442" s="352">
        <v>0.04</v>
      </c>
    </row>
    <row r="3443" spans="1:4" x14ac:dyDescent="0.25">
      <c r="A3443" s="356">
        <v>11055</v>
      </c>
      <c r="B3443" s="356" t="s">
        <v>6177</v>
      </c>
      <c r="C3443" s="356" t="s">
        <v>3517</v>
      </c>
      <c r="D3443" s="352">
        <v>7.0000000000000007E-2</v>
      </c>
    </row>
    <row r="3444" spans="1:4" x14ac:dyDescent="0.25">
      <c r="A3444" s="356">
        <v>11056</v>
      </c>
      <c r="B3444" s="356" t="s">
        <v>6178</v>
      </c>
      <c r="C3444" s="356" t="s">
        <v>3517</v>
      </c>
      <c r="D3444" s="352">
        <v>0.08</v>
      </c>
    </row>
    <row r="3445" spans="1:4" x14ac:dyDescent="0.25">
      <c r="A3445" s="356">
        <v>11057</v>
      </c>
      <c r="B3445" s="356" t="s">
        <v>6179</v>
      </c>
      <c r="C3445" s="356" t="s">
        <v>3517</v>
      </c>
      <c r="D3445" s="352">
        <v>0.17</v>
      </c>
    </row>
    <row r="3446" spans="1:4" x14ac:dyDescent="0.25">
      <c r="A3446" s="356">
        <v>11059</v>
      </c>
      <c r="B3446" s="356" t="s">
        <v>6180</v>
      </c>
      <c r="C3446" s="356" t="s">
        <v>3517</v>
      </c>
      <c r="D3446" s="352">
        <v>0.32</v>
      </c>
    </row>
    <row r="3447" spans="1:4" x14ac:dyDescent="0.25">
      <c r="A3447" s="356">
        <v>11058</v>
      </c>
      <c r="B3447" s="356" t="s">
        <v>6181</v>
      </c>
      <c r="C3447" s="356" t="s">
        <v>3517</v>
      </c>
      <c r="D3447" s="352">
        <v>0.42</v>
      </c>
    </row>
    <row r="3448" spans="1:4" x14ac:dyDescent="0.25">
      <c r="A3448" s="356">
        <v>4380</v>
      </c>
      <c r="B3448" s="356" t="s">
        <v>6182</v>
      </c>
      <c r="C3448" s="356" t="s">
        <v>3517</v>
      </c>
      <c r="D3448" s="352">
        <v>1.42</v>
      </c>
    </row>
    <row r="3449" spans="1:4" x14ac:dyDescent="0.25">
      <c r="A3449" s="356">
        <v>4299</v>
      </c>
      <c r="B3449" s="356" t="s">
        <v>6183</v>
      </c>
      <c r="C3449" s="356" t="s">
        <v>3517</v>
      </c>
      <c r="D3449" s="352">
        <v>1.34</v>
      </c>
    </row>
    <row r="3450" spans="1:4" x14ac:dyDescent="0.25">
      <c r="A3450" s="356">
        <v>4304</v>
      </c>
      <c r="B3450" s="356" t="s">
        <v>6184</v>
      </c>
      <c r="C3450" s="356" t="s">
        <v>3517</v>
      </c>
      <c r="D3450" s="352">
        <v>1.82</v>
      </c>
    </row>
    <row r="3451" spans="1:4" x14ac:dyDescent="0.25">
      <c r="A3451" s="356">
        <v>4305</v>
      </c>
      <c r="B3451" s="356" t="s">
        <v>6185</v>
      </c>
      <c r="C3451" s="356" t="s">
        <v>3517</v>
      </c>
      <c r="D3451" s="352">
        <v>2.12</v>
      </c>
    </row>
    <row r="3452" spans="1:4" x14ac:dyDescent="0.25">
      <c r="A3452" s="356">
        <v>4306</v>
      </c>
      <c r="B3452" s="356" t="s">
        <v>6186</v>
      </c>
      <c r="C3452" s="356" t="s">
        <v>3517</v>
      </c>
      <c r="D3452" s="352">
        <v>2.46</v>
      </c>
    </row>
    <row r="3453" spans="1:4" x14ac:dyDescent="0.25">
      <c r="A3453" s="356">
        <v>4308</v>
      </c>
      <c r="B3453" s="356" t="s">
        <v>6187</v>
      </c>
      <c r="C3453" s="356" t="s">
        <v>3517</v>
      </c>
      <c r="D3453" s="352">
        <v>5.0999999999999996</v>
      </c>
    </row>
    <row r="3454" spans="1:4" x14ac:dyDescent="0.25">
      <c r="A3454" s="356">
        <v>4302</v>
      </c>
      <c r="B3454" s="356" t="s">
        <v>6188</v>
      </c>
      <c r="C3454" s="356" t="s">
        <v>3517</v>
      </c>
      <c r="D3454" s="352">
        <v>3.82</v>
      </c>
    </row>
    <row r="3455" spans="1:4" x14ac:dyDescent="0.25">
      <c r="A3455" s="356">
        <v>4300</v>
      </c>
      <c r="B3455" s="356" t="s">
        <v>6189</v>
      </c>
      <c r="C3455" s="356" t="s">
        <v>3517</v>
      </c>
      <c r="D3455" s="352">
        <v>0.91</v>
      </c>
    </row>
    <row r="3456" spans="1:4" x14ac:dyDescent="0.25">
      <c r="A3456" s="356">
        <v>4301</v>
      </c>
      <c r="B3456" s="356" t="s">
        <v>6190</v>
      </c>
      <c r="C3456" s="356" t="s">
        <v>3517</v>
      </c>
      <c r="D3456" s="352">
        <v>1.1100000000000001</v>
      </c>
    </row>
    <row r="3457" spans="1:4" x14ac:dyDescent="0.25">
      <c r="A3457" s="356">
        <v>4320</v>
      </c>
      <c r="B3457" s="356" t="s">
        <v>6191</v>
      </c>
      <c r="C3457" s="356" t="s">
        <v>3517</v>
      </c>
      <c r="D3457" s="352">
        <v>3.38</v>
      </c>
    </row>
    <row r="3458" spans="1:4" x14ac:dyDescent="0.25">
      <c r="A3458" s="356">
        <v>4318</v>
      </c>
      <c r="B3458" s="356" t="s">
        <v>6192</v>
      </c>
      <c r="C3458" s="356" t="s">
        <v>3517</v>
      </c>
      <c r="D3458" s="352">
        <v>1.64</v>
      </c>
    </row>
    <row r="3459" spans="1:4" x14ac:dyDescent="0.25">
      <c r="A3459" s="356">
        <v>40547</v>
      </c>
      <c r="B3459" s="356" t="s">
        <v>8180</v>
      </c>
      <c r="C3459" s="356" t="s">
        <v>5200</v>
      </c>
      <c r="D3459" s="352">
        <v>31.18</v>
      </c>
    </row>
    <row r="3460" spans="1:4" x14ac:dyDescent="0.25">
      <c r="A3460" s="356">
        <v>11962</v>
      </c>
      <c r="B3460" s="356" t="s">
        <v>6193</v>
      </c>
      <c r="C3460" s="356" t="s">
        <v>3517</v>
      </c>
      <c r="D3460" s="352">
        <v>0.25</v>
      </c>
    </row>
    <row r="3461" spans="1:4" x14ac:dyDescent="0.25">
      <c r="A3461" s="356">
        <v>4332</v>
      </c>
      <c r="B3461" s="356" t="s">
        <v>6194</v>
      </c>
      <c r="C3461" s="356" t="s">
        <v>3517</v>
      </c>
      <c r="D3461" s="352">
        <v>1.24</v>
      </c>
    </row>
    <row r="3462" spans="1:4" x14ac:dyDescent="0.25">
      <c r="A3462" s="356">
        <v>4331</v>
      </c>
      <c r="B3462" s="356" t="s">
        <v>6195</v>
      </c>
      <c r="C3462" s="356" t="s">
        <v>3517</v>
      </c>
      <c r="D3462" s="352">
        <v>4.68</v>
      </c>
    </row>
    <row r="3463" spans="1:4" x14ac:dyDescent="0.25">
      <c r="A3463" s="356">
        <v>4336</v>
      </c>
      <c r="B3463" s="356" t="s">
        <v>6196</v>
      </c>
      <c r="C3463" s="356" t="s">
        <v>3517</v>
      </c>
      <c r="D3463" s="352">
        <v>5.99</v>
      </c>
    </row>
    <row r="3464" spans="1:4" x14ac:dyDescent="0.25">
      <c r="A3464" s="356">
        <v>13294</v>
      </c>
      <c r="B3464" s="356" t="s">
        <v>6197</v>
      </c>
      <c r="C3464" s="356" t="s">
        <v>3517</v>
      </c>
      <c r="D3464" s="352">
        <v>1.71</v>
      </c>
    </row>
    <row r="3465" spans="1:4" x14ac:dyDescent="0.25">
      <c r="A3465" s="356">
        <v>11948</v>
      </c>
      <c r="B3465" s="356" t="s">
        <v>6198</v>
      </c>
      <c r="C3465" s="356" t="s">
        <v>3517</v>
      </c>
      <c r="D3465" s="352">
        <v>0.77</v>
      </c>
    </row>
    <row r="3466" spans="1:4" x14ac:dyDescent="0.25">
      <c r="A3466" s="356">
        <v>4382</v>
      </c>
      <c r="B3466" s="356" t="s">
        <v>6199</v>
      </c>
      <c r="C3466" s="356" t="s">
        <v>3517</v>
      </c>
      <c r="D3466" s="352">
        <v>1.28</v>
      </c>
    </row>
    <row r="3467" spans="1:4" x14ac:dyDescent="0.25">
      <c r="A3467" s="356">
        <v>4354</v>
      </c>
      <c r="B3467" s="356" t="s">
        <v>6200</v>
      </c>
      <c r="C3467" s="356" t="s">
        <v>3517</v>
      </c>
      <c r="D3467" s="352">
        <v>53.69</v>
      </c>
    </row>
    <row r="3468" spans="1:4" x14ac:dyDescent="0.25">
      <c r="A3468" s="356">
        <v>40839</v>
      </c>
      <c r="B3468" s="356" t="s">
        <v>6201</v>
      </c>
      <c r="C3468" s="356" t="s">
        <v>5200</v>
      </c>
      <c r="D3468" s="352">
        <v>129.19999999999999</v>
      </c>
    </row>
    <row r="3469" spans="1:4" x14ac:dyDescent="0.25">
      <c r="A3469" s="356">
        <v>40552</v>
      </c>
      <c r="B3469" s="356" t="s">
        <v>6202</v>
      </c>
      <c r="C3469" s="356" t="s">
        <v>5200</v>
      </c>
      <c r="D3469" s="352">
        <v>53.46</v>
      </c>
    </row>
    <row r="3470" spans="1:4" x14ac:dyDescent="0.25">
      <c r="A3470" s="356">
        <v>40549</v>
      </c>
      <c r="B3470" s="356" t="s">
        <v>6203</v>
      </c>
      <c r="C3470" s="356" t="s">
        <v>5200</v>
      </c>
      <c r="D3470" s="352">
        <v>211.62</v>
      </c>
    </row>
    <row r="3471" spans="1:4" x14ac:dyDescent="0.25">
      <c r="A3471" s="356">
        <v>4385</v>
      </c>
      <c r="B3471" s="356" t="s">
        <v>10783</v>
      </c>
      <c r="C3471" s="356" t="s">
        <v>3841</v>
      </c>
      <c r="D3471" s="353">
        <v>4136.43</v>
      </c>
    </row>
    <row r="3472" spans="1:4" x14ac:dyDescent="0.25">
      <c r="A3472" s="356">
        <v>20078</v>
      </c>
      <c r="B3472" s="356" t="s">
        <v>12705</v>
      </c>
      <c r="C3472" s="356" t="s">
        <v>3517</v>
      </c>
      <c r="D3472" s="352">
        <v>31.75</v>
      </c>
    </row>
    <row r="3473" spans="1:4" x14ac:dyDescent="0.25">
      <c r="A3473" s="356">
        <v>39897</v>
      </c>
      <c r="B3473" s="356" t="s">
        <v>6204</v>
      </c>
      <c r="C3473" s="356" t="s">
        <v>3517</v>
      </c>
      <c r="D3473" s="352">
        <v>61.22</v>
      </c>
    </row>
    <row r="3474" spans="1:4" x14ac:dyDescent="0.25">
      <c r="A3474" s="356">
        <v>118</v>
      </c>
      <c r="B3474" s="356" t="s">
        <v>12706</v>
      </c>
      <c r="C3474" s="356" t="s">
        <v>3517</v>
      </c>
      <c r="D3474" s="352">
        <v>67.14</v>
      </c>
    </row>
    <row r="3475" spans="1:4" x14ac:dyDescent="0.25">
      <c r="A3475" s="356">
        <v>4396</v>
      </c>
      <c r="B3475" s="356" t="s">
        <v>12707</v>
      </c>
      <c r="C3475" s="356" t="s">
        <v>3518</v>
      </c>
      <c r="D3475" s="352">
        <v>193.24</v>
      </c>
    </row>
    <row r="3476" spans="1:4" x14ac:dyDescent="0.25">
      <c r="A3476" s="356">
        <v>36881</v>
      </c>
      <c r="B3476" s="356" t="s">
        <v>12708</v>
      </c>
      <c r="C3476" s="356" t="s">
        <v>3518</v>
      </c>
      <c r="D3476" s="352">
        <v>124.45</v>
      </c>
    </row>
    <row r="3477" spans="1:4" x14ac:dyDescent="0.25">
      <c r="A3477" s="356">
        <v>4397</v>
      </c>
      <c r="B3477" s="356" t="s">
        <v>12709</v>
      </c>
      <c r="C3477" s="356" t="s">
        <v>3518</v>
      </c>
      <c r="D3477" s="352">
        <v>210.2</v>
      </c>
    </row>
    <row r="3478" spans="1:4" x14ac:dyDescent="0.25">
      <c r="A3478" s="356">
        <v>36882</v>
      </c>
      <c r="B3478" s="356" t="s">
        <v>12710</v>
      </c>
      <c r="C3478" s="356" t="s">
        <v>3518</v>
      </c>
      <c r="D3478" s="352">
        <v>148.81</v>
      </c>
    </row>
    <row r="3479" spans="1:4" x14ac:dyDescent="0.25">
      <c r="A3479" s="356">
        <v>4751</v>
      </c>
      <c r="B3479" s="356" t="s">
        <v>12711</v>
      </c>
      <c r="C3479" s="356" t="s">
        <v>3519</v>
      </c>
      <c r="D3479" s="352">
        <v>15.93</v>
      </c>
    </row>
    <row r="3480" spans="1:4" x14ac:dyDescent="0.25">
      <c r="A3480" s="356">
        <v>41066</v>
      </c>
      <c r="B3480" s="356" t="s">
        <v>6205</v>
      </c>
      <c r="C3480" s="356" t="s">
        <v>3655</v>
      </c>
      <c r="D3480" s="353">
        <v>2814.94</v>
      </c>
    </row>
    <row r="3481" spans="1:4" x14ac:dyDescent="0.25">
      <c r="A3481" s="356">
        <v>39604</v>
      </c>
      <c r="B3481" s="356" t="s">
        <v>6206</v>
      </c>
      <c r="C3481" s="356" t="s">
        <v>3517</v>
      </c>
      <c r="D3481" s="352">
        <v>14.16</v>
      </c>
    </row>
    <row r="3482" spans="1:4" x14ac:dyDescent="0.25">
      <c r="A3482" s="356">
        <v>39605</v>
      </c>
      <c r="B3482" s="356" t="s">
        <v>6207</v>
      </c>
      <c r="C3482" s="356" t="s">
        <v>3517</v>
      </c>
      <c r="D3482" s="352">
        <v>19.649999999999999</v>
      </c>
    </row>
    <row r="3483" spans="1:4" x14ac:dyDescent="0.25">
      <c r="A3483" s="356">
        <v>39606</v>
      </c>
      <c r="B3483" s="356" t="s">
        <v>6208</v>
      </c>
      <c r="C3483" s="356" t="s">
        <v>3517</v>
      </c>
      <c r="D3483" s="352">
        <v>24.95</v>
      </c>
    </row>
    <row r="3484" spans="1:4" x14ac:dyDescent="0.25">
      <c r="A3484" s="356">
        <v>39607</v>
      </c>
      <c r="B3484" s="356" t="s">
        <v>6209</v>
      </c>
      <c r="C3484" s="356" t="s">
        <v>3517</v>
      </c>
      <c r="D3484" s="352">
        <v>28.62</v>
      </c>
    </row>
    <row r="3485" spans="1:4" x14ac:dyDescent="0.25">
      <c r="A3485" s="356">
        <v>39594</v>
      </c>
      <c r="B3485" s="356" t="s">
        <v>6210</v>
      </c>
      <c r="C3485" s="356" t="s">
        <v>3517</v>
      </c>
      <c r="D3485" s="352">
        <v>271</v>
      </c>
    </row>
    <row r="3486" spans="1:4" x14ac:dyDescent="0.25">
      <c r="A3486" s="356">
        <v>39596</v>
      </c>
      <c r="B3486" s="356" t="s">
        <v>6211</v>
      </c>
      <c r="C3486" s="356" t="s">
        <v>3517</v>
      </c>
      <c r="D3486" s="352">
        <v>472.34</v>
      </c>
    </row>
    <row r="3487" spans="1:4" x14ac:dyDescent="0.25">
      <c r="A3487" s="356">
        <v>39595</v>
      </c>
      <c r="B3487" s="356" t="s">
        <v>6212</v>
      </c>
      <c r="C3487" s="356" t="s">
        <v>3517</v>
      </c>
      <c r="D3487" s="352">
        <v>396.49</v>
      </c>
    </row>
    <row r="3488" spans="1:4" x14ac:dyDescent="0.25">
      <c r="A3488" s="356">
        <v>39597</v>
      </c>
      <c r="B3488" s="356" t="s">
        <v>6213</v>
      </c>
      <c r="C3488" s="356" t="s">
        <v>3517</v>
      </c>
      <c r="D3488" s="352">
        <v>636.97</v>
      </c>
    </row>
    <row r="3489" spans="1:4" x14ac:dyDescent="0.25">
      <c r="A3489" s="356">
        <v>10731</v>
      </c>
      <c r="B3489" s="356" t="s">
        <v>6214</v>
      </c>
      <c r="C3489" s="356" t="s">
        <v>3518</v>
      </c>
      <c r="D3489" s="352">
        <v>35.44</v>
      </c>
    </row>
    <row r="3490" spans="1:4" x14ac:dyDescent="0.25">
      <c r="A3490" s="356">
        <v>4704</v>
      </c>
      <c r="B3490" s="356" t="s">
        <v>6215</v>
      </c>
      <c r="C3490" s="356" t="s">
        <v>3518</v>
      </c>
      <c r="D3490" s="352">
        <v>31.98</v>
      </c>
    </row>
    <row r="3491" spans="1:4" x14ac:dyDescent="0.25">
      <c r="A3491" s="356">
        <v>10730</v>
      </c>
      <c r="B3491" s="356" t="s">
        <v>6216</v>
      </c>
      <c r="C3491" s="356" t="s">
        <v>3518</v>
      </c>
      <c r="D3491" s="352">
        <v>34.26</v>
      </c>
    </row>
    <row r="3492" spans="1:4" x14ac:dyDescent="0.25">
      <c r="A3492" s="356">
        <v>4729</v>
      </c>
      <c r="B3492" s="356" t="s">
        <v>6217</v>
      </c>
      <c r="C3492" s="356" t="s">
        <v>3524</v>
      </c>
      <c r="D3492" s="352">
        <v>85.04</v>
      </c>
    </row>
    <row r="3493" spans="1:4" x14ac:dyDescent="0.25">
      <c r="A3493" s="356">
        <v>4720</v>
      </c>
      <c r="B3493" s="356" t="s">
        <v>6218</v>
      </c>
      <c r="C3493" s="356" t="s">
        <v>3524</v>
      </c>
      <c r="D3493" s="352">
        <v>97.44</v>
      </c>
    </row>
    <row r="3494" spans="1:4" x14ac:dyDescent="0.25">
      <c r="A3494" s="356">
        <v>4721</v>
      </c>
      <c r="B3494" s="356" t="s">
        <v>6219</v>
      </c>
      <c r="C3494" s="356" t="s">
        <v>3524</v>
      </c>
      <c r="D3494" s="352">
        <v>84.4</v>
      </c>
    </row>
    <row r="3495" spans="1:4" x14ac:dyDescent="0.25">
      <c r="A3495" s="356">
        <v>4718</v>
      </c>
      <c r="B3495" s="356" t="s">
        <v>6220</v>
      </c>
      <c r="C3495" s="356" t="s">
        <v>3524</v>
      </c>
      <c r="D3495" s="352">
        <v>84.85</v>
      </c>
    </row>
    <row r="3496" spans="1:4" x14ac:dyDescent="0.25">
      <c r="A3496" s="356">
        <v>4722</v>
      </c>
      <c r="B3496" s="356" t="s">
        <v>6221</v>
      </c>
      <c r="C3496" s="356" t="s">
        <v>3524</v>
      </c>
      <c r="D3496" s="352">
        <v>79.73</v>
      </c>
    </row>
    <row r="3497" spans="1:4" x14ac:dyDescent="0.25">
      <c r="A3497" s="356">
        <v>4723</v>
      </c>
      <c r="B3497" s="356" t="s">
        <v>6222</v>
      </c>
      <c r="C3497" s="356" t="s">
        <v>3524</v>
      </c>
      <c r="D3497" s="352">
        <v>79.040000000000006</v>
      </c>
    </row>
    <row r="3498" spans="1:4" x14ac:dyDescent="0.25">
      <c r="A3498" s="356">
        <v>4727</v>
      </c>
      <c r="B3498" s="356" t="s">
        <v>6223</v>
      </c>
      <c r="C3498" s="356" t="s">
        <v>3524</v>
      </c>
      <c r="D3498" s="352">
        <v>72.34</v>
      </c>
    </row>
    <row r="3499" spans="1:4" x14ac:dyDescent="0.25">
      <c r="A3499" s="356">
        <v>4748</v>
      </c>
      <c r="B3499" s="356" t="s">
        <v>6224</v>
      </c>
      <c r="C3499" s="356" t="s">
        <v>3524</v>
      </c>
      <c r="D3499" s="352">
        <v>77.95</v>
      </c>
    </row>
    <row r="3500" spans="1:4" x14ac:dyDescent="0.25">
      <c r="A3500" s="356">
        <v>4730</v>
      </c>
      <c r="B3500" s="356" t="s">
        <v>6225</v>
      </c>
      <c r="C3500" s="356" t="s">
        <v>3524</v>
      </c>
      <c r="D3500" s="352">
        <v>79.33</v>
      </c>
    </row>
    <row r="3501" spans="1:4" x14ac:dyDescent="0.25">
      <c r="A3501" s="356">
        <v>13186</v>
      </c>
      <c r="B3501" s="356" t="s">
        <v>6226</v>
      </c>
      <c r="C3501" s="356" t="s">
        <v>3524</v>
      </c>
      <c r="D3501" s="352">
        <v>62.5</v>
      </c>
    </row>
    <row r="3502" spans="1:4" x14ac:dyDescent="0.25">
      <c r="A3502" s="356">
        <v>10737</v>
      </c>
      <c r="B3502" s="356" t="s">
        <v>6227</v>
      </c>
      <c r="C3502" s="356" t="s">
        <v>3518</v>
      </c>
      <c r="D3502" s="352">
        <v>111.37</v>
      </c>
    </row>
    <row r="3503" spans="1:4" x14ac:dyDescent="0.25">
      <c r="A3503" s="356">
        <v>10734</v>
      </c>
      <c r="B3503" s="356" t="s">
        <v>6228</v>
      </c>
      <c r="C3503" s="356" t="s">
        <v>3518</v>
      </c>
      <c r="D3503" s="352">
        <v>66.25</v>
      </c>
    </row>
    <row r="3504" spans="1:4" x14ac:dyDescent="0.25">
      <c r="A3504" s="356">
        <v>4708</v>
      </c>
      <c r="B3504" s="356" t="s">
        <v>6229</v>
      </c>
      <c r="C3504" s="356" t="s">
        <v>3518</v>
      </c>
      <c r="D3504" s="352">
        <v>128.5</v>
      </c>
    </row>
    <row r="3505" spans="1:4" x14ac:dyDescent="0.25">
      <c r="A3505" s="356">
        <v>4712</v>
      </c>
      <c r="B3505" s="356" t="s">
        <v>6230</v>
      </c>
      <c r="C3505" s="356" t="s">
        <v>3518</v>
      </c>
      <c r="D3505" s="352">
        <v>62.82</v>
      </c>
    </row>
    <row r="3506" spans="1:4" x14ac:dyDescent="0.25">
      <c r="A3506" s="356">
        <v>4710</v>
      </c>
      <c r="B3506" s="356" t="s">
        <v>6231</v>
      </c>
      <c r="C3506" s="356" t="s">
        <v>3518</v>
      </c>
      <c r="D3506" s="352">
        <v>201.47</v>
      </c>
    </row>
    <row r="3507" spans="1:4" x14ac:dyDescent="0.25">
      <c r="A3507" s="356">
        <v>4746</v>
      </c>
      <c r="B3507" s="356" t="s">
        <v>6232</v>
      </c>
      <c r="C3507" s="356" t="s">
        <v>3524</v>
      </c>
      <c r="D3507" s="352">
        <v>59.25</v>
      </c>
    </row>
    <row r="3508" spans="1:4" x14ac:dyDescent="0.25">
      <c r="A3508" s="356">
        <v>4750</v>
      </c>
      <c r="B3508" s="356" t="s">
        <v>12712</v>
      </c>
      <c r="C3508" s="356" t="s">
        <v>3519</v>
      </c>
      <c r="D3508" s="352">
        <v>15.93</v>
      </c>
    </row>
    <row r="3509" spans="1:4" x14ac:dyDescent="0.25">
      <c r="A3509" s="356">
        <v>41065</v>
      </c>
      <c r="B3509" s="356" t="s">
        <v>6233</v>
      </c>
      <c r="C3509" s="356" t="s">
        <v>3655</v>
      </c>
      <c r="D3509" s="353">
        <v>2814.94</v>
      </c>
    </row>
    <row r="3510" spans="1:4" x14ac:dyDescent="0.25">
      <c r="A3510" s="356">
        <v>34747</v>
      </c>
      <c r="B3510" s="356" t="s">
        <v>6234</v>
      </c>
      <c r="C3510" s="356" t="s">
        <v>3526</v>
      </c>
      <c r="D3510" s="352">
        <v>90.92</v>
      </c>
    </row>
    <row r="3511" spans="1:4" x14ac:dyDescent="0.25">
      <c r="A3511" s="356">
        <v>4826</v>
      </c>
      <c r="B3511" s="356" t="s">
        <v>6235</v>
      </c>
      <c r="C3511" s="356" t="s">
        <v>3526</v>
      </c>
      <c r="D3511" s="352">
        <v>97.76</v>
      </c>
    </row>
    <row r="3512" spans="1:4" x14ac:dyDescent="0.25">
      <c r="A3512" s="356">
        <v>41975</v>
      </c>
      <c r="B3512" s="356" t="s">
        <v>6236</v>
      </c>
      <c r="C3512" s="356" t="s">
        <v>3518</v>
      </c>
      <c r="D3512" s="352">
        <v>76.52</v>
      </c>
    </row>
    <row r="3513" spans="1:4" x14ac:dyDescent="0.25">
      <c r="A3513" s="356">
        <v>4825</v>
      </c>
      <c r="B3513" s="356" t="s">
        <v>6237</v>
      </c>
      <c r="C3513" s="356" t="s">
        <v>3526</v>
      </c>
      <c r="D3513" s="352">
        <v>135.32</v>
      </c>
    </row>
    <row r="3514" spans="1:4" x14ac:dyDescent="0.25">
      <c r="A3514" s="356">
        <v>34744</v>
      </c>
      <c r="B3514" s="356" t="s">
        <v>6238</v>
      </c>
      <c r="C3514" s="356" t="s">
        <v>3518</v>
      </c>
      <c r="D3514" s="352">
        <v>20.92</v>
      </c>
    </row>
    <row r="3515" spans="1:4" x14ac:dyDescent="0.25">
      <c r="A3515" s="356">
        <v>39430</v>
      </c>
      <c r="B3515" s="356" t="s">
        <v>6239</v>
      </c>
      <c r="C3515" s="356" t="s">
        <v>3517</v>
      </c>
      <c r="D3515" s="352">
        <v>2.97</v>
      </c>
    </row>
    <row r="3516" spans="1:4" x14ac:dyDescent="0.25">
      <c r="A3516" s="356">
        <v>39573</v>
      </c>
      <c r="B3516" s="356" t="s">
        <v>6240</v>
      </c>
      <c r="C3516" s="356" t="s">
        <v>3517</v>
      </c>
      <c r="D3516" s="352">
        <v>2.92</v>
      </c>
    </row>
    <row r="3517" spans="1:4" x14ac:dyDescent="0.25">
      <c r="A3517" s="356">
        <v>38410</v>
      </c>
      <c r="B3517" s="356" t="s">
        <v>6241</v>
      </c>
      <c r="C3517" s="356" t="s">
        <v>3517</v>
      </c>
      <c r="D3517" s="353">
        <v>15552.58</v>
      </c>
    </row>
    <row r="3518" spans="1:4" x14ac:dyDescent="0.25">
      <c r="A3518" s="356">
        <v>41596</v>
      </c>
      <c r="B3518" s="356" t="s">
        <v>8181</v>
      </c>
      <c r="C3518" s="356" t="s">
        <v>3575</v>
      </c>
      <c r="D3518" s="352">
        <v>13.96</v>
      </c>
    </row>
    <row r="3519" spans="1:4" x14ac:dyDescent="0.25">
      <c r="A3519" s="356">
        <v>41598</v>
      </c>
      <c r="B3519" s="356" t="s">
        <v>8182</v>
      </c>
      <c r="C3519" s="356" t="s">
        <v>3575</v>
      </c>
      <c r="D3519" s="352">
        <v>13.96</v>
      </c>
    </row>
    <row r="3520" spans="1:4" x14ac:dyDescent="0.25">
      <c r="A3520" s="356">
        <v>41594</v>
      </c>
      <c r="B3520" s="356" t="s">
        <v>8183</v>
      </c>
      <c r="C3520" s="356" t="s">
        <v>3575</v>
      </c>
      <c r="D3520" s="352">
        <v>14.18</v>
      </c>
    </row>
    <row r="3521" spans="1:4" x14ac:dyDescent="0.25">
      <c r="A3521" s="356">
        <v>43663</v>
      </c>
      <c r="B3521" s="356" t="s">
        <v>8184</v>
      </c>
      <c r="C3521" s="356" t="s">
        <v>3575</v>
      </c>
      <c r="D3521" s="352">
        <v>11.68</v>
      </c>
    </row>
    <row r="3522" spans="1:4" x14ac:dyDescent="0.25">
      <c r="A3522" s="356">
        <v>4766</v>
      </c>
      <c r="B3522" s="356" t="s">
        <v>8185</v>
      </c>
      <c r="C3522" s="356" t="s">
        <v>3575</v>
      </c>
      <c r="D3522" s="352">
        <v>11</v>
      </c>
    </row>
    <row r="3523" spans="1:4" x14ac:dyDescent="0.25">
      <c r="A3523" s="356">
        <v>43664</v>
      </c>
      <c r="B3523" s="356" t="s">
        <v>8186</v>
      </c>
      <c r="C3523" s="356" t="s">
        <v>3575</v>
      </c>
      <c r="D3523" s="352">
        <v>11.74</v>
      </c>
    </row>
    <row r="3524" spans="1:4" x14ac:dyDescent="0.25">
      <c r="A3524" s="356">
        <v>43082</v>
      </c>
      <c r="B3524" s="356" t="s">
        <v>8187</v>
      </c>
      <c r="C3524" s="356" t="s">
        <v>3575</v>
      </c>
      <c r="D3524" s="352">
        <v>12.8</v>
      </c>
    </row>
    <row r="3525" spans="1:4" x14ac:dyDescent="0.25">
      <c r="A3525" s="356">
        <v>43665</v>
      </c>
      <c r="B3525" s="356" t="s">
        <v>6242</v>
      </c>
      <c r="C3525" s="356" t="s">
        <v>3575</v>
      </c>
      <c r="D3525" s="352">
        <v>11</v>
      </c>
    </row>
    <row r="3526" spans="1:4" x14ac:dyDescent="0.25">
      <c r="A3526" s="356">
        <v>10966</v>
      </c>
      <c r="B3526" s="356" t="s">
        <v>6243</v>
      </c>
      <c r="C3526" s="356" t="s">
        <v>3575</v>
      </c>
      <c r="D3526" s="352">
        <v>11.68</v>
      </c>
    </row>
    <row r="3527" spans="1:4" x14ac:dyDescent="0.25">
      <c r="A3527" s="356">
        <v>43692</v>
      </c>
      <c r="B3527" s="356" t="s">
        <v>8188</v>
      </c>
      <c r="C3527" s="356" t="s">
        <v>3575</v>
      </c>
      <c r="D3527" s="352">
        <v>11.68</v>
      </c>
    </row>
    <row r="3528" spans="1:4" x14ac:dyDescent="0.25">
      <c r="A3528" s="356">
        <v>43083</v>
      </c>
      <c r="B3528" s="356" t="s">
        <v>8189</v>
      </c>
      <c r="C3528" s="356" t="s">
        <v>3575</v>
      </c>
      <c r="D3528" s="352">
        <v>11.09</v>
      </c>
    </row>
    <row r="3529" spans="1:4" x14ac:dyDescent="0.25">
      <c r="A3529" s="356">
        <v>40535</v>
      </c>
      <c r="B3529" s="356" t="s">
        <v>6244</v>
      </c>
      <c r="C3529" s="356" t="s">
        <v>3575</v>
      </c>
      <c r="D3529" s="352">
        <v>11.09</v>
      </c>
    </row>
    <row r="3530" spans="1:4" x14ac:dyDescent="0.25">
      <c r="A3530" s="356">
        <v>39427</v>
      </c>
      <c r="B3530" s="356" t="s">
        <v>6245</v>
      </c>
      <c r="C3530" s="356" t="s">
        <v>3526</v>
      </c>
      <c r="D3530" s="352">
        <v>7.88</v>
      </c>
    </row>
    <row r="3531" spans="1:4" x14ac:dyDescent="0.25">
      <c r="A3531" s="356">
        <v>39424</v>
      </c>
      <c r="B3531" s="356" t="s">
        <v>6246</v>
      </c>
      <c r="C3531" s="356" t="s">
        <v>3526</v>
      </c>
      <c r="D3531" s="352">
        <v>4.6900000000000004</v>
      </c>
    </row>
    <row r="3532" spans="1:4" x14ac:dyDescent="0.25">
      <c r="A3532" s="356">
        <v>39425</v>
      </c>
      <c r="B3532" s="356" t="s">
        <v>6247</v>
      </c>
      <c r="C3532" s="356" t="s">
        <v>3526</v>
      </c>
      <c r="D3532" s="352">
        <v>4.62</v>
      </c>
    </row>
    <row r="3533" spans="1:4" x14ac:dyDescent="0.25">
      <c r="A3533" s="356">
        <v>40664</v>
      </c>
      <c r="B3533" s="356" t="s">
        <v>6248</v>
      </c>
      <c r="C3533" s="356" t="s">
        <v>3575</v>
      </c>
      <c r="D3533" s="352">
        <v>22.75</v>
      </c>
    </row>
    <row r="3534" spans="1:4" x14ac:dyDescent="0.25">
      <c r="A3534" s="356">
        <v>34360</v>
      </c>
      <c r="B3534" s="356" t="s">
        <v>6249</v>
      </c>
      <c r="C3534" s="356" t="s">
        <v>3575</v>
      </c>
      <c r="D3534" s="352">
        <v>47.31</v>
      </c>
    </row>
    <row r="3535" spans="1:4" x14ac:dyDescent="0.25">
      <c r="A3535" s="356">
        <v>20259</v>
      </c>
      <c r="B3535" s="356" t="s">
        <v>6250</v>
      </c>
      <c r="C3535" s="356" t="s">
        <v>3526</v>
      </c>
      <c r="D3535" s="352">
        <v>11</v>
      </c>
    </row>
    <row r="3536" spans="1:4" x14ac:dyDescent="0.25">
      <c r="A3536" s="356">
        <v>14077</v>
      </c>
      <c r="B3536" s="356" t="s">
        <v>6251</v>
      </c>
      <c r="C3536" s="356" t="s">
        <v>3526</v>
      </c>
      <c r="D3536" s="352">
        <v>168.36</v>
      </c>
    </row>
    <row r="3537" spans="1:4" x14ac:dyDescent="0.25">
      <c r="A3537" s="356">
        <v>3678</v>
      </c>
      <c r="B3537" s="356" t="s">
        <v>6252</v>
      </c>
      <c r="C3537" s="356" t="s">
        <v>3526</v>
      </c>
      <c r="D3537" s="352">
        <v>76.099999999999994</v>
      </c>
    </row>
    <row r="3538" spans="1:4" x14ac:dyDescent="0.25">
      <c r="A3538" s="356">
        <v>39418</v>
      </c>
      <c r="B3538" s="356" t="s">
        <v>6253</v>
      </c>
      <c r="C3538" s="356" t="s">
        <v>3526</v>
      </c>
      <c r="D3538" s="352">
        <v>8.7899999999999991</v>
      </c>
    </row>
    <row r="3539" spans="1:4" x14ac:dyDescent="0.25">
      <c r="A3539" s="356">
        <v>39419</v>
      </c>
      <c r="B3539" s="356" t="s">
        <v>6254</v>
      </c>
      <c r="C3539" s="356" t="s">
        <v>3526</v>
      </c>
      <c r="D3539" s="352">
        <v>10.71</v>
      </c>
    </row>
    <row r="3540" spans="1:4" x14ac:dyDescent="0.25">
      <c r="A3540" s="356">
        <v>39420</v>
      </c>
      <c r="B3540" s="356" t="s">
        <v>6255</v>
      </c>
      <c r="C3540" s="356" t="s">
        <v>3526</v>
      </c>
      <c r="D3540" s="352">
        <v>11.82</v>
      </c>
    </row>
    <row r="3541" spans="1:4" x14ac:dyDescent="0.25">
      <c r="A3541" s="356">
        <v>39571</v>
      </c>
      <c r="B3541" s="356" t="s">
        <v>12713</v>
      </c>
      <c r="C3541" s="356" t="s">
        <v>3526</v>
      </c>
      <c r="D3541" s="352">
        <v>7.14</v>
      </c>
    </row>
    <row r="3542" spans="1:4" x14ac:dyDescent="0.25">
      <c r="A3542" s="356">
        <v>39421</v>
      </c>
      <c r="B3542" s="356" t="s">
        <v>6256</v>
      </c>
      <c r="C3542" s="356" t="s">
        <v>3526</v>
      </c>
      <c r="D3542" s="352">
        <v>10.41</v>
      </c>
    </row>
    <row r="3543" spans="1:4" x14ac:dyDescent="0.25">
      <c r="A3543" s="356">
        <v>39422</v>
      </c>
      <c r="B3543" s="356" t="s">
        <v>6257</v>
      </c>
      <c r="C3543" s="356" t="s">
        <v>3526</v>
      </c>
      <c r="D3543" s="352">
        <v>12.15</v>
      </c>
    </row>
    <row r="3544" spans="1:4" x14ac:dyDescent="0.25">
      <c r="A3544" s="356">
        <v>39423</v>
      </c>
      <c r="B3544" s="356" t="s">
        <v>6258</v>
      </c>
      <c r="C3544" s="356" t="s">
        <v>3526</v>
      </c>
      <c r="D3544" s="352">
        <v>14.11</v>
      </c>
    </row>
    <row r="3545" spans="1:4" x14ac:dyDescent="0.25">
      <c r="A3545" s="356">
        <v>39426</v>
      </c>
      <c r="B3545" s="356" t="s">
        <v>6259</v>
      </c>
      <c r="C3545" s="356" t="s">
        <v>3526</v>
      </c>
      <c r="D3545" s="352">
        <v>31.71</v>
      </c>
    </row>
    <row r="3546" spans="1:4" x14ac:dyDescent="0.25">
      <c r="A3546" s="356">
        <v>39429</v>
      </c>
      <c r="B3546" s="356" t="s">
        <v>6260</v>
      </c>
      <c r="C3546" s="356" t="s">
        <v>3526</v>
      </c>
      <c r="D3546" s="352">
        <v>10</v>
      </c>
    </row>
    <row r="3547" spans="1:4" x14ac:dyDescent="0.25">
      <c r="A3547" s="356">
        <v>39428</v>
      </c>
      <c r="B3547" s="356" t="s">
        <v>6261</v>
      </c>
      <c r="C3547" s="356" t="s">
        <v>3526</v>
      </c>
      <c r="D3547" s="352">
        <v>7.64</v>
      </c>
    </row>
    <row r="3548" spans="1:4" x14ac:dyDescent="0.25">
      <c r="A3548" s="356">
        <v>39572</v>
      </c>
      <c r="B3548" s="356" t="s">
        <v>6262</v>
      </c>
      <c r="C3548" s="356" t="s">
        <v>3526</v>
      </c>
      <c r="D3548" s="352">
        <v>6.62</v>
      </c>
    </row>
    <row r="3549" spans="1:4" x14ac:dyDescent="0.25">
      <c r="A3549" s="356">
        <v>39570</v>
      </c>
      <c r="B3549" s="356" t="s">
        <v>6263</v>
      </c>
      <c r="C3549" s="356" t="s">
        <v>3526</v>
      </c>
      <c r="D3549" s="352">
        <v>7.02</v>
      </c>
    </row>
    <row r="3550" spans="1:4" x14ac:dyDescent="0.25">
      <c r="A3550" s="356">
        <v>39569</v>
      </c>
      <c r="B3550" s="356" t="s">
        <v>6264</v>
      </c>
      <c r="C3550" s="356" t="s">
        <v>3526</v>
      </c>
      <c r="D3550" s="352">
        <v>6.93</v>
      </c>
    </row>
    <row r="3551" spans="1:4" x14ac:dyDescent="0.25">
      <c r="A3551" s="356">
        <v>11552</v>
      </c>
      <c r="B3551" s="356" t="s">
        <v>10350</v>
      </c>
      <c r="C3551" s="356" t="s">
        <v>3526</v>
      </c>
      <c r="D3551" s="352">
        <v>7.7</v>
      </c>
    </row>
    <row r="3552" spans="1:4" x14ac:dyDescent="0.25">
      <c r="A3552" s="356">
        <v>40598</v>
      </c>
      <c r="B3552" s="356" t="s">
        <v>6265</v>
      </c>
      <c r="C3552" s="356" t="s">
        <v>3575</v>
      </c>
      <c r="D3552" s="352">
        <v>10.81</v>
      </c>
    </row>
    <row r="3553" spans="1:4" x14ac:dyDescent="0.25">
      <c r="A3553" s="356">
        <v>39029</v>
      </c>
      <c r="B3553" s="356" t="s">
        <v>6266</v>
      </c>
      <c r="C3553" s="356" t="s">
        <v>3526</v>
      </c>
      <c r="D3553" s="352">
        <v>22.39</v>
      </c>
    </row>
    <row r="3554" spans="1:4" x14ac:dyDescent="0.25">
      <c r="A3554" s="356">
        <v>39028</v>
      </c>
      <c r="B3554" s="356" t="s">
        <v>6267</v>
      </c>
      <c r="C3554" s="356" t="s">
        <v>3526</v>
      </c>
      <c r="D3554" s="352">
        <v>13.03</v>
      </c>
    </row>
    <row r="3555" spans="1:4" x14ac:dyDescent="0.25">
      <c r="A3555" s="356">
        <v>39328</v>
      </c>
      <c r="B3555" s="356" t="s">
        <v>6268</v>
      </c>
      <c r="C3555" s="356" t="s">
        <v>3526</v>
      </c>
      <c r="D3555" s="352">
        <v>7.17</v>
      </c>
    </row>
    <row r="3556" spans="1:4" x14ac:dyDescent="0.25">
      <c r="A3556" s="356">
        <v>38541</v>
      </c>
      <c r="B3556" s="356" t="s">
        <v>6269</v>
      </c>
      <c r="C3556" s="356" t="s">
        <v>3517</v>
      </c>
      <c r="D3556" s="353">
        <v>3926315.76</v>
      </c>
    </row>
    <row r="3557" spans="1:4" x14ac:dyDescent="0.25">
      <c r="A3557" s="356">
        <v>38542</v>
      </c>
      <c r="B3557" s="356" t="s">
        <v>6270</v>
      </c>
      <c r="C3557" s="356" t="s">
        <v>3517</v>
      </c>
      <c r="D3557" s="353">
        <v>6105263.1200000001</v>
      </c>
    </row>
    <row r="3558" spans="1:4" x14ac:dyDescent="0.25">
      <c r="A3558" s="356">
        <v>38543</v>
      </c>
      <c r="B3558" s="356" t="s">
        <v>6271</v>
      </c>
      <c r="C3558" s="356" t="s">
        <v>3517</v>
      </c>
      <c r="D3558" s="353">
        <v>1494736.88</v>
      </c>
    </row>
    <row r="3559" spans="1:4" x14ac:dyDescent="0.25">
      <c r="A3559" s="356">
        <v>40406</v>
      </c>
      <c r="B3559" s="356" t="s">
        <v>6272</v>
      </c>
      <c r="C3559" s="356" t="s">
        <v>3517</v>
      </c>
      <c r="D3559" s="353">
        <v>74645.61</v>
      </c>
    </row>
    <row r="3560" spans="1:4" x14ac:dyDescent="0.25">
      <c r="A3560" s="356">
        <v>40789</v>
      </c>
      <c r="B3560" s="356" t="s">
        <v>6273</v>
      </c>
      <c r="C3560" s="356" t="s">
        <v>3517</v>
      </c>
      <c r="D3560" s="353">
        <v>10757.2</v>
      </c>
    </row>
    <row r="3561" spans="1:4" x14ac:dyDescent="0.25">
      <c r="A3561" s="356">
        <v>40791</v>
      </c>
      <c r="B3561" s="356" t="s">
        <v>6274</v>
      </c>
      <c r="C3561" s="356" t="s">
        <v>3517</v>
      </c>
      <c r="D3561" s="353">
        <v>33674.71</v>
      </c>
    </row>
    <row r="3562" spans="1:4" x14ac:dyDescent="0.25">
      <c r="A3562" s="356">
        <v>11651</v>
      </c>
      <c r="B3562" s="356" t="s">
        <v>6275</v>
      </c>
      <c r="C3562" s="356" t="s">
        <v>3517</v>
      </c>
      <c r="D3562" s="353">
        <v>18417.18</v>
      </c>
    </row>
    <row r="3563" spans="1:4" x14ac:dyDescent="0.25">
      <c r="A3563" s="356">
        <v>40435</v>
      </c>
      <c r="B3563" s="356" t="s">
        <v>6276</v>
      </c>
      <c r="C3563" s="356" t="s">
        <v>3517</v>
      </c>
      <c r="D3563" s="353">
        <v>820000</v>
      </c>
    </row>
    <row r="3564" spans="1:4" x14ac:dyDescent="0.25">
      <c r="A3564" s="356">
        <v>39012</v>
      </c>
      <c r="B3564" s="356" t="s">
        <v>6277</v>
      </c>
      <c r="C3564" s="356" t="s">
        <v>3517</v>
      </c>
      <c r="D3564" s="353">
        <v>855556.64</v>
      </c>
    </row>
    <row r="3565" spans="1:4" x14ac:dyDescent="0.25">
      <c r="A3565" s="356">
        <v>13617</v>
      </c>
      <c r="B3565" s="356" t="s">
        <v>8190</v>
      </c>
      <c r="C3565" s="356" t="s">
        <v>3517</v>
      </c>
      <c r="D3565" s="353">
        <v>87510.04</v>
      </c>
    </row>
    <row r="3566" spans="1:4" x14ac:dyDescent="0.25">
      <c r="A3566" s="356">
        <v>35274</v>
      </c>
      <c r="B3566" s="356" t="s">
        <v>10784</v>
      </c>
      <c r="C3566" s="356" t="s">
        <v>3526</v>
      </c>
      <c r="D3566" s="352">
        <v>39.58</v>
      </c>
    </row>
    <row r="3567" spans="1:4" x14ac:dyDescent="0.25">
      <c r="A3567" s="356">
        <v>35275</v>
      </c>
      <c r="B3567" s="356" t="s">
        <v>10785</v>
      </c>
      <c r="C3567" s="356" t="s">
        <v>3526</v>
      </c>
      <c r="D3567" s="352">
        <v>84.01</v>
      </c>
    </row>
    <row r="3568" spans="1:4" x14ac:dyDescent="0.25">
      <c r="A3568" s="356">
        <v>35276</v>
      </c>
      <c r="B3568" s="356" t="s">
        <v>10786</v>
      </c>
      <c r="C3568" s="356" t="s">
        <v>3526</v>
      </c>
      <c r="D3568" s="352">
        <v>146.18</v>
      </c>
    </row>
    <row r="3569" spans="1:4" x14ac:dyDescent="0.25">
      <c r="A3569" s="356">
        <v>38386</v>
      </c>
      <c r="B3569" s="356" t="s">
        <v>6278</v>
      </c>
      <c r="C3569" s="356" t="s">
        <v>3517</v>
      </c>
      <c r="D3569" s="352">
        <v>5.17</v>
      </c>
    </row>
    <row r="3570" spans="1:4" x14ac:dyDescent="0.25">
      <c r="A3570" s="356">
        <v>11091</v>
      </c>
      <c r="B3570" s="356" t="s">
        <v>6279</v>
      </c>
      <c r="C3570" s="356" t="s">
        <v>3517</v>
      </c>
      <c r="D3570" s="352">
        <v>1.63</v>
      </c>
    </row>
    <row r="3571" spans="1:4" x14ac:dyDescent="0.25">
      <c r="A3571" s="356">
        <v>37586</v>
      </c>
      <c r="B3571" s="356" t="s">
        <v>6280</v>
      </c>
      <c r="C3571" s="356" t="s">
        <v>5200</v>
      </c>
      <c r="D3571" s="352">
        <v>47.55</v>
      </c>
    </row>
    <row r="3572" spans="1:4" x14ac:dyDescent="0.25">
      <c r="A3572" s="356">
        <v>37395</v>
      </c>
      <c r="B3572" s="356" t="s">
        <v>6281</v>
      </c>
      <c r="C3572" s="356" t="s">
        <v>5200</v>
      </c>
      <c r="D3572" s="352">
        <v>40.89</v>
      </c>
    </row>
    <row r="3573" spans="1:4" x14ac:dyDescent="0.25">
      <c r="A3573" s="356">
        <v>14147</v>
      </c>
      <c r="B3573" s="356" t="s">
        <v>6282</v>
      </c>
      <c r="C3573" s="356" t="s">
        <v>5200</v>
      </c>
      <c r="D3573" s="352">
        <v>54.24</v>
      </c>
    </row>
    <row r="3574" spans="1:4" x14ac:dyDescent="0.25">
      <c r="A3574" s="356">
        <v>37396</v>
      </c>
      <c r="B3574" s="356" t="s">
        <v>6283</v>
      </c>
      <c r="C3574" s="356" t="s">
        <v>5200</v>
      </c>
      <c r="D3574" s="352">
        <v>33.46</v>
      </c>
    </row>
    <row r="3575" spans="1:4" x14ac:dyDescent="0.25">
      <c r="A3575" s="356">
        <v>37397</v>
      </c>
      <c r="B3575" s="356" t="s">
        <v>6284</v>
      </c>
      <c r="C3575" s="356" t="s">
        <v>5200</v>
      </c>
      <c r="D3575" s="352">
        <v>35.049999999999997</v>
      </c>
    </row>
    <row r="3576" spans="1:4" x14ac:dyDescent="0.25">
      <c r="A3576" s="356">
        <v>43606</v>
      </c>
      <c r="B3576" s="356" t="s">
        <v>10351</v>
      </c>
      <c r="C3576" s="356" t="s">
        <v>3517</v>
      </c>
      <c r="D3576" s="352">
        <v>9.2200000000000006</v>
      </c>
    </row>
    <row r="3577" spans="1:4" x14ac:dyDescent="0.25">
      <c r="A3577" s="356">
        <v>444</v>
      </c>
      <c r="B3577" s="356" t="s">
        <v>6285</v>
      </c>
      <c r="C3577" s="356" t="s">
        <v>3517</v>
      </c>
      <c r="D3577" s="352">
        <v>32</v>
      </c>
    </row>
    <row r="3578" spans="1:4" x14ac:dyDescent="0.25">
      <c r="A3578" s="356">
        <v>445</v>
      </c>
      <c r="B3578" s="356" t="s">
        <v>6286</v>
      </c>
      <c r="C3578" s="356" t="s">
        <v>3517</v>
      </c>
      <c r="D3578" s="352">
        <v>43.8</v>
      </c>
    </row>
    <row r="3579" spans="1:4" x14ac:dyDescent="0.25">
      <c r="A3579" s="356">
        <v>4783</v>
      </c>
      <c r="B3579" s="356" t="s">
        <v>12714</v>
      </c>
      <c r="C3579" s="356" t="s">
        <v>3519</v>
      </c>
      <c r="D3579" s="352">
        <v>15.93</v>
      </c>
    </row>
    <row r="3580" spans="1:4" x14ac:dyDescent="0.25">
      <c r="A3580" s="356">
        <v>41079</v>
      </c>
      <c r="B3580" s="356" t="s">
        <v>6287</v>
      </c>
      <c r="C3580" s="356" t="s">
        <v>3655</v>
      </c>
      <c r="D3580" s="353">
        <v>2814.94</v>
      </c>
    </row>
    <row r="3581" spans="1:4" x14ac:dyDescent="0.25">
      <c r="A3581" s="356">
        <v>12874</v>
      </c>
      <c r="B3581" s="356" t="s">
        <v>12715</v>
      </c>
      <c r="C3581" s="356" t="s">
        <v>3519</v>
      </c>
      <c r="D3581" s="352">
        <v>15.46</v>
      </c>
    </row>
    <row r="3582" spans="1:4" x14ac:dyDescent="0.25">
      <c r="A3582" s="356">
        <v>41082</v>
      </c>
      <c r="B3582" s="356" t="s">
        <v>6288</v>
      </c>
      <c r="C3582" s="356" t="s">
        <v>3655</v>
      </c>
      <c r="D3582" s="353">
        <v>2733.48</v>
      </c>
    </row>
    <row r="3583" spans="1:4" x14ac:dyDescent="0.25">
      <c r="A3583" s="356">
        <v>4785</v>
      </c>
      <c r="B3583" s="356" t="s">
        <v>12716</v>
      </c>
      <c r="C3583" s="356" t="s">
        <v>3519</v>
      </c>
      <c r="D3583" s="352">
        <v>15.93</v>
      </c>
    </row>
    <row r="3584" spans="1:4" x14ac:dyDescent="0.25">
      <c r="A3584" s="356">
        <v>41081</v>
      </c>
      <c r="B3584" s="356" t="s">
        <v>6289</v>
      </c>
      <c r="C3584" s="356" t="s">
        <v>3655</v>
      </c>
      <c r="D3584" s="353">
        <v>2814.94</v>
      </c>
    </row>
    <row r="3585" spans="1:4" x14ac:dyDescent="0.25">
      <c r="A3585" s="356">
        <v>4801</v>
      </c>
      <c r="B3585" s="356" t="s">
        <v>6290</v>
      </c>
      <c r="C3585" s="356" t="s">
        <v>3518</v>
      </c>
      <c r="D3585" s="352">
        <v>64.569999999999993</v>
      </c>
    </row>
    <row r="3586" spans="1:4" x14ac:dyDescent="0.25">
      <c r="A3586" s="356">
        <v>4794</v>
      </c>
      <c r="B3586" s="356" t="s">
        <v>6291</v>
      </c>
      <c r="C3586" s="356" t="s">
        <v>3518</v>
      </c>
      <c r="D3586" s="352">
        <v>294.07</v>
      </c>
    </row>
    <row r="3587" spans="1:4" x14ac:dyDescent="0.25">
      <c r="A3587" s="356">
        <v>4796</v>
      </c>
      <c r="B3587" s="356" t="s">
        <v>6292</v>
      </c>
      <c r="C3587" s="356" t="s">
        <v>3518</v>
      </c>
      <c r="D3587" s="352">
        <v>178.61</v>
      </c>
    </row>
    <row r="3588" spans="1:4" x14ac:dyDescent="0.25">
      <c r="A3588" s="356">
        <v>4800</v>
      </c>
      <c r="B3588" s="356" t="s">
        <v>6293</v>
      </c>
      <c r="C3588" s="356" t="s">
        <v>3518</v>
      </c>
      <c r="D3588" s="352">
        <v>49.12</v>
      </c>
    </row>
    <row r="3589" spans="1:4" x14ac:dyDescent="0.25">
      <c r="A3589" s="356">
        <v>4795</v>
      </c>
      <c r="B3589" s="356" t="s">
        <v>6294</v>
      </c>
      <c r="C3589" s="356" t="s">
        <v>3518</v>
      </c>
      <c r="D3589" s="352">
        <v>286.26</v>
      </c>
    </row>
    <row r="3590" spans="1:4" x14ac:dyDescent="0.25">
      <c r="A3590" s="356">
        <v>39694</v>
      </c>
      <c r="B3590" s="356" t="s">
        <v>6295</v>
      </c>
      <c r="C3590" s="356" t="s">
        <v>3518</v>
      </c>
      <c r="D3590" s="352">
        <v>479.68</v>
      </c>
    </row>
    <row r="3591" spans="1:4" x14ac:dyDescent="0.25">
      <c r="A3591" s="356">
        <v>1292</v>
      </c>
      <c r="B3591" s="356" t="s">
        <v>6296</v>
      </c>
      <c r="C3591" s="356" t="s">
        <v>3518</v>
      </c>
      <c r="D3591" s="352">
        <v>61.97</v>
      </c>
    </row>
    <row r="3592" spans="1:4" x14ac:dyDescent="0.25">
      <c r="A3592" s="356">
        <v>1287</v>
      </c>
      <c r="B3592" s="356" t="s">
        <v>6297</v>
      </c>
      <c r="C3592" s="356" t="s">
        <v>3518</v>
      </c>
      <c r="D3592" s="352">
        <v>30.4</v>
      </c>
    </row>
    <row r="3593" spans="1:4" x14ac:dyDescent="0.25">
      <c r="A3593" s="356">
        <v>1297</v>
      </c>
      <c r="B3593" s="356" t="s">
        <v>6298</v>
      </c>
      <c r="C3593" s="356" t="s">
        <v>3518</v>
      </c>
      <c r="D3593" s="352">
        <v>25.21</v>
      </c>
    </row>
    <row r="3594" spans="1:4" x14ac:dyDescent="0.25">
      <c r="A3594" s="356">
        <v>4786</v>
      </c>
      <c r="B3594" s="356" t="s">
        <v>6299</v>
      </c>
      <c r="C3594" s="356" t="s">
        <v>3518</v>
      </c>
      <c r="D3594" s="352">
        <v>88</v>
      </c>
    </row>
    <row r="3595" spans="1:4" x14ac:dyDescent="0.25">
      <c r="A3595" s="356">
        <v>10840</v>
      </c>
      <c r="B3595" s="356" t="s">
        <v>6300</v>
      </c>
      <c r="C3595" s="356" t="s">
        <v>3518</v>
      </c>
      <c r="D3595" s="352">
        <v>372.5</v>
      </c>
    </row>
    <row r="3596" spans="1:4" x14ac:dyDescent="0.25">
      <c r="A3596" s="356">
        <v>10841</v>
      </c>
      <c r="B3596" s="356" t="s">
        <v>6301</v>
      </c>
      <c r="C3596" s="356" t="s">
        <v>3518</v>
      </c>
      <c r="D3596" s="352">
        <v>281.13</v>
      </c>
    </row>
    <row r="3597" spans="1:4" x14ac:dyDescent="0.25">
      <c r="A3597" s="356">
        <v>44540</v>
      </c>
      <c r="B3597" s="356" t="s">
        <v>12717</v>
      </c>
      <c r="C3597" s="356" t="s">
        <v>3518</v>
      </c>
      <c r="D3597" s="352">
        <v>359.22</v>
      </c>
    </row>
    <row r="3598" spans="1:4" x14ac:dyDescent="0.25">
      <c r="A3598" s="356">
        <v>10842</v>
      </c>
      <c r="B3598" s="356" t="s">
        <v>6302</v>
      </c>
      <c r="C3598" s="356" t="s">
        <v>3518</v>
      </c>
      <c r="D3598" s="352">
        <v>406.07</v>
      </c>
    </row>
    <row r="3599" spans="1:4" x14ac:dyDescent="0.25">
      <c r="A3599" s="356">
        <v>21108</v>
      </c>
      <c r="B3599" s="356" t="s">
        <v>6303</v>
      </c>
      <c r="C3599" s="356" t="s">
        <v>3518</v>
      </c>
      <c r="D3599" s="352">
        <v>82.59</v>
      </c>
    </row>
    <row r="3600" spans="1:4" x14ac:dyDescent="0.25">
      <c r="A3600" s="356">
        <v>38180</v>
      </c>
      <c r="B3600" s="356" t="s">
        <v>6304</v>
      </c>
      <c r="C3600" s="356" t="s">
        <v>3518</v>
      </c>
      <c r="D3600" s="352">
        <v>143.81</v>
      </c>
    </row>
    <row r="3601" spans="1:4" x14ac:dyDescent="0.25">
      <c r="A3601" s="356">
        <v>40648</v>
      </c>
      <c r="B3601" s="356" t="s">
        <v>6305</v>
      </c>
      <c r="C3601" s="356" t="s">
        <v>3518</v>
      </c>
      <c r="D3601" s="352">
        <v>168.96</v>
      </c>
    </row>
    <row r="3602" spans="1:4" x14ac:dyDescent="0.25">
      <c r="A3602" s="356">
        <v>40649</v>
      </c>
      <c r="B3602" s="356" t="s">
        <v>6306</v>
      </c>
      <c r="C3602" s="356" t="s">
        <v>3518</v>
      </c>
      <c r="D3602" s="352">
        <v>98.41</v>
      </c>
    </row>
    <row r="3603" spans="1:4" x14ac:dyDescent="0.25">
      <c r="A3603" s="356">
        <v>40650</v>
      </c>
      <c r="B3603" s="356" t="s">
        <v>12718</v>
      </c>
      <c r="C3603" s="356" t="s">
        <v>3518</v>
      </c>
      <c r="D3603" s="352">
        <v>126.72</v>
      </c>
    </row>
    <row r="3604" spans="1:4" x14ac:dyDescent="0.25">
      <c r="A3604" s="356">
        <v>40651</v>
      </c>
      <c r="B3604" s="356" t="s">
        <v>12719</v>
      </c>
      <c r="C3604" s="356" t="s">
        <v>3518</v>
      </c>
      <c r="D3604" s="352">
        <v>233.72</v>
      </c>
    </row>
    <row r="3605" spans="1:4" x14ac:dyDescent="0.25">
      <c r="A3605" s="356">
        <v>40652</v>
      </c>
      <c r="B3605" s="356" t="s">
        <v>6307</v>
      </c>
      <c r="C3605" s="356" t="s">
        <v>3518</v>
      </c>
      <c r="D3605" s="352">
        <v>125.31</v>
      </c>
    </row>
    <row r="3606" spans="1:4" x14ac:dyDescent="0.25">
      <c r="A3606" s="356">
        <v>40647</v>
      </c>
      <c r="B3606" s="356" t="s">
        <v>6308</v>
      </c>
      <c r="C3606" s="356" t="s">
        <v>3518</v>
      </c>
      <c r="D3606" s="352">
        <v>137.97999999999999</v>
      </c>
    </row>
    <row r="3607" spans="1:4" x14ac:dyDescent="0.25">
      <c r="A3607" s="356">
        <v>40653</v>
      </c>
      <c r="B3607" s="356" t="s">
        <v>6309</v>
      </c>
      <c r="C3607" s="356" t="s">
        <v>3518</v>
      </c>
      <c r="D3607" s="352">
        <v>105.6</v>
      </c>
    </row>
    <row r="3608" spans="1:4" x14ac:dyDescent="0.25">
      <c r="A3608" s="356">
        <v>36178</v>
      </c>
      <c r="B3608" s="356" t="s">
        <v>6310</v>
      </c>
      <c r="C3608" s="356" t="s">
        <v>3517</v>
      </c>
      <c r="D3608" s="352">
        <v>15.09</v>
      </c>
    </row>
    <row r="3609" spans="1:4" x14ac:dyDescent="0.25">
      <c r="A3609" s="356">
        <v>38195</v>
      </c>
      <c r="B3609" s="356" t="s">
        <v>6311</v>
      </c>
      <c r="C3609" s="356" t="s">
        <v>3518</v>
      </c>
      <c r="D3609" s="352">
        <v>97.55</v>
      </c>
    </row>
    <row r="3610" spans="1:4" x14ac:dyDescent="0.25">
      <c r="A3610" s="356">
        <v>38181</v>
      </c>
      <c r="B3610" s="356" t="s">
        <v>6312</v>
      </c>
      <c r="C3610" s="356" t="s">
        <v>3518</v>
      </c>
      <c r="D3610" s="352">
        <v>196.32</v>
      </c>
    </row>
    <row r="3611" spans="1:4" x14ac:dyDescent="0.25">
      <c r="A3611" s="356">
        <v>38182</v>
      </c>
      <c r="B3611" s="356" t="s">
        <v>6313</v>
      </c>
      <c r="C3611" s="356" t="s">
        <v>3518</v>
      </c>
      <c r="D3611" s="352">
        <v>187</v>
      </c>
    </row>
    <row r="3612" spans="1:4" x14ac:dyDescent="0.25">
      <c r="A3612" s="356">
        <v>38186</v>
      </c>
      <c r="B3612" s="356" t="s">
        <v>6314</v>
      </c>
      <c r="C3612" s="356" t="s">
        <v>3518</v>
      </c>
      <c r="D3612" s="352">
        <v>486.08</v>
      </c>
    </row>
    <row r="3613" spans="1:4" x14ac:dyDescent="0.25">
      <c r="A3613" s="356">
        <v>38185</v>
      </c>
      <c r="B3613" s="356" t="s">
        <v>6315</v>
      </c>
      <c r="C3613" s="356" t="s">
        <v>3518</v>
      </c>
      <c r="D3613" s="352">
        <v>432.78</v>
      </c>
    </row>
    <row r="3614" spans="1:4" x14ac:dyDescent="0.25">
      <c r="A3614" s="356">
        <v>40654</v>
      </c>
      <c r="B3614" s="356" t="s">
        <v>6316</v>
      </c>
      <c r="C3614" s="356" t="s">
        <v>3518</v>
      </c>
      <c r="D3614" s="352">
        <v>164.03</v>
      </c>
    </row>
    <row r="3615" spans="1:4" x14ac:dyDescent="0.25">
      <c r="A3615" s="356">
        <v>44541</v>
      </c>
      <c r="B3615" s="356" t="s">
        <v>12720</v>
      </c>
      <c r="C3615" s="356" t="s">
        <v>3518</v>
      </c>
      <c r="D3615" s="352">
        <v>296.75</v>
      </c>
    </row>
    <row r="3616" spans="1:4" x14ac:dyDescent="0.25">
      <c r="A3616" s="356">
        <v>4822</v>
      </c>
      <c r="B3616" s="356" t="s">
        <v>6317</v>
      </c>
      <c r="C3616" s="356" t="s">
        <v>3518</v>
      </c>
      <c r="D3616" s="352">
        <v>374.56</v>
      </c>
    </row>
    <row r="3617" spans="1:4" x14ac:dyDescent="0.25">
      <c r="A3617" s="356">
        <v>4818</v>
      </c>
      <c r="B3617" s="356" t="s">
        <v>6318</v>
      </c>
      <c r="C3617" s="356" t="s">
        <v>3518</v>
      </c>
      <c r="D3617" s="352">
        <v>385</v>
      </c>
    </row>
    <row r="3618" spans="1:4" x14ac:dyDescent="0.25">
      <c r="A3618" s="356">
        <v>39567</v>
      </c>
      <c r="B3618" s="356" t="s">
        <v>10352</v>
      </c>
      <c r="C3618" s="356" t="s">
        <v>3518</v>
      </c>
      <c r="D3618" s="352">
        <v>45.03</v>
      </c>
    </row>
    <row r="3619" spans="1:4" x14ac:dyDescent="0.25">
      <c r="A3619" s="356">
        <v>39566</v>
      </c>
      <c r="B3619" s="356" t="s">
        <v>10353</v>
      </c>
      <c r="C3619" s="356" t="s">
        <v>3518</v>
      </c>
      <c r="D3619" s="352">
        <v>47.66</v>
      </c>
    </row>
    <row r="3620" spans="1:4" x14ac:dyDescent="0.25">
      <c r="A3620" s="356">
        <v>39416</v>
      </c>
      <c r="B3620" s="356" t="s">
        <v>10354</v>
      </c>
      <c r="C3620" s="356" t="s">
        <v>3518</v>
      </c>
      <c r="D3620" s="352">
        <v>29.05</v>
      </c>
    </row>
    <row r="3621" spans="1:4" x14ac:dyDescent="0.25">
      <c r="A3621" s="356">
        <v>39417</v>
      </c>
      <c r="B3621" s="356" t="s">
        <v>10355</v>
      </c>
      <c r="C3621" s="356" t="s">
        <v>3518</v>
      </c>
      <c r="D3621" s="352">
        <v>28.33</v>
      </c>
    </row>
    <row r="3622" spans="1:4" x14ac:dyDescent="0.25">
      <c r="A3622" s="356">
        <v>43742</v>
      </c>
      <c r="B3622" s="356" t="s">
        <v>12721</v>
      </c>
      <c r="C3622" s="356" t="s">
        <v>3518</v>
      </c>
      <c r="D3622" s="352">
        <v>30.56</v>
      </c>
    </row>
    <row r="3623" spans="1:4" x14ac:dyDescent="0.25">
      <c r="A3623" s="356">
        <v>39414</v>
      </c>
      <c r="B3623" s="356" t="s">
        <v>10356</v>
      </c>
      <c r="C3623" s="356" t="s">
        <v>3518</v>
      </c>
      <c r="D3623" s="352">
        <v>27.51</v>
      </c>
    </row>
    <row r="3624" spans="1:4" x14ac:dyDescent="0.25">
      <c r="A3624" s="356">
        <v>39415</v>
      </c>
      <c r="B3624" s="356" t="s">
        <v>10357</v>
      </c>
      <c r="C3624" s="356" t="s">
        <v>3518</v>
      </c>
      <c r="D3624" s="352">
        <v>23.71</v>
      </c>
    </row>
    <row r="3625" spans="1:4" x14ac:dyDescent="0.25">
      <c r="A3625" s="356">
        <v>43740</v>
      </c>
      <c r="B3625" s="356" t="s">
        <v>12722</v>
      </c>
      <c r="C3625" s="356" t="s">
        <v>3518</v>
      </c>
      <c r="D3625" s="352">
        <v>28.96</v>
      </c>
    </row>
    <row r="3626" spans="1:4" x14ac:dyDescent="0.25">
      <c r="A3626" s="356">
        <v>39412</v>
      </c>
      <c r="B3626" s="356" t="s">
        <v>10358</v>
      </c>
      <c r="C3626" s="356" t="s">
        <v>3518</v>
      </c>
      <c r="D3626" s="352">
        <v>19.86</v>
      </c>
    </row>
    <row r="3627" spans="1:4" x14ac:dyDescent="0.25">
      <c r="A3627" s="356">
        <v>39413</v>
      </c>
      <c r="B3627" s="356" t="s">
        <v>10359</v>
      </c>
      <c r="C3627" s="356" t="s">
        <v>3518</v>
      </c>
      <c r="D3627" s="352">
        <v>21.47</v>
      </c>
    </row>
    <row r="3628" spans="1:4" x14ac:dyDescent="0.25">
      <c r="A3628" s="356">
        <v>43741</v>
      </c>
      <c r="B3628" s="356" t="s">
        <v>12723</v>
      </c>
      <c r="C3628" s="356" t="s">
        <v>3518</v>
      </c>
      <c r="D3628" s="352">
        <v>22.89</v>
      </c>
    </row>
    <row r="3629" spans="1:4" x14ac:dyDescent="0.25">
      <c r="A3629" s="356">
        <v>11062</v>
      </c>
      <c r="B3629" s="356" t="s">
        <v>12724</v>
      </c>
      <c r="C3629" s="356" t="s">
        <v>3518</v>
      </c>
      <c r="D3629" s="352">
        <v>54.27</v>
      </c>
    </row>
    <row r="3630" spans="1:4" x14ac:dyDescent="0.25">
      <c r="A3630" s="356">
        <v>11063</v>
      </c>
      <c r="B3630" s="356" t="s">
        <v>12725</v>
      </c>
      <c r="C3630" s="356" t="s">
        <v>3518</v>
      </c>
      <c r="D3630" s="352">
        <v>33.22</v>
      </c>
    </row>
    <row r="3631" spans="1:4" x14ac:dyDescent="0.25">
      <c r="A3631" s="356">
        <v>13521</v>
      </c>
      <c r="B3631" s="356" t="s">
        <v>6319</v>
      </c>
      <c r="C3631" s="356" t="s">
        <v>3517</v>
      </c>
      <c r="D3631" s="352">
        <v>74.25</v>
      </c>
    </row>
    <row r="3632" spans="1:4" x14ac:dyDescent="0.25">
      <c r="A3632" s="356">
        <v>10851</v>
      </c>
      <c r="B3632" s="356" t="s">
        <v>6320</v>
      </c>
      <c r="C3632" s="356" t="s">
        <v>3517</v>
      </c>
      <c r="D3632" s="352">
        <v>56.2</v>
      </c>
    </row>
    <row r="3633" spans="1:4" x14ac:dyDescent="0.25">
      <c r="A3633" s="356">
        <v>39515</v>
      </c>
      <c r="B3633" s="356" t="s">
        <v>6321</v>
      </c>
      <c r="C3633" s="356" t="s">
        <v>3517</v>
      </c>
      <c r="D3633" s="352">
        <v>62.91</v>
      </c>
    </row>
    <row r="3634" spans="1:4" x14ac:dyDescent="0.25">
      <c r="A3634" s="356">
        <v>39516</v>
      </c>
      <c r="B3634" s="356" t="s">
        <v>6322</v>
      </c>
      <c r="C3634" s="356" t="s">
        <v>3517</v>
      </c>
      <c r="D3634" s="352">
        <v>53.04</v>
      </c>
    </row>
    <row r="3635" spans="1:4" x14ac:dyDescent="0.25">
      <c r="A3635" s="356">
        <v>39514</v>
      </c>
      <c r="B3635" s="356" t="s">
        <v>6323</v>
      </c>
      <c r="C3635" s="356" t="s">
        <v>3517</v>
      </c>
      <c r="D3635" s="352">
        <v>33</v>
      </c>
    </row>
    <row r="3636" spans="1:4" x14ac:dyDescent="0.25">
      <c r="A3636" s="356">
        <v>4812</v>
      </c>
      <c r="B3636" s="356" t="s">
        <v>10360</v>
      </c>
      <c r="C3636" s="356" t="s">
        <v>3518</v>
      </c>
      <c r="D3636" s="352">
        <v>11.91</v>
      </c>
    </row>
    <row r="3637" spans="1:4" x14ac:dyDescent="0.25">
      <c r="A3637" s="356">
        <v>10849</v>
      </c>
      <c r="B3637" s="356" t="s">
        <v>6324</v>
      </c>
      <c r="C3637" s="356" t="s">
        <v>3517</v>
      </c>
      <c r="D3637" s="353">
        <v>1080.01</v>
      </c>
    </row>
    <row r="3638" spans="1:4" x14ac:dyDescent="0.25">
      <c r="A3638" s="356">
        <v>10848</v>
      </c>
      <c r="B3638" s="356" t="s">
        <v>6325</v>
      </c>
      <c r="C3638" s="356" t="s">
        <v>3517</v>
      </c>
      <c r="D3638" s="352">
        <v>678.38</v>
      </c>
    </row>
    <row r="3639" spans="1:4" x14ac:dyDescent="0.25">
      <c r="A3639" s="356">
        <v>4813</v>
      </c>
      <c r="B3639" s="356" t="s">
        <v>12726</v>
      </c>
      <c r="C3639" s="356" t="s">
        <v>3518</v>
      </c>
      <c r="D3639" s="352">
        <v>225</v>
      </c>
    </row>
    <row r="3640" spans="1:4" x14ac:dyDescent="0.25">
      <c r="A3640" s="356">
        <v>37560</v>
      </c>
      <c r="B3640" s="356" t="s">
        <v>12727</v>
      </c>
      <c r="C3640" s="356" t="s">
        <v>3517</v>
      </c>
      <c r="D3640" s="352">
        <v>42.07</v>
      </c>
    </row>
    <row r="3641" spans="1:4" x14ac:dyDescent="0.25">
      <c r="A3641" s="356">
        <v>37557</v>
      </c>
      <c r="B3641" s="356" t="s">
        <v>12728</v>
      </c>
      <c r="C3641" s="356" t="s">
        <v>3517</v>
      </c>
      <c r="D3641" s="352">
        <v>12.77</v>
      </c>
    </row>
    <row r="3642" spans="1:4" x14ac:dyDescent="0.25">
      <c r="A3642" s="356">
        <v>37556</v>
      </c>
      <c r="B3642" s="356" t="s">
        <v>12729</v>
      </c>
      <c r="C3642" s="356" t="s">
        <v>3517</v>
      </c>
      <c r="D3642" s="352">
        <v>24.71</v>
      </c>
    </row>
    <row r="3643" spans="1:4" x14ac:dyDescent="0.25">
      <c r="A3643" s="356">
        <v>37559</v>
      </c>
      <c r="B3643" s="356" t="s">
        <v>12730</v>
      </c>
      <c r="C3643" s="356" t="s">
        <v>3517</v>
      </c>
      <c r="D3643" s="352">
        <v>30.32</v>
      </c>
    </row>
    <row r="3644" spans="1:4" x14ac:dyDescent="0.25">
      <c r="A3644" s="356">
        <v>37539</v>
      </c>
      <c r="B3644" s="356" t="s">
        <v>12731</v>
      </c>
      <c r="C3644" s="356" t="s">
        <v>3517</v>
      </c>
      <c r="D3644" s="352">
        <v>21.37</v>
      </c>
    </row>
    <row r="3645" spans="1:4" x14ac:dyDescent="0.25">
      <c r="A3645" s="356">
        <v>37558</v>
      </c>
      <c r="B3645" s="356" t="s">
        <v>12732</v>
      </c>
      <c r="C3645" s="356" t="s">
        <v>3517</v>
      </c>
      <c r="D3645" s="352">
        <v>39.840000000000003</v>
      </c>
    </row>
    <row r="3646" spans="1:4" x14ac:dyDescent="0.25">
      <c r="A3646" s="356">
        <v>34723</v>
      </c>
      <c r="B3646" s="356" t="s">
        <v>6327</v>
      </c>
      <c r="C3646" s="356" t="s">
        <v>3518</v>
      </c>
      <c r="D3646" s="352">
        <v>519.75</v>
      </c>
    </row>
    <row r="3647" spans="1:4" x14ac:dyDescent="0.25">
      <c r="A3647" s="356">
        <v>34721</v>
      </c>
      <c r="B3647" s="356" t="s">
        <v>6328</v>
      </c>
      <c r="C3647" s="356" t="s">
        <v>3518</v>
      </c>
      <c r="D3647" s="352">
        <v>648</v>
      </c>
    </row>
    <row r="3648" spans="1:4" x14ac:dyDescent="0.25">
      <c r="A3648" s="356">
        <v>4309</v>
      </c>
      <c r="B3648" s="356" t="s">
        <v>6329</v>
      </c>
      <c r="C3648" s="356" t="s">
        <v>3517</v>
      </c>
      <c r="D3648" s="352">
        <v>7.33</v>
      </c>
    </row>
    <row r="3649" spans="1:4" x14ac:dyDescent="0.25">
      <c r="A3649" s="356">
        <v>4307</v>
      </c>
      <c r="B3649" s="356" t="s">
        <v>6330</v>
      </c>
      <c r="C3649" s="356" t="s">
        <v>3517</v>
      </c>
      <c r="D3649" s="352">
        <v>12.54</v>
      </c>
    </row>
    <row r="3650" spans="1:4" x14ac:dyDescent="0.25">
      <c r="A3650" s="356">
        <v>10850</v>
      </c>
      <c r="B3650" s="356" t="s">
        <v>6331</v>
      </c>
      <c r="C3650" s="356" t="s">
        <v>3517</v>
      </c>
      <c r="D3650" s="352">
        <v>33.75</v>
      </c>
    </row>
    <row r="3651" spans="1:4" x14ac:dyDescent="0.25">
      <c r="A3651" s="356">
        <v>42438</v>
      </c>
      <c r="B3651" s="356" t="s">
        <v>8191</v>
      </c>
      <c r="C3651" s="356" t="s">
        <v>3517</v>
      </c>
      <c r="D3651" s="353">
        <v>2053.0100000000002</v>
      </c>
    </row>
    <row r="3652" spans="1:4" x14ac:dyDescent="0.25">
      <c r="A3652" s="356">
        <v>4792</v>
      </c>
      <c r="B3652" s="356" t="s">
        <v>6332</v>
      </c>
      <c r="C3652" s="356" t="s">
        <v>3518</v>
      </c>
      <c r="D3652" s="352">
        <v>138.05000000000001</v>
      </c>
    </row>
    <row r="3653" spans="1:4" x14ac:dyDescent="0.25">
      <c r="A3653" s="356">
        <v>4790</v>
      </c>
      <c r="B3653" s="356" t="s">
        <v>6333</v>
      </c>
      <c r="C3653" s="356" t="s">
        <v>3518</v>
      </c>
      <c r="D3653" s="352">
        <v>83</v>
      </c>
    </row>
    <row r="3654" spans="1:4" x14ac:dyDescent="0.25">
      <c r="A3654" s="356">
        <v>40671</v>
      </c>
      <c r="B3654" s="356" t="s">
        <v>6334</v>
      </c>
      <c r="C3654" s="356" t="s">
        <v>3518</v>
      </c>
      <c r="D3654" s="352">
        <v>99.08</v>
      </c>
    </row>
    <row r="3655" spans="1:4" x14ac:dyDescent="0.25">
      <c r="A3655" s="356">
        <v>7552</v>
      </c>
      <c r="B3655" s="356" t="s">
        <v>6335</v>
      </c>
      <c r="C3655" s="356" t="s">
        <v>3517</v>
      </c>
      <c r="D3655" s="352">
        <v>27</v>
      </c>
    </row>
    <row r="3656" spans="1:4" x14ac:dyDescent="0.25">
      <c r="A3656" s="356">
        <v>4893</v>
      </c>
      <c r="B3656" s="356" t="s">
        <v>6336</v>
      </c>
      <c r="C3656" s="356" t="s">
        <v>3517</v>
      </c>
      <c r="D3656" s="352">
        <v>11.12</v>
      </c>
    </row>
    <row r="3657" spans="1:4" x14ac:dyDescent="0.25">
      <c r="A3657" s="356">
        <v>4894</v>
      </c>
      <c r="B3657" s="356" t="s">
        <v>6337</v>
      </c>
      <c r="C3657" s="356" t="s">
        <v>3517</v>
      </c>
      <c r="D3657" s="352">
        <v>9.5399999999999991</v>
      </c>
    </row>
    <row r="3658" spans="1:4" x14ac:dyDescent="0.25">
      <c r="A3658" s="356">
        <v>4888</v>
      </c>
      <c r="B3658" s="356" t="s">
        <v>6338</v>
      </c>
      <c r="C3658" s="356" t="s">
        <v>3517</v>
      </c>
      <c r="D3658" s="352">
        <v>3.25</v>
      </c>
    </row>
    <row r="3659" spans="1:4" x14ac:dyDescent="0.25">
      <c r="A3659" s="356">
        <v>4890</v>
      </c>
      <c r="B3659" s="356" t="s">
        <v>6339</v>
      </c>
      <c r="C3659" s="356" t="s">
        <v>3517</v>
      </c>
      <c r="D3659" s="352">
        <v>6.1</v>
      </c>
    </row>
    <row r="3660" spans="1:4" x14ac:dyDescent="0.25">
      <c r="A3660" s="356">
        <v>12411</v>
      </c>
      <c r="B3660" s="356" t="s">
        <v>6340</v>
      </c>
      <c r="C3660" s="356" t="s">
        <v>3517</v>
      </c>
      <c r="D3660" s="352">
        <v>32.869999999999997</v>
      </c>
    </row>
    <row r="3661" spans="1:4" x14ac:dyDescent="0.25">
      <c r="A3661" s="356">
        <v>4891</v>
      </c>
      <c r="B3661" s="356" t="s">
        <v>6341</v>
      </c>
      <c r="C3661" s="356" t="s">
        <v>3517</v>
      </c>
      <c r="D3661" s="352">
        <v>16.43</v>
      </c>
    </row>
    <row r="3662" spans="1:4" x14ac:dyDescent="0.25">
      <c r="A3662" s="356">
        <v>4889</v>
      </c>
      <c r="B3662" s="356" t="s">
        <v>6342</v>
      </c>
      <c r="C3662" s="356" t="s">
        <v>3517</v>
      </c>
      <c r="D3662" s="352">
        <v>4.3899999999999997</v>
      </c>
    </row>
    <row r="3663" spans="1:4" x14ac:dyDescent="0.25">
      <c r="A3663" s="356">
        <v>4892</v>
      </c>
      <c r="B3663" s="356" t="s">
        <v>6343</v>
      </c>
      <c r="C3663" s="356" t="s">
        <v>3517</v>
      </c>
      <c r="D3663" s="352">
        <v>46.03</v>
      </c>
    </row>
    <row r="3664" spans="1:4" x14ac:dyDescent="0.25">
      <c r="A3664" s="356">
        <v>12412</v>
      </c>
      <c r="B3664" s="356" t="s">
        <v>6344</v>
      </c>
      <c r="C3664" s="356" t="s">
        <v>3517</v>
      </c>
      <c r="D3664" s="352">
        <v>85.55</v>
      </c>
    </row>
    <row r="3665" spans="1:4" x14ac:dyDescent="0.25">
      <c r="A3665" s="356">
        <v>11073</v>
      </c>
      <c r="B3665" s="356" t="s">
        <v>6345</v>
      </c>
      <c r="C3665" s="356" t="s">
        <v>3517</v>
      </c>
      <c r="D3665" s="352">
        <v>6.77</v>
      </c>
    </row>
    <row r="3666" spans="1:4" x14ac:dyDescent="0.25">
      <c r="A3666" s="356">
        <v>11071</v>
      </c>
      <c r="B3666" s="356" t="s">
        <v>6346</v>
      </c>
      <c r="C3666" s="356" t="s">
        <v>3517</v>
      </c>
      <c r="D3666" s="352">
        <v>10.98</v>
      </c>
    </row>
    <row r="3667" spans="1:4" x14ac:dyDescent="0.25">
      <c r="A3667" s="356">
        <v>11072</v>
      </c>
      <c r="B3667" s="356" t="s">
        <v>6347</v>
      </c>
      <c r="C3667" s="356" t="s">
        <v>3517</v>
      </c>
      <c r="D3667" s="352">
        <v>3.83</v>
      </c>
    </row>
    <row r="3668" spans="1:4" x14ac:dyDescent="0.25">
      <c r="A3668" s="356">
        <v>4895</v>
      </c>
      <c r="B3668" s="356" t="s">
        <v>6348</v>
      </c>
      <c r="C3668" s="356" t="s">
        <v>3517</v>
      </c>
      <c r="D3668" s="352">
        <v>0.59</v>
      </c>
    </row>
    <row r="3669" spans="1:4" x14ac:dyDescent="0.25">
      <c r="A3669" s="356">
        <v>4907</v>
      </c>
      <c r="B3669" s="356" t="s">
        <v>6349</v>
      </c>
      <c r="C3669" s="356" t="s">
        <v>3517</v>
      </c>
      <c r="D3669" s="352">
        <v>38.29</v>
      </c>
    </row>
    <row r="3670" spans="1:4" x14ac:dyDescent="0.25">
      <c r="A3670" s="356">
        <v>4902</v>
      </c>
      <c r="B3670" s="356" t="s">
        <v>6350</v>
      </c>
      <c r="C3670" s="356" t="s">
        <v>3517</v>
      </c>
      <c r="D3670" s="352">
        <v>86.67</v>
      </c>
    </row>
    <row r="3671" spans="1:4" x14ac:dyDescent="0.25">
      <c r="A3671" s="356">
        <v>4908</v>
      </c>
      <c r="B3671" s="356" t="s">
        <v>6351</v>
      </c>
      <c r="C3671" s="356" t="s">
        <v>3517</v>
      </c>
      <c r="D3671" s="352">
        <v>176</v>
      </c>
    </row>
    <row r="3672" spans="1:4" x14ac:dyDescent="0.25">
      <c r="A3672" s="356">
        <v>4909</v>
      </c>
      <c r="B3672" s="356" t="s">
        <v>6352</v>
      </c>
      <c r="C3672" s="356" t="s">
        <v>3517</v>
      </c>
      <c r="D3672" s="352">
        <v>339.89</v>
      </c>
    </row>
    <row r="3673" spans="1:4" x14ac:dyDescent="0.25">
      <c r="A3673" s="356">
        <v>4903</v>
      </c>
      <c r="B3673" s="356" t="s">
        <v>6353</v>
      </c>
      <c r="C3673" s="356" t="s">
        <v>3517</v>
      </c>
      <c r="D3673" s="352">
        <v>999.41</v>
      </c>
    </row>
    <row r="3674" spans="1:4" x14ac:dyDescent="0.25">
      <c r="A3674" s="356">
        <v>4897</v>
      </c>
      <c r="B3674" s="356" t="s">
        <v>6354</v>
      </c>
      <c r="C3674" s="356" t="s">
        <v>3517</v>
      </c>
      <c r="D3674" s="352">
        <v>2.4900000000000002</v>
      </c>
    </row>
    <row r="3675" spans="1:4" x14ac:dyDescent="0.25">
      <c r="A3675" s="356">
        <v>4896</v>
      </c>
      <c r="B3675" s="356" t="s">
        <v>6355</v>
      </c>
      <c r="C3675" s="356" t="s">
        <v>3517</v>
      </c>
      <c r="D3675" s="352">
        <v>0.89</v>
      </c>
    </row>
    <row r="3676" spans="1:4" x14ac:dyDescent="0.25">
      <c r="A3676" s="356">
        <v>4900</v>
      </c>
      <c r="B3676" s="356" t="s">
        <v>6356</v>
      </c>
      <c r="C3676" s="356" t="s">
        <v>3517</v>
      </c>
      <c r="D3676" s="352">
        <v>7.42</v>
      </c>
    </row>
    <row r="3677" spans="1:4" x14ac:dyDescent="0.25">
      <c r="A3677" s="356">
        <v>4898</v>
      </c>
      <c r="B3677" s="356" t="s">
        <v>6357</v>
      </c>
      <c r="C3677" s="356" t="s">
        <v>3517</v>
      </c>
      <c r="D3677" s="352">
        <v>2.77</v>
      </c>
    </row>
    <row r="3678" spans="1:4" x14ac:dyDescent="0.25">
      <c r="A3678" s="356">
        <v>4899</v>
      </c>
      <c r="B3678" s="356" t="s">
        <v>6358</v>
      </c>
      <c r="C3678" s="356" t="s">
        <v>3517</v>
      </c>
      <c r="D3678" s="352">
        <v>10.18</v>
      </c>
    </row>
    <row r="3679" spans="1:4" x14ac:dyDescent="0.25">
      <c r="A3679" s="356">
        <v>11096</v>
      </c>
      <c r="B3679" s="356" t="s">
        <v>6359</v>
      </c>
      <c r="C3679" s="356" t="s">
        <v>3575</v>
      </c>
      <c r="D3679" s="352">
        <v>1.1599999999999999</v>
      </c>
    </row>
    <row r="3680" spans="1:4" x14ac:dyDescent="0.25">
      <c r="A3680" s="356">
        <v>4741</v>
      </c>
      <c r="B3680" s="356" t="s">
        <v>6360</v>
      </c>
      <c r="C3680" s="356" t="s">
        <v>3524</v>
      </c>
      <c r="D3680" s="352">
        <v>79.73</v>
      </c>
    </row>
    <row r="3681" spans="1:4" x14ac:dyDescent="0.25">
      <c r="A3681" s="356">
        <v>4752</v>
      </c>
      <c r="B3681" s="356" t="s">
        <v>6361</v>
      </c>
      <c r="C3681" s="356" t="s">
        <v>3519</v>
      </c>
      <c r="D3681" s="352">
        <v>11.45</v>
      </c>
    </row>
    <row r="3682" spans="1:4" x14ac:dyDescent="0.25">
      <c r="A3682" s="356">
        <v>41091</v>
      </c>
      <c r="B3682" s="356" t="s">
        <v>6362</v>
      </c>
      <c r="C3682" s="356" t="s">
        <v>3655</v>
      </c>
      <c r="D3682" s="353">
        <v>2024.81</v>
      </c>
    </row>
    <row r="3683" spans="1:4" x14ac:dyDescent="0.25">
      <c r="A3683" s="356">
        <v>13954</v>
      </c>
      <c r="B3683" s="356" t="s">
        <v>6363</v>
      </c>
      <c r="C3683" s="356" t="s">
        <v>3517</v>
      </c>
      <c r="D3683" s="353">
        <v>6723.23</v>
      </c>
    </row>
    <row r="3684" spans="1:4" x14ac:dyDescent="0.25">
      <c r="A3684" s="356">
        <v>3411</v>
      </c>
      <c r="B3684" s="356" t="s">
        <v>6364</v>
      </c>
      <c r="C3684" s="356" t="s">
        <v>3575</v>
      </c>
      <c r="D3684" s="352">
        <v>48.47</v>
      </c>
    </row>
    <row r="3685" spans="1:4" x14ac:dyDescent="0.25">
      <c r="A3685" s="356">
        <v>39995</v>
      </c>
      <c r="B3685" s="356" t="s">
        <v>6365</v>
      </c>
      <c r="C3685" s="356" t="s">
        <v>3524</v>
      </c>
      <c r="D3685" s="352">
        <v>372.89</v>
      </c>
    </row>
    <row r="3686" spans="1:4" x14ac:dyDescent="0.25">
      <c r="A3686" s="356">
        <v>11615</v>
      </c>
      <c r="B3686" s="356" t="s">
        <v>6366</v>
      </c>
      <c r="C3686" s="356" t="s">
        <v>3518</v>
      </c>
      <c r="D3686" s="352">
        <v>3.16</v>
      </c>
    </row>
    <row r="3687" spans="1:4" x14ac:dyDescent="0.25">
      <c r="A3687" s="356">
        <v>3408</v>
      </c>
      <c r="B3687" s="356" t="s">
        <v>6367</v>
      </c>
      <c r="C3687" s="356" t="s">
        <v>3518</v>
      </c>
      <c r="D3687" s="352">
        <v>8.4</v>
      </c>
    </row>
    <row r="3688" spans="1:4" x14ac:dyDescent="0.25">
      <c r="A3688" s="356">
        <v>3409</v>
      </c>
      <c r="B3688" s="356" t="s">
        <v>6368</v>
      </c>
      <c r="C3688" s="356" t="s">
        <v>3518</v>
      </c>
      <c r="D3688" s="352">
        <v>21</v>
      </c>
    </row>
    <row r="3689" spans="1:4" x14ac:dyDescent="0.25">
      <c r="A3689" s="356">
        <v>11427</v>
      </c>
      <c r="B3689" s="356" t="s">
        <v>6369</v>
      </c>
      <c r="C3689" s="356" t="s">
        <v>3575</v>
      </c>
      <c r="D3689" s="352">
        <v>134.86000000000001</v>
      </c>
    </row>
    <row r="3690" spans="1:4" x14ac:dyDescent="0.25">
      <c r="A3690" s="356">
        <v>4491</v>
      </c>
      <c r="B3690" s="356" t="s">
        <v>10361</v>
      </c>
      <c r="C3690" s="356" t="s">
        <v>3526</v>
      </c>
      <c r="D3690" s="352">
        <v>8.98</v>
      </c>
    </row>
    <row r="3691" spans="1:4" x14ac:dyDescent="0.25">
      <c r="A3691" s="356">
        <v>2745</v>
      </c>
      <c r="B3691" s="356" t="s">
        <v>10362</v>
      </c>
      <c r="C3691" s="356" t="s">
        <v>3526</v>
      </c>
      <c r="D3691" s="352">
        <v>3.88</v>
      </c>
    </row>
    <row r="3692" spans="1:4" x14ac:dyDescent="0.25">
      <c r="A3692" s="356">
        <v>14439</v>
      </c>
      <c r="B3692" s="356" t="s">
        <v>10363</v>
      </c>
      <c r="C3692" s="356" t="s">
        <v>3526</v>
      </c>
      <c r="D3692" s="352">
        <v>4.82</v>
      </c>
    </row>
    <row r="3693" spans="1:4" x14ac:dyDescent="0.25">
      <c r="A3693" s="356">
        <v>44496</v>
      </c>
      <c r="B3693" s="356" t="s">
        <v>12733</v>
      </c>
      <c r="C3693" s="356" t="s">
        <v>3517</v>
      </c>
      <c r="D3693" s="352">
        <v>188.63</v>
      </c>
    </row>
    <row r="3694" spans="1:4" x14ac:dyDescent="0.25">
      <c r="A3694" s="356">
        <v>12362</v>
      </c>
      <c r="B3694" s="356" t="s">
        <v>6370</v>
      </c>
      <c r="C3694" s="356" t="s">
        <v>3517</v>
      </c>
      <c r="D3694" s="352">
        <v>17.39</v>
      </c>
    </row>
    <row r="3695" spans="1:4" x14ac:dyDescent="0.25">
      <c r="A3695" s="356">
        <v>421</v>
      </c>
      <c r="B3695" s="356" t="s">
        <v>12734</v>
      </c>
      <c r="C3695" s="356" t="s">
        <v>3517</v>
      </c>
      <c r="D3695" s="352">
        <v>11.93</v>
      </c>
    </row>
    <row r="3696" spans="1:4" x14ac:dyDescent="0.25">
      <c r="A3696" s="356">
        <v>14148</v>
      </c>
      <c r="B3696" s="356" t="s">
        <v>6371</v>
      </c>
      <c r="C3696" s="356" t="s">
        <v>3517</v>
      </c>
      <c r="D3696" s="352">
        <v>0.92</v>
      </c>
    </row>
    <row r="3697" spans="1:4" x14ac:dyDescent="0.25">
      <c r="A3697" s="356">
        <v>4341</v>
      </c>
      <c r="B3697" s="356" t="s">
        <v>6372</v>
      </c>
      <c r="C3697" s="356" t="s">
        <v>3517</v>
      </c>
      <c r="D3697" s="352">
        <v>1.1499999999999999</v>
      </c>
    </row>
    <row r="3698" spans="1:4" x14ac:dyDescent="0.25">
      <c r="A3698" s="356">
        <v>4337</v>
      </c>
      <c r="B3698" s="356" t="s">
        <v>6373</v>
      </c>
      <c r="C3698" s="356" t="s">
        <v>3517</v>
      </c>
      <c r="D3698" s="352">
        <v>2.92</v>
      </c>
    </row>
    <row r="3699" spans="1:4" x14ac:dyDescent="0.25">
      <c r="A3699" s="356">
        <v>4339</v>
      </c>
      <c r="B3699" s="356" t="s">
        <v>6374</v>
      </c>
      <c r="C3699" s="356" t="s">
        <v>3517</v>
      </c>
      <c r="D3699" s="352">
        <v>0.62</v>
      </c>
    </row>
    <row r="3700" spans="1:4" x14ac:dyDescent="0.25">
      <c r="A3700" s="356">
        <v>39997</v>
      </c>
      <c r="B3700" s="356" t="s">
        <v>6375</v>
      </c>
      <c r="C3700" s="356" t="s">
        <v>3517</v>
      </c>
      <c r="D3700" s="352">
        <v>0.34</v>
      </c>
    </row>
    <row r="3701" spans="1:4" x14ac:dyDescent="0.25">
      <c r="A3701" s="356">
        <v>11971</v>
      </c>
      <c r="B3701" s="356" t="s">
        <v>6376</v>
      </c>
      <c r="C3701" s="356" t="s">
        <v>3517</v>
      </c>
      <c r="D3701" s="352">
        <v>4.83</v>
      </c>
    </row>
    <row r="3702" spans="1:4" x14ac:dyDescent="0.25">
      <c r="A3702" s="356">
        <v>4342</v>
      </c>
      <c r="B3702" s="356" t="s">
        <v>6377</v>
      </c>
      <c r="C3702" s="356" t="s">
        <v>3517</v>
      </c>
      <c r="D3702" s="352">
        <v>0.25</v>
      </c>
    </row>
    <row r="3703" spans="1:4" x14ac:dyDescent="0.25">
      <c r="A3703" s="356">
        <v>4330</v>
      </c>
      <c r="B3703" s="356" t="s">
        <v>6378</v>
      </c>
      <c r="C3703" s="356" t="s">
        <v>3517</v>
      </c>
      <c r="D3703" s="352">
        <v>0.17</v>
      </c>
    </row>
    <row r="3704" spans="1:4" x14ac:dyDescent="0.25">
      <c r="A3704" s="356">
        <v>4340</v>
      </c>
      <c r="B3704" s="356" t="s">
        <v>6379</v>
      </c>
      <c r="C3704" s="356" t="s">
        <v>3517</v>
      </c>
      <c r="D3704" s="352">
        <v>1.35</v>
      </c>
    </row>
    <row r="3705" spans="1:4" x14ac:dyDescent="0.25">
      <c r="A3705" s="356">
        <v>5088</v>
      </c>
      <c r="B3705" s="356" t="s">
        <v>10364</v>
      </c>
      <c r="C3705" s="356" t="s">
        <v>3517</v>
      </c>
      <c r="D3705" s="352">
        <v>7.2</v>
      </c>
    </row>
    <row r="3706" spans="1:4" x14ac:dyDescent="0.25">
      <c r="A3706" s="356">
        <v>11154</v>
      </c>
      <c r="B3706" s="356" t="s">
        <v>6380</v>
      </c>
      <c r="C3706" s="356" t="s">
        <v>3517</v>
      </c>
      <c r="D3706" s="353">
        <v>1264.1400000000001</v>
      </c>
    </row>
    <row r="3707" spans="1:4" x14ac:dyDescent="0.25">
      <c r="A3707" s="356">
        <v>4989</v>
      </c>
      <c r="B3707" s="356" t="s">
        <v>10365</v>
      </c>
      <c r="C3707" s="356" t="s">
        <v>3517</v>
      </c>
      <c r="D3707" s="352">
        <v>305.23</v>
      </c>
    </row>
    <row r="3708" spans="1:4" x14ac:dyDescent="0.25">
      <c r="A3708" s="356">
        <v>4982</v>
      </c>
      <c r="B3708" s="356" t="s">
        <v>10366</v>
      </c>
      <c r="C3708" s="356" t="s">
        <v>3517</v>
      </c>
      <c r="D3708" s="352">
        <v>286.29000000000002</v>
      </c>
    </row>
    <row r="3709" spans="1:4" x14ac:dyDescent="0.25">
      <c r="A3709" s="356">
        <v>4962</v>
      </c>
      <c r="B3709" s="356" t="s">
        <v>10367</v>
      </c>
      <c r="C3709" s="356" t="s">
        <v>3517</v>
      </c>
      <c r="D3709" s="352">
        <v>225.78</v>
      </c>
    </row>
    <row r="3710" spans="1:4" x14ac:dyDescent="0.25">
      <c r="A3710" s="356">
        <v>4981</v>
      </c>
      <c r="B3710" s="356" t="s">
        <v>10368</v>
      </c>
      <c r="C3710" s="356" t="s">
        <v>3517</v>
      </c>
      <c r="D3710" s="352">
        <v>201</v>
      </c>
    </row>
    <row r="3711" spans="1:4" x14ac:dyDescent="0.25">
      <c r="A3711" s="356">
        <v>4964</v>
      </c>
      <c r="B3711" s="356" t="s">
        <v>10369</v>
      </c>
      <c r="C3711" s="356" t="s">
        <v>3517</v>
      </c>
      <c r="D3711" s="352">
        <v>254.99</v>
      </c>
    </row>
    <row r="3712" spans="1:4" x14ac:dyDescent="0.25">
      <c r="A3712" s="356">
        <v>4992</v>
      </c>
      <c r="B3712" s="356" t="s">
        <v>10370</v>
      </c>
      <c r="C3712" s="356" t="s">
        <v>3517</v>
      </c>
      <c r="D3712" s="352">
        <v>249.08</v>
      </c>
    </row>
    <row r="3713" spans="1:4" x14ac:dyDescent="0.25">
      <c r="A3713" s="356">
        <v>4987</v>
      </c>
      <c r="B3713" s="356" t="s">
        <v>10371</v>
      </c>
      <c r="C3713" s="356" t="s">
        <v>3517</v>
      </c>
      <c r="D3713" s="352">
        <v>284.97000000000003</v>
      </c>
    </row>
    <row r="3714" spans="1:4" x14ac:dyDescent="0.25">
      <c r="A3714" s="356">
        <v>4930</v>
      </c>
      <c r="B3714" s="356" t="s">
        <v>12735</v>
      </c>
      <c r="C3714" s="356" t="s">
        <v>3518</v>
      </c>
      <c r="D3714" s="352">
        <v>535.44000000000005</v>
      </c>
    </row>
    <row r="3715" spans="1:4" x14ac:dyDescent="0.25">
      <c r="A3715" s="356">
        <v>39021</v>
      </c>
      <c r="B3715" s="356" t="s">
        <v>12736</v>
      </c>
      <c r="C3715" s="356" t="s">
        <v>3517</v>
      </c>
      <c r="D3715" s="352">
        <v>569.30999999999995</v>
      </c>
    </row>
    <row r="3716" spans="1:4" x14ac:dyDescent="0.25">
      <c r="A3716" s="356">
        <v>39022</v>
      </c>
      <c r="B3716" s="356" t="s">
        <v>12737</v>
      </c>
      <c r="C3716" s="356" t="s">
        <v>3517</v>
      </c>
      <c r="D3716" s="352">
        <v>509.95</v>
      </c>
    </row>
    <row r="3717" spans="1:4" x14ac:dyDescent="0.25">
      <c r="A3717" s="356">
        <v>39024</v>
      </c>
      <c r="B3717" s="356" t="s">
        <v>6381</v>
      </c>
      <c r="C3717" s="356" t="s">
        <v>3517</v>
      </c>
      <c r="D3717" s="352">
        <v>683.62</v>
      </c>
    </row>
    <row r="3718" spans="1:4" x14ac:dyDescent="0.25">
      <c r="A3718" s="356">
        <v>4914</v>
      </c>
      <c r="B3718" s="356" t="s">
        <v>6382</v>
      </c>
      <c r="C3718" s="356" t="s">
        <v>3518</v>
      </c>
      <c r="D3718" s="352">
        <v>554.29</v>
      </c>
    </row>
    <row r="3719" spans="1:4" x14ac:dyDescent="0.25">
      <c r="A3719" s="356">
        <v>4917</v>
      </c>
      <c r="B3719" s="356" t="s">
        <v>6383</v>
      </c>
      <c r="C3719" s="356" t="s">
        <v>3518</v>
      </c>
      <c r="D3719" s="352">
        <v>382.8</v>
      </c>
    </row>
    <row r="3720" spans="1:4" x14ac:dyDescent="0.25">
      <c r="A3720" s="356">
        <v>39025</v>
      </c>
      <c r="B3720" s="356" t="s">
        <v>6384</v>
      </c>
      <c r="C3720" s="356" t="s">
        <v>3517</v>
      </c>
      <c r="D3720" s="352">
        <v>700.98</v>
      </c>
    </row>
    <row r="3721" spans="1:4" x14ac:dyDescent="0.25">
      <c r="A3721" s="356">
        <v>4922</v>
      </c>
      <c r="B3721" s="356" t="s">
        <v>6385</v>
      </c>
      <c r="C3721" s="356" t="s">
        <v>3518</v>
      </c>
      <c r="D3721" s="352">
        <v>355.08</v>
      </c>
    </row>
    <row r="3722" spans="1:4" x14ac:dyDescent="0.25">
      <c r="A3722" s="356">
        <v>4911</v>
      </c>
      <c r="B3722" s="356" t="s">
        <v>6386</v>
      </c>
      <c r="C3722" s="356" t="s">
        <v>3518</v>
      </c>
      <c r="D3722" s="352">
        <v>420</v>
      </c>
    </row>
    <row r="3723" spans="1:4" x14ac:dyDescent="0.25">
      <c r="A3723" s="356">
        <v>37518</v>
      </c>
      <c r="B3723" s="356" t="s">
        <v>6387</v>
      </c>
      <c r="C3723" s="356" t="s">
        <v>3518</v>
      </c>
      <c r="D3723" s="352">
        <v>682.5</v>
      </c>
    </row>
    <row r="3724" spans="1:4" x14ac:dyDescent="0.25">
      <c r="A3724" s="356">
        <v>4910</v>
      </c>
      <c r="B3724" s="356" t="s">
        <v>6388</v>
      </c>
      <c r="C3724" s="356" t="s">
        <v>3518</v>
      </c>
      <c r="D3724" s="352">
        <v>575.35</v>
      </c>
    </row>
    <row r="3725" spans="1:4" x14ac:dyDescent="0.25">
      <c r="A3725" s="356">
        <v>4943</v>
      </c>
      <c r="B3725" s="356" t="s">
        <v>6389</v>
      </c>
      <c r="C3725" s="356" t="s">
        <v>3518</v>
      </c>
      <c r="D3725" s="352">
        <v>857.14</v>
      </c>
    </row>
    <row r="3726" spans="1:4" x14ac:dyDescent="0.25">
      <c r="A3726" s="356">
        <v>5002</v>
      </c>
      <c r="B3726" s="356" t="s">
        <v>6390</v>
      </c>
      <c r="C3726" s="356" t="s">
        <v>3518</v>
      </c>
      <c r="D3726" s="352">
        <v>409.73</v>
      </c>
    </row>
    <row r="3727" spans="1:4" x14ac:dyDescent="0.25">
      <c r="A3727" s="356">
        <v>4977</v>
      </c>
      <c r="B3727" s="356" t="s">
        <v>6391</v>
      </c>
      <c r="C3727" s="356" t="s">
        <v>3518</v>
      </c>
      <c r="D3727" s="352">
        <v>276.58</v>
      </c>
    </row>
    <row r="3728" spans="1:4" x14ac:dyDescent="0.25">
      <c r="A3728" s="356">
        <v>5028</v>
      </c>
      <c r="B3728" s="356" t="s">
        <v>6392</v>
      </c>
      <c r="C3728" s="356" t="s">
        <v>3518</v>
      </c>
      <c r="D3728" s="352">
        <v>676.75</v>
      </c>
    </row>
    <row r="3729" spans="1:4" x14ac:dyDescent="0.25">
      <c r="A3729" s="356">
        <v>4998</v>
      </c>
      <c r="B3729" s="356" t="s">
        <v>6393</v>
      </c>
      <c r="C3729" s="356" t="s">
        <v>3518</v>
      </c>
      <c r="D3729" s="352">
        <v>562.04999999999995</v>
      </c>
    </row>
    <row r="3730" spans="1:4" x14ac:dyDescent="0.25">
      <c r="A3730" s="356">
        <v>4969</v>
      </c>
      <c r="B3730" s="356" t="s">
        <v>6394</v>
      </c>
      <c r="C3730" s="356" t="s">
        <v>3518</v>
      </c>
      <c r="D3730" s="352">
        <v>391.17</v>
      </c>
    </row>
    <row r="3731" spans="1:4" x14ac:dyDescent="0.25">
      <c r="A3731" s="356">
        <v>11364</v>
      </c>
      <c r="B3731" s="356" t="s">
        <v>10372</v>
      </c>
      <c r="C3731" s="356" t="s">
        <v>3517</v>
      </c>
      <c r="D3731" s="352">
        <v>172.68</v>
      </c>
    </row>
    <row r="3732" spans="1:4" x14ac:dyDescent="0.25">
      <c r="A3732" s="356">
        <v>11365</v>
      </c>
      <c r="B3732" s="356" t="s">
        <v>10373</v>
      </c>
      <c r="C3732" s="356" t="s">
        <v>3517</v>
      </c>
      <c r="D3732" s="352">
        <v>179.19</v>
      </c>
    </row>
    <row r="3733" spans="1:4" x14ac:dyDescent="0.25">
      <c r="A3733" s="356">
        <v>11366</v>
      </c>
      <c r="B3733" s="356" t="s">
        <v>10374</v>
      </c>
      <c r="C3733" s="356" t="s">
        <v>3517</v>
      </c>
      <c r="D3733" s="352">
        <v>190.48</v>
      </c>
    </row>
    <row r="3734" spans="1:4" x14ac:dyDescent="0.25">
      <c r="A3734" s="356">
        <v>43777</v>
      </c>
      <c r="B3734" s="356" t="s">
        <v>10375</v>
      </c>
      <c r="C3734" s="356" t="s">
        <v>3517</v>
      </c>
      <c r="D3734" s="352">
        <v>223.75</v>
      </c>
    </row>
    <row r="3735" spans="1:4" x14ac:dyDescent="0.25">
      <c r="A3735" s="356">
        <v>20322</v>
      </c>
      <c r="B3735" s="356" t="s">
        <v>10376</v>
      </c>
      <c r="C3735" s="356" t="s">
        <v>3517</v>
      </c>
      <c r="D3735" s="352">
        <v>207.71</v>
      </c>
    </row>
    <row r="3736" spans="1:4" x14ac:dyDescent="0.25">
      <c r="A3736" s="356">
        <v>10553</v>
      </c>
      <c r="B3736" s="356" t="s">
        <v>10377</v>
      </c>
      <c r="C3736" s="356" t="s">
        <v>3517</v>
      </c>
      <c r="D3736" s="352">
        <v>188.6</v>
      </c>
    </row>
    <row r="3737" spans="1:4" x14ac:dyDescent="0.25">
      <c r="A3737" s="356">
        <v>5020</v>
      </c>
      <c r="B3737" s="356" t="s">
        <v>10378</v>
      </c>
      <c r="C3737" s="356" t="s">
        <v>3517</v>
      </c>
      <c r="D3737" s="352">
        <v>198.84</v>
      </c>
    </row>
    <row r="3738" spans="1:4" x14ac:dyDescent="0.25">
      <c r="A3738" s="356">
        <v>10554</v>
      </c>
      <c r="B3738" s="356" t="s">
        <v>10379</v>
      </c>
      <c r="C3738" s="356" t="s">
        <v>3517</v>
      </c>
      <c r="D3738" s="352">
        <v>190.27</v>
      </c>
    </row>
    <row r="3739" spans="1:4" x14ac:dyDescent="0.25">
      <c r="A3739" s="356">
        <v>10555</v>
      </c>
      <c r="B3739" s="356" t="s">
        <v>10380</v>
      </c>
      <c r="C3739" s="356" t="s">
        <v>3517</v>
      </c>
      <c r="D3739" s="352">
        <v>207.5</v>
      </c>
    </row>
    <row r="3740" spans="1:4" x14ac:dyDescent="0.25">
      <c r="A3740" s="356">
        <v>10556</v>
      </c>
      <c r="B3740" s="356" t="s">
        <v>10381</v>
      </c>
      <c r="C3740" s="356" t="s">
        <v>3517</v>
      </c>
      <c r="D3740" s="352">
        <v>275.89</v>
      </c>
    </row>
    <row r="3741" spans="1:4" x14ac:dyDescent="0.25">
      <c r="A3741" s="356">
        <v>39502</v>
      </c>
      <c r="B3741" s="356" t="s">
        <v>10382</v>
      </c>
      <c r="C3741" s="356" t="s">
        <v>3517</v>
      </c>
      <c r="D3741" s="352">
        <v>387.41</v>
      </c>
    </row>
    <row r="3742" spans="1:4" x14ac:dyDescent="0.25">
      <c r="A3742" s="356">
        <v>39504</v>
      </c>
      <c r="B3742" s="356" t="s">
        <v>10383</v>
      </c>
      <c r="C3742" s="356" t="s">
        <v>3517</v>
      </c>
      <c r="D3742" s="352">
        <v>428.41</v>
      </c>
    </row>
    <row r="3743" spans="1:4" x14ac:dyDescent="0.25">
      <c r="A3743" s="356">
        <v>39503</v>
      </c>
      <c r="B3743" s="356" t="s">
        <v>10384</v>
      </c>
      <c r="C3743" s="356" t="s">
        <v>3517</v>
      </c>
      <c r="D3743" s="352">
        <v>450.88</v>
      </c>
    </row>
    <row r="3744" spans="1:4" x14ac:dyDescent="0.25">
      <c r="A3744" s="356">
        <v>39505</v>
      </c>
      <c r="B3744" s="356" t="s">
        <v>10385</v>
      </c>
      <c r="C3744" s="356" t="s">
        <v>3517</v>
      </c>
      <c r="D3744" s="352">
        <v>485.89</v>
      </c>
    </row>
    <row r="3745" spans="1:4" x14ac:dyDescent="0.25">
      <c r="A3745" s="356">
        <v>44471</v>
      </c>
      <c r="B3745" s="356" t="s">
        <v>12738</v>
      </c>
      <c r="C3745" s="356" t="s">
        <v>3517</v>
      </c>
      <c r="D3745" s="352">
        <v>528.22</v>
      </c>
    </row>
    <row r="3746" spans="1:4" x14ac:dyDescent="0.25">
      <c r="A3746" s="356">
        <v>4944</v>
      </c>
      <c r="B3746" s="356" t="s">
        <v>6395</v>
      </c>
      <c r="C3746" s="356" t="s">
        <v>3518</v>
      </c>
      <c r="D3746" s="353">
        <v>1281.42</v>
      </c>
    </row>
    <row r="3747" spans="1:4" x14ac:dyDescent="0.25">
      <c r="A3747" s="356">
        <v>21102</v>
      </c>
      <c r="B3747" s="356" t="s">
        <v>6396</v>
      </c>
      <c r="C3747" s="356" t="s">
        <v>3517</v>
      </c>
      <c r="D3747" s="352">
        <v>37.94</v>
      </c>
    </row>
    <row r="3748" spans="1:4" x14ac:dyDescent="0.25">
      <c r="A3748" s="356">
        <v>21101</v>
      </c>
      <c r="B3748" s="356" t="s">
        <v>6397</v>
      </c>
      <c r="C3748" s="356" t="s">
        <v>3517</v>
      </c>
      <c r="D3748" s="352">
        <v>24.36</v>
      </c>
    </row>
    <row r="3749" spans="1:4" x14ac:dyDescent="0.25">
      <c r="A3749" s="356">
        <v>34713</v>
      </c>
      <c r="B3749" s="356" t="s">
        <v>6398</v>
      </c>
      <c r="C3749" s="356" t="s">
        <v>3518</v>
      </c>
      <c r="D3749" s="352">
        <v>473.99</v>
      </c>
    </row>
    <row r="3750" spans="1:4" x14ac:dyDescent="0.25">
      <c r="A3750" s="356">
        <v>37563</v>
      </c>
      <c r="B3750" s="356" t="s">
        <v>12739</v>
      </c>
      <c r="C3750" s="356" t="s">
        <v>3518</v>
      </c>
      <c r="D3750" s="352">
        <v>589.17999999999995</v>
      </c>
    </row>
    <row r="3751" spans="1:4" x14ac:dyDescent="0.25">
      <c r="A3751" s="356">
        <v>4948</v>
      </c>
      <c r="B3751" s="356" t="s">
        <v>12740</v>
      </c>
      <c r="C3751" s="356" t="s">
        <v>3518</v>
      </c>
      <c r="D3751" s="352">
        <v>512.6</v>
      </c>
    </row>
    <row r="3752" spans="1:4" x14ac:dyDescent="0.25">
      <c r="A3752" s="356">
        <v>37561</v>
      </c>
      <c r="B3752" s="356" t="s">
        <v>6399</v>
      </c>
      <c r="C3752" s="356" t="s">
        <v>3518</v>
      </c>
      <c r="D3752" s="352">
        <v>478.07</v>
      </c>
    </row>
    <row r="3753" spans="1:4" x14ac:dyDescent="0.25">
      <c r="A3753" s="356">
        <v>37562</v>
      </c>
      <c r="B3753" s="356" t="s">
        <v>6400</v>
      </c>
      <c r="C3753" s="356" t="s">
        <v>3518</v>
      </c>
      <c r="D3753" s="352">
        <v>626.80999999999995</v>
      </c>
    </row>
    <row r="3754" spans="1:4" x14ac:dyDescent="0.25">
      <c r="A3754" s="356">
        <v>14164</v>
      </c>
      <c r="B3754" s="356" t="s">
        <v>6401</v>
      </c>
      <c r="C3754" s="356" t="s">
        <v>3517</v>
      </c>
      <c r="D3754" s="353">
        <v>2405.31</v>
      </c>
    </row>
    <row r="3755" spans="1:4" x14ac:dyDescent="0.25">
      <c r="A3755" s="356">
        <v>14163</v>
      </c>
      <c r="B3755" s="356" t="s">
        <v>6402</v>
      </c>
      <c r="C3755" s="356" t="s">
        <v>3517</v>
      </c>
      <c r="D3755" s="353">
        <v>2733.79</v>
      </c>
    </row>
    <row r="3756" spans="1:4" x14ac:dyDescent="0.25">
      <c r="A3756" s="356">
        <v>5051</v>
      </c>
      <c r="B3756" s="356" t="s">
        <v>6403</v>
      </c>
      <c r="C3756" s="356" t="s">
        <v>3517</v>
      </c>
      <c r="D3756" s="353">
        <v>2325.06</v>
      </c>
    </row>
    <row r="3757" spans="1:4" x14ac:dyDescent="0.25">
      <c r="A3757" s="356">
        <v>14162</v>
      </c>
      <c r="B3757" s="356" t="s">
        <v>6404</v>
      </c>
      <c r="C3757" s="356" t="s">
        <v>3517</v>
      </c>
      <c r="D3757" s="353">
        <v>2321.6799999999998</v>
      </c>
    </row>
    <row r="3758" spans="1:4" x14ac:dyDescent="0.25">
      <c r="A3758" s="356">
        <v>5052</v>
      </c>
      <c r="B3758" s="356" t="s">
        <v>6405</v>
      </c>
      <c r="C3758" s="356" t="s">
        <v>3517</v>
      </c>
      <c r="D3758" s="353">
        <v>1732.3</v>
      </c>
    </row>
    <row r="3759" spans="1:4" x14ac:dyDescent="0.25">
      <c r="A3759" s="356">
        <v>14166</v>
      </c>
      <c r="B3759" s="356" t="s">
        <v>6406</v>
      </c>
      <c r="C3759" s="356" t="s">
        <v>3517</v>
      </c>
      <c r="D3759" s="353">
        <v>1754.29</v>
      </c>
    </row>
    <row r="3760" spans="1:4" x14ac:dyDescent="0.25">
      <c r="A3760" s="356">
        <v>14165</v>
      </c>
      <c r="B3760" s="356" t="s">
        <v>6407</v>
      </c>
      <c r="C3760" s="356" t="s">
        <v>3517</v>
      </c>
      <c r="D3760" s="353">
        <v>2430.33</v>
      </c>
    </row>
    <row r="3761" spans="1:4" x14ac:dyDescent="0.25">
      <c r="A3761" s="356">
        <v>5050</v>
      </c>
      <c r="B3761" s="356" t="s">
        <v>6408</v>
      </c>
      <c r="C3761" s="356" t="s">
        <v>3517</v>
      </c>
      <c r="D3761" s="352">
        <v>598.16</v>
      </c>
    </row>
    <row r="3762" spans="1:4" x14ac:dyDescent="0.25">
      <c r="A3762" s="356">
        <v>12366</v>
      </c>
      <c r="B3762" s="356" t="s">
        <v>12741</v>
      </c>
      <c r="C3762" s="356" t="s">
        <v>3517</v>
      </c>
      <c r="D3762" s="353">
        <v>1020.97</v>
      </c>
    </row>
    <row r="3763" spans="1:4" x14ac:dyDescent="0.25">
      <c r="A3763" s="356">
        <v>5045</v>
      </c>
      <c r="B3763" s="356" t="s">
        <v>12742</v>
      </c>
      <c r="C3763" s="356" t="s">
        <v>3517</v>
      </c>
      <c r="D3763" s="353">
        <v>1621.63</v>
      </c>
    </row>
    <row r="3764" spans="1:4" x14ac:dyDescent="0.25">
      <c r="A3764" s="356">
        <v>5035</v>
      </c>
      <c r="B3764" s="356" t="s">
        <v>12743</v>
      </c>
      <c r="C3764" s="356" t="s">
        <v>3517</v>
      </c>
      <c r="D3764" s="353">
        <v>2487.88</v>
      </c>
    </row>
    <row r="3765" spans="1:4" x14ac:dyDescent="0.25">
      <c r="A3765" s="356">
        <v>41180</v>
      </c>
      <c r="B3765" s="356" t="s">
        <v>12744</v>
      </c>
      <c r="C3765" s="356" t="s">
        <v>3517</v>
      </c>
      <c r="D3765" s="353">
        <v>3645.41</v>
      </c>
    </row>
    <row r="3766" spans="1:4" x14ac:dyDescent="0.25">
      <c r="A3766" s="356">
        <v>41181</v>
      </c>
      <c r="B3766" s="356" t="s">
        <v>12745</v>
      </c>
      <c r="C3766" s="356" t="s">
        <v>3517</v>
      </c>
      <c r="D3766" s="353">
        <v>4826.41</v>
      </c>
    </row>
    <row r="3767" spans="1:4" x14ac:dyDescent="0.25">
      <c r="A3767" s="356">
        <v>41182</v>
      </c>
      <c r="B3767" s="356" t="s">
        <v>12746</v>
      </c>
      <c r="C3767" s="356" t="s">
        <v>3517</v>
      </c>
      <c r="D3767" s="353">
        <v>6923.88</v>
      </c>
    </row>
    <row r="3768" spans="1:4" x14ac:dyDescent="0.25">
      <c r="A3768" s="356">
        <v>41183</v>
      </c>
      <c r="B3768" s="356" t="s">
        <v>12747</v>
      </c>
      <c r="C3768" s="356" t="s">
        <v>3517</v>
      </c>
      <c r="D3768" s="353">
        <v>8644.61</v>
      </c>
    </row>
    <row r="3769" spans="1:4" x14ac:dyDescent="0.25">
      <c r="A3769" s="356">
        <v>41184</v>
      </c>
      <c r="B3769" s="356" t="s">
        <v>12748</v>
      </c>
      <c r="C3769" s="356" t="s">
        <v>3517</v>
      </c>
      <c r="D3769" s="353">
        <v>13161.95</v>
      </c>
    </row>
    <row r="3770" spans="1:4" x14ac:dyDescent="0.25">
      <c r="A3770" s="356">
        <v>41185</v>
      </c>
      <c r="B3770" s="356" t="s">
        <v>12749</v>
      </c>
      <c r="C3770" s="356" t="s">
        <v>3517</v>
      </c>
      <c r="D3770" s="353">
        <v>4881.04</v>
      </c>
    </row>
    <row r="3771" spans="1:4" x14ac:dyDescent="0.25">
      <c r="A3771" s="356">
        <v>41186</v>
      </c>
      <c r="B3771" s="356" t="s">
        <v>12750</v>
      </c>
      <c r="C3771" s="356" t="s">
        <v>3517</v>
      </c>
      <c r="D3771" s="353">
        <v>6840.22</v>
      </c>
    </row>
    <row r="3772" spans="1:4" x14ac:dyDescent="0.25">
      <c r="A3772" s="356">
        <v>41187</v>
      </c>
      <c r="B3772" s="356" t="s">
        <v>12751</v>
      </c>
      <c r="C3772" s="356" t="s">
        <v>3517</v>
      </c>
      <c r="D3772" s="353">
        <v>9173.2999999999993</v>
      </c>
    </row>
    <row r="3773" spans="1:4" x14ac:dyDescent="0.25">
      <c r="A3773" s="356">
        <v>41188</v>
      </c>
      <c r="B3773" s="356" t="s">
        <v>12752</v>
      </c>
      <c r="C3773" s="356" t="s">
        <v>3517</v>
      </c>
      <c r="D3773" s="353">
        <v>11730.6</v>
      </c>
    </row>
    <row r="3774" spans="1:4" x14ac:dyDescent="0.25">
      <c r="A3774" s="356">
        <v>5036</v>
      </c>
      <c r="B3774" s="356" t="s">
        <v>12753</v>
      </c>
      <c r="C3774" s="356" t="s">
        <v>3517</v>
      </c>
      <c r="D3774" s="352">
        <v>879.61</v>
      </c>
    </row>
    <row r="3775" spans="1:4" x14ac:dyDescent="0.25">
      <c r="A3775" s="356">
        <v>41189</v>
      </c>
      <c r="B3775" s="356" t="s">
        <v>12754</v>
      </c>
      <c r="C3775" s="356" t="s">
        <v>3517</v>
      </c>
      <c r="D3775" s="353">
        <v>15080.92</v>
      </c>
    </row>
    <row r="3776" spans="1:4" x14ac:dyDescent="0.25">
      <c r="A3776" s="356">
        <v>41190</v>
      </c>
      <c r="B3776" s="356" t="s">
        <v>12755</v>
      </c>
      <c r="C3776" s="356" t="s">
        <v>3517</v>
      </c>
      <c r="D3776" s="353">
        <v>5244.61</v>
      </c>
    </row>
    <row r="3777" spans="1:4" x14ac:dyDescent="0.25">
      <c r="A3777" s="356">
        <v>41191</v>
      </c>
      <c r="B3777" s="356" t="s">
        <v>12756</v>
      </c>
      <c r="C3777" s="356" t="s">
        <v>3517</v>
      </c>
      <c r="D3777" s="353">
        <v>8042.42</v>
      </c>
    </row>
    <row r="3778" spans="1:4" x14ac:dyDescent="0.25">
      <c r="A3778" s="356">
        <v>41192</v>
      </c>
      <c r="B3778" s="356" t="s">
        <v>12757</v>
      </c>
      <c r="C3778" s="356" t="s">
        <v>3517</v>
      </c>
      <c r="D3778" s="353">
        <v>8384.16</v>
      </c>
    </row>
    <row r="3779" spans="1:4" x14ac:dyDescent="0.25">
      <c r="A3779" s="356">
        <v>41193</v>
      </c>
      <c r="B3779" s="356" t="s">
        <v>12758</v>
      </c>
      <c r="C3779" s="356" t="s">
        <v>3517</v>
      </c>
      <c r="D3779" s="353">
        <v>13699.44</v>
      </c>
    </row>
    <row r="3780" spans="1:4" x14ac:dyDescent="0.25">
      <c r="A3780" s="356">
        <v>41194</v>
      </c>
      <c r="B3780" s="356" t="s">
        <v>12759</v>
      </c>
      <c r="C3780" s="356" t="s">
        <v>3517</v>
      </c>
      <c r="D3780" s="353">
        <v>16346.54</v>
      </c>
    </row>
    <row r="3781" spans="1:4" x14ac:dyDescent="0.25">
      <c r="A3781" s="356">
        <v>5044</v>
      </c>
      <c r="B3781" s="356" t="s">
        <v>12760</v>
      </c>
      <c r="C3781" s="356" t="s">
        <v>3517</v>
      </c>
      <c r="D3781" s="353">
        <v>1410.41</v>
      </c>
    </row>
    <row r="3782" spans="1:4" x14ac:dyDescent="0.25">
      <c r="A3782" s="356">
        <v>5059</v>
      </c>
      <c r="B3782" s="356" t="s">
        <v>12761</v>
      </c>
      <c r="C3782" s="356" t="s">
        <v>3517</v>
      </c>
      <c r="D3782" s="353">
        <v>1051.9100000000001</v>
      </c>
    </row>
    <row r="3783" spans="1:4" x14ac:dyDescent="0.25">
      <c r="A3783" s="356">
        <v>41201</v>
      </c>
      <c r="B3783" s="356" t="s">
        <v>12762</v>
      </c>
      <c r="C3783" s="356" t="s">
        <v>3517</v>
      </c>
      <c r="D3783" s="353">
        <v>2134.7600000000002</v>
      </c>
    </row>
    <row r="3784" spans="1:4" x14ac:dyDescent="0.25">
      <c r="A3784" s="356">
        <v>41199</v>
      </c>
      <c r="B3784" s="356" t="s">
        <v>12763</v>
      </c>
      <c r="C3784" s="356" t="s">
        <v>3517</v>
      </c>
      <c r="D3784" s="352">
        <v>685.98</v>
      </c>
    </row>
    <row r="3785" spans="1:4" x14ac:dyDescent="0.25">
      <c r="A3785" s="356">
        <v>5057</v>
      </c>
      <c r="B3785" s="356" t="s">
        <v>12764</v>
      </c>
      <c r="C3785" s="356" t="s">
        <v>3517</v>
      </c>
      <c r="D3785" s="352">
        <v>928.69</v>
      </c>
    </row>
    <row r="3786" spans="1:4" x14ac:dyDescent="0.25">
      <c r="A3786" s="356">
        <v>41200</v>
      </c>
      <c r="B3786" s="356" t="s">
        <v>12765</v>
      </c>
      <c r="C3786" s="356" t="s">
        <v>3517</v>
      </c>
      <c r="D3786" s="353">
        <v>1335.15</v>
      </c>
    </row>
    <row r="3787" spans="1:4" x14ac:dyDescent="0.25">
      <c r="A3787" s="356">
        <v>41205</v>
      </c>
      <c r="B3787" s="356" t="s">
        <v>12766</v>
      </c>
      <c r="C3787" s="356" t="s">
        <v>3517</v>
      </c>
      <c r="D3787" s="353">
        <v>2474.0100000000002</v>
      </c>
    </row>
    <row r="3788" spans="1:4" x14ac:dyDescent="0.25">
      <c r="A3788" s="356">
        <v>41202</v>
      </c>
      <c r="B3788" s="356" t="s">
        <v>12767</v>
      </c>
      <c r="C3788" s="356" t="s">
        <v>3517</v>
      </c>
      <c r="D3788" s="352">
        <v>721.93</v>
      </c>
    </row>
    <row r="3789" spans="1:4" x14ac:dyDescent="0.25">
      <c r="A3789" s="356">
        <v>41206</v>
      </c>
      <c r="B3789" s="356" t="s">
        <v>12768</v>
      </c>
      <c r="C3789" s="356" t="s">
        <v>3517</v>
      </c>
      <c r="D3789" s="353">
        <v>3261.88</v>
      </c>
    </row>
    <row r="3790" spans="1:4" x14ac:dyDescent="0.25">
      <c r="A3790" s="356">
        <v>12372</v>
      </c>
      <c r="B3790" s="356" t="s">
        <v>12769</v>
      </c>
      <c r="C3790" s="356" t="s">
        <v>3517</v>
      </c>
      <c r="D3790" s="352">
        <v>758.03</v>
      </c>
    </row>
    <row r="3791" spans="1:4" x14ac:dyDescent="0.25">
      <c r="A3791" s="356">
        <v>41207</v>
      </c>
      <c r="B3791" s="356" t="s">
        <v>12770</v>
      </c>
      <c r="C3791" s="356" t="s">
        <v>3517</v>
      </c>
      <c r="D3791" s="353">
        <v>4391.1400000000003</v>
      </c>
    </row>
    <row r="3792" spans="1:4" x14ac:dyDescent="0.25">
      <c r="A3792" s="356">
        <v>41203</v>
      </c>
      <c r="B3792" s="356" t="s">
        <v>12771</v>
      </c>
      <c r="C3792" s="356" t="s">
        <v>3517</v>
      </c>
      <c r="D3792" s="353">
        <v>1156.46</v>
      </c>
    </row>
    <row r="3793" spans="1:4" x14ac:dyDescent="0.25">
      <c r="A3793" s="356">
        <v>41204</v>
      </c>
      <c r="B3793" s="356" t="s">
        <v>12772</v>
      </c>
      <c r="C3793" s="356" t="s">
        <v>3517</v>
      </c>
      <c r="D3793" s="353">
        <v>1634.94</v>
      </c>
    </row>
    <row r="3794" spans="1:4" x14ac:dyDescent="0.25">
      <c r="A3794" s="356">
        <v>41210</v>
      </c>
      <c r="B3794" s="356" t="s">
        <v>12773</v>
      </c>
      <c r="C3794" s="356" t="s">
        <v>3517</v>
      </c>
      <c r="D3794" s="353">
        <v>2731.12</v>
      </c>
    </row>
    <row r="3795" spans="1:4" x14ac:dyDescent="0.25">
      <c r="A3795" s="356">
        <v>41208</v>
      </c>
      <c r="B3795" s="356" t="s">
        <v>12774</v>
      </c>
      <c r="C3795" s="356" t="s">
        <v>3517</v>
      </c>
      <c r="D3795" s="352">
        <v>956.05</v>
      </c>
    </row>
    <row r="3796" spans="1:4" x14ac:dyDescent="0.25">
      <c r="A3796" s="356">
        <v>41211</v>
      </c>
      <c r="B3796" s="356" t="s">
        <v>12775</v>
      </c>
      <c r="C3796" s="356" t="s">
        <v>3517</v>
      </c>
      <c r="D3796" s="353">
        <v>3848.11</v>
      </c>
    </row>
    <row r="3797" spans="1:4" x14ac:dyDescent="0.25">
      <c r="A3797" s="356">
        <v>13339</v>
      </c>
      <c r="B3797" s="356" t="s">
        <v>12776</v>
      </c>
      <c r="C3797" s="356" t="s">
        <v>3517</v>
      </c>
      <c r="D3797" s="353">
        <v>1295.68</v>
      </c>
    </row>
    <row r="3798" spans="1:4" x14ac:dyDescent="0.25">
      <c r="A3798" s="356">
        <v>41213</v>
      </c>
      <c r="B3798" s="356" t="s">
        <v>12777</v>
      </c>
      <c r="C3798" s="356" t="s">
        <v>3517</v>
      </c>
      <c r="D3798" s="353">
        <v>7976.19</v>
      </c>
    </row>
    <row r="3799" spans="1:4" x14ac:dyDescent="0.25">
      <c r="A3799" s="356">
        <v>41209</v>
      </c>
      <c r="B3799" s="356" t="s">
        <v>12778</v>
      </c>
      <c r="C3799" s="356" t="s">
        <v>3517</v>
      </c>
      <c r="D3799" s="353">
        <v>1782.7</v>
      </c>
    </row>
    <row r="3800" spans="1:4" x14ac:dyDescent="0.25">
      <c r="A3800" s="356">
        <v>41216</v>
      </c>
      <c r="B3800" s="356" t="s">
        <v>12779</v>
      </c>
      <c r="C3800" s="356" t="s">
        <v>3517</v>
      </c>
      <c r="D3800" s="353">
        <v>3339.23</v>
      </c>
    </row>
    <row r="3801" spans="1:4" x14ac:dyDescent="0.25">
      <c r="A3801" s="356">
        <v>41217</v>
      </c>
      <c r="B3801" s="356" t="s">
        <v>12780</v>
      </c>
      <c r="C3801" s="356" t="s">
        <v>3517</v>
      </c>
      <c r="D3801" s="353">
        <v>5353.97</v>
      </c>
    </row>
    <row r="3802" spans="1:4" x14ac:dyDescent="0.25">
      <c r="A3802" s="356">
        <v>41218</v>
      </c>
      <c r="B3802" s="356" t="s">
        <v>12781</v>
      </c>
      <c r="C3802" s="356" t="s">
        <v>3517</v>
      </c>
      <c r="D3802" s="353">
        <v>7179.83</v>
      </c>
    </row>
    <row r="3803" spans="1:4" x14ac:dyDescent="0.25">
      <c r="A3803" s="356">
        <v>41214</v>
      </c>
      <c r="B3803" s="356" t="s">
        <v>12782</v>
      </c>
      <c r="C3803" s="356" t="s">
        <v>3517</v>
      </c>
      <c r="D3803" s="353">
        <v>1513.85</v>
      </c>
    </row>
    <row r="3804" spans="1:4" x14ac:dyDescent="0.25">
      <c r="A3804" s="356">
        <v>41215</v>
      </c>
      <c r="B3804" s="356" t="s">
        <v>12783</v>
      </c>
      <c r="C3804" s="356" t="s">
        <v>3517</v>
      </c>
      <c r="D3804" s="353">
        <v>2279.31</v>
      </c>
    </row>
    <row r="3805" spans="1:4" x14ac:dyDescent="0.25">
      <c r="A3805" s="356">
        <v>41221</v>
      </c>
      <c r="B3805" s="356" t="s">
        <v>12784</v>
      </c>
      <c r="C3805" s="356" t="s">
        <v>3517</v>
      </c>
      <c r="D3805" s="353">
        <v>6599.79</v>
      </c>
    </row>
    <row r="3806" spans="1:4" x14ac:dyDescent="0.25">
      <c r="A3806" s="356">
        <v>41222</v>
      </c>
      <c r="B3806" s="356" t="s">
        <v>12785</v>
      </c>
      <c r="C3806" s="356" t="s">
        <v>3517</v>
      </c>
      <c r="D3806" s="353">
        <v>9444.3700000000008</v>
      </c>
    </row>
    <row r="3807" spans="1:4" x14ac:dyDescent="0.25">
      <c r="A3807" s="356">
        <v>41195</v>
      </c>
      <c r="B3807" s="356" t="s">
        <v>12786</v>
      </c>
      <c r="C3807" s="356" t="s">
        <v>3517</v>
      </c>
      <c r="D3807" s="352">
        <v>485.41</v>
      </c>
    </row>
    <row r="3808" spans="1:4" x14ac:dyDescent="0.25">
      <c r="A3808" s="356">
        <v>41198</v>
      </c>
      <c r="B3808" s="356" t="s">
        <v>12787</v>
      </c>
      <c r="C3808" s="356" t="s">
        <v>3517</v>
      </c>
      <c r="D3808" s="353">
        <v>1896.88</v>
      </c>
    </row>
    <row r="3809" spans="1:4" x14ac:dyDescent="0.25">
      <c r="A3809" s="356">
        <v>41196</v>
      </c>
      <c r="B3809" s="356" t="s">
        <v>12788</v>
      </c>
      <c r="C3809" s="356" t="s">
        <v>3517</v>
      </c>
      <c r="D3809" s="352">
        <v>601.70000000000005</v>
      </c>
    </row>
    <row r="3810" spans="1:4" x14ac:dyDescent="0.25">
      <c r="A3810" s="356">
        <v>5033</v>
      </c>
      <c r="B3810" s="356" t="s">
        <v>12789</v>
      </c>
      <c r="C3810" s="356" t="s">
        <v>3517</v>
      </c>
      <c r="D3810" s="352">
        <v>790</v>
      </c>
    </row>
    <row r="3811" spans="1:4" x14ac:dyDescent="0.25">
      <c r="A3811" s="356">
        <v>41197</v>
      </c>
      <c r="B3811" s="356" t="s">
        <v>12790</v>
      </c>
      <c r="C3811" s="356" t="s">
        <v>3517</v>
      </c>
      <c r="D3811" s="353">
        <v>1173.44</v>
      </c>
    </row>
    <row r="3812" spans="1:4" x14ac:dyDescent="0.25">
      <c r="A3812" s="356">
        <v>12388</v>
      </c>
      <c r="B3812" s="356" t="s">
        <v>6409</v>
      </c>
      <c r="C3812" s="356" t="s">
        <v>3517</v>
      </c>
      <c r="D3812" s="352">
        <v>354.06</v>
      </c>
    </row>
    <row r="3813" spans="1:4" x14ac:dyDescent="0.25">
      <c r="A3813" s="356">
        <v>2731</v>
      </c>
      <c r="B3813" s="356" t="s">
        <v>10386</v>
      </c>
      <c r="C3813" s="356" t="s">
        <v>3526</v>
      </c>
      <c r="D3813" s="352">
        <v>110.97</v>
      </c>
    </row>
    <row r="3814" spans="1:4" x14ac:dyDescent="0.25">
      <c r="A3814" s="356">
        <v>41457</v>
      </c>
      <c r="B3814" s="356" t="s">
        <v>12791</v>
      </c>
      <c r="C3814" s="356" t="s">
        <v>3517</v>
      </c>
      <c r="D3814" s="353">
        <v>1586.26</v>
      </c>
    </row>
    <row r="3815" spans="1:4" x14ac:dyDescent="0.25">
      <c r="A3815" s="356">
        <v>41458</v>
      </c>
      <c r="B3815" s="356" t="s">
        <v>12792</v>
      </c>
      <c r="C3815" s="356" t="s">
        <v>3517</v>
      </c>
      <c r="D3815" s="353">
        <v>2214.4899999999998</v>
      </c>
    </row>
    <row r="3816" spans="1:4" x14ac:dyDescent="0.25">
      <c r="A3816" s="356">
        <v>41459</v>
      </c>
      <c r="B3816" s="356" t="s">
        <v>12793</v>
      </c>
      <c r="C3816" s="356" t="s">
        <v>3517</v>
      </c>
      <c r="D3816" s="353">
        <v>3089.05</v>
      </c>
    </row>
    <row r="3817" spans="1:4" x14ac:dyDescent="0.25">
      <c r="A3817" s="356">
        <v>41461</v>
      </c>
      <c r="B3817" s="356" t="s">
        <v>12794</v>
      </c>
      <c r="C3817" s="356" t="s">
        <v>3517</v>
      </c>
      <c r="D3817" s="353">
        <v>4211.76</v>
      </c>
    </row>
    <row r="3818" spans="1:4" x14ac:dyDescent="0.25">
      <c r="A3818" s="356">
        <v>44537</v>
      </c>
      <c r="B3818" s="356" t="s">
        <v>12795</v>
      </c>
      <c r="C3818" s="356" t="s">
        <v>4307</v>
      </c>
      <c r="D3818" s="352">
        <v>265.91000000000003</v>
      </c>
    </row>
    <row r="3819" spans="1:4" x14ac:dyDescent="0.25">
      <c r="A3819" s="356">
        <v>11844</v>
      </c>
      <c r="B3819" s="356" t="s">
        <v>10787</v>
      </c>
      <c r="C3819" s="356" t="s">
        <v>3526</v>
      </c>
      <c r="D3819" s="352">
        <v>41.45</v>
      </c>
    </row>
    <row r="3820" spans="1:4" x14ac:dyDescent="0.25">
      <c r="A3820" s="356">
        <v>4465</v>
      </c>
      <c r="B3820" s="356" t="s">
        <v>10788</v>
      </c>
      <c r="C3820" s="356" t="s">
        <v>3526</v>
      </c>
      <c r="D3820" s="352">
        <v>34.44</v>
      </c>
    </row>
    <row r="3821" spans="1:4" x14ac:dyDescent="0.25">
      <c r="A3821" s="356">
        <v>35273</v>
      </c>
      <c r="B3821" s="356" t="s">
        <v>10789</v>
      </c>
      <c r="C3821" s="356" t="s">
        <v>3526</v>
      </c>
      <c r="D3821" s="352">
        <v>41.31</v>
      </c>
    </row>
    <row r="3822" spans="1:4" x14ac:dyDescent="0.25">
      <c r="A3822" s="356">
        <v>4470</v>
      </c>
      <c r="B3822" s="356" t="s">
        <v>10790</v>
      </c>
      <c r="C3822" s="356" t="s">
        <v>3526</v>
      </c>
      <c r="D3822" s="352">
        <v>95.33</v>
      </c>
    </row>
    <row r="3823" spans="1:4" x14ac:dyDescent="0.25">
      <c r="A3823" s="356">
        <v>20208</v>
      </c>
      <c r="B3823" s="356" t="s">
        <v>10791</v>
      </c>
      <c r="C3823" s="356" t="s">
        <v>3526</v>
      </c>
      <c r="D3823" s="352">
        <v>85.8</v>
      </c>
    </row>
    <row r="3824" spans="1:4" x14ac:dyDescent="0.25">
      <c r="A3824" s="356">
        <v>20204</v>
      </c>
      <c r="B3824" s="356" t="s">
        <v>10792</v>
      </c>
      <c r="C3824" s="356" t="s">
        <v>3526</v>
      </c>
      <c r="D3824" s="352">
        <v>63.55</v>
      </c>
    </row>
    <row r="3825" spans="1:4" x14ac:dyDescent="0.25">
      <c r="A3825" s="356">
        <v>4437</v>
      </c>
      <c r="B3825" s="356" t="s">
        <v>10793</v>
      </c>
      <c r="C3825" s="356" t="s">
        <v>3526</v>
      </c>
      <c r="D3825" s="352">
        <v>71.5</v>
      </c>
    </row>
    <row r="3826" spans="1:4" x14ac:dyDescent="0.25">
      <c r="A3826" s="356">
        <v>14580</v>
      </c>
      <c r="B3826" s="356" t="s">
        <v>10794</v>
      </c>
      <c r="C3826" s="356" t="s">
        <v>3526</v>
      </c>
      <c r="D3826" s="352">
        <v>71.5</v>
      </c>
    </row>
    <row r="3827" spans="1:4" x14ac:dyDescent="0.25">
      <c r="A3827" s="356">
        <v>40304</v>
      </c>
      <c r="B3827" s="356" t="s">
        <v>6410</v>
      </c>
      <c r="C3827" s="356" t="s">
        <v>3575</v>
      </c>
      <c r="D3827" s="352">
        <v>29.33</v>
      </c>
    </row>
    <row r="3828" spans="1:4" x14ac:dyDescent="0.25">
      <c r="A3828" s="356">
        <v>5065</v>
      </c>
      <c r="B3828" s="356" t="s">
        <v>6411</v>
      </c>
      <c r="C3828" s="356" t="s">
        <v>3575</v>
      </c>
      <c r="D3828" s="352">
        <v>45.2</v>
      </c>
    </row>
    <row r="3829" spans="1:4" x14ac:dyDescent="0.25">
      <c r="A3829" s="356">
        <v>5072</v>
      </c>
      <c r="B3829" s="356" t="s">
        <v>6412</v>
      </c>
      <c r="C3829" s="356" t="s">
        <v>3575</v>
      </c>
      <c r="D3829" s="352">
        <v>41.81</v>
      </c>
    </row>
    <row r="3830" spans="1:4" x14ac:dyDescent="0.25">
      <c r="A3830" s="356">
        <v>5066</v>
      </c>
      <c r="B3830" s="356" t="s">
        <v>6413</v>
      </c>
      <c r="C3830" s="356" t="s">
        <v>3575</v>
      </c>
      <c r="D3830" s="352">
        <v>31.31</v>
      </c>
    </row>
    <row r="3831" spans="1:4" x14ac:dyDescent="0.25">
      <c r="A3831" s="356">
        <v>5063</v>
      </c>
      <c r="B3831" s="356" t="s">
        <v>6414</v>
      </c>
      <c r="C3831" s="356" t="s">
        <v>3575</v>
      </c>
      <c r="D3831" s="352">
        <v>28.35</v>
      </c>
    </row>
    <row r="3832" spans="1:4" x14ac:dyDescent="0.25">
      <c r="A3832" s="356">
        <v>20247</v>
      </c>
      <c r="B3832" s="356" t="s">
        <v>6415</v>
      </c>
      <c r="C3832" s="356" t="s">
        <v>3575</v>
      </c>
      <c r="D3832" s="352">
        <v>26.31</v>
      </c>
    </row>
    <row r="3833" spans="1:4" x14ac:dyDescent="0.25">
      <c r="A3833" s="356">
        <v>5074</v>
      </c>
      <c r="B3833" s="356" t="s">
        <v>6416</v>
      </c>
      <c r="C3833" s="356" t="s">
        <v>3575</v>
      </c>
      <c r="D3833" s="352">
        <v>26.62</v>
      </c>
    </row>
    <row r="3834" spans="1:4" x14ac:dyDescent="0.25">
      <c r="A3834" s="356">
        <v>5067</v>
      </c>
      <c r="B3834" s="356" t="s">
        <v>6417</v>
      </c>
      <c r="C3834" s="356" t="s">
        <v>3575</v>
      </c>
      <c r="D3834" s="352">
        <v>25.33</v>
      </c>
    </row>
    <row r="3835" spans="1:4" x14ac:dyDescent="0.25">
      <c r="A3835" s="356">
        <v>5078</v>
      </c>
      <c r="B3835" s="356" t="s">
        <v>6418</v>
      </c>
      <c r="C3835" s="356" t="s">
        <v>3575</v>
      </c>
      <c r="D3835" s="352">
        <v>25.04</v>
      </c>
    </row>
    <row r="3836" spans="1:4" x14ac:dyDescent="0.25">
      <c r="A3836" s="356">
        <v>5068</v>
      </c>
      <c r="B3836" s="356" t="s">
        <v>6419</v>
      </c>
      <c r="C3836" s="356" t="s">
        <v>3575</v>
      </c>
      <c r="D3836" s="352">
        <v>23.76</v>
      </c>
    </row>
    <row r="3837" spans="1:4" x14ac:dyDescent="0.25">
      <c r="A3837" s="356">
        <v>5073</v>
      </c>
      <c r="B3837" s="356" t="s">
        <v>6420</v>
      </c>
      <c r="C3837" s="356" t="s">
        <v>3575</v>
      </c>
      <c r="D3837" s="352">
        <v>24.22</v>
      </c>
    </row>
    <row r="3838" spans="1:4" x14ac:dyDescent="0.25">
      <c r="A3838" s="356">
        <v>5069</v>
      </c>
      <c r="B3838" s="356" t="s">
        <v>6421</v>
      </c>
      <c r="C3838" s="356" t="s">
        <v>3575</v>
      </c>
      <c r="D3838" s="352">
        <v>24.22</v>
      </c>
    </row>
    <row r="3839" spans="1:4" x14ac:dyDescent="0.25">
      <c r="A3839" s="356">
        <v>5070</v>
      </c>
      <c r="B3839" s="356" t="s">
        <v>6422</v>
      </c>
      <c r="C3839" s="356" t="s">
        <v>3575</v>
      </c>
      <c r="D3839" s="352">
        <v>24.48</v>
      </c>
    </row>
    <row r="3840" spans="1:4" x14ac:dyDescent="0.25">
      <c r="A3840" s="356">
        <v>5071</v>
      </c>
      <c r="B3840" s="356" t="s">
        <v>6423</v>
      </c>
      <c r="C3840" s="356" t="s">
        <v>3575</v>
      </c>
      <c r="D3840" s="352">
        <v>23.76</v>
      </c>
    </row>
    <row r="3841" spans="1:4" x14ac:dyDescent="0.25">
      <c r="A3841" s="356">
        <v>5061</v>
      </c>
      <c r="B3841" s="356" t="s">
        <v>6424</v>
      </c>
      <c r="C3841" s="356" t="s">
        <v>3575</v>
      </c>
      <c r="D3841" s="352">
        <v>23.36</v>
      </c>
    </row>
    <row r="3842" spans="1:4" x14ac:dyDescent="0.25">
      <c r="A3842" s="356">
        <v>5075</v>
      </c>
      <c r="B3842" s="356" t="s">
        <v>6425</v>
      </c>
      <c r="C3842" s="356" t="s">
        <v>3575</v>
      </c>
      <c r="D3842" s="352">
        <v>23.76</v>
      </c>
    </row>
    <row r="3843" spans="1:4" x14ac:dyDescent="0.25">
      <c r="A3843" s="356">
        <v>39027</v>
      </c>
      <c r="B3843" s="356" t="s">
        <v>6426</v>
      </c>
      <c r="C3843" s="356" t="s">
        <v>3575</v>
      </c>
      <c r="D3843" s="352">
        <v>23.74</v>
      </c>
    </row>
    <row r="3844" spans="1:4" x14ac:dyDescent="0.25">
      <c r="A3844" s="356">
        <v>5062</v>
      </c>
      <c r="B3844" s="356" t="s">
        <v>6427</v>
      </c>
      <c r="C3844" s="356" t="s">
        <v>3575</v>
      </c>
      <c r="D3844" s="352">
        <v>24.08</v>
      </c>
    </row>
    <row r="3845" spans="1:4" x14ac:dyDescent="0.25">
      <c r="A3845" s="356">
        <v>40568</v>
      </c>
      <c r="B3845" s="356" t="s">
        <v>6428</v>
      </c>
      <c r="C3845" s="356" t="s">
        <v>3575</v>
      </c>
      <c r="D3845" s="352">
        <v>23.94</v>
      </c>
    </row>
    <row r="3846" spans="1:4" x14ac:dyDescent="0.25">
      <c r="A3846" s="356">
        <v>39026</v>
      </c>
      <c r="B3846" s="356" t="s">
        <v>6429</v>
      </c>
      <c r="C3846" s="356" t="s">
        <v>3575</v>
      </c>
      <c r="D3846" s="352">
        <v>26.72</v>
      </c>
    </row>
    <row r="3847" spans="1:4" x14ac:dyDescent="0.25">
      <c r="A3847" s="356">
        <v>42431</v>
      </c>
      <c r="B3847" s="356" t="s">
        <v>8192</v>
      </c>
      <c r="C3847" s="356" t="s">
        <v>3517</v>
      </c>
      <c r="D3847" s="353">
        <v>3886.39</v>
      </c>
    </row>
    <row r="3848" spans="1:4" x14ac:dyDescent="0.25">
      <c r="A3848" s="356">
        <v>44074</v>
      </c>
      <c r="B3848" s="356" t="s">
        <v>12796</v>
      </c>
      <c r="C3848" s="356" t="s">
        <v>3576</v>
      </c>
      <c r="D3848" s="352">
        <v>424.73</v>
      </c>
    </row>
    <row r="3849" spans="1:4" x14ac:dyDescent="0.25">
      <c r="A3849" s="356">
        <v>44072</v>
      </c>
      <c r="B3849" s="356" t="s">
        <v>12797</v>
      </c>
      <c r="C3849" s="356" t="s">
        <v>3576</v>
      </c>
      <c r="D3849" s="352">
        <v>90.52</v>
      </c>
    </row>
    <row r="3850" spans="1:4" x14ac:dyDescent="0.25">
      <c r="A3850" s="356">
        <v>511</v>
      </c>
      <c r="B3850" s="356" t="s">
        <v>6430</v>
      </c>
      <c r="C3850" s="356" t="s">
        <v>3576</v>
      </c>
      <c r="D3850" s="352">
        <v>16.75</v>
      </c>
    </row>
    <row r="3851" spans="1:4" x14ac:dyDescent="0.25">
      <c r="A3851" s="356">
        <v>37540</v>
      </c>
      <c r="B3851" s="356" t="s">
        <v>6431</v>
      </c>
      <c r="C3851" s="356" t="s">
        <v>3517</v>
      </c>
      <c r="D3851" s="353">
        <v>86418.13</v>
      </c>
    </row>
    <row r="3852" spans="1:4" x14ac:dyDescent="0.25">
      <c r="A3852" s="356">
        <v>37548</v>
      </c>
      <c r="B3852" s="356" t="s">
        <v>6432</v>
      </c>
      <c r="C3852" s="356" t="s">
        <v>3517</v>
      </c>
      <c r="D3852" s="353">
        <v>114546.8</v>
      </c>
    </row>
    <row r="3853" spans="1:4" x14ac:dyDescent="0.25">
      <c r="A3853" s="356">
        <v>39828</v>
      </c>
      <c r="B3853" s="356" t="s">
        <v>6433</v>
      </c>
      <c r="C3853" s="356" t="s">
        <v>3517</v>
      </c>
      <c r="D3853" s="352">
        <v>687.17</v>
      </c>
    </row>
    <row r="3854" spans="1:4" x14ac:dyDescent="0.25">
      <c r="A3854" s="356">
        <v>12273</v>
      </c>
      <c r="B3854" s="356" t="s">
        <v>6434</v>
      </c>
      <c r="C3854" s="356" t="s">
        <v>3517</v>
      </c>
      <c r="D3854" s="352">
        <v>162.62</v>
      </c>
    </row>
    <row r="3855" spans="1:4" x14ac:dyDescent="0.25">
      <c r="A3855" s="356">
        <v>38392</v>
      </c>
      <c r="B3855" s="356" t="s">
        <v>6435</v>
      </c>
      <c r="C3855" s="356" t="s">
        <v>3517</v>
      </c>
      <c r="D3855" s="352">
        <v>57.09</v>
      </c>
    </row>
    <row r="3856" spans="1:4" x14ac:dyDescent="0.25">
      <c r="A3856" s="356">
        <v>11735</v>
      </c>
      <c r="B3856" s="356" t="s">
        <v>12798</v>
      </c>
      <c r="C3856" s="356" t="s">
        <v>3517</v>
      </c>
      <c r="D3856" s="352">
        <v>9.44</v>
      </c>
    </row>
    <row r="3857" spans="1:4" x14ac:dyDescent="0.25">
      <c r="A3857" s="356">
        <v>11737</v>
      </c>
      <c r="B3857" s="356" t="s">
        <v>12799</v>
      </c>
      <c r="C3857" s="356" t="s">
        <v>3517</v>
      </c>
      <c r="D3857" s="352">
        <v>13.39</v>
      </c>
    </row>
    <row r="3858" spans="1:4" x14ac:dyDescent="0.25">
      <c r="A3858" s="356">
        <v>11738</v>
      </c>
      <c r="B3858" s="356" t="s">
        <v>12800</v>
      </c>
      <c r="C3858" s="356" t="s">
        <v>3517</v>
      </c>
      <c r="D3858" s="352">
        <v>16.88</v>
      </c>
    </row>
    <row r="3859" spans="1:4" x14ac:dyDescent="0.25">
      <c r="A3859" s="356">
        <v>36143</v>
      </c>
      <c r="B3859" s="356" t="s">
        <v>6436</v>
      </c>
      <c r="C3859" s="356" t="s">
        <v>3517</v>
      </c>
      <c r="D3859" s="352">
        <v>41</v>
      </c>
    </row>
    <row r="3860" spans="1:4" x14ac:dyDescent="0.25">
      <c r="A3860" s="356">
        <v>36142</v>
      </c>
      <c r="B3860" s="356" t="s">
        <v>6437</v>
      </c>
      <c r="C3860" s="356" t="s">
        <v>3517</v>
      </c>
      <c r="D3860" s="352">
        <v>3</v>
      </c>
    </row>
    <row r="3861" spans="1:4" x14ac:dyDescent="0.25">
      <c r="A3861" s="356">
        <v>36146</v>
      </c>
      <c r="B3861" s="356" t="s">
        <v>6438</v>
      </c>
      <c r="C3861" s="356" t="s">
        <v>3517</v>
      </c>
      <c r="D3861" s="352">
        <v>340</v>
      </c>
    </row>
    <row r="3862" spans="1:4" x14ac:dyDescent="0.25">
      <c r="A3862" s="356">
        <v>39015</v>
      </c>
      <c r="B3862" s="356" t="s">
        <v>6439</v>
      </c>
      <c r="C3862" s="356" t="s">
        <v>3517</v>
      </c>
      <c r="D3862" s="352">
        <v>0.96</v>
      </c>
    </row>
    <row r="3863" spans="1:4" x14ac:dyDescent="0.25">
      <c r="A3863" s="356">
        <v>38377</v>
      </c>
      <c r="B3863" s="356" t="s">
        <v>6440</v>
      </c>
      <c r="C3863" s="356" t="s">
        <v>3517</v>
      </c>
      <c r="D3863" s="352">
        <v>37.28</v>
      </c>
    </row>
    <row r="3864" spans="1:4" x14ac:dyDescent="0.25">
      <c r="A3864" s="356">
        <v>38376</v>
      </c>
      <c r="B3864" s="356" t="s">
        <v>6441</v>
      </c>
      <c r="C3864" s="356" t="s">
        <v>3517</v>
      </c>
      <c r="D3864" s="352">
        <v>42.51</v>
      </c>
    </row>
    <row r="3865" spans="1:4" x14ac:dyDescent="0.25">
      <c r="A3865" s="356">
        <v>38116</v>
      </c>
      <c r="B3865" s="356" t="s">
        <v>6442</v>
      </c>
      <c r="C3865" s="356" t="s">
        <v>3517</v>
      </c>
      <c r="D3865" s="352">
        <v>4.9400000000000004</v>
      </c>
    </row>
    <row r="3866" spans="1:4" x14ac:dyDescent="0.25">
      <c r="A3866" s="356">
        <v>38066</v>
      </c>
      <c r="B3866" s="356" t="s">
        <v>6443</v>
      </c>
      <c r="C3866" s="356" t="s">
        <v>3517</v>
      </c>
      <c r="D3866" s="352">
        <v>8.16</v>
      </c>
    </row>
    <row r="3867" spans="1:4" x14ac:dyDescent="0.25">
      <c r="A3867" s="356">
        <v>38117</v>
      </c>
      <c r="B3867" s="356" t="s">
        <v>6444</v>
      </c>
      <c r="C3867" s="356" t="s">
        <v>3517</v>
      </c>
      <c r="D3867" s="352">
        <v>8.42</v>
      </c>
    </row>
    <row r="3868" spans="1:4" x14ac:dyDescent="0.25">
      <c r="A3868" s="356">
        <v>38067</v>
      </c>
      <c r="B3868" s="356" t="s">
        <v>6445</v>
      </c>
      <c r="C3868" s="356" t="s">
        <v>3517</v>
      </c>
      <c r="D3868" s="352">
        <v>11.49</v>
      </c>
    </row>
    <row r="3869" spans="1:4" x14ac:dyDescent="0.25">
      <c r="A3869" s="356">
        <v>11522</v>
      </c>
      <c r="B3869" s="356" t="s">
        <v>10387</v>
      </c>
      <c r="C3869" s="356" t="s">
        <v>3517</v>
      </c>
      <c r="D3869" s="352">
        <v>13.95</v>
      </c>
    </row>
    <row r="3870" spans="1:4" x14ac:dyDescent="0.25">
      <c r="A3870" s="356">
        <v>43600</v>
      </c>
      <c r="B3870" s="356" t="s">
        <v>10388</v>
      </c>
      <c r="C3870" s="356" t="s">
        <v>3517</v>
      </c>
      <c r="D3870" s="352">
        <v>55.89</v>
      </c>
    </row>
    <row r="3871" spans="1:4" x14ac:dyDescent="0.25">
      <c r="A3871" s="356">
        <v>5080</v>
      </c>
      <c r="B3871" s="356" t="s">
        <v>10389</v>
      </c>
      <c r="C3871" s="356" t="s">
        <v>3517</v>
      </c>
      <c r="D3871" s="352">
        <v>21.79</v>
      </c>
    </row>
    <row r="3872" spans="1:4" x14ac:dyDescent="0.25">
      <c r="A3872" s="356">
        <v>38168</v>
      </c>
      <c r="B3872" s="356" t="s">
        <v>10390</v>
      </c>
      <c r="C3872" s="356" t="s">
        <v>3517</v>
      </c>
      <c r="D3872" s="352">
        <v>152.16999999999999</v>
      </c>
    </row>
    <row r="3873" spans="1:4" x14ac:dyDescent="0.25">
      <c r="A3873" s="356">
        <v>43601</v>
      </c>
      <c r="B3873" s="356" t="s">
        <v>10391</v>
      </c>
      <c r="C3873" s="356" t="s">
        <v>3517</v>
      </c>
      <c r="D3873" s="352">
        <v>76.08</v>
      </c>
    </row>
    <row r="3874" spans="1:4" x14ac:dyDescent="0.25">
      <c r="A3874" s="356">
        <v>13393</v>
      </c>
      <c r="B3874" s="356" t="s">
        <v>6446</v>
      </c>
      <c r="C3874" s="356" t="s">
        <v>3517</v>
      </c>
      <c r="D3874" s="352">
        <v>435.79</v>
      </c>
    </row>
    <row r="3875" spans="1:4" x14ac:dyDescent="0.25">
      <c r="A3875" s="356">
        <v>13395</v>
      </c>
      <c r="B3875" s="356" t="s">
        <v>8193</v>
      </c>
      <c r="C3875" s="356" t="s">
        <v>3517</v>
      </c>
      <c r="D3875" s="352">
        <v>610.71</v>
      </c>
    </row>
    <row r="3876" spans="1:4" x14ac:dyDescent="0.25">
      <c r="A3876" s="356">
        <v>12039</v>
      </c>
      <c r="B3876" s="356" t="s">
        <v>6447</v>
      </c>
      <c r="C3876" s="356" t="s">
        <v>3517</v>
      </c>
      <c r="D3876" s="352">
        <v>641.79</v>
      </c>
    </row>
    <row r="3877" spans="1:4" x14ac:dyDescent="0.25">
      <c r="A3877" s="356">
        <v>13396</v>
      </c>
      <c r="B3877" s="356" t="s">
        <v>6448</v>
      </c>
      <c r="C3877" s="356" t="s">
        <v>3517</v>
      </c>
      <c r="D3877" s="352">
        <v>901.36</v>
      </c>
    </row>
    <row r="3878" spans="1:4" x14ac:dyDescent="0.25">
      <c r="A3878" s="356">
        <v>12041</v>
      </c>
      <c r="B3878" s="356" t="s">
        <v>6449</v>
      </c>
      <c r="C3878" s="356" t="s">
        <v>3517</v>
      </c>
      <c r="D3878" s="352">
        <v>736.01</v>
      </c>
    </row>
    <row r="3879" spans="1:4" x14ac:dyDescent="0.25">
      <c r="A3879" s="356">
        <v>12043</v>
      </c>
      <c r="B3879" s="356" t="s">
        <v>6450</v>
      </c>
      <c r="C3879" s="356" t="s">
        <v>3517</v>
      </c>
      <c r="D3879" s="353">
        <v>1553.97</v>
      </c>
    </row>
    <row r="3880" spans="1:4" x14ac:dyDescent="0.25">
      <c r="A3880" s="356">
        <v>39762</v>
      </c>
      <c r="B3880" s="356" t="s">
        <v>6451</v>
      </c>
      <c r="C3880" s="356" t="s">
        <v>3517</v>
      </c>
      <c r="D3880" s="352">
        <v>739.73</v>
      </c>
    </row>
    <row r="3881" spans="1:4" x14ac:dyDescent="0.25">
      <c r="A3881" s="356">
        <v>12042</v>
      </c>
      <c r="B3881" s="356" t="s">
        <v>6452</v>
      </c>
      <c r="C3881" s="356" t="s">
        <v>3517</v>
      </c>
      <c r="D3881" s="353">
        <v>1079.98</v>
      </c>
    </row>
    <row r="3882" spans="1:4" x14ac:dyDescent="0.25">
      <c r="A3882" s="356">
        <v>39763</v>
      </c>
      <c r="B3882" s="356" t="s">
        <v>6453</v>
      </c>
      <c r="C3882" s="356" t="s">
        <v>3517</v>
      </c>
      <c r="D3882" s="353">
        <v>1263.98</v>
      </c>
    </row>
    <row r="3883" spans="1:4" x14ac:dyDescent="0.25">
      <c r="A3883" s="356">
        <v>39760</v>
      </c>
      <c r="B3883" s="356" t="s">
        <v>10392</v>
      </c>
      <c r="C3883" s="356" t="s">
        <v>3517</v>
      </c>
      <c r="D3883" s="353">
        <v>1259.82</v>
      </c>
    </row>
    <row r="3884" spans="1:4" x14ac:dyDescent="0.25">
      <c r="A3884" s="356">
        <v>39756</v>
      </c>
      <c r="B3884" s="356" t="s">
        <v>6454</v>
      </c>
      <c r="C3884" s="356" t="s">
        <v>3517</v>
      </c>
      <c r="D3884" s="352">
        <v>452.35</v>
      </c>
    </row>
    <row r="3885" spans="1:4" x14ac:dyDescent="0.25">
      <c r="A3885" s="356">
        <v>12038</v>
      </c>
      <c r="B3885" s="356" t="s">
        <v>6455</v>
      </c>
      <c r="C3885" s="356" t="s">
        <v>3517</v>
      </c>
      <c r="D3885" s="352">
        <v>565.23</v>
      </c>
    </row>
    <row r="3886" spans="1:4" x14ac:dyDescent="0.25">
      <c r="A3886" s="356">
        <v>39757</v>
      </c>
      <c r="B3886" s="356" t="s">
        <v>6456</v>
      </c>
      <c r="C3886" s="356" t="s">
        <v>3517</v>
      </c>
      <c r="D3886" s="352">
        <v>522.66</v>
      </c>
    </row>
    <row r="3887" spans="1:4" x14ac:dyDescent="0.25">
      <c r="A3887" s="356">
        <v>39758</v>
      </c>
      <c r="B3887" s="356" t="s">
        <v>6457</v>
      </c>
      <c r="C3887" s="356" t="s">
        <v>3517</v>
      </c>
      <c r="D3887" s="352">
        <v>761.71</v>
      </c>
    </row>
    <row r="3888" spans="1:4" x14ac:dyDescent="0.25">
      <c r="A3888" s="356">
        <v>39759</v>
      </c>
      <c r="B3888" s="356" t="s">
        <v>6458</v>
      </c>
      <c r="C3888" s="356" t="s">
        <v>3517</v>
      </c>
      <c r="D3888" s="352">
        <v>940.71</v>
      </c>
    </row>
    <row r="3889" spans="1:4" x14ac:dyDescent="0.25">
      <c r="A3889" s="356">
        <v>39761</v>
      </c>
      <c r="B3889" s="356" t="s">
        <v>6459</v>
      </c>
      <c r="C3889" s="356" t="s">
        <v>3517</v>
      </c>
      <c r="D3889" s="353">
        <v>1130.76</v>
      </c>
    </row>
    <row r="3890" spans="1:4" x14ac:dyDescent="0.25">
      <c r="A3890" s="356">
        <v>39805</v>
      </c>
      <c r="B3890" s="356" t="s">
        <v>8194</v>
      </c>
      <c r="C3890" s="356" t="s">
        <v>3517</v>
      </c>
      <c r="D3890" s="352">
        <v>133.63</v>
      </c>
    </row>
    <row r="3891" spans="1:4" x14ac:dyDescent="0.25">
      <c r="A3891" s="356">
        <v>39806</v>
      </c>
      <c r="B3891" s="356" t="s">
        <v>8195</v>
      </c>
      <c r="C3891" s="356" t="s">
        <v>3517</v>
      </c>
      <c r="D3891" s="352">
        <v>247.58</v>
      </c>
    </row>
    <row r="3892" spans="1:4" x14ac:dyDescent="0.25">
      <c r="A3892" s="356">
        <v>39807</v>
      </c>
      <c r="B3892" s="356" t="s">
        <v>8196</v>
      </c>
      <c r="C3892" s="356" t="s">
        <v>3517</v>
      </c>
      <c r="D3892" s="352">
        <v>536.55999999999995</v>
      </c>
    </row>
    <row r="3893" spans="1:4" x14ac:dyDescent="0.25">
      <c r="A3893" s="356">
        <v>43100</v>
      </c>
      <c r="B3893" s="356" t="s">
        <v>8197</v>
      </c>
      <c r="C3893" s="356" t="s">
        <v>3517</v>
      </c>
      <c r="D3893" s="352">
        <v>419.48</v>
      </c>
    </row>
    <row r="3894" spans="1:4" x14ac:dyDescent="0.25">
      <c r="A3894" s="356">
        <v>39804</v>
      </c>
      <c r="B3894" s="356" t="s">
        <v>8198</v>
      </c>
      <c r="C3894" s="356" t="s">
        <v>3517</v>
      </c>
      <c r="D3894" s="352">
        <v>78.47</v>
      </c>
    </row>
    <row r="3895" spans="1:4" x14ac:dyDescent="0.25">
      <c r="A3895" s="356">
        <v>39796</v>
      </c>
      <c r="B3895" s="356" t="s">
        <v>8199</v>
      </c>
      <c r="C3895" s="356" t="s">
        <v>3517</v>
      </c>
      <c r="D3895" s="352">
        <v>81.27</v>
      </c>
    </row>
    <row r="3896" spans="1:4" x14ac:dyDescent="0.25">
      <c r="A3896" s="356">
        <v>39797</v>
      </c>
      <c r="B3896" s="356" t="s">
        <v>8200</v>
      </c>
      <c r="C3896" s="356" t="s">
        <v>3517</v>
      </c>
      <c r="D3896" s="352">
        <v>127.58</v>
      </c>
    </row>
    <row r="3897" spans="1:4" x14ac:dyDescent="0.25">
      <c r="A3897" s="356">
        <v>39798</v>
      </c>
      <c r="B3897" s="356" t="s">
        <v>8201</v>
      </c>
      <c r="C3897" s="356" t="s">
        <v>3517</v>
      </c>
      <c r="D3897" s="352">
        <v>218.84</v>
      </c>
    </row>
    <row r="3898" spans="1:4" x14ac:dyDescent="0.25">
      <c r="A3898" s="356">
        <v>39794</v>
      </c>
      <c r="B3898" s="356" t="s">
        <v>8202</v>
      </c>
      <c r="C3898" s="356" t="s">
        <v>3517</v>
      </c>
      <c r="D3898" s="352">
        <v>34.5</v>
      </c>
    </row>
    <row r="3899" spans="1:4" x14ac:dyDescent="0.25">
      <c r="A3899" s="356">
        <v>39795</v>
      </c>
      <c r="B3899" s="356" t="s">
        <v>8203</v>
      </c>
      <c r="C3899" s="356" t="s">
        <v>3517</v>
      </c>
      <c r="D3899" s="352">
        <v>54.5</v>
      </c>
    </row>
    <row r="3900" spans="1:4" x14ac:dyDescent="0.25">
      <c r="A3900" s="356">
        <v>39799</v>
      </c>
      <c r="B3900" s="356" t="s">
        <v>8204</v>
      </c>
      <c r="C3900" s="356" t="s">
        <v>3517</v>
      </c>
      <c r="D3900" s="352">
        <v>40.21</v>
      </c>
    </row>
    <row r="3901" spans="1:4" x14ac:dyDescent="0.25">
      <c r="A3901" s="356">
        <v>39801</v>
      </c>
      <c r="B3901" s="356" t="s">
        <v>8205</v>
      </c>
      <c r="C3901" s="356" t="s">
        <v>3517</v>
      </c>
      <c r="D3901" s="352">
        <v>115.08</v>
      </c>
    </row>
    <row r="3902" spans="1:4" x14ac:dyDescent="0.25">
      <c r="A3902" s="356">
        <v>39802</v>
      </c>
      <c r="B3902" s="356" t="s">
        <v>8206</v>
      </c>
      <c r="C3902" s="356" t="s">
        <v>3517</v>
      </c>
      <c r="D3902" s="352">
        <v>168.69</v>
      </c>
    </row>
    <row r="3903" spans="1:4" x14ac:dyDescent="0.25">
      <c r="A3903" s="356">
        <v>39803</v>
      </c>
      <c r="B3903" s="356" t="s">
        <v>8207</v>
      </c>
      <c r="C3903" s="356" t="s">
        <v>3517</v>
      </c>
      <c r="D3903" s="352">
        <v>235.33</v>
      </c>
    </row>
    <row r="3904" spans="1:4" x14ac:dyDescent="0.25">
      <c r="A3904" s="356">
        <v>39800</v>
      </c>
      <c r="B3904" s="356" t="s">
        <v>8208</v>
      </c>
      <c r="C3904" s="356" t="s">
        <v>3517</v>
      </c>
      <c r="D3904" s="352">
        <v>68.5</v>
      </c>
    </row>
    <row r="3905" spans="1:4" x14ac:dyDescent="0.25">
      <c r="A3905" s="356">
        <v>21059</v>
      </c>
      <c r="B3905" s="356" t="s">
        <v>6460</v>
      </c>
      <c r="C3905" s="356" t="s">
        <v>3517</v>
      </c>
      <c r="D3905" s="352">
        <v>64.180000000000007</v>
      </c>
    </row>
    <row r="3906" spans="1:4" x14ac:dyDescent="0.25">
      <c r="A3906" s="356">
        <v>11234</v>
      </c>
      <c r="B3906" s="356" t="s">
        <v>6461</v>
      </c>
      <c r="C3906" s="356" t="s">
        <v>3517</v>
      </c>
      <c r="D3906" s="352">
        <v>96.74</v>
      </c>
    </row>
    <row r="3907" spans="1:4" x14ac:dyDescent="0.25">
      <c r="A3907" s="356">
        <v>21060</v>
      </c>
      <c r="B3907" s="356" t="s">
        <v>6462</v>
      </c>
      <c r="C3907" s="356" t="s">
        <v>3517</v>
      </c>
      <c r="D3907" s="352">
        <v>119.06</v>
      </c>
    </row>
    <row r="3908" spans="1:4" x14ac:dyDescent="0.25">
      <c r="A3908" s="356">
        <v>21061</v>
      </c>
      <c r="B3908" s="356" t="s">
        <v>6463</v>
      </c>
      <c r="C3908" s="356" t="s">
        <v>3517</v>
      </c>
      <c r="D3908" s="352">
        <v>148.83000000000001</v>
      </c>
    </row>
    <row r="3909" spans="1:4" x14ac:dyDescent="0.25">
      <c r="A3909" s="356">
        <v>21062</v>
      </c>
      <c r="B3909" s="356" t="s">
        <v>6464</v>
      </c>
      <c r="C3909" s="356" t="s">
        <v>3517</v>
      </c>
      <c r="D3909" s="352">
        <v>234.41</v>
      </c>
    </row>
    <row r="3910" spans="1:4" x14ac:dyDescent="0.25">
      <c r="A3910" s="356">
        <v>11708</v>
      </c>
      <c r="B3910" s="356" t="s">
        <v>6465</v>
      </c>
      <c r="C3910" s="356" t="s">
        <v>3517</v>
      </c>
      <c r="D3910" s="352">
        <v>25.58</v>
      </c>
    </row>
    <row r="3911" spans="1:4" x14ac:dyDescent="0.25">
      <c r="A3911" s="356">
        <v>11709</v>
      </c>
      <c r="B3911" s="356" t="s">
        <v>6466</v>
      </c>
      <c r="C3911" s="356" t="s">
        <v>3517</v>
      </c>
      <c r="D3911" s="352">
        <v>60.09</v>
      </c>
    </row>
    <row r="3912" spans="1:4" x14ac:dyDescent="0.25">
      <c r="A3912" s="356">
        <v>11710</v>
      </c>
      <c r="B3912" s="356" t="s">
        <v>6467</v>
      </c>
      <c r="C3912" s="356" t="s">
        <v>3517</v>
      </c>
      <c r="D3912" s="352">
        <v>138.13</v>
      </c>
    </row>
    <row r="3913" spans="1:4" x14ac:dyDescent="0.25">
      <c r="A3913" s="356">
        <v>11707</v>
      </c>
      <c r="B3913" s="356" t="s">
        <v>6468</v>
      </c>
      <c r="C3913" s="356" t="s">
        <v>3517</v>
      </c>
      <c r="D3913" s="352">
        <v>19.16</v>
      </c>
    </row>
    <row r="3914" spans="1:4" x14ac:dyDescent="0.25">
      <c r="A3914" s="356">
        <v>5102</v>
      </c>
      <c r="B3914" s="356" t="s">
        <v>12801</v>
      </c>
      <c r="C3914" s="356" t="s">
        <v>3517</v>
      </c>
      <c r="D3914" s="352">
        <v>13.26</v>
      </c>
    </row>
    <row r="3915" spans="1:4" x14ac:dyDescent="0.25">
      <c r="A3915" s="356">
        <v>11739</v>
      </c>
      <c r="B3915" s="356" t="s">
        <v>12802</v>
      </c>
      <c r="C3915" s="356" t="s">
        <v>3517</v>
      </c>
      <c r="D3915" s="352">
        <v>9.4499999999999993</v>
      </c>
    </row>
    <row r="3916" spans="1:4" x14ac:dyDescent="0.25">
      <c r="A3916" s="356">
        <v>11711</v>
      </c>
      <c r="B3916" s="356" t="s">
        <v>12803</v>
      </c>
      <c r="C3916" s="356" t="s">
        <v>3517</v>
      </c>
      <c r="D3916" s="352">
        <v>11.05</v>
      </c>
    </row>
    <row r="3917" spans="1:4" x14ac:dyDescent="0.25">
      <c r="A3917" s="356">
        <v>11741</v>
      </c>
      <c r="B3917" s="356" t="s">
        <v>12804</v>
      </c>
      <c r="C3917" s="356" t="s">
        <v>3517</v>
      </c>
      <c r="D3917" s="352">
        <v>12.03</v>
      </c>
    </row>
    <row r="3918" spans="1:4" x14ac:dyDescent="0.25">
      <c r="A3918" s="356">
        <v>11745</v>
      </c>
      <c r="B3918" s="356" t="s">
        <v>12805</v>
      </c>
      <c r="C3918" s="356" t="s">
        <v>3517</v>
      </c>
      <c r="D3918" s="352">
        <v>15.86</v>
      </c>
    </row>
    <row r="3919" spans="1:4" x14ac:dyDescent="0.25">
      <c r="A3919" s="356">
        <v>11743</v>
      </c>
      <c r="B3919" s="356" t="s">
        <v>12806</v>
      </c>
      <c r="C3919" s="356" t="s">
        <v>3517</v>
      </c>
      <c r="D3919" s="352">
        <v>10.1</v>
      </c>
    </row>
    <row r="3920" spans="1:4" x14ac:dyDescent="0.25">
      <c r="A3920" s="356">
        <v>40985</v>
      </c>
      <c r="B3920" s="356" t="s">
        <v>6469</v>
      </c>
      <c r="C3920" s="356" t="s">
        <v>3655</v>
      </c>
      <c r="D3920" s="353">
        <v>1825.02</v>
      </c>
    </row>
    <row r="3921" spans="1:4" x14ac:dyDescent="0.25">
      <c r="A3921" s="356">
        <v>44502</v>
      </c>
      <c r="B3921" s="356" t="s">
        <v>12807</v>
      </c>
      <c r="C3921" s="356" t="s">
        <v>3519</v>
      </c>
      <c r="D3921" s="352">
        <v>10.31</v>
      </c>
    </row>
    <row r="3922" spans="1:4" x14ac:dyDescent="0.25">
      <c r="A3922" s="356">
        <v>1088</v>
      </c>
      <c r="B3922" s="356" t="s">
        <v>6470</v>
      </c>
      <c r="C3922" s="356" t="s">
        <v>3517</v>
      </c>
      <c r="D3922" s="352">
        <v>43.21</v>
      </c>
    </row>
    <row r="3923" spans="1:4" x14ac:dyDescent="0.25">
      <c r="A3923" s="356">
        <v>1087</v>
      </c>
      <c r="B3923" s="356" t="s">
        <v>6471</v>
      </c>
      <c r="C3923" s="356" t="s">
        <v>3517</v>
      </c>
      <c r="D3923" s="352">
        <v>53.97</v>
      </c>
    </row>
    <row r="3924" spans="1:4" x14ac:dyDescent="0.25">
      <c r="A3924" s="356">
        <v>38777</v>
      </c>
      <c r="B3924" s="356" t="s">
        <v>6472</v>
      </c>
      <c r="C3924" s="356" t="s">
        <v>3517</v>
      </c>
      <c r="D3924" s="352">
        <v>107.49</v>
      </c>
    </row>
    <row r="3925" spans="1:4" x14ac:dyDescent="0.25">
      <c r="A3925" s="356">
        <v>1086</v>
      </c>
      <c r="B3925" s="356" t="s">
        <v>6473</v>
      </c>
      <c r="C3925" s="356" t="s">
        <v>3517</v>
      </c>
      <c r="D3925" s="352">
        <v>56.72</v>
      </c>
    </row>
    <row r="3926" spans="1:4" x14ac:dyDescent="0.25">
      <c r="A3926" s="356">
        <v>1079</v>
      </c>
      <c r="B3926" s="356" t="s">
        <v>6474</v>
      </c>
      <c r="C3926" s="356" t="s">
        <v>3517</v>
      </c>
      <c r="D3926" s="352">
        <v>58.64</v>
      </c>
    </row>
    <row r="3927" spans="1:4" x14ac:dyDescent="0.25">
      <c r="A3927" s="356">
        <v>39374</v>
      </c>
      <c r="B3927" s="356" t="s">
        <v>6475</v>
      </c>
      <c r="C3927" s="356" t="s">
        <v>3517</v>
      </c>
      <c r="D3927" s="352">
        <v>121.9</v>
      </c>
    </row>
    <row r="3928" spans="1:4" x14ac:dyDescent="0.25">
      <c r="A3928" s="356">
        <v>1082</v>
      </c>
      <c r="B3928" s="356" t="s">
        <v>6476</v>
      </c>
      <c r="C3928" s="356" t="s">
        <v>3517</v>
      </c>
      <c r="D3928" s="352">
        <v>368.62</v>
      </c>
    </row>
    <row r="3929" spans="1:4" x14ac:dyDescent="0.25">
      <c r="A3929" s="356">
        <v>12316</v>
      </c>
      <c r="B3929" s="356" t="s">
        <v>6477</v>
      </c>
      <c r="C3929" s="356" t="s">
        <v>3517</v>
      </c>
      <c r="D3929" s="352">
        <v>168.95</v>
      </c>
    </row>
    <row r="3930" spans="1:4" x14ac:dyDescent="0.25">
      <c r="A3930" s="356">
        <v>12317</v>
      </c>
      <c r="B3930" s="356" t="s">
        <v>6478</v>
      </c>
      <c r="C3930" s="356" t="s">
        <v>3517</v>
      </c>
      <c r="D3930" s="352">
        <v>201.47</v>
      </c>
    </row>
    <row r="3931" spans="1:4" x14ac:dyDescent="0.25">
      <c r="A3931" s="356">
        <v>12318</v>
      </c>
      <c r="B3931" s="356" t="s">
        <v>6479</v>
      </c>
      <c r="C3931" s="356" t="s">
        <v>3517</v>
      </c>
      <c r="D3931" s="352">
        <v>232.1</v>
      </c>
    </row>
    <row r="3932" spans="1:4" x14ac:dyDescent="0.25">
      <c r="A3932" s="356">
        <v>5104</v>
      </c>
      <c r="B3932" s="356" t="s">
        <v>6480</v>
      </c>
      <c r="C3932" s="356" t="s">
        <v>3575</v>
      </c>
      <c r="D3932" s="352">
        <v>77.14</v>
      </c>
    </row>
    <row r="3933" spans="1:4" x14ac:dyDescent="0.25">
      <c r="A3933" s="356">
        <v>44530</v>
      </c>
      <c r="B3933" s="356" t="s">
        <v>12808</v>
      </c>
      <c r="C3933" s="356" t="s">
        <v>3517</v>
      </c>
      <c r="D3933" s="352">
        <v>67.010000000000005</v>
      </c>
    </row>
    <row r="3934" spans="1:4" x14ac:dyDescent="0.25">
      <c r="A3934" s="356">
        <v>2710</v>
      </c>
      <c r="B3934" s="356" t="s">
        <v>6481</v>
      </c>
      <c r="C3934" s="356" t="s">
        <v>3517</v>
      </c>
      <c r="D3934" s="352">
        <v>53.51</v>
      </c>
    </row>
    <row r="3935" spans="1:4" x14ac:dyDescent="0.25">
      <c r="A3935" s="356">
        <v>14575</v>
      </c>
      <c r="B3935" s="356" t="s">
        <v>6482</v>
      </c>
      <c r="C3935" s="356" t="s">
        <v>3517</v>
      </c>
      <c r="D3935" s="353">
        <v>5335391.82</v>
      </c>
    </row>
    <row r="3936" spans="1:4" x14ac:dyDescent="0.25">
      <c r="A3936" s="356">
        <v>20034</v>
      </c>
      <c r="B3936" s="356" t="s">
        <v>6483</v>
      </c>
      <c r="C3936" s="356" t="s">
        <v>3517</v>
      </c>
      <c r="D3936" s="352">
        <v>125.21</v>
      </c>
    </row>
    <row r="3937" spans="1:4" x14ac:dyDescent="0.25">
      <c r="A3937" s="356">
        <v>20036</v>
      </c>
      <c r="B3937" s="356" t="s">
        <v>6484</v>
      </c>
      <c r="C3937" s="356" t="s">
        <v>3517</v>
      </c>
      <c r="D3937" s="352">
        <v>240.86</v>
      </c>
    </row>
    <row r="3938" spans="1:4" x14ac:dyDescent="0.25">
      <c r="A3938" s="356">
        <v>20037</v>
      </c>
      <c r="B3938" s="356" t="s">
        <v>6485</v>
      </c>
      <c r="C3938" s="356" t="s">
        <v>3517</v>
      </c>
      <c r="D3938" s="352">
        <v>454.3</v>
      </c>
    </row>
    <row r="3939" spans="1:4" x14ac:dyDescent="0.25">
      <c r="A3939" s="356">
        <v>20043</v>
      </c>
      <c r="B3939" s="356" t="s">
        <v>6486</v>
      </c>
      <c r="C3939" s="356" t="s">
        <v>3517</v>
      </c>
      <c r="D3939" s="352">
        <v>9.2100000000000009</v>
      </c>
    </row>
    <row r="3940" spans="1:4" x14ac:dyDescent="0.25">
      <c r="A3940" s="356">
        <v>20044</v>
      </c>
      <c r="B3940" s="356" t="s">
        <v>6487</v>
      </c>
      <c r="C3940" s="356" t="s">
        <v>3517</v>
      </c>
      <c r="D3940" s="352">
        <v>10.76</v>
      </c>
    </row>
    <row r="3941" spans="1:4" x14ac:dyDescent="0.25">
      <c r="A3941" s="356">
        <v>20042</v>
      </c>
      <c r="B3941" s="356" t="s">
        <v>6488</v>
      </c>
      <c r="C3941" s="356" t="s">
        <v>3517</v>
      </c>
      <c r="D3941" s="352">
        <v>7.8</v>
      </c>
    </row>
    <row r="3942" spans="1:4" x14ac:dyDescent="0.25">
      <c r="A3942" s="356">
        <v>20046</v>
      </c>
      <c r="B3942" s="356" t="s">
        <v>10795</v>
      </c>
      <c r="C3942" s="356" t="s">
        <v>3517</v>
      </c>
      <c r="D3942" s="352">
        <v>22.84</v>
      </c>
    </row>
    <row r="3943" spans="1:4" x14ac:dyDescent="0.25">
      <c r="A3943" s="356">
        <v>20047</v>
      </c>
      <c r="B3943" s="356" t="s">
        <v>10796</v>
      </c>
      <c r="C3943" s="356" t="s">
        <v>3517</v>
      </c>
      <c r="D3943" s="352">
        <v>62.42</v>
      </c>
    </row>
    <row r="3944" spans="1:4" x14ac:dyDescent="0.25">
      <c r="A3944" s="356">
        <v>20045</v>
      </c>
      <c r="B3944" s="356" t="s">
        <v>10797</v>
      </c>
      <c r="C3944" s="356" t="s">
        <v>3517</v>
      </c>
      <c r="D3944" s="352">
        <v>9.39</v>
      </c>
    </row>
    <row r="3945" spans="1:4" x14ac:dyDescent="0.25">
      <c r="A3945" s="356">
        <v>20972</v>
      </c>
      <c r="B3945" s="356" t="s">
        <v>6489</v>
      </c>
      <c r="C3945" s="356" t="s">
        <v>3517</v>
      </c>
      <c r="D3945" s="352">
        <v>111.07</v>
      </c>
    </row>
    <row r="3946" spans="1:4" x14ac:dyDescent="0.25">
      <c r="A3946" s="356">
        <v>20032</v>
      </c>
      <c r="B3946" s="356" t="s">
        <v>6490</v>
      </c>
      <c r="C3946" s="356" t="s">
        <v>3517</v>
      </c>
      <c r="D3946" s="352">
        <v>81.13</v>
      </c>
    </row>
    <row r="3947" spans="1:4" x14ac:dyDescent="0.25">
      <c r="A3947" s="356">
        <v>11321</v>
      </c>
      <c r="B3947" s="356" t="s">
        <v>6491</v>
      </c>
      <c r="C3947" s="356" t="s">
        <v>3517</v>
      </c>
      <c r="D3947" s="352">
        <v>36.99</v>
      </c>
    </row>
    <row r="3948" spans="1:4" x14ac:dyDescent="0.25">
      <c r="A3948" s="356">
        <v>11323</v>
      </c>
      <c r="B3948" s="356" t="s">
        <v>6492</v>
      </c>
      <c r="C3948" s="356" t="s">
        <v>3517</v>
      </c>
      <c r="D3948" s="352">
        <v>42.54</v>
      </c>
    </row>
    <row r="3949" spans="1:4" x14ac:dyDescent="0.25">
      <c r="A3949" s="356">
        <v>20327</v>
      </c>
      <c r="B3949" s="356" t="s">
        <v>6493</v>
      </c>
      <c r="C3949" s="356" t="s">
        <v>3517</v>
      </c>
      <c r="D3949" s="352">
        <v>24.14</v>
      </c>
    </row>
    <row r="3950" spans="1:4" x14ac:dyDescent="0.25">
      <c r="A3950" s="356">
        <v>13390</v>
      </c>
      <c r="B3950" s="356" t="s">
        <v>6494</v>
      </c>
      <c r="C3950" s="356" t="s">
        <v>3517</v>
      </c>
      <c r="D3950" s="352">
        <v>213.22</v>
      </c>
    </row>
    <row r="3951" spans="1:4" x14ac:dyDescent="0.25">
      <c r="A3951" s="356">
        <v>6034</v>
      </c>
      <c r="B3951" s="356" t="s">
        <v>6495</v>
      </c>
      <c r="C3951" s="356" t="s">
        <v>3517</v>
      </c>
      <c r="D3951" s="352">
        <v>8.6</v>
      </c>
    </row>
    <row r="3952" spans="1:4" x14ac:dyDescent="0.25">
      <c r="A3952" s="356">
        <v>6036</v>
      </c>
      <c r="B3952" s="356" t="s">
        <v>6496</v>
      </c>
      <c r="C3952" s="356" t="s">
        <v>3517</v>
      </c>
      <c r="D3952" s="352">
        <v>11.71</v>
      </c>
    </row>
    <row r="3953" spans="1:4" x14ac:dyDescent="0.25">
      <c r="A3953" s="356">
        <v>6031</v>
      </c>
      <c r="B3953" s="356" t="s">
        <v>6497</v>
      </c>
      <c r="C3953" s="356" t="s">
        <v>3517</v>
      </c>
      <c r="D3953" s="352">
        <v>13.76</v>
      </c>
    </row>
    <row r="3954" spans="1:4" x14ac:dyDescent="0.25">
      <c r="A3954" s="356">
        <v>6029</v>
      </c>
      <c r="B3954" s="356" t="s">
        <v>6498</v>
      </c>
      <c r="C3954" s="356" t="s">
        <v>3517</v>
      </c>
      <c r="D3954" s="352">
        <v>13.9</v>
      </c>
    </row>
    <row r="3955" spans="1:4" x14ac:dyDescent="0.25">
      <c r="A3955" s="356">
        <v>6033</v>
      </c>
      <c r="B3955" s="356" t="s">
        <v>6499</v>
      </c>
      <c r="C3955" s="356" t="s">
        <v>3517</v>
      </c>
      <c r="D3955" s="352">
        <v>18.329999999999998</v>
      </c>
    </row>
    <row r="3956" spans="1:4" x14ac:dyDescent="0.25">
      <c r="A3956" s="356">
        <v>11672</v>
      </c>
      <c r="B3956" s="356" t="s">
        <v>6500</v>
      </c>
      <c r="C3956" s="356" t="s">
        <v>3517</v>
      </c>
      <c r="D3956" s="352">
        <v>39.869999999999997</v>
      </c>
    </row>
    <row r="3957" spans="1:4" x14ac:dyDescent="0.25">
      <c r="A3957" s="356">
        <v>11669</v>
      </c>
      <c r="B3957" s="356" t="s">
        <v>6501</v>
      </c>
      <c r="C3957" s="356" t="s">
        <v>3517</v>
      </c>
      <c r="D3957" s="352">
        <v>37.97</v>
      </c>
    </row>
    <row r="3958" spans="1:4" x14ac:dyDescent="0.25">
      <c r="A3958" s="356">
        <v>11670</v>
      </c>
      <c r="B3958" s="356" t="s">
        <v>6502</v>
      </c>
      <c r="C3958" s="356" t="s">
        <v>3517</v>
      </c>
      <c r="D3958" s="352">
        <v>14.54</v>
      </c>
    </row>
    <row r="3959" spans="1:4" x14ac:dyDescent="0.25">
      <c r="A3959" s="356">
        <v>20055</v>
      </c>
      <c r="B3959" s="356" t="s">
        <v>6503</v>
      </c>
      <c r="C3959" s="356" t="s">
        <v>3517</v>
      </c>
      <c r="D3959" s="352">
        <v>28.43</v>
      </c>
    </row>
    <row r="3960" spans="1:4" x14ac:dyDescent="0.25">
      <c r="A3960" s="356">
        <v>11671</v>
      </c>
      <c r="B3960" s="356" t="s">
        <v>6504</v>
      </c>
      <c r="C3960" s="356" t="s">
        <v>3517</v>
      </c>
      <c r="D3960" s="352">
        <v>61.01</v>
      </c>
    </row>
    <row r="3961" spans="1:4" x14ac:dyDescent="0.25">
      <c r="A3961" s="356">
        <v>6032</v>
      </c>
      <c r="B3961" s="356" t="s">
        <v>6505</v>
      </c>
      <c r="C3961" s="356" t="s">
        <v>3517</v>
      </c>
      <c r="D3961" s="352">
        <v>17.420000000000002</v>
      </c>
    </row>
    <row r="3962" spans="1:4" x14ac:dyDescent="0.25">
      <c r="A3962" s="356">
        <v>11673</v>
      </c>
      <c r="B3962" s="356" t="s">
        <v>6506</v>
      </c>
      <c r="C3962" s="356" t="s">
        <v>3517</v>
      </c>
      <c r="D3962" s="352">
        <v>13.72</v>
      </c>
    </row>
    <row r="3963" spans="1:4" x14ac:dyDescent="0.25">
      <c r="A3963" s="356">
        <v>11674</v>
      </c>
      <c r="B3963" s="356" t="s">
        <v>6507</v>
      </c>
      <c r="C3963" s="356" t="s">
        <v>3517</v>
      </c>
      <c r="D3963" s="352">
        <v>17.670000000000002</v>
      </c>
    </row>
    <row r="3964" spans="1:4" x14ac:dyDescent="0.25">
      <c r="A3964" s="356">
        <v>11675</v>
      </c>
      <c r="B3964" s="356" t="s">
        <v>6508</v>
      </c>
      <c r="C3964" s="356" t="s">
        <v>3517</v>
      </c>
      <c r="D3964" s="352">
        <v>28.06</v>
      </c>
    </row>
    <row r="3965" spans="1:4" x14ac:dyDescent="0.25">
      <c r="A3965" s="356">
        <v>11676</v>
      </c>
      <c r="B3965" s="356" t="s">
        <v>6509</v>
      </c>
      <c r="C3965" s="356" t="s">
        <v>3517</v>
      </c>
      <c r="D3965" s="352">
        <v>37.520000000000003</v>
      </c>
    </row>
    <row r="3966" spans="1:4" x14ac:dyDescent="0.25">
      <c r="A3966" s="356">
        <v>11677</v>
      </c>
      <c r="B3966" s="356" t="s">
        <v>6510</v>
      </c>
      <c r="C3966" s="356" t="s">
        <v>3517</v>
      </c>
      <c r="D3966" s="352">
        <v>38.75</v>
      </c>
    </row>
    <row r="3967" spans="1:4" x14ac:dyDescent="0.25">
      <c r="A3967" s="356">
        <v>11678</v>
      </c>
      <c r="B3967" s="356" t="s">
        <v>6511</v>
      </c>
      <c r="C3967" s="356" t="s">
        <v>3517</v>
      </c>
      <c r="D3967" s="352">
        <v>70.97</v>
      </c>
    </row>
    <row r="3968" spans="1:4" x14ac:dyDescent="0.25">
      <c r="A3968" s="356">
        <v>6038</v>
      </c>
      <c r="B3968" s="356" t="s">
        <v>6512</v>
      </c>
      <c r="C3968" s="356" t="s">
        <v>3517</v>
      </c>
      <c r="D3968" s="352">
        <v>4.5</v>
      </c>
    </row>
    <row r="3969" spans="1:4" x14ac:dyDescent="0.25">
      <c r="A3969" s="356">
        <v>11718</v>
      </c>
      <c r="B3969" s="356" t="s">
        <v>6513</v>
      </c>
      <c r="C3969" s="356" t="s">
        <v>3517</v>
      </c>
      <c r="D3969" s="352">
        <v>12.84</v>
      </c>
    </row>
    <row r="3970" spans="1:4" x14ac:dyDescent="0.25">
      <c r="A3970" s="356">
        <v>6037</v>
      </c>
      <c r="B3970" s="356" t="s">
        <v>6514</v>
      </c>
      <c r="C3970" s="356" t="s">
        <v>3517</v>
      </c>
      <c r="D3970" s="352">
        <v>9.36</v>
      </c>
    </row>
    <row r="3971" spans="1:4" x14ac:dyDescent="0.25">
      <c r="A3971" s="356">
        <v>11719</v>
      </c>
      <c r="B3971" s="356" t="s">
        <v>6515</v>
      </c>
      <c r="C3971" s="356" t="s">
        <v>3517</v>
      </c>
      <c r="D3971" s="352">
        <v>10.41</v>
      </c>
    </row>
    <row r="3972" spans="1:4" x14ac:dyDescent="0.25">
      <c r="A3972" s="356">
        <v>6019</v>
      </c>
      <c r="B3972" s="356" t="s">
        <v>6516</v>
      </c>
      <c r="C3972" s="356" t="s">
        <v>3517</v>
      </c>
      <c r="D3972" s="352">
        <v>42.96</v>
      </c>
    </row>
    <row r="3973" spans="1:4" x14ac:dyDescent="0.25">
      <c r="A3973" s="356">
        <v>6010</v>
      </c>
      <c r="B3973" s="356" t="s">
        <v>6517</v>
      </c>
      <c r="C3973" s="356" t="s">
        <v>3517</v>
      </c>
      <c r="D3973" s="352">
        <v>73.92</v>
      </c>
    </row>
    <row r="3974" spans="1:4" x14ac:dyDescent="0.25">
      <c r="A3974" s="356">
        <v>6017</v>
      </c>
      <c r="B3974" s="356" t="s">
        <v>6518</v>
      </c>
      <c r="C3974" s="356" t="s">
        <v>3517</v>
      </c>
      <c r="D3974" s="352">
        <v>58.55</v>
      </c>
    </row>
    <row r="3975" spans="1:4" x14ac:dyDescent="0.25">
      <c r="A3975" s="356">
        <v>6020</v>
      </c>
      <c r="B3975" s="356" t="s">
        <v>6519</v>
      </c>
      <c r="C3975" s="356" t="s">
        <v>3517</v>
      </c>
      <c r="D3975" s="352">
        <v>25.8</v>
      </c>
    </row>
    <row r="3976" spans="1:4" x14ac:dyDescent="0.25">
      <c r="A3976" s="356">
        <v>6028</v>
      </c>
      <c r="B3976" s="356" t="s">
        <v>6520</v>
      </c>
      <c r="C3976" s="356" t="s">
        <v>3517</v>
      </c>
      <c r="D3976" s="352">
        <v>102.96</v>
      </c>
    </row>
    <row r="3977" spans="1:4" x14ac:dyDescent="0.25">
      <c r="A3977" s="356">
        <v>6011</v>
      </c>
      <c r="B3977" s="356" t="s">
        <v>6521</v>
      </c>
      <c r="C3977" s="356" t="s">
        <v>3517</v>
      </c>
      <c r="D3977" s="352">
        <v>213.53</v>
      </c>
    </row>
    <row r="3978" spans="1:4" x14ac:dyDescent="0.25">
      <c r="A3978" s="356">
        <v>6012</v>
      </c>
      <c r="B3978" s="356" t="s">
        <v>6522</v>
      </c>
      <c r="C3978" s="356" t="s">
        <v>3517</v>
      </c>
      <c r="D3978" s="352">
        <v>258.52</v>
      </c>
    </row>
    <row r="3979" spans="1:4" x14ac:dyDescent="0.25">
      <c r="A3979" s="356">
        <v>6016</v>
      </c>
      <c r="B3979" s="356" t="s">
        <v>6523</v>
      </c>
      <c r="C3979" s="356" t="s">
        <v>3517</v>
      </c>
      <c r="D3979" s="352">
        <v>27.21</v>
      </c>
    </row>
    <row r="3980" spans="1:4" x14ac:dyDescent="0.25">
      <c r="A3980" s="356">
        <v>6027</v>
      </c>
      <c r="B3980" s="356" t="s">
        <v>6524</v>
      </c>
      <c r="C3980" s="356" t="s">
        <v>3517</v>
      </c>
      <c r="D3980" s="352">
        <v>538.66</v>
      </c>
    </row>
    <row r="3981" spans="1:4" x14ac:dyDescent="0.25">
      <c r="A3981" s="356">
        <v>6013</v>
      </c>
      <c r="B3981" s="356" t="s">
        <v>6525</v>
      </c>
      <c r="C3981" s="356" t="s">
        <v>3517</v>
      </c>
      <c r="D3981" s="352">
        <v>81.28</v>
      </c>
    </row>
    <row r="3982" spans="1:4" x14ac:dyDescent="0.25">
      <c r="A3982" s="356">
        <v>6015</v>
      </c>
      <c r="B3982" s="356" t="s">
        <v>6526</v>
      </c>
      <c r="C3982" s="356" t="s">
        <v>3517</v>
      </c>
      <c r="D3982" s="352">
        <v>118.2</v>
      </c>
    </row>
    <row r="3983" spans="1:4" x14ac:dyDescent="0.25">
      <c r="A3983" s="356">
        <v>6014</v>
      </c>
      <c r="B3983" s="356" t="s">
        <v>6527</v>
      </c>
      <c r="C3983" s="356" t="s">
        <v>3517</v>
      </c>
      <c r="D3983" s="352">
        <v>113.01</v>
      </c>
    </row>
    <row r="3984" spans="1:4" x14ac:dyDescent="0.25">
      <c r="A3984" s="356">
        <v>6006</v>
      </c>
      <c r="B3984" s="356" t="s">
        <v>6528</v>
      </c>
      <c r="C3984" s="356" t="s">
        <v>3517</v>
      </c>
      <c r="D3984" s="352">
        <v>58.86</v>
      </c>
    </row>
    <row r="3985" spans="1:4" x14ac:dyDescent="0.25">
      <c r="A3985" s="356">
        <v>6005</v>
      </c>
      <c r="B3985" s="356" t="s">
        <v>6529</v>
      </c>
      <c r="C3985" s="356" t="s">
        <v>3517</v>
      </c>
      <c r="D3985" s="352">
        <v>66.400000000000006</v>
      </c>
    </row>
    <row r="3986" spans="1:4" x14ac:dyDescent="0.25">
      <c r="A3986" s="356">
        <v>11756</v>
      </c>
      <c r="B3986" s="356" t="s">
        <v>6530</v>
      </c>
      <c r="C3986" s="356" t="s">
        <v>3517</v>
      </c>
      <c r="D3986" s="352">
        <v>31.71</v>
      </c>
    </row>
    <row r="3987" spans="1:4" x14ac:dyDescent="0.25">
      <c r="A3987" s="356">
        <v>10904</v>
      </c>
      <c r="B3987" s="356" t="s">
        <v>6531</v>
      </c>
      <c r="C3987" s="356" t="s">
        <v>3517</v>
      </c>
      <c r="D3987" s="352">
        <v>155.5</v>
      </c>
    </row>
    <row r="3988" spans="1:4" x14ac:dyDescent="0.25">
      <c r="A3988" s="356">
        <v>11752</v>
      </c>
      <c r="B3988" s="356" t="s">
        <v>6532</v>
      </c>
      <c r="C3988" s="356" t="s">
        <v>3517</v>
      </c>
      <c r="D3988" s="352">
        <v>18.28</v>
      </c>
    </row>
    <row r="3989" spans="1:4" x14ac:dyDescent="0.25">
      <c r="A3989" s="356">
        <v>11753</v>
      </c>
      <c r="B3989" s="356" t="s">
        <v>6533</v>
      </c>
      <c r="C3989" s="356" t="s">
        <v>3517</v>
      </c>
      <c r="D3989" s="352">
        <v>21.83</v>
      </c>
    </row>
    <row r="3990" spans="1:4" x14ac:dyDescent="0.25">
      <c r="A3990" s="356">
        <v>6021</v>
      </c>
      <c r="B3990" s="356" t="s">
        <v>6534</v>
      </c>
      <c r="C3990" s="356" t="s">
        <v>3517</v>
      </c>
      <c r="D3990" s="352">
        <v>60.58</v>
      </c>
    </row>
    <row r="3991" spans="1:4" x14ac:dyDescent="0.25">
      <c r="A3991" s="356">
        <v>6024</v>
      </c>
      <c r="B3991" s="356" t="s">
        <v>6535</v>
      </c>
      <c r="C3991" s="356" t="s">
        <v>3517</v>
      </c>
      <c r="D3991" s="352">
        <v>62.62</v>
      </c>
    </row>
    <row r="3992" spans="1:4" x14ac:dyDescent="0.25">
      <c r="A3992" s="356">
        <v>38379</v>
      </c>
      <c r="B3992" s="356" t="s">
        <v>6536</v>
      </c>
      <c r="C3992" s="356" t="s">
        <v>3526</v>
      </c>
      <c r="D3992" s="352">
        <v>49.88</v>
      </c>
    </row>
    <row r="3993" spans="1:4" x14ac:dyDescent="0.25">
      <c r="A3993" s="356">
        <v>13897</v>
      </c>
      <c r="B3993" s="356" t="s">
        <v>6537</v>
      </c>
      <c r="C3993" s="356" t="s">
        <v>3517</v>
      </c>
      <c r="D3993" s="353">
        <v>6131.58</v>
      </c>
    </row>
    <row r="3994" spans="1:4" x14ac:dyDescent="0.25">
      <c r="A3994" s="356">
        <v>10640</v>
      </c>
      <c r="B3994" s="356" t="s">
        <v>6538</v>
      </c>
      <c r="C3994" s="356" t="s">
        <v>3517</v>
      </c>
      <c r="D3994" s="353">
        <v>13279.73</v>
      </c>
    </row>
    <row r="3995" spans="1:4" x14ac:dyDescent="0.25">
      <c r="A3995" s="356">
        <v>34357</v>
      </c>
      <c r="B3995" s="356" t="s">
        <v>10393</v>
      </c>
      <c r="C3995" s="356" t="s">
        <v>3575</v>
      </c>
      <c r="D3995" s="352">
        <v>4.8099999999999996</v>
      </c>
    </row>
    <row r="3996" spans="1:4" x14ac:dyDescent="0.25">
      <c r="A3996" s="356">
        <v>37329</v>
      </c>
      <c r="B3996" s="356" t="s">
        <v>10394</v>
      </c>
      <c r="C3996" s="356" t="s">
        <v>3575</v>
      </c>
      <c r="D3996" s="352">
        <v>101.41</v>
      </c>
    </row>
    <row r="3997" spans="1:4" x14ac:dyDescent="0.25">
      <c r="A3997" s="356">
        <v>2510</v>
      </c>
      <c r="B3997" s="356" t="s">
        <v>6539</v>
      </c>
      <c r="C3997" s="356" t="s">
        <v>3517</v>
      </c>
      <c r="D3997" s="352">
        <v>53.4</v>
      </c>
    </row>
    <row r="3998" spans="1:4" x14ac:dyDescent="0.25">
      <c r="A3998" s="356">
        <v>12359</v>
      </c>
      <c r="B3998" s="356" t="s">
        <v>6540</v>
      </c>
      <c r="C3998" s="356" t="s">
        <v>3517</v>
      </c>
      <c r="D3998" s="352">
        <v>132.94999999999999</v>
      </c>
    </row>
    <row r="3999" spans="1:4" x14ac:dyDescent="0.25">
      <c r="A3999" s="356">
        <v>7353</v>
      </c>
      <c r="B3999" s="356" t="s">
        <v>12809</v>
      </c>
      <c r="C3999" s="356" t="s">
        <v>3576</v>
      </c>
      <c r="D3999" s="352">
        <v>24.82</v>
      </c>
    </row>
    <row r="4000" spans="1:4" x14ac:dyDescent="0.25">
      <c r="A4000" s="356">
        <v>36144</v>
      </c>
      <c r="B4000" s="356" t="s">
        <v>6541</v>
      </c>
      <c r="C4000" s="356" t="s">
        <v>3517</v>
      </c>
      <c r="D4000" s="352">
        <v>2.2400000000000002</v>
      </c>
    </row>
    <row r="4001" spans="1:4" x14ac:dyDescent="0.25">
      <c r="A4001" s="356">
        <v>10518</v>
      </c>
      <c r="B4001" s="356" t="s">
        <v>6542</v>
      </c>
      <c r="C4001" s="356" t="s">
        <v>3517</v>
      </c>
      <c r="D4001" s="352">
        <v>137.99</v>
      </c>
    </row>
    <row r="4002" spans="1:4" x14ac:dyDescent="0.25">
      <c r="A4002" s="356">
        <v>36530</v>
      </c>
      <c r="B4002" s="356" t="s">
        <v>6543</v>
      </c>
      <c r="C4002" s="356" t="s">
        <v>3517</v>
      </c>
      <c r="D4002" s="353">
        <v>314222.88</v>
      </c>
    </row>
    <row r="4003" spans="1:4" x14ac:dyDescent="0.25">
      <c r="A4003" s="356">
        <v>6046</v>
      </c>
      <c r="B4003" s="356" t="s">
        <v>6544</v>
      </c>
      <c r="C4003" s="356" t="s">
        <v>3517</v>
      </c>
      <c r="D4003" s="353">
        <v>340823.77</v>
      </c>
    </row>
    <row r="4004" spans="1:4" x14ac:dyDescent="0.25">
      <c r="A4004" s="356">
        <v>36531</v>
      </c>
      <c r="B4004" s="356" t="s">
        <v>6545</v>
      </c>
      <c r="C4004" s="356" t="s">
        <v>3517</v>
      </c>
      <c r="D4004" s="353">
        <v>353292.9</v>
      </c>
    </row>
    <row r="4005" spans="1:4" x14ac:dyDescent="0.25">
      <c r="A4005" s="356">
        <v>34684</v>
      </c>
      <c r="B4005" s="356" t="s">
        <v>6546</v>
      </c>
      <c r="C4005" s="356" t="s">
        <v>3518</v>
      </c>
      <c r="D4005" s="352">
        <v>208.13</v>
      </c>
    </row>
    <row r="4006" spans="1:4" x14ac:dyDescent="0.25">
      <c r="A4006" s="356">
        <v>34683</v>
      </c>
      <c r="B4006" s="356" t="s">
        <v>6547</v>
      </c>
      <c r="C4006" s="356" t="s">
        <v>3518</v>
      </c>
      <c r="D4006" s="352">
        <v>130.08000000000001</v>
      </c>
    </row>
    <row r="4007" spans="1:4" x14ac:dyDescent="0.25">
      <c r="A4007" s="356">
        <v>533</v>
      </c>
      <c r="B4007" s="356" t="s">
        <v>6548</v>
      </c>
      <c r="C4007" s="356" t="s">
        <v>3518</v>
      </c>
      <c r="D4007" s="352">
        <v>23.04</v>
      </c>
    </row>
    <row r="4008" spans="1:4" x14ac:dyDescent="0.25">
      <c r="A4008" s="356">
        <v>10515</v>
      </c>
      <c r="B4008" s="356" t="s">
        <v>6549</v>
      </c>
      <c r="C4008" s="356" t="s">
        <v>3518</v>
      </c>
      <c r="D4008" s="352">
        <v>43.47</v>
      </c>
    </row>
    <row r="4009" spans="1:4" x14ac:dyDescent="0.25">
      <c r="A4009" s="356">
        <v>536</v>
      </c>
      <c r="B4009" s="356" t="s">
        <v>6550</v>
      </c>
      <c r="C4009" s="356" t="s">
        <v>3518</v>
      </c>
      <c r="D4009" s="352">
        <v>31.45</v>
      </c>
    </row>
    <row r="4010" spans="1:4" x14ac:dyDescent="0.25">
      <c r="A4010" s="356">
        <v>153</v>
      </c>
      <c r="B4010" s="356" t="s">
        <v>6551</v>
      </c>
      <c r="C4010" s="356" t="s">
        <v>3576</v>
      </c>
      <c r="D4010" s="352">
        <v>73.64</v>
      </c>
    </row>
    <row r="4011" spans="1:4" x14ac:dyDescent="0.25">
      <c r="A4011" s="356">
        <v>34682</v>
      </c>
      <c r="B4011" s="356" t="s">
        <v>6552</v>
      </c>
      <c r="C4011" s="356" t="s">
        <v>3518</v>
      </c>
      <c r="D4011" s="352">
        <v>99.47</v>
      </c>
    </row>
    <row r="4012" spans="1:4" x14ac:dyDescent="0.25">
      <c r="A4012" s="356">
        <v>20205</v>
      </c>
      <c r="B4012" s="356" t="s">
        <v>10798</v>
      </c>
      <c r="C4012" s="356" t="s">
        <v>3526</v>
      </c>
      <c r="D4012" s="352">
        <v>2.64</v>
      </c>
    </row>
    <row r="4013" spans="1:4" x14ac:dyDescent="0.25">
      <c r="A4013" s="356">
        <v>4412</v>
      </c>
      <c r="B4013" s="356" t="s">
        <v>10799</v>
      </c>
      <c r="C4013" s="356" t="s">
        <v>3526</v>
      </c>
      <c r="D4013" s="352">
        <v>1.58</v>
      </c>
    </row>
    <row r="4014" spans="1:4" x14ac:dyDescent="0.25">
      <c r="A4014" s="356">
        <v>4408</v>
      </c>
      <c r="B4014" s="356" t="s">
        <v>10800</v>
      </c>
      <c r="C4014" s="356" t="s">
        <v>3526</v>
      </c>
      <c r="D4014" s="352">
        <v>1.98</v>
      </c>
    </row>
    <row r="4015" spans="1:4" x14ac:dyDescent="0.25">
      <c r="A4015" s="356">
        <v>36250</v>
      </c>
      <c r="B4015" s="356" t="s">
        <v>6553</v>
      </c>
      <c r="C4015" s="356" t="s">
        <v>3526</v>
      </c>
      <c r="D4015" s="352">
        <v>5.68</v>
      </c>
    </row>
    <row r="4016" spans="1:4" x14ac:dyDescent="0.25">
      <c r="A4016" s="356">
        <v>10857</v>
      </c>
      <c r="B4016" s="356" t="s">
        <v>6554</v>
      </c>
      <c r="C4016" s="356" t="s">
        <v>3526</v>
      </c>
      <c r="D4016" s="352">
        <v>13.8</v>
      </c>
    </row>
    <row r="4017" spans="1:4" x14ac:dyDescent="0.25">
      <c r="A4017" s="356">
        <v>4803</v>
      </c>
      <c r="B4017" s="356" t="s">
        <v>6555</v>
      </c>
      <c r="C4017" s="356" t="s">
        <v>3526</v>
      </c>
      <c r="D4017" s="352">
        <v>26.25</v>
      </c>
    </row>
    <row r="4018" spans="1:4" x14ac:dyDescent="0.25">
      <c r="A4018" s="356">
        <v>6186</v>
      </c>
      <c r="B4018" s="356" t="s">
        <v>6556</v>
      </c>
      <c r="C4018" s="356" t="s">
        <v>3526</v>
      </c>
      <c r="D4018" s="352">
        <v>16.05</v>
      </c>
    </row>
    <row r="4019" spans="1:4" x14ac:dyDescent="0.25">
      <c r="A4019" s="356">
        <v>4829</v>
      </c>
      <c r="B4019" s="356" t="s">
        <v>6557</v>
      </c>
      <c r="C4019" s="356" t="s">
        <v>3526</v>
      </c>
      <c r="D4019" s="352">
        <v>45.83</v>
      </c>
    </row>
    <row r="4020" spans="1:4" x14ac:dyDescent="0.25">
      <c r="A4020" s="356">
        <v>39829</v>
      </c>
      <c r="B4020" s="356" t="s">
        <v>6558</v>
      </c>
      <c r="C4020" s="356" t="s">
        <v>3526</v>
      </c>
      <c r="D4020" s="352">
        <v>34.94</v>
      </c>
    </row>
    <row r="4021" spans="1:4" x14ac:dyDescent="0.25">
      <c r="A4021" s="356">
        <v>20231</v>
      </c>
      <c r="B4021" s="356" t="s">
        <v>6559</v>
      </c>
      <c r="C4021" s="356" t="s">
        <v>3526</v>
      </c>
      <c r="D4021" s="352">
        <v>55.44</v>
      </c>
    </row>
    <row r="4022" spans="1:4" x14ac:dyDescent="0.25">
      <c r="A4022" s="356">
        <v>4804</v>
      </c>
      <c r="B4022" s="356" t="s">
        <v>6560</v>
      </c>
      <c r="C4022" s="356" t="s">
        <v>3526</v>
      </c>
      <c r="D4022" s="352">
        <v>20.149999999999999</v>
      </c>
    </row>
    <row r="4023" spans="1:4" x14ac:dyDescent="0.25">
      <c r="A4023" s="356">
        <v>34680</v>
      </c>
      <c r="B4023" s="356" t="s">
        <v>6561</v>
      </c>
      <c r="C4023" s="356" t="s">
        <v>3526</v>
      </c>
      <c r="D4023" s="352">
        <v>30.6</v>
      </c>
    </row>
    <row r="4024" spans="1:4" x14ac:dyDescent="0.25">
      <c r="A4024" s="356">
        <v>11573</v>
      </c>
      <c r="B4024" s="356" t="s">
        <v>10395</v>
      </c>
      <c r="C4024" s="356" t="s">
        <v>3517</v>
      </c>
      <c r="D4024" s="352">
        <v>6.24</v>
      </c>
    </row>
    <row r="4025" spans="1:4" x14ac:dyDescent="0.25">
      <c r="A4025" s="356">
        <v>38401</v>
      </c>
      <c r="B4025" s="356" t="s">
        <v>6562</v>
      </c>
      <c r="C4025" s="356" t="s">
        <v>3517</v>
      </c>
      <c r="D4025" s="352">
        <v>20.73</v>
      </c>
    </row>
    <row r="4026" spans="1:4" x14ac:dyDescent="0.25">
      <c r="A4026" s="356">
        <v>11575</v>
      </c>
      <c r="B4026" s="356" t="s">
        <v>10396</v>
      </c>
      <c r="C4026" s="356" t="s">
        <v>3517</v>
      </c>
      <c r="D4026" s="352">
        <v>60.19</v>
      </c>
    </row>
    <row r="4027" spans="1:4" x14ac:dyDescent="0.25">
      <c r="A4027" s="356">
        <v>38179</v>
      </c>
      <c r="B4027" s="356" t="s">
        <v>10397</v>
      </c>
      <c r="C4027" s="356" t="s">
        <v>3517</v>
      </c>
      <c r="D4027" s="352">
        <v>49.77</v>
      </c>
    </row>
    <row r="4028" spans="1:4" x14ac:dyDescent="0.25">
      <c r="A4028" s="356">
        <v>20256</v>
      </c>
      <c r="B4028" s="356" t="s">
        <v>6563</v>
      </c>
      <c r="C4028" s="356" t="s">
        <v>3517</v>
      </c>
      <c r="D4028" s="352">
        <v>0.37</v>
      </c>
    </row>
    <row r="4029" spans="1:4" x14ac:dyDescent="0.25">
      <c r="A4029" s="356">
        <v>14511</v>
      </c>
      <c r="B4029" s="356" t="s">
        <v>6564</v>
      </c>
      <c r="C4029" s="356" t="s">
        <v>3517</v>
      </c>
      <c r="D4029" s="353">
        <v>993313.97</v>
      </c>
    </row>
    <row r="4030" spans="1:4" x14ac:dyDescent="0.25">
      <c r="A4030" s="356">
        <v>10642</v>
      </c>
      <c r="B4030" s="356" t="s">
        <v>6565</v>
      </c>
      <c r="C4030" s="356" t="s">
        <v>3517</v>
      </c>
      <c r="D4030" s="353">
        <v>935750</v>
      </c>
    </row>
    <row r="4031" spans="1:4" x14ac:dyDescent="0.25">
      <c r="A4031" s="356">
        <v>14489</v>
      </c>
      <c r="B4031" s="356" t="s">
        <v>6566</v>
      </c>
      <c r="C4031" s="356" t="s">
        <v>3517</v>
      </c>
      <c r="D4031" s="353">
        <v>829992.84</v>
      </c>
    </row>
    <row r="4032" spans="1:4" x14ac:dyDescent="0.25">
      <c r="A4032" s="356">
        <v>14513</v>
      </c>
      <c r="B4032" s="356" t="s">
        <v>6567</v>
      </c>
      <c r="C4032" s="356" t="s">
        <v>3517</v>
      </c>
      <c r="D4032" s="353">
        <v>622514.32999999996</v>
      </c>
    </row>
    <row r="4033" spans="1:4" x14ac:dyDescent="0.25">
      <c r="A4033" s="356">
        <v>13600</v>
      </c>
      <c r="B4033" s="356" t="s">
        <v>6568</v>
      </c>
      <c r="C4033" s="356" t="s">
        <v>3517</v>
      </c>
      <c r="D4033" s="353">
        <v>803218.79</v>
      </c>
    </row>
    <row r="4034" spans="1:4" x14ac:dyDescent="0.25">
      <c r="A4034" s="356">
        <v>10646</v>
      </c>
      <c r="B4034" s="356" t="s">
        <v>6569</v>
      </c>
      <c r="C4034" s="356" t="s">
        <v>3517</v>
      </c>
      <c r="D4034" s="353">
        <v>598746.09</v>
      </c>
    </row>
    <row r="4035" spans="1:4" x14ac:dyDescent="0.25">
      <c r="A4035" s="356">
        <v>6070</v>
      </c>
      <c r="B4035" s="356" t="s">
        <v>6570</v>
      </c>
      <c r="C4035" s="356" t="s">
        <v>3517</v>
      </c>
      <c r="D4035" s="353">
        <v>818112.84</v>
      </c>
    </row>
    <row r="4036" spans="1:4" x14ac:dyDescent="0.25">
      <c r="A4036" s="356">
        <v>6069</v>
      </c>
      <c r="B4036" s="356" t="s">
        <v>6571</v>
      </c>
      <c r="C4036" s="356" t="s">
        <v>3517</v>
      </c>
      <c r="D4036" s="353">
        <v>180733.46</v>
      </c>
    </row>
    <row r="4037" spans="1:4" x14ac:dyDescent="0.25">
      <c r="A4037" s="356">
        <v>14626</v>
      </c>
      <c r="B4037" s="356" t="s">
        <v>6572</v>
      </c>
      <c r="C4037" s="356" t="s">
        <v>3517</v>
      </c>
      <c r="D4037" s="353">
        <v>895646.46</v>
      </c>
    </row>
    <row r="4038" spans="1:4" x14ac:dyDescent="0.25">
      <c r="A4038" s="356">
        <v>6067</v>
      </c>
      <c r="B4038" s="356" t="s">
        <v>6573</v>
      </c>
      <c r="C4038" s="356" t="s">
        <v>3517</v>
      </c>
      <c r="D4038" s="353">
        <v>735232.15</v>
      </c>
    </row>
    <row r="4039" spans="1:4" x14ac:dyDescent="0.25">
      <c r="A4039" s="356">
        <v>38393</v>
      </c>
      <c r="B4039" s="356" t="s">
        <v>6574</v>
      </c>
      <c r="C4039" s="356" t="s">
        <v>3517</v>
      </c>
      <c r="D4039" s="352">
        <v>15.99</v>
      </c>
    </row>
    <row r="4040" spans="1:4" x14ac:dyDescent="0.25">
      <c r="A4040" s="356">
        <v>38390</v>
      </c>
      <c r="B4040" s="356" t="s">
        <v>6575</v>
      </c>
      <c r="C4040" s="356" t="s">
        <v>3517</v>
      </c>
      <c r="D4040" s="352">
        <v>35.46</v>
      </c>
    </row>
    <row r="4041" spans="1:4" x14ac:dyDescent="0.25">
      <c r="A4041" s="356">
        <v>36532</v>
      </c>
      <c r="B4041" s="356" t="s">
        <v>6576</v>
      </c>
      <c r="C4041" s="356" t="s">
        <v>3517</v>
      </c>
      <c r="D4041" s="353">
        <v>28801.58</v>
      </c>
    </row>
    <row r="4042" spans="1:4" x14ac:dyDescent="0.25">
      <c r="A4042" s="356">
        <v>11578</v>
      </c>
      <c r="B4042" s="356" t="s">
        <v>6577</v>
      </c>
      <c r="C4042" s="356" t="s">
        <v>3517</v>
      </c>
      <c r="D4042" s="352">
        <v>12.99</v>
      </c>
    </row>
    <row r="4043" spans="1:4" x14ac:dyDescent="0.25">
      <c r="A4043" s="356">
        <v>11577</v>
      </c>
      <c r="B4043" s="356" t="s">
        <v>6578</v>
      </c>
      <c r="C4043" s="356" t="s">
        <v>3517</v>
      </c>
      <c r="D4043" s="352">
        <v>12.4</v>
      </c>
    </row>
    <row r="4044" spans="1:4" x14ac:dyDescent="0.25">
      <c r="A4044" s="356">
        <v>42432</v>
      </c>
      <c r="B4044" s="356" t="s">
        <v>8209</v>
      </c>
      <c r="C4044" s="356" t="s">
        <v>3517</v>
      </c>
      <c r="D4044" s="353">
        <v>2380.86</v>
      </c>
    </row>
    <row r="4045" spans="1:4" x14ac:dyDescent="0.25">
      <c r="A4045" s="356">
        <v>42437</v>
      </c>
      <c r="B4045" s="356" t="s">
        <v>8210</v>
      </c>
      <c r="C4045" s="356" t="s">
        <v>3517</v>
      </c>
      <c r="D4045" s="353">
        <v>1810.09</v>
      </c>
    </row>
    <row r="4046" spans="1:4" x14ac:dyDescent="0.25">
      <c r="A4046" s="356">
        <v>1116</v>
      </c>
      <c r="B4046" s="356" t="s">
        <v>6579</v>
      </c>
      <c r="C4046" s="356" t="s">
        <v>3526</v>
      </c>
      <c r="D4046" s="352">
        <v>25.04</v>
      </c>
    </row>
    <row r="4047" spans="1:4" x14ac:dyDescent="0.25">
      <c r="A4047" s="356">
        <v>1115</v>
      </c>
      <c r="B4047" s="356" t="s">
        <v>6580</v>
      </c>
      <c r="C4047" s="356" t="s">
        <v>3526</v>
      </c>
      <c r="D4047" s="352">
        <v>30</v>
      </c>
    </row>
    <row r="4048" spans="1:4" x14ac:dyDescent="0.25">
      <c r="A4048" s="356">
        <v>1113</v>
      </c>
      <c r="B4048" s="356" t="s">
        <v>6581</v>
      </c>
      <c r="C4048" s="356" t="s">
        <v>3526</v>
      </c>
      <c r="D4048" s="352">
        <v>35.07</v>
      </c>
    </row>
    <row r="4049" spans="1:4" x14ac:dyDescent="0.25">
      <c r="A4049" s="356">
        <v>1114</v>
      </c>
      <c r="B4049" s="356" t="s">
        <v>6582</v>
      </c>
      <c r="C4049" s="356" t="s">
        <v>3526</v>
      </c>
      <c r="D4049" s="352">
        <v>41.78</v>
      </c>
    </row>
    <row r="4050" spans="1:4" x14ac:dyDescent="0.25">
      <c r="A4050" s="356">
        <v>40873</v>
      </c>
      <c r="B4050" s="356" t="s">
        <v>8211</v>
      </c>
      <c r="C4050" s="356" t="s">
        <v>3526</v>
      </c>
      <c r="D4050" s="352">
        <v>32.700000000000003</v>
      </c>
    </row>
    <row r="4051" spans="1:4" x14ac:dyDescent="0.25">
      <c r="A4051" s="356">
        <v>20214</v>
      </c>
      <c r="B4051" s="356" t="s">
        <v>6583</v>
      </c>
      <c r="C4051" s="356" t="s">
        <v>3517</v>
      </c>
      <c r="D4051" s="352">
        <v>60.88</v>
      </c>
    </row>
    <row r="4052" spans="1:4" x14ac:dyDescent="0.25">
      <c r="A4052" s="356">
        <v>7237</v>
      </c>
      <c r="B4052" s="356" t="s">
        <v>6584</v>
      </c>
      <c r="C4052" s="356" t="s">
        <v>3517</v>
      </c>
      <c r="D4052" s="352">
        <v>59.6</v>
      </c>
    </row>
    <row r="4053" spans="1:4" x14ac:dyDescent="0.25">
      <c r="A4053" s="356">
        <v>11757</v>
      </c>
      <c r="B4053" s="356" t="s">
        <v>6585</v>
      </c>
      <c r="C4053" s="356" t="s">
        <v>3517</v>
      </c>
      <c r="D4053" s="352">
        <v>31.09</v>
      </c>
    </row>
    <row r="4054" spans="1:4" x14ac:dyDescent="0.25">
      <c r="A4054" s="356">
        <v>11758</v>
      </c>
      <c r="B4054" s="356" t="s">
        <v>6586</v>
      </c>
      <c r="C4054" s="356" t="s">
        <v>3517</v>
      </c>
      <c r="D4054" s="352">
        <v>75.900000000000006</v>
      </c>
    </row>
    <row r="4055" spans="1:4" x14ac:dyDescent="0.25">
      <c r="A4055" s="356">
        <v>37526</v>
      </c>
      <c r="B4055" s="356" t="s">
        <v>6587</v>
      </c>
      <c r="C4055" s="356" t="s">
        <v>3517</v>
      </c>
      <c r="D4055" s="352">
        <v>3.41</v>
      </c>
    </row>
    <row r="4056" spans="1:4" x14ac:dyDescent="0.25">
      <c r="A4056" s="356">
        <v>6076</v>
      </c>
      <c r="B4056" s="356" t="s">
        <v>6588</v>
      </c>
      <c r="C4056" s="356" t="s">
        <v>3524</v>
      </c>
      <c r="D4056" s="352">
        <v>66.36</v>
      </c>
    </row>
    <row r="4057" spans="1:4" x14ac:dyDescent="0.25">
      <c r="A4057" s="356">
        <v>13109</v>
      </c>
      <c r="B4057" s="356" t="s">
        <v>6589</v>
      </c>
      <c r="C4057" s="356" t="s">
        <v>3517</v>
      </c>
      <c r="D4057" s="352">
        <v>276.67</v>
      </c>
    </row>
    <row r="4058" spans="1:4" x14ac:dyDescent="0.25">
      <c r="A4058" s="356">
        <v>13110</v>
      </c>
      <c r="B4058" s="356" t="s">
        <v>6590</v>
      </c>
      <c r="C4058" s="356" t="s">
        <v>3517</v>
      </c>
      <c r="D4058" s="352">
        <v>364.11</v>
      </c>
    </row>
    <row r="4059" spans="1:4" x14ac:dyDescent="0.25">
      <c r="A4059" s="356">
        <v>7581</v>
      </c>
      <c r="B4059" s="356" t="s">
        <v>6591</v>
      </c>
      <c r="C4059" s="356" t="s">
        <v>3517</v>
      </c>
      <c r="D4059" s="352">
        <v>4.59</v>
      </c>
    </row>
    <row r="4060" spans="1:4" x14ac:dyDescent="0.25">
      <c r="A4060" s="356">
        <v>4509</v>
      </c>
      <c r="B4060" s="356" t="s">
        <v>10398</v>
      </c>
      <c r="C4060" s="356" t="s">
        <v>3526</v>
      </c>
      <c r="D4060" s="352">
        <v>4.55</v>
      </c>
    </row>
    <row r="4061" spans="1:4" x14ac:dyDescent="0.25">
      <c r="A4061" s="356">
        <v>4512</v>
      </c>
      <c r="B4061" s="356" t="s">
        <v>10399</v>
      </c>
      <c r="C4061" s="356" t="s">
        <v>3526</v>
      </c>
      <c r="D4061" s="352">
        <v>2.17</v>
      </c>
    </row>
    <row r="4062" spans="1:4" x14ac:dyDescent="0.25">
      <c r="A4062" s="356">
        <v>4517</v>
      </c>
      <c r="B4062" s="356" t="s">
        <v>10400</v>
      </c>
      <c r="C4062" s="356" t="s">
        <v>3526</v>
      </c>
      <c r="D4062" s="352">
        <v>3.14</v>
      </c>
    </row>
    <row r="4063" spans="1:4" x14ac:dyDescent="0.25">
      <c r="A4063" s="356">
        <v>20206</v>
      </c>
      <c r="B4063" s="356" t="s">
        <v>10801</v>
      </c>
      <c r="C4063" s="356" t="s">
        <v>3526</v>
      </c>
      <c r="D4063" s="352">
        <v>7.15</v>
      </c>
    </row>
    <row r="4064" spans="1:4" x14ac:dyDescent="0.25">
      <c r="A4064" s="356">
        <v>4460</v>
      </c>
      <c r="B4064" s="356" t="s">
        <v>10802</v>
      </c>
      <c r="C4064" s="356" t="s">
        <v>3526</v>
      </c>
      <c r="D4064" s="352">
        <v>7.34</v>
      </c>
    </row>
    <row r="4065" spans="1:4" x14ac:dyDescent="0.25">
      <c r="A4065" s="356">
        <v>4417</v>
      </c>
      <c r="B4065" s="356" t="s">
        <v>10803</v>
      </c>
      <c r="C4065" s="356" t="s">
        <v>3526</v>
      </c>
      <c r="D4065" s="352">
        <v>5.66</v>
      </c>
    </row>
    <row r="4066" spans="1:4" x14ac:dyDescent="0.25">
      <c r="A4066" s="356">
        <v>4415</v>
      </c>
      <c r="B4066" s="356" t="s">
        <v>10804</v>
      </c>
      <c r="C4066" s="356" t="s">
        <v>3526</v>
      </c>
      <c r="D4066" s="352">
        <v>3.93</v>
      </c>
    </row>
    <row r="4067" spans="1:4" x14ac:dyDescent="0.25">
      <c r="A4067" s="356">
        <v>37373</v>
      </c>
      <c r="B4067" s="356" t="s">
        <v>8212</v>
      </c>
      <c r="C4067" s="356" t="s">
        <v>3519</v>
      </c>
      <c r="D4067" s="352">
        <v>0.06</v>
      </c>
    </row>
    <row r="4068" spans="1:4" x14ac:dyDescent="0.25">
      <c r="A4068" s="356">
        <v>40864</v>
      </c>
      <c r="B4068" s="356" t="s">
        <v>8213</v>
      </c>
      <c r="C4068" s="356" t="s">
        <v>3655</v>
      </c>
      <c r="D4068" s="352">
        <v>11.8</v>
      </c>
    </row>
    <row r="4069" spans="1:4" x14ac:dyDescent="0.25">
      <c r="A4069" s="356">
        <v>4734</v>
      </c>
      <c r="B4069" s="356" t="s">
        <v>6592</v>
      </c>
      <c r="C4069" s="356" t="s">
        <v>3524</v>
      </c>
      <c r="D4069" s="352">
        <v>277.45999999999998</v>
      </c>
    </row>
    <row r="4070" spans="1:4" x14ac:dyDescent="0.25">
      <c r="A4070" s="356">
        <v>6085</v>
      </c>
      <c r="B4070" s="356" t="s">
        <v>12810</v>
      </c>
      <c r="C4070" s="356" t="s">
        <v>3576</v>
      </c>
      <c r="D4070" s="352">
        <v>4.4400000000000004</v>
      </c>
    </row>
    <row r="4071" spans="1:4" x14ac:dyDescent="0.25">
      <c r="A4071" s="356">
        <v>38396</v>
      </c>
      <c r="B4071" s="356" t="s">
        <v>6593</v>
      </c>
      <c r="C4071" s="356" t="s">
        <v>3517</v>
      </c>
      <c r="D4071" s="352">
        <v>535.28</v>
      </c>
    </row>
    <row r="4072" spans="1:4" x14ac:dyDescent="0.25">
      <c r="A4072" s="356">
        <v>11622</v>
      </c>
      <c r="B4072" s="356" t="s">
        <v>6594</v>
      </c>
      <c r="C4072" s="356" t="s">
        <v>3575</v>
      </c>
      <c r="D4072" s="352">
        <v>55.49</v>
      </c>
    </row>
    <row r="4073" spans="1:4" x14ac:dyDescent="0.25">
      <c r="A4073" s="356">
        <v>43143</v>
      </c>
      <c r="B4073" s="356" t="s">
        <v>8214</v>
      </c>
      <c r="C4073" s="356" t="s">
        <v>3576</v>
      </c>
      <c r="D4073" s="352">
        <v>20.96</v>
      </c>
    </row>
    <row r="4074" spans="1:4" x14ac:dyDescent="0.25">
      <c r="A4074" s="356">
        <v>7317</v>
      </c>
      <c r="B4074" s="356" t="s">
        <v>6595</v>
      </c>
      <c r="C4074" s="356" t="s">
        <v>3575</v>
      </c>
      <c r="D4074" s="352">
        <v>69.22</v>
      </c>
    </row>
    <row r="4075" spans="1:4" x14ac:dyDescent="0.25">
      <c r="A4075" s="356">
        <v>142</v>
      </c>
      <c r="B4075" s="356" t="s">
        <v>8215</v>
      </c>
      <c r="C4075" s="356" t="s">
        <v>6596</v>
      </c>
      <c r="D4075" s="352">
        <v>26.18</v>
      </c>
    </row>
    <row r="4076" spans="1:4" x14ac:dyDescent="0.25">
      <c r="A4076" s="356">
        <v>43142</v>
      </c>
      <c r="B4076" s="356" t="s">
        <v>8216</v>
      </c>
      <c r="C4076" s="356" t="s">
        <v>3576</v>
      </c>
      <c r="D4076" s="352">
        <v>118.94</v>
      </c>
    </row>
    <row r="4077" spans="1:4" x14ac:dyDescent="0.25">
      <c r="A4077" s="356">
        <v>38123</v>
      </c>
      <c r="B4077" s="356" t="s">
        <v>6597</v>
      </c>
      <c r="C4077" s="356" t="s">
        <v>3575</v>
      </c>
      <c r="D4077" s="352">
        <v>28.07</v>
      </c>
    </row>
    <row r="4078" spans="1:4" x14ac:dyDescent="0.25">
      <c r="A4078" s="356">
        <v>42701</v>
      </c>
      <c r="B4078" s="356" t="s">
        <v>8217</v>
      </c>
      <c r="C4078" s="356" t="s">
        <v>3517</v>
      </c>
      <c r="D4078" s="352">
        <v>58.23</v>
      </c>
    </row>
    <row r="4079" spans="1:4" x14ac:dyDescent="0.25">
      <c r="A4079" s="356">
        <v>42702</v>
      </c>
      <c r="B4079" s="356" t="s">
        <v>8218</v>
      </c>
      <c r="C4079" s="356" t="s">
        <v>3517</v>
      </c>
      <c r="D4079" s="352">
        <v>103.47</v>
      </c>
    </row>
    <row r="4080" spans="1:4" x14ac:dyDescent="0.25">
      <c r="A4080" s="356">
        <v>37955</v>
      </c>
      <c r="B4080" s="356" t="s">
        <v>6598</v>
      </c>
      <c r="C4080" s="356" t="s">
        <v>3517</v>
      </c>
      <c r="D4080" s="352">
        <v>134.09</v>
      </c>
    </row>
    <row r="4081" spans="1:4" x14ac:dyDescent="0.25">
      <c r="A4081" s="356">
        <v>42699</v>
      </c>
      <c r="B4081" s="356" t="s">
        <v>8219</v>
      </c>
      <c r="C4081" s="356" t="s">
        <v>3517</v>
      </c>
      <c r="D4081" s="352">
        <v>35.57</v>
      </c>
    </row>
    <row r="4082" spans="1:4" x14ac:dyDescent="0.25">
      <c r="A4082" s="356">
        <v>42700</v>
      </c>
      <c r="B4082" s="356" t="s">
        <v>8220</v>
      </c>
      <c r="C4082" s="356" t="s">
        <v>3517</v>
      </c>
      <c r="D4082" s="352">
        <v>101.4</v>
      </c>
    </row>
    <row r="4083" spans="1:4" x14ac:dyDescent="0.25">
      <c r="A4083" s="356">
        <v>37743</v>
      </c>
      <c r="B4083" s="356" t="s">
        <v>6599</v>
      </c>
      <c r="C4083" s="356" t="s">
        <v>3517</v>
      </c>
      <c r="D4083" s="353">
        <v>217162.48</v>
      </c>
    </row>
    <row r="4084" spans="1:4" x14ac:dyDescent="0.25">
      <c r="A4084" s="356">
        <v>37744</v>
      </c>
      <c r="B4084" s="356" t="s">
        <v>6600</v>
      </c>
      <c r="C4084" s="356" t="s">
        <v>3517</v>
      </c>
      <c r="D4084" s="353">
        <v>255342.23</v>
      </c>
    </row>
    <row r="4085" spans="1:4" x14ac:dyDescent="0.25">
      <c r="A4085" s="356">
        <v>37741</v>
      </c>
      <c r="B4085" s="356" t="s">
        <v>6601</v>
      </c>
      <c r="C4085" s="356" t="s">
        <v>3517</v>
      </c>
      <c r="D4085" s="353">
        <v>197464.65</v>
      </c>
    </row>
    <row r="4086" spans="1:4" x14ac:dyDescent="0.25">
      <c r="A4086" s="356">
        <v>39396</v>
      </c>
      <c r="B4086" s="356" t="s">
        <v>6602</v>
      </c>
      <c r="C4086" s="356" t="s">
        <v>3517</v>
      </c>
      <c r="D4086" s="352">
        <v>104.57</v>
      </c>
    </row>
    <row r="4087" spans="1:4" x14ac:dyDescent="0.25">
      <c r="A4087" s="356">
        <v>39392</v>
      </c>
      <c r="B4087" s="356" t="s">
        <v>6603</v>
      </c>
      <c r="C4087" s="356" t="s">
        <v>3517</v>
      </c>
      <c r="D4087" s="352">
        <v>117.96</v>
      </c>
    </row>
    <row r="4088" spans="1:4" x14ac:dyDescent="0.25">
      <c r="A4088" s="356">
        <v>39393</v>
      </c>
      <c r="B4088" s="356" t="s">
        <v>6604</v>
      </c>
      <c r="C4088" s="356" t="s">
        <v>3517</v>
      </c>
      <c r="D4088" s="352">
        <v>72.95</v>
      </c>
    </row>
    <row r="4089" spans="1:4" x14ac:dyDescent="0.25">
      <c r="A4089" s="356">
        <v>39394</v>
      </c>
      <c r="B4089" s="356" t="s">
        <v>6605</v>
      </c>
      <c r="C4089" s="356" t="s">
        <v>3517</v>
      </c>
      <c r="D4089" s="352">
        <v>82.11</v>
      </c>
    </row>
    <row r="4090" spans="1:4" x14ac:dyDescent="0.25">
      <c r="A4090" s="356">
        <v>39395</v>
      </c>
      <c r="B4090" s="356" t="s">
        <v>6606</v>
      </c>
      <c r="C4090" s="356" t="s">
        <v>3517</v>
      </c>
      <c r="D4090" s="352">
        <v>76.349999999999994</v>
      </c>
    </row>
    <row r="4091" spans="1:4" x14ac:dyDescent="0.25">
      <c r="A4091" s="356">
        <v>14618</v>
      </c>
      <c r="B4091" s="356" t="s">
        <v>6607</v>
      </c>
      <c r="C4091" s="356" t="s">
        <v>3517</v>
      </c>
      <c r="D4091" s="353">
        <v>1768.05</v>
      </c>
    </row>
    <row r="4092" spans="1:4" x14ac:dyDescent="0.25">
      <c r="A4092" s="356">
        <v>40269</v>
      </c>
      <c r="B4092" s="356" t="s">
        <v>6608</v>
      </c>
      <c r="C4092" s="356" t="s">
        <v>3517</v>
      </c>
      <c r="D4092" s="353">
        <v>7123.36</v>
      </c>
    </row>
    <row r="4093" spans="1:4" x14ac:dyDescent="0.25">
      <c r="A4093" s="356">
        <v>6110</v>
      </c>
      <c r="B4093" s="356" t="s">
        <v>12811</v>
      </c>
      <c r="C4093" s="356" t="s">
        <v>3519</v>
      </c>
      <c r="D4093" s="352">
        <v>15.93</v>
      </c>
    </row>
    <row r="4094" spans="1:4" x14ac:dyDescent="0.25">
      <c r="A4094" s="356">
        <v>40910</v>
      </c>
      <c r="B4094" s="356" t="s">
        <v>6609</v>
      </c>
      <c r="C4094" s="356" t="s">
        <v>3655</v>
      </c>
      <c r="D4094" s="353">
        <v>2814.94</v>
      </c>
    </row>
    <row r="4095" spans="1:4" x14ac:dyDescent="0.25">
      <c r="A4095" s="356">
        <v>6111</v>
      </c>
      <c r="B4095" s="356" t="s">
        <v>6610</v>
      </c>
      <c r="C4095" s="356" t="s">
        <v>3519</v>
      </c>
      <c r="D4095" s="352">
        <v>11.85</v>
      </c>
    </row>
    <row r="4096" spans="1:4" x14ac:dyDescent="0.25">
      <c r="A4096" s="356">
        <v>41084</v>
      </c>
      <c r="B4096" s="356" t="s">
        <v>6611</v>
      </c>
      <c r="C4096" s="356" t="s">
        <v>3655</v>
      </c>
      <c r="D4096" s="353">
        <v>2095.1</v>
      </c>
    </row>
    <row r="4097" spans="1:4" x14ac:dyDescent="0.25">
      <c r="A4097" s="356">
        <v>44535</v>
      </c>
      <c r="B4097" s="356" t="s">
        <v>12812</v>
      </c>
      <c r="C4097" s="356" t="s">
        <v>3524</v>
      </c>
      <c r="D4097" s="352">
        <v>53.46</v>
      </c>
    </row>
    <row r="4098" spans="1:4" x14ac:dyDescent="0.25">
      <c r="A4098" s="356">
        <v>38637</v>
      </c>
      <c r="B4098" s="356" t="s">
        <v>6612</v>
      </c>
      <c r="C4098" s="356" t="s">
        <v>3517</v>
      </c>
      <c r="D4098" s="352">
        <v>186.89</v>
      </c>
    </row>
    <row r="4099" spans="1:4" x14ac:dyDescent="0.25">
      <c r="A4099" s="356">
        <v>6150</v>
      </c>
      <c r="B4099" s="356" t="s">
        <v>6613</v>
      </c>
      <c r="C4099" s="356" t="s">
        <v>3517</v>
      </c>
      <c r="D4099" s="352">
        <v>189.17</v>
      </c>
    </row>
    <row r="4100" spans="1:4" x14ac:dyDescent="0.25">
      <c r="A4100" s="356">
        <v>6136</v>
      </c>
      <c r="B4100" s="356" t="s">
        <v>6614</v>
      </c>
      <c r="C4100" s="356" t="s">
        <v>3517</v>
      </c>
      <c r="D4100" s="352">
        <v>148.69999999999999</v>
      </c>
    </row>
    <row r="4101" spans="1:4" x14ac:dyDescent="0.25">
      <c r="A4101" s="356">
        <v>38638</v>
      </c>
      <c r="B4101" s="356" t="s">
        <v>6615</v>
      </c>
      <c r="C4101" s="356" t="s">
        <v>3517</v>
      </c>
      <c r="D4101" s="352">
        <v>157.47999999999999</v>
      </c>
    </row>
    <row r="4102" spans="1:4" x14ac:dyDescent="0.25">
      <c r="A4102" s="356">
        <v>20262</v>
      </c>
      <c r="B4102" s="356" t="s">
        <v>6616</v>
      </c>
      <c r="C4102" s="356" t="s">
        <v>3517</v>
      </c>
      <c r="D4102" s="352">
        <v>17.760000000000002</v>
      </c>
    </row>
    <row r="4103" spans="1:4" x14ac:dyDescent="0.25">
      <c r="A4103" s="356">
        <v>6148</v>
      </c>
      <c r="B4103" s="356" t="s">
        <v>6617</v>
      </c>
      <c r="C4103" s="356" t="s">
        <v>3517</v>
      </c>
      <c r="D4103" s="352">
        <v>10.99</v>
      </c>
    </row>
    <row r="4104" spans="1:4" x14ac:dyDescent="0.25">
      <c r="A4104" s="356">
        <v>6145</v>
      </c>
      <c r="B4104" s="356" t="s">
        <v>6618</v>
      </c>
      <c r="C4104" s="356" t="s">
        <v>3517</v>
      </c>
      <c r="D4104" s="352">
        <v>19.71</v>
      </c>
    </row>
    <row r="4105" spans="1:4" x14ac:dyDescent="0.25">
      <c r="A4105" s="356">
        <v>6149</v>
      </c>
      <c r="B4105" s="356" t="s">
        <v>6619</v>
      </c>
      <c r="C4105" s="356" t="s">
        <v>3517</v>
      </c>
      <c r="D4105" s="352">
        <v>18.579999999999998</v>
      </c>
    </row>
    <row r="4106" spans="1:4" x14ac:dyDescent="0.25">
      <c r="A4106" s="356">
        <v>6146</v>
      </c>
      <c r="B4106" s="356" t="s">
        <v>6620</v>
      </c>
      <c r="C4106" s="356" t="s">
        <v>3517</v>
      </c>
      <c r="D4106" s="352">
        <v>19.72</v>
      </c>
    </row>
    <row r="4107" spans="1:4" x14ac:dyDescent="0.25">
      <c r="A4107" s="356">
        <v>44536</v>
      </c>
      <c r="B4107" s="356" t="s">
        <v>12813</v>
      </c>
      <c r="C4107" s="356" t="s">
        <v>3575</v>
      </c>
      <c r="D4107" s="352">
        <v>2.2000000000000002</v>
      </c>
    </row>
    <row r="4108" spans="1:4" x14ac:dyDescent="0.25">
      <c r="A4108" s="356">
        <v>39961</v>
      </c>
      <c r="B4108" s="356" t="s">
        <v>6621</v>
      </c>
      <c r="C4108" s="356" t="s">
        <v>3517</v>
      </c>
      <c r="D4108" s="352">
        <v>17.3</v>
      </c>
    </row>
    <row r="4109" spans="1:4" x14ac:dyDescent="0.25">
      <c r="A4109" s="356">
        <v>42433</v>
      </c>
      <c r="B4109" s="356" t="s">
        <v>8221</v>
      </c>
      <c r="C4109" s="356" t="s">
        <v>3517</v>
      </c>
      <c r="D4109" s="353">
        <v>4702.72</v>
      </c>
    </row>
    <row r="4110" spans="1:4" x14ac:dyDescent="0.25">
      <c r="A4110" s="356">
        <v>42434</v>
      </c>
      <c r="B4110" s="356" t="s">
        <v>8222</v>
      </c>
      <c r="C4110" s="356" t="s">
        <v>3517</v>
      </c>
      <c r="D4110" s="353">
        <v>5081.97</v>
      </c>
    </row>
    <row r="4111" spans="1:4" x14ac:dyDescent="0.25">
      <c r="A4111" s="356">
        <v>42435</v>
      </c>
      <c r="B4111" s="356" t="s">
        <v>8223</v>
      </c>
      <c r="C4111" s="356" t="s">
        <v>3517</v>
      </c>
      <c r="D4111" s="353">
        <v>2534.19</v>
      </c>
    </row>
    <row r="4112" spans="1:4" x14ac:dyDescent="0.25">
      <c r="A4112" s="356">
        <v>38061</v>
      </c>
      <c r="B4112" s="356" t="s">
        <v>6622</v>
      </c>
      <c r="C4112" s="356" t="s">
        <v>3517</v>
      </c>
      <c r="D4112" s="352">
        <v>47.96</v>
      </c>
    </row>
    <row r="4113" spans="1:4" x14ac:dyDescent="0.25">
      <c r="A4113" s="356">
        <v>20250</v>
      </c>
      <c r="B4113" s="356" t="s">
        <v>6623</v>
      </c>
      <c r="C4113" s="356" t="s">
        <v>3575</v>
      </c>
      <c r="D4113" s="352">
        <v>15.39</v>
      </c>
    </row>
    <row r="4114" spans="1:4" x14ac:dyDescent="0.25">
      <c r="A4114" s="356">
        <v>13388</v>
      </c>
      <c r="B4114" s="356" t="s">
        <v>6624</v>
      </c>
      <c r="C4114" s="356" t="s">
        <v>3575</v>
      </c>
      <c r="D4114" s="352">
        <v>139.41999999999999</v>
      </c>
    </row>
    <row r="4115" spans="1:4" x14ac:dyDescent="0.25">
      <c r="A4115" s="356">
        <v>39914</v>
      </c>
      <c r="B4115" s="356" t="s">
        <v>6625</v>
      </c>
      <c r="C4115" s="356" t="s">
        <v>3575</v>
      </c>
      <c r="D4115" s="352">
        <v>289.41000000000003</v>
      </c>
    </row>
    <row r="4116" spans="1:4" x14ac:dyDescent="0.25">
      <c r="A4116" s="356">
        <v>12732</v>
      </c>
      <c r="B4116" s="356" t="s">
        <v>6626</v>
      </c>
      <c r="C4116" s="356" t="s">
        <v>3517</v>
      </c>
      <c r="D4116" s="352">
        <v>333.94</v>
      </c>
    </row>
    <row r="4117" spans="1:4" x14ac:dyDescent="0.25">
      <c r="A4117" s="356">
        <v>6160</v>
      </c>
      <c r="B4117" s="356" t="s">
        <v>6627</v>
      </c>
      <c r="C4117" s="356" t="s">
        <v>3519</v>
      </c>
      <c r="D4117" s="352">
        <v>15.93</v>
      </c>
    </row>
    <row r="4118" spans="1:4" x14ac:dyDescent="0.25">
      <c r="A4118" s="356">
        <v>41087</v>
      </c>
      <c r="B4118" s="356" t="s">
        <v>6628</v>
      </c>
      <c r="C4118" s="356" t="s">
        <v>3655</v>
      </c>
      <c r="D4118" s="353">
        <v>2814.94</v>
      </c>
    </row>
    <row r="4119" spans="1:4" x14ac:dyDescent="0.25">
      <c r="A4119" s="356">
        <v>6166</v>
      </c>
      <c r="B4119" s="356" t="s">
        <v>6629</v>
      </c>
      <c r="C4119" s="356" t="s">
        <v>3519</v>
      </c>
      <c r="D4119" s="352">
        <v>21.35</v>
      </c>
    </row>
    <row r="4120" spans="1:4" x14ac:dyDescent="0.25">
      <c r="A4120" s="356">
        <v>41088</v>
      </c>
      <c r="B4120" s="356" t="s">
        <v>6630</v>
      </c>
      <c r="C4120" s="356" t="s">
        <v>3655</v>
      </c>
      <c r="D4120" s="353">
        <v>3773.7</v>
      </c>
    </row>
    <row r="4121" spans="1:4" x14ac:dyDescent="0.25">
      <c r="A4121" s="356">
        <v>20232</v>
      </c>
      <c r="B4121" s="356" t="s">
        <v>6631</v>
      </c>
      <c r="C4121" s="356" t="s">
        <v>3526</v>
      </c>
      <c r="D4121" s="352">
        <v>78.48</v>
      </c>
    </row>
    <row r="4122" spans="1:4" x14ac:dyDescent="0.25">
      <c r="A4122" s="356">
        <v>10856</v>
      </c>
      <c r="B4122" s="356" t="s">
        <v>6632</v>
      </c>
      <c r="C4122" s="356" t="s">
        <v>3526</v>
      </c>
      <c r="D4122" s="352">
        <v>84.17</v>
      </c>
    </row>
    <row r="4123" spans="1:4" x14ac:dyDescent="0.25">
      <c r="A4123" s="356">
        <v>4828</v>
      </c>
      <c r="B4123" s="356" t="s">
        <v>6633</v>
      </c>
      <c r="C4123" s="356" t="s">
        <v>3526</v>
      </c>
      <c r="D4123" s="352">
        <v>68.41</v>
      </c>
    </row>
    <row r="4124" spans="1:4" x14ac:dyDescent="0.25">
      <c r="A4124" s="356">
        <v>20249</v>
      </c>
      <c r="B4124" s="356" t="s">
        <v>6634</v>
      </c>
      <c r="C4124" s="356" t="s">
        <v>3526</v>
      </c>
      <c r="D4124" s="352">
        <v>37.46</v>
      </c>
    </row>
    <row r="4125" spans="1:4" x14ac:dyDescent="0.25">
      <c r="A4125" s="356">
        <v>11609</v>
      </c>
      <c r="B4125" s="356" t="s">
        <v>6635</v>
      </c>
      <c r="C4125" s="356" t="s">
        <v>3576</v>
      </c>
      <c r="D4125" s="352">
        <v>9.2200000000000006</v>
      </c>
    </row>
    <row r="4126" spans="1:4" x14ac:dyDescent="0.25">
      <c r="A4126" s="356">
        <v>20083</v>
      </c>
      <c r="B4126" s="356" t="s">
        <v>12814</v>
      </c>
      <c r="C4126" s="356" t="s">
        <v>3517</v>
      </c>
      <c r="D4126" s="352">
        <v>87.17</v>
      </c>
    </row>
    <row r="4127" spans="1:4" x14ac:dyDescent="0.25">
      <c r="A4127" s="356">
        <v>10691</v>
      </c>
      <c r="B4127" s="356" t="s">
        <v>6636</v>
      </c>
      <c r="C4127" s="356" t="s">
        <v>3576</v>
      </c>
      <c r="D4127" s="352">
        <v>61.71</v>
      </c>
    </row>
    <row r="4128" spans="1:4" x14ac:dyDescent="0.25">
      <c r="A4128" s="356">
        <v>12295</v>
      </c>
      <c r="B4128" s="356" t="s">
        <v>6637</v>
      </c>
      <c r="C4128" s="356" t="s">
        <v>3517</v>
      </c>
      <c r="D4128" s="352">
        <v>3.12</v>
      </c>
    </row>
    <row r="4129" spans="1:4" x14ac:dyDescent="0.25">
      <c r="A4129" s="356">
        <v>12296</v>
      </c>
      <c r="B4129" s="356" t="s">
        <v>6638</v>
      </c>
      <c r="C4129" s="356" t="s">
        <v>3517</v>
      </c>
      <c r="D4129" s="352">
        <v>4.04</v>
      </c>
    </row>
    <row r="4130" spans="1:4" x14ac:dyDescent="0.25">
      <c r="A4130" s="356">
        <v>12294</v>
      </c>
      <c r="B4130" s="356" t="s">
        <v>6639</v>
      </c>
      <c r="C4130" s="356" t="s">
        <v>3517</v>
      </c>
      <c r="D4130" s="352">
        <v>9.7100000000000009</v>
      </c>
    </row>
    <row r="4131" spans="1:4" x14ac:dyDescent="0.25">
      <c r="A4131" s="356">
        <v>14543</v>
      </c>
      <c r="B4131" s="356" t="s">
        <v>6640</v>
      </c>
      <c r="C4131" s="356" t="s">
        <v>3517</v>
      </c>
      <c r="D4131" s="352">
        <v>6.93</v>
      </c>
    </row>
    <row r="4132" spans="1:4" x14ac:dyDescent="0.25">
      <c r="A4132" s="356">
        <v>13329</v>
      </c>
      <c r="B4132" s="356" t="s">
        <v>6641</v>
      </c>
      <c r="C4132" s="356" t="s">
        <v>3517</v>
      </c>
      <c r="D4132" s="352">
        <v>4.07</v>
      </c>
    </row>
    <row r="4133" spans="1:4" x14ac:dyDescent="0.25">
      <c r="A4133" s="356">
        <v>21044</v>
      </c>
      <c r="B4133" s="356" t="s">
        <v>6642</v>
      </c>
      <c r="C4133" s="356" t="s">
        <v>3517</v>
      </c>
      <c r="D4133" s="352">
        <v>29.63</v>
      </c>
    </row>
    <row r="4134" spans="1:4" x14ac:dyDescent="0.25">
      <c r="A4134" s="356">
        <v>21045</v>
      </c>
      <c r="B4134" s="356" t="s">
        <v>6643</v>
      </c>
      <c r="C4134" s="356" t="s">
        <v>3517</v>
      </c>
      <c r="D4134" s="352">
        <v>40.590000000000003</v>
      </c>
    </row>
    <row r="4135" spans="1:4" x14ac:dyDescent="0.25">
      <c r="A4135" s="356">
        <v>21040</v>
      </c>
      <c r="B4135" s="356" t="s">
        <v>6644</v>
      </c>
      <c r="C4135" s="356" t="s">
        <v>3517</v>
      </c>
      <c r="D4135" s="352">
        <v>29</v>
      </c>
    </row>
    <row r="4136" spans="1:4" x14ac:dyDescent="0.25">
      <c r="A4136" s="356">
        <v>21041</v>
      </c>
      <c r="B4136" s="356" t="s">
        <v>6645</v>
      </c>
      <c r="C4136" s="356" t="s">
        <v>3517</v>
      </c>
      <c r="D4136" s="352">
        <v>35</v>
      </c>
    </row>
    <row r="4137" spans="1:4" x14ac:dyDescent="0.25">
      <c r="A4137" s="356">
        <v>21047</v>
      </c>
      <c r="B4137" s="356" t="s">
        <v>6646</v>
      </c>
      <c r="C4137" s="356" t="s">
        <v>3517</v>
      </c>
      <c r="D4137" s="352">
        <v>43.69</v>
      </c>
    </row>
    <row r="4138" spans="1:4" x14ac:dyDescent="0.25">
      <c r="A4138" s="356">
        <v>21043</v>
      </c>
      <c r="B4138" s="356" t="s">
        <v>6647</v>
      </c>
      <c r="C4138" s="356" t="s">
        <v>3517</v>
      </c>
      <c r="D4138" s="352">
        <v>42.54</v>
      </c>
    </row>
    <row r="4139" spans="1:4" x14ac:dyDescent="0.25">
      <c r="A4139" s="356">
        <v>21042</v>
      </c>
      <c r="B4139" s="356" t="s">
        <v>6648</v>
      </c>
      <c r="C4139" s="356" t="s">
        <v>3517</v>
      </c>
      <c r="D4139" s="352">
        <v>33.67</v>
      </c>
    </row>
    <row r="4140" spans="1:4" x14ac:dyDescent="0.25">
      <c r="A4140" s="356">
        <v>14149</v>
      </c>
      <c r="B4140" s="356" t="s">
        <v>6649</v>
      </c>
      <c r="C4140" s="356" t="s">
        <v>5200</v>
      </c>
      <c r="D4140" s="352">
        <v>193.02</v>
      </c>
    </row>
    <row r="4141" spans="1:4" x14ac:dyDescent="0.25">
      <c r="A4141" s="356">
        <v>38099</v>
      </c>
      <c r="B4141" s="356" t="s">
        <v>6650</v>
      </c>
      <c r="C4141" s="356" t="s">
        <v>3517</v>
      </c>
      <c r="D4141" s="352">
        <v>1.3</v>
      </c>
    </row>
    <row r="4142" spans="1:4" x14ac:dyDescent="0.25">
      <c r="A4142" s="356">
        <v>38100</v>
      </c>
      <c r="B4142" s="356" t="s">
        <v>6651</v>
      </c>
      <c r="C4142" s="356" t="s">
        <v>3517</v>
      </c>
      <c r="D4142" s="352">
        <v>2.12</v>
      </c>
    </row>
    <row r="4143" spans="1:4" x14ac:dyDescent="0.25">
      <c r="A4143" s="356">
        <v>20061</v>
      </c>
      <c r="B4143" s="356" t="s">
        <v>6652</v>
      </c>
      <c r="C4143" s="356" t="s">
        <v>3517</v>
      </c>
      <c r="D4143" s="352">
        <v>3.54</v>
      </c>
    </row>
    <row r="4144" spans="1:4" x14ac:dyDescent="0.25">
      <c r="A4144" s="356">
        <v>7576</v>
      </c>
      <c r="B4144" s="356" t="s">
        <v>6653</v>
      </c>
      <c r="C4144" s="356" t="s">
        <v>3517</v>
      </c>
      <c r="D4144" s="352">
        <v>188.4</v>
      </c>
    </row>
    <row r="4145" spans="1:4" x14ac:dyDescent="0.25">
      <c r="A4145" s="356">
        <v>3384</v>
      </c>
      <c r="B4145" s="356" t="s">
        <v>6654</v>
      </c>
      <c r="C4145" s="356" t="s">
        <v>3517</v>
      </c>
      <c r="D4145" s="352">
        <v>6.12</v>
      </c>
    </row>
    <row r="4146" spans="1:4" x14ac:dyDescent="0.25">
      <c r="A4146" s="356">
        <v>7572</v>
      </c>
      <c r="B4146" s="356" t="s">
        <v>6655</v>
      </c>
      <c r="C4146" s="356" t="s">
        <v>3517</v>
      </c>
      <c r="D4146" s="352">
        <v>7.84</v>
      </c>
    </row>
    <row r="4147" spans="1:4" x14ac:dyDescent="0.25">
      <c r="A4147" s="356">
        <v>3396</v>
      </c>
      <c r="B4147" s="356" t="s">
        <v>6656</v>
      </c>
      <c r="C4147" s="356" t="s">
        <v>3517</v>
      </c>
      <c r="D4147" s="352">
        <v>5.3</v>
      </c>
    </row>
    <row r="4148" spans="1:4" x14ac:dyDescent="0.25">
      <c r="A4148" s="356">
        <v>37590</v>
      </c>
      <c r="B4148" s="356" t="s">
        <v>6657</v>
      </c>
      <c r="C4148" s="356" t="s">
        <v>3517</v>
      </c>
      <c r="D4148" s="352">
        <v>21.58</v>
      </c>
    </row>
    <row r="4149" spans="1:4" x14ac:dyDescent="0.25">
      <c r="A4149" s="356">
        <v>37591</v>
      </c>
      <c r="B4149" s="356" t="s">
        <v>6658</v>
      </c>
      <c r="C4149" s="356" t="s">
        <v>3517</v>
      </c>
      <c r="D4149" s="352">
        <v>25.94</v>
      </c>
    </row>
    <row r="4150" spans="1:4" x14ac:dyDescent="0.25">
      <c r="A4150" s="356">
        <v>12626</v>
      </c>
      <c r="B4150" s="356" t="s">
        <v>6659</v>
      </c>
      <c r="C4150" s="356" t="s">
        <v>3517</v>
      </c>
      <c r="D4150" s="352">
        <v>17.010000000000002</v>
      </c>
    </row>
    <row r="4151" spans="1:4" x14ac:dyDescent="0.25">
      <c r="A4151" s="356">
        <v>11033</v>
      </c>
      <c r="B4151" s="356" t="s">
        <v>6660</v>
      </c>
      <c r="C4151" s="356" t="s">
        <v>3517</v>
      </c>
      <c r="D4151" s="352">
        <v>7.01</v>
      </c>
    </row>
    <row r="4152" spans="1:4" x14ac:dyDescent="0.25">
      <c r="A4152" s="356">
        <v>390</v>
      </c>
      <c r="B4152" s="356" t="s">
        <v>6661</v>
      </c>
      <c r="C4152" s="356" t="s">
        <v>3517</v>
      </c>
      <c r="D4152" s="352">
        <v>9.59</v>
      </c>
    </row>
    <row r="4153" spans="1:4" x14ac:dyDescent="0.25">
      <c r="A4153" s="356">
        <v>42436</v>
      </c>
      <c r="B4153" s="356" t="s">
        <v>8224</v>
      </c>
      <c r="C4153" s="356" t="s">
        <v>3517</v>
      </c>
      <c r="D4153" s="353">
        <v>2652.57</v>
      </c>
    </row>
    <row r="4154" spans="1:4" x14ac:dyDescent="0.25">
      <c r="A4154" s="356">
        <v>6193</v>
      </c>
      <c r="B4154" s="356" t="s">
        <v>10805</v>
      </c>
      <c r="C4154" s="356" t="s">
        <v>3526</v>
      </c>
      <c r="D4154" s="352">
        <v>14.69</v>
      </c>
    </row>
    <row r="4155" spans="1:4" x14ac:dyDescent="0.25">
      <c r="A4155" s="356">
        <v>6194</v>
      </c>
      <c r="B4155" s="356" t="s">
        <v>10401</v>
      </c>
      <c r="C4155" s="356" t="s">
        <v>3526</v>
      </c>
      <c r="D4155" s="352">
        <v>6.41</v>
      </c>
    </row>
    <row r="4156" spans="1:4" x14ac:dyDescent="0.25">
      <c r="A4156" s="356">
        <v>10567</v>
      </c>
      <c r="B4156" s="356" t="s">
        <v>10402</v>
      </c>
      <c r="C4156" s="356" t="s">
        <v>3526</v>
      </c>
      <c r="D4156" s="352">
        <v>10.15</v>
      </c>
    </row>
    <row r="4157" spans="1:4" x14ac:dyDescent="0.25">
      <c r="A4157" s="356">
        <v>6212</v>
      </c>
      <c r="B4157" s="356" t="s">
        <v>10403</v>
      </c>
      <c r="C4157" s="356" t="s">
        <v>3526</v>
      </c>
      <c r="D4157" s="352">
        <v>14.89</v>
      </c>
    </row>
    <row r="4158" spans="1:4" x14ac:dyDescent="0.25">
      <c r="A4158" s="356">
        <v>3993</v>
      </c>
      <c r="B4158" s="356" t="s">
        <v>10806</v>
      </c>
      <c r="C4158" s="356" t="s">
        <v>3518</v>
      </c>
      <c r="D4158" s="352">
        <v>94.99</v>
      </c>
    </row>
    <row r="4159" spans="1:4" x14ac:dyDescent="0.25">
      <c r="A4159" s="356">
        <v>3990</v>
      </c>
      <c r="B4159" s="356" t="s">
        <v>10807</v>
      </c>
      <c r="C4159" s="356" t="s">
        <v>3526</v>
      </c>
      <c r="D4159" s="352">
        <v>17.87</v>
      </c>
    </row>
    <row r="4160" spans="1:4" x14ac:dyDescent="0.25">
      <c r="A4160" s="356">
        <v>3992</v>
      </c>
      <c r="B4160" s="356" t="s">
        <v>10808</v>
      </c>
      <c r="C4160" s="356" t="s">
        <v>3526</v>
      </c>
      <c r="D4160" s="352">
        <v>24.13</v>
      </c>
    </row>
    <row r="4161" spans="1:4" x14ac:dyDescent="0.25">
      <c r="A4161" s="356">
        <v>6178</v>
      </c>
      <c r="B4161" s="356" t="s">
        <v>6662</v>
      </c>
      <c r="C4161" s="356" t="s">
        <v>3518</v>
      </c>
      <c r="D4161" s="352">
        <v>267.77</v>
      </c>
    </row>
    <row r="4162" spans="1:4" x14ac:dyDescent="0.25">
      <c r="A4162" s="356">
        <v>6180</v>
      </c>
      <c r="B4162" s="356" t="s">
        <v>6663</v>
      </c>
      <c r="C4162" s="356" t="s">
        <v>3518</v>
      </c>
      <c r="D4162" s="352">
        <v>289</v>
      </c>
    </row>
    <row r="4163" spans="1:4" x14ac:dyDescent="0.25">
      <c r="A4163" s="356">
        <v>6182</v>
      </c>
      <c r="B4163" s="356" t="s">
        <v>6664</v>
      </c>
      <c r="C4163" s="356" t="s">
        <v>3518</v>
      </c>
      <c r="D4163" s="352">
        <v>358.72</v>
      </c>
    </row>
    <row r="4164" spans="1:4" x14ac:dyDescent="0.25">
      <c r="A4164" s="356">
        <v>43614</v>
      </c>
      <c r="B4164" s="356" t="s">
        <v>10809</v>
      </c>
      <c r="C4164" s="356" t="s">
        <v>3526</v>
      </c>
      <c r="D4164" s="352">
        <v>12.07</v>
      </c>
    </row>
    <row r="4165" spans="1:4" x14ac:dyDescent="0.25">
      <c r="A4165" s="356">
        <v>6189</v>
      </c>
      <c r="B4165" s="356" t="s">
        <v>10810</v>
      </c>
      <c r="C4165" s="356" t="s">
        <v>3526</v>
      </c>
      <c r="D4165" s="352">
        <v>21.45</v>
      </c>
    </row>
    <row r="4166" spans="1:4" x14ac:dyDescent="0.25">
      <c r="A4166" s="356">
        <v>6214</v>
      </c>
      <c r="B4166" s="356" t="s">
        <v>6665</v>
      </c>
      <c r="C4166" s="356" t="s">
        <v>3518</v>
      </c>
      <c r="D4166" s="352">
        <v>167.74</v>
      </c>
    </row>
    <row r="4167" spans="1:4" x14ac:dyDescent="0.25">
      <c r="A4167" s="356">
        <v>36153</v>
      </c>
      <c r="B4167" s="356" t="s">
        <v>6666</v>
      </c>
      <c r="C4167" s="356" t="s">
        <v>3517</v>
      </c>
      <c r="D4167" s="352">
        <v>267.5</v>
      </c>
    </row>
    <row r="4168" spans="1:4" x14ac:dyDescent="0.25">
      <c r="A4168" s="356">
        <v>10740</v>
      </c>
      <c r="B4168" s="356" t="s">
        <v>6667</v>
      </c>
      <c r="C4168" s="356" t="s">
        <v>3517</v>
      </c>
      <c r="D4168" s="353">
        <v>11693.47</v>
      </c>
    </row>
    <row r="4169" spans="1:4" x14ac:dyDescent="0.25">
      <c r="A4169" s="356">
        <v>13914</v>
      </c>
      <c r="B4169" s="356" t="s">
        <v>6668</v>
      </c>
      <c r="C4169" s="356" t="s">
        <v>3517</v>
      </c>
      <c r="D4169" s="352">
        <v>846.07</v>
      </c>
    </row>
    <row r="4170" spans="1:4" x14ac:dyDescent="0.25">
      <c r="A4170" s="356">
        <v>10742</v>
      </c>
      <c r="B4170" s="356" t="s">
        <v>6669</v>
      </c>
      <c r="C4170" s="356" t="s">
        <v>3517</v>
      </c>
      <c r="D4170" s="353">
        <v>1234</v>
      </c>
    </row>
    <row r="4171" spans="1:4" x14ac:dyDescent="0.25">
      <c r="A4171" s="356">
        <v>38465</v>
      </c>
      <c r="B4171" s="356" t="s">
        <v>6670</v>
      </c>
      <c r="C4171" s="356" t="s">
        <v>3517</v>
      </c>
      <c r="D4171" s="352">
        <v>32.32</v>
      </c>
    </row>
    <row r="4172" spans="1:4" x14ac:dyDescent="0.25">
      <c r="A4172" s="356">
        <v>7543</v>
      </c>
      <c r="B4172" s="356" t="s">
        <v>6671</v>
      </c>
      <c r="C4172" s="356" t="s">
        <v>3517</v>
      </c>
      <c r="D4172" s="352">
        <v>5.0199999999999996</v>
      </c>
    </row>
    <row r="4173" spans="1:4" x14ac:dyDescent="0.25">
      <c r="A4173" s="356">
        <v>43427</v>
      </c>
      <c r="B4173" s="356" t="s">
        <v>10404</v>
      </c>
      <c r="C4173" s="356" t="s">
        <v>3517</v>
      </c>
      <c r="D4173" s="353">
        <v>1588.58</v>
      </c>
    </row>
    <row r="4174" spans="1:4" x14ac:dyDescent="0.25">
      <c r="A4174" s="356">
        <v>41613</v>
      </c>
      <c r="B4174" s="356" t="s">
        <v>10405</v>
      </c>
      <c r="C4174" s="356" t="s">
        <v>3517</v>
      </c>
      <c r="D4174" s="352">
        <v>102.11</v>
      </c>
    </row>
    <row r="4175" spans="1:4" x14ac:dyDescent="0.25">
      <c r="A4175" s="356">
        <v>41614</v>
      </c>
      <c r="B4175" s="356" t="s">
        <v>10406</v>
      </c>
      <c r="C4175" s="356" t="s">
        <v>3517</v>
      </c>
      <c r="D4175" s="352">
        <v>130.11000000000001</v>
      </c>
    </row>
    <row r="4176" spans="1:4" x14ac:dyDescent="0.25">
      <c r="A4176" s="356">
        <v>41615</v>
      </c>
      <c r="B4176" s="356" t="s">
        <v>10407</v>
      </c>
      <c r="C4176" s="356" t="s">
        <v>3517</v>
      </c>
      <c r="D4176" s="352">
        <v>201.1</v>
      </c>
    </row>
    <row r="4177" spans="1:4" x14ac:dyDescent="0.25">
      <c r="A4177" s="356">
        <v>41616</v>
      </c>
      <c r="B4177" s="356" t="s">
        <v>10408</v>
      </c>
      <c r="C4177" s="356" t="s">
        <v>3517</v>
      </c>
      <c r="D4177" s="352">
        <v>300.48</v>
      </c>
    </row>
    <row r="4178" spans="1:4" x14ac:dyDescent="0.25">
      <c r="A4178" s="356">
        <v>41617</v>
      </c>
      <c r="B4178" s="356" t="s">
        <v>10409</v>
      </c>
      <c r="C4178" s="356" t="s">
        <v>3517</v>
      </c>
      <c r="D4178" s="352">
        <v>597.47</v>
      </c>
    </row>
    <row r="4179" spans="1:4" x14ac:dyDescent="0.25">
      <c r="A4179" s="356">
        <v>41618</v>
      </c>
      <c r="B4179" s="356" t="s">
        <v>10410</v>
      </c>
      <c r="C4179" s="356" t="s">
        <v>3517</v>
      </c>
      <c r="D4179" s="353">
        <v>1099.9000000000001</v>
      </c>
    </row>
    <row r="4180" spans="1:4" x14ac:dyDescent="0.25">
      <c r="A4180" s="356">
        <v>43428</v>
      </c>
      <c r="B4180" s="356" t="s">
        <v>10411</v>
      </c>
      <c r="C4180" s="356" t="s">
        <v>3517</v>
      </c>
      <c r="D4180" s="353">
        <v>1932</v>
      </c>
    </row>
    <row r="4181" spans="1:4" x14ac:dyDescent="0.25">
      <c r="A4181" s="356">
        <v>41619</v>
      </c>
      <c r="B4181" s="356" t="s">
        <v>10412</v>
      </c>
      <c r="C4181" s="356" t="s">
        <v>3517</v>
      </c>
      <c r="D4181" s="352">
        <v>125.17</v>
      </c>
    </row>
    <row r="4182" spans="1:4" x14ac:dyDescent="0.25">
      <c r="A4182" s="356">
        <v>41620</v>
      </c>
      <c r="B4182" s="356" t="s">
        <v>10413</v>
      </c>
      <c r="C4182" s="356" t="s">
        <v>3517</v>
      </c>
      <c r="D4182" s="352">
        <v>158.11000000000001</v>
      </c>
    </row>
    <row r="4183" spans="1:4" x14ac:dyDescent="0.25">
      <c r="A4183" s="356">
        <v>41622</v>
      </c>
      <c r="B4183" s="356" t="s">
        <v>10414</v>
      </c>
      <c r="C4183" s="356" t="s">
        <v>3517</v>
      </c>
      <c r="D4183" s="352">
        <v>274.23</v>
      </c>
    </row>
    <row r="4184" spans="1:4" x14ac:dyDescent="0.25">
      <c r="A4184" s="356">
        <v>41623</v>
      </c>
      <c r="B4184" s="356" t="s">
        <v>10415</v>
      </c>
      <c r="C4184" s="356" t="s">
        <v>3517</v>
      </c>
      <c r="D4184" s="352">
        <v>421.64</v>
      </c>
    </row>
    <row r="4185" spans="1:4" x14ac:dyDescent="0.25">
      <c r="A4185" s="356">
        <v>41624</v>
      </c>
      <c r="B4185" s="356" t="s">
        <v>10416</v>
      </c>
      <c r="C4185" s="356" t="s">
        <v>3517</v>
      </c>
      <c r="D4185" s="352">
        <v>790.58</v>
      </c>
    </row>
    <row r="4186" spans="1:4" x14ac:dyDescent="0.25">
      <c r="A4186" s="356">
        <v>41625</v>
      </c>
      <c r="B4186" s="356" t="s">
        <v>10417</v>
      </c>
      <c r="C4186" s="356" t="s">
        <v>3517</v>
      </c>
      <c r="D4186" s="353">
        <v>1216.3499999999999</v>
      </c>
    </row>
    <row r="4187" spans="1:4" x14ac:dyDescent="0.25">
      <c r="A4187" s="356">
        <v>39352</v>
      </c>
      <c r="B4187" s="356" t="s">
        <v>8225</v>
      </c>
      <c r="C4187" s="356" t="s">
        <v>3517</v>
      </c>
      <c r="D4187" s="352">
        <v>3.1</v>
      </c>
    </row>
    <row r="4188" spans="1:4" x14ac:dyDescent="0.25">
      <c r="A4188" s="356">
        <v>39346</v>
      </c>
      <c r="B4188" s="356" t="s">
        <v>8226</v>
      </c>
      <c r="C4188" s="356" t="s">
        <v>3517</v>
      </c>
      <c r="D4188" s="352">
        <v>3.1</v>
      </c>
    </row>
    <row r="4189" spans="1:4" x14ac:dyDescent="0.25">
      <c r="A4189" s="356">
        <v>39350</v>
      </c>
      <c r="B4189" s="356" t="s">
        <v>8227</v>
      </c>
      <c r="C4189" s="356" t="s">
        <v>3517</v>
      </c>
      <c r="D4189" s="352">
        <v>3.34</v>
      </c>
    </row>
    <row r="4190" spans="1:4" x14ac:dyDescent="0.25">
      <c r="A4190" s="356">
        <v>39351</v>
      </c>
      <c r="B4190" s="356" t="s">
        <v>8228</v>
      </c>
      <c r="C4190" s="356" t="s">
        <v>3517</v>
      </c>
      <c r="D4190" s="352">
        <v>3.86</v>
      </c>
    </row>
    <row r="4191" spans="1:4" x14ac:dyDescent="0.25">
      <c r="A4191" s="356">
        <v>38952</v>
      </c>
      <c r="B4191" s="356" t="s">
        <v>6672</v>
      </c>
      <c r="C4191" s="356" t="s">
        <v>3517</v>
      </c>
      <c r="D4191" s="352">
        <v>4.1500000000000004</v>
      </c>
    </row>
    <row r="4192" spans="1:4" x14ac:dyDescent="0.25">
      <c r="A4192" s="356">
        <v>38953</v>
      </c>
      <c r="B4192" s="356" t="s">
        <v>6673</v>
      </c>
      <c r="C4192" s="356" t="s">
        <v>3517</v>
      </c>
      <c r="D4192" s="352">
        <v>6.53</v>
      </c>
    </row>
    <row r="4193" spans="1:4" x14ac:dyDescent="0.25">
      <c r="A4193" s="356">
        <v>38835</v>
      </c>
      <c r="B4193" s="356" t="s">
        <v>6674</v>
      </c>
      <c r="C4193" s="356" t="s">
        <v>3517</v>
      </c>
      <c r="D4193" s="352">
        <v>5.86</v>
      </c>
    </row>
    <row r="4194" spans="1:4" x14ac:dyDescent="0.25">
      <c r="A4194" s="356">
        <v>38837</v>
      </c>
      <c r="B4194" s="356" t="s">
        <v>6675</v>
      </c>
      <c r="C4194" s="356" t="s">
        <v>3517</v>
      </c>
      <c r="D4194" s="352">
        <v>15.27</v>
      </c>
    </row>
    <row r="4195" spans="1:4" x14ac:dyDescent="0.25">
      <c r="A4195" s="356">
        <v>38836</v>
      </c>
      <c r="B4195" s="356" t="s">
        <v>6676</v>
      </c>
      <c r="C4195" s="356" t="s">
        <v>3517</v>
      </c>
      <c r="D4195" s="352">
        <v>8.4499999999999993</v>
      </c>
    </row>
    <row r="4196" spans="1:4" x14ac:dyDescent="0.25">
      <c r="A4196" s="356">
        <v>2666</v>
      </c>
      <c r="B4196" s="356" t="s">
        <v>6677</v>
      </c>
      <c r="C4196" s="356" t="s">
        <v>3517</v>
      </c>
      <c r="D4196" s="352">
        <v>5.05</v>
      </c>
    </row>
    <row r="4197" spans="1:4" x14ac:dyDescent="0.25">
      <c r="A4197" s="356">
        <v>2668</v>
      </c>
      <c r="B4197" s="356" t="s">
        <v>6678</v>
      </c>
      <c r="C4197" s="356" t="s">
        <v>3517</v>
      </c>
      <c r="D4197" s="352">
        <v>5.77</v>
      </c>
    </row>
    <row r="4198" spans="1:4" x14ac:dyDescent="0.25">
      <c r="A4198" s="356">
        <v>2664</v>
      </c>
      <c r="B4198" s="356" t="s">
        <v>6679</v>
      </c>
      <c r="C4198" s="356" t="s">
        <v>3517</v>
      </c>
      <c r="D4198" s="352">
        <v>8.51</v>
      </c>
    </row>
    <row r="4199" spans="1:4" x14ac:dyDescent="0.25">
      <c r="A4199" s="356">
        <v>2662</v>
      </c>
      <c r="B4199" s="356" t="s">
        <v>6680</v>
      </c>
      <c r="C4199" s="356" t="s">
        <v>3517</v>
      </c>
      <c r="D4199" s="352">
        <v>10.44</v>
      </c>
    </row>
    <row r="4200" spans="1:4" x14ac:dyDescent="0.25">
      <c r="A4200" s="356">
        <v>20964</v>
      </c>
      <c r="B4200" s="356" t="s">
        <v>6681</v>
      </c>
      <c r="C4200" s="356" t="s">
        <v>3517</v>
      </c>
      <c r="D4200" s="352">
        <v>60.71</v>
      </c>
    </row>
    <row r="4201" spans="1:4" x14ac:dyDescent="0.25">
      <c r="A4201" s="356">
        <v>10905</v>
      </c>
      <c r="B4201" s="356" t="s">
        <v>6682</v>
      </c>
      <c r="C4201" s="356" t="s">
        <v>3517</v>
      </c>
      <c r="D4201" s="352">
        <v>81.45</v>
      </c>
    </row>
    <row r="4202" spans="1:4" x14ac:dyDescent="0.25">
      <c r="A4202" s="356">
        <v>42703</v>
      </c>
      <c r="B4202" s="356" t="s">
        <v>8229</v>
      </c>
      <c r="C4202" s="356" t="s">
        <v>3517</v>
      </c>
      <c r="D4202" s="352">
        <v>113.95</v>
      </c>
    </row>
    <row r="4203" spans="1:4" x14ac:dyDescent="0.25">
      <c r="A4203" s="356">
        <v>42704</v>
      </c>
      <c r="B4203" s="356" t="s">
        <v>8230</v>
      </c>
      <c r="C4203" s="356" t="s">
        <v>3517</v>
      </c>
      <c r="D4203" s="352">
        <v>174.93</v>
      </c>
    </row>
    <row r="4204" spans="1:4" x14ac:dyDescent="0.25">
      <c r="A4204" s="356">
        <v>42705</v>
      </c>
      <c r="B4204" s="356" t="s">
        <v>8231</v>
      </c>
      <c r="C4204" s="356" t="s">
        <v>3517</v>
      </c>
      <c r="D4204" s="352">
        <v>223.18</v>
      </c>
    </row>
    <row r="4205" spans="1:4" x14ac:dyDescent="0.25">
      <c r="A4205" s="356">
        <v>42706</v>
      </c>
      <c r="B4205" s="356" t="s">
        <v>8232</v>
      </c>
      <c r="C4205" s="356" t="s">
        <v>3517</v>
      </c>
      <c r="D4205" s="352">
        <v>276.41000000000003</v>
      </c>
    </row>
    <row r="4206" spans="1:4" x14ac:dyDescent="0.25">
      <c r="A4206" s="356">
        <v>11289</v>
      </c>
      <c r="B4206" s="356" t="s">
        <v>6683</v>
      </c>
      <c r="C4206" s="356" t="s">
        <v>3517</v>
      </c>
      <c r="D4206" s="352">
        <v>104.18</v>
      </c>
    </row>
    <row r="4207" spans="1:4" x14ac:dyDescent="0.25">
      <c r="A4207" s="356">
        <v>11241</v>
      </c>
      <c r="B4207" s="356" t="s">
        <v>6684</v>
      </c>
      <c r="C4207" s="356" t="s">
        <v>3517</v>
      </c>
      <c r="D4207" s="352">
        <v>260.45999999999998</v>
      </c>
    </row>
    <row r="4208" spans="1:4" x14ac:dyDescent="0.25">
      <c r="A4208" s="356">
        <v>11301</v>
      </c>
      <c r="B4208" s="356" t="s">
        <v>12815</v>
      </c>
      <c r="C4208" s="356" t="s">
        <v>3517</v>
      </c>
      <c r="D4208" s="352">
        <v>660.46</v>
      </c>
    </row>
    <row r="4209" spans="1:4" x14ac:dyDescent="0.25">
      <c r="A4209" s="356">
        <v>21090</v>
      </c>
      <c r="B4209" s="356" t="s">
        <v>12816</v>
      </c>
      <c r="C4209" s="356" t="s">
        <v>3517</v>
      </c>
      <c r="D4209" s="352">
        <v>809.3</v>
      </c>
    </row>
    <row r="4210" spans="1:4" x14ac:dyDescent="0.25">
      <c r="A4210" s="356">
        <v>11315</v>
      </c>
      <c r="B4210" s="356" t="s">
        <v>12817</v>
      </c>
      <c r="C4210" s="356" t="s">
        <v>3517</v>
      </c>
      <c r="D4210" s="352">
        <v>158.13</v>
      </c>
    </row>
    <row r="4211" spans="1:4" x14ac:dyDescent="0.25">
      <c r="A4211" s="356">
        <v>21071</v>
      </c>
      <c r="B4211" s="356" t="s">
        <v>12818</v>
      </c>
      <c r="C4211" s="356" t="s">
        <v>3517</v>
      </c>
      <c r="D4211" s="352">
        <v>241.86</v>
      </c>
    </row>
    <row r="4212" spans="1:4" x14ac:dyDescent="0.25">
      <c r="A4212" s="356">
        <v>14112</v>
      </c>
      <c r="B4212" s="356" t="s">
        <v>12819</v>
      </c>
      <c r="C4212" s="356" t="s">
        <v>3517</v>
      </c>
      <c r="D4212" s="352">
        <v>337.67</v>
      </c>
    </row>
    <row r="4213" spans="1:4" x14ac:dyDescent="0.25">
      <c r="A4213" s="356">
        <v>11316</v>
      </c>
      <c r="B4213" s="356" t="s">
        <v>12820</v>
      </c>
      <c r="C4213" s="356" t="s">
        <v>3517</v>
      </c>
      <c r="D4213" s="352">
        <v>520.92999999999995</v>
      </c>
    </row>
    <row r="4214" spans="1:4" x14ac:dyDescent="0.25">
      <c r="A4214" s="356">
        <v>6243</v>
      </c>
      <c r="B4214" s="356" t="s">
        <v>12821</v>
      </c>
      <c r="C4214" s="356" t="s">
        <v>3517</v>
      </c>
      <c r="D4214" s="352">
        <v>600</v>
      </c>
    </row>
    <row r="4215" spans="1:4" x14ac:dyDescent="0.25">
      <c r="A4215" s="356">
        <v>6240</v>
      </c>
      <c r="B4215" s="356" t="s">
        <v>12822</v>
      </c>
      <c r="C4215" s="356" t="s">
        <v>3517</v>
      </c>
      <c r="D4215" s="352">
        <v>794.41</v>
      </c>
    </row>
    <row r="4216" spans="1:4" x14ac:dyDescent="0.25">
      <c r="A4216" s="356">
        <v>11296</v>
      </c>
      <c r="B4216" s="356" t="s">
        <v>12823</v>
      </c>
      <c r="C4216" s="356" t="s">
        <v>3517</v>
      </c>
      <c r="D4216" s="353">
        <v>2531.16</v>
      </c>
    </row>
    <row r="4217" spans="1:4" x14ac:dyDescent="0.25">
      <c r="A4217" s="356">
        <v>11299</v>
      </c>
      <c r="B4217" s="356" t="s">
        <v>12824</v>
      </c>
      <c r="C4217" s="356" t="s">
        <v>3517</v>
      </c>
      <c r="D4217" s="352">
        <v>856.74</v>
      </c>
    </row>
    <row r="4218" spans="1:4" x14ac:dyDescent="0.25">
      <c r="A4218" s="356">
        <v>11688</v>
      </c>
      <c r="B4218" s="356" t="s">
        <v>6685</v>
      </c>
      <c r="C4218" s="356" t="s">
        <v>3517</v>
      </c>
      <c r="D4218" s="352">
        <v>570.67999999999995</v>
      </c>
    </row>
    <row r="4219" spans="1:4" x14ac:dyDescent="0.25">
      <c r="A4219" s="356">
        <v>37736</v>
      </c>
      <c r="B4219" s="356" t="s">
        <v>6686</v>
      </c>
      <c r="C4219" s="356" t="s">
        <v>3517</v>
      </c>
      <c r="D4219" s="353">
        <v>84300</v>
      </c>
    </row>
    <row r="4220" spans="1:4" x14ac:dyDescent="0.25">
      <c r="A4220" s="356">
        <v>37739</v>
      </c>
      <c r="B4220" s="356" t="s">
        <v>6687</v>
      </c>
      <c r="C4220" s="356" t="s">
        <v>3517</v>
      </c>
      <c r="D4220" s="353">
        <v>103753.84</v>
      </c>
    </row>
    <row r="4221" spans="1:4" x14ac:dyDescent="0.25">
      <c r="A4221" s="356">
        <v>37740</v>
      </c>
      <c r="B4221" s="356" t="s">
        <v>6688</v>
      </c>
      <c r="C4221" s="356" t="s">
        <v>3517</v>
      </c>
      <c r="D4221" s="353">
        <v>59207.35</v>
      </c>
    </row>
    <row r="4222" spans="1:4" x14ac:dyDescent="0.25">
      <c r="A4222" s="356">
        <v>37738</v>
      </c>
      <c r="B4222" s="356" t="s">
        <v>6689</v>
      </c>
      <c r="C4222" s="356" t="s">
        <v>3517</v>
      </c>
      <c r="D4222" s="353">
        <v>70343.98</v>
      </c>
    </row>
    <row r="4223" spans="1:4" x14ac:dyDescent="0.25">
      <c r="A4223" s="356">
        <v>37737</v>
      </c>
      <c r="B4223" s="356" t="s">
        <v>6690</v>
      </c>
      <c r="C4223" s="356" t="s">
        <v>3517</v>
      </c>
      <c r="D4223" s="353">
        <v>55965.05</v>
      </c>
    </row>
    <row r="4224" spans="1:4" x14ac:dyDescent="0.25">
      <c r="A4224" s="356">
        <v>25014</v>
      </c>
      <c r="B4224" s="356" t="s">
        <v>6691</v>
      </c>
      <c r="C4224" s="356" t="s">
        <v>3517</v>
      </c>
      <c r="D4224" s="353">
        <v>117216.46</v>
      </c>
    </row>
    <row r="4225" spans="1:4" x14ac:dyDescent="0.25">
      <c r="A4225" s="356">
        <v>25013</v>
      </c>
      <c r="B4225" s="356" t="s">
        <v>6692</v>
      </c>
      <c r="C4225" s="356" t="s">
        <v>3517</v>
      </c>
      <c r="D4225" s="353">
        <v>122855.27</v>
      </c>
    </row>
    <row r="4226" spans="1:4" x14ac:dyDescent="0.25">
      <c r="A4226" s="356">
        <v>14405</v>
      </c>
      <c r="B4226" s="356" t="s">
        <v>6693</v>
      </c>
      <c r="C4226" s="356" t="s">
        <v>3517</v>
      </c>
      <c r="D4226" s="353">
        <v>144212.20000000001</v>
      </c>
    </row>
    <row r="4227" spans="1:4" x14ac:dyDescent="0.25">
      <c r="A4227" s="356">
        <v>20271</v>
      </c>
      <c r="B4227" s="356" t="s">
        <v>12825</v>
      </c>
      <c r="C4227" s="356" t="s">
        <v>3517</v>
      </c>
      <c r="D4227" s="352">
        <v>491.46</v>
      </c>
    </row>
    <row r="4228" spans="1:4" x14ac:dyDescent="0.25">
      <c r="A4228" s="356">
        <v>10423</v>
      </c>
      <c r="B4228" s="356" t="s">
        <v>12826</v>
      </c>
      <c r="C4228" s="356" t="s">
        <v>3517</v>
      </c>
      <c r="D4228" s="352">
        <v>360.84</v>
      </c>
    </row>
    <row r="4229" spans="1:4" x14ac:dyDescent="0.25">
      <c r="A4229" s="356">
        <v>36790</v>
      </c>
      <c r="B4229" s="356" t="s">
        <v>6694</v>
      </c>
      <c r="C4229" s="356" t="s">
        <v>3517</v>
      </c>
      <c r="D4229" s="352">
        <v>253.69</v>
      </c>
    </row>
    <row r="4230" spans="1:4" x14ac:dyDescent="0.25">
      <c r="A4230" s="356">
        <v>37589</v>
      </c>
      <c r="B4230" s="356" t="s">
        <v>6695</v>
      </c>
      <c r="C4230" s="356" t="s">
        <v>3517</v>
      </c>
      <c r="D4230" s="352">
        <v>310.83999999999997</v>
      </c>
    </row>
    <row r="4231" spans="1:4" x14ac:dyDescent="0.25">
      <c r="A4231" s="356">
        <v>11690</v>
      </c>
      <c r="B4231" s="356" t="s">
        <v>6696</v>
      </c>
      <c r="C4231" s="356" t="s">
        <v>3517</v>
      </c>
      <c r="D4231" s="352">
        <v>165.13</v>
      </c>
    </row>
    <row r="4232" spans="1:4" x14ac:dyDescent="0.25">
      <c r="A4232" s="356">
        <v>20234</v>
      </c>
      <c r="B4232" s="356" t="s">
        <v>6697</v>
      </c>
      <c r="C4232" s="356" t="s">
        <v>3517</v>
      </c>
      <c r="D4232" s="352">
        <v>208.97</v>
      </c>
    </row>
    <row r="4233" spans="1:4" x14ac:dyDescent="0.25">
      <c r="A4233" s="356">
        <v>4763</v>
      </c>
      <c r="B4233" s="356" t="s">
        <v>12827</v>
      </c>
      <c r="C4233" s="356" t="s">
        <v>3519</v>
      </c>
      <c r="D4233" s="352">
        <v>15.93</v>
      </c>
    </row>
    <row r="4234" spans="1:4" x14ac:dyDescent="0.25">
      <c r="A4234" s="356">
        <v>41070</v>
      </c>
      <c r="B4234" s="356" t="s">
        <v>6698</v>
      </c>
      <c r="C4234" s="356" t="s">
        <v>3655</v>
      </c>
      <c r="D4234" s="353">
        <v>2814.94</v>
      </c>
    </row>
    <row r="4235" spans="1:4" x14ac:dyDescent="0.25">
      <c r="A4235" s="356">
        <v>44480</v>
      </c>
      <c r="B4235" s="356" t="s">
        <v>12828</v>
      </c>
      <c r="C4235" s="356" t="s">
        <v>3524</v>
      </c>
      <c r="D4235" s="352">
        <v>17.59</v>
      </c>
    </row>
    <row r="4236" spans="1:4" x14ac:dyDescent="0.25">
      <c r="A4236" s="356">
        <v>11457</v>
      </c>
      <c r="B4236" s="356" t="s">
        <v>10418</v>
      </c>
      <c r="C4236" s="356" t="s">
        <v>3517</v>
      </c>
      <c r="D4236" s="352">
        <v>49.21</v>
      </c>
    </row>
    <row r="4237" spans="1:4" x14ac:dyDescent="0.25">
      <c r="A4237" s="356">
        <v>44073</v>
      </c>
      <c r="B4237" s="356" t="s">
        <v>12829</v>
      </c>
      <c r="C4237" s="356" t="s">
        <v>3526</v>
      </c>
      <c r="D4237" s="352">
        <v>0.49</v>
      </c>
    </row>
    <row r="4238" spans="1:4" x14ac:dyDescent="0.25">
      <c r="A4238" s="356">
        <v>21121</v>
      </c>
      <c r="B4238" s="356" t="s">
        <v>6699</v>
      </c>
      <c r="C4238" s="356" t="s">
        <v>3517</v>
      </c>
      <c r="D4238" s="352">
        <v>4.5199999999999996</v>
      </c>
    </row>
    <row r="4239" spans="1:4" x14ac:dyDescent="0.25">
      <c r="A4239" s="356">
        <v>38010</v>
      </c>
      <c r="B4239" s="356" t="s">
        <v>6700</v>
      </c>
      <c r="C4239" s="356" t="s">
        <v>3517</v>
      </c>
      <c r="D4239" s="352">
        <v>7.4</v>
      </c>
    </row>
    <row r="4240" spans="1:4" x14ac:dyDescent="0.25">
      <c r="A4240" s="356">
        <v>38011</v>
      </c>
      <c r="B4240" s="356" t="s">
        <v>6701</v>
      </c>
      <c r="C4240" s="356" t="s">
        <v>3517</v>
      </c>
      <c r="D4240" s="352">
        <v>13.65</v>
      </c>
    </row>
    <row r="4241" spans="1:4" x14ac:dyDescent="0.25">
      <c r="A4241" s="356">
        <v>38012</v>
      </c>
      <c r="B4241" s="356" t="s">
        <v>6702</v>
      </c>
      <c r="C4241" s="356" t="s">
        <v>3517</v>
      </c>
      <c r="D4241" s="352">
        <v>46.65</v>
      </c>
    </row>
    <row r="4242" spans="1:4" x14ac:dyDescent="0.25">
      <c r="A4242" s="356">
        <v>38013</v>
      </c>
      <c r="B4242" s="356" t="s">
        <v>6703</v>
      </c>
      <c r="C4242" s="356" t="s">
        <v>3517</v>
      </c>
      <c r="D4242" s="352">
        <v>60.56</v>
      </c>
    </row>
    <row r="4243" spans="1:4" x14ac:dyDescent="0.25">
      <c r="A4243" s="356">
        <v>38014</v>
      </c>
      <c r="B4243" s="356" t="s">
        <v>6704</v>
      </c>
      <c r="C4243" s="356" t="s">
        <v>3517</v>
      </c>
      <c r="D4243" s="352">
        <v>98.56</v>
      </c>
    </row>
    <row r="4244" spans="1:4" x14ac:dyDescent="0.25">
      <c r="A4244" s="356">
        <v>38015</v>
      </c>
      <c r="B4244" s="356" t="s">
        <v>6705</v>
      </c>
      <c r="C4244" s="356" t="s">
        <v>3517</v>
      </c>
      <c r="D4244" s="352">
        <v>237.99</v>
      </c>
    </row>
    <row r="4245" spans="1:4" x14ac:dyDescent="0.25">
      <c r="A4245" s="356">
        <v>38016</v>
      </c>
      <c r="B4245" s="356" t="s">
        <v>6706</v>
      </c>
      <c r="C4245" s="356" t="s">
        <v>3517</v>
      </c>
      <c r="D4245" s="352">
        <v>289.58</v>
      </c>
    </row>
    <row r="4246" spans="1:4" x14ac:dyDescent="0.25">
      <c r="A4246" s="356">
        <v>12741</v>
      </c>
      <c r="B4246" s="356" t="s">
        <v>6707</v>
      </c>
      <c r="C4246" s="356" t="s">
        <v>3517</v>
      </c>
      <c r="D4246" s="353">
        <v>1603.48</v>
      </c>
    </row>
    <row r="4247" spans="1:4" x14ac:dyDescent="0.25">
      <c r="A4247" s="356">
        <v>12733</v>
      </c>
      <c r="B4247" s="356" t="s">
        <v>6708</v>
      </c>
      <c r="C4247" s="356" t="s">
        <v>3517</v>
      </c>
      <c r="D4247" s="352">
        <v>8.07</v>
      </c>
    </row>
    <row r="4248" spans="1:4" x14ac:dyDescent="0.25">
      <c r="A4248" s="356">
        <v>12734</v>
      </c>
      <c r="B4248" s="356" t="s">
        <v>6709</v>
      </c>
      <c r="C4248" s="356" t="s">
        <v>3517</v>
      </c>
      <c r="D4248" s="352">
        <v>17.190000000000001</v>
      </c>
    </row>
    <row r="4249" spans="1:4" x14ac:dyDescent="0.25">
      <c r="A4249" s="356">
        <v>12735</v>
      </c>
      <c r="B4249" s="356" t="s">
        <v>6710</v>
      </c>
      <c r="C4249" s="356" t="s">
        <v>3517</v>
      </c>
      <c r="D4249" s="352">
        <v>28.29</v>
      </c>
    </row>
    <row r="4250" spans="1:4" x14ac:dyDescent="0.25">
      <c r="A4250" s="356">
        <v>12736</v>
      </c>
      <c r="B4250" s="356" t="s">
        <v>6711</v>
      </c>
      <c r="C4250" s="356" t="s">
        <v>3517</v>
      </c>
      <c r="D4250" s="352">
        <v>64.67</v>
      </c>
    </row>
    <row r="4251" spans="1:4" x14ac:dyDescent="0.25">
      <c r="A4251" s="356">
        <v>12737</v>
      </c>
      <c r="B4251" s="356" t="s">
        <v>6712</v>
      </c>
      <c r="C4251" s="356" t="s">
        <v>3517</v>
      </c>
      <c r="D4251" s="352">
        <v>83.31</v>
      </c>
    </row>
    <row r="4252" spans="1:4" x14ac:dyDescent="0.25">
      <c r="A4252" s="356">
        <v>12738</v>
      </c>
      <c r="B4252" s="356" t="s">
        <v>6713</v>
      </c>
      <c r="C4252" s="356" t="s">
        <v>3517</v>
      </c>
      <c r="D4252" s="352">
        <v>164.67</v>
      </c>
    </row>
    <row r="4253" spans="1:4" x14ac:dyDescent="0.25">
      <c r="A4253" s="356">
        <v>12739</v>
      </c>
      <c r="B4253" s="356" t="s">
        <v>6714</v>
      </c>
      <c r="C4253" s="356" t="s">
        <v>3517</v>
      </c>
      <c r="D4253" s="352">
        <v>468.74</v>
      </c>
    </row>
    <row r="4254" spans="1:4" x14ac:dyDescent="0.25">
      <c r="A4254" s="356">
        <v>12740</v>
      </c>
      <c r="B4254" s="356" t="s">
        <v>6715</v>
      </c>
      <c r="C4254" s="356" t="s">
        <v>3517</v>
      </c>
      <c r="D4254" s="352">
        <v>733.37</v>
      </c>
    </row>
    <row r="4255" spans="1:4" x14ac:dyDescent="0.25">
      <c r="A4255" s="356">
        <v>6297</v>
      </c>
      <c r="B4255" s="356" t="s">
        <v>6716</v>
      </c>
      <c r="C4255" s="356" t="s">
        <v>3517</v>
      </c>
      <c r="D4255" s="352">
        <v>33.020000000000003</v>
      </c>
    </row>
    <row r="4256" spans="1:4" x14ac:dyDescent="0.25">
      <c r="A4256" s="356">
        <v>6296</v>
      </c>
      <c r="B4256" s="356" t="s">
        <v>6717</v>
      </c>
      <c r="C4256" s="356" t="s">
        <v>3517</v>
      </c>
      <c r="D4256" s="352">
        <v>26.07</v>
      </c>
    </row>
    <row r="4257" spans="1:4" x14ac:dyDescent="0.25">
      <c r="A4257" s="356">
        <v>6294</v>
      </c>
      <c r="B4257" s="356" t="s">
        <v>6718</v>
      </c>
      <c r="C4257" s="356" t="s">
        <v>3517</v>
      </c>
      <c r="D4257" s="352">
        <v>7.43</v>
      </c>
    </row>
    <row r="4258" spans="1:4" x14ac:dyDescent="0.25">
      <c r="A4258" s="356">
        <v>6323</v>
      </c>
      <c r="B4258" s="356" t="s">
        <v>6719</v>
      </c>
      <c r="C4258" s="356" t="s">
        <v>3517</v>
      </c>
      <c r="D4258" s="352">
        <v>17.03</v>
      </c>
    </row>
    <row r="4259" spans="1:4" x14ac:dyDescent="0.25">
      <c r="A4259" s="356">
        <v>6299</v>
      </c>
      <c r="B4259" s="356" t="s">
        <v>6720</v>
      </c>
      <c r="C4259" s="356" t="s">
        <v>3517</v>
      </c>
      <c r="D4259" s="352">
        <v>99.32</v>
      </c>
    </row>
    <row r="4260" spans="1:4" x14ac:dyDescent="0.25">
      <c r="A4260" s="356">
        <v>6298</v>
      </c>
      <c r="B4260" s="356" t="s">
        <v>6721</v>
      </c>
      <c r="C4260" s="356" t="s">
        <v>3517</v>
      </c>
      <c r="D4260" s="352">
        <v>52.31</v>
      </c>
    </row>
    <row r="4261" spans="1:4" x14ac:dyDescent="0.25">
      <c r="A4261" s="356">
        <v>6295</v>
      </c>
      <c r="B4261" s="356" t="s">
        <v>6722</v>
      </c>
      <c r="C4261" s="356" t="s">
        <v>3517</v>
      </c>
      <c r="D4261" s="352">
        <v>10.58</v>
      </c>
    </row>
    <row r="4262" spans="1:4" x14ac:dyDescent="0.25">
      <c r="A4262" s="356">
        <v>6322</v>
      </c>
      <c r="B4262" s="356" t="s">
        <v>6723</v>
      </c>
      <c r="C4262" s="356" t="s">
        <v>3517</v>
      </c>
      <c r="D4262" s="352">
        <v>133.03</v>
      </c>
    </row>
    <row r="4263" spans="1:4" x14ac:dyDescent="0.25">
      <c r="A4263" s="356">
        <v>6300</v>
      </c>
      <c r="B4263" s="356" t="s">
        <v>6724</v>
      </c>
      <c r="C4263" s="356" t="s">
        <v>3517</v>
      </c>
      <c r="D4263" s="352">
        <v>245.26</v>
      </c>
    </row>
    <row r="4264" spans="1:4" x14ac:dyDescent="0.25">
      <c r="A4264" s="356">
        <v>6321</v>
      </c>
      <c r="B4264" s="356" t="s">
        <v>6725</v>
      </c>
      <c r="C4264" s="356" t="s">
        <v>3517</v>
      </c>
      <c r="D4264" s="352">
        <v>350.35</v>
      </c>
    </row>
    <row r="4265" spans="1:4" x14ac:dyDescent="0.25">
      <c r="A4265" s="356">
        <v>6301</v>
      </c>
      <c r="B4265" s="356" t="s">
        <v>6726</v>
      </c>
      <c r="C4265" s="356" t="s">
        <v>3517</v>
      </c>
      <c r="D4265" s="352">
        <v>821.17</v>
      </c>
    </row>
    <row r="4266" spans="1:4" x14ac:dyDescent="0.25">
      <c r="A4266" s="356">
        <v>7105</v>
      </c>
      <c r="B4266" s="356" t="s">
        <v>6727</v>
      </c>
      <c r="C4266" s="356" t="s">
        <v>3517</v>
      </c>
      <c r="D4266" s="352">
        <v>49.68</v>
      </c>
    </row>
    <row r="4267" spans="1:4" x14ac:dyDescent="0.25">
      <c r="A4267" s="356">
        <v>20183</v>
      </c>
      <c r="B4267" s="356" t="s">
        <v>10811</v>
      </c>
      <c r="C4267" s="356" t="s">
        <v>3517</v>
      </c>
      <c r="D4267" s="352">
        <v>65.41</v>
      </c>
    </row>
    <row r="4268" spans="1:4" x14ac:dyDescent="0.25">
      <c r="A4268" s="356">
        <v>38448</v>
      </c>
      <c r="B4268" s="356" t="s">
        <v>10812</v>
      </c>
      <c r="C4268" s="356" t="s">
        <v>3517</v>
      </c>
      <c r="D4268" s="352">
        <v>307.33999999999997</v>
      </c>
    </row>
    <row r="4269" spans="1:4" x14ac:dyDescent="0.25">
      <c r="A4269" s="356">
        <v>20182</v>
      </c>
      <c r="B4269" s="356" t="s">
        <v>10813</v>
      </c>
      <c r="C4269" s="356" t="s">
        <v>3517</v>
      </c>
      <c r="D4269" s="352">
        <v>37.340000000000003</v>
      </c>
    </row>
    <row r="4270" spans="1:4" x14ac:dyDescent="0.25">
      <c r="A4270" s="356">
        <v>7119</v>
      </c>
      <c r="B4270" s="356" t="s">
        <v>6728</v>
      </c>
      <c r="C4270" s="356" t="s">
        <v>3517</v>
      </c>
      <c r="D4270" s="352">
        <v>10.36</v>
      </c>
    </row>
    <row r="4271" spans="1:4" x14ac:dyDescent="0.25">
      <c r="A4271" s="356">
        <v>7120</v>
      </c>
      <c r="B4271" s="356" t="s">
        <v>6729</v>
      </c>
      <c r="C4271" s="356" t="s">
        <v>3517</v>
      </c>
      <c r="D4271" s="352">
        <v>7.11</v>
      </c>
    </row>
    <row r="4272" spans="1:4" x14ac:dyDescent="0.25">
      <c r="A4272" s="356">
        <v>6319</v>
      </c>
      <c r="B4272" s="356" t="s">
        <v>6730</v>
      </c>
      <c r="C4272" s="356" t="s">
        <v>3517</v>
      </c>
      <c r="D4272" s="352">
        <v>38.799999999999997</v>
      </c>
    </row>
    <row r="4273" spans="1:4" x14ac:dyDescent="0.25">
      <c r="A4273" s="356">
        <v>6304</v>
      </c>
      <c r="B4273" s="356" t="s">
        <v>6731</v>
      </c>
      <c r="C4273" s="356" t="s">
        <v>3517</v>
      </c>
      <c r="D4273" s="352">
        <v>38.799999999999997</v>
      </c>
    </row>
    <row r="4274" spans="1:4" x14ac:dyDescent="0.25">
      <c r="A4274" s="356">
        <v>21116</v>
      </c>
      <c r="B4274" s="356" t="s">
        <v>6732</v>
      </c>
      <c r="C4274" s="356" t="s">
        <v>3517</v>
      </c>
      <c r="D4274" s="352">
        <v>29.38</v>
      </c>
    </row>
    <row r="4275" spans="1:4" x14ac:dyDescent="0.25">
      <c r="A4275" s="356">
        <v>6320</v>
      </c>
      <c r="B4275" s="356" t="s">
        <v>6733</v>
      </c>
      <c r="C4275" s="356" t="s">
        <v>3517</v>
      </c>
      <c r="D4275" s="352">
        <v>19.98</v>
      </c>
    </row>
    <row r="4276" spans="1:4" x14ac:dyDescent="0.25">
      <c r="A4276" s="356">
        <v>6303</v>
      </c>
      <c r="B4276" s="356" t="s">
        <v>6734</v>
      </c>
      <c r="C4276" s="356" t="s">
        <v>3517</v>
      </c>
      <c r="D4276" s="352">
        <v>19.98</v>
      </c>
    </row>
    <row r="4277" spans="1:4" x14ac:dyDescent="0.25">
      <c r="A4277" s="356">
        <v>6308</v>
      </c>
      <c r="B4277" s="356" t="s">
        <v>6735</v>
      </c>
      <c r="C4277" s="356" t="s">
        <v>3517</v>
      </c>
      <c r="D4277" s="352">
        <v>107.36</v>
      </c>
    </row>
    <row r="4278" spans="1:4" x14ac:dyDescent="0.25">
      <c r="A4278" s="356">
        <v>6317</v>
      </c>
      <c r="B4278" s="356" t="s">
        <v>6736</v>
      </c>
      <c r="C4278" s="356" t="s">
        <v>3517</v>
      </c>
      <c r="D4278" s="352">
        <v>107.36</v>
      </c>
    </row>
    <row r="4279" spans="1:4" x14ac:dyDescent="0.25">
      <c r="A4279" s="356">
        <v>6307</v>
      </c>
      <c r="B4279" s="356" t="s">
        <v>6737</v>
      </c>
      <c r="C4279" s="356" t="s">
        <v>3517</v>
      </c>
      <c r="D4279" s="352">
        <v>107.36</v>
      </c>
    </row>
    <row r="4280" spans="1:4" x14ac:dyDescent="0.25">
      <c r="A4280" s="356">
        <v>6309</v>
      </c>
      <c r="B4280" s="356" t="s">
        <v>6738</v>
      </c>
      <c r="C4280" s="356" t="s">
        <v>3517</v>
      </c>
      <c r="D4280" s="352">
        <v>110.48</v>
      </c>
    </row>
    <row r="4281" spans="1:4" x14ac:dyDescent="0.25">
      <c r="A4281" s="356">
        <v>6318</v>
      </c>
      <c r="B4281" s="356" t="s">
        <v>6739</v>
      </c>
      <c r="C4281" s="356" t="s">
        <v>3517</v>
      </c>
      <c r="D4281" s="352">
        <v>57.91</v>
      </c>
    </row>
    <row r="4282" spans="1:4" x14ac:dyDescent="0.25">
      <c r="A4282" s="356">
        <v>6306</v>
      </c>
      <c r="B4282" s="356" t="s">
        <v>6740</v>
      </c>
      <c r="C4282" s="356" t="s">
        <v>3517</v>
      </c>
      <c r="D4282" s="352">
        <v>57.91</v>
      </c>
    </row>
    <row r="4283" spans="1:4" x14ac:dyDescent="0.25">
      <c r="A4283" s="356">
        <v>6305</v>
      </c>
      <c r="B4283" s="356" t="s">
        <v>6741</v>
      </c>
      <c r="C4283" s="356" t="s">
        <v>3517</v>
      </c>
      <c r="D4283" s="352">
        <v>57.91</v>
      </c>
    </row>
    <row r="4284" spans="1:4" x14ac:dyDescent="0.25">
      <c r="A4284" s="356">
        <v>6302</v>
      </c>
      <c r="B4284" s="356" t="s">
        <v>6742</v>
      </c>
      <c r="C4284" s="356" t="s">
        <v>3517</v>
      </c>
      <c r="D4284" s="352">
        <v>12.28</v>
      </c>
    </row>
    <row r="4285" spans="1:4" x14ac:dyDescent="0.25">
      <c r="A4285" s="356">
        <v>6312</v>
      </c>
      <c r="B4285" s="356" t="s">
        <v>6743</v>
      </c>
      <c r="C4285" s="356" t="s">
        <v>3517</v>
      </c>
      <c r="D4285" s="352">
        <v>154.41999999999999</v>
      </c>
    </row>
    <row r="4286" spans="1:4" x14ac:dyDescent="0.25">
      <c r="A4286" s="356">
        <v>6311</v>
      </c>
      <c r="B4286" s="356" t="s">
        <v>6744</v>
      </c>
      <c r="C4286" s="356" t="s">
        <v>3517</v>
      </c>
      <c r="D4286" s="352">
        <v>154.41999999999999</v>
      </c>
    </row>
    <row r="4287" spans="1:4" x14ac:dyDescent="0.25">
      <c r="A4287" s="356">
        <v>6310</v>
      </c>
      <c r="B4287" s="356" t="s">
        <v>6745</v>
      </c>
      <c r="C4287" s="356" t="s">
        <v>3517</v>
      </c>
      <c r="D4287" s="352">
        <v>154.41999999999999</v>
      </c>
    </row>
    <row r="4288" spans="1:4" x14ac:dyDescent="0.25">
      <c r="A4288" s="356">
        <v>6314</v>
      </c>
      <c r="B4288" s="356" t="s">
        <v>6746</v>
      </c>
      <c r="C4288" s="356" t="s">
        <v>3517</v>
      </c>
      <c r="D4288" s="352">
        <v>154.41999999999999</v>
      </c>
    </row>
    <row r="4289" spans="1:4" x14ac:dyDescent="0.25">
      <c r="A4289" s="356">
        <v>6313</v>
      </c>
      <c r="B4289" s="356" t="s">
        <v>6747</v>
      </c>
      <c r="C4289" s="356" t="s">
        <v>3517</v>
      </c>
      <c r="D4289" s="352">
        <v>154.41999999999999</v>
      </c>
    </row>
    <row r="4290" spans="1:4" x14ac:dyDescent="0.25">
      <c r="A4290" s="356">
        <v>6315</v>
      </c>
      <c r="B4290" s="356" t="s">
        <v>6748</v>
      </c>
      <c r="C4290" s="356" t="s">
        <v>3517</v>
      </c>
      <c r="D4290" s="352">
        <v>292.39</v>
      </c>
    </row>
    <row r="4291" spans="1:4" x14ac:dyDescent="0.25">
      <c r="A4291" s="356">
        <v>6316</v>
      </c>
      <c r="B4291" s="356" t="s">
        <v>6749</v>
      </c>
      <c r="C4291" s="356" t="s">
        <v>3517</v>
      </c>
      <c r="D4291" s="352">
        <v>292.39</v>
      </c>
    </row>
    <row r="4292" spans="1:4" x14ac:dyDescent="0.25">
      <c r="A4292" s="356">
        <v>38878</v>
      </c>
      <c r="B4292" s="356" t="s">
        <v>6750</v>
      </c>
      <c r="C4292" s="356" t="s">
        <v>3517</v>
      </c>
      <c r="D4292" s="352">
        <v>21.48</v>
      </c>
    </row>
    <row r="4293" spans="1:4" x14ac:dyDescent="0.25">
      <c r="A4293" s="356">
        <v>38879</v>
      </c>
      <c r="B4293" s="356" t="s">
        <v>6751</v>
      </c>
      <c r="C4293" s="356" t="s">
        <v>3517</v>
      </c>
      <c r="D4293" s="352">
        <v>40.26</v>
      </c>
    </row>
    <row r="4294" spans="1:4" x14ac:dyDescent="0.25">
      <c r="A4294" s="356">
        <v>38881</v>
      </c>
      <c r="B4294" s="356" t="s">
        <v>6752</v>
      </c>
      <c r="C4294" s="356" t="s">
        <v>3517</v>
      </c>
      <c r="D4294" s="352">
        <v>21.07</v>
      </c>
    </row>
    <row r="4295" spans="1:4" x14ac:dyDescent="0.25">
      <c r="A4295" s="356">
        <v>38880</v>
      </c>
      <c r="B4295" s="356" t="s">
        <v>6753</v>
      </c>
      <c r="C4295" s="356" t="s">
        <v>3517</v>
      </c>
      <c r="D4295" s="352">
        <v>22.08</v>
      </c>
    </row>
    <row r="4296" spans="1:4" x14ac:dyDescent="0.25">
      <c r="A4296" s="356">
        <v>38882</v>
      </c>
      <c r="B4296" s="356" t="s">
        <v>6754</v>
      </c>
      <c r="C4296" s="356" t="s">
        <v>3517</v>
      </c>
      <c r="D4296" s="352">
        <v>22.87</v>
      </c>
    </row>
    <row r="4297" spans="1:4" x14ac:dyDescent="0.25">
      <c r="A4297" s="356">
        <v>38883</v>
      </c>
      <c r="B4297" s="356" t="s">
        <v>6755</v>
      </c>
      <c r="C4297" s="356" t="s">
        <v>3517</v>
      </c>
      <c r="D4297" s="352">
        <v>33.82</v>
      </c>
    </row>
    <row r="4298" spans="1:4" x14ac:dyDescent="0.25">
      <c r="A4298" s="356">
        <v>38884</v>
      </c>
      <c r="B4298" s="356" t="s">
        <v>6756</v>
      </c>
      <c r="C4298" s="356" t="s">
        <v>3517</v>
      </c>
      <c r="D4298" s="352">
        <v>36.71</v>
      </c>
    </row>
    <row r="4299" spans="1:4" x14ac:dyDescent="0.25">
      <c r="A4299" s="356">
        <v>38885</v>
      </c>
      <c r="B4299" s="356" t="s">
        <v>6757</v>
      </c>
      <c r="C4299" s="356" t="s">
        <v>3517</v>
      </c>
      <c r="D4299" s="352">
        <v>35.51</v>
      </c>
    </row>
    <row r="4300" spans="1:4" x14ac:dyDescent="0.25">
      <c r="A4300" s="356">
        <v>38886</v>
      </c>
      <c r="B4300" s="356" t="s">
        <v>6758</v>
      </c>
      <c r="C4300" s="356" t="s">
        <v>3517</v>
      </c>
      <c r="D4300" s="352">
        <v>38.33</v>
      </c>
    </row>
    <row r="4301" spans="1:4" x14ac:dyDescent="0.25">
      <c r="A4301" s="356">
        <v>38887</v>
      </c>
      <c r="B4301" s="356" t="s">
        <v>6759</v>
      </c>
      <c r="C4301" s="356" t="s">
        <v>3517</v>
      </c>
      <c r="D4301" s="352">
        <v>34.42</v>
      </c>
    </row>
    <row r="4302" spans="1:4" x14ac:dyDescent="0.25">
      <c r="A4302" s="356">
        <v>38888</v>
      </c>
      <c r="B4302" s="356" t="s">
        <v>6760</v>
      </c>
      <c r="C4302" s="356" t="s">
        <v>3517</v>
      </c>
      <c r="D4302" s="352">
        <v>40.92</v>
      </c>
    </row>
    <row r="4303" spans="1:4" x14ac:dyDescent="0.25">
      <c r="A4303" s="356">
        <v>38890</v>
      </c>
      <c r="B4303" s="356" t="s">
        <v>6761</v>
      </c>
      <c r="C4303" s="356" t="s">
        <v>3517</v>
      </c>
      <c r="D4303" s="352">
        <v>60.83</v>
      </c>
    </row>
    <row r="4304" spans="1:4" x14ac:dyDescent="0.25">
      <c r="A4304" s="356">
        <v>38893</v>
      </c>
      <c r="B4304" s="356" t="s">
        <v>6762</v>
      </c>
      <c r="C4304" s="356" t="s">
        <v>3517</v>
      </c>
      <c r="D4304" s="352">
        <v>48.92</v>
      </c>
    </row>
    <row r="4305" spans="1:4" x14ac:dyDescent="0.25">
      <c r="A4305" s="356">
        <v>38894</v>
      </c>
      <c r="B4305" s="356" t="s">
        <v>6763</v>
      </c>
      <c r="C4305" s="356" t="s">
        <v>3517</v>
      </c>
      <c r="D4305" s="352">
        <v>62.13</v>
      </c>
    </row>
    <row r="4306" spans="1:4" x14ac:dyDescent="0.25">
      <c r="A4306" s="356">
        <v>38896</v>
      </c>
      <c r="B4306" s="356" t="s">
        <v>6764</v>
      </c>
      <c r="C4306" s="356" t="s">
        <v>3517</v>
      </c>
      <c r="D4306" s="352">
        <v>63.35</v>
      </c>
    </row>
    <row r="4307" spans="1:4" x14ac:dyDescent="0.25">
      <c r="A4307" s="356">
        <v>39324</v>
      </c>
      <c r="B4307" s="356" t="s">
        <v>6765</v>
      </c>
      <c r="C4307" s="356" t="s">
        <v>3517</v>
      </c>
      <c r="D4307" s="352">
        <v>10.029999999999999</v>
      </c>
    </row>
    <row r="4308" spans="1:4" x14ac:dyDescent="0.25">
      <c r="A4308" s="356">
        <v>39325</v>
      </c>
      <c r="B4308" s="356" t="s">
        <v>6766</v>
      </c>
      <c r="C4308" s="356" t="s">
        <v>3517</v>
      </c>
      <c r="D4308" s="352">
        <v>15.18</v>
      </c>
    </row>
    <row r="4309" spans="1:4" x14ac:dyDescent="0.25">
      <c r="A4309" s="356">
        <v>39326</v>
      </c>
      <c r="B4309" s="356" t="s">
        <v>6767</v>
      </c>
      <c r="C4309" s="356" t="s">
        <v>3517</v>
      </c>
      <c r="D4309" s="352">
        <v>39.090000000000003</v>
      </c>
    </row>
    <row r="4310" spans="1:4" x14ac:dyDescent="0.25">
      <c r="A4310" s="356">
        <v>39327</v>
      </c>
      <c r="B4310" s="356" t="s">
        <v>6768</v>
      </c>
      <c r="C4310" s="356" t="s">
        <v>3517</v>
      </c>
      <c r="D4310" s="352">
        <v>59.22</v>
      </c>
    </row>
    <row r="4311" spans="1:4" x14ac:dyDescent="0.25">
      <c r="A4311" s="356">
        <v>20176</v>
      </c>
      <c r="B4311" s="356" t="s">
        <v>6769</v>
      </c>
      <c r="C4311" s="356" t="s">
        <v>3517</v>
      </c>
      <c r="D4311" s="352">
        <v>56.37</v>
      </c>
    </row>
    <row r="4312" spans="1:4" x14ac:dyDescent="0.25">
      <c r="A4312" s="356">
        <v>11378</v>
      </c>
      <c r="B4312" s="356" t="s">
        <v>6770</v>
      </c>
      <c r="C4312" s="356" t="s">
        <v>3517</v>
      </c>
      <c r="D4312" s="352">
        <v>115.7</v>
      </c>
    </row>
    <row r="4313" spans="1:4" x14ac:dyDescent="0.25">
      <c r="A4313" s="356">
        <v>11379</v>
      </c>
      <c r="B4313" s="356" t="s">
        <v>6771</v>
      </c>
      <c r="C4313" s="356" t="s">
        <v>3517</v>
      </c>
      <c r="D4313" s="352">
        <v>97.77</v>
      </c>
    </row>
    <row r="4314" spans="1:4" x14ac:dyDescent="0.25">
      <c r="A4314" s="356">
        <v>11493</v>
      </c>
      <c r="B4314" s="356" t="s">
        <v>6772</v>
      </c>
      <c r="C4314" s="356" t="s">
        <v>3517</v>
      </c>
      <c r="D4314" s="352">
        <v>56.39</v>
      </c>
    </row>
    <row r="4315" spans="1:4" x14ac:dyDescent="0.25">
      <c r="A4315" s="356">
        <v>42717</v>
      </c>
      <c r="B4315" s="356" t="s">
        <v>8233</v>
      </c>
      <c r="C4315" s="356" t="s">
        <v>3517</v>
      </c>
      <c r="D4315" s="352">
        <v>678.12</v>
      </c>
    </row>
    <row r="4316" spans="1:4" x14ac:dyDescent="0.25">
      <c r="A4316" s="356">
        <v>42718</v>
      </c>
      <c r="B4316" s="356" t="s">
        <v>8234</v>
      </c>
      <c r="C4316" s="356" t="s">
        <v>3517</v>
      </c>
      <c r="D4316" s="352">
        <v>752.85</v>
      </c>
    </row>
    <row r="4317" spans="1:4" x14ac:dyDescent="0.25">
      <c r="A4317" s="356">
        <v>7106</v>
      </c>
      <c r="B4317" s="356" t="s">
        <v>6773</v>
      </c>
      <c r="C4317" s="356" t="s">
        <v>3517</v>
      </c>
      <c r="D4317" s="352">
        <v>168.51</v>
      </c>
    </row>
    <row r="4318" spans="1:4" x14ac:dyDescent="0.25">
      <c r="A4318" s="356">
        <v>7104</v>
      </c>
      <c r="B4318" s="356" t="s">
        <v>6774</v>
      </c>
      <c r="C4318" s="356" t="s">
        <v>3517</v>
      </c>
      <c r="D4318" s="352">
        <v>3.51</v>
      </c>
    </row>
    <row r="4319" spans="1:4" x14ac:dyDescent="0.25">
      <c r="A4319" s="356">
        <v>7136</v>
      </c>
      <c r="B4319" s="356" t="s">
        <v>6775</v>
      </c>
      <c r="C4319" s="356" t="s">
        <v>3517</v>
      </c>
      <c r="D4319" s="352">
        <v>6.6</v>
      </c>
    </row>
    <row r="4320" spans="1:4" x14ac:dyDescent="0.25">
      <c r="A4320" s="356">
        <v>7128</v>
      </c>
      <c r="B4320" s="356" t="s">
        <v>6776</v>
      </c>
      <c r="C4320" s="356" t="s">
        <v>3517</v>
      </c>
      <c r="D4320" s="352">
        <v>10.82</v>
      </c>
    </row>
    <row r="4321" spans="1:4" x14ac:dyDescent="0.25">
      <c r="A4321" s="356">
        <v>7108</v>
      </c>
      <c r="B4321" s="356" t="s">
        <v>6777</v>
      </c>
      <c r="C4321" s="356" t="s">
        <v>3517</v>
      </c>
      <c r="D4321" s="352">
        <v>11.58</v>
      </c>
    </row>
    <row r="4322" spans="1:4" x14ac:dyDescent="0.25">
      <c r="A4322" s="356">
        <v>7129</v>
      </c>
      <c r="B4322" s="356" t="s">
        <v>6778</v>
      </c>
      <c r="C4322" s="356" t="s">
        <v>3517</v>
      </c>
      <c r="D4322" s="352">
        <v>9.6300000000000008</v>
      </c>
    </row>
    <row r="4323" spans="1:4" x14ac:dyDescent="0.25">
      <c r="A4323" s="356">
        <v>7130</v>
      </c>
      <c r="B4323" s="356" t="s">
        <v>6779</v>
      </c>
      <c r="C4323" s="356" t="s">
        <v>3517</v>
      </c>
      <c r="D4323" s="352">
        <v>15.7</v>
      </c>
    </row>
    <row r="4324" spans="1:4" x14ac:dyDescent="0.25">
      <c r="A4324" s="356">
        <v>7131</v>
      </c>
      <c r="B4324" s="356" t="s">
        <v>6780</v>
      </c>
      <c r="C4324" s="356" t="s">
        <v>3517</v>
      </c>
      <c r="D4324" s="352">
        <v>19.260000000000002</v>
      </c>
    </row>
    <row r="4325" spans="1:4" x14ac:dyDescent="0.25">
      <c r="A4325" s="356">
        <v>7132</v>
      </c>
      <c r="B4325" s="356" t="s">
        <v>6781</v>
      </c>
      <c r="C4325" s="356" t="s">
        <v>3517</v>
      </c>
      <c r="D4325" s="352">
        <v>53.47</v>
      </c>
    </row>
    <row r="4326" spans="1:4" x14ac:dyDescent="0.25">
      <c r="A4326" s="356">
        <v>7133</v>
      </c>
      <c r="B4326" s="356" t="s">
        <v>6782</v>
      </c>
      <c r="C4326" s="356" t="s">
        <v>3517</v>
      </c>
      <c r="D4326" s="352">
        <v>83.05</v>
      </c>
    </row>
    <row r="4327" spans="1:4" x14ac:dyDescent="0.25">
      <c r="A4327" s="356">
        <v>37420</v>
      </c>
      <c r="B4327" s="356" t="s">
        <v>6783</v>
      </c>
      <c r="C4327" s="356" t="s">
        <v>3517</v>
      </c>
      <c r="D4327" s="352">
        <v>48.01</v>
      </c>
    </row>
    <row r="4328" spans="1:4" x14ac:dyDescent="0.25">
      <c r="A4328" s="356">
        <v>37421</v>
      </c>
      <c r="B4328" s="356" t="s">
        <v>6784</v>
      </c>
      <c r="C4328" s="356" t="s">
        <v>3517</v>
      </c>
      <c r="D4328" s="352">
        <v>65.62</v>
      </c>
    </row>
    <row r="4329" spans="1:4" x14ac:dyDescent="0.25">
      <c r="A4329" s="356">
        <v>37422</v>
      </c>
      <c r="B4329" s="356" t="s">
        <v>6785</v>
      </c>
      <c r="C4329" s="356" t="s">
        <v>3517</v>
      </c>
      <c r="D4329" s="352">
        <v>61.42</v>
      </c>
    </row>
    <row r="4330" spans="1:4" x14ac:dyDescent="0.25">
      <c r="A4330" s="356">
        <v>37443</v>
      </c>
      <c r="B4330" s="356" t="s">
        <v>6786</v>
      </c>
      <c r="C4330" s="356" t="s">
        <v>3517</v>
      </c>
      <c r="D4330" s="352">
        <v>210.18</v>
      </c>
    </row>
    <row r="4331" spans="1:4" x14ac:dyDescent="0.25">
      <c r="A4331" s="356">
        <v>37444</v>
      </c>
      <c r="B4331" s="356" t="s">
        <v>6787</v>
      </c>
      <c r="C4331" s="356" t="s">
        <v>3517</v>
      </c>
      <c r="D4331" s="352">
        <v>213.75</v>
      </c>
    </row>
    <row r="4332" spans="1:4" x14ac:dyDescent="0.25">
      <c r="A4332" s="356">
        <v>37445</v>
      </c>
      <c r="B4332" s="356" t="s">
        <v>6788</v>
      </c>
      <c r="C4332" s="356" t="s">
        <v>3517</v>
      </c>
      <c r="D4332" s="352">
        <v>323.98</v>
      </c>
    </row>
    <row r="4333" spans="1:4" x14ac:dyDescent="0.25">
      <c r="A4333" s="356">
        <v>37446</v>
      </c>
      <c r="B4333" s="356" t="s">
        <v>6789</v>
      </c>
      <c r="C4333" s="356" t="s">
        <v>3517</v>
      </c>
      <c r="D4333" s="352">
        <v>353.19</v>
      </c>
    </row>
    <row r="4334" spans="1:4" x14ac:dyDescent="0.25">
      <c r="A4334" s="356">
        <v>37447</v>
      </c>
      <c r="B4334" s="356" t="s">
        <v>6790</v>
      </c>
      <c r="C4334" s="356" t="s">
        <v>3517</v>
      </c>
      <c r="D4334" s="352">
        <v>358.72</v>
      </c>
    </row>
    <row r="4335" spans="1:4" x14ac:dyDescent="0.25">
      <c r="A4335" s="356">
        <v>37448</v>
      </c>
      <c r="B4335" s="356" t="s">
        <v>6791</v>
      </c>
      <c r="C4335" s="356" t="s">
        <v>3517</v>
      </c>
      <c r="D4335" s="352">
        <v>492.04</v>
      </c>
    </row>
    <row r="4336" spans="1:4" x14ac:dyDescent="0.25">
      <c r="A4336" s="356">
        <v>37440</v>
      </c>
      <c r="B4336" s="356" t="s">
        <v>6792</v>
      </c>
      <c r="C4336" s="356" t="s">
        <v>3517</v>
      </c>
      <c r="D4336" s="352">
        <v>166.83</v>
      </c>
    </row>
    <row r="4337" spans="1:4" x14ac:dyDescent="0.25">
      <c r="A4337" s="356">
        <v>37441</v>
      </c>
      <c r="B4337" s="356" t="s">
        <v>6793</v>
      </c>
      <c r="C4337" s="356" t="s">
        <v>3517</v>
      </c>
      <c r="D4337" s="352">
        <v>166.83</v>
      </c>
    </row>
    <row r="4338" spans="1:4" x14ac:dyDescent="0.25">
      <c r="A4338" s="356">
        <v>37442</v>
      </c>
      <c r="B4338" s="356" t="s">
        <v>6794</v>
      </c>
      <c r="C4338" s="356" t="s">
        <v>3517</v>
      </c>
      <c r="D4338" s="352">
        <v>200.93</v>
      </c>
    </row>
    <row r="4339" spans="1:4" x14ac:dyDescent="0.25">
      <c r="A4339" s="356">
        <v>38017</v>
      </c>
      <c r="B4339" s="356" t="s">
        <v>6795</v>
      </c>
      <c r="C4339" s="356" t="s">
        <v>3517</v>
      </c>
      <c r="D4339" s="352">
        <v>14.27</v>
      </c>
    </row>
    <row r="4340" spans="1:4" x14ac:dyDescent="0.25">
      <c r="A4340" s="356">
        <v>38018</v>
      </c>
      <c r="B4340" s="356" t="s">
        <v>6796</v>
      </c>
      <c r="C4340" s="356" t="s">
        <v>3517</v>
      </c>
      <c r="D4340" s="352">
        <v>15.74</v>
      </c>
    </row>
    <row r="4341" spans="1:4" x14ac:dyDescent="0.25">
      <c r="A4341" s="356">
        <v>39895</v>
      </c>
      <c r="B4341" s="356" t="s">
        <v>6797</v>
      </c>
      <c r="C4341" s="356" t="s">
        <v>3517</v>
      </c>
      <c r="D4341" s="352">
        <v>58.25</v>
      </c>
    </row>
    <row r="4342" spans="1:4" x14ac:dyDescent="0.25">
      <c r="A4342" s="356">
        <v>39896</v>
      </c>
      <c r="B4342" s="356" t="s">
        <v>6798</v>
      </c>
      <c r="C4342" s="356" t="s">
        <v>3517</v>
      </c>
      <c r="D4342" s="352">
        <v>85.37</v>
      </c>
    </row>
    <row r="4343" spans="1:4" x14ac:dyDescent="0.25">
      <c r="A4343" s="356">
        <v>38873</v>
      </c>
      <c r="B4343" s="356" t="s">
        <v>6799</v>
      </c>
      <c r="C4343" s="356" t="s">
        <v>3517</v>
      </c>
      <c r="D4343" s="352">
        <v>19.05</v>
      </c>
    </row>
    <row r="4344" spans="1:4" x14ac:dyDescent="0.25">
      <c r="A4344" s="356">
        <v>38874</v>
      </c>
      <c r="B4344" s="356" t="s">
        <v>6800</v>
      </c>
      <c r="C4344" s="356" t="s">
        <v>3517</v>
      </c>
      <c r="D4344" s="352">
        <v>23.16</v>
      </c>
    </row>
    <row r="4345" spans="1:4" x14ac:dyDescent="0.25">
      <c r="A4345" s="356">
        <v>38875</v>
      </c>
      <c r="B4345" s="356" t="s">
        <v>6801</v>
      </c>
      <c r="C4345" s="356" t="s">
        <v>3517</v>
      </c>
      <c r="D4345" s="352">
        <v>40.94</v>
      </c>
    </row>
    <row r="4346" spans="1:4" x14ac:dyDescent="0.25">
      <c r="A4346" s="356">
        <v>38876</v>
      </c>
      <c r="B4346" s="356" t="s">
        <v>6802</v>
      </c>
      <c r="C4346" s="356" t="s">
        <v>3517</v>
      </c>
      <c r="D4346" s="352">
        <v>55.09</v>
      </c>
    </row>
    <row r="4347" spans="1:4" x14ac:dyDescent="0.25">
      <c r="A4347" s="356">
        <v>39000</v>
      </c>
      <c r="B4347" s="356" t="s">
        <v>6803</v>
      </c>
      <c r="C4347" s="356" t="s">
        <v>3517</v>
      </c>
      <c r="D4347" s="352">
        <v>42.92</v>
      </c>
    </row>
    <row r="4348" spans="1:4" x14ac:dyDescent="0.25">
      <c r="A4348" s="356">
        <v>38674</v>
      </c>
      <c r="B4348" s="356" t="s">
        <v>6804</v>
      </c>
      <c r="C4348" s="356" t="s">
        <v>3517</v>
      </c>
      <c r="D4348" s="352">
        <v>49.6</v>
      </c>
    </row>
    <row r="4349" spans="1:4" x14ac:dyDescent="0.25">
      <c r="A4349" s="356">
        <v>38911</v>
      </c>
      <c r="B4349" s="356" t="s">
        <v>6805</v>
      </c>
      <c r="C4349" s="356" t="s">
        <v>3517</v>
      </c>
      <c r="D4349" s="352">
        <v>68.319999999999993</v>
      </c>
    </row>
    <row r="4350" spans="1:4" x14ac:dyDescent="0.25">
      <c r="A4350" s="356">
        <v>38912</v>
      </c>
      <c r="B4350" s="356" t="s">
        <v>6806</v>
      </c>
      <c r="C4350" s="356" t="s">
        <v>3517</v>
      </c>
      <c r="D4350" s="352">
        <v>86.82</v>
      </c>
    </row>
    <row r="4351" spans="1:4" x14ac:dyDescent="0.25">
      <c r="A4351" s="356">
        <v>38019</v>
      </c>
      <c r="B4351" s="356" t="s">
        <v>6807</v>
      </c>
      <c r="C4351" s="356" t="s">
        <v>3517</v>
      </c>
      <c r="D4351" s="352">
        <v>12.43</v>
      </c>
    </row>
    <row r="4352" spans="1:4" x14ac:dyDescent="0.25">
      <c r="A4352" s="356">
        <v>38020</v>
      </c>
      <c r="B4352" s="356" t="s">
        <v>6808</v>
      </c>
      <c r="C4352" s="356" t="s">
        <v>3517</v>
      </c>
      <c r="D4352" s="352">
        <v>15.74</v>
      </c>
    </row>
    <row r="4353" spans="1:4" x14ac:dyDescent="0.25">
      <c r="A4353" s="356">
        <v>38454</v>
      </c>
      <c r="B4353" s="356" t="s">
        <v>6809</v>
      </c>
      <c r="C4353" s="356" t="s">
        <v>3517</v>
      </c>
      <c r="D4353" s="352">
        <v>7.83</v>
      </c>
    </row>
    <row r="4354" spans="1:4" x14ac:dyDescent="0.25">
      <c r="A4354" s="356">
        <v>38455</v>
      </c>
      <c r="B4354" s="356" t="s">
        <v>6810</v>
      </c>
      <c r="C4354" s="356" t="s">
        <v>3517</v>
      </c>
      <c r="D4354" s="352">
        <v>7.17</v>
      </c>
    </row>
    <row r="4355" spans="1:4" x14ac:dyDescent="0.25">
      <c r="A4355" s="356">
        <v>38462</v>
      </c>
      <c r="B4355" s="356" t="s">
        <v>6811</v>
      </c>
      <c r="C4355" s="356" t="s">
        <v>3517</v>
      </c>
      <c r="D4355" s="352">
        <v>202.41</v>
      </c>
    </row>
    <row r="4356" spans="1:4" x14ac:dyDescent="0.25">
      <c r="A4356" s="356">
        <v>36362</v>
      </c>
      <c r="B4356" s="356" t="s">
        <v>6812</v>
      </c>
      <c r="C4356" s="356" t="s">
        <v>3517</v>
      </c>
      <c r="D4356" s="352">
        <v>3.08</v>
      </c>
    </row>
    <row r="4357" spans="1:4" x14ac:dyDescent="0.25">
      <c r="A4357" s="356">
        <v>36298</v>
      </c>
      <c r="B4357" s="356" t="s">
        <v>6813</v>
      </c>
      <c r="C4357" s="356" t="s">
        <v>3517</v>
      </c>
      <c r="D4357" s="352">
        <v>4.57</v>
      </c>
    </row>
    <row r="4358" spans="1:4" x14ac:dyDescent="0.25">
      <c r="A4358" s="356">
        <v>38456</v>
      </c>
      <c r="B4358" s="356" t="s">
        <v>6814</v>
      </c>
      <c r="C4358" s="356" t="s">
        <v>3517</v>
      </c>
      <c r="D4358" s="352">
        <v>7.45</v>
      </c>
    </row>
    <row r="4359" spans="1:4" x14ac:dyDescent="0.25">
      <c r="A4359" s="356">
        <v>38457</v>
      </c>
      <c r="B4359" s="356" t="s">
        <v>6815</v>
      </c>
      <c r="C4359" s="356" t="s">
        <v>3517</v>
      </c>
      <c r="D4359" s="352">
        <v>16.78</v>
      </c>
    </row>
    <row r="4360" spans="1:4" x14ac:dyDescent="0.25">
      <c r="A4360" s="356">
        <v>38458</v>
      </c>
      <c r="B4360" s="356" t="s">
        <v>6816</v>
      </c>
      <c r="C4360" s="356" t="s">
        <v>3517</v>
      </c>
      <c r="D4360" s="352">
        <v>22.49</v>
      </c>
    </row>
    <row r="4361" spans="1:4" x14ac:dyDescent="0.25">
      <c r="A4361" s="356">
        <v>38459</v>
      </c>
      <c r="B4361" s="356" t="s">
        <v>6817</v>
      </c>
      <c r="C4361" s="356" t="s">
        <v>3517</v>
      </c>
      <c r="D4361" s="352">
        <v>39.700000000000003</v>
      </c>
    </row>
    <row r="4362" spans="1:4" x14ac:dyDescent="0.25">
      <c r="A4362" s="356">
        <v>38460</v>
      </c>
      <c r="B4362" s="356" t="s">
        <v>6818</v>
      </c>
      <c r="C4362" s="356" t="s">
        <v>3517</v>
      </c>
      <c r="D4362" s="352">
        <v>82.92</v>
      </c>
    </row>
    <row r="4363" spans="1:4" x14ac:dyDescent="0.25">
      <c r="A4363" s="356">
        <v>38461</v>
      </c>
      <c r="B4363" s="356" t="s">
        <v>6819</v>
      </c>
      <c r="C4363" s="356" t="s">
        <v>3517</v>
      </c>
      <c r="D4363" s="352">
        <v>126.49</v>
      </c>
    </row>
    <row r="4364" spans="1:4" x14ac:dyDescent="0.25">
      <c r="A4364" s="356">
        <v>7094</v>
      </c>
      <c r="B4364" s="356" t="s">
        <v>6820</v>
      </c>
      <c r="C4364" s="356" t="s">
        <v>3517</v>
      </c>
      <c r="D4364" s="352">
        <v>12.14</v>
      </c>
    </row>
    <row r="4365" spans="1:4" x14ac:dyDescent="0.25">
      <c r="A4365" s="356">
        <v>7116</v>
      </c>
      <c r="B4365" s="356" t="s">
        <v>6821</v>
      </c>
      <c r="C4365" s="356" t="s">
        <v>3517</v>
      </c>
      <c r="D4365" s="352">
        <v>4.21</v>
      </c>
    </row>
    <row r="4366" spans="1:4" x14ac:dyDescent="0.25">
      <c r="A4366" s="356">
        <v>7118</v>
      </c>
      <c r="B4366" s="356" t="s">
        <v>6822</v>
      </c>
      <c r="C4366" s="356" t="s">
        <v>3517</v>
      </c>
      <c r="D4366" s="352">
        <v>26.79</v>
      </c>
    </row>
    <row r="4367" spans="1:4" x14ac:dyDescent="0.25">
      <c r="A4367" s="356">
        <v>7117</v>
      </c>
      <c r="B4367" s="356" t="s">
        <v>6823</v>
      </c>
      <c r="C4367" s="356" t="s">
        <v>3517</v>
      </c>
      <c r="D4367" s="352">
        <v>23.82</v>
      </c>
    </row>
    <row r="4368" spans="1:4" x14ac:dyDescent="0.25">
      <c r="A4368" s="356">
        <v>7098</v>
      </c>
      <c r="B4368" s="356" t="s">
        <v>6824</v>
      </c>
      <c r="C4368" s="356" t="s">
        <v>3517</v>
      </c>
      <c r="D4368" s="352">
        <v>3.32</v>
      </c>
    </row>
    <row r="4369" spans="1:4" x14ac:dyDescent="0.25">
      <c r="A4369" s="356">
        <v>7110</v>
      </c>
      <c r="B4369" s="356" t="s">
        <v>6825</v>
      </c>
      <c r="C4369" s="356" t="s">
        <v>3517</v>
      </c>
      <c r="D4369" s="352">
        <v>58.27</v>
      </c>
    </row>
    <row r="4370" spans="1:4" x14ac:dyDescent="0.25">
      <c r="A4370" s="356">
        <v>7123</v>
      </c>
      <c r="B4370" s="356" t="s">
        <v>6826</v>
      </c>
      <c r="C4370" s="356" t="s">
        <v>3517</v>
      </c>
      <c r="D4370" s="352">
        <v>4.2699999999999996</v>
      </c>
    </row>
    <row r="4371" spans="1:4" x14ac:dyDescent="0.25">
      <c r="A4371" s="356">
        <v>7121</v>
      </c>
      <c r="B4371" s="356" t="s">
        <v>6827</v>
      </c>
      <c r="C4371" s="356" t="s">
        <v>3517</v>
      </c>
      <c r="D4371" s="352">
        <v>10.53</v>
      </c>
    </row>
    <row r="4372" spans="1:4" x14ac:dyDescent="0.25">
      <c r="A4372" s="356">
        <v>7137</v>
      </c>
      <c r="B4372" s="356" t="s">
        <v>6828</v>
      </c>
      <c r="C4372" s="356" t="s">
        <v>3517</v>
      </c>
      <c r="D4372" s="352">
        <v>9.48</v>
      </c>
    </row>
    <row r="4373" spans="1:4" x14ac:dyDescent="0.25">
      <c r="A4373" s="356">
        <v>7122</v>
      </c>
      <c r="B4373" s="356" t="s">
        <v>6829</v>
      </c>
      <c r="C4373" s="356" t="s">
        <v>3517</v>
      </c>
      <c r="D4373" s="352">
        <v>11.84</v>
      </c>
    </row>
    <row r="4374" spans="1:4" x14ac:dyDescent="0.25">
      <c r="A4374" s="356">
        <v>7114</v>
      </c>
      <c r="B4374" s="356" t="s">
        <v>6830</v>
      </c>
      <c r="C4374" s="356" t="s">
        <v>3517</v>
      </c>
      <c r="D4374" s="352">
        <v>18.260000000000002</v>
      </c>
    </row>
    <row r="4375" spans="1:4" x14ac:dyDescent="0.25">
      <c r="A4375" s="356">
        <v>7109</v>
      </c>
      <c r="B4375" s="356" t="s">
        <v>6831</v>
      </c>
      <c r="C4375" s="356" t="s">
        <v>3517</v>
      </c>
      <c r="D4375" s="352">
        <v>3.2</v>
      </c>
    </row>
    <row r="4376" spans="1:4" x14ac:dyDescent="0.25">
      <c r="A4376" s="356">
        <v>7135</v>
      </c>
      <c r="B4376" s="356" t="s">
        <v>6832</v>
      </c>
      <c r="C4376" s="356" t="s">
        <v>3517</v>
      </c>
      <c r="D4376" s="352">
        <v>4.99</v>
      </c>
    </row>
    <row r="4377" spans="1:4" x14ac:dyDescent="0.25">
      <c r="A4377" s="356">
        <v>37947</v>
      </c>
      <c r="B4377" s="356" t="s">
        <v>6833</v>
      </c>
      <c r="C4377" s="356" t="s">
        <v>3517</v>
      </c>
      <c r="D4377" s="352">
        <v>5.05</v>
      </c>
    </row>
    <row r="4378" spans="1:4" x14ac:dyDescent="0.25">
      <c r="A4378" s="356">
        <v>7103</v>
      </c>
      <c r="B4378" s="356" t="s">
        <v>6834</v>
      </c>
      <c r="C4378" s="356" t="s">
        <v>3517</v>
      </c>
      <c r="D4378" s="352">
        <v>11.58</v>
      </c>
    </row>
    <row r="4379" spans="1:4" x14ac:dyDescent="0.25">
      <c r="A4379" s="356">
        <v>40419</v>
      </c>
      <c r="B4379" s="356" t="s">
        <v>6835</v>
      </c>
      <c r="C4379" s="356" t="s">
        <v>3517</v>
      </c>
      <c r="D4379" s="352">
        <v>48.71</v>
      </c>
    </row>
    <row r="4380" spans="1:4" x14ac:dyDescent="0.25">
      <c r="A4380" s="356">
        <v>40420</v>
      </c>
      <c r="B4380" s="356" t="s">
        <v>6836</v>
      </c>
      <c r="C4380" s="356" t="s">
        <v>3517</v>
      </c>
      <c r="D4380" s="352">
        <v>71.069999999999993</v>
      </c>
    </row>
    <row r="4381" spans="1:4" x14ac:dyDescent="0.25">
      <c r="A4381" s="356">
        <v>40421</v>
      </c>
      <c r="B4381" s="356" t="s">
        <v>6837</v>
      </c>
      <c r="C4381" s="356" t="s">
        <v>3517</v>
      </c>
      <c r="D4381" s="352">
        <v>75.650000000000006</v>
      </c>
    </row>
    <row r="4382" spans="1:4" x14ac:dyDescent="0.25">
      <c r="A4382" s="356">
        <v>7126</v>
      </c>
      <c r="B4382" s="356" t="s">
        <v>6838</v>
      </c>
      <c r="C4382" s="356" t="s">
        <v>3517</v>
      </c>
      <c r="D4382" s="352">
        <v>24.31</v>
      </c>
    </row>
    <row r="4383" spans="1:4" x14ac:dyDescent="0.25">
      <c r="A4383" s="356">
        <v>38905</v>
      </c>
      <c r="B4383" s="356" t="s">
        <v>6839</v>
      </c>
      <c r="C4383" s="356" t="s">
        <v>3517</v>
      </c>
      <c r="D4383" s="352">
        <v>21.41</v>
      </c>
    </row>
    <row r="4384" spans="1:4" x14ac:dyDescent="0.25">
      <c r="A4384" s="356">
        <v>38907</v>
      </c>
      <c r="B4384" s="356" t="s">
        <v>6840</v>
      </c>
      <c r="C4384" s="356" t="s">
        <v>3517</v>
      </c>
      <c r="D4384" s="352">
        <v>22.78</v>
      </c>
    </row>
    <row r="4385" spans="1:4" x14ac:dyDescent="0.25">
      <c r="A4385" s="356">
        <v>38908</v>
      </c>
      <c r="B4385" s="356" t="s">
        <v>6841</v>
      </c>
      <c r="C4385" s="356" t="s">
        <v>3517</v>
      </c>
      <c r="D4385" s="352">
        <v>25.63</v>
      </c>
    </row>
    <row r="4386" spans="1:4" x14ac:dyDescent="0.25">
      <c r="A4386" s="356">
        <v>38909</v>
      </c>
      <c r="B4386" s="356" t="s">
        <v>6842</v>
      </c>
      <c r="C4386" s="356" t="s">
        <v>3517</v>
      </c>
      <c r="D4386" s="352">
        <v>36.85</v>
      </c>
    </row>
    <row r="4387" spans="1:4" x14ac:dyDescent="0.25">
      <c r="A4387" s="356">
        <v>38910</v>
      </c>
      <c r="B4387" s="356" t="s">
        <v>6843</v>
      </c>
      <c r="C4387" s="356" t="s">
        <v>3517</v>
      </c>
      <c r="D4387" s="352">
        <v>39.799999999999997</v>
      </c>
    </row>
    <row r="4388" spans="1:4" x14ac:dyDescent="0.25">
      <c r="A4388" s="356">
        <v>38897</v>
      </c>
      <c r="B4388" s="356" t="s">
        <v>6844</v>
      </c>
      <c r="C4388" s="356" t="s">
        <v>3517</v>
      </c>
      <c r="D4388" s="352">
        <v>21.5</v>
      </c>
    </row>
    <row r="4389" spans="1:4" x14ac:dyDescent="0.25">
      <c r="A4389" s="356">
        <v>38899</v>
      </c>
      <c r="B4389" s="356" t="s">
        <v>6845</v>
      </c>
      <c r="C4389" s="356" t="s">
        <v>3517</v>
      </c>
      <c r="D4389" s="352">
        <v>24.18</v>
      </c>
    </row>
    <row r="4390" spans="1:4" x14ac:dyDescent="0.25">
      <c r="A4390" s="356">
        <v>38900</v>
      </c>
      <c r="B4390" s="356" t="s">
        <v>6846</v>
      </c>
      <c r="C4390" s="356" t="s">
        <v>3517</v>
      </c>
      <c r="D4390" s="352">
        <v>25.21</v>
      </c>
    </row>
    <row r="4391" spans="1:4" x14ac:dyDescent="0.25">
      <c r="A4391" s="356">
        <v>38901</v>
      </c>
      <c r="B4391" s="356" t="s">
        <v>6847</v>
      </c>
      <c r="C4391" s="356" t="s">
        <v>3517</v>
      </c>
      <c r="D4391" s="352">
        <v>41.24</v>
      </c>
    </row>
    <row r="4392" spans="1:4" x14ac:dyDescent="0.25">
      <c r="A4392" s="356">
        <v>38904</v>
      </c>
      <c r="B4392" s="356" t="s">
        <v>6848</v>
      </c>
      <c r="C4392" s="356" t="s">
        <v>3517</v>
      </c>
      <c r="D4392" s="352">
        <v>67</v>
      </c>
    </row>
    <row r="4393" spans="1:4" x14ac:dyDescent="0.25">
      <c r="A4393" s="356">
        <v>38903</v>
      </c>
      <c r="B4393" s="356" t="s">
        <v>6849</v>
      </c>
      <c r="C4393" s="356" t="s">
        <v>3517</v>
      </c>
      <c r="D4393" s="352">
        <v>66.58</v>
      </c>
    </row>
    <row r="4394" spans="1:4" x14ac:dyDescent="0.25">
      <c r="A4394" s="356">
        <v>7091</v>
      </c>
      <c r="B4394" s="356" t="s">
        <v>6850</v>
      </c>
      <c r="C4394" s="356" t="s">
        <v>3517</v>
      </c>
      <c r="D4394" s="352">
        <v>19.84</v>
      </c>
    </row>
    <row r="4395" spans="1:4" x14ac:dyDescent="0.25">
      <c r="A4395" s="356">
        <v>11655</v>
      </c>
      <c r="B4395" s="356" t="s">
        <v>6851</v>
      </c>
      <c r="C4395" s="356" t="s">
        <v>3517</v>
      </c>
      <c r="D4395" s="352">
        <v>18.95</v>
      </c>
    </row>
    <row r="4396" spans="1:4" x14ac:dyDescent="0.25">
      <c r="A4396" s="356">
        <v>11656</v>
      </c>
      <c r="B4396" s="356" t="s">
        <v>6852</v>
      </c>
      <c r="C4396" s="356" t="s">
        <v>3517</v>
      </c>
      <c r="D4396" s="352">
        <v>19.82</v>
      </c>
    </row>
    <row r="4397" spans="1:4" x14ac:dyDescent="0.25">
      <c r="A4397" s="356">
        <v>37948</v>
      </c>
      <c r="B4397" s="356" t="s">
        <v>6853</v>
      </c>
      <c r="C4397" s="356" t="s">
        <v>3517</v>
      </c>
      <c r="D4397" s="352">
        <v>4.01</v>
      </c>
    </row>
    <row r="4398" spans="1:4" x14ac:dyDescent="0.25">
      <c r="A4398" s="356">
        <v>7097</v>
      </c>
      <c r="B4398" s="356" t="s">
        <v>6854</v>
      </c>
      <c r="C4398" s="356" t="s">
        <v>3517</v>
      </c>
      <c r="D4398" s="352">
        <v>8.81</v>
      </c>
    </row>
    <row r="4399" spans="1:4" x14ac:dyDescent="0.25">
      <c r="A4399" s="356">
        <v>11657</v>
      </c>
      <c r="B4399" s="356" t="s">
        <v>6855</v>
      </c>
      <c r="C4399" s="356" t="s">
        <v>3517</v>
      </c>
      <c r="D4399" s="352">
        <v>17.28</v>
      </c>
    </row>
    <row r="4400" spans="1:4" x14ac:dyDescent="0.25">
      <c r="A4400" s="356">
        <v>11658</v>
      </c>
      <c r="B4400" s="356" t="s">
        <v>6856</v>
      </c>
      <c r="C4400" s="356" t="s">
        <v>3517</v>
      </c>
      <c r="D4400" s="352">
        <v>17.600000000000001</v>
      </c>
    </row>
    <row r="4401" spans="1:4" x14ac:dyDescent="0.25">
      <c r="A4401" s="356">
        <v>7146</v>
      </c>
      <c r="B4401" s="356" t="s">
        <v>6857</v>
      </c>
      <c r="C4401" s="356" t="s">
        <v>3517</v>
      </c>
      <c r="D4401" s="352">
        <v>180.45</v>
      </c>
    </row>
    <row r="4402" spans="1:4" x14ac:dyDescent="0.25">
      <c r="A4402" s="356">
        <v>7138</v>
      </c>
      <c r="B4402" s="356" t="s">
        <v>6858</v>
      </c>
      <c r="C4402" s="356" t="s">
        <v>3517</v>
      </c>
      <c r="D4402" s="352">
        <v>1.02</v>
      </c>
    </row>
    <row r="4403" spans="1:4" x14ac:dyDescent="0.25">
      <c r="A4403" s="356">
        <v>7139</v>
      </c>
      <c r="B4403" s="356" t="s">
        <v>6859</v>
      </c>
      <c r="C4403" s="356" t="s">
        <v>3517</v>
      </c>
      <c r="D4403" s="352">
        <v>1.34</v>
      </c>
    </row>
    <row r="4404" spans="1:4" x14ac:dyDescent="0.25">
      <c r="A4404" s="356">
        <v>7140</v>
      </c>
      <c r="B4404" s="356" t="s">
        <v>6860</v>
      </c>
      <c r="C4404" s="356" t="s">
        <v>3517</v>
      </c>
      <c r="D4404" s="352">
        <v>4.45</v>
      </c>
    </row>
    <row r="4405" spans="1:4" x14ac:dyDescent="0.25">
      <c r="A4405" s="356">
        <v>7141</v>
      </c>
      <c r="B4405" s="356" t="s">
        <v>6861</v>
      </c>
      <c r="C4405" s="356" t="s">
        <v>3517</v>
      </c>
      <c r="D4405" s="352">
        <v>9.73</v>
      </c>
    </row>
    <row r="4406" spans="1:4" x14ac:dyDescent="0.25">
      <c r="A4406" s="356">
        <v>7143</v>
      </c>
      <c r="B4406" s="356" t="s">
        <v>6862</v>
      </c>
      <c r="C4406" s="356" t="s">
        <v>3517</v>
      </c>
      <c r="D4406" s="352">
        <v>32.43</v>
      </c>
    </row>
    <row r="4407" spans="1:4" x14ac:dyDescent="0.25">
      <c r="A4407" s="356">
        <v>7144</v>
      </c>
      <c r="B4407" s="356" t="s">
        <v>6863</v>
      </c>
      <c r="C4407" s="356" t="s">
        <v>3517</v>
      </c>
      <c r="D4407" s="352">
        <v>64.88</v>
      </c>
    </row>
    <row r="4408" spans="1:4" x14ac:dyDescent="0.25">
      <c r="A4408" s="356">
        <v>7145</v>
      </c>
      <c r="B4408" s="356" t="s">
        <v>6864</v>
      </c>
      <c r="C4408" s="356" t="s">
        <v>3517</v>
      </c>
      <c r="D4408" s="352">
        <v>106.4</v>
      </c>
    </row>
    <row r="4409" spans="1:4" x14ac:dyDescent="0.25">
      <c r="A4409" s="356">
        <v>7142</v>
      </c>
      <c r="B4409" s="356" t="s">
        <v>6865</v>
      </c>
      <c r="C4409" s="356" t="s">
        <v>3517</v>
      </c>
      <c r="D4409" s="352">
        <v>10.88</v>
      </c>
    </row>
    <row r="4410" spans="1:4" x14ac:dyDescent="0.25">
      <c r="A4410" s="356">
        <v>3593</v>
      </c>
      <c r="B4410" s="356" t="s">
        <v>6866</v>
      </c>
      <c r="C4410" s="356" t="s">
        <v>3517</v>
      </c>
      <c r="D4410" s="352">
        <v>71.67</v>
      </c>
    </row>
    <row r="4411" spans="1:4" x14ac:dyDescent="0.25">
      <c r="A4411" s="356">
        <v>3588</v>
      </c>
      <c r="B4411" s="356" t="s">
        <v>6867</v>
      </c>
      <c r="C4411" s="356" t="s">
        <v>3517</v>
      </c>
      <c r="D4411" s="352">
        <v>55.25</v>
      </c>
    </row>
    <row r="4412" spans="1:4" x14ac:dyDescent="0.25">
      <c r="A4412" s="356">
        <v>3585</v>
      </c>
      <c r="B4412" s="356" t="s">
        <v>6868</v>
      </c>
      <c r="C4412" s="356" t="s">
        <v>3517</v>
      </c>
      <c r="D4412" s="352">
        <v>17.059999999999999</v>
      </c>
    </row>
    <row r="4413" spans="1:4" x14ac:dyDescent="0.25">
      <c r="A4413" s="356">
        <v>3587</v>
      </c>
      <c r="B4413" s="356" t="s">
        <v>6869</v>
      </c>
      <c r="C4413" s="356" t="s">
        <v>3517</v>
      </c>
      <c r="D4413" s="352">
        <v>34.28</v>
      </c>
    </row>
    <row r="4414" spans="1:4" x14ac:dyDescent="0.25">
      <c r="A4414" s="356">
        <v>3590</v>
      </c>
      <c r="B4414" s="356" t="s">
        <v>6870</v>
      </c>
      <c r="C4414" s="356" t="s">
        <v>3517</v>
      </c>
      <c r="D4414" s="352">
        <v>203.5</v>
      </c>
    </row>
    <row r="4415" spans="1:4" x14ac:dyDescent="0.25">
      <c r="A4415" s="356">
        <v>3589</v>
      </c>
      <c r="B4415" s="356" t="s">
        <v>6871</v>
      </c>
      <c r="C4415" s="356" t="s">
        <v>3517</v>
      </c>
      <c r="D4415" s="352">
        <v>109.23</v>
      </c>
    </row>
    <row r="4416" spans="1:4" x14ac:dyDescent="0.25">
      <c r="A4416" s="356">
        <v>3586</v>
      </c>
      <c r="B4416" s="356" t="s">
        <v>6872</v>
      </c>
      <c r="C4416" s="356" t="s">
        <v>3517</v>
      </c>
      <c r="D4416" s="352">
        <v>22.35</v>
      </c>
    </row>
    <row r="4417" spans="1:4" x14ac:dyDescent="0.25">
      <c r="A4417" s="356">
        <v>3592</v>
      </c>
      <c r="B4417" s="356" t="s">
        <v>6873</v>
      </c>
      <c r="C4417" s="356" t="s">
        <v>3517</v>
      </c>
      <c r="D4417" s="352">
        <v>321.68</v>
      </c>
    </row>
    <row r="4418" spans="1:4" x14ac:dyDescent="0.25">
      <c r="A4418" s="356">
        <v>3591</v>
      </c>
      <c r="B4418" s="356" t="s">
        <v>6874</v>
      </c>
      <c r="C4418" s="356" t="s">
        <v>3517</v>
      </c>
      <c r="D4418" s="352">
        <v>515.66999999999996</v>
      </c>
    </row>
    <row r="4419" spans="1:4" x14ac:dyDescent="0.25">
      <c r="A4419" s="356">
        <v>40396</v>
      </c>
      <c r="B4419" s="356" t="s">
        <v>6875</v>
      </c>
      <c r="C4419" s="356" t="s">
        <v>3517</v>
      </c>
      <c r="D4419" s="352">
        <v>133.44999999999999</v>
      </c>
    </row>
    <row r="4420" spans="1:4" x14ac:dyDescent="0.25">
      <c r="A4420" s="356">
        <v>40395</v>
      </c>
      <c r="B4420" s="356" t="s">
        <v>6876</v>
      </c>
      <c r="C4420" s="356" t="s">
        <v>3517</v>
      </c>
      <c r="D4420" s="352">
        <v>102.42</v>
      </c>
    </row>
    <row r="4421" spans="1:4" x14ac:dyDescent="0.25">
      <c r="A4421" s="356">
        <v>40392</v>
      </c>
      <c r="B4421" s="356" t="s">
        <v>6877</v>
      </c>
      <c r="C4421" s="356" t="s">
        <v>3517</v>
      </c>
      <c r="D4421" s="352">
        <v>32.950000000000003</v>
      </c>
    </row>
    <row r="4422" spans="1:4" x14ac:dyDescent="0.25">
      <c r="A4422" s="356">
        <v>40394</v>
      </c>
      <c r="B4422" s="356" t="s">
        <v>6878</v>
      </c>
      <c r="C4422" s="356" t="s">
        <v>3517</v>
      </c>
      <c r="D4422" s="352">
        <v>66.680000000000007</v>
      </c>
    </row>
    <row r="4423" spans="1:4" x14ac:dyDescent="0.25">
      <c r="A4423" s="356">
        <v>40398</v>
      </c>
      <c r="B4423" s="356" t="s">
        <v>6879</v>
      </c>
      <c r="C4423" s="356" t="s">
        <v>3517</v>
      </c>
      <c r="D4423" s="352">
        <v>428.14</v>
      </c>
    </row>
    <row r="4424" spans="1:4" x14ac:dyDescent="0.25">
      <c r="A4424" s="356">
        <v>40397</v>
      </c>
      <c r="B4424" s="356" t="s">
        <v>6880</v>
      </c>
      <c r="C4424" s="356" t="s">
        <v>3517</v>
      </c>
      <c r="D4424" s="352">
        <v>219.26</v>
      </c>
    </row>
    <row r="4425" spans="1:4" x14ac:dyDescent="0.25">
      <c r="A4425" s="356">
        <v>40393</v>
      </c>
      <c r="B4425" s="356" t="s">
        <v>6881</v>
      </c>
      <c r="C4425" s="356" t="s">
        <v>3517</v>
      </c>
      <c r="D4425" s="352">
        <v>42.45</v>
      </c>
    </row>
    <row r="4426" spans="1:4" x14ac:dyDescent="0.25">
      <c r="A4426" s="356">
        <v>40399</v>
      </c>
      <c r="B4426" s="356" t="s">
        <v>6882</v>
      </c>
      <c r="C4426" s="356" t="s">
        <v>3517</v>
      </c>
      <c r="D4426" s="352">
        <v>700.44</v>
      </c>
    </row>
    <row r="4427" spans="1:4" x14ac:dyDescent="0.25">
      <c r="A4427" s="356">
        <v>39322</v>
      </c>
      <c r="B4427" s="356" t="s">
        <v>6883</v>
      </c>
      <c r="C4427" s="356" t="s">
        <v>3517</v>
      </c>
      <c r="D4427" s="352">
        <v>25.97</v>
      </c>
    </row>
    <row r="4428" spans="1:4" x14ac:dyDescent="0.25">
      <c r="A4428" s="356">
        <v>39289</v>
      </c>
      <c r="B4428" s="356" t="s">
        <v>6884</v>
      </c>
      <c r="C4428" s="356" t="s">
        <v>3517</v>
      </c>
      <c r="D4428" s="352">
        <v>31.11</v>
      </c>
    </row>
    <row r="4429" spans="1:4" x14ac:dyDescent="0.25">
      <c r="A4429" s="356">
        <v>39290</v>
      </c>
      <c r="B4429" s="356" t="s">
        <v>6885</v>
      </c>
      <c r="C4429" s="356" t="s">
        <v>3517</v>
      </c>
      <c r="D4429" s="352">
        <v>52.8</v>
      </c>
    </row>
    <row r="4430" spans="1:4" x14ac:dyDescent="0.25">
      <c r="A4430" s="356">
        <v>39291</v>
      </c>
      <c r="B4430" s="356" t="s">
        <v>6886</v>
      </c>
      <c r="C4430" s="356" t="s">
        <v>3517</v>
      </c>
      <c r="D4430" s="352">
        <v>79.06</v>
      </c>
    </row>
    <row r="4431" spans="1:4" x14ac:dyDescent="0.25">
      <c r="A4431" s="356">
        <v>20174</v>
      </c>
      <c r="B4431" s="356" t="s">
        <v>6887</v>
      </c>
      <c r="C4431" s="356" t="s">
        <v>3517</v>
      </c>
      <c r="D4431" s="352">
        <v>48.34</v>
      </c>
    </row>
    <row r="4432" spans="1:4" x14ac:dyDescent="0.25">
      <c r="A4432" s="356">
        <v>41892</v>
      </c>
      <c r="B4432" s="356" t="s">
        <v>6888</v>
      </c>
      <c r="C4432" s="356" t="s">
        <v>3517</v>
      </c>
      <c r="D4432" s="352">
        <v>145.6</v>
      </c>
    </row>
    <row r="4433" spans="1:4" x14ac:dyDescent="0.25">
      <c r="A4433" s="356">
        <v>7048</v>
      </c>
      <c r="B4433" s="356" t="s">
        <v>6889</v>
      </c>
      <c r="C4433" s="356" t="s">
        <v>3517</v>
      </c>
      <c r="D4433" s="352">
        <v>31.42</v>
      </c>
    </row>
    <row r="4434" spans="1:4" x14ac:dyDescent="0.25">
      <c r="A4434" s="356">
        <v>7088</v>
      </c>
      <c r="B4434" s="356" t="s">
        <v>6890</v>
      </c>
      <c r="C4434" s="356" t="s">
        <v>3517</v>
      </c>
      <c r="D4434" s="352">
        <v>68.72</v>
      </c>
    </row>
    <row r="4435" spans="1:4" x14ac:dyDescent="0.25">
      <c r="A4435" s="356">
        <v>20179</v>
      </c>
      <c r="B4435" s="356" t="s">
        <v>10814</v>
      </c>
      <c r="C4435" s="356" t="s">
        <v>3517</v>
      </c>
      <c r="D4435" s="352">
        <v>65.08</v>
      </c>
    </row>
    <row r="4436" spans="1:4" x14ac:dyDescent="0.25">
      <c r="A4436" s="356">
        <v>20178</v>
      </c>
      <c r="B4436" s="356" t="s">
        <v>10815</v>
      </c>
      <c r="C4436" s="356" t="s">
        <v>3517</v>
      </c>
      <c r="D4436" s="352">
        <v>57.51</v>
      </c>
    </row>
    <row r="4437" spans="1:4" x14ac:dyDescent="0.25">
      <c r="A4437" s="356">
        <v>20180</v>
      </c>
      <c r="B4437" s="356" t="s">
        <v>10816</v>
      </c>
      <c r="C4437" s="356" t="s">
        <v>3517</v>
      </c>
      <c r="D4437" s="352">
        <v>105.69</v>
      </c>
    </row>
    <row r="4438" spans="1:4" x14ac:dyDescent="0.25">
      <c r="A4438" s="356">
        <v>20181</v>
      </c>
      <c r="B4438" s="356" t="s">
        <v>10817</v>
      </c>
      <c r="C4438" s="356" t="s">
        <v>3517</v>
      </c>
      <c r="D4438" s="352">
        <v>156.78</v>
      </c>
    </row>
    <row r="4439" spans="1:4" x14ac:dyDescent="0.25">
      <c r="A4439" s="356">
        <v>20177</v>
      </c>
      <c r="B4439" s="356" t="s">
        <v>10818</v>
      </c>
      <c r="C4439" s="356" t="s">
        <v>3517</v>
      </c>
      <c r="D4439" s="352">
        <v>37.69</v>
      </c>
    </row>
    <row r="4440" spans="1:4" x14ac:dyDescent="0.25">
      <c r="A4440" s="356">
        <v>7082</v>
      </c>
      <c r="B4440" s="356" t="s">
        <v>6891</v>
      </c>
      <c r="C4440" s="356" t="s">
        <v>3517</v>
      </c>
      <c r="D4440" s="352">
        <v>73.05</v>
      </c>
    </row>
    <row r="4441" spans="1:4" x14ac:dyDescent="0.25">
      <c r="A4441" s="356">
        <v>42707</v>
      </c>
      <c r="B4441" s="356" t="s">
        <v>8235</v>
      </c>
      <c r="C4441" s="356" t="s">
        <v>3517</v>
      </c>
      <c r="D4441" s="352">
        <v>198.38</v>
      </c>
    </row>
    <row r="4442" spans="1:4" x14ac:dyDescent="0.25">
      <c r="A4442" s="356">
        <v>7069</v>
      </c>
      <c r="B4442" s="356" t="s">
        <v>6892</v>
      </c>
      <c r="C4442" s="356" t="s">
        <v>3517</v>
      </c>
      <c r="D4442" s="352">
        <v>162.12</v>
      </c>
    </row>
    <row r="4443" spans="1:4" x14ac:dyDescent="0.25">
      <c r="A4443" s="356">
        <v>42708</v>
      </c>
      <c r="B4443" s="356" t="s">
        <v>8236</v>
      </c>
      <c r="C4443" s="356" t="s">
        <v>3517</v>
      </c>
      <c r="D4443" s="352">
        <v>520.69000000000005</v>
      </c>
    </row>
    <row r="4444" spans="1:4" x14ac:dyDescent="0.25">
      <c r="A4444" s="356">
        <v>7070</v>
      </c>
      <c r="B4444" s="356" t="s">
        <v>6893</v>
      </c>
      <c r="C4444" s="356" t="s">
        <v>3517</v>
      </c>
      <c r="D4444" s="352">
        <v>232.15</v>
      </c>
    </row>
    <row r="4445" spans="1:4" x14ac:dyDescent="0.25">
      <c r="A4445" s="356">
        <v>42709</v>
      </c>
      <c r="B4445" s="356" t="s">
        <v>8237</v>
      </c>
      <c r="C4445" s="356" t="s">
        <v>3517</v>
      </c>
      <c r="D4445" s="352">
        <v>778.71</v>
      </c>
    </row>
    <row r="4446" spans="1:4" x14ac:dyDescent="0.25">
      <c r="A4446" s="356">
        <v>42710</v>
      </c>
      <c r="B4446" s="356" t="s">
        <v>8238</v>
      </c>
      <c r="C4446" s="356" t="s">
        <v>3517</v>
      </c>
      <c r="D4446" s="353">
        <v>2238.42</v>
      </c>
    </row>
    <row r="4447" spans="1:4" x14ac:dyDescent="0.25">
      <c r="A4447" s="356">
        <v>42716</v>
      </c>
      <c r="B4447" s="356" t="s">
        <v>8239</v>
      </c>
      <c r="C4447" s="356" t="s">
        <v>3517</v>
      </c>
      <c r="D4447" s="353">
        <v>2786.1</v>
      </c>
    </row>
    <row r="4448" spans="1:4" x14ac:dyDescent="0.25">
      <c r="A4448" s="356">
        <v>20172</v>
      </c>
      <c r="B4448" s="356" t="s">
        <v>6894</v>
      </c>
      <c r="C4448" s="356" t="s">
        <v>3517</v>
      </c>
      <c r="D4448" s="352">
        <v>53.57</v>
      </c>
    </row>
    <row r="4449" spans="1:4" x14ac:dyDescent="0.25">
      <c r="A4449" s="356">
        <v>40945</v>
      </c>
      <c r="B4449" s="356" t="s">
        <v>6895</v>
      </c>
      <c r="C4449" s="356" t="s">
        <v>3519</v>
      </c>
      <c r="D4449" s="352">
        <v>15.18</v>
      </c>
    </row>
    <row r="4450" spans="1:4" x14ac:dyDescent="0.25">
      <c r="A4450" s="356">
        <v>40946</v>
      </c>
      <c r="B4450" s="356" t="s">
        <v>6896</v>
      </c>
      <c r="C4450" s="356" t="s">
        <v>3655</v>
      </c>
      <c r="D4450" s="353">
        <v>2685.2</v>
      </c>
    </row>
    <row r="4451" spans="1:4" x14ac:dyDescent="0.25">
      <c r="A4451" s="356">
        <v>7153</v>
      </c>
      <c r="B4451" s="356" t="s">
        <v>6897</v>
      </c>
      <c r="C4451" s="356" t="s">
        <v>3519</v>
      </c>
      <c r="D4451" s="352">
        <v>22.92</v>
      </c>
    </row>
    <row r="4452" spans="1:4" x14ac:dyDescent="0.25">
      <c r="A4452" s="356">
        <v>41089</v>
      </c>
      <c r="B4452" s="356" t="s">
        <v>6898</v>
      </c>
      <c r="C4452" s="356" t="s">
        <v>3655</v>
      </c>
      <c r="D4452" s="353">
        <v>4052.72</v>
      </c>
    </row>
    <row r="4453" spans="1:4" x14ac:dyDescent="0.25">
      <c r="A4453" s="356">
        <v>40943</v>
      </c>
      <c r="B4453" s="356" t="s">
        <v>6899</v>
      </c>
      <c r="C4453" s="356" t="s">
        <v>3519</v>
      </c>
      <c r="D4453" s="352">
        <v>24.14</v>
      </c>
    </row>
    <row r="4454" spans="1:4" x14ac:dyDescent="0.25">
      <c r="A4454" s="356">
        <v>40944</v>
      </c>
      <c r="B4454" s="356" t="s">
        <v>6900</v>
      </c>
      <c r="C4454" s="356" t="s">
        <v>3655</v>
      </c>
      <c r="D4454" s="353">
        <v>4268.0600000000004</v>
      </c>
    </row>
    <row r="4455" spans="1:4" x14ac:dyDescent="0.25">
      <c r="A4455" s="356">
        <v>6175</v>
      </c>
      <c r="B4455" s="356" t="s">
        <v>6901</v>
      </c>
      <c r="C4455" s="356" t="s">
        <v>3519</v>
      </c>
      <c r="D4455" s="352">
        <v>21.12</v>
      </c>
    </row>
    <row r="4456" spans="1:4" x14ac:dyDescent="0.25">
      <c r="A4456" s="356">
        <v>41092</v>
      </c>
      <c r="B4456" s="356" t="s">
        <v>6902</v>
      </c>
      <c r="C4456" s="356" t="s">
        <v>3655</v>
      </c>
      <c r="D4456" s="353">
        <v>3733.39</v>
      </c>
    </row>
    <row r="4457" spans="1:4" x14ac:dyDescent="0.25">
      <c r="A4457" s="356">
        <v>37712</v>
      </c>
      <c r="B4457" s="356" t="s">
        <v>8240</v>
      </c>
      <c r="C4457" s="356" t="s">
        <v>3518</v>
      </c>
      <c r="D4457" s="352">
        <v>67.72</v>
      </c>
    </row>
    <row r="4458" spans="1:4" x14ac:dyDescent="0.25">
      <c r="A4458" s="356">
        <v>34547</v>
      </c>
      <c r="B4458" s="356" t="s">
        <v>6903</v>
      </c>
      <c r="C4458" s="356" t="s">
        <v>3526</v>
      </c>
      <c r="D4458" s="352">
        <v>6.98</v>
      </c>
    </row>
    <row r="4459" spans="1:4" x14ac:dyDescent="0.25">
      <c r="A4459" s="356">
        <v>34548</v>
      </c>
      <c r="B4459" s="356" t="s">
        <v>6904</v>
      </c>
      <c r="C4459" s="356" t="s">
        <v>3526</v>
      </c>
      <c r="D4459" s="352">
        <v>11.45</v>
      </c>
    </row>
    <row r="4460" spans="1:4" x14ac:dyDescent="0.25">
      <c r="A4460" s="356">
        <v>34558</v>
      </c>
      <c r="B4460" s="356" t="s">
        <v>6905</v>
      </c>
      <c r="C4460" s="356" t="s">
        <v>3526</v>
      </c>
      <c r="D4460" s="352">
        <v>5.67</v>
      </c>
    </row>
    <row r="4461" spans="1:4" x14ac:dyDescent="0.25">
      <c r="A4461" s="356">
        <v>34550</v>
      </c>
      <c r="B4461" s="356" t="s">
        <v>6906</v>
      </c>
      <c r="C4461" s="356" t="s">
        <v>3526</v>
      </c>
      <c r="D4461" s="352">
        <v>3.02</v>
      </c>
    </row>
    <row r="4462" spans="1:4" x14ac:dyDescent="0.25">
      <c r="A4462" s="356">
        <v>34557</v>
      </c>
      <c r="B4462" s="356" t="s">
        <v>6907</v>
      </c>
      <c r="C4462" s="356" t="s">
        <v>3526</v>
      </c>
      <c r="D4462" s="352">
        <v>4.42</v>
      </c>
    </row>
    <row r="4463" spans="1:4" x14ac:dyDescent="0.25">
      <c r="A4463" s="356">
        <v>37411</v>
      </c>
      <c r="B4463" s="356" t="s">
        <v>8241</v>
      </c>
      <c r="C4463" s="356" t="s">
        <v>3518</v>
      </c>
      <c r="D4463" s="352">
        <v>32.31</v>
      </c>
    </row>
    <row r="4464" spans="1:4" x14ac:dyDescent="0.25">
      <c r="A4464" s="356">
        <v>39508</v>
      </c>
      <c r="B4464" s="356" t="s">
        <v>8242</v>
      </c>
      <c r="C4464" s="356" t="s">
        <v>3518</v>
      </c>
      <c r="D4464" s="352">
        <v>18.149999999999999</v>
      </c>
    </row>
    <row r="4465" spans="1:4" x14ac:dyDescent="0.25">
      <c r="A4465" s="356">
        <v>39507</v>
      </c>
      <c r="B4465" s="356" t="s">
        <v>8243</v>
      </c>
      <c r="C4465" s="356" t="s">
        <v>3518</v>
      </c>
      <c r="D4465" s="352">
        <v>27.07</v>
      </c>
    </row>
    <row r="4466" spans="1:4" x14ac:dyDescent="0.25">
      <c r="A4466" s="356">
        <v>7155</v>
      </c>
      <c r="B4466" s="356" t="s">
        <v>8244</v>
      </c>
      <c r="C4466" s="356" t="s">
        <v>3518</v>
      </c>
      <c r="D4466" s="352">
        <v>34.75</v>
      </c>
    </row>
    <row r="4467" spans="1:4" x14ac:dyDescent="0.25">
      <c r="A4467" s="356">
        <v>42406</v>
      </c>
      <c r="B4467" s="356" t="s">
        <v>8245</v>
      </c>
      <c r="C4467" s="356" t="s">
        <v>3518</v>
      </c>
      <c r="D4467" s="352">
        <v>39.85</v>
      </c>
    </row>
    <row r="4468" spans="1:4" x14ac:dyDescent="0.25">
      <c r="A4468" s="356">
        <v>7156</v>
      </c>
      <c r="B4468" s="356" t="s">
        <v>8246</v>
      </c>
      <c r="C4468" s="356" t="s">
        <v>3518</v>
      </c>
      <c r="D4468" s="352">
        <v>49.86</v>
      </c>
    </row>
    <row r="4469" spans="1:4" x14ac:dyDescent="0.25">
      <c r="A4469" s="356">
        <v>43127</v>
      </c>
      <c r="B4469" s="356" t="s">
        <v>8247</v>
      </c>
      <c r="C4469" s="356" t="s">
        <v>3518</v>
      </c>
      <c r="D4469" s="352">
        <v>71.36</v>
      </c>
    </row>
    <row r="4470" spans="1:4" x14ac:dyDescent="0.25">
      <c r="A4470" s="356">
        <v>10917</v>
      </c>
      <c r="B4470" s="356" t="s">
        <v>8248</v>
      </c>
      <c r="C4470" s="356" t="s">
        <v>3518</v>
      </c>
      <c r="D4470" s="352">
        <v>15.06</v>
      </c>
    </row>
    <row r="4471" spans="1:4" x14ac:dyDescent="0.25">
      <c r="A4471" s="356">
        <v>21141</v>
      </c>
      <c r="B4471" s="356" t="s">
        <v>8249</v>
      </c>
      <c r="C4471" s="356" t="s">
        <v>3518</v>
      </c>
      <c r="D4471" s="352">
        <v>23.32</v>
      </c>
    </row>
    <row r="4472" spans="1:4" x14ac:dyDescent="0.25">
      <c r="A4472" s="356">
        <v>39509</v>
      </c>
      <c r="B4472" s="356" t="s">
        <v>8250</v>
      </c>
      <c r="C4472" s="356" t="s">
        <v>3518</v>
      </c>
      <c r="D4472" s="352">
        <v>22.43</v>
      </c>
    </row>
    <row r="4473" spans="1:4" x14ac:dyDescent="0.25">
      <c r="A4473" s="356">
        <v>44529</v>
      </c>
      <c r="B4473" s="356" t="s">
        <v>12830</v>
      </c>
      <c r="C4473" s="356" t="s">
        <v>3518</v>
      </c>
      <c r="D4473" s="352">
        <v>13.82</v>
      </c>
    </row>
    <row r="4474" spans="1:4" x14ac:dyDescent="0.25">
      <c r="A4474" s="356">
        <v>7167</v>
      </c>
      <c r="B4474" s="356" t="s">
        <v>8251</v>
      </c>
      <c r="C4474" s="356" t="s">
        <v>3518</v>
      </c>
      <c r="D4474" s="352">
        <v>27.21</v>
      </c>
    </row>
    <row r="4475" spans="1:4" x14ac:dyDescent="0.25">
      <c r="A4475" s="356">
        <v>10928</v>
      </c>
      <c r="B4475" s="356" t="s">
        <v>8252</v>
      </c>
      <c r="C4475" s="356" t="s">
        <v>3518</v>
      </c>
      <c r="D4475" s="352">
        <v>15.64</v>
      </c>
    </row>
    <row r="4476" spans="1:4" x14ac:dyDescent="0.25">
      <c r="A4476" s="356">
        <v>10933</v>
      </c>
      <c r="B4476" s="356" t="s">
        <v>8253</v>
      </c>
      <c r="C4476" s="356" t="s">
        <v>3518</v>
      </c>
      <c r="D4476" s="352">
        <v>23.58</v>
      </c>
    </row>
    <row r="4477" spans="1:4" x14ac:dyDescent="0.25">
      <c r="A4477" s="356">
        <v>7158</v>
      </c>
      <c r="B4477" s="356" t="s">
        <v>8254</v>
      </c>
      <c r="C4477" s="356" t="s">
        <v>3518</v>
      </c>
      <c r="D4477" s="352">
        <v>40</v>
      </c>
    </row>
    <row r="4478" spans="1:4" x14ac:dyDescent="0.25">
      <c r="A4478" s="356">
        <v>10927</v>
      </c>
      <c r="B4478" s="356" t="s">
        <v>8255</v>
      </c>
      <c r="C4478" s="356" t="s">
        <v>3518</v>
      </c>
      <c r="D4478" s="352">
        <v>25.58</v>
      </c>
    </row>
    <row r="4479" spans="1:4" x14ac:dyDescent="0.25">
      <c r="A4479" s="356">
        <v>7162</v>
      </c>
      <c r="B4479" s="356" t="s">
        <v>8256</v>
      </c>
      <c r="C4479" s="356" t="s">
        <v>3518</v>
      </c>
      <c r="D4479" s="352">
        <v>62.59</v>
      </c>
    </row>
    <row r="4480" spans="1:4" x14ac:dyDescent="0.25">
      <c r="A4480" s="356">
        <v>10932</v>
      </c>
      <c r="B4480" s="356" t="s">
        <v>8257</v>
      </c>
      <c r="C4480" s="356" t="s">
        <v>3518</v>
      </c>
      <c r="D4480" s="352">
        <v>108.87</v>
      </c>
    </row>
    <row r="4481" spans="1:4" x14ac:dyDescent="0.25">
      <c r="A4481" s="356">
        <v>10937</v>
      </c>
      <c r="B4481" s="356" t="s">
        <v>8258</v>
      </c>
      <c r="C4481" s="356" t="s">
        <v>3518</v>
      </c>
      <c r="D4481" s="352">
        <v>27.98</v>
      </c>
    </row>
    <row r="4482" spans="1:4" x14ac:dyDescent="0.25">
      <c r="A4482" s="356">
        <v>10935</v>
      </c>
      <c r="B4482" s="356" t="s">
        <v>8259</v>
      </c>
      <c r="C4482" s="356" t="s">
        <v>3518</v>
      </c>
      <c r="D4482" s="352">
        <v>48.53</v>
      </c>
    </row>
    <row r="4483" spans="1:4" x14ac:dyDescent="0.25">
      <c r="A4483" s="356">
        <v>10931</v>
      </c>
      <c r="B4483" s="356" t="s">
        <v>8260</v>
      </c>
      <c r="C4483" s="356" t="s">
        <v>3518</v>
      </c>
      <c r="D4483" s="352">
        <v>13.65</v>
      </c>
    </row>
    <row r="4484" spans="1:4" x14ac:dyDescent="0.25">
      <c r="A4484" s="356">
        <v>7164</v>
      </c>
      <c r="B4484" s="356" t="s">
        <v>8261</v>
      </c>
      <c r="C4484" s="356" t="s">
        <v>3518</v>
      </c>
      <c r="D4484" s="352">
        <v>45.18</v>
      </c>
    </row>
    <row r="4485" spans="1:4" x14ac:dyDescent="0.25">
      <c r="A4485" s="356">
        <v>36887</v>
      </c>
      <c r="B4485" s="356" t="s">
        <v>6908</v>
      </c>
      <c r="C4485" s="356" t="s">
        <v>3518</v>
      </c>
      <c r="D4485" s="352">
        <v>10.87</v>
      </c>
    </row>
    <row r="4486" spans="1:4" x14ac:dyDescent="0.25">
      <c r="A4486" s="356">
        <v>34630</v>
      </c>
      <c r="B4486" s="356" t="s">
        <v>8262</v>
      </c>
      <c r="C4486" s="356" t="s">
        <v>3517</v>
      </c>
      <c r="D4486" s="353">
        <v>1100.67</v>
      </c>
    </row>
    <row r="4487" spans="1:4" x14ac:dyDescent="0.25">
      <c r="A4487" s="356">
        <v>7161</v>
      </c>
      <c r="B4487" s="356" t="s">
        <v>6909</v>
      </c>
      <c r="C4487" s="356" t="s">
        <v>3518</v>
      </c>
      <c r="D4487" s="352">
        <v>5.62</v>
      </c>
    </row>
    <row r="4488" spans="1:4" x14ac:dyDescent="0.25">
      <c r="A4488" s="356">
        <v>7170</v>
      </c>
      <c r="B4488" s="356" t="s">
        <v>6910</v>
      </c>
      <c r="C4488" s="356" t="s">
        <v>3518</v>
      </c>
      <c r="D4488" s="352">
        <v>2.62</v>
      </c>
    </row>
    <row r="4489" spans="1:4" x14ac:dyDescent="0.25">
      <c r="A4489" s="356">
        <v>37524</v>
      </c>
      <c r="B4489" s="356" t="s">
        <v>6911</v>
      </c>
      <c r="C4489" s="356" t="s">
        <v>3526</v>
      </c>
      <c r="D4489" s="352">
        <v>2.4</v>
      </c>
    </row>
    <row r="4490" spans="1:4" x14ac:dyDescent="0.25">
      <c r="A4490" s="356">
        <v>37525</v>
      </c>
      <c r="B4490" s="356" t="s">
        <v>6912</v>
      </c>
      <c r="C4490" s="356" t="s">
        <v>3526</v>
      </c>
      <c r="D4490" s="352">
        <v>3.28</v>
      </c>
    </row>
    <row r="4491" spans="1:4" x14ac:dyDescent="0.25">
      <c r="A4491" s="356">
        <v>36789</v>
      </c>
      <c r="B4491" s="356" t="s">
        <v>6913</v>
      </c>
      <c r="C4491" s="356" t="s">
        <v>3517</v>
      </c>
      <c r="D4491" s="352">
        <v>2.77</v>
      </c>
    </row>
    <row r="4492" spans="1:4" x14ac:dyDescent="0.25">
      <c r="A4492" s="356">
        <v>7173</v>
      </c>
      <c r="B4492" s="356" t="s">
        <v>8263</v>
      </c>
      <c r="C4492" s="356" t="s">
        <v>3841</v>
      </c>
      <c r="D4492" s="353">
        <v>1789.99</v>
      </c>
    </row>
    <row r="4493" spans="1:4" x14ac:dyDescent="0.25">
      <c r="A4493" s="356">
        <v>7175</v>
      </c>
      <c r="B4493" s="356" t="s">
        <v>10819</v>
      </c>
      <c r="C4493" s="356" t="s">
        <v>3517</v>
      </c>
      <c r="D4493" s="352">
        <v>2.02</v>
      </c>
    </row>
    <row r="4494" spans="1:4" x14ac:dyDescent="0.25">
      <c r="A4494" s="356">
        <v>40741</v>
      </c>
      <c r="B4494" s="356" t="s">
        <v>10419</v>
      </c>
      <c r="C4494" s="356" t="s">
        <v>3517</v>
      </c>
      <c r="D4494" s="352">
        <v>2.8</v>
      </c>
    </row>
    <row r="4495" spans="1:4" x14ac:dyDescent="0.25">
      <c r="A4495" s="356">
        <v>7184</v>
      </c>
      <c r="B4495" s="356" t="s">
        <v>6914</v>
      </c>
      <c r="C4495" s="356" t="s">
        <v>3518</v>
      </c>
      <c r="D4495" s="352">
        <v>35.770000000000003</v>
      </c>
    </row>
    <row r="4496" spans="1:4" x14ac:dyDescent="0.25">
      <c r="A4496" s="356">
        <v>34458</v>
      </c>
      <c r="B4496" s="356" t="s">
        <v>6915</v>
      </c>
      <c r="C4496" s="356" t="s">
        <v>3517</v>
      </c>
      <c r="D4496" s="352">
        <v>166.26</v>
      </c>
    </row>
    <row r="4497" spans="1:4" x14ac:dyDescent="0.25">
      <c r="A4497" s="356">
        <v>34464</v>
      </c>
      <c r="B4497" s="356" t="s">
        <v>6916</v>
      </c>
      <c r="C4497" s="356" t="s">
        <v>3517</v>
      </c>
      <c r="D4497" s="352">
        <v>247.49</v>
      </c>
    </row>
    <row r="4498" spans="1:4" x14ac:dyDescent="0.25">
      <c r="A4498" s="356">
        <v>34468</v>
      </c>
      <c r="B4498" s="356" t="s">
        <v>6917</v>
      </c>
      <c r="C4498" s="356" t="s">
        <v>3517</v>
      </c>
      <c r="D4498" s="352">
        <v>312.02</v>
      </c>
    </row>
    <row r="4499" spans="1:4" x14ac:dyDescent="0.25">
      <c r="A4499" s="356">
        <v>34473</v>
      </c>
      <c r="B4499" s="356" t="s">
        <v>6918</v>
      </c>
      <c r="C4499" s="356" t="s">
        <v>3517</v>
      </c>
      <c r="D4499" s="352">
        <v>189.27</v>
      </c>
    </row>
    <row r="4500" spans="1:4" x14ac:dyDescent="0.25">
      <c r="A4500" s="356">
        <v>34480</v>
      </c>
      <c r="B4500" s="356" t="s">
        <v>6919</v>
      </c>
      <c r="C4500" s="356" t="s">
        <v>3517</v>
      </c>
      <c r="D4500" s="352">
        <v>349.79</v>
      </c>
    </row>
    <row r="4501" spans="1:4" x14ac:dyDescent="0.25">
      <c r="A4501" s="356">
        <v>34486</v>
      </c>
      <c r="B4501" s="356" t="s">
        <v>6920</v>
      </c>
      <c r="C4501" s="356" t="s">
        <v>3517</v>
      </c>
      <c r="D4501" s="352">
        <v>414.14</v>
      </c>
    </row>
    <row r="4502" spans="1:4" x14ac:dyDescent="0.25">
      <c r="A4502" s="356">
        <v>7190</v>
      </c>
      <c r="B4502" s="356" t="s">
        <v>6921</v>
      </c>
      <c r="C4502" s="356" t="s">
        <v>3517</v>
      </c>
      <c r="D4502" s="352">
        <v>13.82</v>
      </c>
    </row>
    <row r="4503" spans="1:4" x14ac:dyDescent="0.25">
      <c r="A4503" s="356">
        <v>34417</v>
      </c>
      <c r="B4503" s="356" t="s">
        <v>6922</v>
      </c>
      <c r="C4503" s="356" t="s">
        <v>3517</v>
      </c>
      <c r="D4503" s="352">
        <v>22.13</v>
      </c>
    </row>
    <row r="4504" spans="1:4" x14ac:dyDescent="0.25">
      <c r="A4504" s="356">
        <v>7213</v>
      </c>
      <c r="B4504" s="356" t="s">
        <v>6923</v>
      </c>
      <c r="C4504" s="356" t="s">
        <v>3518</v>
      </c>
      <c r="D4504" s="352">
        <v>20.29</v>
      </c>
    </row>
    <row r="4505" spans="1:4" x14ac:dyDescent="0.25">
      <c r="A4505" s="356">
        <v>7195</v>
      </c>
      <c r="B4505" s="356" t="s">
        <v>6924</v>
      </c>
      <c r="C4505" s="356" t="s">
        <v>3517</v>
      </c>
      <c r="D4505" s="352">
        <v>59.58</v>
      </c>
    </row>
    <row r="4506" spans="1:4" x14ac:dyDescent="0.25">
      <c r="A4506" s="356">
        <v>7186</v>
      </c>
      <c r="B4506" s="356" t="s">
        <v>6925</v>
      </c>
      <c r="C4506" s="356" t="s">
        <v>3517</v>
      </c>
      <c r="D4506" s="352">
        <v>64.900000000000006</v>
      </c>
    </row>
    <row r="4507" spans="1:4" x14ac:dyDescent="0.25">
      <c r="A4507" s="356">
        <v>7194</v>
      </c>
      <c r="B4507" s="356" t="s">
        <v>6926</v>
      </c>
      <c r="C4507" s="356" t="s">
        <v>3518</v>
      </c>
      <c r="D4507" s="352">
        <v>29.92</v>
      </c>
    </row>
    <row r="4508" spans="1:4" x14ac:dyDescent="0.25">
      <c r="A4508" s="356">
        <v>7197</v>
      </c>
      <c r="B4508" s="356" t="s">
        <v>6927</v>
      </c>
      <c r="C4508" s="356" t="s">
        <v>3517</v>
      </c>
      <c r="D4508" s="352">
        <v>126.29</v>
      </c>
    </row>
    <row r="4509" spans="1:4" x14ac:dyDescent="0.25">
      <c r="A4509" s="356">
        <v>7192</v>
      </c>
      <c r="B4509" s="356" t="s">
        <v>6928</v>
      </c>
      <c r="C4509" s="356" t="s">
        <v>3517</v>
      </c>
      <c r="D4509" s="352">
        <v>113.15</v>
      </c>
    </row>
    <row r="4510" spans="1:4" x14ac:dyDescent="0.25">
      <c r="A4510" s="356">
        <v>7193</v>
      </c>
      <c r="B4510" s="356" t="s">
        <v>6929</v>
      </c>
      <c r="C4510" s="356" t="s">
        <v>3517</v>
      </c>
      <c r="D4510" s="352">
        <v>127.39</v>
      </c>
    </row>
    <row r="4511" spans="1:4" x14ac:dyDescent="0.25">
      <c r="A4511" s="356">
        <v>7189</v>
      </c>
      <c r="B4511" s="356" t="s">
        <v>6930</v>
      </c>
      <c r="C4511" s="356" t="s">
        <v>3517</v>
      </c>
      <c r="D4511" s="352">
        <v>148.04</v>
      </c>
    </row>
    <row r="4512" spans="1:4" x14ac:dyDescent="0.25">
      <c r="A4512" s="356">
        <v>34402</v>
      </c>
      <c r="B4512" s="356" t="s">
        <v>6931</v>
      </c>
      <c r="C4512" s="356" t="s">
        <v>3517</v>
      </c>
      <c r="D4512" s="352">
        <v>209</v>
      </c>
    </row>
    <row r="4513" spans="1:4" x14ac:dyDescent="0.25">
      <c r="A4513" s="356">
        <v>7245</v>
      </c>
      <c r="B4513" s="356" t="s">
        <v>6932</v>
      </c>
      <c r="C4513" s="356" t="s">
        <v>3517</v>
      </c>
      <c r="D4513" s="352">
        <v>45.79</v>
      </c>
    </row>
    <row r="4514" spans="1:4" x14ac:dyDescent="0.25">
      <c r="A4514" s="356">
        <v>34425</v>
      </c>
      <c r="B4514" s="356" t="s">
        <v>6933</v>
      </c>
      <c r="C4514" s="356" t="s">
        <v>3517</v>
      </c>
      <c r="D4514" s="352">
        <v>134.26</v>
      </c>
    </row>
    <row r="4515" spans="1:4" x14ac:dyDescent="0.25">
      <c r="A4515" s="356">
        <v>7223</v>
      </c>
      <c r="B4515" s="356" t="s">
        <v>6934</v>
      </c>
      <c r="C4515" s="356" t="s">
        <v>3517</v>
      </c>
      <c r="D4515" s="352">
        <v>149.62</v>
      </c>
    </row>
    <row r="4516" spans="1:4" x14ac:dyDescent="0.25">
      <c r="A4516" s="356">
        <v>7234</v>
      </c>
      <c r="B4516" s="356" t="s">
        <v>6935</v>
      </c>
      <c r="C4516" s="356" t="s">
        <v>3517</v>
      </c>
      <c r="D4516" s="352">
        <v>225.78</v>
      </c>
    </row>
    <row r="4517" spans="1:4" x14ac:dyDescent="0.25">
      <c r="A4517" s="356">
        <v>7224</v>
      </c>
      <c r="B4517" s="356" t="s">
        <v>6936</v>
      </c>
      <c r="C4517" s="356" t="s">
        <v>3517</v>
      </c>
      <c r="D4517" s="352">
        <v>275.06</v>
      </c>
    </row>
    <row r="4518" spans="1:4" x14ac:dyDescent="0.25">
      <c r="A4518" s="356">
        <v>7225</v>
      </c>
      <c r="B4518" s="356" t="s">
        <v>6937</v>
      </c>
      <c r="C4518" s="356" t="s">
        <v>3517</v>
      </c>
      <c r="D4518" s="352">
        <v>294.93</v>
      </c>
    </row>
    <row r="4519" spans="1:4" x14ac:dyDescent="0.25">
      <c r="A4519" s="356">
        <v>7226</v>
      </c>
      <c r="B4519" s="356" t="s">
        <v>6938</v>
      </c>
      <c r="C4519" s="356" t="s">
        <v>3517</v>
      </c>
      <c r="D4519" s="352">
        <v>314.74</v>
      </c>
    </row>
    <row r="4520" spans="1:4" x14ac:dyDescent="0.25">
      <c r="A4520" s="356">
        <v>7227</v>
      </c>
      <c r="B4520" s="356" t="s">
        <v>6939</v>
      </c>
      <c r="C4520" s="356" t="s">
        <v>3517</v>
      </c>
      <c r="D4520" s="352">
        <v>358.25</v>
      </c>
    </row>
    <row r="4521" spans="1:4" x14ac:dyDescent="0.25">
      <c r="A4521" s="356">
        <v>7212</v>
      </c>
      <c r="B4521" s="356" t="s">
        <v>6940</v>
      </c>
      <c r="C4521" s="356" t="s">
        <v>3517</v>
      </c>
      <c r="D4521" s="352">
        <v>393.63</v>
      </c>
    </row>
    <row r="4522" spans="1:4" x14ac:dyDescent="0.25">
      <c r="A4522" s="356">
        <v>7229</v>
      </c>
      <c r="B4522" s="356" t="s">
        <v>6941</v>
      </c>
      <c r="C4522" s="356" t="s">
        <v>3517</v>
      </c>
      <c r="D4522" s="352">
        <v>249.51</v>
      </c>
    </row>
    <row r="4523" spans="1:4" x14ac:dyDescent="0.25">
      <c r="A4523" s="356">
        <v>7230</v>
      </c>
      <c r="B4523" s="356" t="s">
        <v>6942</v>
      </c>
      <c r="C4523" s="356" t="s">
        <v>3517</v>
      </c>
      <c r="D4523" s="352">
        <v>415.38</v>
      </c>
    </row>
    <row r="4524" spans="1:4" x14ac:dyDescent="0.25">
      <c r="A4524" s="356">
        <v>7231</v>
      </c>
      <c r="B4524" s="356" t="s">
        <v>6943</v>
      </c>
      <c r="C4524" s="356" t="s">
        <v>3517</v>
      </c>
      <c r="D4524" s="352">
        <v>589.26</v>
      </c>
    </row>
    <row r="4525" spans="1:4" x14ac:dyDescent="0.25">
      <c r="A4525" s="356">
        <v>7220</v>
      </c>
      <c r="B4525" s="356" t="s">
        <v>6944</v>
      </c>
      <c r="C4525" s="356" t="s">
        <v>3517</v>
      </c>
      <c r="D4525" s="352">
        <v>727.38</v>
      </c>
    </row>
    <row r="4526" spans="1:4" x14ac:dyDescent="0.25">
      <c r="A4526" s="356">
        <v>34447</v>
      </c>
      <c r="B4526" s="356" t="s">
        <v>6945</v>
      </c>
      <c r="C4526" s="356" t="s">
        <v>3517</v>
      </c>
      <c r="D4526" s="352">
        <v>813.32</v>
      </c>
    </row>
    <row r="4527" spans="1:4" x14ac:dyDescent="0.25">
      <c r="A4527" s="356">
        <v>7233</v>
      </c>
      <c r="B4527" s="356" t="s">
        <v>6946</v>
      </c>
      <c r="C4527" s="356" t="s">
        <v>3517</v>
      </c>
      <c r="D4527" s="352">
        <v>933</v>
      </c>
    </row>
    <row r="4528" spans="1:4" x14ac:dyDescent="0.25">
      <c r="A4528" s="356">
        <v>40740</v>
      </c>
      <c r="B4528" s="356" t="s">
        <v>12831</v>
      </c>
      <c r="C4528" s="356" t="s">
        <v>3518</v>
      </c>
      <c r="D4528" s="352">
        <v>179.98</v>
      </c>
    </row>
    <row r="4529" spans="1:4" x14ac:dyDescent="0.25">
      <c r="A4529" s="356">
        <v>25007</v>
      </c>
      <c r="B4529" s="356" t="s">
        <v>8264</v>
      </c>
      <c r="C4529" s="356" t="s">
        <v>3518</v>
      </c>
      <c r="D4529" s="352">
        <v>51.5</v>
      </c>
    </row>
    <row r="4530" spans="1:4" x14ac:dyDescent="0.25">
      <c r="A4530" s="356">
        <v>43071</v>
      </c>
      <c r="B4530" s="356" t="s">
        <v>10820</v>
      </c>
      <c r="C4530" s="356" t="s">
        <v>3518</v>
      </c>
      <c r="D4530" s="352">
        <v>202.65</v>
      </c>
    </row>
    <row r="4531" spans="1:4" x14ac:dyDescent="0.25">
      <c r="A4531" s="356">
        <v>39520</v>
      </c>
      <c r="B4531" s="356" t="s">
        <v>8265</v>
      </c>
      <c r="C4531" s="356" t="s">
        <v>3518</v>
      </c>
      <c r="D4531" s="352">
        <v>165.33</v>
      </c>
    </row>
    <row r="4532" spans="1:4" x14ac:dyDescent="0.25">
      <c r="A4532" s="356">
        <v>39521</v>
      </c>
      <c r="B4532" s="356" t="s">
        <v>8266</v>
      </c>
      <c r="C4532" s="356" t="s">
        <v>3518</v>
      </c>
      <c r="D4532" s="352">
        <v>170.73</v>
      </c>
    </row>
    <row r="4533" spans="1:4" x14ac:dyDescent="0.25">
      <c r="A4533" s="356">
        <v>39522</v>
      </c>
      <c r="B4533" s="356" t="s">
        <v>8267</v>
      </c>
      <c r="C4533" s="356" t="s">
        <v>3518</v>
      </c>
      <c r="D4533" s="352">
        <v>176.3</v>
      </c>
    </row>
    <row r="4534" spans="1:4" x14ac:dyDescent="0.25">
      <c r="A4534" s="356">
        <v>7243</v>
      </c>
      <c r="B4534" s="356" t="s">
        <v>8268</v>
      </c>
      <c r="C4534" s="356" t="s">
        <v>3518</v>
      </c>
      <c r="D4534" s="352">
        <v>53.81</v>
      </c>
    </row>
    <row r="4535" spans="1:4" x14ac:dyDescent="0.25">
      <c r="A4535" s="356">
        <v>11067</v>
      </c>
      <c r="B4535" s="356" t="s">
        <v>8269</v>
      </c>
      <c r="C4535" s="356" t="s">
        <v>3517</v>
      </c>
      <c r="D4535" s="352">
        <v>481.54</v>
      </c>
    </row>
    <row r="4536" spans="1:4" x14ac:dyDescent="0.25">
      <c r="A4536" s="356">
        <v>11068</v>
      </c>
      <c r="B4536" s="356" t="s">
        <v>8270</v>
      </c>
      <c r="C4536" s="356" t="s">
        <v>3517</v>
      </c>
      <c r="D4536" s="352">
        <v>608.35</v>
      </c>
    </row>
    <row r="4537" spans="1:4" x14ac:dyDescent="0.25">
      <c r="A4537" s="356">
        <v>7246</v>
      </c>
      <c r="B4537" s="356" t="s">
        <v>6947</v>
      </c>
      <c r="C4537" s="356" t="s">
        <v>3517</v>
      </c>
      <c r="D4537" s="352">
        <v>50.57</v>
      </c>
    </row>
    <row r="4538" spans="1:4" x14ac:dyDescent="0.25">
      <c r="A4538" s="356">
        <v>41097</v>
      </c>
      <c r="B4538" s="356" t="s">
        <v>8844</v>
      </c>
      <c r="C4538" s="356" t="s">
        <v>3655</v>
      </c>
      <c r="D4538" s="353">
        <v>2781.48</v>
      </c>
    </row>
    <row r="4539" spans="1:4" x14ac:dyDescent="0.25">
      <c r="A4539" s="356">
        <v>12869</v>
      </c>
      <c r="B4539" s="356" t="s">
        <v>12832</v>
      </c>
      <c r="C4539" s="356" t="s">
        <v>3519</v>
      </c>
      <c r="D4539" s="352">
        <v>15.74</v>
      </c>
    </row>
    <row r="4540" spans="1:4" x14ac:dyDescent="0.25">
      <c r="A4540" s="356">
        <v>1574</v>
      </c>
      <c r="B4540" s="356" t="s">
        <v>6948</v>
      </c>
      <c r="C4540" s="356" t="s">
        <v>3517</v>
      </c>
      <c r="D4540" s="352">
        <v>1.27</v>
      </c>
    </row>
    <row r="4541" spans="1:4" x14ac:dyDescent="0.25">
      <c r="A4541" s="356">
        <v>1581</v>
      </c>
      <c r="B4541" s="356" t="s">
        <v>6949</v>
      </c>
      <c r="C4541" s="356" t="s">
        <v>3517</v>
      </c>
      <c r="D4541" s="352">
        <v>8.83</v>
      </c>
    </row>
    <row r="4542" spans="1:4" x14ac:dyDescent="0.25">
      <c r="A4542" s="356">
        <v>1575</v>
      </c>
      <c r="B4542" s="356" t="s">
        <v>6950</v>
      </c>
      <c r="C4542" s="356" t="s">
        <v>3517</v>
      </c>
      <c r="D4542" s="352">
        <v>1.51</v>
      </c>
    </row>
    <row r="4543" spans="1:4" x14ac:dyDescent="0.25">
      <c r="A4543" s="356">
        <v>1570</v>
      </c>
      <c r="B4543" s="356" t="s">
        <v>6951</v>
      </c>
      <c r="C4543" s="356" t="s">
        <v>3517</v>
      </c>
      <c r="D4543" s="352">
        <v>0.76</v>
      </c>
    </row>
    <row r="4544" spans="1:4" x14ac:dyDescent="0.25">
      <c r="A4544" s="356">
        <v>1576</v>
      </c>
      <c r="B4544" s="356" t="s">
        <v>6952</v>
      </c>
      <c r="C4544" s="356" t="s">
        <v>3517</v>
      </c>
      <c r="D4544" s="352">
        <v>2.09</v>
      </c>
    </row>
    <row r="4545" spans="1:4" x14ac:dyDescent="0.25">
      <c r="A4545" s="356">
        <v>1577</v>
      </c>
      <c r="B4545" s="356" t="s">
        <v>6953</v>
      </c>
      <c r="C4545" s="356" t="s">
        <v>3517</v>
      </c>
      <c r="D4545" s="352">
        <v>2.36</v>
      </c>
    </row>
    <row r="4546" spans="1:4" x14ac:dyDescent="0.25">
      <c r="A4546" s="356">
        <v>1571</v>
      </c>
      <c r="B4546" s="356" t="s">
        <v>6954</v>
      </c>
      <c r="C4546" s="356" t="s">
        <v>3517</v>
      </c>
      <c r="D4546" s="352">
        <v>0.99</v>
      </c>
    </row>
    <row r="4547" spans="1:4" x14ac:dyDescent="0.25">
      <c r="A4547" s="356">
        <v>1578</v>
      </c>
      <c r="B4547" s="356" t="s">
        <v>6955</v>
      </c>
      <c r="C4547" s="356" t="s">
        <v>3517</v>
      </c>
      <c r="D4547" s="352">
        <v>4.09</v>
      </c>
    </row>
    <row r="4548" spans="1:4" x14ac:dyDescent="0.25">
      <c r="A4548" s="356">
        <v>1573</v>
      </c>
      <c r="B4548" s="356" t="s">
        <v>6956</v>
      </c>
      <c r="C4548" s="356" t="s">
        <v>3517</v>
      </c>
      <c r="D4548" s="352">
        <v>1.18</v>
      </c>
    </row>
    <row r="4549" spans="1:4" x14ac:dyDescent="0.25">
      <c r="A4549" s="356">
        <v>1579</v>
      </c>
      <c r="B4549" s="356" t="s">
        <v>6957</v>
      </c>
      <c r="C4549" s="356" t="s">
        <v>3517</v>
      </c>
      <c r="D4549" s="352">
        <v>5.0999999999999996</v>
      </c>
    </row>
    <row r="4550" spans="1:4" x14ac:dyDescent="0.25">
      <c r="A4550" s="356">
        <v>1580</v>
      </c>
      <c r="B4550" s="356" t="s">
        <v>6958</v>
      </c>
      <c r="C4550" s="356" t="s">
        <v>3517</v>
      </c>
      <c r="D4550" s="352">
        <v>6.28</v>
      </c>
    </row>
    <row r="4551" spans="1:4" x14ac:dyDescent="0.25">
      <c r="A4551" s="356">
        <v>39321</v>
      </c>
      <c r="B4551" s="356" t="s">
        <v>6959</v>
      </c>
      <c r="C4551" s="356" t="s">
        <v>3517</v>
      </c>
      <c r="D4551" s="352">
        <v>21.84</v>
      </c>
    </row>
    <row r="4552" spans="1:4" x14ac:dyDescent="0.25">
      <c r="A4552" s="356">
        <v>39319</v>
      </c>
      <c r="B4552" s="356" t="s">
        <v>6960</v>
      </c>
      <c r="C4552" s="356" t="s">
        <v>3517</v>
      </c>
      <c r="D4552" s="352">
        <v>8.5299999999999994</v>
      </c>
    </row>
    <row r="4553" spans="1:4" x14ac:dyDescent="0.25">
      <c r="A4553" s="356">
        <v>39320</v>
      </c>
      <c r="B4553" s="356" t="s">
        <v>6961</v>
      </c>
      <c r="C4553" s="356" t="s">
        <v>3517</v>
      </c>
      <c r="D4553" s="352">
        <v>14.18</v>
      </c>
    </row>
    <row r="4554" spans="1:4" x14ac:dyDescent="0.25">
      <c r="A4554" s="356">
        <v>1591</v>
      </c>
      <c r="B4554" s="356" t="s">
        <v>6962</v>
      </c>
      <c r="C4554" s="356" t="s">
        <v>3517</v>
      </c>
      <c r="D4554" s="352">
        <v>19.48</v>
      </c>
    </row>
    <row r="4555" spans="1:4" x14ac:dyDescent="0.25">
      <c r="A4555" s="356">
        <v>1547</v>
      </c>
      <c r="B4555" s="356" t="s">
        <v>6963</v>
      </c>
      <c r="C4555" s="356" t="s">
        <v>3517</v>
      </c>
      <c r="D4555" s="352">
        <v>102.08</v>
      </c>
    </row>
    <row r="4556" spans="1:4" x14ac:dyDescent="0.25">
      <c r="A4556" s="356">
        <v>38196</v>
      </c>
      <c r="B4556" s="356" t="s">
        <v>6964</v>
      </c>
      <c r="C4556" s="356" t="s">
        <v>3517</v>
      </c>
      <c r="D4556" s="352">
        <v>19.88</v>
      </c>
    </row>
    <row r="4557" spans="1:4" x14ac:dyDescent="0.25">
      <c r="A4557" s="356">
        <v>1543</v>
      </c>
      <c r="B4557" s="356" t="s">
        <v>6965</v>
      </c>
      <c r="C4557" s="356" t="s">
        <v>3517</v>
      </c>
      <c r="D4557" s="352">
        <v>21.13</v>
      </c>
    </row>
    <row r="4558" spans="1:4" x14ac:dyDescent="0.25">
      <c r="A4558" s="356">
        <v>1585</v>
      </c>
      <c r="B4558" s="356" t="s">
        <v>6966</v>
      </c>
      <c r="C4558" s="356" t="s">
        <v>3517</v>
      </c>
      <c r="D4558" s="352">
        <v>4.09</v>
      </c>
    </row>
    <row r="4559" spans="1:4" x14ac:dyDescent="0.25">
      <c r="A4559" s="356">
        <v>1593</v>
      </c>
      <c r="B4559" s="356" t="s">
        <v>6967</v>
      </c>
      <c r="C4559" s="356" t="s">
        <v>3517</v>
      </c>
      <c r="D4559" s="352">
        <v>21.73</v>
      </c>
    </row>
    <row r="4560" spans="1:4" x14ac:dyDescent="0.25">
      <c r="A4560" s="356">
        <v>11838</v>
      </c>
      <c r="B4560" s="356" t="s">
        <v>6968</v>
      </c>
      <c r="C4560" s="356" t="s">
        <v>3517</v>
      </c>
      <c r="D4560" s="352">
        <v>28.67</v>
      </c>
    </row>
    <row r="4561" spans="1:4" x14ac:dyDescent="0.25">
      <c r="A4561" s="356">
        <v>1594</v>
      </c>
      <c r="B4561" s="356" t="s">
        <v>6969</v>
      </c>
      <c r="C4561" s="356" t="s">
        <v>3517</v>
      </c>
      <c r="D4561" s="352">
        <v>28.98</v>
      </c>
    </row>
    <row r="4562" spans="1:4" x14ac:dyDescent="0.25">
      <c r="A4562" s="356">
        <v>1586</v>
      </c>
      <c r="B4562" s="356" t="s">
        <v>6970</v>
      </c>
      <c r="C4562" s="356" t="s">
        <v>3517</v>
      </c>
      <c r="D4562" s="352">
        <v>5.18</v>
      </c>
    </row>
    <row r="4563" spans="1:4" x14ac:dyDescent="0.25">
      <c r="A4563" s="356">
        <v>11839</v>
      </c>
      <c r="B4563" s="356" t="s">
        <v>6971</v>
      </c>
      <c r="C4563" s="356" t="s">
        <v>3517</v>
      </c>
      <c r="D4563" s="352">
        <v>41.71</v>
      </c>
    </row>
    <row r="4564" spans="1:4" x14ac:dyDescent="0.25">
      <c r="A4564" s="356">
        <v>1587</v>
      </c>
      <c r="B4564" s="356" t="s">
        <v>6972</v>
      </c>
      <c r="C4564" s="356" t="s">
        <v>3517</v>
      </c>
      <c r="D4564" s="352">
        <v>5.27</v>
      </c>
    </row>
    <row r="4565" spans="1:4" x14ac:dyDescent="0.25">
      <c r="A4565" s="356">
        <v>1545</v>
      </c>
      <c r="B4565" s="356" t="s">
        <v>6973</v>
      </c>
      <c r="C4565" s="356" t="s">
        <v>3517</v>
      </c>
      <c r="D4565" s="352">
        <v>50.06</v>
      </c>
    </row>
    <row r="4566" spans="1:4" x14ac:dyDescent="0.25">
      <c r="A4566" s="356">
        <v>1588</v>
      </c>
      <c r="B4566" s="356" t="s">
        <v>6974</v>
      </c>
      <c r="C4566" s="356" t="s">
        <v>3517</v>
      </c>
      <c r="D4566" s="352">
        <v>7.23</v>
      </c>
    </row>
    <row r="4567" spans="1:4" x14ac:dyDescent="0.25">
      <c r="A4567" s="356">
        <v>1535</v>
      </c>
      <c r="B4567" s="356" t="s">
        <v>6975</v>
      </c>
      <c r="C4567" s="356" t="s">
        <v>3517</v>
      </c>
      <c r="D4567" s="352">
        <v>4.17</v>
      </c>
    </row>
    <row r="4568" spans="1:4" x14ac:dyDescent="0.25">
      <c r="A4568" s="356">
        <v>1589</v>
      </c>
      <c r="B4568" s="356" t="s">
        <v>6976</v>
      </c>
      <c r="C4568" s="356" t="s">
        <v>3517</v>
      </c>
      <c r="D4568" s="352">
        <v>7.46</v>
      </c>
    </row>
    <row r="4569" spans="1:4" x14ac:dyDescent="0.25">
      <c r="A4569" s="356">
        <v>1546</v>
      </c>
      <c r="B4569" s="356" t="s">
        <v>6977</v>
      </c>
      <c r="C4569" s="356" t="s">
        <v>3517</v>
      </c>
      <c r="D4569" s="352">
        <v>84.47</v>
      </c>
    </row>
    <row r="4570" spans="1:4" x14ac:dyDescent="0.25">
      <c r="A4570" s="356">
        <v>1590</v>
      </c>
      <c r="B4570" s="356" t="s">
        <v>6978</v>
      </c>
      <c r="C4570" s="356" t="s">
        <v>3517</v>
      </c>
      <c r="D4570" s="352">
        <v>13.14</v>
      </c>
    </row>
    <row r="4571" spans="1:4" x14ac:dyDescent="0.25">
      <c r="A4571" s="356">
        <v>1542</v>
      </c>
      <c r="B4571" s="356" t="s">
        <v>6979</v>
      </c>
      <c r="C4571" s="356" t="s">
        <v>3517</v>
      </c>
      <c r="D4571" s="352">
        <v>17.399999999999999</v>
      </c>
    </row>
    <row r="4572" spans="1:4" x14ac:dyDescent="0.25">
      <c r="A4572" s="356">
        <v>38415</v>
      </c>
      <c r="B4572" s="356" t="s">
        <v>6980</v>
      </c>
      <c r="C4572" s="356" t="s">
        <v>3517</v>
      </c>
      <c r="D4572" s="353">
        <v>1311.09</v>
      </c>
    </row>
    <row r="4573" spans="1:4" x14ac:dyDescent="0.25">
      <c r="A4573" s="356">
        <v>38414</v>
      </c>
      <c r="B4573" s="356" t="s">
        <v>6981</v>
      </c>
      <c r="C4573" s="356" t="s">
        <v>3517</v>
      </c>
      <c r="D4573" s="353">
        <v>1840.13</v>
      </c>
    </row>
    <row r="4574" spans="1:4" x14ac:dyDescent="0.25">
      <c r="A4574" s="356">
        <v>38128</v>
      </c>
      <c r="B4574" s="356" t="s">
        <v>6982</v>
      </c>
      <c r="C4574" s="356" t="s">
        <v>3575</v>
      </c>
      <c r="D4574" s="352">
        <v>0.67</v>
      </c>
    </row>
    <row r="4575" spans="1:4" x14ac:dyDescent="0.25">
      <c r="A4575" s="356">
        <v>7253</v>
      </c>
      <c r="B4575" s="356" t="s">
        <v>6983</v>
      </c>
      <c r="C4575" s="356" t="s">
        <v>3524</v>
      </c>
      <c r="D4575" s="352">
        <v>143.57</v>
      </c>
    </row>
    <row r="4576" spans="1:4" x14ac:dyDescent="0.25">
      <c r="A4576" s="356">
        <v>4806</v>
      </c>
      <c r="B4576" s="356" t="s">
        <v>6984</v>
      </c>
      <c r="C4576" s="356" t="s">
        <v>3526</v>
      </c>
      <c r="D4576" s="352">
        <v>15.24</v>
      </c>
    </row>
    <row r="4577" spans="1:4" x14ac:dyDescent="0.25">
      <c r="A4577" s="356">
        <v>34401</v>
      </c>
      <c r="B4577" s="356" t="s">
        <v>10420</v>
      </c>
      <c r="C4577" s="356" t="s">
        <v>3517</v>
      </c>
      <c r="D4577" s="352">
        <v>2.13</v>
      </c>
    </row>
    <row r="4578" spans="1:4" x14ac:dyDescent="0.25">
      <c r="A4578" s="356">
        <v>7260</v>
      </c>
      <c r="B4578" s="356" t="s">
        <v>10421</v>
      </c>
      <c r="C4578" s="356" t="s">
        <v>3517</v>
      </c>
      <c r="D4578" s="352">
        <v>1.89</v>
      </c>
    </row>
    <row r="4579" spans="1:4" x14ac:dyDescent="0.25">
      <c r="A4579" s="356">
        <v>7256</v>
      </c>
      <c r="B4579" s="356" t="s">
        <v>10422</v>
      </c>
      <c r="C4579" s="356" t="s">
        <v>3517</v>
      </c>
      <c r="D4579" s="352">
        <v>1.87</v>
      </c>
    </row>
    <row r="4580" spans="1:4" x14ac:dyDescent="0.25">
      <c r="A4580" s="356">
        <v>7258</v>
      </c>
      <c r="B4580" s="356" t="s">
        <v>10423</v>
      </c>
      <c r="C4580" s="356" t="s">
        <v>3517</v>
      </c>
      <c r="D4580" s="352">
        <v>0.77</v>
      </c>
    </row>
    <row r="4581" spans="1:4" x14ac:dyDescent="0.25">
      <c r="A4581" s="356">
        <v>34400</v>
      </c>
      <c r="B4581" s="356" t="s">
        <v>10424</v>
      </c>
      <c r="C4581" s="356" t="s">
        <v>3517</v>
      </c>
      <c r="D4581" s="352">
        <v>3.28</v>
      </c>
    </row>
    <row r="4582" spans="1:4" x14ac:dyDescent="0.25">
      <c r="A4582" s="356">
        <v>10617</v>
      </c>
      <c r="B4582" s="356" t="s">
        <v>10425</v>
      </c>
      <c r="C4582" s="356" t="s">
        <v>3517</v>
      </c>
      <c r="D4582" s="352">
        <v>6.27</v>
      </c>
    </row>
    <row r="4583" spans="1:4" x14ac:dyDescent="0.25">
      <c r="A4583" s="356">
        <v>7274</v>
      </c>
      <c r="B4583" s="356" t="s">
        <v>6985</v>
      </c>
      <c r="C4583" s="356" t="s">
        <v>3517</v>
      </c>
      <c r="D4583" s="352">
        <v>64.459999999999994</v>
      </c>
    </row>
    <row r="4584" spans="1:4" x14ac:dyDescent="0.25">
      <c r="A4584" s="356">
        <v>11663</v>
      </c>
      <c r="B4584" s="356" t="s">
        <v>6986</v>
      </c>
      <c r="C4584" s="356" t="s">
        <v>3517</v>
      </c>
      <c r="D4584" s="352">
        <v>530.29</v>
      </c>
    </row>
    <row r="4585" spans="1:4" x14ac:dyDescent="0.25">
      <c r="A4585" s="356">
        <v>154</v>
      </c>
      <c r="B4585" s="356" t="s">
        <v>8271</v>
      </c>
      <c r="C4585" s="356" t="s">
        <v>3576</v>
      </c>
      <c r="D4585" s="352">
        <v>55.36</v>
      </c>
    </row>
    <row r="4586" spans="1:4" x14ac:dyDescent="0.25">
      <c r="A4586" s="356">
        <v>38121</v>
      </c>
      <c r="B4586" s="356" t="s">
        <v>12833</v>
      </c>
      <c r="C4586" s="356" t="s">
        <v>3576</v>
      </c>
      <c r="D4586" s="352">
        <v>8.19</v>
      </c>
    </row>
    <row r="4587" spans="1:4" x14ac:dyDescent="0.25">
      <c r="A4587" s="356">
        <v>43776</v>
      </c>
      <c r="B4587" s="356" t="s">
        <v>10426</v>
      </c>
      <c r="C4587" s="356" t="s">
        <v>3576</v>
      </c>
      <c r="D4587" s="352">
        <v>20.28</v>
      </c>
    </row>
    <row r="4588" spans="1:4" x14ac:dyDescent="0.25">
      <c r="A4588" s="356">
        <v>7343</v>
      </c>
      <c r="B4588" s="356" t="s">
        <v>12834</v>
      </c>
      <c r="C4588" s="356" t="s">
        <v>3576</v>
      </c>
      <c r="D4588" s="352">
        <v>7.25</v>
      </c>
    </row>
    <row r="4589" spans="1:4" x14ac:dyDescent="0.25">
      <c r="A4589" s="356">
        <v>7348</v>
      </c>
      <c r="B4589" s="356" t="s">
        <v>6987</v>
      </c>
      <c r="C4589" s="356" t="s">
        <v>3576</v>
      </c>
      <c r="D4589" s="352">
        <v>15.02</v>
      </c>
    </row>
    <row r="4590" spans="1:4" x14ac:dyDescent="0.25">
      <c r="A4590" s="356">
        <v>7313</v>
      </c>
      <c r="B4590" s="356" t="s">
        <v>6988</v>
      </c>
      <c r="C4590" s="356" t="s">
        <v>3576</v>
      </c>
      <c r="D4590" s="352">
        <v>36.549999999999997</v>
      </c>
    </row>
    <row r="4591" spans="1:4" x14ac:dyDescent="0.25">
      <c r="A4591" s="356">
        <v>7319</v>
      </c>
      <c r="B4591" s="356" t="s">
        <v>6989</v>
      </c>
      <c r="C4591" s="356" t="s">
        <v>3576</v>
      </c>
      <c r="D4591" s="352">
        <v>20.92</v>
      </c>
    </row>
    <row r="4592" spans="1:4" x14ac:dyDescent="0.25">
      <c r="A4592" s="356">
        <v>7314</v>
      </c>
      <c r="B4592" s="356" t="s">
        <v>12835</v>
      </c>
      <c r="C4592" s="356" t="s">
        <v>3576</v>
      </c>
      <c r="D4592" s="352">
        <v>32.46</v>
      </c>
    </row>
    <row r="4593" spans="1:4" x14ac:dyDescent="0.25">
      <c r="A4593" s="356">
        <v>7304</v>
      </c>
      <c r="B4593" s="356" t="s">
        <v>10427</v>
      </c>
      <c r="C4593" s="356" t="s">
        <v>3576</v>
      </c>
      <c r="D4593" s="352">
        <v>60.12</v>
      </c>
    </row>
    <row r="4594" spans="1:4" x14ac:dyDescent="0.25">
      <c r="A4594" s="356">
        <v>43649</v>
      </c>
      <c r="B4594" s="356" t="s">
        <v>10428</v>
      </c>
      <c r="C4594" s="356" t="s">
        <v>3576</v>
      </c>
      <c r="D4594" s="352">
        <v>31.09</v>
      </c>
    </row>
    <row r="4595" spans="1:4" x14ac:dyDescent="0.25">
      <c r="A4595" s="356">
        <v>43650</v>
      </c>
      <c r="B4595" s="356" t="s">
        <v>10429</v>
      </c>
      <c r="C4595" s="356" t="s">
        <v>3576</v>
      </c>
      <c r="D4595" s="352">
        <v>29.38</v>
      </c>
    </row>
    <row r="4596" spans="1:4" x14ac:dyDescent="0.25">
      <c r="A4596" s="356">
        <v>7311</v>
      </c>
      <c r="B4596" s="356" t="s">
        <v>6990</v>
      </c>
      <c r="C4596" s="356" t="s">
        <v>3576</v>
      </c>
      <c r="D4596" s="352">
        <v>30.1</v>
      </c>
    </row>
    <row r="4597" spans="1:4" x14ac:dyDescent="0.25">
      <c r="A4597" s="356">
        <v>7292</v>
      </c>
      <c r="B4597" s="356" t="s">
        <v>6991</v>
      </c>
      <c r="C4597" s="356" t="s">
        <v>3576</v>
      </c>
      <c r="D4597" s="352">
        <v>29.14</v>
      </c>
    </row>
    <row r="4598" spans="1:4" x14ac:dyDescent="0.25">
      <c r="A4598" s="356">
        <v>7293</v>
      </c>
      <c r="B4598" s="356" t="s">
        <v>10430</v>
      </c>
      <c r="C4598" s="356" t="s">
        <v>3576</v>
      </c>
      <c r="D4598" s="352">
        <v>32.24</v>
      </c>
    </row>
    <row r="4599" spans="1:4" x14ac:dyDescent="0.25">
      <c r="A4599" s="356">
        <v>7306</v>
      </c>
      <c r="B4599" s="356" t="s">
        <v>10431</v>
      </c>
      <c r="C4599" s="356" t="s">
        <v>3576</v>
      </c>
      <c r="D4599" s="352">
        <v>35.58</v>
      </c>
    </row>
    <row r="4600" spans="1:4" x14ac:dyDescent="0.25">
      <c r="A4600" s="356">
        <v>7288</v>
      </c>
      <c r="B4600" s="356" t="s">
        <v>6992</v>
      </c>
      <c r="C4600" s="356" t="s">
        <v>3576</v>
      </c>
      <c r="D4600" s="352">
        <v>29.54</v>
      </c>
    </row>
    <row r="4601" spans="1:4" x14ac:dyDescent="0.25">
      <c r="A4601" s="356">
        <v>43625</v>
      </c>
      <c r="B4601" s="356" t="s">
        <v>10432</v>
      </c>
      <c r="C4601" s="356" t="s">
        <v>3576</v>
      </c>
      <c r="D4601" s="352">
        <v>23.85</v>
      </c>
    </row>
    <row r="4602" spans="1:4" x14ac:dyDescent="0.25">
      <c r="A4602" s="356">
        <v>43647</v>
      </c>
      <c r="B4602" s="356" t="s">
        <v>10433</v>
      </c>
      <c r="C4602" s="356" t="s">
        <v>3576</v>
      </c>
      <c r="D4602" s="352">
        <v>21.66</v>
      </c>
    </row>
    <row r="4603" spans="1:4" x14ac:dyDescent="0.25">
      <c r="A4603" s="356">
        <v>43648</v>
      </c>
      <c r="B4603" s="356" t="s">
        <v>10434</v>
      </c>
      <c r="C4603" s="356" t="s">
        <v>3576</v>
      </c>
      <c r="D4603" s="352">
        <v>20.9</v>
      </c>
    </row>
    <row r="4604" spans="1:4" x14ac:dyDescent="0.25">
      <c r="A4604" s="356">
        <v>35693</v>
      </c>
      <c r="B4604" s="356" t="s">
        <v>6993</v>
      </c>
      <c r="C4604" s="356" t="s">
        <v>3576</v>
      </c>
      <c r="D4604" s="352">
        <v>9.34</v>
      </c>
    </row>
    <row r="4605" spans="1:4" x14ac:dyDescent="0.25">
      <c r="A4605" s="356">
        <v>7356</v>
      </c>
      <c r="B4605" s="356" t="s">
        <v>12836</v>
      </c>
      <c r="C4605" s="356" t="s">
        <v>3576</v>
      </c>
      <c r="D4605" s="352">
        <v>22.4</v>
      </c>
    </row>
    <row r="4606" spans="1:4" x14ac:dyDescent="0.25">
      <c r="A4606" s="356">
        <v>35692</v>
      </c>
      <c r="B4606" s="356" t="s">
        <v>6994</v>
      </c>
      <c r="C4606" s="356" t="s">
        <v>3576</v>
      </c>
      <c r="D4606" s="352">
        <v>14.66</v>
      </c>
    </row>
    <row r="4607" spans="1:4" x14ac:dyDescent="0.25">
      <c r="A4607" s="356">
        <v>43624</v>
      </c>
      <c r="B4607" s="356" t="s">
        <v>12837</v>
      </c>
      <c r="C4607" s="356" t="s">
        <v>3576</v>
      </c>
      <c r="D4607" s="352">
        <v>27.3</v>
      </c>
    </row>
    <row r="4608" spans="1:4" x14ac:dyDescent="0.25">
      <c r="A4608" s="356">
        <v>7342</v>
      </c>
      <c r="B4608" s="356" t="s">
        <v>6995</v>
      </c>
      <c r="C4608" s="356" t="s">
        <v>3575</v>
      </c>
      <c r="D4608" s="352">
        <v>4.01</v>
      </c>
    </row>
    <row r="4609" spans="1:4" x14ac:dyDescent="0.25">
      <c r="A4609" s="356">
        <v>7350</v>
      </c>
      <c r="B4609" s="356" t="s">
        <v>12838</v>
      </c>
      <c r="C4609" s="356" t="s">
        <v>3576</v>
      </c>
      <c r="D4609" s="352">
        <v>32.33</v>
      </c>
    </row>
    <row r="4610" spans="1:4" x14ac:dyDescent="0.25">
      <c r="A4610" s="356">
        <v>39574</v>
      </c>
      <c r="B4610" s="356" t="s">
        <v>6996</v>
      </c>
      <c r="C4610" s="356" t="s">
        <v>3517</v>
      </c>
      <c r="D4610" s="352">
        <v>6.67</v>
      </c>
    </row>
    <row r="4611" spans="1:4" x14ac:dyDescent="0.25">
      <c r="A4611" s="356">
        <v>11060</v>
      </c>
      <c r="B4611" s="356" t="s">
        <v>6997</v>
      </c>
      <c r="C4611" s="356" t="s">
        <v>3517</v>
      </c>
      <c r="D4611" s="352">
        <v>41.58</v>
      </c>
    </row>
    <row r="4612" spans="1:4" x14ac:dyDescent="0.25">
      <c r="A4612" s="356">
        <v>37401</v>
      </c>
      <c r="B4612" s="356" t="s">
        <v>6998</v>
      </c>
      <c r="C4612" s="356" t="s">
        <v>3517</v>
      </c>
      <c r="D4612" s="352">
        <v>79.02</v>
      </c>
    </row>
    <row r="4613" spans="1:4" x14ac:dyDescent="0.25">
      <c r="A4613" s="356">
        <v>7525</v>
      </c>
      <c r="B4613" s="356" t="s">
        <v>6999</v>
      </c>
      <c r="C4613" s="356" t="s">
        <v>3517</v>
      </c>
      <c r="D4613" s="352">
        <v>38.85</v>
      </c>
    </row>
    <row r="4614" spans="1:4" x14ac:dyDescent="0.25">
      <c r="A4614" s="356">
        <v>7524</v>
      </c>
      <c r="B4614" s="356" t="s">
        <v>7000</v>
      </c>
      <c r="C4614" s="356" t="s">
        <v>3517</v>
      </c>
      <c r="D4614" s="352">
        <v>36.61</v>
      </c>
    </row>
    <row r="4615" spans="1:4" x14ac:dyDescent="0.25">
      <c r="A4615" s="356">
        <v>38105</v>
      </c>
      <c r="B4615" s="356" t="s">
        <v>7001</v>
      </c>
      <c r="C4615" s="356" t="s">
        <v>3517</v>
      </c>
      <c r="D4615" s="352">
        <v>9.4</v>
      </c>
    </row>
    <row r="4616" spans="1:4" x14ac:dyDescent="0.25">
      <c r="A4616" s="356">
        <v>38084</v>
      </c>
      <c r="B4616" s="356" t="s">
        <v>7002</v>
      </c>
      <c r="C4616" s="356" t="s">
        <v>3517</v>
      </c>
      <c r="D4616" s="352">
        <v>13.35</v>
      </c>
    </row>
    <row r="4617" spans="1:4" x14ac:dyDescent="0.25">
      <c r="A4617" s="356">
        <v>38103</v>
      </c>
      <c r="B4617" s="356" t="s">
        <v>7003</v>
      </c>
      <c r="C4617" s="356" t="s">
        <v>3517</v>
      </c>
      <c r="D4617" s="352">
        <v>14.12</v>
      </c>
    </row>
    <row r="4618" spans="1:4" x14ac:dyDescent="0.25">
      <c r="A4618" s="356">
        <v>38082</v>
      </c>
      <c r="B4618" s="356" t="s">
        <v>7004</v>
      </c>
      <c r="C4618" s="356" t="s">
        <v>3517</v>
      </c>
      <c r="D4618" s="352">
        <v>17.39</v>
      </c>
    </row>
    <row r="4619" spans="1:4" x14ac:dyDescent="0.25">
      <c r="A4619" s="356">
        <v>38104</v>
      </c>
      <c r="B4619" s="356" t="s">
        <v>7005</v>
      </c>
      <c r="C4619" s="356" t="s">
        <v>3517</v>
      </c>
      <c r="D4619" s="352">
        <v>27.64</v>
      </c>
    </row>
    <row r="4620" spans="1:4" x14ac:dyDescent="0.25">
      <c r="A4620" s="356">
        <v>38083</v>
      </c>
      <c r="B4620" s="356" t="s">
        <v>7006</v>
      </c>
      <c r="C4620" s="356" t="s">
        <v>3517</v>
      </c>
      <c r="D4620" s="352">
        <v>30.69</v>
      </c>
    </row>
    <row r="4621" spans="1:4" x14ac:dyDescent="0.25">
      <c r="A4621" s="356">
        <v>38101</v>
      </c>
      <c r="B4621" s="356" t="s">
        <v>7007</v>
      </c>
      <c r="C4621" s="356" t="s">
        <v>3517</v>
      </c>
      <c r="D4621" s="352">
        <v>6.71</v>
      </c>
    </row>
    <row r="4622" spans="1:4" x14ac:dyDescent="0.25">
      <c r="A4622" s="356">
        <v>7528</v>
      </c>
      <c r="B4622" s="356" t="s">
        <v>7008</v>
      </c>
      <c r="C4622" s="356" t="s">
        <v>3517</v>
      </c>
      <c r="D4622" s="352">
        <v>7.89</v>
      </c>
    </row>
    <row r="4623" spans="1:4" x14ac:dyDescent="0.25">
      <c r="A4623" s="356">
        <v>12147</v>
      </c>
      <c r="B4623" s="356" t="s">
        <v>7009</v>
      </c>
      <c r="C4623" s="356" t="s">
        <v>3517</v>
      </c>
      <c r="D4623" s="352">
        <v>12.03</v>
      </c>
    </row>
    <row r="4624" spans="1:4" x14ac:dyDescent="0.25">
      <c r="A4624" s="356">
        <v>38075</v>
      </c>
      <c r="B4624" s="356" t="s">
        <v>7010</v>
      </c>
      <c r="C4624" s="356" t="s">
        <v>3517</v>
      </c>
      <c r="D4624" s="352">
        <v>13.66</v>
      </c>
    </row>
    <row r="4625" spans="1:4" x14ac:dyDescent="0.25">
      <c r="A4625" s="356">
        <v>38102</v>
      </c>
      <c r="B4625" s="356" t="s">
        <v>7011</v>
      </c>
      <c r="C4625" s="356" t="s">
        <v>3517</v>
      </c>
      <c r="D4625" s="352">
        <v>8.59</v>
      </c>
    </row>
    <row r="4626" spans="1:4" x14ac:dyDescent="0.25">
      <c r="A4626" s="356">
        <v>38076</v>
      </c>
      <c r="B4626" s="356" t="s">
        <v>7012</v>
      </c>
      <c r="C4626" s="356" t="s">
        <v>3517</v>
      </c>
      <c r="D4626" s="352">
        <v>15.32</v>
      </c>
    </row>
    <row r="4627" spans="1:4" x14ac:dyDescent="0.25">
      <c r="A4627" s="356">
        <v>7592</v>
      </c>
      <c r="B4627" s="356" t="s">
        <v>7013</v>
      </c>
      <c r="C4627" s="356" t="s">
        <v>3519</v>
      </c>
      <c r="D4627" s="352">
        <v>15.93</v>
      </c>
    </row>
    <row r="4628" spans="1:4" x14ac:dyDescent="0.25">
      <c r="A4628" s="356">
        <v>40820</v>
      </c>
      <c r="B4628" s="356" t="s">
        <v>7014</v>
      </c>
      <c r="C4628" s="356" t="s">
        <v>3655</v>
      </c>
      <c r="D4628" s="353">
        <v>2814.94</v>
      </c>
    </row>
    <row r="4629" spans="1:4" x14ac:dyDescent="0.25">
      <c r="A4629" s="356">
        <v>11826</v>
      </c>
      <c r="B4629" s="356" t="s">
        <v>12839</v>
      </c>
      <c r="C4629" s="356" t="s">
        <v>3517</v>
      </c>
      <c r="D4629" s="352">
        <v>67.63</v>
      </c>
    </row>
    <row r="4630" spans="1:4" x14ac:dyDescent="0.25">
      <c r="A4630" s="356">
        <v>7606</v>
      </c>
      <c r="B4630" s="356" t="s">
        <v>12840</v>
      </c>
      <c r="C4630" s="356" t="s">
        <v>3517</v>
      </c>
      <c r="D4630" s="352">
        <v>81.33</v>
      </c>
    </row>
    <row r="4631" spans="1:4" x14ac:dyDescent="0.25">
      <c r="A4631" s="356">
        <v>11763</v>
      </c>
      <c r="B4631" s="356" t="s">
        <v>12841</v>
      </c>
      <c r="C4631" s="356" t="s">
        <v>3517</v>
      </c>
      <c r="D4631" s="352">
        <v>177.61</v>
      </c>
    </row>
    <row r="4632" spans="1:4" x14ac:dyDescent="0.25">
      <c r="A4632" s="356">
        <v>11764</v>
      </c>
      <c r="B4632" s="356" t="s">
        <v>12842</v>
      </c>
      <c r="C4632" s="356" t="s">
        <v>3517</v>
      </c>
      <c r="D4632" s="352">
        <v>145.72</v>
      </c>
    </row>
    <row r="4633" spans="1:4" x14ac:dyDescent="0.25">
      <c r="A4633" s="356">
        <v>11829</v>
      </c>
      <c r="B4633" s="356" t="s">
        <v>12843</v>
      </c>
      <c r="C4633" s="356" t="s">
        <v>3517</v>
      </c>
      <c r="D4633" s="352">
        <v>35.22</v>
      </c>
    </row>
    <row r="4634" spans="1:4" x14ac:dyDescent="0.25">
      <c r="A4634" s="356">
        <v>11830</v>
      </c>
      <c r="B4634" s="356" t="s">
        <v>12844</v>
      </c>
      <c r="C4634" s="356" t="s">
        <v>3517</v>
      </c>
      <c r="D4634" s="352">
        <v>38.03</v>
      </c>
    </row>
    <row r="4635" spans="1:4" x14ac:dyDescent="0.25">
      <c r="A4635" s="356">
        <v>11825</v>
      </c>
      <c r="B4635" s="356" t="s">
        <v>12845</v>
      </c>
      <c r="C4635" s="356" t="s">
        <v>3517</v>
      </c>
      <c r="D4635" s="352">
        <v>85.56</v>
      </c>
    </row>
    <row r="4636" spans="1:4" x14ac:dyDescent="0.25">
      <c r="A4636" s="356">
        <v>11767</v>
      </c>
      <c r="B4636" s="356" t="s">
        <v>12846</v>
      </c>
      <c r="C4636" s="356" t="s">
        <v>3517</v>
      </c>
      <c r="D4636" s="352">
        <v>227.88</v>
      </c>
    </row>
    <row r="4637" spans="1:4" x14ac:dyDescent="0.25">
      <c r="A4637" s="356">
        <v>11766</v>
      </c>
      <c r="B4637" s="356" t="s">
        <v>12847</v>
      </c>
      <c r="C4637" s="356" t="s">
        <v>3517</v>
      </c>
      <c r="D4637" s="352">
        <v>53.12</v>
      </c>
    </row>
    <row r="4638" spans="1:4" x14ac:dyDescent="0.25">
      <c r="A4638" s="356">
        <v>11765</v>
      </c>
      <c r="B4638" s="356" t="s">
        <v>12848</v>
      </c>
      <c r="C4638" s="356" t="s">
        <v>3517</v>
      </c>
      <c r="D4638" s="352">
        <v>97.11</v>
      </c>
    </row>
    <row r="4639" spans="1:4" x14ac:dyDescent="0.25">
      <c r="A4639" s="356">
        <v>11824</v>
      </c>
      <c r="B4639" s="356" t="s">
        <v>12849</v>
      </c>
      <c r="C4639" s="356" t="s">
        <v>3517</v>
      </c>
      <c r="D4639" s="352">
        <v>62.48</v>
      </c>
    </row>
    <row r="4640" spans="1:4" x14ac:dyDescent="0.25">
      <c r="A4640" s="356">
        <v>44045</v>
      </c>
      <c r="B4640" s="356" t="s">
        <v>12850</v>
      </c>
      <c r="C4640" s="356" t="s">
        <v>3517</v>
      </c>
      <c r="D4640" s="352">
        <v>287.10000000000002</v>
      </c>
    </row>
    <row r="4641" spans="1:4" x14ac:dyDescent="0.25">
      <c r="A4641" s="356">
        <v>39702</v>
      </c>
      <c r="B4641" s="356" t="s">
        <v>12851</v>
      </c>
      <c r="C4641" s="356" t="s">
        <v>3517</v>
      </c>
      <c r="D4641" s="353">
        <v>1906.74</v>
      </c>
    </row>
    <row r="4642" spans="1:4" x14ac:dyDescent="0.25">
      <c r="A4642" s="356">
        <v>13415</v>
      </c>
      <c r="B4642" s="356" t="s">
        <v>12852</v>
      </c>
      <c r="C4642" s="356" t="s">
        <v>3517</v>
      </c>
      <c r="D4642" s="352">
        <v>62.6</v>
      </c>
    </row>
    <row r="4643" spans="1:4" x14ac:dyDescent="0.25">
      <c r="A4643" s="356">
        <v>7602</v>
      </c>
      <c r="B4643" s="356" t="s">
        <v>12853</v>
      </c>
      <c r="C4643" s="356" t="s">
        <v>3517</v>
      </c>
      <c r="D4643" s="352">
        <v>39.950000000000003</v>
      </c>
    </row>
    <row r="4644" spans="1:4" x14ac:dyDescent="0.25">
      <c r="A4644" s="356">
        <v>7603</v>
      </c>
      <c r="B4644" s="356" t="s">
        <v>12854</v>
      </c>
      <c r="C4644" s="356" t="s">
        <v>3517</v>
      </c>
      <c r="D4644" s="352">
        <v>33.89</v>
      </c>
    </row>
    <row r="4645" spans="1:4" x14ac:dyDescent="0.25">
      <c r="A4645" s="356">
        <v>11777</v>
      </c>
      <c r="B4645" s="356" t="s">
        <v>7015</v>
      </c>
      <c r="C4645" s="356" t="s">
        <v>3517</v>
      </c>
      <c r="D4645" s="352">
        <v>161.97999999999999</v>
      </c>
    </row>
    <row r="4646" spans="1:4" x14ac:dyDescent="0.25">
      <c r="A4646" s="356">
        <v>13417</v>
      </c>
      <c r="B4646" s="356" t="s">
        <v>12855</v>
      </c>
      <c r="C4646" s="356" t="s">
        <v>3517</v>
      </c>
      <c r="D4646" s="352">
        <v>81.53</v>
      </c>
    </row>
    <row r="4647" spans="1:4" x14ac:dyDescent="0.25">
      <c r="A4647" s="356">
        <v>36791</v>
      </c>
      <c r="B4647" s="356" t="s">
        <v>12856</v>
      </c>
      <c r="C4647" s="356" t="s">
        <v>3517</v>
      </c>
      <c r="D4647" s="352">
        <v>122.36</v>
      </c>
    </row>
    <row r="4648" spans="1:4" x14ac:dyDescent="0.25">
      <c r="A4648" s="356">
        <v>36795</v>
      </c>
      <c r="B4648" s="356" t="s">
        <v>12857</v>
      </c>
      <c r="C4648" s="356" t="s">
        <v>3517</v>
      </c>
      <c r="D4648" s="353">
        <v>1547.15</v>
      </c>
    </row>
    <row r="4649" spans="1:4" x14ac:dyDescent="0.25">
      <c r="A4649" s="356">
        <v>36796</v>
      </c>
      <c r="B4649" s="356" t="s">
        <v>12858</v>
      </c>
      <c r="C4649" s="356" t="s">
        <v>3517</v>
      </c>
      <c r="D4649" s="352">
        <v>128.56</v>
      </c>
    </row>
    <row r="4650" spans="1:4" x14ac:dyDescent="0.25">
      <c r="A4650" s="356">
        <v>36792</v>
      </c>
      <c r="B4650" s="356" t="s">
        <v>12859</v>
      </c>
      <c r="C4650" s="356" t="s">
        <v>3517</v>
      </c>
      <c r="D4650" s="352">
        <v>162.86000000000001</v>
      </c>
    </row>
    <row r="4651" spans="1:4" x14ac:dyDescent="0.25">
      <c r="A4651" s="356">
        <v>11773</v>
      </c>
      <c r="B4651" s="356" t="s">
        <v>12860</v>
      </c>
      <c r="C4651" s="356" t="s">
        <v>3517</v>
      </c>
      <c r="D4651" s="352">
        <v>108.41</v>
      </c>
    </row>
    <row r="4652" spans="1:4" x14ac:dyDescent="0.25">
      <c r="A4652" s="356">
        <v>11762</v>
      </c>
      <c r="B4652" s="356" t="s">
        <v>12861</v>
      </c>
      <c r="C4652" s="356" t="s">
        <v>3517</v>
      </c>
      <c r="D4652" s="352">
        <v>51.42</v>
      </c>
    </row>
    <row r="4653" spans="1:4" x14ac:dyDescent="0.25">
      <c r="A4653" s="356">
        <v>7604</v>
      </c>
      <c r="B4653" s="356" t="s">
        <v>12862</v>
      </c>
      <c r="C4653" s="356" t="s">
        <v>3517</v>
      </c>
      <c r="D4653" s="352">
        <v>43.54</v>
      </c>
    </row>
    <row r="4654" spans="1:4" x14ac:dyDescent="0.25">
      <c r="A4654" s="356">
        <v>13984</v>
      </c>
      <c r="B4654" s="356" t="s">
        <v>12863</v>
      </c>
      <c r="C4654" s="356" t="s">
        <v>3517</v>
      </c>
      <c r="D4654" s="352">
        <v>63.28</v>
      </c>
    </row>
    <row r="4655" spans="1:4" x14ac:dyDescent="0.25">
      <c r="A4655" s="356">
        <v>11772</v>
      </c>
      <c r="B4655" s="356" t="s">
        <v>12864</v>
      </c>
      <c r="C4655" s="356" t="s">
        <v>3517</v>
      </c>
      <c r="D4655" s="352">
        <v>108.75</v>
      </c>
    </row>
    <row r="4656" spans="1:4" x14ac:dyDescent="0.25">
      <c r="A4656" s="356">
        <v>13983</v>
      </c>
      <c r="B4656" s="356" t="s">
        <v>12865</v>
      </c>
      <c r="C4656" s="356" t="s">
        <v>3517</v>
      </c>
      <c r="D4656" s="352">
        <v>82.36</v>
      </c>
    </row>
    <row r="4657" spans="1:4" x14ac:dyDescent="0.25">
      <c r="A4657" s="356">
        <v>13416</v>
      </c>
      <c r="B4657" s="356" t="s">
        <v>12866</v>
      </c>
      <c r="C4657" s="356" t="s">
        <v>3517</v>
      </c>
      <c r="D4657" s="352">
        <v>73.150000000000006</v>
      </c>
    </row>
    <row r="4658" spans="1:4" x14ac:dyDescent="0.25">
      <c r="A4658" s="356">
        <v>40329</v>
      </c>
      <c r="B4658" s="356" t="s">
        <v>12867</v>
      </c>
      <c r="C4658" s="356" t="s">
        <v>3517</v>
      </c>
      <c r="D4658" s="352">
        <v>22.07</v>
      </c>
    </row>
    <row r="4659" spans="1:4" x14ac:dyDescent="0.25">
      <c r="A4659" s="356">
        <v>11823</v>
      </c>
      <c r="B4659" s="356" t="s">
        <v>8272</v>
      </c>
      <c r="C4659" s="356" t="s">
        <v>3517</v>
      </c>
      <c r="D4659" s="352">
        <v>9.2899999999999991</v>
      </c>
    </row>
    <row r="4660" spans="1:4" x14ac:dyDescent="0.25">
      <c r="A4660" s="356">
        <v>11822</v>
      </c>
      <c r="B4660" s="356" t="s">
        <v>7016</v>
      </c>
      <c r="C4660" s="356" t="s">
        <v>3517</v>
      </c>
      <c r="D4660" s="352">
        <v>48.19</v>
      </c>
    </row>
    <row r="4661" spans="1:4" x14ac:dyDescent="0.25">
      <c r="A4661" s="356">
        <v>11831</v>
      </c>
      <c r="B4661" s="356" t="s">
        <v>7017</v>
      </c>
      <c r="C4661" s="356" t="s">
        <v>3517</v>
      </c>
      <c r="D4661" s="352">
        <v>36.590000000000003</v>
      </c>
    </row>
    <row r="4662" spans="1:4" x14ac:dyDescent="0.25">
      <c r="A4662" s="356">
        <v>7613</v>
      </c>
      <c r="B4662" s="356" t="s">
        <v>7018</v>
      </c>
      <c r="C4662" s="356" t="s">
        <v>3517</v>
      </c>
      <c r="D4662" s="353">
        <v>130613.67</v>
      </c>
    </row>
    <row r="4663" spans="1:4" x14ac:dyDescent="0.25">
      <c r="A4663" s="356">
        <v>7619</v>
      </c>
      <c r="B4663" s="356" t="s">
        <v>7019</v>
      </c>
      <c r="C4663" s="356" t="s">
        <v>3517</v>
      </c>
      <c r="D4663" s="353">
        <v>20190.07</v>
      </c>
    </row>
    <row r="4664" spans="1:4" x14ac:dyDescent="0.25">
      <c r="A4664" s="356">
        <v>12076</v>
      </c>
      <c r="B4664" s="356" t="s">
        <v>7020</v>
      </c>
      <c r="C4664" s="356" t="s">
        <v>3517</v>
      </c>
      <c r="D4664" s="353">
        <v>9261.5</v>
      </c>
    </row>
    <row r="4665" spans="1:4" x14ac:dyDescent="0.25">
      <c r="A4665" s="356">
        <v>7614</v>
      </c>
      <c r="B4665" s="356" t="s">
        <v>7021</v>
      </c>
      <c r="C4665" s="356" t="s">
        <v>3517</v>
      </c>
      <c r="D4665" s="353">
        <v>25464.5</v>
      </c>
    </row>
    <row r="4666" spans="1:4" x14ac:dyDescent="0.25">
      <c r="A4666" s="356">
        <v>7618</v>
      </c>
      <c r="B4666" s="356" t="s">
        <v>7022</v>
      </c>
      <c r="C4666" s="356" t="s">
        <v>3517</v>
      </c>
      <c r="D4666" s="353">
        <v>165156.43</v>
      </c>
    </row>
    <row r="4667" spans="1:4" x14ac:dyDescent="0.25">
      <c r="A4667" s="356">
        <v>7620</v>
      </c>
      <c r="B4667" s="356" t="s">
        <v>7023</v>
      </c>
      <c r="C4667" s="356" t="s">
        <v>3517</v>
      </c>
      <c r="D4667" s="353">
        <v>35722.94</v>
      </c>
    </row>
    <row r="4668" spans="1:4" x14ac:dyDescent="0.25">
      <c r="A4668" s="356">
        <v>7610</v>
      </c>
      <c r="B4668" s="356" t="s">
        <v>7024</v>
      </c>
      <c r="C4668" s="356" t="s">
        <v>3517</v>
      </c>
      <c r="D4668" s="353">
        <v>11312.26</v>
      </c>
    </row>
    <row r="4669" spans="1:4" x14ac:dyDescent="0.25">
      <c r="A4669" s="356">
        <v>7615</v>
      </c>
      <c r="B4669" s="356" t="s">
        <v>7025</v>
      </c>
      <c r="C4669" s="356" t="s">
        <v>3517</v>
      </c>
      <c r="D4669" s="353">
        <v>41676.76</v>
      </c>
    </row>
    <row r="4670" spans="1:4" x14ac:dyDescent="0.25">
      <c r="A4670" s="356">
        <v>7617</v>
      </c>
      <c r="B4670" s="356" t="s">
        <v>7026</v>
      </c>
      <c r="C4670" s="356" t="s">
        <v>3517</v>
      </c>
      <c r="D4670" s="353">
        <v>12635.33</v>
      </c>
    </row>
    <row r="4671" spans="1:4" x14ac:dyDescent="0.25">
      <c r="A4671" s="356">
        <v>7616</v>
      </c>
      <c r="B4671" s="356" t="s">
        <v>7027</v>
      </c>
      <c r="C4671" s="356" t="s">
        <v>3517</v>
      </c>
      <c r="D4671" s="353">
        <v>68009.87</v>
      </c>
    </row>
    <row r="4672" spans="1:4" x14ac:dyDescent="0.25">
      <c r="A4672" s="356">
        <v>7611</v>
      </c>
      <c r="B4672" s="356" t="s">
        <v>7028</v>
      </c>
      <c r="C4672" s="356" t="s">
        <v>3517</v>
      </c>
      <c r="D4672" s="353">
        <v>16339.94</v>
      </c>
    </row>
    <row r="4673" spans="1:4" x14ac:dyDescent="0.25">
      <c r="A4673" s="356">
        <v>7612</v>
      </c>
      <c r="B4673" s="356" t="s">
        <v>7029</v>
      </c>
      <c r="C4673" s="356" t="s">
        <v>3517</v>
      </c>
      <c r="D4673" s="353">
        <v>93287.16</v>
      </c>
    </row>
    <row r="4674" spans="1:4" x14ac:dyDescent="0.25">
      <c r="A4674" s="356">
        <v>37371</v>
      </c>
      <c r="B4674" s="356" t="s">
        <v>8273</v>
      </c>
      <c r="C4674" s="356" t="s">
        <v>3519</v>
      </c>
      <c r="D4674" s="352">
        <v>0.68</v>
      </c>
    </row>
    <row r="4675" spans="1:4" x14ac:dyDescent="0.25">
      <c r="A4675" s="356">
        <v>40861</v>
      </c>
      <c r="B4675" s="356" t="s">
        <v>8274</v>
      </c>
      <c r="C4675" s="356" t="s">
        <v>3655</v>
      </c>
      <c r="D4675" s="352">
        <v>128.34</v>
      </c>
    </row>
    <row r="4676" spans="1:4" x14ac:dyDescent="0.25">
      <c r="A4676" s="356">
        <v>36510</v>
      </c>
      <c r="B4676" s="356" t="s">
        <v>7030</v>
      </c>
      <c r="C4676" s="356" t="s">
        <v>3517</v>
      </c>
      <c r="D4676" s="353">
        <v>879448.23</v>
      </c>
    </row>
    <row r="4677" spans="1:4" x14ac:dyDescent="0.25">
      <c r="A4677" s="356">
        <v>25020</v>
      </c>
      <c r="B4677" s="356" t="s">
        <v>7031</v>
      </c>
      <c r="C4677" s="356" t="s">
        <v>3517</v>
      </c>
      <c r="D4677" s="353">
        <v>3623017.32</v>
      </c>
    </row>
    <row r="4678" spans="1:4" x14ac:dyDescent="0.25">
      <c r="A4678" s="356">
        <v>7622</v>
      </c>
      <c r="B4678" s="356" t="s">
        <v>7032</v>
      </c>
      <c r="C4678" s="356" t="s">
        <v>3517</v>
      </c>
      <c r="D4678" s="353">
        <v>853193.32</v>
      </c>
    </row>
    <row r="4679" spans="1:4" x14ac:dyDescent="0.25">
      <c r="A4679" s="356">
        <v>7624</v>
      </c>
      <c r="B4679" s="356" t="s">
        <v>7033</v>
      </c>
      <c r="C4679" s="356" t="s">
        <v>3517</v>
      </c>
      <c r="D4679" s="353">
        <v>1106075.33</v>
      </c>
    </row>
    <row r="4680" spans="1:4" x14ac:dyDescent="0.25">
      <c r="A4680" s="356">
        <v>7625</v>
      </c>
      <c r="B4680" s="356" t="s">
        <v>7034</v>
      </c>
      <c r="C4680" s="356" t="s">
        <v>3517</v>
      </c>
      <c r="D4680" s="353">
        <v>1099310.24</v>
      </c>
    </row>
    <row r="4681" spans="1:4" x14ac:dyDescent="0.25">
      <c r="A4681" s="356">
        <v>7623</v>
      </c>
      <c r="B4681" s="356" t="s">
        <v>7035</v>
      </c>
      <c r="C4681" s="356" t="s">
        <v>3517</v>
      </c>
      <c r="D4681" s="353">
        <v>3623017.32</v>
      </c>
    </row>
    <row r="4682" spans="1:4" x14ac:dyDescent="0.25">
      <c r="A4682" s="356">
        <v>36508</v>
      </c>
      <c r="B4682" s="356" t="s">
        <v>7036</v>
      </c>
      <c r="C4682" s="356" t="s">
        <v>3517</v>
      </c>
      <c r="D4682" s="353">
        <v>1629414.65</v>
      </c>
    </row>
    <row r="4683" spans="1:4" x14ac:dyDescent="0.25">
      <c r="A4683" s="356">
        <v>36509</v>
      </c>
      <c r="B4683" s="356" t="s">
        <v>7037</v>
      </c>
      <c r="C4683" s="356" t="s">
        <v>3517</v>
      </c>
      <c r="D4683" s="353">
        <v>892978.19</v>
      </c>
    </row>
    <row r="4684" spans="1:4" x14ac:dyDescent="0.25">
      <c r="A4684" s="356">
        <v>13238</v>
      </c>
      <c r="B4684" s="356" t="s">
        <v>7038</v>
      </c>
      <c r="C4684" s="356" t="s">
        <v>3517</v>
      </c>
      <c r="D4684" s="353">
        <v>294392.5</v>
      </c>
    </row>
    <row r="4685" spans="1:4" x14ac:dyDescent="0.25">
      <c r="A4685" s="356">
        <v>36511</v>
      </c>
      <c r="B4685" s="356" t="s">
        <v>7039</v>
      </c>
      <c r="C4685" s="356" t="s">
        <v>3517</v>
      </c>
      <c r="D4685" s="353">
        <v>341121.47</v>
      </c>
    </row>
    <row r="4686" spans="1:4" x14ac:dyDescent="0.25">
      <c r="A4686" s="356">
        <v>36515</v>
      </c>
      <c r="B4686" s="356" t="s">
        <v>7040</v>
      </c>
      <c r="C4686" s="356" t="s">
        <v>3517</v>
      </c>
      <c r="D4686" s="353">
        <v>100467.27</v>
      </c>
    </row>
    <row r="4687" spans="1:4" x14ac:dyDescent="0.25">
      <c r="A4687" s="356">
        <v>10598</v>
      </c>
      <c r="B4687" s="356" t="s">
        <v>7041</v>
      </c>
      <c r="C4687" s="356" t="s">
        <v>3517</v>
      </c>
      <c r="D4687" s="353">
        <v>162922.87</v>
      </c>
    </row>
    <row r="4688" spans="1:4" x14ac:dyDescent="0.25">
      <c r="A4688" s="356">
        <v>7640</v>
      </c>
      <c r="B4688" s="356" t="s">
        <v>7042</v>
      </c>
      <c r="C4688" s="356" t="s">
        <v>3517</v>
      </c>
      <c r="D4688" s="353">
        <v>250000</v>
      </c>
    </row>
    <row r="4689" spans="1:4" x14ac:dyDescent="0.25">
      <c r="A4689" s="356">
        <v>36513</v>
      </c>
      <c r="B4689" s="356" t="s">
        <v>7043</v>
      </c>
      <c r="C4689" s="356" t="s">
        <v>3517</v>
      </c>
      <c r="D4689" s="353">
        <v>240829.42</v>
      </c>
    </row>
    <row r="4690" spans="1:4" x14ac:dyDescent="0.25">
      <c r="A4690" s="356">
        <v>36514</v>
      </c>
      <c r="B4690" s="356" t="s">
        <v>7044</v>
      </c>
      <c r="C4690" s="356" t="s">
        <v>3517</v>
      </c>
      <c r="D4690" s="353">
        <v>268691.57</v>
      </c>
    </row>
    <row r="4691" spans="1:4" x14ac:dyDescent="0.25">
      <c r="A4691" s="356">
        <v>11572</v>
      </c>
      <c r="B4691" s="356" t="s">
        <v>10435</v>
      </c>
      <c r="C4691" s="356" t="s">
        <v>3517</v>
      </c>
      <c r="D4691" s="352">
        <v>33.450000000000003</v>
      </c>
    </row>
    <row r="4692" spans="1:4" x14ac:dyDescent="0.25">
      <c r="A4692" s="356">
        <v>36149</v>
      </c>
      <c r="B4692" s="356" t="s">
        <v>7045</v>
      </c>
      <c r="C4692" s="356" t="s">
        <v>3517</v>
      </c>
      <c r="D4692" s="352">
        <v>235</v>
      </c>
    </row>
    <row r="4693" spans="1:4" x14ac:dyDescent="0.25">
      <c r="A4693" s="356">
        <v>42407</v>
      </c>
      <c r="B4693" s="356" t="s">
        <v>8275</v>
      </c>
      <c r="C4693" s="356" t="s">
        <v>3526</v>
      </c>
      <c r="D4693" s="352">
        <v>11.38</v>
      </c>
    </row>
    <row r="4694" spans="1:4" x14ac:dyDescent="0.25">
      <c r="A4694" s="356">
        <v>11581</v>
      </c>
      <c r="B4694" s="356" t="s">
        <v>10436</v>
      </c>
      <c r="C4694" s="356" t="s">
        <v>3526</v>
      </c>
      <c r="D4694" s="352">
        <v>22.08</v>
      </c>
    </row>
    <row r="4695" spans="1:4" x14ac:dyDescent="0.25">
      <c r="A4695" s="356">
        <v>43605</v>
      </c>
      <c r="B4695" s="356" t="s">
        <v>10437</v>
      </c>
      <c r="C4695" s="356" t="s">
        <v>3526</v>
      </c>
      <c r="D4695" s="352">
        <v>45.17</v>
      </c>
    </row>
    <row r="4696" spans="1:4" x14ac:dyDescent="0.25">
      <c r="A4696" s="356">
        <v>11580</v>
      </c>
      <c r="B4696" s="356" t="s">
        <v>10438</v>
      </c>
      <c r="C4696" s="356" t="s">
        <v>3526</v>
      </c>
      <c r="D4696" s="352">
        <v>8.86</v>
      </c>
    </row>
    <row r="4697" spans="1:4" x14ac:dyDescent="0.25">
      <c r="A4697" s="356">
        <v>10743</v>
      </c>
      <c r="B4697" s="356" t="s">
        <v>7046</v>
      </c>
      <c r="C4697" s="356" t="s">
        <v>3517</v>
      </c>
      <c r="D4697" s="352">
        <v>683.15</v>
      </c>
    </row>
    <row r="4698" spans="1:4" x14ac:dyDescent="0.25">
      <c r="A4698" s="356">
        <v>39848</v>
      </c>
      <c r="B4698" s="356" t="s">
        <v>7047</v>
      </c>
      <c r="C4698" s="356" t="s">
        <v>3526</v>
      </c>
      <c r="D4698" s="352">
        <v>2</v>
      </c>
    </row>
    <row r="4699" spans="1:4" x14ac:dyDescent="0.25">
      <c r="A4699" s="356">
        <v>20999</v>
      </c>
      <c r="B4699" s="356" t="s">
        <v>7048</v>
      </c>
      <c r="C4699" s="356" t="s">
        <v>3526</v>
      </c>
      <c r="D4699" s="352">
        <v>14.69</v>
      </c>
    </row>
    <row r="4700" spans="1:4" x14ac:dyDescent="0.25">
      <c r="A4700" s="356">
        <v>21001</v>
      </c>
      <c r="B4700" s="356" t="s">
        <v>7049</v>
      </c>
      <c r="C4700" s="356" t="s">
        <v>3526</v>
      </c>
      <c r="D4700" s="352">
        <v>27.42</v>
      </c>
    </row>
    <row r="4701" spans="1:4" x14ac:dyDescent="0.25">
      <c r="A4701" s="356">
        <v>21003</v>
      </c>
      <c r="B4701" s="356" t="s">
        <v>7050</v>
      </c>
      <c r="C4701" s="356" t="s">
        <v>3526</v>
      </c>
      <c r="D4701" s="352">
        <v>45.06</v>
      </c>
    </row>
    <row r="4702" spans="1:4" x14ac:dyDescent="0.25">
      <c r="A4702" s="356">
        <v>21006</v>
      </c>
      <c r="B4702" s="356" t="s">
        <v>7051</v>
      </c>
      <c r="C4702" s="356" t="s">
        <v>3526</v>
      </c>
      <c r="D4702" s="352">
        <v>95.62</v>
      </c>
    </row>
    <row r="4703" spans="1:4" x14ac:dyDescent="0.25">
      <c r="A4703" s="356">
        <v>21019</v>
      </c>
      <c r="B4703" s="356" t="s">
        <v>7052</v>
      </c>
      <c r="C4703" s="356" t="s">
        <v>3526</v>
      </c>
      <c r="D4703" s="352">
        <v>33.24</v>
      </c>
    </row>
    <row r="4704" spans="1:4" x14ac:dyDescent="0.25">
      <c r="A4704" s="356">
        <v>21021</v>
      </c>
      <c r="B4704" s="356" t="s">
        <v>7053</v>
      </c>
      <c r="C4704" s="356" t="s">
        <v>3526</v>
      </c>
      <c r="D4704" s="352">
        <v>52.54</v>
      </c>
    </row>
    <row r="4705" spans="1:4" x14ac:dyDescent="0.25">
      <c r="A4705" s="356">
        <v>21024</v>
      </c>
      <c r="B4705" s="356" t="s">
        <v>7054</v>
      </c>
      <c r="C4705" s="356" t="s">
        <v>3526</v>
      </c>
      <c r="D4705" s="352">
        <v>112.58</v>
      </c>
    </row>
    <row r="4706" spans="1:4" x14ac:dyDescent="0.25">
      <c r="A4706" s="356">
        <v>40624</v>
      </c>
      <c r="B4706" s="356" t="s">
        <v>7055</v>
      </c>
      <c r="C4706" s="356" t="s">
        <v>3526</v>
      </c>
      <c r="D4706" s="352">
        <v>74.290000000000006</v>
      </c>
    </row>
    <row r="4707" spans="1:4" x14ac:dyDescent="0.25">
      <c r="A4707" s="356">
        <v>42575</v>
      </c>
      <c r="B4707" s="356" t="s">
        <v>10439</v>
      </c>
      <c r="C4707" s="356" t="s">
        <v>3526</v>
      </c>
      <c r="D4707" s="352">
        <v>68.180000000000007</v>
      </c>
    </row>
    <row r="4708" spans="1:4" x14ac:dyDescent="0.25">
      <c r="A4708" s="356">
        <v>13127</v>
      </c>
      <c r="B4708" s="356" t="s">
        <v>7056</v>
      </c>
      <c r="C4708" s="356" t="s">
        <v>3526</v>
      </c>
      <c r="D4708" s="352">
        <v>33.14</v>
      </c>
    </row>
    <row r="4709" spans="1:4" x14ac:dyDescent="0.25">
      <c r="A4709" s="356">
        <v>13137</v>
      </c>
      <c r="B4709" s="356" t="s">
        <v>7057</v>
      </c>
      <c r="C4709" s="356" t="s">
        <v>3526</v>
      </c>
      <c r="D4709" s="352">
        <v>43.97</v>
      </c>
    </row>
    <row r="4710" spans="1:4" x14ac:dyDescent="0.25">
      <c r="A4710" s="356">
        <v>42574</v>
      </c>
      <c r="B4710" s="356" t="s">
        <v>10440</v>
      </c>
      <c r="C4710" s="356" t="s">
        <v>3526</v>
      </c>
      <c r="D4710" s="352">
        <v>50.88</v>
      </c>
    </row>
    <row r="4711" spans="1:4" x14ac:dyDescent="0.25">
      <c r="A4711" s="356">
        <v>20989</v>
      </c>
      <c r="B4711" s="356" t="s">
        <v>7058</v>
      </c>
      <c r="C4711" s="356" t="s">
        <v>3526</v>
      </c>
      <c r="D4711" s="353">
        <v>1575.44</v>
      </c>
    </row>
    <row r="4712" spans="1:4" x14ac:dyDescent="0.25">
      <c r="A4712" s="356">
        <v>21147</v>
      </c>
      <c r="B4712" s="356" t="s">
        <v>7059</v>
      </c>
      <c r="C4712" s="356" t="s">
        <v>3526</v>
      </c>
      <c r="D4712" s="352">
        <v>147.71</v>
      </c>
    </row>
    <row r="4713" spans="1:4" x14ac:dyDescent="0.25">
      <c r="A4713" s="356">
        <v>21148</v>
      </c>
      <c r="B4713" s="356" t="s">
        <v>7060</v>
      </c>
      <c r="C4713" s="356" t="s">
        <v>3526</v>
      </c>
      <c r="D4713" s="352">
        <v>91.17</v>
      </c>
    </row>
    <row r="4714" spans="1:4" x14ac:dyDescent="0.25">
      <c r="A4714" s="356">
        <v>20984</v>
      </c>
      <c r="B4714" s="356" t="s">
        <v>7061</v>
      </c>
      <c r="C4714" s="356" t="s">
        <v>3526</v>
      </c>
      <c r="D4714" s="353">
        <v>3022.96</v>
      </c>
    </row>
    <row r="4715" spans="1:4" x14ac:dyDescent="0.25">
      <c r="A4715" s="356">
        <v>13042</v>
      </c>
      <c r="B4715" s="356" t="s">
        <v>7062</v>
      </c>
      <c r="C4715" s="356" t="s">
        <v>3526</v>
      </c>
      <c r="D4715" s="353">
        <v>1675.17</v>
      </c>
    </row>
    <row r="4716" spans="1:4" x14ac:dyDescent="0.25">
      <c r="A4716" s="356">
        <v>21150</v>
      </c>
      <c r="B4716" s="356" t="s">
        <v>7063</v>
      </c>
      <c r="C4716" s="356" t="s">
        <v>3526</v>
      </c>
      <c r="D4716" s="352">
        <v>45.2</v>
      </c>
    </row>
    <row r="4717" spans="1:4" x14ac:dyDescent="0.25">
      <c r="A4717" s="356">
        <v>13141</v>
      </c>
      <c r="B4717" s="356" t="s">
        <v>7064</v>
      </c>
      <c r="C4717" s="356" t="s">
        <v>3526</v>
      </c>
      <c r="D4717" s="352">
        <v>56.96</v>
      </c>
    </row>
    <row r="4718" spans="1:4" x14ac:dyDescent="0.25">
      <c r="A4718" s="356">
        <v>42576</v>
      </c>
      <c r="B4718" s="356" t="s">
        <v>10441</v>
      </c>
      <c r="C4718" s="356" t="s">
        <v>3526</v>
      </c>
      <c r="D4718" s="352">
        <v>185.97</v>
      </c>
    </row>
    <row r="4719" spans="1:4" x14ac:dyDescent="0.25">
      <c r="A4719" s="356">
        <v>21151</v>
      </c>
      <c r="B4719" s="356" t="s">
        <v>7065</v>
      </c>
      <c r="C4719" s="356" t="s">
        <v>3526</v>
      </c>
      <c r="D4719" s="352">
        <v>270.58999999999997</v>
      </c>
    </row>
    <row r="4720" spans="1:4" x14ac:dyDescent="0.25">
      <c r="A4720" s="356">
        <v>13142</v>
      </c>
      <c r="B4720" s="356" t="s">
        <v>7066</v>
      </c>
      <c r="C4720" s="356" t="s">
        <v>3526</v>
      </c>
      <c r="D4720" s="352">
        <v>386.83</v>
      </c>
    </row>
    <row r="4721" spans="1:4" x14ac:dyDescent="0.25">
      <c r="A4721" s="356">
        <v>42577</v>
      </c>
      <c r="B4721" s="356" t="s">
        <v>10442</v>
      </c>
      <c r="C4721" s="356" t="s">
        <v>3526</v>
      </c>
      <c r="D4721" s="352">
        <v>424.46</v>
      </c>
    </row>
    <row r="4722" spans="1:4" x14ac:dyDescent="0.25">
      <c r="A4722" s="356">
        <v>20994</v>
      </c>
      <c r="B4722" s="356" t="s">
        <v>7067</v>
      </c>
      <c r="C4722" s="356" t="s">
        <v>3526</v>
      </c>
      <c r="D4722" s="352">
        <v>729.35</v>
      </c>
    </row>
    <row r="4723" spans="1:4" x14ac:dyDescent="0.25">
      <c r="A4723" s="356">
        <v>7672</v>
      </c>
      <c r="B4723" s="356" t="s">
        <v>7068</v>
      </c>
      <c r="C4723" s="356" t="s">
        <v>3526</v>
      </c>
      <c r="D4723" s="352">
        <v>477.8</v>
      </c>
    </row>
    <row r="4724" spans="1:4" x14ac:dyDescent="0.25">
      <c r="A4724" s="356">
        <v>20995</v>
      </c>
      <c r="B4724" s="356" t="s">
        <v>7069</v>
      </c>
      <c r="C4724" s="356" t="s">
        <v>3526</v>
      </c>
      <c r="D4724" s="352">
        <v>958.5</v>
      </c>
    </row>
    <row r="4725" spans="1:4" x14ac:dyDescent="0.25">
      <c r="A4725" s="356">
        <v>7690</v>
      </c>
      <c r="B4725" s="356" t="s">
        <v>7070</v>
      </c>
      <c r="C4725" s="356" t="s">
        <v>3526</v>
      </c>
      <c r="D4725" s="352">
        <v>554.36</v>
      </c>
    </row>
    <row r="4726" spans="1:4" x14ac:dyDescent="0.25">
      <c r="A4726" s="356">
        <v>20980</v>
      </c>
      <c r="B4726" s="356" t="s">
        <v>7071</v>
      </c>
      <c r="C4726" s="356" t="s">
        <v>3526</v>
      </c>
      <c r="D4726" s="352">
        <v>604.76</v>
      </c>
    </row>
    <row r="4727" spans="1:4" x14ac:dyDescent="0.25">
      <c r="A4727" s="356">
        <v>7661</v>
      </c>
      <c r="B4727" s="356" t="s">
        <v>7072</v>
      </c>
      <c r="C4727" s="356" t="s">
        <v>3526</v>
      </c>
      <c r="D4727" s="352">
        <v>719.41</v>
      </c>
    </row>
    <row r="4728" spans="1:4" x14ac:dyDescent="0.25">
      <c r="A4728" s="356">
        <v>21016</v>
      </c>
      <c r="B4728" s="356" t="s">
        <v>7073</v>
      </c>
      <c r="C4728" s="356" t="s">
        <v>3526</v>
      </c>
      <c r="D4728" s="352">
        <v>192.04</v>
      </c>
    </row>
    <row r="4729" spans="1:4" x14ac:dyDescent="0.25">
      <c r="A4729" s="356">
        <v>21008</v>
      </c>
      <c r="B4729" s="356" t="s">
        <v>7074</v>
      </c>
      <c r="C4729" s="356" t="s">
        <v>3526</v>
      </c>
      <c r="D4729" s="352">
        <v>22.43</v>
      </c>
    </row>
    <row r="4730" spans="1:4" x14ac:dyDescent="0.25">
      <c r="A4730" s="356">
        <v>21009</v>
      </c>
      <c r="B4730" s="356" t="s">
        <v>7075</v>
      </c>
      <c r="C4730" s="356" t="s">
        <v>3526</v>
      </c>
      <c r="D4730" s="352">
        <v>29.21</v>
      </c>
    </row>
    <row r="4731" spans="1:4" x14ac:dyDescent="0.25">
      <c r="A4731" s="356">
        <v>21010</v>
      </c>
      <c r="B4731" s="356" t="s">
        <v>7076</v>
      </c>
      <c r="C4731" s="356" t="s">
        <v>3526</v>
      </c>
      <c r="D4731" s="352">
        <v>39.22</v>
      </c>
    </row>
    <row r="4732" spans="1:4" x14ac:dyDescent="0.25">
      <c r="A4732" s="356">
        <v>21011</v>
      </c>
      <c r="B4732" s="356" t="s">
        <v>7077</v>
      </c>
      <c r="C4732" s="356" t="s">
        <v>3526</v>
      </c>
      <c r="D4732" s="352">
        <v>57.16</v>
      </c>
    </row>
    <row r="4733" spans="1:4" x14ac:dyDescent="0.25">
      <c r="A4733" s="356">
        <v>21012</v>
      </c>
      <c r="B4733" s="356" t="s">
        <v>7078</v>
      </c>
      <c r="C4733" s="356" t="s">
        <v>3526</v>
      </c>
      <c r="D4733" s="352">
        <v>63.17</v>
      </c>
    </row>
    <row r="4734" spans="1:4" x14ac:dyDescent="0.25">
      <c r="A4734" s="356">
        <v>21013</v>
      </c>
      <c r="B4734" s="356" t="s">
        <v>7079</v>
      </c>
      <c r="C4734" s="356" t="s">
        <v>3526</v>
      </c>
      <c r="D4734" s="352">
        <v>82.43</v>
      </c>
    </row>
    <row r="4735" spans="1:4" x14ac:dyDescent="0.25">
      <c r="A4735" s="356">
        <v>21014</v>
      </c>
      <c r="B4735" s="356" t="s">
        <v>7080</v>
      </c>
      <c r="C4735" s="356" t="s">
        <v>3526</v>
      </c>
      <c r="D4735" s="352">
        <v>115.34</v>
      </c>
    </row>
    <row r="4736" spans="1:4" x14ac:dyDescent="0.25">
      <c r="A4736" s="356">
        <v>21015</v>
      </c>
      <c r="B4736" s="356" t="s">
        <v>7081</v>
      </c>
      <c r="C4736" s="356" t="s">
        <v>3526</v>
      </c>
      <c r="D4736" s="352">
        <v>132.51</v>
      </c>
    </row>
    <row r="4737" spans="1:4" x14ac:dyDescent="0.25">
      <c r="A4737" s="356">
        <v>7697</v>
      </c>
      <c r="B4737" s="356" t="s">
        <v>7082</v>
      </c>
      <c r="C4737" s="356" t="s">
        <v>3526</v>
      </c>
      <c r="D4737" s="352">
        <v>63.23</v>
      </c>
    </row>
    <row r="4738" spans="1:4" x14ac:dyDescent="0.25">
      <c r="A4738" s="356">
        <v>7698</v>
      </c>
      <c r="B4738" s="356" t="s">
        <v>7083</v>
      </c>
      <c r="C4738" s="356" t="s">
        <v>3526</v>
      </c>
      <c r="D4738" s="352">
        <v>54.43</v>
      </c>
    </row>
    <row r="4739" spans="1:4" x14ac:dyDescent="0.25">
      <c r="A4739" s="356">
        <v>7691</v>
      </c>
      <c r="B4739" s="356" t="s">
        <v>7084</v>
      </c>
      <c r="C4739" s="356" t="s">
        <v>3526</v>
      </c>
      <c r="D4739" s="352">
        <v>23</v>
      </c>
    </row>
    <row r="4740" spans="1:4" x14ac:dyDescent="0.25">
      <c r="A4740" s="356">
        <v>40626</v>
      </c>
      <c r="B4740" s="356" t="s">
        <v>7085</v>
      </c>
      <c r="C4740" s="356" t="s">
        <v>3526</v>
      </c>
      <c r="D4740" s="352">
        <v>43.16</v>
      </c>
    </row>
    <row r="4741" spans="1:4" x14ac:dyDescent="0.25">
      <c r="A4741" s="356">
        <v>7701</v>
      </c>
      <c r="B4741" s="356" t="s">
        <v>7086</v>
      </c>
      <c r="C4741" s="356" t="s">
        <v>3526</v>
      </c>
      <c r="D4741" s="352">
        <v>113.16</v>
      </c>
    </row>
    <row r="4742" spans="1:4" x14ac:dyDescent="0.25">
      <c r="A4742" s="356">
        <v>7696</v>
      </c>
      <c r="B4742" s="356" t="s">
        <v>7087</v>
      </c>
      <c r="C4742" s="356" t="s">
        <v>3526</v>
      </c>
      <c r="D4742" s="352">
        <v>91.18</v>
      </c>
    </row>
    <row r="4743" spans="1:4" x14ac:dyDescent="0.25">
      <c r="A4743" s="356">
        <v>7700</v>
      </c>
      <c r="B4743" s="356" t="s">
        <v>7088</v>
      </c>
      <c r="C4743" s="356" t="s">
        <v>3526</v>
      </c>
      <c r="D4743" s="352">
        <v>29.09</v>
      </c>
    </row>
    <row r="4744" spans="1:4" x14ac:dyDescent="0.25">
      <c r="A4744" s="356">
        <v>7694</v>
      </c>
      <c r="B4744" s="356" t="s">
        <v>7089</v>
      </c>
      <c r="C4744" s="356" t="s">
        <v>3526</v>
      </c>
      <c r="D4744" s="352">
        <v>152.27000000000001</v>
      </c>
    </row>
    <row r="4745" spans="1:4" x14ac:dyDescent="0.25">
      <c r="A4745" s="356">
        <v>7693</v>
      </c>
      <c r="B4745" s="356" t="s">
        <v>7090</v>
      </c>
      <c r="C4745" s="356" t="s">
        <v>3526</v>
      </c>
      <c r="D4745" s="352">
        <v>209.71</v>
      </c>
    </row>
    <row r="4746" spans="1:4" x14ac:dyDescent="0.25">
      <c r="A4746" s="356">
        <v>7692</v>
      </c>
      <c r="B4746" s="356" t="s">
        <v>7091</v>
      </c>
      <c r="C4746" s="356" t="s">
        <v>3526</v>
      </c>
      <c r="D4746" s="352">
        <v>313.98</v>
      </c>
    </row>
    <row r="4747" spans="1:4" x14ac:dyDescent="0.25">
      <c r="A4747" s="356">
        <v>7695</v>
      </c>
      <c r="B4747" s="356" t="s">
        <v>7092</v>
      </c>
      <c r="C4747" s="356" t="s">
        <v>3526</v>
      </c>
      <c r="D4747" s="352">
        <v>340.51</v>
      </c>
    </row>
    <row r="4748" spans="1:4" x14ac:dyDescent="0.25">
      <c r="A4748" s="356">
        <v>13356</v>
      </c>
      <c r="B4748" s="356" t="s">
        <v>7093</v>
      </c>
      <c r="C4748" s="356" t="s">
        <v>3526</v>
      </c>
      <c r="D4748" s="352">
        <v>24.69</v>
      </c>
    </row>
    <row r="4749" spans="1:4" x14ac:dyDescent="0.25">
      <c r="A4749" s="356">
        <v>36365</v>
      </c>
      <c r="B4749" s="356" t="s">
        <v>7094</v>
      </c>
      <c r="C4749" s="356" t="s">
        <v>3526</v>
      </c>
      <c r="D4749" s="352">
        <v>39.44</v>
      </c>
    </row>
    <row r="4750" spans="1:4" x14ac:dyDescent="0.25">
      <c r="A4750" s="356">
        <v>41930</v>
      </c>
      <c r="B4750" s="356" t="s">
        <v>7095</v>
      </c>
      <c r="C4750" s="356" t="s">
        <v>3526</v>
      </c>
      <c r="D4750" s="352">
        <v>127.67</v>
      </c>
    </row>
    <row r="4751" spans="1:4" x14ac:dyDescent="0.25">
      <c r="A4751" s="356">
        <v>41931</v>
      </c>
      <c r="B4751" s="356" t="s">
        <v>7096</v>
      </c>
      <c r="C4751" s="356" t="s">
        <v>3526</v>
      </c>
      <c r="D4751" s="352">
        <v>217.71</v>
      </c>
    </row>
    <row r="4752" spans="1:4" x14ac:dyDescent="0.25">
      <c r="A4752" s="356">
        <v>41932</v>
      </c>
      <c r="B4752" s="356" t="s">
        <v>7097</v>
      </c>
      <c r="C4752" s="356" t="s">
        <v>3526</v>
      </c>
      <c r="D4752" s="352">
        <v>351.64</v>
      </c>
    </row>
    <row r="4753" spans="1:4" x14ac:dyDescent="0.25">
      <c r="A4753" s="356">
        <v>41933</v>
      </c>
      <c r="B4753" s="356" t="s">
        <v>7098</v>
      </c>
      <c r="C4753" s="356" t="s">
        <v>3526</v>
      </c>
      <c r="D4753" s="352">
        <v>435.51</v>
      </c>
    </row>
    <row r="4754" spans="1:4" x14ac:dyDescent="0.25">
      <c r="A4754" s="356">
        <v>41934</v>
      </c>
      <c r="B4754" s="356" t="s">
        <v>7099</v>
      </c>
      <c r="C4754" s="356" t="s">
        <v>3526</v>
      </c>
      <c r="D4754" s="352">
        <v>564.09</v>
      </c>
    </row>
    <row r="4755" spans="1:4" x14ac:dyDescent="0.25">
      <c r="A4755" s="356">
        <v>41936</v>
      </c>
      <c r="B4755" s="356" t="s">
        <v>7100</v>
      </c>
      <c r="C4755" s="356" t="s">
        <v>3526</v>
      </c>
      <c r="D4755" s="352">
        <v>85.05</v>
      </c>
    </row>
    <row r="4756" spans="1:4" x14ac:dyDescent="0.25">
      <c r="A4756" s="356">
        <v>41785</v>
      </c>
      <c r="B4756" s="356" t="s">
        <v>12868</v>
      </c>
      <c r="C4756" s="356" t="s">
        <v>3526</v>
      </c>
      <c r="D4756" s="353">
        <v>2248.63</v>
      </c>
    </row>
    <row r="4757" spans="1:4" x14ac:dyDescent="0.25">
      <c r="A4757" s="356">
        <v>41781</v>
      </c>
      <c r="B4757" s="356" t="s">
        <v>12869</v>
      </c>
      <c r="C4757" s="356" t="s">
        <v>3526</v>
      </c>
      <c r="D4757" s="352">
        <v>641.1</v>
      </c>
    </row>
    <row r="4758" spans="1:4" x14ac:dyDescent="0.25">
      <c r="A4758" s="356">
        <v>41783</v>
      </c>
      <c r="B4758" s="356" t="s">
        <v>12870</v>
      </c>
      <c r="C4758" s="356" t="s">
        <v>3526</v>
      </c>
      <c r="D4758" s="353">
        <v>1691.77</v>
      </c>
    </row>
    <row r="4759" spans="1:4" x14ac:dyDescent="0.25">
      <c r="A4759" s="356">
        <v>41786</v>
      </c>
      <c r="B4759" s="356" t="s">
        <v>12871</v>
      </c>
      <c r="C4759" s="356" t="s">
        <v>3526</v>
      </c>
      <c r="D4759" s="353">
        <v>3529.21</v>
      </c>
    </row>
    <row r="4760" spans="1:4" x14ac:dyDescent="0.25">
      <c r="A4760" s="356">
        <v>41779</v>
      </c>
      <c r="B4760" s="356" t="s">
        <v>12872</v>
      </c>
      <c r="C4760" s="356" t="s">
        <v>3526</v>
      </c>
      <c r="D4760" s="352">
        <v>245.88</v>
      </c>
    </row>
    <row r="4761" spans="1:4" x14ac:dyDescent="0.25">
      <c r="A4761" s="356">
        <v>41780</v>
      </c>
      <c r="B4761" s="356" t="s">
        <v>12873</v>
      </c>
      <c r="C4761" s="356" t="s">
        <v>3526</v>
      </c>
      <c r="D4761" s="352">
        <v>290.81</v>
      </c>
    </row>
    <row r="4762" spans="1:4" x14ac:dyDescent="0.25">
      <c r="A4762" s="356">
        <v>41782</v>
      </c>
      <c r="B4762" s="356" t="s">
        <v>12874</v>
      </c>
      <c r="C4762" s="356" t="s">
        <v>3526</v>
      </c>
      <c r="D4762" s="353">
        <v>1198.81</v>
      </c>
    </row>
    <row r="4763" spans="1:4" x14ac:dyDescent="0.25">
      <c r="A4763" s="356">
        <v>38130</v>
      </c>
      <c r="B4763" s="356" t="s">
        <v>7101</v>
      </c>
      <c r="C4763" s="356" t="s">
        <v>3526</v>
      </c>
      <c r="D4763" s="352">
        <v>35.24</v>
      </c>
    </row>
    <row r="4764" spans="1:4" x14ac:dyDescent="0.25">
      <c r="A4764" s="356">
        <v>21123</v>
      </c>
      <c r="B4764" s="356" t="s">
        <v>7102</v>
      </c>
      <c r="C4764" s="356" t="s">
        <v>3526</v>
      </c>
      <c r="D4764" s="352">
        <v>10</v>
      </c>
    </row>
    <row r="4765" spans="1:4" x14ac:dyDescent="0.25">
      <c r="A4765" s="356">
        <v>21124</v>
      </c>
      <c r="B4765" s="356" t="s">
        <v>7103</v>
      </c>
      <c r="C4765" s="356" t="s">
        <v>3526</v>
      </c>
      <c r="D4765" s="352">
        <v>17.73</v>
      </c>
    </row>
    <row r="4766" spans="1:4" x14ac:dyDescent="0.25">
      <c r="A4766" s="356">
        <v>21125</v>
      </c>
      <c r="B4766" s="356" t="s">
        <v>7104</v>
      </c>
      <c r="C4766" s="356" t="s">
        <v>3526</v>
      </c>
      <c r="D4766" s="352">
        <v>28.46</v>
      </c>
    </row>
    <row r="4767" spans="1:4" x14ac:dyDescent="0.25">
      <c r="A4767" s="356">
        <v>38028</v>
      </c>
      <c r="B4767" s="356" t="s">
        <v>7105</v>
      </c>
      <c r="C4767" s="356" t="s">
        <v>3526</v>
      </c>
      <c r="D4767" s="352">
        <v>48.29</v>
      </c>
    </row>
    <row r="4768" spans="1:4" x14ac:dyDescent="0.25">
      <c r="A4768" s="356">
        <v>38029</v>
      </c>
      <c r="B4768" s="356" t="s">
        <v>7106</v>
      </c>
      <c r="C4768" s="356" t="s">
        <v>3526</v>
      </c>
      <c r="D4768" s="352">
        <v>73.61</v>
      </c>
    </row>
    <row r="4769" spans="1:4" x14ac:dyDescent="0.25">
      <c r="A4769" s="356">
        <v>38030</v>
      </c>
      <c r="B4769" s="356" t="s">
        <v>7107</v>
      </c>
      <c r="C4769" s="356" t="s">
        <v>3526</v>
      </c>
      <c r="D4769" s="352">
        <v>113.07</v>
      </c>
    </row>
    <row r="4770" spans="1:4" x14ac:dyDescent="0.25">
      <c r="A4770" s="356">
        <v>38031</v>
      </c>
      <c r="B4770" s="356" t="s">
        <v>7108</v>
      </c>
      <c r="C4770" s="356" t="s">
        <v>3526</v>
      </c>
      <c r="D4770" s="352">
        <v>179.18</v>
      </c>
    </row>
    <row r="4771" spans="1:4" x14ac:dyDescent="0.25">
      <c r="A4771" s="356">
        <v>39735</v>
      </c>
      <c r="B4771" s="356" t="s">
        <v>7109</v>
      </c>
      <c r="C4771" s="356" t="s">
        <v>3526</v>
      </c>
      <c r="D4771" s="352">
        <v>112.9</v>
      </c>
    </row>
    <row r="4772" spans="1:4" x14ac:dyDescent="0.25">
      <c r="A4772" s="356">
        <v>39734</v>
      </c>
      <c r="B4772" s="356" t="s">
        <v>7110</v>
      </c>
      <c r="C4772" s="356" t="s">
        <v>3526</v>
      </c>
      <c r="D4772" s="352">
        <v>133.91999999999999</v>
      </c>
    </row>
    <row r="4773" spans="1:4" x14ac:dyDescent="0.25">
      <c r="A4773" s="356">
        <v>39736</v>
      </c>
      <c r="B4773" s="356" t="s">
        <v>7111</v>
      </c>
      <c r="C4773" s="356" t="s">
        <v>3526</v>
      </c>
      <c r="D4773" s="352">
        <v>152.84</v>
      </c>
    </row>
    <row r="4774" spans="1:4" x14ac:dyDescent="0.25">
      <c r="A4774" s="356">
        <v>39737</v>
      </c>
      <c r="B4774" s="356" t="s">
        <v>7112</v>
      </c>
      <c r="C4774" s="356" t="s">
        <v>3526</v>
      </c>
      <c r="D4774" s="352">
        <v>20.56</v>
      </c>
    </row>
    <row r="4775" spans="1:4" x14ac:dyDescent="0.25">
      <c r="A4775" s="356">
        <v>39738</v>
      </c>
      <c r="B4775" s="356" t="s">
        <v>7113</v>
      </c>
      <c r="C4775" s="356" t="s">
        <v>3526</v>
      </c>
      <c r="D4775" s="352">
        <v>7.43</v>
      </c>
    </row>
    <row r="4776" spans="1:4" x14ac:dyDescent="0.25">
      <c r="A4776" s="356">
        <v>39739</v>
      </c>
      <c r="B4776" s="356" t="s">
        <v>7114</v>
      </c>
      <c r="C4776" s="356" t="s">
        <v>3526</v>
      </c>
      <c r="D4776" s="352">
        <v>105.7</v>
      </c>
    </row>
    <row r="4777" spans="1:4" x14ac:dyDescent="0.25">
      <c r="A4777" s="356">
        <v>39733</v>
      </c>
      <c r="B4777" s="356" t="s">
        <v>7115</v>
      </c>
      <c r="C4777" s="356" t="s">
        <v>3526</v>
      </c>
      <c r="D4777" s="352">
        <v>182.91</v>
      </c>
    </row>
    <row r="4778" spans="1:4" x14ac:dyDescent="0.25">
      <c r="A4778" s="356">
        <v>39854</v>
      </c>
      <c r="B4778" s="356" t="s">
        <v>7116</v>
      </c>
      <c r="C4778" s="356" t="s">
        <v>3526</v>
      </c>
      <c r="D4778" s="352">
        <v>185.5</v>
      </c>
    </row>
    <row r="4779" spans="1:4" x14ac:dyDescent="0.25">
      <c r="A4779" s="356">
        <v>39740</v>
      </c>
      <c r="B4779" s="356" t="s">
        <v>7117</v>
      </c>
      <c r="C4779" s="356" t="s">
        <v>3526</v>
      </c>
      <c r="D4779" s="352">
        <v>101.5</v>
      </c>
    </row>
    <row r="4780" spans="1:4" x14ac:dyDescent="0.25">
      <c r="A4780" s="356">
        <v>39741</v>
      </c>
      <c r="B4780" s="356" t="s">
        <v>7118</v>
      </c>
      <c r="C4780" s="356" t="s">
        <v>3526</v>
      </c>
      <c r="D4780" s="352">
        <v>18.7</v>
      </c>
    </row>
    <row r="4781" spans="1:4" x14ac:dyDescent="0.25">
      <c r="A4781" s="356">
        <v>39853</v>
      </c>
      <c r="B4781" s="356" t="s">
        <v>7119</v>
      </c>
      <c r="C4781" s="356" t="s">
        <v>3526</v>
      </c>
      <c r="D4781" s="352">
        <v>24.57</v>
      </c>
    </row>
    <row r="4782" spans="1:4" x14ac:dyDescent="0.25">
      <c r="A4782" s="356">
        <v>39742</v>
      </c>
      <c r="B4782" s="356" t="s">
        <v>7120</v>
      </c>
      <c r="C4782" s="356" t="s">
        <v>3526</v>
      </c>
      <c r="D4782" s="352">
        <v>81.58</v>
      </c>
    </row>
    <row r="4783" spans="1:4" x14ac:dyDescent="0.25">
      <c r="A4783" s="356">
        <v>39749</v>
      </c>
      <c r="B4783" s="356" t="s">
        <v>7121</v>
      </c>
      <c r="C4783" s="356" t="s">
        <v>3526</v>
      </c>
      <c r="D4783" s="352">
        <v>112.56</v>
      </c>
    </row>
    <row r="4784" spans="1:4" x14ac:dyDescent="0.25">
      <c r="A4784" s="356">
        <v>39751</v>
      </c>
      <c r="B4784" s="356" t="s">
        <v>7122</v>
      </c>
      <c r="C4784" s="356" t="s">
        <v>3526</v>
      </c>
      <c r="D4784" s="352">
        <v>204.54</v>
      </c>
    </row>
    <row r="4785" spans="1:4" x14ac:dyDescent="0.25">
      <c r="A4785" s="356">
        <v>39750</v>
      </c>
      <c r="B4785" s="356" t="s">
        <v>7123</v>
      </c>
      <c r="C4785" s="356" t="s">
        <v>3526</v>
      </c>
      <c r="D4785" s="352">
        <v>170.01</v>
      </c>
    </row>
    <row r="4786" spans="1:4" x14ac:dyDescent="0.25">
      <c r="A4786" s="356">
        <v>39747</v>
      </c>
      <c r="B4786" s="356" t="s">
        <v>7124</v>
      </c>
      <c r="C4786" s="356" t="s">
        <v>3526</v>
      </c>
      <c r="D4786" s="352">
        <v>54.68</v>
      </c>
    </row>
    <row r="4787" spans="1:4" x14ac:dyDescent="0.25">
      <c r="A4787" s="356">
        <v>39753</v>
      </c>
      <c r="B4787" s="356" t="s">
        <v>7125</v>
      </c>
      <c r="C4787" s="356" t="s">
        <v>3526</v>
      </c>
      <c r="D4787" s="352">
        <v>376.5</v>
      </c>
    </row>
    <row r="4788" spans="1:4" x14ac:dyDescent="0.25">
      <c r="A4788" s="356">
        <v>39754</v>
      </c>
      <c r="B4788" s="356" t="s">
        <v>7126</v>
      </c>
      <c r="C4788" s="356" t="s">
        <v>3526</v>
      </c>
      <c r="D4788" s="352">
        <v>554.69000000000005</v>
      </c>
    </row>
    <row r="4789" spans="1:4" x14ac:dyDescent="0.25">
      <c r="A4789" s="356">
        <v>39748</v>
      </c>
      <c r="B4789" s="356" t="s">
        <v>7127</v>
      </c>
      <c r="C4789" s="356" t="s">
        <v>3526</v>
      </c>
      <c r="D4789" s="352">
        <v>88.48</v>
      </c>
    </row>
    <row r="4790" spans="1:4" x14ac:dyDescent="0.25">
      <c r="A4790" s="356">
        <v>39755</v>
      </c>
      <c r="B4790" s="356" t="s">
        <v>7128</v>
      </c>
      <c r="C4790" s="356" t="s">
        <v>3526</v>
      </c>
      <c r="D4790" s="352">
        <v>841.04</v>
      </c>
    </row>
    <row r="4791" spans="1:4" x14ac:dyDescent="0.25">
      <c r="A4791" s="356">
        <v>12742</v>
      </c>
      <c r="B4791" s="356" t="s">
        <v>7129</v>
      </c>
      <c r="C4791" s="356" t="s">
        <v>3526</v>
      </c>
      <c r="D4791" s="352">
        <v>665.96</v>
      </c>
    </row>
    <row r="4792" spans="1:4" x14ac:dyDescent="0.25">
      <c r="A4792" s="356">
        <v>12713</v>
      </c>
      <c r="B4792" s="356" t="s">
        <v>7130</v>
      </c>
      <c r="C4792" s="356" t="s">
        <v>3526</v>
      </c>
      <c r="D4792" s="352">
        <v>35.32</v>
      </c>
    </row>
    <row r="4793" spans="1:4" x14ac:dyDescent="0.25">
      <c r="A4793" s="356">
        <v>12743</v>
      </c>
      <c r="B4793" s="356" t="s">
        <v>7131</v>
      </c>
      <c r="C4793" s="356" t="s">
        <v>3526</v>
      </c>
      <c r="D4793" s="352">
        <v>60.76</v>
      </c>
    </row>
    <row r="4794" spans="1:4" x14ac:dyDescent="0.25">
      <c r="A4794" s="356">
        <v>12744</v>
      </c>
      <c r="B4794" s="356" t="s">
        <v>7132</v>
      </c>
      <c r="C4794" s="356" t="s">
        <v>3526</v>
      </c>
      <c r="D4794" s="352">
        <v>77.11</v>
      </c>
    </row>
    <row r="4795" spans="1:4" x14ac:dyDescent="0.25">
      <c r="A4795" s="356">
        <v>12745</v>
      </c>
      <c r="B4795" s="356" t="s">
        <v>7133</v>
      </c>
      <c r="C4795" s="356" t="s">
        <v>3526</v>
      </c>
      <c r="D4795" s="352">
        <v>111.98</v>
      </c>
    </row>
    <row r="4796" spans="1:4" x14ac:dyDescent="0.25">
      <c r="A4796" s="356">
        <v>12746</v>
      </c>
      <c r="B4796" s="356" t="s">
        <v>7134</v>
      </c>
      <c r="C4796" s="356" t="s">
        <v>3526</v>
      </c>
      <c r="D4796" s="352">
        <v>151.22</v>
      </c>
    </row>
    <row r="4797" spans="1:4" x14ac:dyDescent="0.25">
      <c r="A4797" s="356">
        <v>12747</v>
      </c>
      <c r="B4797" s="356" t="s">
        <v>7135</v>
      </c>
      <c r="C4797" s="356" t="s">
        <v>3526</v>
      </c>
      <c r="D4797" s="352">
        <v>219.3</v>
      </c>
    </row>
    <row r="4798" spans="1:4" x14ac:dyDescent="0.25">
      <c r="A4798" s="356">
        <v>12748</v>
      </c>
      <c r="B4798" s="356" t="s">
        <v>7136</v>
      </c>
      <c r="C4798" s="356" t="s">
        <v>3526</v>
      </c>
      <c r="D4798" s="352">
        <v>308.95</v>
      </c>
    </row>
    <row r="4799" spans="1:4" x14ac:dyDescent="0.25">
      <c r="A4799" s="356">
        <v>12749</v>
      </c>
      <c r="B4799" s="356" t="s">
        <v>7137</v>
      </c>
      <c r="C4799" s="356" t="s">
        <v>3526</v>
      </c>
      <c r="D4799" s="352">
        <v>451.63</v>
      </c>
    </row>
    <row r="4800" spans="1:4" x14ac:dyDescent="0.25">
      <c r="A4800" s="356">
        <v>39726</v>
      </c>
      <c r="B4800" s="356" t="s">
        <v>7138</v>
      </c>
      <c r="C4800" s="356" t="s">
        <v>3526</v>
      </c>
      <c r="D4800" s="352">
        <v>148.34</v>
      </c>
    </row>
    <row r="4801" spans="1:4" x14ac:dyDescent="0.25">
      <c r="A4801" s="356">
        <v>39728</v>
      </c>
      <c r="B4801" s="356" t="s">
        <v>7139</v>
      </c>
      <c r="C4801" s="356" t="s">
        <v>3526</v>
      </c>
      <c r="D4801" s="352">
        <v>260.72000000000003</v>
      </c>
    </row>
    <row r="4802" spans="1:4" x14ac:dyDescent="0.25">
      <c r="A4802" s="356">
        <v>39727</v>
      </c>
      <c r="B4802" s="356" t="s">
        <v>7140</v>
      </c>
      <c r="C4802" s="356" t="s">
        <v>3526</v>
      </c>
      <c r="D4802" s="352">
        <v>214.55</v>
      </c>
    </row>
    <row r="4803" spans="1:4" x14ac:dyDescent="0.25">
      <c r="A4803" s="356">
        <v>39724</v>
      </c>
      <c r="B4803" s="356" t="s">
        <v>7141</v>
      </c>
      <c r="C4803" s="356" t="s">
        <v>3526</v>
      </c>
      <c r="D4803" s="352">
        <v>65.69</v>
      </c>
    </row>
    <row r="4804" spans="1:4" x14ac:dyDescent="0.25">
      <c r="A4804" s="356">
        <v>39729</v>
      </c>
      <c r="B4804" s="356" t="s">
        <v>7142</v>
      </c>
      <c r="C4804" s="356" t="s">
        <v>3526</v>
      </c>
      <c r="D4804" s="352">
        <v>361.04</v>
      </c>
    </row>
    <row r="4805" spans="1:4" x14ac:dyDescent="0.25">
      <c r="A4805" s="356">
        <v>39730</v>
      </c>
      <c r="B4805" s="356" t="s">
        <v>7143</v>
      </c>
      <c r="C4805" s="356" t="s">
        <v>3526</v>
      </c>
      <c r="D4805" s="352">
        <v>468.44</v>
      </c>
    </row>
    <row r="4806" spans="1:4" x14ac:dyDescent="0.25">
      <c r="A4806" s="356">
        <v>39731</v>
      </c>
      <c r="B4806" s="356" t="s">
        <v>7144</v>
      </c>
      <c r="C4806" s="356" t="s">
        <v>3526</v>
      </c>
      <c r="D4806" s="352">
        <v>693.79</v>
      </c>
    </row>
    <row r="4807" spans="1:4" x14ac:dyDescent="0.25">
      <c r="A4807" s="356">
        <v>39725</v>
      </c>
      <c r="B4807" s="356" t="s">
        <v>7145</v>
      </c>
      <c r="C4807" s="356" t="s">
        <v>3526</v>
      </c>
      <c r="D4807" s="352">
        <v>107.07</v>
      </c>
    </row>
    <row r="4808" spans="1:4" x14ac:dyDescent="0.25">
      <c r="A4808" s="356">
        <v>39732</v>
      </c>
      <c r="B4808" s="356" t="s">
        <v>7146</v>
      </c>
      <c r="C4808" s="356" t="s">
        <v>3526</v>
      </c>
      <c r="D4808" s="353">
        <v>1021.22</v>
      </c>
    </row>
    <row r="4809" spans="1:4" x14ac:dyDescent="0.25">
      <c r="A4809" s="356">
        <v>39660</v>
      </c>
      <c r="B4809" s="356" t="s">
        <v>7147</v>
      </c>
      <c r="C4809" s="356" t="s">
        <v>3526</v>
      </c>
      <c r="D4809" s="352">
        <v>46.53</v>
      </c>
    </row>
    <row r="4810" spans="1:4" x14ac:dyDescent="0.25">
      <c r="A4810" s="356">
        <v>39662</v>
      </c>
      <c r="B4810" s="356" t="s">
        <v>7148</v>
      </c>
      <c r="C4810" s="356" t="s">
        <v>3526</v>
      </c>
      <c r="D4810" s="352">
        <v>22.3</v>
      </c>
    </row>
    <row r="4811" spans="1:4" x14ac:dyDescent="0.25">
      <c r="A4811" s="356">
        <v>39661</v>
      </c>
      <c r="B4811" s="356" t="s">
        <v>7149</v>
      </c>
      <c r="C4811" s="356" t="s">
        <v>3526</v>
      </c>
      <c r="D4811" s="352">
        <v>15.21</v>
      </c>
    </row>
    <row r="4812" spans="1:4" x14ac:dyDescent="0.25">
      <c r="A4812" s="356">
        <v>39666</v>
      </c>
      <c r="B4812" s="356" t="s">
        <v>7150</v>
      </c>
      <c r="C4812" s="356" t="s">
        <v>3526</v>
      </c>
      <c r="D4812" s="352">
        <v>70</v>
      </c>
    </row>
    <row r="4813" spans="1:4" x14ac:dyDescent="0.25">
      <c r="A4813" s="356">
        <v>39664</v>
      </c>
      <c r="B4813" s="356" t="s">
        <v>7151</v>
      </c>
      <c r="C4813" s="356" t="s">
        <v>3526</v>
      </c>
      <c r="D4813" s="352">
        <v>34.31</v>
      </c>
    </row>
    <row r="4814" spans="1:4" x14ac:dyDescent="0.25">
      <c r="A4814" s="356">
        <v>39663</v>
      </c>
      <c r="B4814" s="356" t="s">
        <v>7152</v>
      </c>
      <c r="C4814" s="356" t="s">
        <v>3526</v>
      </c>
      <c r="D4814" s="352">
        <v>27.43</v>
      </c>
    </row>
    <row r="4815" spans="1:4" x14ac:dyDescent="0.25">
      <c r="A4815" s="356">
        <v>39665</v>
      </c>
      <c r="B4815" s="356" t="s">
        <v>7153</v>
      </c>
      <c r="C4815" s="356" t="s">
        <v>3526</v>
      </c>
      <c r="D4815" s="352">
        <v>57.88</v>
      </c>
    </row>
    <row r="4816" spans="1:4" x14ac:dyDescent="0.25">
      <c r="A4816" s="356">
        <v>39752</v>
      </c>
      <c r="B4816" s="356" t="s">
        <v>7154</v>
      </c>
      <c r="C4816" s="356" t="s">
        <v>3526</v>
      </c>
      <c r="D4816" s="352">
        <v>291.04000000000002</v>
      </c>
    </row>
    <row r="4817" spans="1:4" x14ac:dyDescent="0.25">
      <c r="A4817" s="356">
        <v>7725</v>
      </c>
      <c r="B4817" s="356" t="s">
        <v>10443</v>
      </c>
      <c r="C4817" s="356" t="s">
        <v>3526</v>
      </c>
      <c r="D4817" s="352">
        <v>196</v>
      </c>
    </row>
    <row r="4818" spans="1:4" x14ac:dyDescent="0.25">
      <c r="A4818" s="356">
        <v>7753</v>
      </c>
      <c r="B4818" s="356" t="s">
        <v>10444</v>
      </c>
      <c r="C4818" s="356" t="s">
        <v>3526</v>
      </c>
      <c r="D4818" s="352">
        <v>382.11</v>
      </c>
    </row>
    <row r="4819" spans="1:4" x14ac:dyDescent="0.25">
      <c r="A4819" s="356">
        <v>13256</v>
      </c>
      <c r="B4819" s="356" t="s">
        <v>10445</v>
      </c>
      <c r="C4819" s="356" t="s">
        <v>3526</v>
      </c>
      <c r="D4819" s="352">
        <v>535.29</v>
      </c>
    </row>
    <row r="4820" spans="1:4" x14ac:dyDescent="0.25">
      <c r="A4820" s="356">
        <v>7757</v>
      </c>
      <c r="B4820" s="356" t="s">
        <v>10446</v>
      </c>
      <c r="C4820" s="356" t="s">
        <v>3526</v>
      </c>
      <c r="D4820" s="352">
        <v>570.70000000000005</v>
      </c>
    </row>
    <row r="4821" spans="1:4" x14ac:dyDescent="0.25">
      <c r="A4821" s="356">
        <v>7758</v>
      </c>
      <c r="B4821" s="356" t="s">
        <v>10447</v>
      </c>
      <c r="C4821" s="356" t="s">
        <v>3526</v>
      </c>
      <c r="D4821" s="352">
        <v>826.82</v>
      </c>
    </row>
    <row r="4822" spans="1:4" x14ac:dyDescent="0.25">
      <c r="A4822" s="356">
        <v>7759</v>
      </c>
      <c r="B4822" s="356" t="s">
        <v>10448</v>
      </c>
      <c r="C4822" s="356" t="s">
        <v>3526</v>
      </c>
      <c r="D4822" s="353">
        <v>2291.12</v>
      </c>
    </row>
    <row r="4823" spans="1:4" x14ac:dyDescent="0.25">
      <c r="A4823" s="356">
        <v>40334</v>
      </c>
      <c r="B4823" s="356" t="s">
        <v>10449</v>
      </c>
      <c r="C4823" s="356" t="s">
        <v>3526</v>
      </c>
      <c r="D4823" s="352">
        <v>89.76</v>
      </c>
    </row>
    <row r="4824" spans="1:4" x14ac:dyDescent="0.25">
      <c r="A4824" s="356">
        <v>7745</v>
      </c>
      <c r="B4824" s="356" t="s">
        <v>10450</v>
      </c>
      <c r="C4824" s="356" t="s">
        <v>3526</v>
      </c>
      <c r="D4824" s="352">
        <v>101.29</v>
      </c>
    </row>
    <row r="4825" spans="1:4" x14ac:dyDescent="0.25">
      <c r="A4825" s="356">
        <v>7714</v>
      </c>
      <c r="B4825" s="356" t="s">
        <v>10451</v>
      </c>
      <c r="C4825" s="356" t="s">
        <v>3526</v>
      </c>
      <c r="D4825" s="352">
        <v>121.05</v>
      </c>
    </row>
    <row r="4826" spans="1:4" x14ac:dyDescent="0.25">
      <c r="A4826" s="356">
        <v>7742</v>
      </c>
      <c r="B4826" s="356" t="s">
        <v>10452</v>
      </c>
      <c r="C4826" s="356" t="s">
        <v>3526</v>
      </c>
      <c r="D4826" s="352">
        <v>267.14999999999998</v>
      </c>
    </row>
    <row r="4827" spans="1:4" x14ac:dyDescent="0.25">
      <c r="A4827" s="356">
        <v>7750</v>
      </c>
      <c r="B4827" s="356" t="s">
        <v>10453</v>
      </c>
      <c r="C4827" s="356" t="s">
        <v>3526</v>
      </c>
      <c r="D4827" s="352">
        <v>326.11</v>
      </c>
    </row>
    <row r="4828" spans="1:4" x14ac:dyDescent="0.25">
      <c r="A4828" s="356">
        <v>7756</v>
      </c>
      <c r="B4828" s="356" t="s">
        <v>10454</v>
      </c>
      <c r="C4828" s="356" t="s">
        <v>3526</v>
      </c>
      <c r="D4828" s="352">
        <v>374.7</v>
      </c>
    </row>
    <row r="4829" spans="1:4" x14ac:dyDescent="0.25">
      <c r="A4829" s="356">
        <v>7765</v>
      </c>
      <c r="B4829" s="356" t="s">
        <v>10455</v>
      </c>
      <c r="C4829" s="356" t="s">
        <v>3526</v>
      </c>
      <c r="D4829" s="352">
        <v>419.99</v>
      </c>
    </row>
    <row r="4830" spans="1:4" x14ac:dyDescent="0.25">
      <c r="A4830" s="356">
        <v>12569</v>
      </c>
      <c r="B4830" s="356" t="s">
        <v>10456</v>
      </c>
      <c r="C4830" s="356" t="s">
        <v>3526</v>
      </c>
      <c r="D4830" s="352">
        <v>579.76</v>
      </c>
    </row>
    <row r="4831" spans="1:4" x14ac:dyDescent="0.25">
      <c r="A4831" s="356">
        <v>7766</v>
      </c>
      <c r="B4831" s="356" t="s">
        <v>10457</v>
      </c>
      <c r="C4831" s="356" t="s">
        <v>3526</v>
      </c>
      <c r="D4831" s="352">
        <v>615.99</v>
      </c>
    </row>
    <row r="4832" spans="1:4" x14ac:dyDescent="0.25">
      <c r="A4832" s="356">
        <v>7767</v>
      </c>
      <c r="B4832" s="356" t="s">
        <v>10458</v>
      </c>
      <c r="C4832" s="356" t="s">
        <v>3526</v>
      </c>
      <c r="D4832" s="352">
        <v>884.47</v>
      </c>
    </row>
    <row r="4833" spans="1:4" x14ac:dyDescent="0.25">
      <c r="A4833" s="356">
        <v>7727</v>
      </c>
      <c r="B4833" s="356" t="s">
        <v>10459</v>
      </c>
      <c r="C4833" s="356" t="s">
        <v>3526</v>
      </c>
      <c r="D4833" s="353">
        <v>2569.41</v>
      </c>
    </row>
    <row r="4834" spans="1:4" x14ac:dyDescent="0.25">
      <c r="A4834" s="356">
        <v>7760</v>
      </c>
      <c r="B4834" s="356" t="s">
        <v>10460</v>
      </c>
      <c r="C4834" s="356" t="s">
        <v>3526</v>
      </c>
      <c r="D4834" s="352">
        <v>102.11</v>
      </c>
    </row>
    <row r="4835" spans="1:4" x14ac:dyDescent="0.25">
      <c r="A4835" s="356">
        <v>7761</v>
      </c>
      <c r="B4835" s="356" t="s">
        <v>10461</v>
      </c>
      <c r="C4835" s="356" t="s">
        <v>3526</v>
      </c>
      <c r="D4835" s="352">
        <v>107.05</v>
      </c>
    </row>
    <row r="4836" spans="1:4" x14ac:dyDescent="0.25">
      <c r="A4836" s="356">
        <v>7752</v>
      </c>
      <c r="B4836" s="356" t="s">
        <v>10462</v>
      </c>
      <c r="C4836" s="356" t="s">
        <v>3526</v>
      </c>
      <c r="D4836" s="352">
        <v>130.11000000000001</v>
      </c>
    </row>
    <row r="4837" spans="1:4" x14ac:dyDescent="0.25">
      <c r="A4837" s="356">
        <v>7762</v>
      </c>
      <c r="B4837" s="356" t="s">
        <v>10463</v>
      </c>
      <c r="C4837" s="356" t="s">
        <v>3526</v>
      </c>
      <c r="D4837" s="352">
        <v>170.05</v>
      </c>
    </row>
    <row r="4838" spans="1:4" x14ac:dyDescent="0.25">
      <c r="A4838" s="356">
        <v>7722</v>
      </c>
      <c r="B4838" s="356" t="s">
        <v>10464</v>
      </c>
      <c r="C4838" s="356" t="s">
        <v>3526</v>
      </c>
      <c r="D4838" s="352">
        <v>260.23</v>
      </c>
    </row>
    <row r="4839" spans="1:4" x14ac:dyDescent="0.25">
      <c r="A4839" s="356">
        <v>7763</v>
      </c>
      <c r="B4839" s="356" t="s">
        <v>10465</v>
      </c>
      <c r="C4839" s="356" t="s">
        <v>3526</v>
      </c>
      <c r="D4839" s="352">
        <v>317.05</v>
      </c>
    </row>
    <row r="4840" spans="1:4" x14ac:dyDescent="0.25">
      <c r="A4840" s="356">
        <v>7764</v>
      </c>
      <c r="B4840" s="356" t="s">
        <v>10466</v>
      </c>
      <c r="C4840" s="356" t="s">
        <v>3526</v>
      </c>
      <c r="D4840" s="352">
        <v>378.82</v>
      </c>
    </row>
    <row r="4841" spans="1:4" x14ac:dyDescent="0.25">
      <c r="A4841" s="356">
        <v>12572</v>
      </c>
      <c r="B4841" s="356" t="s">
        <v>10467</v>
      </c>
      <c r="C4841" s="356" t="s">
        <v>3526</v>
      </c>
      <c r="D4841" s="352">
        <v>535.29</v>
      </c>
    </row>
    <row r="4842" spans="1:4" x14ac:dyDescent="0.25">
      <c r="A4842" s="356">
        <v>12573</v>
      </c>
      <c r="B4842" s="356" t="s">
        <v>10468</v>
      </c>
      <c r="C4842" s="356" t="s">
        <v>3526</v>
      </c>
      <c r="D4842" s="352">
        <v>704.11</v>
      </c>
    </row>
    <row r="4843" spans="1:4" x14ac:dyDescent="0.25">
      <c r="A4843" s="356">
        <v>12574</v>
      </c>
      <c r="B4843" s="356" t="s">
        <v>10469</v>
      </c>
      <c r="C4843" s="356" t="s">
        <v>3526</v>
      </c>
      <c r="D4843" s="352">
        <v>851.36</v>
      </c>
    </row>
    <row r="4844" spans="1:4" x14ac:dyDescent="0.25">
      <c r="A4844" s="356">
        <v>12575</v>
      </c>
      <c r="B4844" s="356" t="s">
        <v>10470</v>
      </c>
      <c r="C4844" s="356" t="s">
        <v>3526</v>
      </c>
      <c r="D4844" s="353">
        <v>1292.94</v>
      </c>
    </row>
    <row r="4845" spans="1:4" x14ac:dyDescent="0.25">
      <c r="A4845" s="356">
        <v>12576</v>
      </c>
      <c r="B4845" s="356" t="s">
        <v>10471</v>
      </c>
      <c r="C4845" s="356" t="s">
        <v>3526</v>
      </c>
      <c r="D4845" s="352">
        <v>156.47</v>
      </c>
    </row>
    <row r="4846" spans="1:4" x14ac:dyDescent="0.25">
      <c r="A4846" s="356">
        <v>12577</v>
      </c>
      <c r="B4846" s="356" t="s">
        <v>10472</v>
      </c>
      <c r="C4846" s="356" t="s">
        <v>3526</v>
      </c>
      <c r="D4846" s="352">
        <v>210.82</v>
      </c>
    </row>
    <row r="4847" spans="1:4" x14ac:dyDescent="0.25">
      <c r="A4847" s="356">
        <v>12578</v>
      </c>
      <c r="B4847" s="356" t="s">
        <v>10473</v>
      </c>
      <c r="C4847" s="356" t="s">
        <v>3526</v>
      </c>
      <c r="D4847" s="352">
        <v>255.29</v>
      </c>
    </row>
    <row r="4848" spans="1:4" x14ac:dyDescent="0.25">
      <c r="A4848" s="356">
        <v>12579</v>
      </c>
      <c r="B4848" s="356" t="s">
        <v>10474</v>
      </c>
      <c r="C4848" s="356" t="s">
        <v>3526</v>
      </c>
      <c r="D4848" s="352">
        <v>439.76</v>
      </c>
    </row>
    <row r="4849" spans="1:4" x14ac:dyDescent="0.25">
      <c r="A4849" s="356">
        <v>12580</v>
      </c>
      <c r="B4849" s="356" t="s">
        <v>10475</v>
      </c>
      <c r="C4849" s="356" t="s">
        <v>3526</v>
      </c>
      <c r="D4849" s="352">
        <v>458.21</v>
      </c>
    </row>
    <row r="4850" spans="1:4" x14ac:dyDescent="0.25">
      <c r="A4850" s="356">
        <v>12581</v>
      </c>
      <c r="B4850" s="356" t="s">
        <v>10476</v>
      </c>
      <c r="C4850" s="356" t="s">
        <v>3526</v>
      </c>
      <c r="D4850" s="352">
        <v>490.82</v>
      </c>
    </row>
    <row r="4851" spans="1:4" x14ac:dyDescent="0.25">
      <c r="A4851" s="356">
        <v>7720</v>
      </c>
      <c r="B4851" s="356" t="s">
        <v>10477</v>
      </c>
      <c r="C4851" s="356" t="s">
        <v>3526</v>
      </c>
      <c r="D4851" s="352">
        <v>767.52</v>
      </c>
    </row>
    <row r="4852" spans="1:4" x14ac:dyDescent="0.25">
      <c r="A4852" s="356">
        <v>40335</v>
      </c>
      <c r="B4852" s="356" t="s">
        <v>10478</v>
      </c>
      <c r="C4852" s="356" t="s">
        <v>3526</v>
      </c>
      <c r="D4852" s="352">
        <v>160.58000000000001</v>
      </c>
    </row>
    <row r="4853" spans="1:4" x14ac:dyDescent="0.25">
      <c r="A4853" s="356">
        <v>7740</v>
      </c>
      <c r="B4853" s="356" t="s">
        <v>10479</v>
      </c>
      <c r="C4853" s="356" t="s">
        <v>3526</v>
      </c>
      <c r="D4853" s="352">
        <v>164.7</v>
      </c>
    </row>
    <row r="4854" spans="1:4" x14ac:dyDescent="0.25">
      <c r="A4854" s="356">
        <v>7741</v>
      </c>
      <c r="B4854" s="356" t="s">
        <v>10480</v>
      </c>
      <c r="C4854" s="356" t="s">
        <v>3526</v>
      </c>
      <c r="D4854" s="352">
        <v>304.7</v>
      </c>
    </row>
    <row r="4855" spans="1:4" x14ac:dyDescent="0.25">
      <c r="A4855" s="356">
        <v>7774</v>
      </c>
      <c r="B4855" s="356" t="s">
        <v>10481</v>
      </c>
      <c r="C4855" s="356" t="s">
        <v>3526</v>
      </c>
      <c r="D4855" s="352">
        <v>373.88</v>
      </c>
    </row>
    <row r="4856" spans="1:4" x14ac:dyDescent="0.25">
      <c r="A4856" s="356">
        <v>7744</v>
      </c>
      <c r="B4856" s="356" t="s">
        <v>10482</v>
      </c>
      <c r="C4856" s="356" t="s">
        <v>3526</v>
      </c>
      <c r="D4856" s="352">
        <v>488.35</v>
      </c>
    </row>
    <row r="4857" spans="1:4" x14ac:dyDescent="0.25">
      <c r="A4857" s="356">
        <v>7773</v>
      </c>
      <c r="B4857" s="356" t="s">
        <v>10483</v>
      </c>
      <c r="C4857" s="356" t="s">
        <v>3526</v>
      </c>
      <c r="D4857" s="352">
        <v>499.14</v>
      </c>
    </row>
    <row r="4858" spans="1:4" x14ac:dyDescent="0.25">
      <c r="A4858" s="356">
        <v>7754</v>
      </c>
      <c r="B4858" s="356" t="s">
        <v>10484</v>
      </c>
      <c r="C4858" s="356" t="s">
        <v>3526</v>
      </c>
      <c r="D4858" s="352">
        <v>756.82</v>
      </c>
    </row>
    <row r="4859" spans="1:4" x14ac:dyDescent="0.25">
      <c r="A4859" s="356">
        <v>7735</v>
      </c>
      <c r="B4859" s="356" t="s">
        <v>10485</v>
      </c>
      <c r="C4859" s="356" t="s">
        <v>3526</v>
      </c>
      <c r="D4859" s="352">
        <v>980</v>
      </c>
    </row>
    <row r="4860" spans="1:4" x14ac:dyDescent="0.25">
      <c r="A4860" s="356">
        <v>7755</v>
      </c>
      <c r="B4860" s="356" t="s">
        <v>10486</v>
      </c>
      <c r="C4860" s="356" t="s">
        <v>3526</v>
      </c>
      <c r="D4860" s="352">
        <v>194.35</v>
      </c>
    </row>
    <row r="4861" spans="1:4" x14ac:dyDescent="0.25">
      <c r="A4861" s="356">
        <v>7776</v>
      </c>
      <c r="B4861" s="356" t="s">
        <v>10487</v>
      </c>
      <c r="C4861" s="356" t="s">
        <v>3526</v>
      </c>
      <c r="D4861" s="352">
        <v>405.17</v>
      </c>
    </row>
    <row r="4862" spans="1:4" x14ac:dyDescent="0.25">
      <c r="A4862" s="356">
        <v>7743</v>
      </c>
      <c r="B4862" s="356" t="s">
        <v>10488</v>
      </c>
      <c r="C4862" s="356" t="s">
        <v>3526</v>
      </c>
      <c r="D4862" s="352">
        <v>429.05</v>
      </c>
    </row>
    <row r="4863" spans="1:4" x14ac:dyDescent="0.25">
      <c r="A4863" s="356">
        <v>7733</v>
      </c>
      <c r="B4863" s="356" t="s">
        <v>10489</v>
      </c>
      <c r="C4863" s="356" t="s">
        <v>3526</v>
      </c>
      <c r="D4863" s="352">
        <v>560</v>
      </c>
    </row>
    <row r="4864" spans="1:4" x14ac:dyDescent="0.25">
      <c r="A4864" s="356">
        <v>7775</v>
      </c>
      <c r="B4864" s="356" t="s">
        <v>10490</v>
      </c>
      <c r="C4864" s="356" t="s">
        <v>3526</v>
      </c>
      <c r="D4864" s="352">
        <v>613.52</v>
      </c>
    </row>
    <row r="4865" spans="1:4" x14ac:dyDescent="0.25">
      <c r="A4865" s="356">
        <v>7734</v>
      </c>
      <c r="B4865" s="356" t="s">
        <v>10491</v>
      </c>
      <c r="C4865" s="356" t="s">
        <v>3526</v>
      </c>
      <c r="D4865" s="352">
        <v>868.82</v>
      </c>
    </row>
    <row r="4866" spans="1:4" x14ac:dyDescent="0.25">
      <c r="A4866" s="356">
        <v>37449</v>
      </c>
      <c r="B4866" s="356" t="s">
        <v>10492</v>
      </c>
      <c r="C4866" s="356" t="s">
        <v>3526</v>
      </c>
      <c r="D4866" s="352">
        <v>24.96</v>
      </c>
    </row>
    <row r="4867" spans="1:4" x14ac:dyDescent="0.25">
      <c r="A4867" s="356">
        <v>37450</v>
      </c>
      <c r="B4867" s="356" t="s">
        <v>10493</v>
      </c>
      <c r="C4867" s="356" t="s">
        <v>3526</v>
      </c>
      <c r="D4867" s="352">
        <v>34.950000000000003</v>
      </c>
    </row>
    <row r="4868" spans="1:4" x14ac:dyDescent="0.25">
      <c r="A4868" s="356">
        <v>37451</v>
      </c>
      <c r="B4868" s="356" t="s">
        <v>10494</v>
      </c>
      <c r="C4868" s="356" t="s">
        <v>3526</v>
      </c>
      <c r="D4868" s="352">
        <v>48.79</v>
      </c>
    </row>
    <row r="4869" spans="1:4" x14ac:dyDescent="0.25">
      <c r="A4869" s="356">
        <v>37452</v>
      </c>
      <c r="B4869" s="356" t="s">
        <v>10495</v>
      </c>
      <c r="C4869" s="356" t="s">
        <v>3526</v>
      </c>
      <c r="D4869" s="352">
        <v>70.92</v>
      </c>
    </row>
    <row r="4870" spans="1:4" x14ac:dyDescent="0.25">
      <c r="A4870" s="356">
        <v>37453</v>
      </c>
      <c r="B4870" s="356" t="s">
        <v>10496</v>
      </c>
      <c r="C4870" s="356" t="s">
        <v>3526</v>
      </c>
      <c r="D4870" s="352">
        <v>81.680000000000007</v>
      </c>
    </row>
    <row r="4871" spans="1:4" x14ac:dyDescent="0.25">
      <c r="A4871" s="356">
        <v>7778</v>
      </c>
      <c r="B4871" s="356" t="s">
        <v>10497</v>
      </c>
      <c r="C4871" s="356" t="s">
        <v>3526</v>
      </c>
      <c r="D4871" s="352">
        <v>30.64</v>
      </c>
    </row>
    <row r="4872" spans="1:4" x14ac:dyDescent="0.25">
      <c r="A4872" s="356">
        <v>7796</v>
      </c>
      <c r="B4872" s="356" t="s">
        <v>10498</v>
      </c>
      <c r="C4872" s="356" t="s">
        <v>3526</v>
      </c>
      <c r="D4872" s="352">
        <v>41.99</v>
      </c>
    </row>
    <row r="4873" spans="1:4" x14ac:dyDescent="0.25">
      <c r="A4873" s="356">
        <v>7781</v>
      </c>
      <c r="B4873" s="356" t="s">
        <v>10499</v>
      </c>
      <c r="C4873" s="356" t="s">
        <v>3526</v>
      </c>
      <c r="D4873" s="352">
        <v>49.62</v>
      </c>
    </row>
    <row r="4874" spans="1:4" x14ac:dyDescent="0.25">
      <c r="A4874" s="356">
        <v>7795</v>
      </c>
      <c r="B4874" s="356" t="s">
        <v>10500</v>
      </c>
      <c r="C4874" s="356" t="s">
        <v>3526</v>
      </c>
      <c r="D4874" s="352">
        <v>73.849999999999994</v>
      </c>
    </row>
    <row r="4875" spans="1:4" x14ac:dyDescent="0.25">
      <c r="A4875" s="356">
        <v>7791</v>
      </c>
      <c r="B4875" s="356" t="s">
        <v>10501</v>
      </c>
      <c r="C4875" s="356" t="s">
        <v>3526</v>
      </c>
      <c r="D4875" s="352">
        <v>88.4</v>
      </c>
    </row>
    <row r="4876" spans="1:4" x14ac:dyDescent="0.25">
      <c r="A4876" s="356">
        <v>7783</v>
      </c>
      <c r="B4876" s="356" t="s">
        <v>10502</v>
      </c>
      <c r="C4876" s="356" t="s">
        <v>3526</v>
      </c>
      <c r="D4876" s="352">
        <v>31.32</v>
      </c>
    </row>
    <row r="4877" spans="1:4" x14ac:dyDescent="0.25">
      <c r="A4877" s="356">
        <v>7790</v>
      </c>
      <c r="B4877" s="356" t="s">
        <v>10503</v>
      </c>
      <c r="C4877" s="356" t="s">
        <v>3526</v>
      </c>
      <c r="D4877" s="352">
        <v>49.36</v>
      </c>
    </row>
    <row r="4878" spans="1:4" x14ac:dyDescent="0.25">
      <c r="A4878" s="356">
        <v>7785</v>
      </c>
      <c r="B4878" s="356" t="s">
        <v>10504</v>
      </c>
      <c r="C4878" s="356" t="s">
        <v>3526</v>
      </c>
      <c r="D4878" s="352">
        <v>54.47</v>
      </c>
    </row>
    <row r="4879" spans="1:4" x14ac:dyDescent="0.25">
      <c r="A4879" s="356">
        <v>7792</v>
      </c>
      <c r="B4879" s="356" t="s">
        <v>10505</v>
      </c>
      <c r="C4879" s="356" t="s">
        <v>3526</v>
      </c>
      <c r="D4879" s="352">
        <v>77.25</v>
      </c>
    </row>
    <row r="4880" spans="1:4" x14ac:dyDescent="0.25">
      <c r="A4880" s="356">
        <v>7793</v>
      </c>
      <c r="B4880" s="356" t="s">
        <v>10506</v>
      </c>
      <c r="C4880" s="356" t="s">
        <v>3526</v>
      </c>
      <c r="D4880" s="352">
        <v>91.24</v>
      </c>
    </row>
    <row r="4881" spans="1:4" x14ac:dyDescent="0.25">
      <c r="A4881" s="356">
        <v>13159</v>
      </c>
      <c r="B4881" s="356" t="s">
        <v>10507</v>
      </c>
      <c r="C4881" s="356" t="s">
        <v>3526</v>
      </c>
      <c r="D4881" s="352">
        <v>79.44</v>
      </c>
    </row>
    <row r="4882" spans="1:4" x14ac:dyDescent="0.25">
      <c r="A4882" s="356">
        <v>13168</v>
      </c>
      <c r="B4882" s="356" t="s">
        <v>10508</v>
      </c>
      <c r="C4882" s="356" t="s">
        <v>3526</v>
      </c>
      <c r="D4882" s="352">
        <v>96.46</v>
      </c>
    </row>
    <row r="4883" spans="1:4" x14ac:dyDescent="0.25">
      <c r="A4883" s="356">
        <v>13173</v>
      </c>
      <c r="B4883" s="356" t="s">
        <v>10509</v>
      </c>
      <c r="C4883" s="356" t="s">
        <v>3526</v>
      </c>
      <c r="D4883" s="352">
        <v>130.5</v>
      </c>
    </row>
    <row r="4884" spans="1:4" x14ac:dyDescent="0.25">
      <c r="A4884" s="356">
        <v>12583</v>
      </c>
      <c r="B4884" s="356" t="s">
        <v>10510</v>
      </c>
      <c r="C4884" s="356" t="s">
        <v>3526</v>
      </c>
      <c r="D4884" s="352">
        <v>26.1</v>
      </c>
    </row>
    <row r="4885" spans="1:4" x14ac:dyDescent="0.25">
      <c r="A4885" s="356">
        <v>12584</v>
      </c>
      <c r="B4885" s="356" t="s">
        <v>10511</v>
      </c>
      <c r="C4885" s="356" t="s">
        <v>3526</v>
      </c>
      <c r="D4885" s="352">
        <v>34.04</v>
      </c>
    </row>
    <row r="4886" spans="1:4" x14ac:dyDescent="0.25">
      <c r="A4886" s="356">
        <v>12613</v>
      </c>
      <c r="B4886" s="356" t="s">
        <v>12875</v>
      </c>
      <c r="C4886" s="356" t="s">
        <v>3517</v>
      </c>
      <c r="D4886" s="352">
        <v>20.18</v>
      </c>
    </row>
    <row r="4887" spans="1:4" x14ac:dyDescent="0.25">
      <c r="A4887" s="356">
        <v>1031</v>
      </c>
      <c r="B4887" s="356" t="s">
        <v>7155</v>
      </c>
      <c r="C4887" s="356" t="s">
        <v>3517</v>
      </c>
      <c r="D4887" s="352">
        <v>14.55</v>
      </c>
    </row>
    <row r="4888" spans="1:4" x14ac:dyDescent="0.25">
      <c r="A4888" s="356">
        <v>39707</v>
      </c>
      <c r="B4888" s="356" t="s">
        <v>7156</v>
      </c>
      <c r="C4888" s="356" t="s">
        <v>3526</v>
      </c>
      <c r="D4888" s="352">
        <v>4.51</v>
      </c>
    </row>
    <row r="4889" spans="1:4" x14ac:dyDescent="0.25">
      <c r="A4889" s="356">
        <v>39708</v>
      </c>
      <c r="B4889" s="356" t="s">
        <v>7157</v>
      </c>
      <c r="C4889" s="356" t="s">
        <v>3526</v>
      </c>
      <c r="D4889" s="352">
        <v>4.37</v>
      </c>
    </row>
    <row r="4890" spans="1:4" x14ac:dyDescent="0.25">
      <c r="A4890" s="356">
        <v>39710</v>
      </c>
      <c r="B4890" s="356" t="s">
        <v>7158</v>
      </c>
      <c r="C4890" s="356" t="s">
        <v>3526</v>
      </c>
      <c r="D4890" s="352">
        <v>3.07</v>
      </c>
    </row>
    <row r="4891" spans="1:4" x14ac:dyDescent="0.25">
      <c r="A4891" s="356">
        <v>39709</v>
      </c>
      <c r="B4891" s="356" t="s">
        <v>7159</v>
      </c>
      <c r="C4891" s="356" t="s">
        <v>3526</v>
      </c>
      <c r="D4891" s="352">
        <v>4.2699999999999996</v>
      </c>
    </row>
    <row r="4892" spans="1:4" x14ac:dyDescent="0.25">
      <c r="A4892" s="356">
        <v>39711</v>
      </c>
      <c r="B4892" s="356" t="s">
        <v>7160</v>
      </c>
      <c r="C4892" s="356" t="s">
        <v>3526</v>
      </c>
      <c r="D4892" s="352">
        <v>4.79</v>
      </c>
    </row>
    <row r="4893" spans="1:4" x14ac:dyDescent="0.25">
      <c r="A4893" s="356">
        <v>39712</v>
      </c>
      <c r="B4893" s="356" t="s">
        <v>7161</v>
      </c>
      <c r="C4893" s="356" t="s">
        <v>3526</v>
      </c>
      <c r="D4893" s="352">
        <v>1.68</v>
      </c>
    </row>
    <row r="4894" spans="1:4" x14ac:dyDescent="0.25">
      <c r="A4894" s="356">
        <v>39713</v>
      </c>
      <c r="B4894" s="356" t="s">
        <v>7162</v>
      </c>
      <c r="C4894" s="356" t="s">
        <v>3526</v>
      </c>
      <c r="D4894" s="352">
        <v>1.33</v>
      </c>
    </row>
    <row r="4895" spans="1:4" x14ac:dyDescent="0.25">
      <c r="A4895" s="356">
        <v>39714</v>
      </c>
      <c r="B4895" s="356" t="s">
        <v>7163</v>
      </c>
      <c r="C4895" s="356" t="s">
        <v>3526</v>
      </c>
      <c r="D4895" s="352">
        <v>3.04</v>
      </c>
    </row>
    <row r="4896" spans="1:4" x14ac:dyDescent="0.25">
      <c r="A4896" s="356">
        <v>39715</v>
      </c>
      <c r="B4896" s="356" t="s">
        <v>7164</v>
      </c>
      <c r="C4896" s="356" t="s">
        <v>3526</v>
      </c>
      <c r="D4896" s="352">
        <v>2.17</v>
      </c>
    </row>
    <row r="4897" spans="1:4" x14ac:dyDescent="0.25">
      <c r="A4897" s="356">
        <v>39716</v>
      </c>
      <c r="B4897" s="356" t="s">
        <v>7165</v>
      </c>
      <c r="C4897" s="356" t="s">
        <v>3526</v>
      </c>
      <c r="D4897" s="352">
        <v>1.64</v>
      </c>
    </row>
    <row r="4898" spans="1:4" x14ac:dyDescent="0.25">
      <c r="A4898" s="356">
        <v>39718</v>
      </c>
      <c r="B4898" s="356" t="s">
        <v>7166</v>
      </c>
      <c r="C4898" s="356" t="s">
        <v>3526</v>
      </c>
      <c r="D4898" s="352">
        <v>2.8</v>
      </c>
    </row>
    <row r="4899" spans="1:4" x14ac:dyDescent="0.25">
      <c r="A4899" s="356">
        <v>9813</v>
      </c>
      <c r="B4899" s="356" t="s">
        <v>7167</v>
      </c>
      <c r="C4899" s="356" t="s">
        <v>3526</v>
      </c>
      <c r="D4899" s="352">
        <v>5.71</v>
      </c>
    </row>
    <row r="4900" spans="1:4" x14ac:dyDescent="0.25">
      <c r="A4900" s="356">
        <v>9815</v>
      </c>
      <c r="B4900" s="356" t="s">
        <v>7168</v>
      </c>
      <c r="C4900" s="356" t="s">
        <v>3526</v>
      </c>
      <c r="D4900" s="352">
        <v>11.27</v>
      </c>
    </row>
    <row r="4901" spans="1:4" x14ac:dyDescent="0.25">
      <c r="A4901" s="356">
        <v>44543</v>
      </c>
      <c r="B4901" s="356" t="s">
        <v>12876</v>
      </c>
      <c r="C4901" s="356" t="s">
        <v>3526</v>
      </c>
      <c r="D4901" s="353">
        <v>5611.02</v>
      </c>
    </row>
    <row r="4902" spans="1:4" x14ac:dyDescent="0.25">
      <c r="A4902" s="356">
        <v>44526</v>
      </c>
      <c r="B4902" s="356" t="s">
        <v>12877</v>
      </c>
      <c r="C4902" s="356" t="s">
        <v>3526</v>
      </c>
      <c r="D4902" s="352">
        <v>137.52000000000001</v>
      </c>
    </row>
    <row r="4903" spans="1:4" x14ac:dyDescent="0.25">
      <c r="A4903" s="356">
        <v>44518</v>
      </c>
      <c r="B4903" s="356" t="s">
        <v>12878</v>
      </c>
      <c r="C4903" s="356" t="s">
        <v>3526</v>
      </c>
      <c r="D4903" s="353">
        <v>4130.8900000000003</v>
      </c>
    </row>
    <row r="4904" spans="1:4" x14ac:dyDescent="0.25">
      <c r="A4904" s="356">
        <v>44544</v>
      </c>
      <c r="B4904" s="356" t="s">
        <v>12879</v>
      </c>
      <c r="C4904" s="356" t="s">
        <v>3526</v>
      </c>
      <c r="D4904" s="353">
        <v>2008.27</v>
      </c>
    </row>
    <row r="4905" spans="1:4" x14ac:dyDescent="0.25">
      <c r="A4905" s="356">
        <v>44545</v>
      </c>
      <c r="B4905" s="356" t="s">
        <v>12880</v>
      </c>
      <c r="C4905" s="356" t="s">
        <v>3526</v>
      </c>
      <c r="D4905" s="352">
        <v>295.18</v>
      </c>
    </row>
    <row r="4906" spans="1:4" x14ac:dyDescent="0.25">
      <c r="A4906" s="356">
        <v>44546</v>
      </c>
      <c r="B4906" s="356" t="s">
        <v>12881</v>
      </c>
      <c r="C4906" s="356" t="s">
        <v>3526</v>
      </c>
      <c r="D4906" s="353">
        <v>1318.31</v>
      </c>
    </row>
    <row r="4907" spans="1:4" x14ac:dyDescent="0.25">
      <c r="A4907" s="356">
        <v>44525</v>
      </c>
      <c r="B4907" s="356" t="s">
        <v>12882</v>
      </c>
      <c r="C4907" s="356" t="s">
        <v>3526</v>
      </c>
      <c r="D4907" s="353">
        <v>5089.16</v>
      </c>
    </row>
    <row r="4908" spans="1:4" x14ac:dyDescent="0.25">
      <c r="A4908" s="356">
        <v>44547</v>
      </c>
      <c r="B4908" s="356" t="s">
        <v>12883</v>
      </c>
      <c r="C4908" s="356" t="s">
        <v>3526</v>
      </c>
      <c r="D4908" s="352">
        <v>460.15</v>
      </c>
    </row>
    <row r="4909" spans="1:4" x14ac:dyDescent="0.25">
      <c r="A4909" s="356">
        <v>44519</v>
      </c>
      <c r="B4909" s="356" t="s">
        <v>12884</v>
      </c>
      <c r="C4909" s="356" t="s">
        <v>3526</v>
      </c>
      <c r="D4909" s="353">
        <v>1127.5</v>
      </c>
    </row>
    <row r="4910" spans="1:4" x14ac:dyDescent="0.25">
      <c r="A4910" s="356">
        <v>44520</v>
      </c>
      <c r="B4910" s="356" t="s">
        <v>12885</v>
      </c>
      <c r="C4910" s="356" t="s">
        <v>3526</v>
      </c>
      <c r="D4910" s="353">
        <v>1816</v>
      </c>
    </row>
    <row r="4911" spans="1:4" x14ac:dyDescent="0.25">
      <c r="A4911" s="356">
        <v>44521</v>
      </c>
      <c r="B4911" s="356" t="s">
        <v>12886</v>
      </c>
      <c r="C4911" s="356" t="s">
        <v>3526</v>
      </c>
      <c r="D4911" s="352">
        <v>29.29</v>
      </c>
    </row>
    <row r="4912" spans="1:4" x14ac:dyDescent="0.25">
      <c r="A4912" s="356">
        <v>44522</v>
      </c>
      <c r="B4912" s="356" t="s">
        <v>12887</v>
      </c>
      <c r="C4912" s="356" t="s">
        <v>3526</v>
      </c>
      <c r="D4912" s="353">
        <v>3188.22</v>
      </c>
    </row>
    <row r="4913" spans="1:4" x14ac:dyDescent="0.25">
      <c r="A4913" s="356">
        <v>44523</v>
      </c>
      <c r="B4913" s="356" t="s">
        <v>12888</v>
      </c>
      <c r="C4913" s="356" t="s">
        <v>3526</v>
      </c>
      <c r="D4913" s="353">
        <v>4741.78</v>
      </c>
    </row>
    <row r="4914" spans="1:4" x14ac:dyDescent="0.25">
      <c r="A4914" s="356">
        <v>44527</v>
      </c>
      <c r="B4914" s="356" t="s">
        <v>12889</v>
      </c>
      <c r="C4914" s="356" t="s">
        <v>3526</v>
      </c>
      <c r="D4914" s="353">
        <v>2377.88</v>
      </c>
    </row>
    <row r="4915" spans="1:4" x14ac:dyDescent="0.25">
      <c r="A4915" s="356">
        <v>44524</v>
      </c>
      <c r="B4915" s="356" t="s">
        <v>12890</v>
      </c>
      <c r="C4915" s="356" t="s">
        <v>3526</v>
      </c>
      <c r="D4915" s="352">
        <v>65.52</v>
      </c>
    </row>
    <row r="4916" spans="1:4" x14ac:dyDescent="0.25">
      <c r="A4916" s="356">
        <v>44542</v>
      </c>
      <c r="B4916" s="356" t="s">
        <v>12891</v>
      </c>
      <c r="C4916" s="356" t="s">
        <v>3526</v>
      </c>
      <c r="D4916" s="353">
        <v>3102.34</v>
      </c>
    </row>
    <row r="4917" spans="1:4" x14ac:dyDescent="0.25">
      <c r="A4917" s="356">
        <v>9876</v>
      </c>
      <c r="B4917" s="356" t="s">
        <v>7169</v>
      </c>
      <c r="C4917" s="356" t="s">
        <v>3526</v>
      </c>
      <c r="D4917" s="352">
        <v>27.86</v>
      </c>
    </row>
    <row r="4918" spans="1:4" x14ac:dyDescent="0.25">
      <c r="A4918" s="356">
        <v>9877</v>
      </c>
      <c r="B4918" s="356" t="s">
        <v>7170</v>
      </c>
      <c r="C4918" s="356" t="s">
        <v>3526</v>
      </c>
      <c r="D4918" s="352">
        <v>97.6</v>
      </c>
    </row>
    <row r="4919" spans="1:4" x14ac:dyDescent="0.25">
      <c r="A4919" s="356">
        <v>9878</v>
      </c>
      <c r="B4919" s="356" t="s">
        <v>7171</v>
      </c>
      <c r="C4919" s="356" t="s">
        <v>3526</v>
      </c>
      <c r="D4919" s="352">
        <v>127.13</v>
      </c>
    </row>
    <row r="4920" spans="1:4" x14ac:dyDescent="0.25">
      <c r="A4920" s="356">
        <v>9879</v>
      </c>
      <c r="B4920" s="356" t="s">
        <v>7172</v>
      </c>
      <c r="C4920" s="356" t="s">
        <v>3526</v>
      </c>
      <c r="D4920" s="352">
        <v>303.45</v>
      </c>
    </row>
    <row r="4921" spans="1:4" x14ac:dyDescent="0.25">
      <c r="A4921" s="356">
        <v>41986</v>
      </c>
      <c r="B4921" s="356" t="s">
        <v>10512</v>
      </c>
      <c r="C4921" s="356" t="s">
        <v>3526</v>
      </c>
      <c r="D4921" s="353">
        <v>2851.31</v>
      </c>
    </row>
    <row r="4922" spans="1:4" x14ac:dyDescent="0.25">
      <c r="A4922" s="356">
        <v>43422</v>
      </c>
      <c r="B4922" s="356" t="s">
        <v>10513</v>
      </c>
      <c r="C4922" s="356" t="s">
        <v>3526</v>
      </c>
      <c r="D4922" s="353">
        <v>3496.86</v>
      </c>
    </row>
    <row r="4923" spans="1:4" x14ac:dyDescent="0.25">
      <c r="A4923" s="356">
        <v>41987</v>
      </c>
      <c r="B4923" s="356" t="s">
        <v>10514</v>
      </c>
      <c r="C4923" s="356" t="s">
        <v>3526</v>
      </c>
      <c r="D4923" s="353">
        <v>4053.15</v>
      </c>
    </row>
    <row r="4924" spans="1:4" x14ac:dyDescent="0.25">
      <c r="A4924" s="356">
        <v>41988</v>
      </c>
      <c r="B4924" s="356" t="s">
        <v>10515</v>
      </c>
      <c r="C4924" s="356" t="s">
        <v>3526</v>
      </c>
      <c r="D4924" s="353">
        <v>5353.63</v>
      </c>
    </row>
    <row r="4925" spans="1:4" x14ac:dyDescent="0.25">
      <c r="A4925" s="356">
        <v>41697</v>
      </c>
      <c r="B4925" s="356" t="s">
        <v>10516</v>
      </c>
      <c r="C4925" s="356" t="s">
        <v>3526</v>
      </c>
      <c r="D4925" s="352">
        <v>948.91</v>
      </c>
    </row>
    <row r="4926" spans="1:4" x14ac:dyDescent="0.25">
      <c r="A4926" s="356">
        <v>41985</v>
      </c>
      <c r="B4926" s="356" t="s">
        <v>10517</v>
      </c>
      <c r="C4926" s="356" t="s">
        <v>3526</v>
      </c>
      <c r="D4926" s="353">
        <v>1321.58</v>
      </c>
    </row>
    <row r="4927" spans="1:4" x14ac:dyDescent="0.25">
      <c r="A4927" s="356">
        <v>41699</v>
      </c>
      <c r="B4927" s="356" t="s">
        <v>12892</v>
      </c>
      <c r="C4927" s="356" t="s">
        <v>3526</v>
      </c>
      <c r="D4927" s="353">
        <v>1881.87</v>
      </c>
    </row>
    <row r="4928" spans="1:4" x14ac:dyDescent="0.25">
      <c r="A4928" s="356">
        <v>38053</v>
      </c>
      <c r="B4928" s="356" t="s">
        <v>7173</v>
      </c>
      <c r="C4928" s="356" t="s">
        <v>3526</v>
      </c>
      <c r="D4928" s="352">
        <v>21.35</v>
      </c>
    </row>
    <row r="4929" spans="1:4" x14ac:dyDescent="0.25">
      <c r="A4929" s="356">
        <v>38054</v>
      </c>
      <c r="B4929" s="356" t="s">
        <v>7174</v>
      </c>
      <c r="C4929" s="356" t="s">
        <v>3526</v>
      </c>
      <c r="D4929" s="352">
        <v>36.71</v>
      </c>
    </row>
    <row r="4930" spans="1:4" x14ac:dyDescent="0.25">
      <c r="A4930" s="356">
        <v>38052</v>
      </c>
      <c r="B4930" s="356" t="s">
        <v>7175</v>
      </c>
      <c r="C4930" s="356" t="s">
        <v>3526</v>
      </c>
      <c r="D4930" s="352">
        <v>10.34</v>
      </c>
    </row>
    <row r="4931" spans="1:4" x14ac:dyDescent="0.25">
      <c r="A4931" s="356">
        <v>38051</v>
      </c>
      <c r="B4931" s="356" t="s">
        <v>7176</v>
      </c>
      <c r="C4931" s="356" t="s">
        <v>3526</v>
      </c>
      <c r="D4931" s="352">
        <v>6.45</v>
      </c>
    </row>
    <row r="4932" spans="1:4" x14ac:dyDescent="0.25">
      <c r="A4932" s="356">
        <v>38787</v>
      </c>
      <c r="B4932" s="356" t="s">
        <v>7177</v>
      </c>
      <c r="C4932" s="356" t="s">
        <v>3526</v>
      </c>
      <c r="D4932" s="352">
        <v>6.09</v>
      </c>
    </row>
    <row r="4933" spans="1:4" x14ac:dyDescent="0.25">
      <c r="A4933" s="356">
        <v>38825</v>
      </c>
      <c r="B4933" s="356" t="s">
        <v>7178</v>
      </c>
      <c r="C4933" s="356" t="s">
        <v>3526</v>
      </c>
      <c r="D4933" s="352">
        <v>7.98</v>
      </c>
    </row>
    <row r="4934" spans="1:4" x14ac:dyDescent="0.25">
      <c r="A4934" s="356">
        <v>38826</v>
      </c>
      <c r="B4934" s="356" t="s">
        <v>7179</v>
      </c>
      <c r="C4934" s="356" t="s">
        <v>3526</v>
      </c>
      <c r="D4934" s="352">
        <v>11.82</v>
      </c>
    </row>
    <row r="4935" spans="1:4" x14ac:dyDescent="0.25">
      <c r="A4935" s="356">
        <v>38827</v>
      </c>
      <c r="B4935" s="356" t="s">
        <v>7180</v>
      </c>
      <c r="C4935" s="356" t="s">
        <v>3526</v>
      </c>
      <c r="D4935" s="352">
        <v>18.989999999999998</v>
      </c>
    </row>
    <row r="4936" spans="1:4" x14ac:dyDescent="0.25">
      <c r="A4936" s="356">
        <v>38830</v>
      </c>
      <c r="B4936" s="356" t="s">
        <v>7181</v>
      </c>
      <c r="C4936" s="356" t="s">
        <v>3526</v>
      </c>
      <c r="D4936" s="352">
        <v>26.6</v>
      </c>
    </row>
    <row r="4937" spans="1:4" x14ac:dyDescent="0.25">
      <c r="A4937" s="356">
        <v>38828</v>
      </c>
      <c r="B4937" s="356" t="s">
        <v>7182</v>
      </c>
      <c r="C4937" s="356" t="s">
        <v>3526</v>
      </c>
      <c r="D4937" s="352">
        <v>11.73</v>
      </c>
    </row>
    <row r="4938" spans="1:4" x14ac:dyDescent="0.25">
      <c r="A4938" s="356">
        <v>38829</v>
      </c>
      <c r="B4938" s="356" t="s">
        <v>7183</v>
      </c>
      <c r="C4938" s="356" t="s">
        <v>3526</v>
      </c>
      <c r="D4938" s="352">
        <v>19.21</v>
      </c>
    </row>
    <row r="4939" spans="1:4" x14ac:dyDescent="0.25">
      <c r="A4939" s="356">
        <v>38831</v>
      </c>
      <c r="B4939" s="356" t="s">
        <v>7184</v>
      </c>
      <c r="C4939" s="356" t="s">
        <v>3526</v>
      </c>
      <c r="D4939" s="352">
        <v>37.1</v>
      </c>
    </row>
    <row r="4940" spans="1:4" x14ac:dyDescent="0.25">
      <c r="A4940" s="356">
        <v>36274</v>
      </c>
      <c r="B4940" s="356" t="s">
        <v>7185</v>
      </c>
      <c r="C4940" s="356" t="s">
        <v>3526</v>
      </c>
      <c r="D4940" s="352">
        <v>9.56</v>
      </c>
    </row>
    <row r="4941" spans="1:4" x14ac:dyDescent="0.25">
      <c r="A4941" s="356">
        <v>36278</v>
      </c>
      <c r="B4941" s="356" t="s">
        <v>7186</v>
      </c>
      <c r="C4941" s="356" t="s">
        <v>3526</v>
      </c>
      <c r="D4941" s="352">
        <v>12.97</v>
      </c>
    </row>
    <row r="4942" spans="1:4" x14ac:dyDescent="0.25">
      <c r="A4942" s="356">
        <v>38977</v>
      </c>
      <c r="B4942" s="356" t="s">
        <v>7187</v>
      </c>
      <c r="C4942" s="356" t="s">
        <v>3526</v>
      </c>
      <c r="D4942" s="352">
        <v>197.35</v>
      </c>
    </row>
    <row r="4943" spans="1:4" x14ac:dyDescent="0.25">
      <c r="A4943" s="356">
        <v>38971</v>
      </c>
      <c r="B4943" s="356" t="s">
        <v>7188</v>
      </c>
      <c r="C4943" s="356" t="s">
        <v>3526</v>
      </c>
      <c r="D4943" s="352">
        <v>16.260000000000002</v>
      </c>
    </row>
    <row r="4944" spans="1:4" x14ac:dyDescent="0.25">
      <c r="A4944" s="356">
        <v>38972</v>
      </c>
      <c r="B4944" s="356" t="s">
        <v>7189</v>
      </c>
      <c r="C4944" s="356" t="s">
        <v>3526</v>
      </c>
      <c r="D4944" s="352">
        <v>24.76</v>
      </c>
    </row>
    <row r="4945" spans="1:4" x14ac:dyDescent="0.25">
      <c r="A4945" s="356">
        <v>38973</v>
      </c>
      <c r="B4945" s="356" t="s">
        <v>7190</v>
      </c>
      <c r="C4945" s="356" t="s">
        <v>3526</v>
      </c>
      <c r="D4945" s="352">
        <v>32.75</v>
      </c>
    </row>
    <row r="4946" spans="1:4" x14ac:dyDescent="0.25">
      <c r="A4946" s="356">
        <v>38974</v>
      </c>
      <c r="B4946" s="356" t="s">
        <v>7191</v>
      </c>
      <c r="C4946" s="356" t="s">
        <v>3526</v>
      </c>
      <c r="D4946" s="352">
        <v>47.77</v>
      </c>
    </row>
    <row r="4947" spans="1:4" x14ac:dyDescent="0.25">
      <c r="A4947" s="356">
        <v>38975</v>
      </c>
      <c r="B4947" s="356" t="s">
        <v>7192</v>
      </c>
      <c r="C4947" s="356" t="s">
        <v>3526</v>
      </c>
      <c r="D4947" s="352">
        <v>79.599999999999994</v>
      </c>
    </row>
    <row r="4948" spans="1:4" x14ac:dyDescent="0.25">
      <c r="A4948" s="356">
        <v>38976</v>
      </c>
      <c r="B4948" s="356" t="s">
        <v>7193</v>
      </c>
      <c r="C4948" s="356" t="s">
        <v>3526</v>
      </c>
      <c r="D4948" s="352">
        <v>111.64</v>
      </c>
    </row>
    <row r="4949" spans="1:4" x14ac:dyDescent="0.25">
      <c r="A4949" s="356">
        <v>38986</v>
      </c>
      <c r="B4949" s="356" t="s">
        <v>7194</v>
      </c>
      <c r="C4949" s="356" t="s">
        <v>3526</v>
      </c>
      <c r="D4949" s="352">
        <v>224.67</v>
      </c>
    </row>
    <row r="4950" spans="1:4" x14ac:dyDescent="0.25">
      <c r="A4950" s="356">
        <v>38978</v>
      </c>
      <c r="B4950" s="356" t="s">
        <v>7195</v>
      </c>
      <c r="C4950" s="356" t="s">
        <v>3526</v>
      </c>
      <c r="D4950" s="352">
        <v>9.56</v>
      </c>
    </row>
    <row r="4951" spans="1:4" x14ac:dyDescent="0.25">
      <c r="A4951" s="356">
        <v>38979</v>
      </c>
      <c r="B4951" s="356" t="s">
        <v>7196</v>
      </c>
      <c r="C4951" s="356" t="s">
        <v>3526</v>
      </c>
      <c r="D4951" s="352">
        <v>12.97</v>
      </c>
    </row>
    <row r="4952" spans="1:4" x14ac:dyDescent="0.25">
      <c r="A4952" s="356">
        <v>38980</v>
      </c>
      <c r="B4952" s="356" t="s">
        <v>7197</v>
      </c>
      <c r="C4952" s="356" t="s">
        <v>3526</v>
      </c>
      <c r="D4952" s="352">
        <v>21.68</v>
      </c>
    </row>
    <row r="4953" spans="1:4" x14ac:dyDescent="0.25">
      <c r="A4953" s="356">
        <v>38981</v>
      </c>
      <c r="B4953" s="356" t="s">
        <v>7198</v>
      </c>
      <c r="C4953" s="356" t="s">
        <v>3526</v>
      </c>
      <c r="D4953" s="352">
        <v>30.02</v>
      </c>
    </row>
    <row r="4954" spans="1:4" x14ac:dyDescent="0.25">
      <c r="A4954" s="356">
        <v>38982</v>
      </c>
      <c r="B4954" s="356" t="s">
        <v>7199</v>
      </c>
      <c r="C4954" s="356" t="s">
        <v>3526</v>
      </c>
      <c r="D4954" s="352">
        <v>43.69</v>
      </c>
    </row>
    <row r="4955" spans="1:4" x14ac:dyDescent="0.25">
      <c r="A4955" s="356">
        <v>38983</v>
      </c>
      <c r="B4955" s="356" t="s">
        <v>7200</v>
      </c>
      <c r="C4955" s="356" t="s">
        <v>3526</v>
      </c>
      <c r="D4955" s="352">
        <v>57.92</v>
      </c>
    </row>
    <row r="4956" spans="1:4" x14ac:dyDescent="0.25">
      <c r="A4956" s="356">
        <v>38984</v>
      </c>
      <c r="B4956" s="356" t="s">
        <v>7201</v>
      </c>
      <c r="C4956" s="356" t="s">
        <v>3526</v>
      </c>
      <c r="D4956" s="352">
        <v>111.71</v>
      </c>
    </row>
    <row r="4957" spans="1:4" x14ac:dyDescent="0.25">
      <c r="A4957" s="356">
        <v>38985</v>
      </c>
      <c r="B4957" s="356" t="s">
        <v>7202</v>
      </c>
      <c r="C4957" s="356" t="s">
        <v>3526</v>
      </c>
      <c r="D4957" s="352">
        <v>165.38</v>
      </c>
    </row>
    <row r="4958" spans="1:4" x14ac:dyDescent="0.25">
      <c r="A4958" s="356">
        <v>9836</v>
      </c>
      <c r="B4958" s="356" t="s">
        <v>7203</v>
      </c>
      <c r="C4958" s="356" t="s">
        <v>3526</v>
      </c>
      <c r="D4958" s="352">
        <v>18.170000000000002</v>
      </c>
    </row>
    <row r="4959" spans="1:4" x14ac:dyDescent="0.25">
      <c r="A4959" s="356">
        <v>20065</v>
      </c>
      <c r="B4959" s="356" t="s">
        <v>7204</v>
      </c>
      <c r="C4959" s="356" t="s">
        <v>3526</v>
      </c>
      <c r="D4959" s="352">
        <v>46.48</v>
      </c>
    </row>
    <row r="4960" spans="1:4" x14ac:dyDescent="0.25">
      <c r="A4960" s="356">
        <v>9835</v>
      </c>
      <c r="B4960" s="356" t="s">
        <v>7205</v>
      </c>
      <c r="C4960" s="356" t="s">
        <v>3526</v>
      </c>
      <c r="D4960" s="352">
        <v>6.55</v>
      </c>
    </row>
    <row r="4961" spans="1:4" x14ac:dyDescent="0.25">
      <c r="A4961" s="356">
        <v>38032</v>
      </c>
      <c r="B4961" s="356" t="s">
        <v>7206</v>
      </c>
      <c r="C4961" s="356" t="s">
        <v>3526</v>
      </c>
      <c r="D4961" s="352">
        <v>65.94</v>
      </c>
    </row>
    <row r="4962" spans="1:4" x14ac:dyDescent="0.25">
      <c r="A4962" s="356">
        <v>38033</v>
      </c>
      <c r="B4962" s="356" t="s">
        <v>7207</v>
      </c>
      <c r="C4962" s="356" t="s">
        <v>3526</v>
      </c>
      <c r="D4962" s="352">
        <v>107.91</v>
      </c>
    </row>
    <row r="4963" spans="1:4" x14ac:dyDescent="0.25">
      <c r="A4963" s="356">
        <v>38034</v>
      </c>
      <c r="B4963" s="356" t="s">
        <v>7208</v>
      </c>
      <c r="C4963" s="356" t="s">
        <v>3526</v>
      </c>
      <c r="D4963" s="352">
        <v>178.51</v>
      </c>
    </row>
    <row r="4964" spans="1:4" x14ac:dyDescent="0.25">
      <c r="A4964" s="356">
        <v>38035</v>
      </c>
      <c r="B4964" s="356" t="s">
        <v>7209</v>
      </c>
      <c r="C4964" s="356" t="s">
        <v>3526</v>
      </c>
      <c r="D4964" s="352">
        <v>248.75</v>
      </c>
    </row>
    <row r="4965" spans="1:4" x14ac:dyDescent="0.25">
      <c r="A4965" s="356">
        <v>38036</v>
      </c>
      <c r="B4965" s="356" t="s">
        <v>7210</v>
      </c>
      <c r="C4965" s="356" t="s">
        <v>3526</v>
      </c>
      <c r="D4965" s="352">
        <v>350.99</v>
      </c>
    </row>
    <row r="4966" spans="1:4" x14ac:dyDescent="0.25">
      <c r="A4966" s="356">
        <v>38037</v>
      </c>
      <c r="B4966" s="356" t="s">
        <v>7211</v>
      </c>
      <c r="C4966" s="356" t="s">
        <v>3526</v>
      </c>
      <c r="D4966" s="352">
        <v>406.98</v>
      </c>
    </row>
    <row r="4967" spans="1:4" x14ac:dyDescent="0.25">
      <c r="A4967" s="356">
        <v>9850</v>
      </c>
      <c r="B4967" s="356" t="s">
        <v>7212</v>
      </c>
      <c r="C4967" s="356" t="s">
        <v>3526</v>
      </c>
      <c r="D4967" s="352">
        <v>150.88</v>
      </c>
    </row>
    <row r="4968" spans="1:4" x14ac:dyDescent="0.25">
      <c r="A4968" s="356">
        <v>9853</v>
      </c>
      <c r="B4968" s="356" t="s">
        <v>7213</v>
      </c>
      <c r="C4968" s="356" t="s">
        <v>3526</v>
      </c>
      <c r="D4968" s="352">
        <v>268.31</v>
      </c>
    </row>
    <row r="4969" spans="1:4" x14ac:dyDescent="0.25">
      <c r="A4969" s="356">
        <v>9854</v>
      </c>
      <c r="B4969" s="356" t="s">
        <v>7214</v>
      </c>
      <c r="C4969" s="356" t="s">
        <v>3526</v>
      </c>
      <c r="D4969" s="352">
        <v>117.56</v>
      </c>
    </row>
    <row r="4970" spans="1:4" x14ac:dyDescent="0.25">
      <c r="A4970" s="356">
        <v>9851</v>
      </c>
      <c r="B4970" s="356" t="s">
        <v>7215</v>
      </c>
      <c r="C4970" s="356" t="s">
        <v>3526</v>
      </c>
      <c r="D4970" s="352">
        <v>203.85</v>
      </c>
    </row>
    <row r="4971" spans="1:4" x14ac:dyDescent="0.25">
      <c r="A4971" s="356">
        <v>9855</v>
      </c>
      <c r="B4971" s="356" t="s">
        <v>7216</v>
      </c>
      <c r="C4971" s="356" t="s">
        <v>3526</v>
      </c>
      <c r="D4971" s="352">
        <v>340.96</v>
      </c>
    </row>
    <row r="4972" spans="1:4" x14ac:dyDescent="0.25">
      <c r="A4972" s="356">
        <v>9825</v>
      </c>
      <c r="B4972" s="356" t="s">
        <v>7217</v>
      </c>
      <c r="C4972" s="356" t="s">
        <v>3526</v>
      </c>
      <c r="D4972" s="352">
        <v>59</v>
      </c>
    </row>
    <row r="4973" spans="1:4" x14ac:dyDescent="0.25">
      <c r="A4973" s="356">
        <v>9828</v>
      </c>
      <c r="B4973" s="356" t="s">
        <v>7218</v>
      </c>
      <c r="C4973" s="356" t="s">
        <v>3526</v>
      </c>
      <c r="D4973" s="352">
        <v>158.79</v>
      </c>
    </row>
    <row r="4974" spans="1:4" x14ac:dyDescent="0.25">
      <c r="A4974" s="356">
        <v>9829</v>
      </c>
      <c r="B4974" s="356" t="s">
        <v>7219</v>
      </c>
      <c r="C4974" s="356" t="s">
        <v>3526</v>
      </c>
      <c r="D4974" s="352">
        <v>269.10000000000002</v>
      </c>
    </row>
    <row r="4975" spans="1:4" x14ac:dyDescent="0.25">
      <c r="A4975" s="356">
        <v>9826</v>
      </c>
      <c r="B4975" s="356" t="s">
        <v>7220</v>
      </c>
      <c r="C4975" s="356" t="s">
        <v>3526</v>
      </c>
      <c r="D4975" s="352">
        <v>409.67</v>
      </c>
    </row>
    <row r="4976" spans="1:4" x14ac:dyDescent="0.25">
      <c r="A4976" s="356">
        <v>9827</v>
      </c>
      <c r="B4976" s="356" t="s">
        <v>7221</v>
      </c>
      <c r="C4976" s="356" t="s">
        <v>3526</v>
      </c>
      <c r="D4976" s="352">
        <v>581.73</v>
      </c>
    </row>
    <row r="4977" spans="1:4" x14ac:dyDescent="0.25">
      <c r="A4977" s="356">
        <v>36374</v>
      </c>
      <c r="B4977" s="356" t="s">
        <v>7222</v>
      </c>
      <c r="C4977" s="356" t="s">
        <v>3526</v>
      </c>
      <c r="D4977" s="352">
        <v>70.72</v>
      </c>
    </row>
    <row r="4978" spans="1:4" x14ac:dyDescent="0.25">
      <c r="A4978" s="356">
        <v>36084</v>
      </c>
      <c r="B4978" s="356" t="s">
        <v>7223</v>
      </c>
      <c r="C4978" s="356" t="s">
        <v>3526</v>
      </c>
      <c r="D4978" s="352">
        <v>20.95</v>
      </c>
    </row>
    <row r="4979" spans="1:4" x14ac:dyDescent="0.25">
      <c r="A4979" s="356">
        <v>36373</v>
      </c>
      <c r="B4979" s="356" t="s">
        <v>7224</v>
      </c>
      <c r="C4979" s="356" t="s">
        <v>3526</v>
      </c>
      <c r="D4979" s="352">
        <v>43.51</v>
      </c>
    </row>
    <row r="4980" spans="1:4" x14ac:dyDescent="0.25">
      <c r="A4980" s="356">
        <v>36377</v>
      </c>
      <c r="B4980" s="356" t="s">
        <v>7225</v>
      </c>
      <c r="C4980" s="356" t="s">
        <v>3526</v>
      </c>
      <c r="D4980" s="352">
        <v>84.83</v>
      </c>
    </row>
    <row r="4981" spans="1:4" x14ac:dyDescent="0.25">
      <c r="A4981" s="356">
        <v>36375</v>
      </c>
      <c r="B4981" s="356" t="s">
        <v>7226</v>
      </c>
      <c r="C4981" s="356" t="s">
        <v>3526</v>
      </c>
      <c r="D4981" s="352">
        <v>25.85</v>
      </c>
    </row>
    <row r="4982" spans="1:4" x14ac:dyDescent="0.25">
      <c r="A4982" s="356">
        <v>36376</v>
      </c>
      <c r="B4982" s="356" t="s">
        <v>7227</v>
      </c>
      <c r="C4982" s="356" t="s">
        <v>3526</v>
      </c>
      <c r="D4982" s="352">
        <v>50.77</v>
      </c>
    </row>
    <row r="4983" spans="1:4" x14ac:dyDescent="0.25">
      <c r="A4983" s="356">
        <v>36380</v>
      </c>
      <c r="B4983" s="356" t="s">
        <v>7228</v>
      </c>
      <c r="C4983" s="356" t="s">
        <v>3526</v>
      </c>
      <c r="D4983" s="352">
        <v>106.07</v>
      </c>
    </row>
    <row r="4984" spans="1:4" x14ac:dyDescent="0.25">
      <c r="A4984" s="356">
        <v>36378</v>
      </c>
      <c r="B4984" s="356" t="s">
        <v>7229</v>
      </c>
      <c r="C4984" s="356" t="s">
        <v>3526</v>
      </c>
      <c r="D4984" s="352">
        <v>31.78</v>
      </c>
    </row>
    <row r="4985" spans="1:4" x14ac:dyDescent="0.25">
      <c r="A4985" s="356">
        <v>36379</v>
      </c>
      <c r="B4985" s="356" t="s">
        <v>7230</v>
      </c>
      <c r="C4985" s="356" t="s">
        <v>3526</v>
      </c>
      <c r="D4985" s="352">
        <v>64.069999999999993</v>
      </c>
    </row>
    <row r="4986" spans="1:4" x14ac:dyDescent="0.25">
      <c r="A4986" s="356">
        <v>9859</v>
      </c>
      <c r="B4986" s="356" t="s">
        <v>7231</v>
      </c>
      <c r="C4986" s="356" t="s">
        <v>3526</v>
      </c>
      <c r="D4986" s="352">
        <v>10.78</v>
      </c>
    </row>
    <row r="4987" spans="1:4" x14ac:dyDescent="0.25">
      <c r="A4987" s="356">
        <v>9838</v>
      </c>
      <c r="B4987" s="356" t="s">
        <v>7232</v>
      </c>
      <c r="C4987" s="356" t="s">
        <v>3526</v>
      </c>
      <c r="D4987" s="352">
        <v>11.15</v>
      </c>
    </row>
    <row r="4988" spans="1:4" x14ac:dyDescent="0.25">
      <c r="A4988" s="356">
        <v>9837</v>
      </c>
      <c r="B4988" s="356" t="s">
        <v>7233</v>
      </c>
      <c r="C4988" s="356" t="s">
        <v>3526</v>
      </c>
      <c r="D4988" s="352">
        <v>16.100000000000001</v>
      </c>
    </row>
    <row r="4989" spans="1:4" x14ac:dyDescent="0.25">
      <c r="A4989" s="356">
        <v>9833</v>
      </c>
      <c r="B4989" s="356" t="s">
        <v>7234</v>
      </c>
      <c r="C4989" s="356" t="s">
        <v>3526</v>
      </c>
      <c r="D4989" s="352">
        <v>12</v>
      </c>
    </row>
    <row r="4990" spans="1:4" x14ac:dyDescent="0.25">
      <c r="A4990" s="356">
        <v>9830</v>
      </c>
      <c r="B4990" s="356" t="s">
        <v>7235</v>
      </c>
      <c r="C4990" s="356" t="s">
        <v>3526</v>
      </c>
      <c r="D4990" s="352">
        <v>6.42</v>
      </c>
    </row>
    <row r="4991" spans="1:4" x14ac:dyDescent="0.25">
      <c r="A4991" s="356">
        <v>9834</v>
      </c>
      <c r="B4991" s="356" t="s">
        <v>7236</v>
      </c>
      <c r="C4991" s="356" t="s">
        <v>3526</v>
      </c>
      <c r="D4991" s="352">
        <v>33.39</v>
      </c>
    </row>
    <row r="4992" spans="1:4" x14ac:dyDescent="0.25">
      <c r="A4992" s="356">
        <v>9863</v>
      </c>
      <c r="B4992" s="356" t="s">
        <v>7237</v>
      </c>
      <c r="C4992" s="356" t="s">
        <v>3526</v>
      </c>
      <c r="D4992" s="352">
        <v>77.819999999999993</v>
      </c>
    </row>
    <row r="4993" spans="1:4" x14ac:dyDescent="0.25">
      <c r="A4993" s="356">
        <v>9860</v>
      </c>
      <c r="B4993" s="356" t="s">
        <v>7238</v>
      </c>
      <c r="C4993" s="356" t="s">
        <v>3526</v>
      </c>
      <c r="D4993" s="352">
        <v>49.96</v>
      </c>
    </row>
    <row r="4994" spans="1:4" x14ac:dyDescent="0.25">
      <c r="A4994" s="356">
        <v>9862</v>
      </c>
      <c r="B4994" s="356" t="s">
        <v>7239</v>
      </c>
      <c r="C4994" s="356" t="s">
        <v>3526</v>
      </c>
      <c r="D4994" s="352">
        <v>35.25</v>
      </c>
    </row>
    <row r="4995" spans="1:4" x14ac:dyDescent="0.25">
      <c r="A4995" s="356">
        <v>9861</v>
      </c>
      <c r="B4995" s="356" t="s">
        <v>7240</v>
      </c>
      <c r="C4995" s="356" t="s">
        <v>3526</v>
      </c>
      <c r="D4995" s="352">
        <v>28.33</v>
      </c>
    </row>
    <row r="4996" spans="1:4" x14ac:dyDescent="0.25">
      <c r="A4996" s="356">
        <v>9856</v>
      </c>
      <c r="B4996" s="356" t="s">
        <v>7241</v>
      </c>
      <c r="C4996" s="356" t="s">
        <v>3526</v>
      </c>
      <c r="D4996" s="352">
        <v>7.61</v>
      </c>
    </row>
    <row r="4997" spans="1:4" x14ac:dyDescent="0.25">
      <c r="A4997" s="356">
        <v>9866</v>
      </c>
      <c r="B4997" s="356" t="s">
        <v>7242</v>
      </c>
      <c r="C4997" s="356" t="s">
        <v>3526</v>
      </c>
      <c r="D4997" s="352">
        <v>20.93</v>
      </c>
    </row>
    <row r="4998" spans="1:4" x14ac:dyDescent="0.25">
      <c r="A4998" s="356">
        <v>9857</v>
      </c>
      <c r="B4998" s="356" t="s">
        <v>7243</v>
      </c>
      <c r="C4998" s="356" t="s">
        <v>3526</v>
      </c>
      <c r="D4998" s="352">
        <v>100.65</v>
      </c>
    </row>
    <row r="4999" spans="1:4" x14ac:dyDescent="0.25">
      <c r="A4999" s="356">
        <v>9864</v>
      </c>
      <c r="B4999" s="356" t="s">
        <v>7244</v>
      </c>
      <c r="C4999" s="356" t="s">
        <v>3526</v>
      </c>
      <c r="D4999" s="352">
        <v>121.51</v>
      </c>
    </row>
    <row r="5000" spans="1:4" x14ac:dyDescent="0.25">
      <c r="A5000" s="356">
        <v>9865</v>
      </c>
      <c r="B5000" s="356" t="s">
        <v>7245</v>
      </c>
      <c r="C5000" s="356" t="s">
        <v>3526</v>
      </c>
      <c r="D5000" s="352">
        <v>174.74</v>
      </c>
    </row>
    <row r="5001" spans="1:4" x14ac:dyDescent="0.25">
      <c r="A5001" s="356">
        <v>9858</v>
      </c>
      <c r="B5001" s="356" t="s">
        <v>7246</v>
      </c>
      <c r="C5001" s="356" t="s">
        <v>3526</v>
      </c>
      <c r="D5001" s="352">
        <v>183.2</v>
      </c>
    </row>
    <row r="5002" spans="1:4" x14ac:dyDescent="0.25">
      <c r="A5002" s="356">
        <v>9841</v>
      </c>
      <c r="B5002" s="356" t="s">
        <v>10821</v>
      </c>
      <c r="C5002" s="356" t="s">
        <v>3526</v>
      </c>
      <c r="D5002" s="352">
        <v>44.84</v>
      </c>
    </row>
    <row r="5003" spans="1:4" x14ac:dyDescent="0.25">
      <c r="A5003" s="356">
        <v>9840</v>
      </c>
      <c r="B5003" s="356" t="s">
        <v>10822</v>
      </c>
      <c r="C5003" s="356" t="s">
        <v>3526</v>
      </c>
      <c r="D5003" s="352">
        <v>91.14</v>
      </c>
    </row>
    <row r="5004" spans="1:4" x14ac:dyDescent="0.25">
      <c r="A5004" s="356">
        <v>20067</v>
      </c>
      <c r="B5004" s="356" t="s">
        <v>10823</v>
      </c>
      <c r="C5004" s="356" t="s">
        <v>3526</v>
      </c>
      <c r="D5004" s="352">
        <v>15.66</v>
      </c>
    </row>
    <row r="5005" spans="1:4" x14ac:dyDescent="0.25">
      <c r="A5005" s="356">
        <v>20068</v>
      </c>
      <c r="B5005" s="356" t="s">
        <v>10824</v>
      </c>
      <c r="C5005" s="356" t="s">
        <v>3526</v>
      </c>
      <c r="D5005" s="352">
        <v>19.53</v>
      </c>
    </row>
    <row r="5006" spans="1:4" x14ac:dyDescent="0.25">
      <c r="A5006" s="356">
        <v>9839</v>
      </c>
      <c r="B5006" s="356" t="s">
        <v>10825</v>
      </c>
      <c r="C5006" s="356" t="s">
        <v>3526</v>
      </c>
      <c r="D5006" s="352">
        <v>25.6</v>
      </c>
    </row>
    <row r="5007" spans="1:4" x14ac:dyDescent="0.25">
      <c r="A5007" s="356">
        <v>9870</v>
      </c>
      <c r="B5007" s="356" t="s">
        <v>12893</v>
      </c>
      <c r="C5007" s="356" t="s">
        <v>3526</v>
      </c>
      <c r="D5007" s="352">
        <v>84.86</v>
      </c>
    </row>
    <row r="5008" spans="1:4" x14ac:dyDescent="0.25">
      <c r="A5008" s="356">
        <v>9867</v>
      </c>
      <c r="B5008" s="356" t="s">
        <v>7247</v>
      </c>
      <c r="C5008" s="356" t="s">
        <v>3526</v>
      </c>
      <c r="D5008" s="352">
        <v>3.12</v>
      </c>
    </row>
    <row r="5009" spans="1:4" x14ac:dyDescent="0.25">
      <c r="A5009" s="356">
        <v>9868</v>
      </c>
      <c r="B5009" s="356" t="s">
        <v>7248</v>
      </c>
      <c r="C5009" s="356" t="s">
        <v>3526</v>
      </c>
      <c r="D5009" s="352">
        <v>4</v>
      </c>
    </row>
    <row r="5010" spans="1:4" x14ac:dyDescent="0.25">
      <c r="A5010" s="356">
        <v>9869</v>
      </c>
      <c r="B5010" s="356" t="s">
        <v>7249</v>
      </c>
      <c r="C5010" s="356" t="s">
        <v>3526</v>
      </c>
      <c r="D5010" s="352">
        <v>8.98</v>
      </c>
    </row>
    <row r="5011" spans="1:4" x14ac:dyDescent="0.25">
      <c r="A5011" s="356">
        <v>9874</v>
      </c>
      <c r="B5011" s="356" t="s">
        <v>7250</v>
      </c>
      <c r="C5011" s="356" t="s">
        <v>3526</v>
      </c>
      <c r="D5011" s="352">
        <v>13.07</v>
      </c>
    </row>
    <row r="5012" spans="1:4" x14ac:dyDescent="0.25">
      <c r="A5012" s="356">
        <v>9875</v>
      </c>
      <c r="B5012" s="356" t="s">
        <v>7251</v>
      </c>
      <c r="C5012" s="356" t="s">
        <v>3526</v>
      </c>
      <c r="D5012" s="352">
        <v>14.98</v>
      </c>
    </row>
    <row r="5013" spans="1:4" x14ac:dyDescent="0.25">
      <c r="A5013" s="356">
        <v>9873</v>
      </c>
      <c r="B5013" s="356" t="s">
        <v>7252</v>
      </c>
      <c r="C5013" s="356" t="s">
        <v>3526</v>
      </c>
      <c r="D5013" s="352">
        <v>25.27</v>
      </c>
    </row>
    <row r="5014" spans="1:4" x14ac:dyDescent="0.25">
      <c r="A5014" s="356">
        <v>9871</v>
      </c>
      <c r="B5014" s="356" t="s">
        <v>7253</v>
      </c>
      <c r="C5014" s="356" t="s">
        <v>3526</v>
      </c>
      <c r="D5014" s="352">
        <v>42.33</v>
      </c>
    </row>
    <row r="5015" spans="1:4" x14ac:dyDescent="0.25">
      <c r="A5015" s="356">
        <v>9872</v>
      </c>
      <c r="B5015" s="356" t="s">
        <v>7254</v>
      </c>
      <c r="C5015" s="356" t="s">
        <v>3526</v>
      </c>
      <c r="D5015" s="352">
        <v>52.89</v>
      </c>
    </row>
    <row r="5016" spans="1:4" x14ac:dyDescent="0.25">
      <c r="A5016" s="356">
        <v>7667</v>
      </c>
      <c r="B5016" s="356" t="s">
        <v>7255</v>
      </c>
      <c r="C5016" s="356" t="s">
        <v>3526</v>
      </c>
      <c r="D5016" s="353">
        <v>2691.1</v>
      </c>
    </row>
    <row r="5017" spans="1:4" x14ac:dyDescent="0.25">
      <c r="A5017" s="356">
        <v>7660</v>
      </c>
      <c r="B5017" s="356" t="s">
        <v>7256</v>
      </c>
      <c r="C5017" s="356" t="s">
        <v>3526</v>
      </c>
      <c r="D5017" s="353">
        <v>3430.51</v>
      </c>
    </row>
    <row r="5018" spans="1:4" x14ac:dyDescent="0.25">
      <c r="A5018" s="356">
        <v>7676</v>
      </c>
      <c r="B5018" s="356" t="s">
        <v>7257</v>
      </c>
      <c r="C5018" s="356" t="s">
        <v>3526</v>
      </c>
      <c r="D5018" s="353">
        <v>3469.72</v>
      </c>
    </row>
    <row r="5019" spans="1:4" x14ac:dyDescent="0.25">
      <c r="A5019" s="356">
        <v>12426</v>
      </c>
      <c r="B5019" s="356" t="s">
        <v>7258</v>
      </c>
      <c r="C5019" s="356" t="s">
        <v>3517</v>
      </c>
      <c r="D5019" s="352">
        <v>35.81</v>
      </c>
    </row>
    <row r="5020" spans="1:4" x14ac:dyDescent="0.25">
      <c r="A5020" s="356">
        <v>12425</v>
      </c>
      <c r="B5020" s="356" t="s">
        <v>7259</v>
      </c>
      <c r="C5020" s="356" t="s">
        <v>3517</v>
      </c>
      <c r="D5020" s="352">
        <v>49.2</v>
      </c>
    </row>
    <row r="5021" spans="1:4" x14ac:dyDescent="0.25">
      <c r="A5021" s="356">
        <v>12427</v>
      </c>
      <c r="B5021" s="356" t="s">
        <v>7260</v>
      </c>
      <c r="C5021" s="356" t="s">
        <v>3517</v>
      </c>
      <c r="D5021" s="352">
        <v>204.21</v>
      </c>
    </row>
    <row r="5022" spans="1:4" x14ac:dyDescent="0.25">
      <c r="A5022" s="356">
        <v>12428</v>
      </c>
      <c r="B5022" s="356" t="s">
        <v>7261</v>
      </c>
      <c r="C5022" s="356" t="s">
        <v>3517</v>
      </c>
      <c r="D5022" s="352">
        <v>131.08000000000001</v>
      </c>
    </row>
    <row r="5023" spans="1:4" x14ac:dyDescent="0.25">
      <c r="A5023" s="356">
        <v>12430</v>
      </c>
      <c r="B5023" s="356" t="s">
        <v>7262</v>
      </c>
      <c r="C5023" s="356" t="s">
        <v>3517</v>
      </c>
      <c r="D5023" s="352">
        <v>43.9</v>
      </c>
    </row>
    <row r="5024" spans="1:4" x14ac:dyDescent="0.25">
      <c r="A5024" s="356">
        <v>12429</v>
      </c>
      <c r="B5024" s="356" t="s">
        <v>7263</v>
      </c>
      <c r="C5024" s="356" t="s">
        <v>3517</v>
      </c>
      <c r="D5024" s="352">
        <v>330.22</v>
      </c>
    </row>
    <row r="5025" spans="1:4" x14ac:dyDescent="0.25">
      <c r="A5025" s="356">
        <v>12431</v>
      </c>
      <c r="B5025" s="356" t="s">
        <v>7264</v>
      </c>
      <c r="C5025" s="356" t="s">
        <v>3517</v>
      </c>
      <c r="D5025" s="352">
        <v>561.98</v>
      </c>
    </row>
    <row r="5026" spans="1:4" x14ac:dyDescent="0.25">
      <c r="A5026" s="356">
        <v>12432</v>
      </c>
      <c r="B5026" s="356" t="s">
        <v>7265</v>
      </c>
      <c r="C5026" s="356" t="s">
        <v>3517</v>
      </c>
      <c r="D5026" s="352">
        <v>115.58</v>
      </c>
    </row>
    <row r="5027" spans="1:4" x14ac:dyDescent="0.25">
      <c r="A5027" s="356">
        <v>12434</v>
      </c>
      <c r="B5027" s="356" t="s">
        <v>7266</v>
      </c>
      <c r="C5027" s="356" t="s">
        <v>3517</v>
      </c>
      <c r="D5027" s="352">
        <v>37.659999999999997</v>
      </c>
    </row>
    <row r="5028" spans="1:4" x14ac:dyDescent="0.25">
      <c r="A5028" s="356">
        <v>12433</v>
      </c>
      <c r="B5028" s="356" t="s">
        <v>7267</v>
      </c>
      <c r="C5028" s="356" t="s">
        <v>3517</v>
      </c>
      <c r="D5028" s="352">
        <v>73.58</v>
      </c>
    </row>
    <row r="5029" spans="1:4" x14ac:dyDescent="0.25">
      <c r="A5029" s="356">
        <v>12435</v>
      </c>
      <c r="B5029" s="356" t="s">
        <v>7268</v>
      </c>
      <c r="C5029" s="356" t="s">
        <v>3517</v>
      </c>
      <c r="D5029" s="352">
        <v>227.71</v>
      </c>
    </row>
    <row r="5030" spans="1:4" x14ac:dyDescent="0.25">
      <c r="A5030" s="356">
        <v>12437</v>
      </c>
      <c r="B5030" s="356" t="s">
        <v>7269</v>
      </c>
      <c r="C5030" s="356" t="s">
        <v>3517</v>
      </c>
      <c r="D5030" s="352">
        <v>183.91</v>
      </c>
    </row>
    <row r="5031" spans="1:4" x14ac:dyDescent="0.25">
      <c r="A5031" s="356">
        <v>12439</v>
      </c>
      <c r="B5031" s="356" t="s">
        <v>7270</v>
      </c>
      <c r="C5031" s="356" t="s">
        <v>3517</v>
      </c>
      <c r="D5031" s="352">
        <v>59.02</v>
      </c>
    </row>
    <row r="5032" spans="1:4" x14ac:dyDescent="0.25">
      <c r="A5032" s="356">
        <v>12438</v>
      </c>
      <c r="B5032" s="356" t="s">
        <v>7271</v>
      </c>
      <c r="C5032" s="356" t="s">
        <v>3517</v>
      </c>
      <c r="D5032" s="352">
        <v>332.81</v>
      </c>
    </row>
    <row r="5033" spans="1:4" x14ac:dyDescent="0.25">
      <c r="A5033" s="356">
        <v>12436</v>
      </c>
      <c r="B5033" s="356" t="s">
        <v>7272</v>
      </c>
      <c r="C5033" s="356" t="s">
        <v>3517</v>
      </c>
      <c r="D5033" s="352">
        <v>420.41</v>
      </c>
    </row>
    <row r="5034" spans="1:4" x14ac:dyDescent="0.25">
      <c r="A5034" s="356">
        <v>36357</v>
      </c>
      <c r="B5034" s="356" t="s">
        <v>7273</v>
      </c>
      <c r="C5034" s="356" t="s">
        <v>3517</v>
      </c>
      <c r="D5034" s="352">
        <v>170.07</v>
      </c>
    </row>
    <row r="5035" spans="1:4" x14ac:dyDescent="0.25">
      <c r="A5035" s="356">
        <v>12424</v>
      </c>
      <c r="B5035" s="356" t="s">
        <v>7274</v>
      </c>
      <c r="C5035" s="356" t="s">
        <v>3517</v>
      </c>
      <c r="D5035" s="352">
        <v>75.760000000000005</v>
      </c>
    </row>
    <row r="5036" spans="1:4" x14ac:dyDescent="0.25">
      <c r="A5036" s="356">
        <v>12440</v>
      </c>
      <c r="B5036" s="356" t="s">
        <v>7275</v>
      </c>
      <c r="C5036" s="356" t="s">
        <v>3517</v>
      </c>
      <c r="D5036" s="352">
        <v>73.22</v>
      </c>
    </row>
    <row r="5037" spans="1:4" x14ac:dyDescent="0.25">
      <c r="A5037" s="356">
        <v>9884</v>
      </c>
      <c r="B5037" s="356" t="s">
        <v>7276</v>
      </c>
      <c r="C5037" s="356" t="s">
        <v>3517</v>
      </c>
      <c r="D5037" s="352">
        <v>54.62</v>
      </c>
    </row>
    <row r="5038" spans="1:4" x14ac:dyDescent="0.25">
      <c r="A5038" s="356">
        <v>9888</v>
      </c>
      <c r="B5038" s="356" t="s">
        <v>7277</v>
      </c>
      <c r="C5038" s="356" t="s">
        <v>3517</v>
      </c>
      <c r="D5038" s="352">
        <v>43.88</v>
      </c>
    </row>
    <row r="5039" spans="1:4" x14ac:dyDescent="0.25">
      <c r="A5039" s="356">
        <v>9883</v>
      </c>
      <c r="B5039" s="356" t="s">
        <v>7278</v>
      </c>
      <c r="C5039" s="356" t="s">
        <v>3517</v>
      </c>
      <c r="D5039" s="352">
        <v>19.149999999999999</v>
      </c>
    </row>
    <row r="5040" spans="1:4" x14ac:dyDescent="0.25">
      <c r="A5040" s="356">
        <v>9886</v>
      </c>
      <c r="B5040" s="356" t="s">
        <v>7279</v>
      </c>
      <c r="C5040" s="356" t="s">
        <v>3517</v>
      </c>
      <c r="D5040" s="352">
        <v>26.23</v>
      </c>
    </row>
    <row r="5041" spans="1:4" x14ac:dyDescent="0.25">
      <c r="A5041" s="356">
        <v>9889</v>
      </c>
      <c r="B5041" s="356" t="s">
        <v>7280</v>
      </c>
      <c r="C5041" s="356" t="s">
        <v>3517</v>
      </c>
      <c r="D5041" s="352">
        <v>132.88</v>
      </c>
    </row>
    <row r="5042" spans="1:4" x14ac:dyDescent="0.25">
      <c r="A5042" s="356">
        <v>9887</v>
      </c>
      <c r="B5042" s="356" t="s">
        <v>7281</v>
      </c>
      <c r="C5042" s="356" t="s">
        <v>3517</v>
      </c>
      <c r="D5042" s="352">
        <v>80.31</v>
      </c>
    </row>
    <row r="5043" spans="1:4" x14ac:dyDescent="0.25">
      <c r="A5043" s="356">
        <v>9885</v>
      </c>
      <c r="B5043" s="356" t="s">
        <v>7282</v>
      </c>
      <c r="C5043" s="356" t="s">
        <v>3517</v>
      </c>
      <c r="D5043" s="352">
        <v>25.36</v>
      </c>
    </row>
    <row r="5044" spans="1:4" x14ac:dyDescent="0.25">
      <c r="A5044" s="356">
        <v>9890</v>
      </c>
      <c r="B5044" s="356" t="s">
        <v>7283</v>
      </c>
      <c r="C5044" s="356" t="s">
        <v>3517</v>
      </c>
      <c r="D5044" s="352">
        <v>205.86</v>
      </c>
    </row>
    <row r="5045" spans="1:4" x14ac:dyDescent="0.25">
      <c r="A5045" s="356">
        <v>9891</v>
      </c>
      <c r="B5045" s="356" t="s">
        <v>7284</v>
      </c>
      <c r="C5045" s="356" t="s">
        <v>3517</v>
      </c>
      <c r="D5045" s="352">
        <v>289</v>
      </c>
    </row>
    <row r="5046" spans="1:4" x14ac:dyDescent="0.25">
      <c r="A5046" s="356">
        <v>39292</v>
      </c>
      <c r="B5046" s="356" t="s">
        <v>7285</v>
      </c>
      <c r="C5046" s="356" t="s">
        <v>3517</v>
      </c>
      <c r="D5046" s="352">
        <v>12.03</v>
      </c>
    </row>
    <row r="5047" spans="1:4" x14ac:dyDescent="0.25">
      <c r="A5047" s="356">
        <v>39293</v>
      </c>
      <c r="B5047" s="356" t="s">
        <v>7286</v>
      </c>
      <c r="C5047" s="356" t="s">
        <v>3517</v>
      </c>
      <c r="D5047" s="352">
        <v>19.420000000000002</v>
      </c>
    </row>
    <row r="5048" spans="1:4" x14ac:dyDescent="0.25">
      <c r="A5048" s="356">
        <v>39294</v>
      </c>
      <c r="B5048" s="356" t="s">
        <v>7287</v>
      </c>
      <c r="C5048" s="356" t="s">
        <v>3517</v>
      </c>
      <c r="D5048" s="352">
        <v>19.420000000000002</v>
      </c>
    </row>
    <row r="5049" spans="1:4" x14ac:dyDescent="0.25">
      <c r="A5049" s="356">
        <v>39295</v>
      </c>
      <c r="B5049" s="356" t="s">
        <v>7288</v>
      </c>
      <c r="C5049" s="356" t="s">
        <v>3517</v>
      </c>
      <c r="D5049" s="352">
        <v>33.119999999999997</v>
      </c>
    </row>
    <row r="5050" spans="1:4" x14ac:dyDescent="0.25">
      <c r="A5050" s="356">
        <v>36313</v>
      </c>
      <c r="B5050" s="356" t="s">
        <v>7289</v>
      </c>
      <c r="C5050" s="356" t="s">
        <v>3517</v>
      </c>
      <c r="D5050" s="352">
        <v>40.32</v>
      </c>
    </row>
    <row r="5051" spans="1:4" x14ac:dyDescent="0.25">
      <c r="A5051" s="356">
        <v>36316</v>
      </c>
      <c r="B5051" s="356" t="s">
        <v>7290</v>
      </c>
      <c r="C5051" s="356" t="s">
        <v>3517</v>
      </c>
      <c r="D5051" s="352">
        <v>48.9</v>
      </c>
    </row>
    <row r="5052" spans="1:4" x14ac:dyDescent="0.25">
      <c r="A5052" s="356">
        <v>64</v>
      </c>
      <c r="B5052" s="356" t="s">
        <v>7291</v>
      </c>
      <c r="C5052" s="356" t="s">
        <v>3517</v>
      </c>
      <c r="D5052" s="352">
        <v>5.71</v>
      </c>
    </row>
    <row r="5053" spans="1:4" x14ac:dyDescent="0.25">
      <c r="A5053" s="356">
        <v>37423</v>
      </c>
      <c r="B5053" s="356" t="s">
        <v>7292</v>
      </c>
      <c r="C5053" s="356" t="s">
        <v>3517</v>
      </c>
      <c r="D5053" s="352">
        <v>14.1</v>
      </c>
    </row>
    <row r="5054" spans="1:4" x14ac:dyDescent="0.25">
      <c r="A5054" s="356">
        <v>39296</v>
      </c>
      <c r="B5054" s="356" t="s">
        <v>7293</v>
      </c>
      <c r="C5054" s="356" t="s">
        <v>3517</v>
      </c>
      <c r="D5054" s="352">
        <v>9.3000000000000007</v>
      </c>
    </row>
    <row r="5055" spans="1:4" x14ac:dyDescent="0.25">
      <c r="A5055" s="356">
        <v>39297</v>
      </c>
      <c r="B5055" s="356" t="s">
        <v>7294</v>
      </c>
      <c r="C5055" s="356" t="s">
        <v>3517</v>
      </c>
      <c r="D5055" s="352">
        <v>13.29</v>
      </c>
    </row>
    <row r="5056" spans="1:4" x14ac:dyDescent="0.25">
      <c r="A5056" s="356">
        <v>39298</v>
      </c>
      <c r="B5056" s="356" t="s">
        <v>7295</v>
      </c>
      <c r="C5056" s="356" t="s">
        <v>3517</v>
      </c>
      <c r="D5056" s="352">
        <v>23.41</v>
      </c>
    </row>
    <row r="5057" spans="1:4" x14ac:dyDescent="0.25">
      <c r="A5057" s="356">
        <v>39299</v>
      </c>
      <c r="B5057" s="356" t="s">
        <v>7296</v>
      </c>
      <c r="C5057" s="356" t="s">
        <v>3517</v>
      </c>
      <c r="D5057" s="352">
        <v>39.85</v>
      </c>
    </row>
    <row r="5058" spans="1:4" x14ac:dyDescent="0.25">
      <c r="A5058" s="356">
        <v>9892</v>
      </c>
      <c r="B5058" s="356" t="s">
        <v>7297</v>
      </c>
      <c r="C5058" s="356" t="s">
        <v>3517</v>
      </c>
      <c r="D5058" s="352">
        <v>6.8</v>
      </c>
    </row>
    <row r="5059" spans="1:4" x14ac:dyDescent="0.25">
      <c r="A5059" s="356">
        <v>9893</v>
      </c>
      <c r="B5059" s="356" t="s">
        <v>7298</v>
      </c>
      <c r="C5059" s="356" t="s">
        <v>3517</v>
      </c>
      <c r="D5059" s="352">
        <v>92.3</v>
      </c>
    </row>
    <row r="5060" spans="1:4" x14ac:dyDescent="0.25">
      <c r="A5060" s="356">
        <v>9901</v>
      </c>
      <c r="B5060" s="356" t="s">
        <v>7299</v>
      </c>
      <c r="C5060" s="356" t="s">
        <v>3517</v>
      </c>
      <c r="D5060" s="352">
        <v>40.96</v>
      </c>
    </row>
    <row r="5061" spans="1:4" x14ac:dyDescent="0.25">
      <c r="A5061" s="356">
        <v>9896</v>
      </c>
      <c r="B5061" s="356" t="s">
        <v>7300</v>
      </c>
      <c r="C5061" s="356" t="s">
        <v>3517</v>
      </c>
      <c r="D5061" s="352">
        <v>36.92</v>
      </c>
    </row>
    <row r="5062" spans="1:4" x14ac:dyDescent="0.25">
      <c r="A5062" s="356">
        <v>9900</v>
      </c>
      <c r="B5062" s="356" t="s">
        <v>7301</v>
      </c>
      <c r="C5062" s="356" t="s">
        <v>3517</v>
      </c>
      <c r="D5062" s="352">
        <v>22.4</v>
      </c>
    </row>
    <row r="5063" spans="1:4" x14ac:dyDescent="0.25">
      <c r="A5063" s="356">
        <v>9898</v>
      </c>
      <c r="B5063" s="356" t="s">
        <v>7302</v>
      </c>
      <c r="C5063" s="356" t="s">
        <v>3517</v>
      </c>
      <c r="D5063" s="352">
        <v>189.8</v>
      </c>
    </row>
    <row r="5064" spans="1:4" x14ac:dyDescent="0.25">
      <c r="A5064" s="356">
        <v>9899</v>
      </c>
      <c r="B5064" s="356" t="s">
        <v>7303</v>
      </c>
      <c r="C5064" s="356" t="s">
        <v>3517</v>
      </c>
      <c r="D5064" s="352">
        <v>12.23</v>
      </c>
    </row>
    <row r="5065" spans="1:4" x14ac:dyDescent="0.25">
      <c r="A5065" s="356">
        <v>9902</v>
      </c>
      <c r="B5065" s="356" t="s">
        <v>7304</v>
      </c>
      <c r="C5065" s="356" t="s">
        <v>3517</v>
      </c>
      <c r="D5065" s="352">
        <v>240.35</v>
      </c>
    </row>
    <row r="5066" spans="1:4" x14ac:dyDescent="0.25">
      <c r="A5066" s="356">
        <v>9908</v>
      </c>
      <c r="B5066" s="356" t="s">
        <v>7305</v>
      </c>
      <c r="C5066" s="356" t="s">
        <v>3517</v>
      </c>
      <c r="D5066" s="352">
        <v>479.23</v>
      </c>
    </row>
    <row r="5067" spans="1:4" x14ac:dyDescent="0.25">
      <c r="A5067" s="356">
        <v>9905</v>
      </c>
      <c r="B5067" s="356" t="s">
        <v>7306</v>
      </c>
      <c r="C5067" s="356" t="s">
        <v>3517</v>
      </c>
      <c r="D5067" s="352">
        <v>8.01</v>
      </c>
    </row>
    <row r="5068" spans="1:4" x14ac:dyDescent="0.25">
      <c r="A5068" s="356">
        <v>9906</v>
      </c>
      <c r="B5068" s="356" t="s">
        <v>7307</v>
      </c>
      <c r="C5068" s="356" t="s">
        <v>3517</v>
      </c>
      <c r="D5068" s="352">
        <v>9.59</v>
      </c>
    </row>
    <row r="5069" spans="1:4" x14ac:dyDescent="0.25">
      <c r="A5069" s="356">
        <v>9895</v>
      </c>
      <c r="B5069" s="356" t="s">
        <v>7308</v>
      </c>
      <c r="C5069" s="356" t="s">
        <v>3517</v>
      </c>
      <c r="D5069" s="352">
        <v>15.74</v>
      </c>
    </row>
    <row r="5070" spans="1:4" x14ac:dyDescent="0.25">
      <c r="A5070" s="356">
        <v>9894</v>
      </c>
      <c r="B5070" s="356" t="s">
        <v>7309</v>
      </c>
      <c r="C5070" s="356" t="s">
        <v>3517</v>
      </c>
      <c r="D5070" s="352">
        <v>30.67</v>
      </c>
    </row>
    <row r="5071" spans="1:4" x14ac:dyDescent="0.25">
      <c r="A5071" s="356">
        <v>9897</v>
      </c>
      <c r="B5071" s="356" t="s">
        <v>7310</v>
      </c>
      <c r="C5071" s="356" t="s">
        <v>3517</v>
      </c>
      <c r="D5071" s="352">
        <v>33.200000000000003</v>
      </c>
    </row>
    <row r="5072" spans="1:4" x14ac:dyDescent="0.25">
      <c r="A5072" s="356">
        <v>9910</v>
      </c>
      <c r="B5072" s="356" t="s">
        <v>7311</v>
      </c>
      <c r="C5072" s="356" t="s">
        <v>3517</v>
      </c>
      <c r="D5072" s="352">
        <v>83.57</v>
      </c>
    </row>
    <row r="5073" spans="1:4" x14ac:dyDescent="0.25">
      <c r="A5073" s="356">
        <v>9909</v>
      </c>
      <c r="B5073" s="356" t="s">
        <v>7312</v>
      </c>
      <c r="C5073" s="356" t="s">
        <v>3517</v>
      </c>
      <c r="D5073" s="352">
        <v>168.64</v>
      </c>
    </row>
    <row r="5074" spans="1:4" x14ac:dyDescent="0.25">
      <c r="A5074" s="356">
        <v>9907</v>
      </c>
      <c r="B5074" s="356" t="s">
        <v>7313</v>
      </c>
      <c r="C5074" s="356" t="s">
        <v>3517</v>
      </c>
      <c r="D5074" s="352">
        <v>259.3</v>
      </c>
    </row>
    <row r="5075" spans="1:4" x14ac:dyDescent="0.25">
      <c r="A5075" s="356">
        <v>20973</v>
      </c>
      <c r="B5075" s="356" t="s">
        <v>7314</v>
      </c>
      <c r="C5075" s="356" t="s">
        <v>3517</v>
      </c>
      <c r="D5075" s="352">
        <v>95.23</v>
      </c>
    </row>
    <row r="5076" spans="1:4" x14ac:dyDescent="0.25">
      <c r="A5076" s="356">
        <v>20974</v>
      </c>
      <c r="B5076" s="356" t="s">
        <v>7315</v>
      </c>
      <c r="C5076" s="356" t="s">
        <v>3517</v>
      </c>
      <c r="D5076" s="352">
        <v>136.24</v>
      </c>
    </row>
    <row r="5077" spans="1:4" x14ac:dyDescent="0.25">
      <c r="A5077" s="356">
        <v>37989</v>
      </c>
      <c r="B5077" s="356" t="s">
        <v>7316</v>
      </c>
      <c r="C5077" s="356" t="s">
        <v>3517</v>
      </c>
      <c r="D5077" s="352">
        <v>16.21</v>
      </c>
    </row>
    <row r="5078" spans="1:4" x14ac:dyDescent="0.25">
      <c r="A5078" s="356">
        <v>37990</v>
      </c>
      <c r="B5078" s="356" t="s">
        <v>7317</v>
      </c>
      <c r="C5078" s="356" t="s">
        <v>3517</v>
      </c>
      <c r="D5078" s="352">
        <v>18.829999999999998</v>
      </c>
    </row>
    <row r="5079" spans="1:4" x14ac:dyDescent="0.25">
      <c r="A5079" s="356">
        <v>37991</v>
      </c>
      <c r="B5079" s="356" t="s">
        <v>7318</v>
      </c>
      <c r="C5079" s="356" t="s">
        <v>3517</v>
      </c>
      <c r="D5079" s="352">
        <v>29.79</v>
      </c>
    </row>
    <row r="5080" spans="1:4" x14ac:dyDescent="0.25">
      <c r="A5080" s="356">
        <v>37992</v>
      </c>
      <c r="B5080" s="356" t="s">
        <v>7319</v>
      </c>
      <c r="C5080" s="356" t="s">
        <v>3517</v>
      </c>
      <c r="D5080" s="352">
        <v>45.5</v>
      </c>
    </row>
    <row r="5081" spans="1:4" x14ac:dyDescent="0.25">
      <c r="A5081" s="356">
        <v>37993</v>
      </c>
      <c r="B5081" s="356" t="s">
        <v>7320</v>
      </c>
      <c r="C5081" s="356" t="s">
        <v>3517</v>
      </c>
      <c r="D5081" s="352">
        <v>67.540000000000006</v>
      </c>
    </row>
    <row r="5082" spans="1:4" x14ac:dyDescent="0.25">
      <c r="A5082" s="356">
        <v>37994</v>
      </c>
      <c r="B5082" s="356" t="s">
        <v>7321</v>
      </c>
      <c r="C5082" s="356" t="s">
        <v>3517</v>
      </c>
      <c r="D5082" s="352">
        <v>162.29</v>
      </c>
    </row>
    <row r="5083" spans="1:4" x14ac:dyDescent="0.25">
      <c r="A5083" s="356">
        <v>37995</v>
      </c>
      <c r="B5083" s="356" t="s">
        <v>7322</v>
      </c>
      <c r="C5083" s="356" t="s">
        <v>3517</v>
      </c>
      <c r="D5083" s="352">
        <v>235.55</v>
      </c>
    </row>
    <row r="5084" spans="1:4" x14ac:dyDescent="0.25">
      <c r="A5084" s="356">
        <v>37996</v>
      </c>
      <c r="B5084" s="356" t="s">
        <v>7323</v>
      </c>
      <c r="C5084" s="356" t="s">
        <v>3517</v>
      </c>
      <c r="D5084" s="352">
        <v>347.3</v>
      </c>
    </row>
    <row r="5085" spans="1:4" x14ac:dyDescent="0.25">
      <c r="A5085" s="356">
        <v>13883</v>
      </c>
      <c r="B5085" s="356" t="s">
        <v>7324</v>
      </c>
      <c r="C5085" s="356" t="s">
        <v>3517</v>
      </c>
      <c r="D5085" s="353">
        <v>133972.06</v>
      </c>
    </row>
    <row r="5086" spans="1:4" x14ac:dyDescent="0.25">
      <c r="A5086" s="356">
        <v>38604</v>
      </c>
      <c r="B5086" s="356" t="s">
        <v>7325</v>
      </c>
      <c r="C5086" s="356" t="s">
        <v>3517</v>
      </c>
      <c r="D5086" s="353">
        <v>166860.43</v>
      </c>
    </row>
    <row r="5087" spans="1:4" x14ac:dyDescent="0.25">
      <c r="A5087" s="356">
        <v>10601</v>
      </c>
      <c r="B5087" s="356" t="s">
        <v>7326</v>
      </c>
      <c r="C5087" s="356" t="s">
        <v>3517</v>
      </c>
      <c r="D5087" s="353">
        <v>3245768.15</v>
      </c>
    </row>
    <row r="5088" spans="1:4" x14ac:dyDescent="0.25">
      <c r="A5088" s="356">
        <v>44469</v>
      </c>
      <c r="B5088" s="356" t="s">
        <v>12894</v>
      </c>
      <c r="C5088" s="356" t="s">
        <v>3517</v>
      </c>
      <c r="D5088" s="353">
        <v>8545993.0099999998</v>
      </c>
    </row>
    <row r="5089" spans="1:4" x14ac:dyDescent="0.25">
      <c r="A5089" s="356">
        <v>13894</v>
      </c>
      <c r="B5089" s="356" t="s">
        <v>7327</v>
      </c>
      <c r="C5089" s="356" t="s">
        <v>3517</v>
      </c>
      <c r="D5089" s="353">
        <v>392649.25</v>
      </c>
    </row>
    <row r="5090" spans="1:4" x14ac:dyDescent="0.25">
      <c r="A5090" s="356">
        <v>13895</v>
      </c>
      <c r="B5090" s="356" t="s">
        <v>7328</v>
      </c>
      <c r="C5090" s="356" t="s">
        <v>3517</v>
      </c>
      <c r="D5090" s="353">
        <v>527982.35</v>
      </c>
    </row>
    <row r="5091" spans="1:4" x14ac:dyDescent="0.25">
      <c r="A5091" s="356">
        <v>13892</v>
      </c>
      <c r="B5091" s="356" t="s">
        <v>7329</v>
      </c>
      <c r="C5091" s="356" t="s">
        <v>3517</v>
      </c>
      <c r="D5091" s="353">
        <v>647029.46</v>
      </c>
    </row>
    <row r="5092" spans="1:4" x14ac:dyDescent="0.25">
      <c r="A5092" s="356">
        <v>9914</v>
      </c>
      <c r="B5092" s="356" t="s">
        <v>7330</v>
      </c>
      <c r="C5092" s="356" t="s">
        <v>3517</v>
      </c>
      <c r="D5092" s="353">
        <v>700000</v>
      </c>
    </row>
    <row r="5093" spans="1:4" x14ac:dyDescent="0.25">
      <c r="A5093" s="356">
        <v>36485</v>
      </c>
      <c r="B5093" s="356" t="s">
        <v>7331</v>
      </c>
      <c r="C5093" s="356" t="s">
        <v>3517</v>
      </c>
      <c r="D5093" s="353">
        <v>606832.91</v>
      </c>
    </row>
    <row r="5094" spans="1:4" x14ac:dyDescent="0.25">
      <c r="A5094" s="356">
        <v>9912</v>
      </c>
      <c r="B5094" s="356" t="s">
        <v>7332</v>
      </c>
      <c r="C5094" s="356" t="s">
        <v>3517</v>
      </c>
      <c r="D5094" s="353">
        <v>2642421</v>
      </c>
    </row>
    <row r="5095" spans="1:4" x14ac:dyDescent="0.25">
      <c r="A5095" s="356">
        <v>9921</v>
      </c>
      <c r="B5095" s="356" t="s">
        <v>7333</v>
      </c>
      <c r="C5095" s="356" t="s">
        <v>3517</v>
      </c>
      <c r="D5095" s="353">
        <v>1363085.73</v>
      </c>
    </row>
    <row r="5096" spans="1:4" x14ac:dyDescent="0.25">
      <c r="A5096" s="356">
        <v>21112</v>
      </c>
      <c r="B5096" s="356" t="s">
        <v>7334</v>
      </c>
      <c r="C5096" s="356" t="s">
        <v>3517</v>
      </c>
      <c r="D5096" s="352">
        <v>133.84</v>
      </c>
    </row>
    <row r="5097" spans="1:4" x14ac:dyDescent="0.25">
      <c r="A5097" s="356">
        <v>10228</v>
      </c>
      <c r="B5097" s="356" t="s">
        <v>7335</v>
      </c>
      <c r="C5097" s="356" t="s">
        <v>3517</v>
      </c>
      <c r="D5097" s="352">
        <v>155.49</v>
      </c>
    </row>
    <row r="5098" spans="1:4" x14ac:dyDescent="0.25">
      <c r="A5098" s="356">
        <v>11781</v>
      </c>
      <c r="B5098" s="356" t="s">
        <v>7336</v>
      </c>
      <c r="C5098" s="356" t="s">
        <v>3517</v>
      </c>
      <c r="D5098" s="352">
        <v>125.96</v>
      </c>
    </row>
    <row r="5099" spans="1:4" x14ac:dyDescent="0.25">
      <c r="A5099" s="356">
        <v>37588</v>
      </c>
      <c r="B5099" s="356" t="s">
        <v>12895</v>
      </c>
      <c r="C5099" s="356" t="s">
        <v>3517</v>
      </c>
      <c r="D5099" s="352">
        <v>46.78</v>
      </c>
    </row>
    <row r="5100" spans="1:4" x14ac:dyDescent="0.25">
      <c r="A5100" s="356">
        <v>11746</v>
      </c>
      <c r="B5100" s="356" t="s">
        <v>7337</v>
      </c>
      <c r="C5100" s="356" t="s">
        <v>3517</v>
      </c>
      <c r="D5100" s="352">
        <v>60.27</v>
      </c>
    </row>
    <row r="5101" spans="1:4" x14ac:dyDescent="0.25">
      <c r="A5101" s="356">
        <v>11751</v>
      </c>
      <c r="B5101" s="356" t="s">
        <v>7338</v>
      </c>
      <c r="C5101" s="356" t="s">
        <v>3517</v>
      </c>
      <c r="D5101" s="352">
        <v>108.26</v>
      </c>
    </row>
    <row r="5102" spans="1:4" x14ac:dyDescent="0.25">
      <c r="A5102" s="356">
        <v>11750</v>
      </c>
      <c r="B5102" s="356" t="s">
        <v>7339</v>
      </c>
      <c r="C5102" s="356" t="s">
        <v>3517</v>
      </c>
      <c r="D5102" s="352">
        <v>89.84</v>
      </c>
    </row>
    <row r="5103" spans="1:4" x14ac:dyDescent="0.25">
      <c r="A5103" s="356">
        <v>11748</v>
      </c>
      <c r="B5103" s="356" t="s">
        <v>7340</v>
      </c>
      <c r="C5103" s="356" t="s">
        <v>3517</v>
      </c>
      <c r="D5103" s="352">
        <v>38.68</v>
      </c>
    </row>
    <row r="5104" spans="1:4" x14ac:dyDescent="0.25">
      <c r="A5104" s="356">
        <v>11747</v>
      </c>
      <c r="B5104" s="356" t="s">
        <v>7341</v>
      </c>
      <c r="C5104" s="356" t="s">
        <v>3517</v>
      </c>
      <c r="D5104" s="352">
        <v>166.93</v>
      </c>
    </row>
    <row r="5105" spans="1:4" x14ac:dyDescent="0.25">
      <c r="A5105" s="356">
        <v>11749</v>
      </c>
      <c r="B5105" s="356" t="s">
        <v>7342</v>
      </c>
      <c r="C5105" s="356" t="s">
        <v>3517</v>
      </c>
      <c r="D5105" s="352">
        <v>44.64</v>
      </c>
    </row>
    <row r="5106" spans="1:4" x14ac:dyDescent="0.25">
      <c r="A5106" s="356">
        <v>10236</v>
      </c>
      <c r="B5106" s="356" t="s">
        <v>7343</v>
      </c>
      <c r="C5106" s="356" t="s">
        <v>3517</v>
      </c>
      <c r="D5106" s="352">
        <v>104.95</v>
      </c>
    </row>
    <row r="5107" spans="1:4" x14ac:dyDescent="0.25">
      <c r="A5107" s="356">
        <v>10233</v>
      </c>
      <c r="B5107" s="356" t="s">
        <v>7344</v>
      </c>
      <c r="C5107" s="356" t="s">
        <v>3517</v>
      </c>
      <c r="D5107" s="352">
        <v>98.35</v>
      </c>
    </row>
    <row r="5108" spans="1:4" x14ac:dyDescent="0.25">
      <c r="A5108" s="356">
        <v>10234</v>
      </c>
      <c r="B5108" s="356" t="s">
        <v>7345</v>
      </c>
      <c r="C5108" s="356" t="s">
        <v>3517</v>
      </c>
      <c r="D5108" s="352">
        <v>61.95</v>
      </c>
    </row>
    <row r="5109" spans="1:4" x14ac:dyDescent="0.25">
      <c r="A5109" s="356">
        <v>10231</v>
      </c>
      <c r="B5109" s="356" t="s">
        <v>7346</v>
      </c>
      <c r="C5109" s="356" t="s">
        <v>3517</v>
      </c>
      <c r="D5109" s="352">
        <v>284.10000000000002</v>
      </c>
    </row>
    <row r="5110" spans="1:4" x14ac:dyDescent="0.25">
      <c r="A5110" s="356">
        <v>10232</v>
      </c>
      <c r="B5110" s="356" t="s">
        <v>7347</v>
      </c>
      <c r="C5110" s="356" t="s">
        <v>3517</v>
      </c>
      <c r="D5110" s="352">
        <v>158.97999999999999</v>
      </c>
    </row>
    <row r="5111" spans="1:4" x14ac:dyDescent="0.25">
      <c r="A5111" s="356">
        <v>10229</v>
      </c>
      <c r="B5111" s="356" t="s">
        <v>7348</v>
      </c>
      <c r="C5111" s="356" t="s">
        <v>3517</v>
      </c>
      <c r="D5111" s="352">
        <v>56.03</v>
      </c>
    </row>
    <row r="5112" spans="1:4" x14ac:dyDescent="0.25">
      <c r="A5112" s="356">
        <v>10235</v>
      </c>
      <c r="B5112" s="356" t="s">
        <v>7349</v>
      </c>
      <c r="C5112" s="356" t="s">
        <v>3517</v>
      </c>
      <c r="D5112" s="352">
        <v>389.47</v>
      </c>
    </row>
    <row r="5113" spans="1:4" x14ac:dyDescent="0.25">
      <c r="A5113" s="356">
        <v>10230</v>
      </c>
      <c r="B5113" s="356" t="s">
        <v>7350</v>
      </c>
      <c r="C5113" s="356" t="s">
        <v>3517</v>
      </c>
      <c r="D5113" s="352">
        <v>685.44</v>
      </c>
    </row>
    <row r="5114" spans="1:4" x14ac:dyDescent="0.25">
      <c r="A5114" s="356">
        <v>10409</v>
      </c>
      <c r="B5114" s="356" t="s">
        <v>7351</v>
      </c>
      <c r="C5114" s="356" t="s">
        <v>3517</v>
      </c>
      <c r="D5114" s="352">
        <v>203.64</v>
      </c>
    </row>
    <row r="5115" spans="1:4" x14ac:dyDescent="0.25">
      <c r="A5115" s="356">
        <v>10411</v>
      </c>
      <c r="B5115" s="356" t="s">
        <v>7352</v>
      </c>
      <c r="C5115" s="356" t="s">
        <v>3517</v>
      </c>
      <c r="D5115" s="352">
        <v>182.21</v>
      </c>
    </row>
    <row r="5116" spans="1:4" x14ac:dyDescent="0.25">
      <c r="A5116" s="356">
        <v>10404</v>
      </c>
      <c r="B5116" s="356" t="s">
        <v>7353</v>
      </c>
      <c r="C5116" s="356" t="s">
        <v>3517</v>
      </c>
      <c r="D5116" s="352">
        <v>73.900000000000006</v>
      </c>
    </row>
    <row r="5117" spans="1:4" x14ac:dyDescent="0.25">
      <c r="A5117" s="356">
        <v>10410</v>
      </c>
      <c r="B5117" s="356" t="s">
        <v>7354</v>
      </c>
      <c r="C5117" s="356" t="s">
        <v>3517</v>
      </c>
      <c r="D5117" s="352">
        <v>121.72</v>
      </c>
    </row>
    <row r="5118" spans="1:4" x14ac:dyDescent="0.25">
      <c r="A5118" s="356">
        <v>10405</v>
      </c>
      <c r="B5118" s="356" t="s">
        <v>7355</v>
      </c>
      <c r="C5118" s="356" t="s">
        <v>3517</v>
      </c>
      <c r="D5118" s="352">
        <v>407.98</v>
      </c>
    </row>
    <row r="5119" spans="1:4" x14ac:dyDescent="0.25">
      <c r="A5119" s="356">
        <v>10408</v>
      </c>
      <c r="B5119" s="356" t="s">
        <v>7356</v>
      </c>
      <c r="C5119" s="356" t="s">
        <v>3517</v>
      </c>
      <c r="D5119" s="352">
        <v>285.3</v>
      </c>
    </row>
    <row r="5120" spans="1:4" x14ac:dyDescent="0.25">
      <c r="A5120" s="356">
        <v>10412</v>
      </c>
      <c r="B5120" s="356" t="s">
        <v>7357</v>
      </c>
      <c r="C5120" s="356" t="s">
        <v>3517</v>
      </c>
      <c r="D5120" s="352">
        <v>89.55</v>
      </c>
    </row>
    <row r="5121" spans="1:4" x14ac:dyDescent="0.25">
      <c r="A5121" s="356">
        <v>10406</v>
      </c>
      <c r="B5121" s="356" t="s">
        <v>7358</v>
      </c>
      <c r="C5121" s="356" t="s">
        <v>3517</v>
      </c>
      <c r="D5121" s="352">
        <v>563.51</v>
      </c>
    </row>
    <row r="5122" spans="1:4" x14ac:dyDescent="0.25">
      <c r="A5122" s="356">
        <v>10407</v>
      </c>
      <c r="B5122" s="356" t="s">
        <v>7359</v>
      </c>
      <c r="C5122" s="356" t="s">
        <v>3517</v>
      </c>
      <c r="D5122" s="352">
        <v>874.01</v>
      </c>
    </row>
    <row r="5123" spans="1:4" x14ac:dyDescent="0.25">
      <c r="A5123" s="356">
        <v>10416</v>
      </c>
      <c r="B5123" s="356" t="s">
        <v>7360</v>
      </c>
      <c r="C5123" s="356" t="s">
        <v>3517</v>
      </c>
      <c r="D5123" s="352">
        <v>108.41</v>
      </c>
    </row>
    <row r="5124" spans="1:4" x14ac:dyDescent="0.25">
      <c r="A5124" s="356">
        <v>10419</v>
      </c>
      <c r="B5124" s="356" t="s">
        <v>7361</v>
      </c>
      <c r="C5124" s="356" t="s">
        <v>3517</v>
      </c>
      <c r="D5124" s="352">
        <v>94.1</v>
      </c>
    </row>
    <row r="5125" spans="1:4" x14ac:dyDescent="0.25">
      <c r="A5125" s="356">
        <v>21092</v>
      </c>
      <c r="B5125" s="356" t="s">
        <v>7362</v>
      </c>
      <c r="C5125" s="356" t="s">
        <v>3517</v>
      </c>
      <c r="D5125" s="352">
        <v>53.8</v>
      </c>
    </row>
    <row r="5126" spans="1:4" x14ac:dyDescent="0.25">
      <c r="A5126" s="356">
        <v>10418</v>
      </c>
      <c r="B5126" s="356" t="s">
        <v>7363</v>
      </c>
      <c r="C5126" s="356" t="s">
        <v>3517</v>
      </c>
      <c r="D5126" s="352">
        <v>62.72</v>
      </c>
    </row>
    <row r="5127" spans="1:4" x14ac:dyDescent="0.25">
      <c r="A5127" s="356">
        <v>12657</v>
      </c>
      <c r="B5127" s="356" t="s">
        <v>7364</v>
      </c>
      <c r="C5127" s="356" t="s">
        <v>3517</v>
      </c>
      <c r="D5127" s="352">
        <v>253.12</v>
      </c>
    </row>
    <row r="5128" spans="1:4" x14ac:dyDescent="0.25">
      <c r="A5128" s="356">
        <v>10417</v>
      </c>
      <c r="B5128" s="356" t="s">
        <v>7365</v>
      </c>
      <c r="C5128" s="356" t="s">
        <v>3517</v>
      </c>
      <c r="D5128" s="352">
        <v>157.96</v>
      </c>
    </row>
    <row r="5129" spans="1:4" x14ac:dyDescent="0.25">
      <c r="A5129" s="356">
        <v>10413</v>
      </c>
      <c r="B5129" s="356" t="s">
        <v>7366</v>
      </c>
      <c r="C5129" s="356" t="s">
        <v>3517</v>
      </c>
      <c r="D5129" s="352">
        <v>57.41</v>
      </c>
    </row>
    <row r="5130" spans="1:4" x14ac:dyDescent="0.25">
      <c r="A5130" s="356">
        <v>10414</v>
      </c>
      <c r="B5130" s="356" t="s">
        <v>7367</v>
      </c>
      <c r="C5130" s="356" t="s">
        <v>3517</v>
      </c>
      <c r="D5130" s="352">
        <v>345.65</v>
      </c>
    </row>
    <row r="5131" spans="1:4" x14ac:dyDescent="0.25">
      <c r="A5131" s="356">
        <v>10415</v>
      </c>
      <c r="B5131" s="356" t="s">
        <v>7368</v>
      </c>
      <c r="C5131" s="356" t="s">
        <v>3517</v>
      </c>
      <c r="D5131" s="352">
        <v>599.89</v>
      </c>
    </row>
    <row r="5132" spans="1:4" x14ac:dyDescent="0.25">
      <c r="A5132" s="356">
        <v>38643</v>
      </c>
      <c r="B5132" s="356" t="s">
        <v>7369</v>
      </c>
      <c r="C5132" s="356" t="s">
        <v>3517</v>
      </c>
      <c r="D5132" s="352">
        <v>37.17</v>
      </c>
    </row>
    <row r="5133" spans="1:4" x14ac:dyDescent="0.25">
      <c r="A5133" s="356">
        <v>6157</v>
      </c>
      <c r="B5133" s="356" t="s">
        <v>7370</v>
      </c>
      <c r="C5133" s="356" t="s">
        <v>3517</v>
      </c>
      <c r="D5133" s="352">
        <v>50.78</v>
      </c>
    </row>
    <row r="5134" spans="1:4" x14ac:dyDescent="0.25">
      <c r="A5134" s="356">
        <v>6152</v>
      </c>
      <c r="B5134" s="356" t="s">
        <v>7371</v>
      </c>
      <c r="C5134" s="356" t="s">
        <v>3517</v>
      </c>
      <c r="D5134" s="352">
        <v>4.21</v>
      </c>
    </row>
    <row r="5135" spans="1:4" x14ac:dyDescent="0.25">
      <c r="A5135" s="356">
        <v>6158</v>
      </c>
      <c r="B5135" s="356" t="s">
        <v>7372</v>
      </c>
      <c r="C5135" s="356" t="s">
        <v>3517</v>
      </c>
      <c r="D5135" s="352">
        <v>5.09</v>
      </c>
    </row>
    <row r="5136" spans="1:4" x14ac:dyDescent="0.25">
      <c r="A5136" s="356">
        <v>6153</v>
      </c>
      <c r="B5136" s="356" t="s">
        <v>7373</v>
      </c>
      <c r="C5136" s="356" t="s">
        <v>3517</v>
      </c>
      <c r="D5136" s="352">
        <v>3.96</v>
      </c>
    </row>
    <row r="5137" spans="1:4" x14ac:dyDescent="0.25">
      <c r="A5137" s="356">
        <v>6156</v>
      </c>
      <c r="B5137" s="356" t="s">
        <v>7374</v>
      </c>
      <c r="C5137" s="356" t="s">
        <v>3517</v>
      </c>
      <c r="D5137" s="352">
        <v>5.0199999999999996</v>
      </c>
    </row>
    <row r="5138" spans="1:4" x14ac:dyDescent="0.25">
      <c r="A5138" s="356">
        <v>6154</v>
      </c>
      <c r="B5138" s="356" t="s">
        <v>7375</v>
      </c>
      <c r="C5138" s="356" t="s">
        <v>3517</v>
      </c>
      <c r="D5138" s="352">
        <v>9.4499999999999993</v>
      </c>
    </row>
    <row r="5139" spans="1:4" x14ac:dyDescent="0.25">
      <c r="A5139" s="356">
        <v>6155</v>
      </c>
      <c r="B5139" s="356" t="s">
        <v>7376</v>
      </c>
      <c r="C5139" s="356" t="s">
        <v>3517</v>
      </c>
      <c r="D5139" s="352">
        <v>19.53</v>
      </c>
    </row>
    <row r="5140" spans="1:4" x14ac:dyDescent="0.25">
      <c r="A5140" s="356">
        <v>43595</v>
      </c>
      <c r="B5140" s="356" t="s">
        <v>10518</v>
      </c>
      <c r="C5140" s="356" t="s">
        <v>3517</v>
      </c>
      <c r="D5140" s="352">
        <v>20</v>
      </c>
    </row>
    <row r="5141" spans="1:4" x14ac:dyDescent="0.25">
      <c r="A5141" s="356">
        <v>43596</v>
      </c>
      <c r="B5141" s="356" t="s">
        <v>10519</v>
      </c>
      <c r="C5141" s="356" t="s">
        <v>3517</v>
      </c>
      <c r="D5141" s="352">
        <v>23.12</v>
      </c>
    </row>
    <row r="5142" spans="1:4" x14ac:dyDescent="0.25">
      <c r="A5142" s="356">
        <v>38108</v>
      </c>
      <c r="B5142" s="356" t="s">
        <v>7377</v>
      </c>
      <c r="C5142" s="356" t="s">
        <v>3517</v>
      </c>
      <c r="D5142" s="352">
        <v>41.09</v>
      </c>
    </row>
    <row r="5143" spans="1:4" x14ac:dyDescent="0.25">
      <c r="A5143" s="356">
        <v>38087</v>
      </c>
      <c r="B5143" s="356" t="s">
        <v>7378</v>
      </c>
      <c r="C5143" s="356" t="s">
        <v>3517</v>
      </c>
      <c r="D5143" s="352">
        <v>52.85</v>
      </c>
    </row>
    <row r="5144" spans="1:4" x14ac:dyDescent="0.25">
      <c r="A5144" s="356">
        <v>38109</v>
      </c>
      <c r="B5144" s="356" t="s">
        <v>7379</v>
      </c>
      <c r="C5144" s="356" t="s">
        <v>3517</v>
      </c>
      <c r="D5144" s="352">
        <v>65.67</v>
      </c>
    </row>
    <row r="5145" spans="1:4" x14ac:dyDescent="0.25">
      <c r="A5145" s="356">
        <v>38088</v>
      </c>
      <c r="B5145" s="356" t="s">
        <v>7380</v>
      </c>
      <c r="C5145" s="356" t="s">
        <v>3517</v>
      </c>
      <c r="D5145" s="352">
        <v>69.05</v>
      </c>
    </row>
    <row r="5146" spans="1:4" x14ac:dyDescent="0.25">
      <c r="A5146" s="356">
        <v>38110</v>
      </c>
      <c r="B5146" s="356" t="s">
        <v>7381</v>
      </c>
      <c r="C5146" s="356" t="s">
        <v>3517</v>
      </c>
      <c r="D5146" s="352">
        <v>25.26</v>
      </c>
    </row>
    <row r="5147" spans="1:4" x14ac:dyDescent="0.25">
      <c r="A5147" s="356">
        <v>38089</v>
      </c>
      <c r="B5147" s="356" t="s">
        <v>7382</v>
      </c>
      <c r="C5147" s="356" t="s">
        <v>3517</v>
      </c>
      <c r="D5147" s="352">
        <v>44.02</v>
      </c>
    </row>
    <row r="5148" spans="1:4" x14ac:dyDescent="0.25">
      <c r="A5148" s="356">
        <v>38111</v>
      </c>
      <c r="B5148" s="356" t="s">
        <v>7383</v>
      </c>
      <c r="C5148" s="356" t="s">
        <v>3517</v>
      </c>
      <c r="D5148" s="352">
        <v>28.25</v>
      </c>
    </row>
    <row r="5149" spans="1:4" x14ac:dyDescent="0.25">
      <c r="A5149" s="356">
        <v>38090</v>
      </c>
      <c r="B5149" s="356" t="s">
        <v>7384</v>
      </c>
      <c r="C5149" s="356" t="s">
        <v>3517</v>
      </c>
      <c r="D5149" s="352">
        <v>45.5</v>
      </c>
    </row>
    <row r="5150" spans="1:4" x14ac:dyDescent="0.25">
      <c r="A5150" s="356">
        <v>13726</v>
      </c>
      <c r="B5150" s="356" t="s">
        <v>7385</v>
      </c>
      <c r="C5150" s="356" t="s">
        <v>3517</v>
      </c>
      <c r="D5150" s="353">
        <v>83150.5</v>
      </c>
    </row>
    <row r="5151" spans="1:4" x14ac:dyDescent="0.25">
      <c r="A5151" s="356">
        <v>38400</v>
      </c>
      <c r="B5151" s="356" t="s">
        <v>7386</v>
      </c>
      <c r="C5151" s="356" t="s">
        <v>3517</v>
      </c>
      <c r="D5151" s="352">
        <v>29</v>
      </c>
    </row>
    <row r="5152" spans="1:4" x14ac:dyDescent="0.25">
      <c r="A5152" s="356">
        <v>12627</v>
      </c>
      <c r="B5152" s="356" t="s">
        <v>7387</v>
      </c>
      <c r="C5152" s="356" t="s">
        <v>3517</v>
      </c>
      <c r="D5152" s="352">
        <v>0.49</v>
      </c>
    </row>
    <row r="5153" spans="1:4" x14ac:dyDescent="0.25">
      <c r="A5153" s="356">
        <v>39996</v>
      </c>
      <c r="B5153" s="356" t="s">
        <v>7388</v>
      </c>
      <c r="C5153" s="356" t="s">
        <v>3526</v>
      </c>
      <c r="D5153" s="352">
        <v>5.01</v>
      </c>
    </row>
    <row r="5154" spans="1:4" x14ac:dyDescent="0.25">
      <c r="A5154" s="356">
        <v>10478</v>
      </c>
      <c r="B5154" s="356" t="s">
        <v>12896</v>
      </c>
      <c r="C5154" s="356" t="s">
        <v>3576</v>
      </c>
      <c r="D5154" s="352">
        <v>27.99</v>
      </c>
    </row>
    <row r="5155" spans="1:4" x14ac:dyDescent="0.25">
      <c r="A5155" s="356">
        <v>10481</v>
      </c>
      <c r="B5155" s="356" t="s">
        <v>12897</v>
      </c>
      <c r="C5155" s="356" t="s">
        <v>3576</v>
      </c>
      <c r="D5155" s="352">
        <v>24.89</v>
      </c>
    </row>
    <row r="5156" spans="1:4" x14ac:dyDescent="0.25">
      <c r="A5156" s="356">
        <v>10475</v>
      </c>
      <c r="B5156" s="356" t="s">
        <v>12898</v>
      </c>
      <c r="C5156" s="356" t="s">
        <v>3576</v>
      </c>
      <c r="D5156" s="352">
        <v>24.08</v>
      </c>
    </row>
    <row r="5157" spans="1:4" x14ac:dyDescent="0.25">
      <c r="A5157" s="356">
        <v>4031</v>
      </c>
      <c r="B5157" s="356" t="s">
        <v>7389</v>
      </c>
      <c r="C5157" s="356" t="s">
        <v>3518</v>
      </c>
      <c r="D5157" s="352">
        <v>31.68</v>
      </c>
    </row>
    <row r="5158" spans="1:4" x14ac:dyDescent="0.25">
      <c r="A5158" s="356">
        <v>4030</v>
      </c>
      <c r="B5158" s="356" t="s">
        <v>7390</v>
      </c>
      <c r="C5158" s="356" t="s">
        <v>3518</v>
      </c>
      <c r="D5158" s="352">
        <v>6.74</v>
      </c>
    </row>
    <row r="5159" spans="1:4" x14ac:dyDescent="0.25">
      <c r="A5159" s="356">
        <v>39399</v>
      </c>
      <c r="B5159" s="356" t="s">
        <v>7391</v>
      </c>
      <c r="C5159" s="356" t="s">
        <v>3517</v>
      </c>
      <c r="D5159" s="353">
        <v>1334.25</v>
      </c>
    </row>
    <row r="5160" spans="1:4" x14ac:dyDescent="0.25">
      <c r="A5160" s="356">
        <v>39400</v>
      </c>
      <c r="B5160" s="356" t="s">
        <v>7392</v>
      </c>
      <c r="C5160" s="356" t="s">
        <v>3517</v>
      </c>
      <c r="D5160" s="353">
        <v>1450.27</v>
      </c>
    </row>
    <row r="5161" spans="1:4" x14ac:dyDescent="0.25">
      <c r="A5161" s="356">
        <v>39401</v>
      </c>
      <c r="B5161" s="356" t="s">
        <v>7393</v>
      </c>
      <c r="C5161" s="356" t="s">
        <v>3517</v>
      </c>
      <c r="D5161" s="353">
        <v>1626.86</v>
      </c>
    </row>
    <row r="5162" spans="1:4" x14ac:dyDescent="0.25">
      <c r="A5162" s="356">
        <v>11652</v>
      </c>
      <c r="B5162" s="356" t="s">
        <v>7394</v>
      </c>
      <c r="C5162" s="356" t="s">
        <v>3517</v>
      </c>
      <c r="D5162" s="353">
        <v>3500</v>
      </c>
    </row>
    <row r="5163" spans="1:4" x14ac:dyDescent="0.25">
      <c r="A5163" s="356">
        <v>13896</v>
      </c>
      <c r="B5163" s="356" t="s">
        <v>7395</v>
      </c>
      <c r="C5163" s="356" t="s">
        <v>3517</v>
      </c>
      <c r="D5163" s="353">
        <v>3139.8</v>
      </c>
    </row>
    <row r="5164" spans="1:4" x14ac:dyDescent="0.25">
      <c r="A5164" s="356">
        <v>13475</v>
      </c>
      <c r="B5164" s="356" t="s">
        <v>7396</v>
      </c>
      <c r="C5164" s="356" t="s">
        <v>3517</v>
      </c>
      <c r="D5164" s="353">
        <v>3824.66</v>
      </c>
    </row>
    <row r="5165" spans="1:4" x14ac:dyDescent="0.25">
      <c r="A5165" s="356">
        <v>44491</v>
      </c>
      <c r="B5165" s="356" t="s">
        <v>12899</v>
      </c>
      <c r="C5165" s="356" t="s">
        <v>3517</v>
      </c>
      <c r="D5165" s="353">
        <v>4282422.76</v>
      </c>
    </row>
    <row r="5166" spans="1:4" x14ac:dyDescent="0.25">
      <c r="A5166" s="356">
        <v>44470</v>
      </c>
      <c r="B5166" s="356" t="s">
        <v>12900</v>
      </c>
      <c r="C5166" s="356" t="s">
        <v>3517</v>
      </c>
      <c r="D5166" s="353">
        <v>1802850.28</v>
      </c>
    </row>
    <row r="5167" spans="1:4" x14ac:dyDescent="0.25">
      <c r="A5167" s="356">
        <v>13476</v>
      </c>
      <c r="B5167" s="356" t="s">
        <v>7397</v>
      </c>
      <c r="C5167" s="356" t="s">
        <v>3517</v>
      </c>
      <c r="D5167" s="353">
        <v>1815914.54</v>
      </c>
    </row>
    <row r="5168" spans="1:4" x14ac:dyDescent="0.25">
      <c r="A5168" s="356">
        <v>10488</v>
      </c>
      <c r="B5168" s="356" t="s">
        <v>7398</v>
      </c>
      <c r="C5168" s="356" t="s">
        <v>3517</v>
      </c>
      <c r="D5168" s="353">
        <v>2200000</v>
      </c>
    </row>
    <row r="5169" spans="1:4" x14ac:dyDescent="0.25">
      <c r="A5169" s="356">
        <v>13606</v>
      </c>
      <c r="B5169" s="356" t="s">
        <v>7399</v>
      </c>
      <c r="C5169" s="356" t="s">
        <v>3517</v>
      </c>
      <c r="D5169" s="353">
        <v>1949168.54</v>
      </c>
    </row>
    <row r="5170" spans="1:4" x14ac:dyDescent="0.25">
      <c r="A5170" s="356">
        <v>10489</v>
      </c>
      <c r="B5170" s="356" t="s">
        <v>12901</v>
      </c>
      <c r="C5170" s="356" t="s">
        <v>3519</v>
      </c>
      <c r="D5170" s="352">
        <v>13.72</v>
      </c>
    </row>
    <row r="5171" spans="1:4" x14ac:dyDescent="0.25">
      <c r="A5171" s="356">
        <v>41073</v>
      </c>
      <c r="B5171" s="356" t="s">
        <v>7400</v>
      </c>
      <c r="C5171" s="356" t="s">
        <v>3655</v>
      </c>
      <c r="D5171" s="353">
        <v>2427.2600000000002</v>
      </c>
    </row>
    <row r="5172" spans="1:4" x14ac:dyDescent="0.25">
      <c r="A5172" s="356">
        <v>34391</v>
      </c>
      <c r="B5172" s="356" t="s">
        <v>7401</v>
      </c>
      <c r="C5172" s="356" t="s">
        <v>3518</v>
      </c>
      <c r="D5172" s="353">
        <v>1131.42</v>
      </c>
    </row>
    <row r="5173" spans="1:4" x14ac:dyDescent="0.25">
      <c r="A5173" s="356">
        <v>10496</v>
      </c>
      <c r="B5173" s="356" t="s">
        <v>7402</v>
      </c>
      <c r="C5173" s="356" t="s">
        <v>3518</v>
      </c>
      <c r="D5173" s="352">
        <v>984.88</v>
      </c>
    </row>
    <row r="5174" spans="1:4" x14ac:dyDescent="0.25">
      <c r="A5174" s="356">
        <v>10497</v>
      </c>
      <c r="B5174" s="356" t="s">
        <v>7403</v>
      </c>
      <c r="C5174" s="356" t="s">
        <v>3518</v>
      </c>
      <c r="D5174" s="353">
        <v>2560.71</v>
      </c>
    </row>
    <row r="5175" spans="1:4" x14ac:dyDescent="0.25">
      <c r="A5175" s="356">
        <v>10504</v>
      </c>
      <c r="B5175" s="356" t="s">
        <v>7404</v>
      </c>
      <c r="C5175" s="356" t="s">
        <v>3518</v>
      </c>
      <c r="D5175" s="353">
        <v>2994.06</v>
      </c>
    </row>
    <row r="5176" spans="1:4" x14ac:dyDescent="0.25">
      <c r="A5176" s="356">
        <v>34390</v>
      </c>
      <c r="B5176" s="356" t="s">
        <v>7405</v>
      </c>
      <c r="C5176" s="356" t="s">
        <v>3518</v>
      </c>
      <c r="D5176" s="352">
        <v>882.46</v>
      </c>
    </row>
    <row r="5177" spans="1:4" x14ac:dyDescent="0.25">
      <c r="A5177" s="356">
        <v>34389</v>
      </c>
      <c r="B5177" s="356" t="s">
        <v>7406</v>
      </c>
      <c r="C5177" s="356" t="s">
        <v>3518</v>
      </c>
      <c r="D5177" s="352">
        <v>275.76</v>
      </c>
    </row>
    <row r="5178" spans="1:4" x14ac:dyDescent="0.25">
      <c r="A5178" s="356">
        <v>34388</v>
      </c>
      <c r="B5178" s="356" t="s">
        <v>7407</v>
      </c>
      <c r="C5178" s="356" t="s">
        <v>3518</v>
      </c>
      <c r="D5178" s="352">
        <v>391.92</v>
      </c>
    </row>
    <row r="5179" spans="1:4" x14ac:dyDescent="0.25">
      <c r="A5179" s="356">
        <v>34387</v>
      </c>
      <c r="B5179" s="356" t="s">
        <v>7408</v>
      </c>
      <c r="C5179" s="356" t="s">
        <v>3518</v>
      </c>
      <c r="D5179" s="352">
        <v>636.23</v>
      </c>
    </row>
    <row r="5180" spans="1:4" x14ac:dyDescent="0.25">
      <c r="A5180" s="356">
        <v>11188</v>
      </c>
      <c r="B5180" s="356" t="s">
        <v>7409</v>
      </c>
      <c r="C5180" s="356" t="s">
        <v>3518</v>
      </c>
      <c r="D5180" s="352">
        <v>315.16000000000003</v>
      </c>
    </row>
    <row r="5181" spans="1:4" x14ac:dyDescent="0.25">
      <c r="A5181" s="356">
        <v>11189</v>
      </c>
      <c r="B5181" s="356" t="s">
        <v>7410</v>
      </c>
      <c r="C5181" s="356" t="s">
        <v>3518</v>
      </c>
      <c r="D5181" s="352">
        <v>472.74</v>
      </c>
    </row>
    <row r="5182" spans="1:4" x14ac:dyDescent="0.25">
      <c r="A5182" s="356">
        <v>21107</v>
      </c>
      <c r="B5182" s="356" t="s">
        <v>7411</v>
      </c>
      <c r="C5182" s="356" t="s">
        <v>3518</v>
      </c>
      <c r="D5182" s="352">
        <v>340.2</v>
      </c>
    </row>
    <row r="5183" spans="1:4" x14ac:dyDescent="0.25">
      <c r="A5183" s="356">
        <v>34386</v>
      </c>
      <c r="B5183" s="356" t="s">
        <v>7412</v>
      </c>
      <c r="C5183" s="356" t="s">
        <v>3518</v>
      </c>
      <c r="D5183" s="352">
        <v>590.92999999999995</v>
      </c>
    </row>
    <row r="5184" spans="1:4" x14ac:dyDescent="0.25">
      <c r="A5184" s="356">
        <v>10490</v>
      </c>
      <c r="B5184" s="356" t="s">
        <v>7413</v>
      </c>
      <c r="C5184" s="356" t="s">
        <v>3518</v>
      </c>
      <c r="D5184" s="352">
        <v>177.28</v>
      </c>
    </row>
    <row r="5185" spans="1:4" x14ac:dyDescent="0.25">
      <c r="A5185" s="356">
        <v>10492</v>
      </c>
      <c r="B5185" s="356" t="s">
        <v>7414</v>
      </c>
      <c r="C5185" s="356" t="s">
        <v>3518</v>
      </c>
      <c r="D5185" s="352">
        <v>236.37</v>
      </c>
    </row>
    <row r="5186" spans="1:4" x14ac:dyDescent="0.25">
      <c r="A5186" s="356">
        <v>10493</v>
      </c>
      <c r="B5186" s="356" t="s">
        <v>7415</v>
      </c>
      <c r="C5186" s="356" t="s">
        <v>3518</v>
      </c>
      <c r="D5186" s="352">
        <v>275.76</v>
      </c>
    </row>
    <row r="5187" spans="1:4" x14ac:dyDescent="0.25">
      <c r="A5187" s="356">
        <v>10491</v>
      </c>
      <c r="B5187" s="356" t="s">
        <v>7416</v>
      </c>
      <c r="C5187" s="356" t="s">
        <v>3518</v>
      </c>
      <c r="D5187" s="352">
        <v>334.86</v>
      </c>
    </row>
    <row r="5188" spans="1:4" x14ac:dyDescent="0.25">
      <c r="A5188" s="356">
        <v>34385</v>
      </c>
      <c r="B5188" s="356" t="s">
        <v>7417</v>
      </c>
      <c r="C5188" s="356" t="s">
        <v>3518</v>
      </c>
      <c r="D5188" s="352">
        <v>488.5</v>
      </c>
    </row>
    <row r="5189" spans="1:4" x14ac:dyDescent="0.25">
      <c r="A5189" s="356">
        <v>10499</v>
      </c>
      <c r="B5189" s="356" t="s">
        <v>7418</v>
      </c>
      <c r="C5189" s="356" t="s">
        <v>3518</v>
      </c>
      <c r="D5189" s="352">
        <v>196.97</v>
      </c>
    </row>
    <row r="5190" spans="1:4" x14ac:dyDescent="0.25">
      <c r="A5190" s="356">
        <v>34384</v>
      </c>
      <c r="B5190" s="356" t="s">
        <v>7419</v>
      </c>
      <c r="C5190" s="356" t="s">
        <v>3518</v>
      </c>
      <c r="D5190" s="352">
        <v>590.92999999999995</v>
      </c>
    </row>
    <row r="5191" spans="1:4" x14ac:dyDescent="0.25">
      <c r="A5191" s="356">
        <v>11185</v>
      </c>
      <c r="B5191" s="356" t="s">
        <v>7420</v>
      </c>
      <c r="C5191" s="356" t="s">
        <v>3518</v>
      </c>
      <c r="D5191" s="352">
        <v>610.63</v>
      </c>
    </row>
    <row r="5192" spans="1:4" x14ac:dyDescent="0.25">
      <c r="A5192" s="356">
        <v>10507</v>
      </c>
      <c r="B5192" s="356" t="s">
        <v>7421</v>
      </c>
      <c r="C5192" s="356" t="s">
        <v>3518</v>
      </c>
      <c r="D5192" s="352">
        <v>462.27</v>
      </c>
    </row>
    <row r="5193" spans="1:4" x14ac:dyDescent="0.25">
      <c r="A5193" s="356">
        <v>10505</v>
      </c>
      <c r="B5193" s="356" t="s">
        <v>7422</v>
      </c>
      <c r="C5193" s="356" t="s">
        <v>3518</v>
      </c>
      <c r="D5193" s="352">
        <v>272.77</v>
      </c>
    </row>
    <row r="5194" spans="1:4" x14ac:dyDescent="0.25">
      <c r="A5194" s="356">
        <v>10506</v>
      </c>
      <c r="B5194" s="356" t="s">
        <v>7423</v>
      </c>
      <c r="C5194" s="356" t="s">
        <v>3518</v>
      </c>
      <c r="D5194" s="352">
        <v>356.08</v>
      </c>
    </row>
    <row r="5195" spans="1:4" x14ac:dyDescent="0.25">
      <c r="A5195" s="356">
        <v>5031</v>
      </c>
      <c r="B5195" s="356" t="s">
        <v>7424</v>
      </c>
      <c r="C5195" s="356" t="s">
        <v>3518</v>
      </c>
      <c r="D5195" s="352">
        <v>500</v>
      </c>
    </row>
    <row r="5196" spans="1:4" x14ac:dyDescent="0.25">
      <c r="A5196" s="356">
        <v>10502</v>
      </c>
      <c r="B5196" s="356" t="s">
        <v>7425</v>
      </c>
      <c r="C5196" s="356" t="s">
        <v>3518</v>
      </c>
      <c r="D5196" s="352">
        <v>582.62</v>
      </c>
    </row>
    <row r="5197" spans="1:4" x14ac:dyDescent="0.25">
      <c r="A5197" s="356">
        <v>10501</v>
      </c>
      <c r="B5197" s="356" t="s">
        <v>7426</v>
      </c>
      <c r="C5197" s="356" t="s">
        <v>3518</v>
      </c>
      <c r="D5197" s="352">
        <v>329.16</v>
      </c>
    </row>
    <row r="5198" spans="1:4" x14ac:dyDescent="0.25">
      <c r="A5198" s="356">
        <v>10503</v>
      </c>
      <c r="B5198" s="356" t="s">
        <v>7427</v>
      </c>
      <c r="C5198" s="356" t="s">
        <v>3518</v>
      </c>
      <c r="D5198" s="352">
        <v>444.7</v>
      </c>
    </row>
    <row r="5199" spans="1:4" x14ac:dyDescent="0.25">
      <c r="A5199" s="356">
        <v>4500</v>
      </c>
      <c r="B5199" s="356" t="s">
        <v>10520</v>
      </c>
      <c r="C5199" s="356" t="s">
        <v>3526</v>
      </c>
      <c r="D5199" s="352">
        <v>17.309999999999999</v>
      </c>
    </row>
    <row r="5200" spans="1:4" x14ac:dyDescent="0.25">
      <c r="A5200" s="356">
        <v>4448</v>
      </c>
      <c r="B5200" s="356" t="s">
        <v>10521</v>
      </c>
      <c r="C5200" s="356" t="s">
        <v>3526</v>
      </c>
      <c r="D5200" s="352">
        <v>23.78</v>
      </c>
    </row>
    <row r="5201" spans="1:4" x14ac:dyDescent="0.25">
      <c r="A5201" s="356">
        <v>20213</v>
      </c>
      <c r="B5201" s="356" t="s">
        <v>10826</v>
      </c>
      <c r="C5201" s="356" t="s">
        <v>3526</v>
      </c>
      <c r="D5201" s="352">
        <v>20.100000000000001</v>
      </c>
    </row>
    <row r="5202" spans="1:4" x14ac:dyDescent="0.25">
      <c r="A5202" s="356">
        <v>20211</v>
      </c>
      <c r="B5202" s="356" t="s">
        <v>10827</v>
      </c>
      <c r="C5202" s="356" t="s">
        <v>3526</v>
      </c>
      <c r="D5202" s="352">
        <v>26.61</v>
      </c>
    </row>
    <row r="5203" spans="1:4" x14ac:dyDescent="0.25">
      <c r="A5203" s="356">
        <v>40270</v>
      </c>
      <c r="B5203" s="356" t="s">
        <v>7428</v>
      </c>
      <c r="C5203" s="356" t="s">
        <v>3526</v>
      </c>
      <c r="D5203" s="352">
        <v>111.97</v>
      </c>
    </row>
    <row r="5204" spans="1:4" x14ac:dyDescent="0.25">
      <c r="A5204" s="356">
        <v>4425</v>
      </c>
      <c r="B5204" s="356" t="s">
        <v>10828</v>
      </c>
      <c r="C5204" s="356" t="s">
        <v>3526</v>
      </c>
      <c r="D5204" s="352">
        <v>21.99</v>
      </c>
    </row>
    <row r="5205" spans="1:4" x14ac:dyDescent="0.25">
      <c r="A5205" s="356">
        <v>4472</v>
      </c>
      <c r="B5205" s="356" t="s">
        <v>10829</v>
      </c>
      <c r="C5205" s="356" t="s">
        <v>3526</v>
      </c>
      <c r="D5205" s="352">
        <v>27.48</v>
      </c>
    </row>
    <row r="5206" spans="1:4" x14ac:dyDescent="0.25">
      <c r="A5206" s="356">
        <v>35272</v>
      </c>
      <c r="B5206" s="356" t="s">
        <v>10830</v>
      </c>
      <c r="C5206" s="356" t="s">
        <v>3526</v>
      </c>
      <c r="D5206" s="352">
        <v>39.72</v>
      </c>
    </row>
    <row r="5207" spans="1:4" x14ac:dyDescent="0.25">
      <c r="A5207" s="356">
        <v>4481</v>
      </c>
      <c r="B5207" s="356" t="s">
        <v>10831</v>
      </c>
      <c r="C5207" s="356" t="s">
        <v>3526</v>
      </c>
      <c r="D5207" s="352">
        <v>42.52</v>
      </c>
    </row>
    <row r="5208" spans="1:4" x14ac:dyDescent="0.25">
      <c r="A5208" s="356">
        <v>34345</v>
      </c>
      <c r="B5208" s="356" t="s">
        <v>7429</v>
      </c>
      <c r="C5208" s="356" t="s">
        <v>3519</v>
      </c>
      <c r="D5208" s="352">
        <v>11.85</v>
      </c>
    </row>
    <row r="5209" spans="1:4" x14ac:dyDescent="0.25">
      <c r="A5209" s="356">
        <v>41096</v>
      </c>
      <c r="B5209" s="356" t="s">
        <v>7430</v>
      </c>
      <c r="C5209" s="356" t="s">
        <v>3655</v>
      </c>
      <c r="D5209" s="353">
        <v>2095.1</v>
      </c>
    </row>
    <row r="5210" spans="1:4" x14ac:dyDescent="0.25">
      <c r="A5210" s="356">
        <v>41776</v>
      </c>
      <c r="B5210" s="356" t="s">
        <v>7431</v>
      </c>
      <c r="C5210" s="356" t="s">
        <v>3519</v>
      </c>
      <c r="D5210" s="352">
        <v>16.25</v>
      </c>
    </row>
    <row r="5211" spans="1:4" x14ac:dyDescent="0.25">
      <c r="A5211" s="356" t="s">
        <v>3510</v>
      </c>
    </row>
    <row r="5212" spans="1:4" x14ac:dyDescent="0.25">
      <c r="A5212" s="356" t="s">
        <v>12902</v>
      </c>
    </row>
  </sheetData>
  <pageMargins left="0.78740157499999996" right="0.78740157499999996" top="0.984251969" bottom="0.984251969" header="0.5" footer="0.5"/>
  <pageSetup orientation="portrait" horizontalDpi="300" verticalDpi="30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60"/>
  <sheetViews>
    <sheetView workbookViewId="0">
      <selection activeCell="E9" sqref="E9"/>
    </sheetView>
  </sheetViews>
  <sheetFormatPr defaultRowHeight="15" x14ac:dyDescent="0.25"/>
  <cols>
    <col min="1" max="1" width="9.140625" style="356"/>
    <col min="2" max="2" width="26.85546875" style="356" bestFit="1" customWidth="1"/>
    <col min="3" max="3" width="10.85546875" style="378" customWidth="1"/>
    <col min="4" max="4" width="9.140625" style="356"/>
    <col min="5" max="5" width="19.42578125" style="356" customWidth="1"/>
    <col min="6" max="16384" width="9.140625" style="356"/>
  </cols>
  <sheetData>
    <row r="1" spans="2:6" x14ac:dyDescent="0.25">
      <c r="B1" s="826" t="s">
        <v>11323</v>
      </c>
      <c r="C1" s="826"/>
      <c r="D1" s="364"/>
      <c r="E1" s="826" t="s">
        <v>11369</v>
      </c>
      <c r="F1" s="826"/>
    </row>
    <row r="2" spans="2:6" x14ac:dyDescent="0.25">
      <c r="B2" s="387" t="s">
        <v>3465</v>
      </c>
      <c r="C2" s="388" t="s">
        <v>8552</v>
      </c>
      <c r="E2" s="387" t="s">
        <v>3465</v>
      </c>
      <c r="F2" s="388" t="s">
        <v>8552</v>
      </c>
    </row>
    <row r="3" spans="2:6" x14ac:dyDescent="0.25">
      <c r="B3" s="363" t="s">
        <v>11324</v>
      </c>
      <c r="C3" s="373">
        <v>56.04</v>
      </c>
      <c r="E3" s="356" t="s">
        <v>13137</v>
      </c>
      <c r="F3" s="356">
        <v>2.81</v>
      </c>
    </row>
    <row r="4" spans="2:6" x14ac:dyDescent="0.25">
      <c r="B4" s="363" t="s">
        <v>11325</v>
      </c>
      <c r="C4" s="373">
        <v>57.97</v>
      </c>
      <c r="E4" s="356" t="s">
        <v>13138</v>
      </c>
      <c r="F4" s="356">
        <v>23.19</v>
      </c>
    </row>
    <row r="5" spans="2:6" x14ac:dyDescent="0.25">
      <c r="B5" s="389" t="s">
        <v>11326</v>
      </c>
      <c r="C5" s="366">
        <v>50.05</v>
      </c>
      <c r="E5" s="356" t="s">
        <v>13139</v>
      </c>
      <c r="F5" s="356">
        <v>2.75</v>
      </c>
    </row>
    <row r="6" spans="2:6" x14ac:dyDescent="0.25">
      <c r="B6" s="367" t="s">
        <v>11327</v>
      </c>
      <c r="C6" s="366">
        <v>24.36</v>
      </c>
      <c r="E6" s="369" t="s">
        <v>13140</v>
      </c>
      <c r="F6" s="369">
        <v>7.21</v>
      </c>
    </row>
    <row r="7" spans="2:6" x14ac:dyDescent="0.25">
      <c r="B7" s="367" t="s">
        <v>11328</v>
      </c>
      <c r="C7" s="366">
        <v>56.04</v>
      </c>
      <c r="E7" s="369" t="s">
        <v>13141</v>
      </c>
      <c r="F7" s="369">
        <v>3.71</v>
      </c>
    </row>
    <row r="8" spans="2:6" x14ac:dyDescent="0.25">
      <c r="B8" s="367" t="s">
        <v>11329</v>
      </c>
      <c r="C8" s="366">
        <v>57.39</v>
      </c>
      <c r="E8" s="369" t="s">
        <v>13142</v>
      </c>
      <c r="F8" s="369">
        <v>3.28</v>
      </c>
    </row>
    <row r="9" spans="2:6" x14ac:dyDescent="0.25">
      <c r="B9" s="367" t="s">
        <v>11330</v>
      </c>
      <c r="C9" s="366">
        <v>50.05</v>
      </c>
    </row>
    <row r="10" spans="2:6" x14ac:dyDescent="0.25">
      <c r="B10" s="367" t="s">
        <v>11331</v>
      </c>
      <c r="C10" s="366">
        <v>32.979999999999997</v>
      </c>
    </row>
    <row r="11" spans="2:6" x14ac:dyDescent="0.25">
      <c r="B11" s="367" t="s">
        <v>11332</v>
      </c>
      <c r="C11" s="366">
        <v>56.04</v>
      </c>
    </row>
    <row r="12" spans="2:6" x14ac:dyDescent="0.25">
      <c r="B12" s="363" t="s">
        <v>11333</v>
      </c>
      <c r="C12" s="366">
        <v>57.39</v>
      </c>
    </row>
    <row r="13" spans="2:6" x14ac:dyDescent="0.25">
      <c r="B13" s="389" t="s">
        <v>11334</v>
      </c>
      <c r="C13" s="366">
        <v>50.05</v>
      </c>
    </row>
    <row r="14" spans="2:6" x14ac:dyDescent="0.25">
      <c r="B14" s="367" t="s">
        <v>11335</v>
      </c>
      <c r="C14" s="366">
        <v>32.979999999999997</v>
      </c>
    </row>
    <row r="15" spans="2:6" x14ac:dyDescent="0.25">
      <c r="B15" s="367" t="s">
        <v>11336</v>
      </c>
      <c r="C15" s="366">
        <v>54.47</v>
      </c>
    </row>
    <row r="16" spans="2:6" x14ac:dyDescent="0.25">
      <c r="B16" s="363" t="s">
        <v>11338</v>
      </c>
      <c r="C16" s="366">
        <v>33.71</v>
      </c>
    </row>
    <row r="17" spans="2:3" x14ac:dyDescent="0.25">
      <c r="B17" s="367" t="s">
        <v>11337</v>
      </c>
      <c r="C17" s="366">
        <v>19.02</v>
      </c>
    </row>
    <row r="18" spans="2:3" x14ac:dyDescent="0.25">
      <c r="B18" s="363" t="s">
        <v>11339</v>
      </c>
      <c r="C18" s="366">
        <v>31.98</v>
      </c>
    </row>
    <row r="19" spans="2:3" x14ac:dyDescent="0.25">
      <c r="B19" s="363" t="s">
        <v>11340</v>
      </c>
      <c r="C19" s="366">
        <v>33.71</v>
      </c>
    </row>
    <row r="20" spans="2:3" x14ac:dyDescent="0.25">
      <c r="B20" s="389" t="s">
        <v>11341</v>
      </c>
      <c r="C20" s="366">
        <v>18.34</v>
      </c>
    </row>
    <row r="21" spans="2:3" x14ac:dyDescent="0.25">
      <c r="B21" s="367" t="s">
        <v>11342</v>
      </c>
      <c r="C21" s="366">
        <v>19.02</v>
      </c>
    </row>
    <row r="22" spans="2:3" x14ac:dyDescent="0.25">
      <c r="B22" s="363" t="s">
        <v>11343</v>
      </c>
      <c r="C22" s="366">
        <v>31.98</v>
      </c>
    </row>
    <row r="23" spans="2:3" x14ac:dyDescent="0.25">
      <c r="B23" s="363" t="s">
        <v>11344</v>
      </c>
      <c r="C23" s="366">
        <v>33.71</v>
      </c>
    </row>
    <row r="24" spans="2:3" x14ac:dyDescent="0.25">
      <c r="B24" s="389" t="s">
        <v>11345</v>
      </c>
      <c r="C24" s="366">
        <v>18.34</v>
      </c>
    </row>
    <row r="25" spans="2:3" x14ac:dyDescent="0.25">
      <c r="B25" s="367" t="s">
        <v>11346</v>
      </c>
      <c r="C25" s="366">
        <v>19.02</v>
      </c>
    </row>
    <row r="26" spans="2:3" x14ac:dyDescent="0.25">
      <c r="B26" s="363" t="s">
        <v>11347</v>
      </c>
      <c r="C26" s="366">
        <v>54.47</v>
      </c>
    </row>
    <row r="27" spans="2:3" x14ac:dyDescent="0.25">
      <c r="B27" s="363" t="s">
        <v>11348</v>
      </c>
      <c r="C27" s="366">
        <v>33.71</v>
      </c>
    </row>
    <row r="28" spans="2:3" x14ac:dyDescent="0.25">
      <c r="B28" s="367" t="s">
        <v>11349</v>
      </c>
      <c r="C28" s="366">
        <v>19.02</v>
      </c>
    </row>
    <row r="29" spans="2:3" x14ac:dyDescent="0.25">
      <c r="B29" s="363" t="s">
        <v>11350</v>
      </c>
      <c r="C29" s="366">
        <v>54.47</v>
      </c>
    </row>
    <row r="30" spans="2:3" x14ac:dyDescent="0.25">
      <c r="B30" s="363" t="s">
        <v>11351</v>
      </c>
      <c r="C30" s="366">
        <v>33.71</v>
      </c>
    </row>
    <row r="31" spans="2:3" x14ac:dyDescent="0.25">
      <c r="B31" s="367" t="s">
        <v>11352</v>
      </c>
      <c r="C31" s="366">
        <v>19.02</v>
      </c>
    </row>
    <row r="32" spans="2:3" x14ac:dyDescent="0.25">
      <c r="B32" s="363" t="s">
        <v>11353</v>
      </c>
      <c r="C32" s="366">
        <v>31.98</v>
      </c>
    </row>
    <row r="33" spans="2:3" x14ac:dyDescent="0.25">
      <c r="B33" s="363" t="s">
        <v>11354</v>
      </c>
      <c r="C33" s="366">
        <v>30.03</v>
      </c>
    </row>
    <row r="34" spans="2:3" x14ac:dyDescent="0.25">
      <c r="B34" s="389" t="s">
        <v>11355</v>
      </c>
      <c r="C34" s="366">
        <v>24.31</v>
      </c>
    </row>
    <row r="35" spans="2:3" x14ac:dyDescent="0.25">
      <c r="B35" s="367" t="s">
        <v>11356</v>
      </c>
      <c r="C35" s="366">
        <v>19.02</v>
      </c>
    </row>
    <row r="36" spans="2:3" x14ac:dyDescent="0.25">
      <c r="B36" s="363" t="s">
        <v>11357</v>
      </c>
      <c r="C36" s="366">
        <v>31.98</v>
      </c>
    </row>
    <row r="37" spans="2:3" x14ac:dyDescent="0.25">
      <c r="B37" s="363" t="s">
        <v>11358</v>
      </c>
      <c r="C37" s="366">
        <v>30.03</v>
      </c>
    </row>
    <row r="38" spans="2:3" x14ac:dyDescent="0.25">
      <c r="B38" s="389" t="s">
        <v>11359</v>
      </c>
      <c r="C38" s="366">
        <v>24.31</v>
      </c>
    </row>
    <row r="39" spans="2:3" x14ac:dyDescent="0.25">
      <c r="B39" s="367" t="s">
        <v>11360</v>
      </c>
      <c r="C39" s="366">
        <v>19.02</v>
      </c>
    </row>
    <row r="40" spans="2:3" x14ac:dyDescent="0.25">
      <c r="B40" s="363" t="s">
        <v>11361</v>
      </c>
      <c r="C40" s="366">
        <v>54.47</v>
      </c>
    </row>
    <row r="41" spans="2:3" x14ac:dyDescent="0.25">
      <c r="B41" s="363" t="s">
        <v>11362</v>
      </c>
      <c r="C41" s="366">
        <v>33.71</v>
      </c>
    </row>
    <row r="42" spans="2:3" x14ac:dyDescent="0.25">
      <c r="B42" s="367" t="s">
        <v>11363</v>
      </c>
      <c r="C42" s="366">
        <v>19.02</v>
      </c>
    </row>
    <row r="43" spans="2:3" x14ac:dyDescent="0.25">
      <c r="B43" s="363" t="s">
        <v>11364</v>
      </c>
      <c r="C43" s="373">
        <v>56.04</v>
      </c>
    </row>
    <row r="44" spans="2:3" x14ac:dyDescent="0.25">
      <c r="B44" s="363" t="s">
        <v>11365</v>
      </c>
      <c r="C44" s="373">
        <v>57.97</v>
      </c>
    </row>
    <row r="45" spans="2:3" x14ac:dyDescent="0.25">
      <c r="B45" s="389" t="s">
        <v>11366</v>
      </c>
      <c r="C45" s="366">
        <v>50.05</v>
      </c>
    </row>
    <row r="46" spans="2:3" x14ac:dyDescent="0.25">
      <c r="B46" s="367" t="s">
        <v>11367</v>
      </c>
      <c r="C46" s="366">
        <v>24.36</v>
      </c>
    </row>
    <row r="47" spans="2:3" x14ac:dyDescent="0.25">
      <c r="B47" s="381" t="s">
        <v>11368</v>
      </c>
      <c r="C47" s="390">
        <f>SUM(C3:C46)</f>
        <v>1615.34</v>
      </c>
    </row>
    <row r="52" spans="1:4" x14ac:dyDescent="0.25">
      <c r="A52" s="384"/>
      <c r="D52" s="384"/>
    </row>
    <row r="53" spans="1:4" x14ac:dyDescent="0.25">
      <c r="A53" s="384"/>
      <c r="D53" s="384"/>
    </row>
    <row r="54" spans="1:4" x14ac:dyDescent="0.25">
      <c r="A54" s="384"/>
      <c r="D54" s="384"/>
    </row>
    <row r="55" spans="1:4" x14ac:dyDescent="0.25">
      <c r="A55" s="384"/>
      <c r="D55" s="384"/>
    </row>
    <row r="56" spans="1:4" x14ac:dyDescent="0.25">
      <c r="A56" s="384"/>
      <c r="D56" s="384"/>
    </row>
    <row r="57" spans="1:4" x14ac:dyDescent="0.25">
      <c r="A57" s="384"/>
      <c r="D57" s="384"/>
    </row>
    <row r="58" spans="1:4" x14ac:dyDescent="0.25">
      <c r="A58" s="384"/>
      <c r="D58" s="384"/>
    </row>
    <row r="59" spans="1:4" x14ac:dyDescent="0.25">
      <c r="A59" s="384"/>
      <c r="D59" s="384"/>
    </row>
    <row r="60" spans="1:4" x14ac:dyDescent="0.25">
      <c r="A60" s="384"/>
      <c r="D60" s="384"/>
    </row>
  </sheetData>
  <mergeCells count="2">
    <mergeCell ref="E1:F1"/>
    <mergeCell ref="B1:C1"/>
  </mergeCell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4"/>
  <sheetViews>
    <sheetView workbookViewId="0">
      <selection activeCell="F24" sqref="F24"/>
    </sheetView>
  </sheetViews>
  <sheetFormatPr defaultRowHeight="15" x14ac:dyDescent="0.25"/>
  <cols>
    <col min="1" max="1" width="9.7109375" bestFit="1" customWidth="1"/>
    <col min="2" max="2" width="10.85546875" customWidth="1"/>
  </cols>
  <sheetData>
    <row r="1" spans="1:9" x14ac:dyDescent="0.25">
      <c r="A1" s="857" t="s">
        <v>8549</v>
      </c>
      <c r="B1" s="858"/>
      <c r="C1" s="858"/>
      <c r="D1" s="858"/>
      <c r="E1" s="859"/>
    </row>
    <row r="2" spans="1:9" x14ac:dyDescent="0.25">
      <c r="A2" s="728" t="s">
        <v>8551</v>
      </c>
      <c r="B2" s="728"/>
      <c r="C2" s="102" t="s">
        <v>8552</v>
      </c>
      <c r="D2" s="102" t="s">
        <v>8553</v>
      </c>
      <c r="E2" s="102"/>
      <c r="F2" t="s">
        <v>8557</v>
      </c>
    </row>
    <row r="3" spans="1:9" x14ac:dyDescent="0.25">
      <c r="A3" s="728" t="s">
        <v>8554</v>
      </c>
      <c r="B3" s="728"/>
      <c r="C3" s="728"/>
      <c r="D3" s="728"/>
      <c r="E3" s="728"/>
      <c r="F3" s="860" t="s">
        <v>8558</v>
      </c>
      <c r="G3" s="861"/>
      <c r="H3" s="861"/>
      <c r="I3" s="861"/>
    </row>
    <row r="4" spans="1:9" x14ac:dyDescent="0.25">
      <c r="A4" s="102">
        <f>1*1*1.5</f>
        <v>1.5</v>
      </c>
      <c r="B4" s="102">
        <f>A4*6</f>
        <v>9</v>
      </c>
      <c r="C4" s="102">
        <v>1</v>
      </c>
      <c r="D4" s="102">
        <f>0.63*6</f>
        <v>3.7800000000000002</v>
      </c>
      <c r="E4" s="102">
        <v>1.2</v>
      </c>
      <c r="F4" t="s">
        <v>8559</v>
      </c>
      <c r="G4" t="s">
        <v>8560</v>
      </c>
      <c r="H4" t="s">
        <v>8561</v>
      </c>
      <c r="I4" t="s">
        <v>8562</v>
      </c>
    </row>
    <row r="5" spans="1:9" x14ac:dyDescent="0.25">
      <c r="A5" s="102"/>
      <c r="B5" s="102"/>
      <c r="C5" s="102"/>
      <c r="D5" s="102">
        <f>D4*E4</f>
        <v>4.5360000000000005</v>
      </c>
      <c r="E5" s="102"/>
      <c r="F5">
        <f>0.9*0.9*0.4</f>
        <v>0.32400000000000007</v>
      </c>
      <c r="G5">
        <f>0.8*((0.5*0.5)+(0.9*0.9))/2</f>
        <v>0.42400000000000004</v>
      </c>
      <c r="H5">
        <f>F5+G5</f>
        <v>0.74800000000000011</v>
      </c>
      <c r="I5">
        <f>H5*6</f>
        <v>4.4880000000000004</v>
      </c>
    </row>
    <row r="6" spans="1:9" x14ac:dyDescent="0.25">
      <c r="A6" s="728" t="s">
        <v>8555</v>
      </c>
      <c r="B6" s="728"/>
      <c r="C6" s="728"/>
      <c r="D6" s="728"/>
      <c r="E6" s="728"/>
      <c r="F6" s="860" t="s">
        <v>8564</v>
      </c>
      <c r="G6" s="861"/>
      <c r="H6" s="861"/>
      <c r="I6" s="861"/>
    </row>
    <row r="7" spans="1:9" x14ac:dyDescent="0.25">
      <c r="A7" s="102">
        <f>0.7*0.7*1.25</f>
        <v>0.61249999999999993</v>
      </c>
      <c r="B7" s="102">
        <f>A7*12</f>
        <v>7.35</v>
      </c>
      <c r="C7" s="102">
        <f>0.7*0.7</f>
        <v>0.48999999999999994</v>
      </c>
      <c r="D7" s="102">
        <f>0.53*12</f>
        <v>6.36</v>
      </c>
      <c r="E7" s="102">
        <v>1.2</v>
      </c>
      <c r="F7" t="s">
        <v>8559</v>
      </c>
      <c r="G7" t="s">
        <v>8560</v>
      </c>
      <c r="H7" t="s">
        <v>8561</v>
      </c>
      <c r="I7" t="s">
        <v>8563</v>
      </c>
    </row>
    <row r="8" spans="1:9" x14ac:dyDescent="0.25">
      <c r="A8" s="102"/>
      <c r="B8" s="102"/>
      <c r="C8" s="102"/>
      <c r="D8" s="102">
        <f>E7*D7</f>
        <v>7.6319999999999997</v>
      </c>
      <c r="E8" s="102"/>
      <c r="F8">
        <f>0.6*0.6*0.4</f>
        <v>0.14399999999999999</v>
      </c>
      <c r="G8">
        <f>0.8*((0.4*0.4)+(0.6*0.6))/2</f>
        <v>0.20800000000000002</v>
      </c>
      <c r="H8">
        <f>F8+G8</f>
        <v>0.35199999999999998</v>
      </c>
      <c r="I8">
        <f>H8*12</f>
        <v>4.2240000000000002</v>
      </c>
    </row>
    <row r="9" spans="1:9" x14ac:dyDescent="0.25">
      <c r="A9" s="728" t="s">
        <v>8548</v>
      </c>
      <c r="B9" s="728"/>
      <c r="C9" s="728"/>
      <c r="D9" s="728"/>
      <c r="E9" s="728"/>
      <c r="F9" s="860" t="s">
        <v>8565</v>
      </c>
      <c r="G9" s="861"/>
      <c r="H9" s="861"/>
      <c r="I9" s="861"/>
    </row>
    <row r="10" spans="1:9" x14ac:dyDescent="0.25">
      <c r="A10" s="102">
        <f>1*1*1.25</f>
        <v>1.25</v>
      </c>
      <c r="B10" s="102"/>
      <c r="C10" s="102">
        <v>1</v>
      </c>
      <c r="D10" s="102">
        <v>0.63</v>
      </c>
      <c r="E10" s="102">
        <v>1.2</v>
      </c>
      <c r="F10" t="s">
        <v>8559</v>
      </c>
      <c r="G10" t="s">
        <v>8560</v>
      </c>
      <c r="H10" t="s">
        <v>8561</v>
      </c>
      <c r="I10" t="s">
        <v>8566</v>
      </c>
    </row>
    <row r="11" spans="1:9" x14ac:dyDescent="0.25">
      <c r="A11" s="102"/>
      <c r="B11" s="102"/>
      <c r="C11" s="102"/>
      <c r="D11" s="102">
        <f>E10*D10</f>
        <v>0.75600000000000001</v>
      </c>
      <c r="E11" s="102"/>
      <c r="F11">
        <f>0.9*0.9*0.4</f>
        <v>0.32400000000000007</v>
      </c>
      <c r="G11">
        <f>0.8*((0.6*0.6)+(0.9*0.9))/2</f>
        <v>0.46799999999999997</v>
      </c>
      <c r="H11">
        <f>F11+G11</f>
        <v>0.79200000000000004</v>
      </c>
      <c r="I11">
        <f>H11*1</f>
        <v>0.79200000000000004</v>
      </c>
    </row>
    <row r="12" spans="1:9" x14ac:dyDescent="0.25">
      <c r="A12" s="857" t="s">
        <v>8550</v>
      </c>
      <c r="B12" s="859"/>
      <c r="C12" s="102"/>
      <c r="D12" s="857" t="s">
        <v>8556</v>
      </c>
      <c r="E12" s="859"/>
      <c r="F12" t="s">
        <v>8567</v>
      </c>
    </row>
    <row r="13" spans="1:9" x14ac:dyDescent="0.25">
      <c r="A13" s="102">
        <f>A10+B7+B4</f>
        <v>17.600000000000001</v>
      </c>
      <c r="B13" s="102"/>
      <c r="C13" s="102"/>
      <c r="D13" s="102">
        <f>D11+D8+D5</f>
        <v>12.923999999999999</v>
      </c>
      <c r="E13" s="102"/>
      <c r="F13" s="860">
        <f>I11+I8+I5</f>
        <v>9.5040000000000013</v>
      </c>
      <c r="G13" s="861"/>
      <c r="H13" s="861"/>
      <c r="I13" s="861"/>
    </row>
    <row r="14" spans="1:9" x14ac:dyDescent="0.25">
      <c r="A14" s="174"/>
      <c r="B14" s="174"/>
    </row>
  </sheetData>
  <mergeCells count="11">
    <mergeCell ref="A1:E1"/>
    <mergeCell ref="F13:I13"/>
    <mergeCell ref="A2:B2"/>
    <mergeCell ref="A3:E3"/>
    <mergeCell ref="A6:E6"/>
    <mergeCell ref="A9:E9"/>
    <mergeCell ref="A12:B12"/>
    <mergeCell ref="D12:E12"/>
    <mergeCell ref="F3:I3"/>
    <mergeCell ref="F6:I6"/>
    <mergeCell ref="F9:I9"/>
  </mergeCells>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6"/>
  <sheetViews>
    <sheetView view="pageBreakPreview" zoomScaleSheetLayoutView="100" workbookViewId="0">
      <selection activeCell="A7" sqref="A7"/>
    </sheetView>
  </sheetViews>
  <sheetFormatPr defaultColWidth="9.140625" defaultRowHeight="15" x14ac:dyDescent="0.25"/>
  <cols>
    <col min="1" max="1" width="72.5703125" customWidth="1"/>
    <col min="2" max="2" width="9.28515625" bestFit="1" customWidth="1"/>
  </cols>
  <sheetData>
    <row r="1" spans="1:9" ht="33" customHeight="1" x14ac:dyDescent="0.25">
      <c r="A1" s="755" t="str">
        <f>'RESUMO DO ORÇAMENTO'!A1:B1</f>
        <v>OBRA: HOSPITAL VETERINÁRIO - CENTRO DE REABILITAÇÃO DE ANIMAIS SILVESTRES - CRAS</v>
      </c>
      <c r="B1" s="756"/>
      <c r="D1" s="67"/>
      <c r="E1" s="68"/>
    </row>
    <row r="2" spans="1:9" x14ac:dyDescent="0.25">
      <c r="A2" s="3" t="str">
        <f>'RESUMO DO ORÇAMENTO'!A2:B2</f>
        <v>MUNICÍPIO: CUIABÁ - MT</v>
      </c>
      <c r="B2" s="54"/>
      <c r="D2" s="69"/>
      <c r="E2" s="70"/>
    </row>
    <row r="3" spans="1:9" x14ac:dyDescent="0.25">
      <c r="A3" s="3" t="str">
        <f>'RESUMO DO ORÇAMENTO'!A4:B4</f>
        <v>TIPO DE PROJETO: CONSTRUÇÃO</v>
      </c>
      <c r="B3" s="54"/>
      <c r="D3" s="51"/>
    </row>
    <row r="4" spans="1:9" x14ac:dyDescent="0.25">
      <c r="A4" s="3" t="str">
        <f>'RESUMO DO ORÇAMENTO'!A5:B5</f>
        <v>RESPONSÁVEL TÉCNICO: RAUL YAMAMURA FREITAS</v>
      </c>
      <c r="B4" s="54"/>
      <c r="D4" s="71"/>
    </row>
    <row r="5" spans="1:9" ht="15.75" thickBot="1" x14ac:dyDescent="0.3">
      <c r="A5" s="8" t="str">
        <f>'RESUMO DO ORÇAMENTO'!A6:B6</f>
        <v>Nº. CREA: MT031208</v>
      </c>
      <c r="B5" s="72"/>
    </row>
    <row r="6" spans="1:9" ht="33.75" customHeight="1" thickBot="1" x14ac:dyDescent="0.3">
      <c r="A6" s="753" t="s">
        <v>10534</v>
      </c>
      <c r="B6" s="754"/>
    </row>
    <row r="7" spans="1:9" x14ac:dyDescent="0.25">
      <c r="A7" s="75" t="s">
        <v>3470</v>
      </c>
      <c r="B7" s="76" t="s">
        <v>3471</v>
      </c>
      <c r="C7" s="73"/>
      <c r="D7" s="73"/>
      <c r="E7" s="73"/>
      <c r="F7" s="73"/>
      <c r="G7" s="73"/>
      <c r="H7" s="73"/>
      <c r="I7" s="73"/>
    </row>
    <row r="8" spans="1:9" x14ac:dyDescent="0.25">
      <c r="A8" s="77" t="s">
        <v>3472</v>
      </c>
      <c r="B8" s="78">
        <v>1.4999999999999999E-2</v>
      </c>
    </row>
    <row r="9" spans="1:9" x14ac:dyDescent="0.25">
      <c r="A9" s="77" t="s">
        <v>3473</v>
      </c>
      <c r="B9" s="78">
        <v>8.5000000000000006E-3</v>
      </c>
    </row>
    <row r="10" spans="1:9" x14ac:dyDescent="0.25">
      <c r="A10" s="77" t="s">
        <v>3474</v>
      </c>
      <c r="B10" s="78">
        <v>5.5999999999999999E-3</v>
      </c>
    </row>
    <row r="11" spans="1:9" x14ac:dyDescent="0.25">
      <c r="A11" s="77" t="s">
        <v>3475</v>
      </c>
      <c r="B11" s="78">
        <v>3.0999999999999999E-3</v>
      </c>
    </row>
    <row r="12" spans="1:9" x14ac:dyDescent="0.25">
      <c r="A12" s="77"/>
      <c r="B12" s="78"/>
    </row>
    <row r="13" spans="1:9" s="74" customFormat="1" x14ac:dyDescent="0.25">
      <c r="A13" s="79" t="s">
        <v>3476</v>
      </c>
      <c r="B13" s="80">
        <f>SUM(B8:B11)</f>
        <v>3.2199999999999999E-2</v>
      </c>
    </row>
    <row r="14" spans="1:9" x14ac:dyDescent="0.25">
      <c r="A14" s="77"/>
      <c r="B14" s="78"/>
    </row>
    <row r="15" spans="1:9" x14ac:dyDescent="0.25">
      <c r="A15" s="81" t="s">
        <v>3477</v>
      </c>
      <c r="B15" s="82" t="s">
        <v>3471</v>
      </c>
    </row>
    <row r="16" spans="1:9" x14ac:dyDescent="0.25">
      <c r="A16" s="77" t="s">
        <v>3478</v>
      </c>
      <c r="B16" s="78">
        <v>4.2000000000000003E-2</v>
      </c>
    </row>
    <row r="17" spans="1:2" x14ac:dyDescent="0.25">
      <c r="A17" s="77"/>
      <c r="B17" s="78"/>
    </row>
    <row r="18" spans="1:2" s="74" customFormat="1" x14ac:dyDescent="0.25">
      <c r="A18" s="79" t="s">
        <v>3476</v>
      </c>
      <c r="B18" s="80">
        <f>B16</f>
        <v>4.2000000000000003E-2</v>
      </c>
    </row>
    <row r="19" spans="1:2" x14ac:dyDescent="0.25">
      <c r="A19" s="77"/>
      <c r="B19" s="78"/>
    </row>
    <row r="20" spans="1:2" x14ac:dyDescent="0.25">
      <c r="A20" s="83" t="s">
        <v>3479</v>
      </c>
      <c r="B20" s="82" t="s">
        <v>3471</v>
      </c>
    </row>
    <row r="21" spans="1:2" x14ac:dyDescent="0.25">
      <c r="A21" s="77" t="s">
        <v>3480</v>
      </c>
      <c r="B21" s="78">
        <v>6.4999999999999997E-3</v>
      </c>
    </row>
    <row r="22" spans="1:2" x14ac:dyDescent="0.25">
      <c r="A22" s="77" t="s">
        <v>3481</v>
      </c>
      <c r="B22" s="78">
        <v>0.03</v>
      </c>
    </row>
    <row r="23" spans="1:2" x14ac:dyDescent="0.25">
      <c r="A23" s="77" t="s">
        <v>3482</v>
      </c>
      <c r="B23" s="78">
        <v>0.02</v>
      </c>
    </row>
    <row r="24" spans="1:2" x14ac:dyDescent="0.25">
      <c r="A24" s="84" t="s">
        <v>3483</v>
      </c>
      <c r="B24" s="78">
        <v>0</v>
      </c>
    </row>
    <row r="25" spans="1:2" s="74" customFormat="1" x14ac:dyDescent="0.25">
      <c r="A25" s="79" t="s">
        <v>3476</v>
      </c>
      <c r="B25" s="80">
        <f>SUM(B21:B24)</f>
        <v>5.6499999999999995E-2</v>
      </c>
    </row>
    <row r="26" spans="1:2" s="74" customFormat="1" x14ac:dyDescent="0.25">
      <c r="A26" s="79" t="s">
        <v>3484</v>
      </c>
      <c r="B26" s="80">
        <f>((1+B8+B10+B11)*(1+B16)*(1+B9))/(1-B25)-1</f>
        <v>0.14018262946475901</v>
      </c>
    </row>
  </sheetData>
  <mergeCells count="2">
    <mergeCell ref="A1:B1"/>
    <mergeCell ref="A6:B6"/>
  </mergeCells>
  <printOptions horizontalCentered="1"/>
  <pageMargins left="0.51181102362204722" right="0.51181102362204722" top="0.78740157480314965" bottom="0.78740157480314965" header="0.31496062992125984" footer="0.31496062992125984"/>
  <pageSetup paperSize="9" scale="90" orientation="landscape" horizontalDpi="1200" verticalDpi="1200" r:id="rId1"/>
  <headerFooter scaleWithDoc="0">
    <oddHeader>&amp;C&amp;G</oddHeader>
    <oddFooter>&amp;C&amp;G</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9"/>
  <sheetViews>
    <sheetView view="pageBreakPreview" zoomScaleNormal="100" zoomScaleSheetLayoutView="100" workbookViewId="0">
      <selection activeCell="H22" sqref="H22"/>
    </sheetView>
  </sheetViews>
  <sheetFormatPr defaultRowHeight="15" x14ac:dyDescent="0.25"/>
  <cols>
    <col min="1" max="1" width="38.140625" customWidth="1"/>
    <col min="8" max="8" width="11" customWidth="1"/>
    <col min="18" max="18" width="12" customWidth="1"/>
  </cols>
  <sheetData>
    <row r="1" spans="1:18" x14ac:dyDescent="0.25">
      <c r="A1" s="245" t="str">
        <f>'RESUMO DO ORÇAMENTO'!A1:B1</f>
        <v>OBRA: HOSPITAL VETERINÁRIO - CENTRO DE REABILITAÇÃO DE ANIMAIS SILVESTRES - CRAS</v>
      </c>
      <c r="B1" s="246"/>
      <c r="C1" s="246"/>
      <c r="D1" s="334"/>
      <c r="E1" s="334"/>
      <c r="F1" s="334"/>
      <c r="G1" s="334"/>
      <c r="H1" s="342"/>
      <c r="I1" s="342"/>
      <c r="J1" s="342"/>
      <c r="K1" s="342"/>
      <c r="L1" s="342"/>
      <c r="M1" s="342"/>
      <c r="N1" s="342"/>
      <c r="O1" s="342"/>
      <c r="P1" s="342"/>
      <c r="Q1" s="342"/>
      <c r="R1" s="343"/>
    </row>
    <row r="2" spans="1:18" x14ac:dyDescent="0.25">
      <c r="A2" s="248" t="str">
        <f>'RESUMO DO ORÇAMENTO'!A2:B2</f>
        <v>MUNICÍPIO: CUIABÁ - MT</v>
      </c>
      <c r="B2" s="335"/>
      <c r="C2" s="335"/>
      <c r="D2" s="5"/>
      <c r="E2" s="5"/>
      <c r="F2" s="5"/>
      <c r="G2" s="5"/>
      <c r="H2" s="5"/>
      <c r="I2" s="5"/>
      <c r="J2" s="5"/>
      <c r="K2" s="5"/>
      <c r="L2" s="5"/>
      <c r="M2" s="5"/>
      <c r="N2" s="5"/>
      <c r="O2" s="5"/>
      <c r="P2" s="5"/>
      <c r="Q2" s="5"/>
      <c r="R2" s="247"/>
    </row>
    <row r="3" spans="1:18" ht="38.25" x14ac:dyDescent="0.25">
      <c r="A3" s="336" t="str">
        <f>'RESUMO DO ORÇAMENTO'!A3:B3</f>
        <v>ENDEREÇO: RUA DE ACESSO AO INPE (ATRAS DA ASSOFT) , BAIRRO JARDIM VITÓRIA</v>
      </c>
      <c r="B3" s="337"/>
      <c r="C3" s="337"/>
      <c r="D3" s="335"/>
      <c r="E3" s="335"/>
      <c r="F3" s="335"/>
      <c r="G3" s="335"/>
      <c r="H3" s="5"/>
      <c r="I3" s="5"/>
      <c r="J3" s="5"/>
      <c r="K3" s="5"/>
      <c r="L3" s="5"/>
      <c r="M3" s="5"/>
      <c r="N3" s="5"/>
      <c r="O3" s="5"/>
      <c r="P3" s="5"/>
      <c r="Q3" s="5"/>
      <c r="R3" s="247"/>
    </row>
    <row r="4" spans="1:18" x14ac:dyDescent="0.25">
      <c r="A4" s="248" t="str">
        <f>'RESUMO DO ORÇAMENTO'!A4:B4</f>
        <v>TIPO DE PROJETO: CONSTRUÇÃO</v>
      </c>
      <c r="B4" s="335"/>
      <c r="C4" s="335"/>
      <c r="D4" s="338"/>
      <c r="E4" s="338"/>
      <c r="F4" s="338"/>
      <c r="G4" s="338"/>
      <c r="H4" s="5"/>
      <c r="I4" s="5"/>
      <c r="J4" s="5"/>
      <c r="K4" s="5"/>
      <c r="L4" s="5"/>
      <c r="M4" s="5"/>
      <c r="N4" s="5"/>
      <c r="O4" s="5"/>
      <c r="P4" s="5"/>
      <c r="Q4" s="5"/>
      <c r="R4" s="247"/>
    </row>
    <row r="5" spans="1:18" x14ac:dyDescent="0.25">
      <c r="A5" s="248" t="str">
        <f>'RESUMO DO ORÇAMENTO'!A5:B5</f>
        <v>RESPONSÁVEL TÉCNICO: RAUL YAMAMURA FREITAS</v>
      </c>
      <c r="B5" s="244"/>
      <c r="C5" s="244"/>
      <c r="D5" s="338"/>
      <c r="E5" s="338"/>
      <c r="F5" s="338"/>
      <c r="G5" s="338"/>
      <c r="H5" s="5"/>
      <c r="I5" s="5"/>
      <c r="J5" s="5"/>
      <c r="K5" s="5"/>
      <c r="L5" s="5"/>
      <c r="M5" s="5"/>
      <c r="N5" s="5"/>
      <c r="O5" s="5"/>
      <c r="P5" s="5"/>
      <c r="Q5" s="5"/>
      <c r="R5" s="247"/>
    </row>
    <row r="6" spans="1:18" x14ac:dyDescent="0.25">
      <c r="A6" s="339" t="str">
        <f>'RESUMO DO ORÇAMENTO'!A6:B6</f>
        <v>Nº. CREA: MT031208</v>
      </c>
      <c r="B6" s="340"/>
      <c r="C6" s="340"/>
      <c r="D6" s="341"/>
      <c r="E6" s="341"/>
      <c r="F6" s="341"/>
      <c r="G6" s="341"/>
      <c r="H6" s="344"/>
      <c r="I6" s="344"/>
      <c r="J6" s="344"/>
      <c r="K6" s="344"/>
      <c r="L6" s="344"/>
      <c r="M6" s="344"/>
      <c r="N6" s="344"/>
      <c r="O6" s="344"/>
      <c r="P6" s="344"/>
      <c r="Q6" s="344"/>
      <c r="R6" s="345"/>
    </row>
    <row r="7" spans="1:18" x14ac:dyDescent="0.25">
      <c r="A7" s="724" t="s">
        <v>10701</v>
      </c>
      <c r="B7" s="725"/>
      <c r="C7" s="725"/>
      <c r="D7" s="725"/>
      <c r="E7" s="725"/>
      <c r="F7" s="725"/>
      <c r="G7" s="725"/>
      <c r="H7" s="725"/>
      <c r="I7" s="725"/>
      <c r="J7" s="725"/>
      <c r="K7" s="725"/>
      <c r="L7" s="725"/>
      <c r="M7" s="725"/>
      <c r="N7" s="725"/>
      <c r="O7" s="725"/>
      <c r="P7" s="725"/>
      <c r="Q7" s="725"/>
      <c r="R7" s="726"/>
    </row>
    <row r="8" spans="1:18" ht="22.5" x14ac:dyDescent="0.25">
      <c r="A8" s="326" t="s">
        <v>10684</v>
      </c>
      <c r="B8" s="327"/>
      <c r="C8" s="328" t="s">
        <v>10703</v>
      </c>
      <c r="D8" s="329" t="s">
        <v>10685</v>
      </c>
      <c r="E8" s="329" t="s">
        <v>10686</v>
      </c>
      <c r="F8" s="329" t="s">
        <v>10687</v>
      </c>
      <c r="G8" s="329" t="s">
        <v>10688</v>
      </c>
      <c r="H8" s="329" t="s">
        <v>10689</v>
      </c>
      <c r="I8" s="346" t="s">
        <v>10690</v>
      </c>
      <c r="J8" s="346" t="s">
        <v>10691</v>
      </c>
      <c r="K8" s="346" t="s">
        <v>10692</v>
      </c>
      <c r="L8" s="346" t="s">
        <v>10693</v>
      </c>
      <c r="M8" s="346" t="s">
        <v>10694</v>
      </c>
      <c r="N8" s="330" t="s">
        <v>10695</v>
      </c>
      <c r="O8" s="330" t="s">
        <v>10696</v>
      </c>
      <c r="P8" s="330" t="s">
        <v>10697</v>
      </c>
      <c r="Q8" s="330" t="s">
        <v>10698</v>
      </c>
      <c r="R8" s="330" t="s">
        <v>10699</v>
      </c>
    </row>
    <row r="9" spans="1:18" ht="56.25" x14ac:dyDescent="0.25">
      <c r="A9" s="332" t="s">
        <v>10702</v>
      </c>
      <c r="B9" s="333" t="s">
        <v>3506</v>
      </c>
      <c r="C9" s="331">
        <v>1390</v>
      </c>
      <c r="D9" s="331">
        <v>1390</v>
      </c>
      <c r="E9" s="331" t="s">
        <v>10730</v>
      </c>
      <c r="F9" s="331" t="s">
        <v>10729</v>
      </c>
      <c r="G9" s="331" t="s">
        <v>10728</v>
      </c>
      <c r="H9" s="331" t="s">
        <v>10720</v>
      </c>
      <c r="I9" s="331">
        <v>1420</v>
      </c>
      <c r="J9" s="331" t="s">
        <v>10724</v>
      </c>
      <c r="K9" s="331" t="s">
        <v>10721</v>
      </c>
      <c r="L9" s="331" t="s">
        <v>10722</v>
      </c>
      <c r="M9" s="331" t="s">
        <v>10723</v>
      </c>
      <c r="N9" s="331">
        <v>1340</v>
      </c>
      <c r="O9" s="331" t="s">
        <v>10705</v>
      </c>
      <c r="P9" s="331" t="s">
        <v>10706</v>
      </c>
      <c r="Q9" s="331" t="s">
        <v>10707</v>
      </c>
      <c r="R9" s="331" t="s">
        <v>10704</v>
      </c>
    </row>
    <row r="10" spans="1:18" ht="67.5" x14ac:dyDescent="0.25">
      <c r="A10" s="332" t="s">
        <v>10708</v>
      </c>
      <c r="B10" s="333" t="s">
        <v>10700</v>
      </c>
      <c r="C10" s="331">
        <v>177.9</v>
      </c>
      <c r="D10" s="331">
        <v>165.9</v>
      </c>
      <c r="E10" s="331" t="s">
        <v>10719</v>
      </c>
      <c r="F10" s="331" t="s">
        <v>10716</v>
      </c>
      <c r="G10" s="331" t="s">
        <v>10718</v>
      </c>
      <c r="H10" s="331" t="s">
        <v>10717</v>
      </c>
      <c r="I10" s="331">
        <v>177.9</v>
      </c>
      <c r="J10" s="331" t="s">
        <v>10725</v>
      </c>
      <c r="K10" s="331" t="s">
        <v>10715</v>
      </c>
      <c r="L10" s="331" t="s">
        <v>10714</v>
      </c>
      <c r="M10" s="331" t="s">
        <v>10713</v>
      </c>
      <c r="N10" s="331">
        <v>199.98</v>
      </c>
      <c r="O10" s="331" t="s">
        <v>10712</v>
      </c>
      <c r="P10" s="331" t="s">
        <v>10709</v>
      </c>
      <c r="Q10" s="331" t="s">
        <v>10710</v>
      </c>
      <c r="R10" s="331" t="s">
        <v>10711</v>
      </c>
    </row>
    <row r="19" spans="8:8" x14ac:dyDescent="0.25">
      <c r="H19" s="331"/>
    </row>
  </sheetData>
  <mergeCells count="1">
    <mergeCell ref="A7:R7"/>
  </mergeCells>
  <pageMargins left="0.511811024" right="0.511811024" top="0.78740157499999996" bottom="0.78740157499999996" header="0.31496062000000002" footer="0.31496062000000002"/>
  <pageSetup paperSize="9" scale="4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B2:IV47"/>
  <sheetViews>
    <sheetView showGridLines="0" view="pageBreakPreview" zoomScaleNormal="100" zoomScaleSheetLayoutView="100" workbookViewId="0">
      <selection activeCell="B47" sqref="B47:I47"/>
    </sheetView>
  </sheetViews>
  <sheetFormatPr defaultColWidth="5.85546875" defaultRowHeight="12.75" x14ac:dyDescent="0.2"/>
  <cols>
    <col min="1" max="1" width="11" style="257" customWidth="1"/>
    <col min="2" max="2" width="13.85546875" style="257" customWidth="1"/>
    <col min="3" max="3" width="40.28515625" style="257" customWidth="1"/>
    <col min="4" max="4" width="14.7109375" style="257" customWidth="1"/>
    <col min="5" max="5" width="20.140625" style="257" customWidth="1"/>
    <col min="6" max="7" width="14.7109375" style="257" customWidth="1"/>
    <col min="8" max="8" width="11.140625" style="257" customWidth="1"/>
    <col min="9" max="9" width="17.85546875" style="257" customWidth="1"/>
    <col min="10" max="255" width="9.140625" style="257" customWidth="1"/>
    <col min="256" max="256" width="5.85546875" style="257"/>
    <col min="257" max="257" width="11" style="257" customWidth="1"/>
    <col min="258" max="258" width="13.85546875" style="257" customWidth="1"/>
    <col min="259" max="259" width="40.28515625" style="257" customWidth="1"/>
    <col min="260" max="260" width="14.7109375" style="257" customWidth="1"/>
    <col min="261" max="261" width="20.140625" style="257" customWidth="1"/>
    <col min="262" max="263" width="14.7109375" style="257" customWidth="1"/>
    <col min="264" max="264" width="11.140625" style="257" customWidth="1"/>
    <col min="265" max="265" width="17.85546875" style="257" customWidth="1"/>
    <col min="266" max="511" width="9.140625" style="257" customWidth="1"/>
    <col min="512" max="512" width="5.85546875" style="257"/>
    <col min="513" max="513" width="11" style="257" customWidth="1"/>
    <col min="514" max="514" width="13.85546875" style="257" customWidth="1"/>
    <col min="515" max="515" width="40.28515625" style="257" customWidth="1"/>
    <col min="516" max="516" width="14.7109375" style="257" customWidth="1"/>
    <col min="517" max="517" width="20.140625" style="257" customWidth="1"/>
    <col min="518" max="519" width="14.7109375" style="257" customWidth="1"/>
    <col min="520" max="520" width="11.140625" style="257" customWidth="1"/>
    <col min="521" max="521" width="17.85546875" style="257" customWidth="1"/>
    <col min="522" max="767" width="9.140625" style="257" customWidth="1"/>
    <col min="768" max="768" width="5.85546875" style="257"/>
    <col min="769" max="769" width="11" style="257" customWidth="1"/>
    <col min="770" max="770" width="13.85546875" style="257" customWidth="1"/>
    <col min="771" max="771" width="40.28515625" style="257" customWidth="1"/>
    <col min="772" max="772" width="14.7109375" style="257" customWidth="1"/>
    <col min="773" max="773" width="20.140625" style="257" customWidth="1"/>
    <col min="774" max="775" width="14.7109375" style="257" customWidth="1"/>
    <col min="776" max="776" width="11.140625" style="257" customWidth="1"/>
    <col min="777" max="777" width="17.85546875" style="257" customWidth="1"/>
    <col min="778" max="1023" width="9.140625" style="257" customWidth="1"/>
    <col min="1024" max="1024" width="5.85546875" style="257"/>
    <col min="1025" max="1025" width="11" style="257" customWidth="1"/>
    <col min="1026" max="1026" width="13.85546875" style="257" customWidth="1"/>
    <col min="1027" max="1027" width="40.28515625" style="257" customWidth="1"/>
    <col min="1028" max="1028" width="14.7109375" style="257" customWidth="1"/>
    <col min="1029" max="1029" width="20.140625" style="257" customWidth="1"/>
    <col min="1030" max="1031" width="14.7109375" style="257" customWidth="1"/>
    <col min="1032" max="1032" width="11.140625" style="257" customWidth="1"/>
    <col min="1033" max="1033" width="17.85546875" style="257" customWidth="1"/>
    <col min="1034" max="1279" width="9.140625" style="257" customWidth="1"/>
    <col min="1280" max="1280" width="5.85546875" style="257"/>
    <col min="1281" max="1281" width="11" style="257" customWidth="1"/>
    <col min="1282" max="1282" width="13.85546875" style="257" customWidth="1"/>
    <col min="1283" max="1283" width="40.28515625" style="257" customWidth="1"/>
    <col min="1284" max="1284" width="14.7109375" style="257" customWidth="1"/>
    <col min="1285" max="1285" width="20.140625" style="257" customWidth="1"/>
    <col min="1286" max="1287" width="14.7109375" style="257" customWidth="1"/>
    <col min="1288" max="1288" width="11.140625" style="257" customWidth="1"/>
    <col min="1289" max="1289" width="17.85546875" style="257" customWidth="1"/>
    <col min="1290" max="1535" width="9.140625" style="257" customWidth="1"/>
    <col min="1536" max="1536" width="5.85546875" style="257"/>
    <col min="1537" max="1537" width="11" style="257" customWidth="1"/>
    <col min="1538" max="1538" width="13.85546875" style="257" customWidth="1"/>
    <col min="1539" max="1539" width="40.28515625" style="257" customWidth="1"/>
    <col min="1540" max="1540" width="14.7109375" style="257" customWidth="1"/>
    <col min="1541" max="1541" width="20.140625" style="257" customWidth="1"/>
    <col min="1542" max="1543" width="14.7109375" style="257" customWidth="1"/>
    <col min="1544" max="1544" width="11.140625" style="257" customWidth="1"/>
    <col min="1545" max="1545" width="17.85546875" style="257" customWidth="1"/>
    <col min="1546" max="1791" width="9.140625" style="257" customWidth="1"/>
    <col min="1792" max="1792" width="5.85546875" style="257"/>
    <col min="1793" max="1793" width="11" style="257" customWidth="1"/>
    <col min="1794" max="1794" width="13.85546875" style="257" customWidth="1"/>
    <col min="1795" max="1795" width="40.28515625" style="257" customWidth="1"/>
    <col min="1796" max="1796" width="14.7109375" style="257" customWidth="1"/>
    <col min="1797" max="1797" width="20.140625" style="257" customWidth="1"/>
    <col min="1798" max="1799" width="14.7109375" style="257" customWidth="1"/>
    <col min="1800" max="1800" width="11.140625" style="257" customWidth="1"/>
    <col min="1801" max="1801" width="17.85546875" style="257" customWidth="1"/>
    <col min="1802" max="2047" width="9.140625" style="257" customWidth="1"/>
    <col min="2048" max="2048" width="5.85546875" style="257"/>
    <col min="2049" max="2049" width="11" style="257" customWidth="1"/>
    <col min="2050" max="2050" width="13.85546875" style="257" customWidth="1"/>
    <col min="2051" max="2051" width="40.28515625" style="257" customWidth="1"/>
    <col min="2052" max="2052" width="14.7109375" style="257" customWidth="1"/>
    <col min="2053" max="2053" width="20.140625" style="257" customWidth="1"/>
    <col min="2054" max="2055" width="14.7109375" style="257" customWidth="1"/>
    <col min="2056" max="2056" width="11.140625" style="257" customWidth="1"/>
    <col min="2057" max="2057" width="17.85546875" style="257" customWidth="1"/>
    <col min="2058" max="2303" width="9.140625" style="257" customWidth="1"/>
    <col min="2304" max="2304" width="5.85546875" style="257"/>
    <col min="2305" max="2305" width="11" style="257" customWidth="1"/>
    <col min="2306" max="2306" width="13.85546875" style="257" customWidth="1"/>
    <col min="2307" max="2307" width="40.28515625" style="257" customWidth="1"/>
    <col min="2308" max="2308" width="14.7109375" style="257" customWidth="1"/>
    <col min="2309" max="2309" width="20.140625" style="257" customWidth="1"/>
    <col min="2310" max="2311" width="14.7109375" style="257" customWidth="1"/>
    <col min="2312" max="2312" width="11.140625" style="257" customWidth="1"/>
    <col min="2313" max="2313" width="17.85546875" style="257" customWidth="1"/>
    <col min="2314" max="2559" width="9.140625" style="257" customWidth="1"/>
    <col min="2560" max="2560" width="5.85546875" style="257"/>
    <col min="2561" max="2561" width="11" style="257" customWidth="1"/>
    <col min="2562" max="2562" width="13.85546875" style="257" customWidth="1"/>
    <col min="2563" max="2563" width="40.28515625" style="257" customWidth="1"/>
    <col min="2564" max="2564" width="14.7109375" style="257" customWidth="1"/>
    <col min="2565" max="2565" width="20.140625" style="257" customWidth="1"/>
    <col min="2566" max="2567" width="14.7109375" style="257" customWidth="1"/>
    <col min="2568" max="2568" width="11.140625" style="257" customWidth="1"/>
    <col min="2569" max="2569" width="17.85546875" style="257" customWidth="1"/>
    <col min="2570" max="2815" width="9.140625" style="257" customWidth="1"/>
    <col min="2816" max="2816" width="5.85546875" style="257"/>
    <col min="2817" max="2817" width="11" style="257" customWidth="1"/>
    <col min="2818" max="2818" width="13.85546875" style="257" customWidth="1"/>
    <col min="2819" max="2819" width="40.28515625" style="257" customWidth="1"/>
    <col min="2820" max="2820" width="14.7109375" style="257" customWidth="1"/>
    <col min="2821" max="2821" width="20.140625" style="257" customWidth="1"/>
    <col min="2822" max="2823" width="14.7109375" style="257" customWidth="1"/>
    <col min="2824" max="2824" width="11.140625" style="257" customWidth="1"/>
    <col min="2825" max="2825" width="17.85546875" style="257" customWidth="1"/>
    <col min="2826" max="3071" width="9.140625" style="257" customWidth="1"/>
    <col min="3072" max="3072" width="5.85546875" style="257"/>
    <col min="3073" max="3073" width="11" style="257" customWidth="1"/>
    <col min="3074" max="3074" width="13.85546875" style="257" customWidth="1"/>
    <col min="3075" max="3075" width="40.28515625" style="257" customWidth="1"/>
    <col min="3076" max="3076" width="14.7109375" style="257" customWidth="1"/>
    <col min="3077" max="3077" width="20.140625" style="257" customWidth="1"/>
    <col min="3078" max="3079" width="14.7109375" style="257" customWidth="1"/>
    <col min="3080" max="3080" width="11.140625" style="257" customWidth="1"/>
    <col min="3081" max="3081" width="17.85546875" style="257" customWidth="1"/>
    <col min="3082" max="3327" width="9.140625" style="257" customWidth="1"/>
    <col min="3328" max="3328" width="5.85546875" style="257"/>
    <col min="3329" max="3329" width="11" style="257" customWidth="1"/>
    <col min="3330" max="3330" width="13.85546875" style="257" customWidth="1"/>
    <col min="3331" max="3331" width="40.28515625" style="257" customWidth="1"/>
    <col min="3332" max="3332" width="14.7109375" style="257" customWidth="1"/>
    <col min="3333" max="3333" width="20.140625" style="257" customWidth="1"/>
    <col min="3334" max="3335" width="14.7109375" style="257" customWidth="1"/>
    <col min="3336" max="3336" width="11.140625" style="257" customWidth="1"/>
    <col min="3337" max="3337" width="17.85546875" style="257" customWidth="1"/>
    <col min="3338" max="3583" width="9.140625" style="257" customWidth="1"/>
    <col min="3584" max="3584" width="5.85546875" style="257"/>
    <col min="3585" max="3585" width="11" style="257" customWidth="1"/>
    <col min="3586" max="3586" width="13.85546875" style="257" customWidth="1"/>
    <col min="3587" max="3587" width="40.28515625" style="257" customWidth="1"/>
    <col min="3588" max="3588" width="14.7109375" style="257" customWidth="1"/>
    <col min="3589" max="3589" width="20.140625" style="257" customWidth="1"/>
    <col min="3590" max="3591" width="14.7109375" style="257" customWidth="1"/>
    <col min="3592" max="3592" width="11.140625" style="257" customWidth="1"/>
    <col min="3593" max="3593" width="17.85546875" style="257" customWidth="1"/>
    <col min="3594" max="3839" width="9.140625" style="257" customWidth="1"/>
    <col min="3840" max="3840" width="5.85546875" style="257"/>
    <col min="3841" max="3841" width="11" style="257" customWidth="1"/>
    <col min="3842" max="3842" width="13.85546875" style="257" customWidth="1"/>
    <col min="3843" max="3843" width="40.28515625" style="257" customWidth="1"/>
    <col min="3844" max="3844" width="14.7109375" style="257" customWidth="1"/>
    <col min="3845" max="3845" width="20.140625" style="257" customWidth="1"/>
    <col min="3846" max="3847" width="14.7109375" style="257" customWidth="1"/>
    <col min="3848" max="3848" width="11.140625" style="257" customWidth="1"/>
    <col min="3849" max="3849" width="17.85546875" style="257" customWidth="1"/>
    <col min="3850" max="4095" width="9.140625" style="257" customWidth="1"/>
    <col min="4096" max="4096" width="5.85546875" style="257"/>
    <col min="4097" max="4097" width="11" style="257" customWidth="1"/>
    <col min="4098" max="4098" width="13.85546875" style="257" customWidth="1"/>
    <col min="4099" max="4099" width="40.28515625" style="257" customWidth="1"/>
    <col min="4100" max="4100" width="14.7109375" style="257" customWidth="1"/>
    <col min="4101" max="4101" width="20.140625" style="257" customWidth="1"/>
    <col min="4102" max="4103" width="14.7109375" style="257" customWidth="1"/>
    <col min="4104" max="4104" width="11.140625" style="257" customWidth="1"/>
    <col min="4105" max="4105" width="17.85546875" style="257" customWidth="1"/>
    <col min="4106" max="4351" width="9.140625" style="257" customWidth="1"/>
    <col min="4352" max="4352" width="5.85546875" style="257"/>
    <col min="4353" max="4353" width="11" style="257" customWidth="1"/>
    <col min="4354" max="4354" width="13.85546875" style="257" customWidth="1"/>
    <col min="4355" max="4355" width="40.28515625" style="257" customWidth="1"/>
    <col min="4356" max="4356" width="14.7109375" style="257" customWidth="1"/>
    <col min="4357" max="4357" width="20.140625" style="257" customWidth="1"/>
    <col min="4358" max="4359" width="14.7109375" style="257" customWidth="1"/>
    <col min="4360" max="4360" width="11.140625" style="257" customWidth="1"/>
    <col min="4361" max="4361" width="17.85546875" style="257" customWidth="1"/>
    <col min="4362" max="4607" width="9.140625" style="257" customWidth="1"/>
    <col min="4608" max="4608" width="5.85546875" style="257"/>
    <col min="4609" max="4609" width="11" style="257" customWidth="1"/>
    <col min="4610" max="4610" width="13.85546875" style="257" customWidth="1"/>
    <col min="4611" max="4611" width="40.28515625" style="257" customWidth="1"/>
    <col min="4612" max="4612" width="14.7109375" style="257" customWidth="1"/>
    <col min="4613" max="4613" width="20.140625" style="257" customWidth="1"/>
    <col min="4614" max="4615" width="14.7109375" style="257" customWidth="1"/>
    <col min="4616" max="4616" width="11.140625" style="257" customWidth="1"/>
    <col min="4617" max="4617" width="17.85546875" style="257" customWidth="1"/>
    <col min="4618" max="4863" width="9.140625" style="257" customWidth="1"/>
    <col min="4864" max="4864" width="5.85546875" style="257"/>
    <col min="4865" max="4865" width="11" style="257" customWidth="1"/>
    <col min="4866" max="4866" width="13.85546875" style="257" customWidth="1"/>
    <col min="4867" max="4867" width="40.28515625" style="257" customWidth="1"/>
    <col min="4868" max="4868" width="14.7109375" style="257" customWidth="1"/>
    <col min="4869" max="4869" width="20.140625" style="257" customWidth="1"/>
    <col min="4870" max="4871" width="14.7109375" style="257" customWidth="1"/>
    <col min="4872" max="4872" width="11.140625" style="257" customWidth="1"/>
    <col min="4873" max="4873" width="17.85546875" style="257" customWidth="1"/>
    <col min="4874" max="5119" width="9.140625" style="257" customWidth="1"/>
    <col min="5120" max="5120" width="5.85546875" style="257"/>
    <col min="5121" max="5121" width="11" style="257" customWidth="1"/>
    <col min="5122" max="5122" width="13.85546875" style="257" customWidth="1"/>
    <col min="5123" max="5123" width="40.28515625" style="257" customWidth="1"/>
    <col min="5124" max="5124" width="14.7109375" style="257" customWidth="1"/>
    <col min="5125" max="5125" width="20.140625" style="257" customWidth="1"/>
    <col min="5126" max="5127" width="14.7109375" style="257" customWidth="1"/>
    <col min="5128" max="5128" width="11.140625" style="257" customWidth="1"/>
    <col min="5129" max="5129" width="17.85546875" style="257" customWidth="1"/>
    <col min="5130" max="5375" width="9.140625" style="257" customWidth="1"/>
    <col min="5376" max="5376" width="5.85546875" style="257"/>
    <col min="5377" max="5377" width="11" style="257" customWidth="1"/>
    <col min="5378" max="5378" width="13.85546875" style="257" customWidth="1"/>
    <col min="5379" max="5379" width="40.28515625" style="257" customWidth="1"/>
    <col min="5380" max="5380" width="14.7109375" style="257" customWidth="1"/>
    <col min="5381" max="5381" width="20.140625" style="257" customWidth="1"/>
    <col min="5382" max="5383" width="14.7109375" style="257" customWidth="1"/>
    <col min="5384" max="5384" width="11.140625" style="257" customWidth="1"/>
    <col min="5385" max="5385" width="17.85546875" style="257" customWidth="1"/>
    <col min="5386" max="5631" width="9.140625" style="257" customWidth="1"/>
    <col min="5632" max="5632" width="5.85546875" style="257"/>
    <col min="5633" max="5633" width="11" style="257" customWidth="1"/>
    <col min="5634" max="5634" width="13.85546875" style="257" customWidth="1"/>
    <col min="5635" max="5635" width="40.28515625" style="257" customWidth="1"/>
    <col min="5636" max="5636" width="14.7109375" style="257" customWidth="1"/>
    <col min="5637" max="5637" width="20.140625" style="257" customWidth="1"/>
    <col min="5638" max="5639" width="14.7109375" style="257" customWidth="1"/>
    <col min="5640" max="5640" width="11.140625" style="257" customWidth="1"/>
    <col min="5641" max="5641" width="17.85546875" style="257" customWidth="1"/>
    <col min="5642" max="5887" width="9.140625" style="257" customWidth="1"/>
    <col min="5888" max="5888" width="5.85546875" style="257"/>
    <col min="5889" max="5889" width="11" style="257" customWidth="1"/>
    <col min="5890" max="5890" width="13.85546875" style="257" customWidth="1"/>
    <col min="5891" max="5891" width="40.28515625" style="257" customWidth="1"/>
    <col min="5892" max="5892" width="14.7109375" style="257" customWidth="1"/>
    <col min="5893" max="5893" width="20.140625" style="257" customWidth="1"/>
    <col min="5894" max="5895" width="14.7109375" style="257" customWidth="1"/>
    <col min="5896" max="5896" width="11.140625" style="257" customWidth="1"/>
    <col min="5897" max="5897" width="17.85546875" style="257" customWidth="1"/>
    <col min="5898" max="6143" width="9.140625" style="257" customWidth="1"/>
    <col min="6144" max="6144" width="5.85546875" style="257"/>
    <col min="6145" max="6145" width="11" style="257" customWidth="1"/>
    <col min="6146" max="6146" width="13.85546875" style="257" customWidth="1"/>
    <col min="6147" max="6147" width="40.28515625" style="257" customWidth="1"/>
    <col min="6148" max="6148" width="14.7109375" style="257" customWidth="1"/>
    <col min="6149" max="6149" width="20.140625" style="257" customWidth="1"/>
    <col min="6150" max="6151" width="14.7109375" style="257" customWidth="1"/>
    <col min="6152" max="6152" width="11.140625" style="257" customWidth="1"/>
    <col min="6153" max="6153" width="17.85546875" style="257" customWidth="1"/>
    <col min="6154" max="6399" width="9.140625" style="257" customWidth="1"/>
    <col min="6400" max="6400" width="5.85546875" style="257"/>
    <col min="6401" max="6401" width="11" style="257" customWidth="1"/>
    <col min="6402" max="6402" width="13.85546875" style="257" customWidth="1"/>
    <col min="6403" max="6403" width="40.28515625" style="257" customWidth="1"/>
    <col min="6404" max="6404" width="14.7109375" style="257" customWidth="1"/>
    <col min="6405" max="6405" width="20.140625" style="257" customWidth="1"/>
    <col min="6406" max="6407" width="14.7109375" style="257" customWidth="1"/>
    <col min="6408" max="6408" width="11.140625" style="257" customWidth="1"/>
    <col min="6409" max="6409" width="17.85546875" style="257" customWidth="1"/>
    <col min="6410" max="6655" width="9.140625" style="257" customWidth="1"/>
    <col min="6656" max="6656" width="5.85546875" style="257"/>
    <col min="6657" max="6657" width="11" style="257" customWidth="1"/>
    <col min="6658" max="6658" width="13.85546875" style="257" customWidth="1"/>
    <col min="6659" max="6659" width="40.28515625" style="257" customWidth="1"/>
    <col min="6660" max="6660" width="14.7109375" style="257" customWidth="1"/>
    <col min="6661" max="6661" width="20.140625" style="257" customWidth="1"/>
    <col min="6662" max="6663" width="14.7109375" style="257" customWidth="1"/>
    <col min="6664" max="6664" width="11.140625" style="257" customWidth="1"/>
    <col min="6665" max="6665" width="17.85546875" style="257" customWidth="1"/>
    <col min="6666" max="6911" width="9.140625" style="257" customWidth="1"/>
    <col min="6912" max="6912" width="5.85546875" style="257"/>
    <col min="6913" max="6913" width="11" style="257" customWidth="1"/>
    <col min="6914" max="6914" width="13.85546875" style="257" customWidth="1"/>
    <col min="6915" max="6915" width="40.28515625" style="257" customWidth="1"/>
    <col min="6916" max="6916" width="14.7109375" style="257" customWidth="1"/>
    <col min="6917" max="6917" width="20.140625" style="257" customWidth="1"/>
    <col min="6918" max="6919" width="14.7109375" style="257" customWidth="1"/>
    <col min="6920" max="6920" width="11.140625" style="257" customWidth="1"/>
    <col min="6921" max="6921" width="17.85546875" style="257" customWidth="1"/>
    <col min="6922" max="7167" width="9.140625" style="257" customWidth="1"/>
    <col min="7168" max="7168" width="5.85546875" style="257"/>
    <col min="7169" max="7169" width="11" style="257" customWidth="1"/>
    <col min="7170" max="7170" width="13.85546875" style="257" customWidth="1"/>
    <col min="7171" max="7171" width="40.28515625" style="257" customWidth="1"/>
    <col min="7172" max="7172" width="14.7109375" style="257" customWidth="1"/>
    <col min="7173" max="7173" width="20.140625" style="257" customWidth="1"/>
    <col min="7174" max="7175" width="14.7109375" style="257" customWidth="1"/>
    <col min="7176" max="7176" width="11.140625" style="257" customWidth="1"/>
    <col min="7177" max="7177" width="17.85546875" style="257" customWidth="1"/>
    <col min="7178" max="7423" width="9.140625" style="257" customWidth="1"/>
    <col min="7424" max="7424" width="5.85546875" style="257"/>
    <col min="7425" max="7425" width="11" style="257" customWidth="1"/>
    <col min="7426" max="7426" width="13.85546875" style="257" customWidth="1"/>
    <col min="7427" max="7427" width="40.28515625" style="257" customWidth="1"/>
    <col min="7428" max="7428" width="14.7109375" style="257" customWidth="1"/>
    <col min="7429" max="7429" width="20.140625" style="257" customWidth="1"/>
    <col min="7430" max="7431" width="14.7109375" style="257" customWidth="1"/>
    <col min="7432" max="7432" width="11.140625" style="257" customWidth="1"/>
    <col min="7433" max="7433" width="17.85546875" style="257" customWidth="1"/>
    <col min="7434" max="7679" width="9.140625" style="257" customWidth="1"/>
    <col min="7680" max="7680" width="5.85546875" style="257"/>
    <col min="7681" max="7681" width="11" style="257" customWidth="1"/>
    <col min="7682" max="7682" width="13.85546875" style="257" customWidth="1"/>
    <col min="7683" max="7683" width="40.28515625" style="257" customWidth="1"/>
    <col min="7684" max="7684" width="14.7109375" style="257" customWidth="1"/>
    <col min="7685" max="7685" width="20.140625" style="257" customWidth="1"/>
    <col min="7686" max="7687" width="14.7109375" style="257" customWidth="1"/>
    <col min="7688" max="7688" width="11.140625" style="257" customWidth="1"/>
    <col min="7689" max="7689" width="17.85546875" style="257" customWidth="1"/>
    <col min="7690" max="7935" width="9.140625" style="257" customWidth="1"/>
    <col min="7936" max="7936" width="5.85546875" style="257"/>
    <col min="7937" max="7937" width="11" style="257" customWidth="1"/>
    <col min="7938" max="7938" width="13.85546875" style="257" customWidth="1"/>
    <col min="7939" max="7939" width="40.28515625" style="257" customWidth="1"/>
    <col min="7940" max="7940" width="14.7109375" style="257" customWidth="1"/>
    <col min="7941" max="7941" width="20.140625" style="257" customWidth="1"/>
    <col min="7942" max="7943" width="14.7109375" style="257" customWidth="1"/>
    <col min="7944" max="7944" width="11.140625" style="257" customWidth="1"/>
    <col min="7945" max="7945" width="17.85546875" style="257" customWidth="1"/>
    <col min="7946" max="8191" width="9.140625" style="257" customWidth="1"/>
    <col min="8192" max="8192" width="5.85546875" style="257"/>
    <col min="8193" max="8193" width="11" style="257" customWidth="1"/>
    <col min="8194" max="8194" width="13.85546875" style="257" customWidth="1"/>
    <col min="8195" max="8195" width="40.28515625" style="257" customWidth="1"/>
    <col min="8196" max="8196" width="14.7109375" style="257" customWidth="1"/>
    <col min="8197" max="8197" width="20.140625" style="257" customWidth="1"/>
    <col min="8198" max="8199" width="14.7109375" style="257" customWidth="1"/>
    <col min="8200" max="8200" width="11.140625" style="257" customWidth="1"/>
    <col min="8201" max="8201" width="17.85546875" style="257" customWidth="1"/>
    <col min="8202" max="8447" width="9.140625" style="257" customWidth="1"/>
    <col min="8448" max="8448" width="5.85546875" style="257"/>
    <col min="8449" max="8449" width="11" style="257" customWidth="1"/>
    <col min="8450" max="8450" width="13.85546875" style="257" customWidth="1"/>
    <col min="8451" max="8451" width="40.28515625" style="257" customWidth="1"/>
    <col min="8452" max="8452" width="14.7109375" style="257" customWidth="1"/>
    <col min="8453" max="8453" width="20.140625" style="257" customWidth="1"/>
    <col min="8454" max="8455" width="14.7109375" style="257" customWidth="1"/>
    <col min="8456" max="8456" width="11.140625" style="257" customWidth="1"/>
    <col min="8457" max="8457" width="17.85546875" style="257" customWidth="1"/>
    <col min="8458" max="8703" width="9.140625" style="257" customWidth="1"/>
    <col min="8704" max="8704" width="5.85546875" style="257"/>
    <col min="8705" max="8705" width="11" style="257" customWidth="1"/>
    <col min="8706" max="8706" width="13.85546875" style="257" customWidth="1"/>
    <col min="8707" max="8707" width="40.28515625" style="257" customWidth="1"/>
    <col min="8708" max="8708" width="14.7109375" style="257" customWidth="1"/>
    <col min="8709" max="8709" width="20.140625" style="257" customWidth="1"/>
    <col min="8710" max="8711" width="14.7109375" style="257" customWidth="1"/>
    <col min="8712" max="8712" width="11.140625" style="257" customWidth="1"/>
    <col min="8713" max="8713" width="17.85546875" style="257" customWidth="1"/>
    <col min="8714" max="8959" width="9.140625" style="257" customWidth="1"/>
    <col min="8960" max="8960" width="5.85546875" style="257"/>
    <col min="8961" max="8961" width="11" style="257" customWidth="1"/>
    <col min="8962" max="8962" width="13.85546875" style="257" customWidth="1"/>
    <col min="8963" max="8963" width="40.28515625" style="257" customWidth="1"/>
    <col min="8964" max="8964" width="14.7109375" style="257" customWidth="1"/>
    <col min="8965" max="8965" width="20.140625" style="257" customWidth="1"/>
    <col min="8966" max="8967" width="14.7109375" style="257" customWidth="1"/>
    <col min="8968" max="8968" width="11.140625" style="257" customWidth="1"/>
    <col min="8969" max="8969" width="17.85546875" style="257" customWidth="1"/>
    <col min="8970" max="9215" width="9.140625" style="257" customWidth="1"/>
    <col min="9216" max="9216" width="5.85546875" style="257"/>
    <col min="9217" max="9217" width="11" style="257" customWidth="1"/>
    <col min="9218" max="9218" width="13.85546875" style="257" customWidth="1"/>
    <col min="9219" max="9219" width="40.28515625" style="257" customWidth="1"/>
    <col min="9220" max="9220" width="14.7109375" style="257" customWidth="1"/>
    <col min="9221" max="9221" width="20.140625" style="257" customWidth="1"/>
    <col min="9222" max="9223" width="14.7109375" style="257" customWidth="1"/>
    <col min="9224" max="9224" width="11.140625" style="257" customWidth="1"/>
    <col min="9225" max="9225" width="17.85546875" style="257" customWidth="1"/>
    <col min="9226" max="9471" width="9.140625" style="257" customWidth="1"/>
    <col min="9472" max="9472" width="5.85546875" style="257"/>
    <col min="9473" max="9473" width="11" style="257" customWidth="1"/>
    <col min="9474" max="9474" width="13.85546875" style="257" customWidth="1"/>
    <col min="9475" max="9475" width="40.28515625" style="257" customWidth="1"/>
    <col min="9476" max="9476" width="14.7109375" style="257" customWidth="1"/>
    <col min="9477" max="9477" width="20.140625" style="257" customWidth="1"/>
    <col min="9478" max="9479" width="14.7109375" style="257" customWidth="1"/>
    <col min="9480" max="9480" width="11.140625" style="257" customWidth="1"/>
    <col min="9481" max="9481" width="17.85546875" style="257" customWidth="1"/>
    <col min="9482" max="9727" width="9.140625" style="257" customWidth="1"/>
    <col min="9728" max="9728" width="5.85546875" style="257"/>
    <col min="9729" max="9729" width="11" style="257" customWidth="1"/>
    <col min="9730" max="9730" width="13.85546875" style="257" customWidth="1"/>
    <col min="9731" max="9731" width="40.28515625" style="257" customWidth="1"/>
    <col min="9732" max="9732" width="14.7109375" style="257" customWidth="1"/>
    <col min="9733" max="9733" width="20.140625" style="257" customWidth="1"/>
    <col min="9734" max="9735" width="14.7109375" style="257" customWidth="1"/>
    <col min="9736" max="9736" width="11.140625" style="257" customWidth="1"/>
    <col min="9737" max="9737" width="17.85546875" style="257" customWidth="1"/>
    <col min="9738" max="9983" width="9.140625" style="257" customWidth="1"/>
    <col min="9984" max="9984" width="5.85546875" style="257"/>
    <col min="9985" max="9985" width="11" style="257" customWidth="1"/>
    <col min="9986" max="9986" width="13.85546875" style="257" customWidth="1"/>
    <col min="9987" max="9987" width="40.28515625" style="257" customWidth="1"/>
    <col min="9988" max="9988" width="14.7109375" style="257" customWidth="1"/>
    <col min="9989" max="9989" width="20.140625" style="257" customWidth="1"/>
    <col min="9990" max="9991" width="14.7109375" style="257" customWidth="1"/>
    <col min="9992" max="9992" width="11.140625" style="257" customWidth="1"/>
    <col min="9993" max="9993" width="17.85546875" style="257" customWidth="1"/>
    <col min="9994" max="10239" width="9.140625" style="257" customWidth="1"/>
    <col min="10240" max="10240" width="5.85546875" style="257"/>
    <col min="10241" max="10241" width="11" style="257" customWidth="1"/>
    <col min="10242" max="10242" width="13.85546875" style="257" customWidth="1"/>
    <col min="10243" max="10243" width="40.28515625" style="257" customWidth="1"/>
    <col min="10244" max="10244" width="14.7109375" style="257" customWidth="1"/>
    <col min="10245" max="10245" width="20.140625" style="257" customWidth="1"/>
    <col min="10246" max="10247" width="14.7109375" style="257" customWidth="1"/>
    <col min="10248" max="10248" width="11.140625" style="257" customWidth="1"/>
    <col min="10249" max="10249" width="17.85546875" style="257" customWidth="1"/>
    <col min="10250" max="10495" width="9.140625" style="257" customWidth="1"/>
    <col min="10496" max="10496" width="5.85546875" style="257"/>
    <col min="10497" max="10497" width="11" style="257" customWidth="1"/>
    <col min="10498" max="10498" width="13.85546875" style="257" customWidth="1"/>
    <col min="10499" max="10499" width="40.28515625" style="257" customWidth="1"/>
    <col min="10500" max="10500" width="14.7109375" style="257" customWidth="1"/>
    <col min="10501" max="10501" width="20.140625" style="257" customWidth="1"/>
    <col min="10502" max="10503" width="14.7109375" style="257" customWidth="1"/>
    <col min="10504" max="10504" width="11.140625" style="257" customWidth="1"/>
    <col min="10505" max="10505" width="17.85546875" style="257" customWidth="1"/>
    <col min="10506" max="10751" width="9.140625" style="257" customWidth="1"/>
    <col min="10752" max="10752" width="5.85546875" style="257"/>
    <col min="10753" max="10753" width="11" style="257" customWidth="1"/>
    <col min="10754" max="10754" width="13.85546875" style="257" customWidth="1"/>
    <col min="10755" max="10755" width="40.28515625" style="257" customWidth="1"/>
    <col min="10756" max="10756" width="14.7109375" style="257" customWidth="1"/>
    <col min="10757" max="10757" width="20.140625" style="257" customWidth="1"/>
    <col min="10758" max="10759" width="14.7109375" style="257" customWidth="1"/>
    <col min="10760" max="10760" width="11.140625" style="257" customWidth="1"/>
    <col min="10761" max="10761" width="17.85546875" style="257" customWidth="1"/>
    <col min="10762" max="11007" width="9.140625" style="257" customWidth="1"/>
    <col min="11008" max="11008" width="5.85546875" style="257"/>
    <col min="11009" max="11009" width="11" style="257" customWidth="1"/>
    <col min="11010" max="11010" width="13.85546875" style="257" customWidth="1"/>
    <col min="11011" max="11011" width="40.28515625" style="257" customWidth="1"/>
    <col min="11012" max="11012" width="14.7109375" style="257" customWidth="1"/>
    <col min="11013" max="11013" width="20.140625" style="257" customWidth="1"/>
    <col min="11014" max="11015" width="14.7109375" style="257" customWidth="1"/>
    <col min="11016" max="11016" width="11.140625" style="257" customWidth="1"/>
    <col min="11017" max="11017" width="17.85546875" style="257" customWidth="1"/>
    <col min="11018" max="11263" width="9.140625" style="257" customWidth="1"/>
    <col min="11264" max="11264" width="5.85546875" style="257"/>
    <col min="11265" max="11265" width="11" style="257" customWidth="1"/>
    <col min="11266" max="11266" width="13.85546875" style="257" customWidth="1"/>
    <col min="11267" max="11267" width="40.28515625" style="257" customWidth="1"/>
    <col min="11268" max="11268" width="14.7109375" style="257" customWidth="1"/>
    <col min="11269" max="11269" width="20.140625" style="257" customWidth="1"/>
    <col min="11270" max="11271" width="14.7109375" style="257" customWidth="1"/>
    <col min="11272" max="11272" width="11.140625" style="257" customWidth="1"/>
    <col min="11273" max="11273" width="17.85546875" style="257" customWidth="1"/>
    <col min="11274" max="11519" width="9.140625" style="257" customWidth="1"/>
    <col min="11520" max="11520" width="5.85546875" style="257"/>
    <col min="11521" max="11521" width="11" style="257" customWidth="1"/>
    <col min="11522" max="11522" width="13.85546875" style="257" customWidth="1"/>
    <col min="11523" max="11523" width="40.28515625" style="257" customWidth="1"/>
    <col min="11524" max="11524" width="14.7109375" style="257" customWidth="1"/>
    <col min="11525" max="11525" width="20.140625" style="257" customWidth="1"/>
    <col min="11526" max="11527" width="14.7109375" style="257" customWidth="1"/>
    <col min="11528" max="11528" width="11.140625" style="257" customWidth="1"/>
    <col min="11529" max="11529" width="17.85546875" style="257" customWidth="1"/>
    <col min="11530" max="11775" width="9.140625" style="257" customWidth="1"/>
    <col min="11776" max="11776" width="5.85546875" style="257"/>
    <col min="11777" max="11777" width="11" style="257" customWidth="1"/>
    <col min="11778" max="11778" width="13.85546875" style="257" customWidth="1"/>
    <col min="11779" max="11779" width="40.28515625" style="257" customWidth="1"/>
    <col min="11780" max="11780" width="14.7109375" style="257" customWidth="1"/>
    <col min="11781" max="11781" width="20.140625" style="257" customWidth="1"/>
    <col min="11782" max="11783" width="14.7109375" style="257" customWidth="1"/>
    <col min="11784" max="11784" width="11.140625" style="257" customWidth="1"/>
    <col min="11785" max="11785" width="17.85546875" style="257" customWidth="1"/>
    <col min="11786" max="12031" width="9.140625" style="257" customWidth="1"/>
    <col min="12032" max="12032" width="5.85546875" style="257"/>
    <col min="12033" max="12033" width="11" style="257" customWidth="1"/>
    <col min="12034" max="12034" width="13.85546875" style="257" customWidth="1"/>
    <col min="12035" max="12035" width="40.28515625" style="257" customWidth="1"/>
    <col min="12036" max="12036" width="14.7109375" style="257" customWidth="1"/>
    <col min="12037" max="12037" width="20.140625" style="257" customWidth="1"/>
    <col min="12038" max="12039" width="14.7109375" style="257" customWidth="1"/>
    <col min="12040" max="12040" width="11.140625" style="257" customWidth="1"/>
    <col min="12041" max="12041" width="17.85546875" style="257" customWidth="1"/>
    <col min="12042" max="12287" width="9.140625" style="257" customWidth="1"/>
    <col min="12288" max="12288" width="5.85546875" style="257"/>
    <col min="12289" max="12289" width="11" style="257" customWidth="1"/>
    <col min="12290" max="12290" width="13.85546875" style="257" customWidth="1"/>
    <col min="12291" max="12291" width="40.28515625" style="257" customWidth="1"/>
    <col min="12292" max="12292" width="14.7109375" style="257" customWidth="1"/>
    <col min="12293" max="12293" width="20.140625" style="257" customWidth="1"/>
    <col min="12294" max="12295" width="14.7109375" style="257" customWidth="1"/>
    <col min="12296" max="12296" width="11.140625" style="257" customWidth="1"/>
    <col min="12297" max="12297" width="17.85546875" style="257" customWidth="1"/>
    <col min="12298" max="12543" width="9.140625" style="257" customWidth="1"/>
    <col min="12544" max="12544" width="5.85546875" style="257"/>
    <col min="12545" max="12545" width="11" style="257" customWidth="1"/>
    <col min="12546" max="12546" width="13.85546875" style="257" customWidth="1"/>
    <col min="12547" max="12547" width="40.28515625" style="257" customWidth="1"/>
    <col min="12548" max="12548" width="14.7109375" style="257" customWidth="1"/>
    <col min="12549" max="12549" width="20.140625" style="257" customWidth="1"/>
    <col min="12550" max="12551" width="14.7109375" style="257" customWidth="1"/>
    <col min="12552" max="12552" width="11.140625" style="257" customWidth="1"/>
    <col min="12553" max="12553" width="17.85546875" style="257" customWidth="1"/>
    <col min="12554" max="12799" width="9.140625" style="257" customWidth="1"/>
    <col min="12800" max="12800" width="5.85546875" style="257"/>
    <col min="12801" max="12801" width="11" style="257" customWidth="1"/>
    <col min="12802" max="12802" width="13.85546875" style="257" customWidth="1"/>
    <col min="12803" max="12803" width="40.28515625" style="257" customWidth="1"/>
    <col min="12804" max="12804" width="14.7109375" style="257" customWidth="1"/>
    <col min="12805" max="12805" width="20.140625" style="257" customWidth="1"/>
    <col min="12806" max="12807" width="14.7109375" style="257" customWidth="1"/>
    <col min="12808" max="12808" width="11.140625" style="257" customWidth="1"/>
    <col min="12809" max="12809" width="17.85546875" style="257" customWidth="1"/>
    <col min="12810" max="13055" width="9.140625" style="257" customWidth="1"/>
    <col min="13056" max="13056" width="5.85546875" style="257"/>
    <col min="13057" max="13057" width="11" style="257" customWidth="1"/>
    <col min="13058" max="13058" width="13.85546875" style="257" customWidth="1"/>
    <col min="13059" max="13059" width="40.28515625" style="257" customWidth="1"/>
    <col min="13060" max="13060" width="14.7109375" style="257" customWidth="1"/>
    <col min="13061" max="13061" width="20.140625" style="257" customWidth="1"/>
    <col min="13062" max="13063" width="14.7109375" style="257" customWidth="1"/>
    <col min="13064" max="13064" width="11.140625" style="257" customWidth="1"/>
    <col min="13065" max="13065" width="17.85546875" style="257" customWidth="1"/>
    <col min="13066" max="13311" width="9.140625" style="257" customWidth="1"/>
    <col min="13312" max="13312" width="5.85546875" style="257"/>
    <col min="13313" max="13313" width="11" style="257" customWidth="1"/>
    <col min="13314" max="13314" width="13.85546875" style="257" customWidth="1"/>
    <col min="13315" max="13315" width="40.28515625" style="257" customWidth="1"/>
    <col min="13316" max="13316" width="14.7109375" style="257" customWidth="1"/>
    <col min="13317" max="13317" width="20.140625" style="257" customWidth="1"/>
    <col min="13318" max="13319" width="14.7109375" style="257" customWidth="1"/>
    <col min="13320" max="13320" width="11.140625" style="257" customWidth="1"/>
    <col min="13321" max="13321" width="17.85546875" style="257" customWidth="1"/>
    <col min="13322" max="13567" width="9.140625" style="257" customWidth="1"/>
    <col min="13568" max="13568" width="5.85546875" style="257"/>
    <col min="13569" max="13569" width="11" style="257" customWidth="1"/>
    <col min="13570" max="13570" width="13.85546875" style="257" customWidth="1"/>
    <col min="13571" max="13571" width="40.28515625" style="257" customWidth="1"/>
    <col min="13572" max="13572" width="14.7109375" style="257" customWidth="1"/>
    <col min="13573" max="13573" width="20.140625" style="257" customWidth="1"/>
    <col min="13574" max="13575" width="14.7109375" style="257" customWidth="1"/>
    <col min="13576" max="13576" width="11.140625" style="257" customWidth="1"/>
    <col min="13577" max="13577" width="17.85546875" style="257" customWidth="1"/>
    <col min="13578" max="13823" width="9.140625" style="257" customWidth="1"/>
    <col min="13824" max="13824" width="5.85546875" style="257"/>
    <col min="13825" max="13825" width="11" style="257" customWidth="1"/>
    <col min="13826" max="13826" width="13.85546875" style="257" customWidth="1"/>
    <col min="13827" max="13827" width="40.28515625" style="257" customWidth="1"/>
    <col min="13828" max="13828" width="14.7109375" style="257" customWidth="1"/>
    <col min="13829" max="13829" width="20.140625" style="257" customWidth="1"/>
    <col min="13830" max="13831" width="14.7109375" style="257" customWidth="1"/>
    <col min="13832" max="13832" width="11.140625" style="257" customWidth="1"/>
    <col min="13833" max="13833" width="17.85546875" style="257" customWidth="1"/>
    <col min="13834" max="14079" width="9.140625" style="257" customWidth="1"/>
    <col min="14080" max="14080" width="5.85546875" style="257"/>
    <col min="14081" max="14081" width="11" style="257" customWidth="1"/>
    <col min="14082" max="14082" width="13.85546875" style="257" customWidth="1"/>
    <col min="14083" max="14083" width="40.28515625" style="257" customWidth="1"/>
    <col min="14084" max="14084" width="14.7109375" style="257" customWidth="1"/>
    <col min="14085" max="14085" width="20.140625" style="257" customWidth="1"/>
    <col min="14086" max="14087" width="14.7109375" style="257" customWidth="1"/>
    <col min="14088" max="14088" width="11.140625" style="257" customWidth="1"/>
    <col min="14089" max="14089" width="17.85546875" style="257" customWidth="1"/>
    <col min="14090" max="14335" width="9.140625" style="257" customWidth="1"/>
    <col min="14336" max="14336" width="5.85546875" style="257"/>
    <col min="14337" max="14337" width="11" style="257" customWidth="1"/>
    <col min="14338" max="14338" width="13.85546875" style="257" customWidth="1"/>
    <col min="14339" max="14339" width="40.28515625" style="257" customWidth="1"/>
    <col min="14340" max="14340" width="14.7109375" style="257" customWidth="1"/>
    <col min="14341" max="14341" width="20.140625" style="257" customWidth="1"/>
    <col min="14342" max="14343" width="14.7109375" style="257" customWidth="1"/>
    <col min="14344" max="14344" width="11.140625" style="257" customWidth="1"/>
    <col min="14345" max="14345" width="17.85546875" style="257" customWidth="1"/>
    <col min="14346" max="14591" width="9.140625" style="257" customWidth="1"/>
    <col min="14592" max="14592" width="5.85546875" style="257"/>
    <col min="14593" max="14593" width="11" style="257" customWidth="1"/>
    <col min="14594" max="14594" width="13.85546875" style="257" customWidth="1"/>
    <col min="14595" max="14595" width="40.28515625" style="257" customWidth="1"/>
    <col min="14596" max="14596" width="14.7109375" style="257" customWidth="1"/>
    <col min="14597" max="14597" width="20.140625" style="257" customWidth="1"/>
    <col min="14598" max="14599" width="14.7109375" style="257" customWidth="1"/>
    <col min="14600" max="14600" width="11.140625" style="257" customWidth="1"/>
    <col min="14601" max="14601" width="17.85546875" style="257" customWidth="1"/>
    <col min="14602" max="14847" width="9.140625" style="257" customWidth="1"/>
    <col min="14848" max="14848" width="5.85546875" style="257"/>
    <col min="14849" max="14849" width="11" style="257" customWidth="1"/>
    <col min="14850" max="14850" width="13.85546875" style="257" customWidth="1"/>
    <col min="14851" max="14851" width="40.28515625" style="257" customWidth="1"/>
    <col min="14852" max="14852" width="14.7109375" style="257" customWidth="1"/>
    <col min="14853" max="14853" width="20.140625" style="257" customWidth="1"/>
    <col min="14854" max="14855" width="14.7109375" style="257" customWidth="1"/>
    <col min="14856" max="14856" width="11.140625" style="257" customWidth="1"/>
    <col min="14857" max="14857" width="17.85546875" style="257" customWidth="1"/>
    <col min="14858" max="15103" width="9.140625" style="257" customWidth="1"/>
    <col min="15104" max="15104" width="5.85546875" style="257"/>
    <col min="15105" max="15105" width="11" style="257" customWidth="1"/>
    <col min="15106" max="15106" width="13.85546875" style="257" customWidth="1"/>
    <col min="15107" max="15107" width="40.28515625" style="257" customWidth="1"/>
    <col min="15108" max="15108" width="14.7109375" style="257" customWidth="1"/>
    <col min="15109" max="15109" width="20.140625" style="257" customWidth="1"/>
    <col min="15110" max="15111" width="14.7109375" style="257" customWidth="1"/>
    <col min="15112" max="15112" width="11.140625" style="257" customWidth="1"/>
    <col min="15113" max="15113" width="17.85546875" style="257" customWidth="1"/>
    <col min="15114" max="15359" width="9.140625" style="257" customWidth="1"/>
    <col min="15360" max="15360" width="5.85546875" style="257"/>
    <col min="15361" max="15361" width="11" style="257" customWidth="1"/>
    <col min="15362" max="15362" width="13.85546875" style="257" customWidth="1"/>
    <col min="15363" max="15363" width="40.28515625" style="257" customWidth="1"/>
    <col min="15364" max="15364" width="14.7109375" style="257" customWidth="1"/>
    <col min="15365" max="15365" width="20.140625" style="257" customWidth="1"/>
    <col min="15366" max="15367" width="14.7109375" style="257" customWidth="1"/>
    <col min="15368" max="15368" width="11.140625" style="257" customWidth="1"/>
    <col min="15369" max="15369" width="17.85546875" style="257" customWidth="1"/>
    <col min="15370" max="15615" width="9.140625" style="257" customWidth="1"/>
    <col min="15616" max="15616" width="5.85546875" style="257"/>
    <col min="15617" max="15617" width="11" style="257" customWidth="1"/>
    <col min="15618" max="15618" width="13.85546875" style="257" customWidth="1"/>
    <col min="15619" max="15619" width="40.28515625" style="257" customWidth="1"/>
    <col min="15620" max="15620" width="14.7109375" style="257" customWidth="1"/>
    <col min="15621" max="15621" width="20.140625" style="257" customWidth="1"/>
    <col min="15622" max="15623" width="14.7109375" style="257" customWidth="1"/>
    <col min="15624" max="15624" width="11.140625" style="257" customWidth="1"/>
    <col min="15625" max="15625" width="17.85546875" style="257" customWidth="1"/>
    <col min="15626" max="15871" width="9.140625" style="257" customWidth="1"/>
    <col min="15872" max="15872" width="5.85546875" style="257"/>
    <col min="15873" max="15873" width="11" style="257" customWidth="1"/>
    <col min="15874" max="15874" width="13.85546875" style="257" customWidth="1"/>
    <col min="15875" max="15875" width="40.28515625" style="257" customWidth="1"/>
    <col min="15876" max="15876" width="14.7109375" style="257" customWidth="1"/>
    <col min="15877" max="15877" width="20.140625" style="257" customWidth="1"/>
    <col min="15878" max="15879" width="14.7109375" style="257" customWidth="1"/>
    <col min="15880" max="15880" width="11.140625" style="257" customWidth="1"/>
    <col min="15881" max="15881" width="17.85546875" style="257" customWidth="1"/>
    <col min="15882" max="16127" width="9.140625" style="257" customWidth="1"/>
    <col min="16128" max="16128" width="5.85546875" style="257"/>
    <col min="16129" max="16129" width="11" style="257" customWidth="1"/>
    <col min="16130" max="16130" width="13.85546875" style="257" customWidth="1"/>
    <col min="16131" max="16131" width="40.28515625" style="257" customWidth="1"/>
    <col min="16132" max="16132" width="14.7109375" style="257" customWidth="1"/>
    <col min="16133" max="16133" width="20.140625" style="257" customWidth="1"/>
    <col min="16134" max="16135" width="14.7109375" style="257" customWidth="1"/>
    <col min="16136" max="16136" width="11.140625" style="257" customWidth="1"/>
    <col min="16137" max="16137" width="17.85546875" style="257" customWidth="1"/>
    <col min="16138" max="16383" width="9.140625" style="257" customWidth="1"/>
    <col min="16384" max="16384" width="5.85546875" style="257"/>
  </cols>
  <sheetData>
    <row r="2" spans="2:256" ht="15.75" x14ac:dyDescent="0.2">
      <c r="B2" s="864" t="s">
        <v>10612</v>
      </c>
      <c r="C2" s="865"/>
      <c r="D2" s="865"/>
      <c r="E2" s="865"/>
      <c r="F2" s="865"/>
      <c r="G2" s="865"/>
      <c r="H2" s="865"/>
      <c r="I2" s="86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c r="FL2" s="256"/>
      <c r="FM2" s="256"/>
      <c r="FN2" s="256"/>
      <c r="FO2" s="256"/>
      <c r="FP2" s="256"/>
      <c r="FQ2" s="256"/>
      <c r="FR2" s="256"/>
      <c r="FS2" s="256"/>
      <c r="FT2" s="256"/>
      <c r="FU2" s="256"/>
      <c r="FV2" s="256"/>
      <c r="FW2" s="256"/>
      <c r="FX2" s="256"/>
      <c r="FY2" s="256"/>
      <c r="FZ2" s="256"/>
      <c r="GA2" s="256"/>
      <c r="GB2" s="256"/>
      <c r="GC2" s="256"/>
      <c r="GD2" s="256"/>
      <c r="GE2" s="256"/>
      <c r="GF2" s="256"/>
      <c r="GG2" s="256"/>
      <c r="GH2" s="256"/>
      <c r="GI2" s="256"/>
      <c r="GJ2" s="256"/>
      <c r="GK2" s="256"/>
      <c r="GL2" s="256"/>
      <c r="GM2" s="256"/>
      <c r="GN2" s="256"/>
      <c r="GO2" s="256"/>
      <c r="GP2" s="256"/>
      <c r="GQ2" s="256"/>
      <c r="GR2" s="256"/>
      <c r="GS2" s="256"/>
      <c r="GT2" s="256"/>
      <c r="GU2" s="256"/>
      <c r="GV2" s="256"/>
      <c r="GW2" s="256"/>
      <c r="GX2" s="256"/>
      <c r="GY2" s="256"/>
      <c r="GZ2" s="256"/>
      <c r="HA2" s="256"/>
      <c r="HB2" s="256"/>
      <c r="HC2" s="256"/>
      <c r="HD2" s="256"/>
      <c r="HE2" s="256"/>
      <c r="HF2" s="256"/>
      <c r="HG2" s="256"/>
      <c r="HH2" s="256"/>
      <c r="HI2" s="256"/>
      <c r="HJ2" s="256"/>
      <c r="HK2" s="256"/>
      <c r="HL2" s="256"/>
      <c r="HM2" s="256"/>
      <c r="HN2" s="256"/>
      <c r="HO2" s="256"/>
      <c r="HP2" s="256"/>
      <c r="HQ2" s="256"/>
      <c r="HR2" s="256"/>
      <c r="HS2" s="256"/>
      <c r="HT2" s="256"/>
      <c r="HU2" s="256"/>
      <c r="HV2" s="256"/>
      <c r="HW2" s="256"/>
      <c r="HX2" s="256"/>
      <c r="HY2" s="256"/>
      <c r="HZ2" s="256"/>
      <c r="IA2" s="256"/>
      <c r="IB2" s="256"/>
      <c r="IC2" s="256"/>
      <c r="ID2" s="256"/>
      <c r="IE2" s="256"/>
      <c r="IF2" s="256"/>
      <c r="IG2" s="256"/>
      <c r="IH2" s="256"/>
      <c r="II2" s="256"/>
      <c r="IJ2" s="256"/>
      <c r="IK2" s="256"/>
      <c r="IL2" s="256"/>
      <c r="IM2" s="256"/>
      <c r="IN2" s="256"/>
      <c r="IO2" s="256"/>
      <c r="IP2" s="256"/>
      <c r="IQ2" s="256"/>
      <c r="IR2" s="256"/>
      <c r="IS2" s="256"/>
      <c r="IT2" s="256"/>
      <c r="IU2" s="256"/>
      <c r="IV2" s="256"/>
    </row>
    <row r="3" spans="2:256" ht="25.5" x14ac:dyDescent="0.2">
      <c r="B3" s="258" t="s">
        <v>5</v>
      </c>
      <c r="C3" s="258" t="s">
        <v>10613</v>
      </c>
      <c r="D3" s="258" t="s">
        <v>10614</v>
      </c>
      <c r="E3" s="258" t="s">
        <v>10615</v>
      </c>
      <c r="F3" s="258" t="s">
        <v>10616</v>
      </c>
      <c r="G3" s="867" t="s">
        <v>10617</v>
      </c>
      <c r="H3" s="868"/>
      <c r="I3" s="258" t="s">
        <v>10618</v>
      </c>
      <c r="J3" s="259"/>
    </row>
    <row r="4" spans="2:256" x14ac:dyDescent="0.2">
      <c r="B4" s="260" t="s">
        <v>3504</v>
      </c>
      <c r="C4" s="261" t="s">
        <v>10619</v>
      </c>
      <c r="D4" s="262"/>
      <c r="E4" s="262"/>
      <c r="F4" s="263"/>
      <c r="G4" s="262"/>
      <c r="H4" s="263"/>
      <c r="I4" s="264"/>
    </row>
    <row r="5" spans="2:256" x14ac:dyDescent="0.2">
      <c r="B5" s="265"/>
      <c r="C5" s="266"/>
      <c r="D5" s="267"/>
      <c r="E5" s="267"/>
      <c r="F5" s="268"/>
      <c r="G5" s="267"/>
      <c r="H5" s="268"/>
      <c r="I5" s="269"/>
    </row>
    <row r="6" spans="2:256" hidden="1" x14ac:dyDescent="0.2">
      <c r="B6" s="270" t="s">
        <v>10620</v>
      </c>
      <c r="C6" s="271" t="s">
        <v>10621</v>
      </c>
      <c r="D6" s="272" t="s">
        <v>10622</v>
      </c>
      <c r="E6" s="272" t="s">
        <v>10623</v>
      </c>
      <c r="F6" s="273"/>
      <c r="G6" s="862">
        <f>D40</f>
        <v>192.77972200313627</v>
      </c>
      <c r="H6" s="863"/>
      <c r="I6" s="273">
        <f>G6*F6</f>
        <v>0</v>
      </c>
    </row>
    <row r="7" spans="2:256" hidden="1" x14ac:dyDescent="0.2">
      <c r="B7" s="270" t="s">
        <v>10624</v>
      </c>
      <c r="C7" s="271" t="s">
        <v>10625</v>
      </c>
      <c r="D7" s="272" t="s">
        <v>10622</v>
      </c>
      <c r="E7" s="272" t="s">
        <v>10623</v>
      </c>
      <c r="F7" s="273"/>
      <c r="G7" s="862">
        <f>G6</f>
        <v>192.77972200313627</v>
      </c>
      <c r="H7" s="863"/>
      <c r="I7" s="273">
        <f>G7*F7</f>
        <v>0</v>
      </c>
    </row>
    <row r="8" spans="2:256" hidden="1" x14ac:dyDescent="0.2">
      <c r="B8" s="270" t="s">
        <v>10626</v>
      </c>
      <c r="C8" s="271" t="s">
        <v>10627</v>
      </c>
      <c r="D8" s="272" t="s">
        <v>10622</v>
      </c>
      <c r="E8" s="272" t="s">
        <v>10623</v>
      </c>
      <c r="F8" s="273"/>
      <c r="G8" s="862">
        <f t="shared" ref="G8:G21" si="0">G7</f>
        <v>192.77972200313627</v>
      </c>
      <c r="H8" s="863"/>
      <c r="I8" s="273">
        <f t="shared" ref="I8:I23" si="1">G8*F8</f>
        <v>0</v>
      </c>
    </row>
    <row r="9" spans="2:256" hidden="1" x14ac:dyDescent="0.2">
      <c r="B9" s="270" t="s">
        <v>10628</v>
      </c>
      <c r="C9" s="271" t="s">
        <v>10629</v>
      </c>
      <c r="D9" s="272" t="s">
        <v>10622</v>
      </c>
      <c r="E9" s="272" t="s">
        <v>10623</v>
      </c>
      <c r="F9" s="273"/>
      <c r="G9" s="862">
        <f t="shared" si="0"/>
        <v>192.77972200313627</v>
      </c>
      <c r="H9" s="863"/>
      <c r="I9" s="273">
        <f t="shared" si="1"/>
        <v>0</v>
      </c>
    </row>
    <row r="10" spans="2:256" hidden="1" x14ac:dyDescent="0.2">
      <c r="B10" s="270" t="s">
        <v>10630</v>
      </c>
      <c r="C10" s="271" t="s">
        <v>10631</v>
      </c>
      <c r="D10" s="272" t="s">
        <v>10622</v>
      </c>
      <c r="E10" s="272" t="s">
        <v>10623</v>
      </c>
      <c r="F10" s="273"/>
      <c r="G10" s="862">
        <f t="shared" si="0"/>
        <v>192.77972200313627</v>
      </c>
      <c r="H10" s="863"/>
      <c r="I10" s="273">
        <f t="shared" si="1"/>
        <v>0</v>
      </c>
    </row>
    <row r="11" spans="2:256" hidden="1" x14ac:dyDescent="0.2">
      <c r="B11" s="274" t="s">
        <v>10632</v>
      </c>
      <c r="C11" s="275" t="s">
        <v>10633</v>
      </c>
      <c r="D11" s="272" t="s">
        <v>10622</v>
      </c>
      <c r="E11" s="272" t="s">
        <v>10623</v>
      </c>
      <c r="F11" s="273"/>
      <c r="G11" s="862">
        <f t="shared" si="0"/>
        <v>192.77972200313627</v>
      </c>
      <c r="H11" s="863"/>
      <c r="I11" s="273">
        <f t="shared" si="1"/>
        <v>0</v>
      </c>
    </row>
    <row r="12" spans="2:256" hidden="1" x14ac:dyDescent="0.2">
      <c r="B12" s="270" t="s">
        <v>10634</v>
      </c>
      <c r="C12" s="271" t="s">
        <v>10635</v>
      </c>
      <c r="D12" s="272" t="s">
        <v>10622</v>
      </c>
      <c r="E12" s="272" t="s">
        <v>10623</v>
      </c>
      <c r="F12" s="273"/>
      <c r="G12" s="862">
        <f t="shared" si="0"/>
        <v>192.77972200313627</v>
      </c>
      <c r="H12" s="863"/>
      <c r="I12" s="273">
        <f t="shared" si="1"/>
        <v>0</v>
      </c>
    </row>
    <row r="13" spans="2:256" hidden="1" x14ac:dyDescent="0.2">
      <c r="B13" s="270" t="s">
        <v>10636</v>
      </c>
      <c r="C13" s="271" t="s">
        <v>10637</v>
      </c>
      <c r="D13" s="272" t="s">
        <v>10622</v>
      </c>
      <c r="E13" s="272" t="s">
        <v>10623</v>
      </c>
      <c r="F13" s="273"/>
      <c r="G13" s="862">
        <f t="shared" si="0"/>
        <v>192.77972200313627</v>
      </c>
      <c r="H13" s="863"/>
      <c r="I13" s="273">
        <f t="shared" si="1"/>
        <v>0</v>
      </c>
    </row>
    <row r="14" spans="2:256" hidden="1" x14ac:dyDescent="0.2">
      <c r="B14" s="270" t="s">
        <v>10638</v>
      </c>
      <c r="C14" s="271" t="s">
        <v>10639</v>
      </c>
      <c r="D14" s="272" t="s">
        <v>10622</v>
      </c>
      <c r="E14" s="272" t="s">
        <v>10623</v>
      </c>
      <c r="F14" s="273"/>
      <c r="G14" s="862">
        <f t="shared" si="0"/>
        <v>192.77972200313627</v>
      </c>
      <c r="H14" s="863"/>
      <c r="I14" s="273">
        <f t="shared" si="1"/>
        <v>0</v>
      </c>
    </row>
    <row r="15" spans="2:256" hidden="1" x14ac:dyDescent="0.2">
      <c r="B15" s="270" t="s">
        <v>10640</v>
      </c>
      <c r="C15" s="271" t="s">
        <v>10641</v>
      </c>
      <c r="D15" s="272" t="s">
        <v>10622</v>
      </c>
      <c r="E15" s="272" t="s">
        <v>10623</v>
      </c>
      <c r="F15" s="273"/>
      <c r="G15" s="862">
        <f t="shared" si="0"/>
        <v>192.77972200313627</v>
      </c>
      <c r="H15" s="863"/>
      <c r="I15" s="273">
        <f t="shared" si="1"/>
        <v>0</v>
      </c>
    </row>
    <row r="16" spans="2:256" hidden="1" x14ac:dyDescent="0.2">
      <c r="B16" s="276" t="s">
        <v>10642</v>
      </c>
      <c r="C16" s="277" t="s">
        <v>10643</v>
      </c>
      <c r="D16" s="272" t="s">
        <v>10622</v>
      </c>
      <c r="E16" s="272" t="s">
        <v>10623</v>
      </c>
      <c r="F16" s="273"/>
      <c r="G16" s="862">
        <f t="shared" si="0"/>
        <v>192.77972200313627</v>
      </c>
      <c r="H16" s="863"/>
      <c r="I16" s="273">
        <f t="shared" si="1"/>
        <v>0</v>
      </c>
    </row>
    <row r="17" spans="2:9" hidden="1" x14ac:dyDescent="0.2">
      <c r="B17" s="270" t="s">
        <v>10644</v>
      </c>
      <c r="C17" s="271" t="s">
        <v>10645</v>
      </c>
      <c r="D17" s="272" t="s">
        <v>10622</v>
      </c>
      <c r="E17" s="272" t="s">
        <v>10623</v>
      </c>
      <c r="F17" s="273"/>
      <c r="G17" s="862">
        <f t="shared" si="0"/>
        <v>192.77972200313627</v>
      </c>
      <c r="H17" s="863"/>
      <c r="I17" s="273">
        <f t="shared" si="1"/>
        <v>0</v>
      </c>
    </row>
    <row r="18" spans="2:9" hidden="1" x14ac:dyDescent="0.2">
      <c r="B18" s="270" t="s">
        <v>10646</v>
      </c>
      <c r="C18" s="271" t="s">
        <v>10647</v>
      </c>
      <c r="D18" s="272" t="s">
        <v>10622</v>
      </c>
      <c r="E18" s="272" t="s">
        <v>10623</v>
      </c>
      <c r="F18" s="273"/>
      <c r="G18" s="862">
        <f t="shared" si="0"/>
        <v>192.77972200313627</v>
      </c>
      <c r="H18" s="863"/>
      <c r="I18" s="273">
        <f t="shared" si="1"/>
        <v>0</v>
      </c>
    </row>
    <row r="19" spans="2:9" hidden="1" x14ac:dyDescent="0.2">
      <c r="B19" s="270" t="s">
        <v>10648</v>
      </c>
      <c r="C19" s="271" t="s">
        <v>10649</v>
      </c>
      <c r="D19" s="272" t="s">
        <v>10622</v>
      </c>
      <c r="E19" s="272" t="s">
        <v>10623</v>
      </c>
      <c r="F19" s="273"/>
      <c r="G19" s="862">
        <f t="shared" si="0"/>
        <v>192.77972200313627</v>
      </c>
      <c r="H19" s="863"/>
      <c r="I19" s="273">
        <f t="shared" si="1"/>
        <v>0</v>
      </c>
    </row>
    <row r="20" spans="2:9" hidden="1" x14ac:dyDescent="0.2">
      <c r="B20" s="270" t="s">
        <v>10650</v>
      </c>
      <c r="C20" s="271" t="s">
        <v>10651</v>
      </c>
      <c r="D20" s="272" t="s">
        <v>10622</v>
      </c>
      <c r="E20" s="272" t="s">
        <v>10623</v>
      </c>
      <c r="F20" s="273"/>
      <c r="G20" s="862">
        <f t="shared" si="0"/>
        <v>192.77972200313627</v>
      </c>
      <c r="H20" s="863"/>
      <c r="I20" s="273">
        <f t="shared" si="1"/>
        <v>0</v>
      </c>
    </row>
    <row r="21" spans="2:9" hidden="1" x14ac:dyDescent="0.2">
      <c r="B21" s="270" t="s">
        <v>10652</v>
      </c>
      <c r="C21" s="271" t="s">
        <v>10653</v>
      </c>
      <c r="D21" s="272" t="s">
        <v>10622</v>
      </c>
      <c r="E21" s="272" t="s">
        <v>10623</v>
      </c>
      <c r="F21" s="273"/>
      <c r="G21" s="862">
        <f t="shared" si="0"/>
        <v>192.77972200313627</v>
      </c>
      <c r="H21" s="863"/>
      <c r="I21" s="273">
        <f t="shared" si="1"/>
        <v>0</v>
      </c>
    </row>
    <row r="22" spans="2:9" x14ac:dyDescent="0.2">
      <c r="B22" s="278"/>
      <c r="C22" s="271" t="s">
        <v>10654</v>
      </c>
      <c r="D22" s="272" t="s">
        <v>10622</v>
      </c>
      <c r="E22" s="272" t="s">
        <v>10655</v>
      </c>
      <c r="F22" s="273">
        <v>40</v>
      </c>
      <c r="G22" s="862">
        <f>D40</f>
        <v>192.77972200313627</v>
      </c>
      <c r="H22" s="863"/>
      <c r="I22" s="273">
        <f>G22*F22</f>
        <v>7711.1888801254509</v>
      </c>
    </row>
    <row r="23" spans="2:9" hidden="1" x14ac:dyDescent="0.2">
      <c r="B23" s="279"/>
      <c r="C23" s="271" t="s">
        <v>10656</v>
      </c>
      <c r="D23" s="272" t="s">
        <v>10622</v>
      </c>
      <c r="E23" s="272" t="s">
        <v>10623</v>
      </c>
      <c r="F23" s="273"/>
      <c r="G23" s="862">
        <f>G16</f>
        <v>192.77972200313627</v>
      </c>
      <c r="H23" s="863"/>
      <c r="I23" s="273">
        <f t="shared" si="1"/>
        <v>0</v>
      </c>
    </row>
    <row r="24" spans="2:9" x14ac:dyDescent="0.2">
      <c r="B24" s="870" t="s">
        <v>10657</v>
      </c>
      <c r="C24" s="870"/>
      <c r="D24" s="870"/>
      <c r="E24" s="870"/>
      <c r="F24" s="870"/>
      <c r="G24" s="870"/>
      <c r="H24" s="870"/>
      <c r="I24" s="280">
        <f>SUM(I6:I23)</f>
        <v>7711.1888801254509</v>
      </c>
    </row>
    <row r="25" spans="2:9" x14ac:dyDescent="0.2">
      <c r="B25" s="281"/>
      <c r="C25" s="282"/>
      <c r="D25" s="282"/>
      <c r="E25" s="282"/>
      <c r="F25" s="282"/>
      <c r="G25" s="283"/>
      <c r="H25" s="284" t="s">
        <v>10658</v>
      </c>
      <c r="I25" s="285">
        <f>I24</f>
        <v>7711.1888801254509</v>
      </c>
    </row>
    <row r="26" spans="2:9" x14ac:dyDescent="0.2">
      <c r="B26" s="286"/>
      <c r="C26" s="287"/>
      <c r="D26" s="287"/>
      <c r="E26" s="287"/>
      <c r="F26" s="287"/>
      <c r="H26" s="288" t="s">
        <v>10659</v>
      </c>
      <c r="I26" s="289">
        <f>I25</f>
        <v>7711.1888801254509</v>
      </c>
    </row>
    <row r="27" spans="2:9" x14ac:dyDescent="0.2">
      <c r="B27" s="286"/>
      <c r="C27" s="287"/>
      <c r="D27" s="287"/>
      <c r="E27" s="287"/>
      <c r="F27" s="287"/>
      <c r="H27" s="288" t="s">
        <v>3493</v>
      </c>
      <c r="I27" s="289">
        <f>TRUNC(SUM(I25:I26),2)</f>
        <v>15422.37</v>
      </c>
    </row>
    <row r="28" spans="2:9" x14ac:dyDescent="0.2">
      <c r="B28" s="290"/>
      <c r="C28" s="288"/>
      <c r="D28" s="288"/>
      <c r="E28" s="288"/>
      <c r="G28" s="291" t="s">
        <v>10660</v>
      </c>
      <c r="H28" s="292">
        <v>0.2389</v>
      </c>
      <c r="I28" s="293">
        <f>I27*H28</f>
        <v>3684.4041930000003</v>
      </c>
    </row>
    <row r="29" spans="2:9" x14ac:dyDescent="0.2">
      <c r="B29" s="294"/>
      <c r="C29" s="295"/>
      <c r="D29" s="295"/>
      <c r="E29" s="295"/>
      <c r="F29" s="296"/>
      <c r="G29" s="297"/>
      <c r="H29" s="298" t="s">
        <v>10661</v>
      </c>
      <c r="I29" s="299">
        <f>TRUNC(I27+I28,2)</f>
        <v>19106.77</v>
      </c>
    </row>
    <row r="30" spans="2:9" x14ac:dyDescent="0.2">
      <c r="B30" s="871"/>
      <c r="C30" s="872"/>
      <c r="D30" s="872"/>
      <c r="E30" s="872"/>
      <c r="F30" s="872"/>
      <c r="G30" s="872"/>
      <c r="I30" s="300"/>
    </row>
    <row r="31" spans="2:9" x14ac:dyDescent="0.2">
      <c r="B31" s="301" t="s">
        <v>10662</v>
      </c>
      <c r="C31" s="302"/>
      <c r="D31" s="302"/>
      <c r="E31" s="302"/>
      <c r="F31" s="302"/>
      <c r="G31" s="302"/>
      <c r="H31" s="303"/>
      <c r="I31" s="303"/>
    </row>
    <row r="32" spans="2:9" x14ac:dyDescent="0.2">
      <c r="B32" s="304"/>
      <c r="C32" s="305"/>
      <c r="D32" s="306"/>
      <c r="E32" s="305"/>
      <c r="F32" s="305"/>
      <c r="G32" s="305"/>
      <c r="H32" s="305"/>
      <c r="I32" s="307"/>
    </row>
    <row r="33" spans="2:13" x14ac:dyDescent="0.2">
      <c r="B33" s="308" t="s">
        <v>10663</v>
      </c>
      <c r="C33" s="309"/>
      <c r="D33" s="310"/>
      <c r="E33" s="309"/>
      <c r="F33" s="309"/>
      <c r="G33" s="309"/>
      <c r="H33" s="309"/>
      <c r="I33" s="300"/>
    </row>
    <row r="34" spans="2:13" x14ac:dyDescent="0.2">
      <c r="B34" s="308" t="s">
        <v>10664</v>
      </c>
      <c r="C34" s="309"/>
      <c r="D34" s="311" t="s">
        <v>10665</v>
      </c>
      <c r="E34" s="312">
        <v>121.59699999999999</v>
      </c>
      <c r="F34" s="313"/>
      <c r="G34" s="313"/>
      <c r="H34" s="313"/>
      <c r="I34" s="300"/>
    </row>
    <row r="35" spans="2:13" x14ac:dyDescent="0.2">
      <c r="B35" s="308" t="s">
        <v>10666</v>
      </c>
      <c r="C35" s="309"/>
      <c r="D35" s="311" t="s">
        <v>10667</v>
      </c>
      <c r="E35" s="312">
        <v>107.771</v>
      </c>
      <c r="G35" s="314"/>
      <c r="I35" s="300"/>
    </row>
    <row r="36" spans="2:13" x14ac:dyDescent="0.2">
      <c r="B36" s="308" t="s">
        <v>10668</v>
      </c>
      <c r="C36" s="309"/>
      <c r="D36" s="311" t="s">
        <v>10669</v>
      </c>
      <c r="E36" s="315">
        <f>(E34-E35)/E35</f>
        <v>0.12829054198253698</v>
      </c>
      <c r="G36" s="314"/>
      <c r="I36" s="300"/>
      <c r="M36" s="316"/>
    </row>
    <row r="37" spans="2:13" x14ac:dyDescent="0.2">
      <c r="B37" s="308"/>
      <c r="C37" s="309"/>
      <c r="D37" s="311"/>
      <c r="E37" s="315"/>
      <c r="G37" s="314"/>
      <c r="I37" s="300"/>
    </row>
    <row r="38" spans="2:13" x14ac:dyDescent="0.2">
      <c r="B38" s="308" t="s">
        <v>10670</v>
      </c>
      <c r="D38" s="317">
        <v>170.86</v>
      </c>
      <c r="E38" s="315"/>
      <c r="G38" s="314"/>
      <c r="I38" s="300"/>
    </row>
    <row r="39" spans="2:13" x14ac:dyDescent="0.2">
      <c r="B39" s="318" t="s">
        <v>10671</v>
      </c>
      <c r="D39" s="319">
        <f>E36</f>
        <v>0.12829054198253698</v>
      </c>
      <c r="E39" s="315"/>
      <c r="G39" s="314"/>
      <c r="I39" s="300"/>
    </row>
    <row r="40" spans="2:13" x14ac:dyDescent="0.2">
      <c r="B40" s="320" t="s">
        <v>10672</v>
      </c>
      <c r="D40" s="317">
        <f>D38+(D39*D38)</f>
        <v>192.77972200313627</v>
      </c>
      <c r="E40" s="315"/>
      <c r="G40" s="314"/>
      <c r="I40" s="300"/>
    </row>
    <row r="41" spans="2:13" x14ac:dyDescent="0.2">
      <c r="B41" s="321"/>
      <c r="C41" s="322"/>
      <c r="D41" s="323"/>
      <c r="E41" s="322"/>
      <c r="F41" s="322"/>
      <c r="G41" s="322"/>
      <c r="H41" s="322"/>
      <c r="I41" s="324"/>
      <c r="M41" s="257">
        <f>69+29+16</f>
        <v>114</v>
      </c>
    </row>
    <row r="43" spans="2:13" x14ac:dyDescent="0.2">
      <c r="B43" s="872" t="s">
        <v>10673</v>
      </c>
      <c r="C43" s="872"/>
      <c r="D43" s="872"/>
      <c r="E43" s="872"/>
      <c r="F43" s="872"/>
      <c r="G43" s="872"/>
      <c r="H43" s="872"/>
      <c r="I43" s="872"/>
    </row>
    <row r="44" spans="2:13" x14ac:dyDescent="0.2">
      <c r="B44" s="872"/>
      <c r="C44" s="872"/>
      <c r="D44" s="872"/>
      <c r="E44" s="872"/>
      <c r="F44" s="872"/>
      <c r="G44" s="872"/>
      <c r="H44" s="872"/>
      <c r="I44" s="872"/>
    </row>
    <row r="45" spans="2:13" x14ac:dyDescent="0.2">
      <c r="B45" s="872"/>
      <c r="C45" s="872"/>
      <c r="D45" s="872"/>
      <c r="E45" s="872"/>
      <c r="F45" s="872"/>
      <c r="G45" s="872"/>
      <c r="H45" s="872"/>
      <c r="I45" s="872"/>
    </row>
    <row r="46" spans="2:13" ht="18.75" customHeight="1" x14ac:dyDescent="0.2">
      <c r="B46" s="872"/>
      <c r="C46" s="872"/>
      <c r="D46" s="872"/>
      <c r="E46" s="872"/>
      <c r="F46" s="872"/>
      <c r="G46" s="872"/>
      <c r="H46" s="872"/>
      <c r="I46" s="872"/>
    </row>
    <row r="47" spans="2:13" ht="12.75" customHeight="1" x14ac:dyDescent="0.2">
      <c r="B47" s="869" t="s">
        <v>10674</v>
      </c>
      <c r="C47" s="869"/>
      <c r="D47" s="869"/>
      <c r="E47" s="869"/>
      <c r="F47" s="869"/>
      <c r="G47" s="869"/>
      <c r="H47" s="869"/>
      <c r="I47" s="869"/>
    </row>
  </sheetData>
  <mergeCells count="24">
    <mergeCell ref="B47:I47"/>
    <mergeCell ref="G16:H16"/>
    <mergeCell ref="G17:H17"/>
    <mergeCell ref="G18:H18"/>
    <mergeCell ref="G19:H19"/>
    <mergeCell ref="G20:H20"/>
    <mergeCell ref="G21:H21"/>
    <mergeCell ref="G22:H22"/>
    <mergeCell ref="G23:H23"/>
    <mergeCell ref="B24:H24"/>
    <mergeCell ref="B30:G30"/>
    <mergeCell ref="B43:I46"/>
    <mergeCell ref="G15:H15"/>
    <mergeCell ref="B2:I2"/>
    <mergeCell ref="G3:H3"/>
    <mergeCell ref="G6:H6"/>
    <mergeCell ref="G7:H7"/>
    <mergeCell ref="G8:H8"/>
    <mergeCell ref="G9:H9"/>
    <mergeCell ref="G10:H10"/>
    <mergeCell ref="G11:H11"/>
    <mergeCell ref="G12:H12"/>
    <mergeCell ref="G13:H13"/>
    <mergeCell ref="G14:H14"/>
  </mergeCells>
  <pageMargins left="0.511811024" right="0.511811024" top="0.78740157499999996" bottom="0.78740157499999996" header="0.31496062000000002" footer="0.31496062000000002"/>
  <pageSetup paperSize="9" scale="56"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203"/>
  <sheetViews>
    <sheetView topLeftCell="A2695" workbookViewId="0">
      <selection activeCell="B2716" sqref="B2716"/>
    </sheetView>
  </sheetViews>
  <sheetFormatPr defaultRowHeight="15" x14ac:dyDescent="0.25"/>
  <cols>
    <col min="1" max="1" width="11.42578125" style="356" customWidth="1"/>
    <col min="2" max="2" width="191.85546875" style="356" customWidth="1"/>
    <col min="3" max="3" width="9" style="356" bestFit="1" customWidth="1"/>
    <col min="4" max="4" width="13.7109375" style="356" bestFit="1" customWidth="1"/>
    <col min="5" max="248" width="9.140625" style="172"/>
    <col min="249" max="249" width="70.28515625" style="172" customWidth="1"/>
    <col min="250" max="250" width="17.5703125" style="172" customWidth="1"/>
    <col min="251" max="251" width="70.28515625" style="172" customWidth="1"/>
    <col min="252" max="252" width="17.5703125" style="172" customWidth="1"/>
    <col min="253" max="253" width="15.28515625" style="172" customWidth="1"/>
    <col min="254" max="254" width="48.7109375" style="172" customWidth="1"/>
    <col min="255" max="255" width="24.5703125" style="172" customWidth="1"/>
    <col min="256" max="256" width="48.7109375" style="172" customWidth="1"/>
    <col min="257" max="257" width="8.140625" style="172" customWidth="1"/>
    <col min="258" max="258" width="38.7109375" style="172" customWidth="1"/>
    <col min="259" max="259" width="21.140625" style="172" customWidth="1"/>
    <col min="260" max="260" width="82" style="172" customWidth="1"/>
    <col min="261" max="504" width="9.140625" style="172"/>
    <col min="505" max="505" width="70.28515625" style="172" customWidth="1"/>
    <col min="506" max="506" width="17.5703125" style="172" customWidth="1"/>
    <col min="507" max="507" width="70.28515625" style="172" customWidth="1"/>
    <col min="508" max="508" width="17.5703125" style="172" customWidth="1"/>
    <col min="509" max="509" width="15.28515625" style="172" customWidth="1"/>
    <col min="510" max="510" width="48.7109375" style="172" customWidth="1"/>
    <col min="511" max="511" width="24.5703125" style="172" customWidth="1"/>
    <col min="512" max="512" width="48.7109375" style="172" customWidth="1"/>
    <col min="513" max="513" width="8.140625" style="172" customWidth="1"/>
    <col min="514" max="514" width="38.7109375" style="172" customWidth="1"/>
    <col min="515" max="515" width="21.140625" style="172" customWidth="1"/>
    <col min="516" max="516" width="82" style="172" customWidth="1"/>
    <col min="517" max="760" width="9.140625" style="172"/>
    <col min="761" max="761" width="70.28515625" style="172" customWidth="1"/>
    <col min="762" max="762" width="17.5703125" style="172" customWidth="1"/>
    <col min="763" max="763" width="70.28515625" style="172" customWidth="1"/>
    <col min="764" max="764" width="17.5703125" style="172" customWidth="1"/>
    <col min="765" max="765" width="15.28515625" style="172" customWidth="1"/>
    <col min="766" max="766" width="48.7109375" style="172" customWidth="1"/>
    <col min="767" max="767" width="24.5703125" style="172" customWidth="1"/>
    <col min="768" max="768" width="48.7109375" style="172" customWidth="1"/>
    <col min="769" max="769" width="8.140625" style="172" customWidth="1"/>
    <col min="770" max="770" width="38.7109375" style="172" customWidth="1"/>
    <col min="771" max="771" width="21.140625" style="172" customWidth="1"/>
    <col min="772" max="772" width="82" style="172" customWidth="1"/>
    <col min="773" max="1016" width="9.140625" style="172"/>
    <col min="1017" max="1017" width="70.28515625" style="172" customWidth="1"/>
    <col min="1018" max="1018" width="17.5703125" style="172" customWidth="1"/>
    <col min="1019" max="1019" width="70.28515625" style="172" customWidth="1"/>
    <col min="1020" max="1020" width="17.5703125" style="172" customWidth="1"/>
    <col min="1021" max="1021" width="15.28515625" style="172" customWidth="1"/>
    <col min="1022" max="1022" width="48.7109375" style="172" customWidth="1"/>
    <col min="1023" max="1023" width="24.5703125" style="172" customWidth="1"/>
    <col min="1024" max="1024" width="48.7109375" style="172" customWidth="1"/>
    <col min="1025" max="1025" width="8.140625" style="172" customWidth="1"/>
    <col min="1026" max="1026" width="38.7109375" style="172" customWidth="1"/>
    <col min="1027" max="1027" width="21.140625" style="172" customWidth="1"/>
    <col min="1028" max="1028" width="82" style="172" customWidth="1"/>
    <col min="1029" max="1272" width="9.140625" style="172"/>
    <col min="1273" max="1273" width="70.28515625" style="172" customWidth="1"/>
    <col min="1274" max="1274" width="17.5703125" style="172" customWidth="1"/>
    <col min="1275" max="1275" width="70.28515625" style="172" customWidth="1"/>
    <col min="1276" max="1276" width="17.5703125" style="172" customWidth="1"/>
    <col min="1277" max="1277" width="15.28515625" style="172" customWidth="1"/>
    <col min="1278" max="1278" width="48.7109375" style="172" customWidth="1"/>
    <col min="1279" max="1279" width="24.5703125" style="172" customWidth="1"/>
    <col min="1280" max="1280" width="48.7109375" style="172" customWidth="1"/>
    <col min="1281" max="1281" width="8.140625" style="172" customWidth="1"/>
    <col min="1282" max="1282" width="38.7109375" style="172" customWidth="1"/>
    <col min="1283" max="1283" width="21.140625" style="172" customWidth="1"/>
    <col min="1284" max="1284" width="82" style="172" customWidth="1"/>
    <col min="1285" max="1528" width="9.140625" style="172"/>
    <col min="1529" max="1529" width="70.28515625" style="172" customWidth="1"/>
    <col min="1530" max="1530" width="17.5703125" style="172" customWidth="1"/>
    <col min="1531" max="1531" width="70.28515625" style="172" customWidth="1"/>
    <col min="1532" max="1532" width="17.5703125" style="172" customWidth="1"/>
    <col min="1533" max="1533" width="15.28515625" style="172" customWidth="1"/>
    <col min="1534" max="1534" width="48.7109375" style="172" customWidth="1"/>
    <col min="1535" max="1535" width="24.5703125" style="172" customWidth="1"/>
    <col min="1536" max="1536" width="48.7109375" style="172" customWidth="1"/>
    <col min="1537" max="1537" width="8.140625" style="172" customWidth="1"/>
    <col min="1538" max="1538" width="38.7109375" style="172" customWidth="1"/>
    <col min="1539" max="1539" width="21.140625" style="172" customWidth="1"/>
    <col min="1540" max="1540" width="82" style="172" customWidth="1"/>
    <col min="1541" max="1784" width="9.140625" style="172"/>
    <col min="1785" max="1785" width="70.28515625" style="172" customWidth="1"/>
    <col min="1786" max="1786" width="17.5703125" style="172" customWidth="1"/>
    <col min="1787" max="1787" width="70.28515625" style="172" customWidth="1"/>
    <col min="1788" max="1788" width="17.5703125" style="172" customWidth="1"/>
    <col min="1789" max="1789" width="15.28515625" style="172" customWidth="1"/>
    <col min="1790" max="1790" width="48.7109375" style="172" customWidth="1"/>
    <col min="1791" max="1791" width="24.5703125" style="172" customWidth="1"/>
    <col min="1792" max="1792" width="48.7109375" style="172" customWidth="1"/>
    <col min="1793" max="1793" width="8.140625" style="172" customWidth="1"/>
    <col min="1794" max="1794" width="38.7109375" style="172" customWidth="1"/>
    <col min="1795" max="1795" width="21.140625" style="172" customWidth="1"/>
    <col min="1796" max="1796" width="82" style="172" customWidth="1"/>
    <col min="1797" max="2040" width="9.140625" style="172"/>
    <col min="2041" max="2041" width="70.28515625" style="172" customWidth="1"/>
    <col min="2042" max="2042" width="17.5703125" style="172" customWidth="1"/>
    <col min="2043" max="2043" width="70.28515625" style="172" customWidth="1"/>
    <col min="2044" max="2044" width="17.5703125" style="172" customWidth="1"/>
    <col min="2045" max="2045" width="15.28515625" style="172" customWidth="1"/>
    <col min="2046" max="2046" width="48.7109375" style="172" customWidth="1"/>
    <col min="2047" max="2047" width="24.5703125" style="172" customWidth="1"/>
    <col min="2048" max="2048" width="48.7109375" style="172" customWidth="1"/>
    <col min="2049" max="2049" width="8.140625" style="172" customWidth="1"/>
    <col min="2050" max="2050" width="38.7109375" style="172" customWidth="1"/>
    <col min="2051" max="2051" width="21.140625" style="172" customWidth="1"/>
    <col min="2052" max="2052" width="82" style="172" customWidth="1"/>
    <col min="2053" max="2296" width="9.140625" style="172"/>
    <col min="2297" max="2297" width="70.28515625" style="172" customWidth="1"/>
    <col min="2298" max="2298" width="17.5703125" style="172" customWidth="1"/>
    <col min="2299" max="2299" width="70.28515625" style="172" customWidth="1"/>
    <col min="2300" max="2300" width="17.5703125" style="172" customWidth="1"/>
    <col min="2301" max="2301" width="15.28515625" style="172" customWidth="1"/>
    <col min="2302" max="2302" width="48.7109375" style="172" customWidth="1"/>
    <col min="2303" max="2303" width="24.5703125" style="172" customWidth="1"/>
    <col min="2304" max="2304" width="48.7109375" style="172" customWidth="1"/>
    <col min="2305" max="2305" width="8.140625" style="172" customWidth="1"/>
    <col min="2306" max="2306" width="38.7109375" style="172" customWidth="1"/>
    <col min="2307" max="2307" width="21.140625" style="172" customWidth="1"/>
    <col min="2308" max="2308" width="82" style="172" customWidth="1"/>
    <col min="2309" max="2552" width="9.140625" style="172"/>
    <col min="2553" max="2553" width="70.28515625" style="172" customWidth="1"/>
    <col min="2554" max="2554" width="17.5703125" style="172" customWidth="1"/>
    <col min="2555" max="2555" width="70.28515625" style="172" customWidth="1"/>
    <col min="2556" max="2556" width="17.5703125" style="172" customWidth="1"/>
    <col min="2557" max="2557" width="15.28515625" style="172" customWidth="1"/>
    <col min="2558" max="2558" width="48.7109375" style="172" customWidth="1"/>
    <col min="2559" max="2559" width="24.5703125" style="172" customWidth="1"/>
    <col min="2560" max="2560" width="48.7109375" style="172" customWidth="1"/>
    <col min="2561" max="2561" width="8.140625" style="172" customWidth="1"/>
    <col min="2562" max="2562" width="38.7109375" style="172" customWidth="1"/>
    <col min="2563" max="2563" width="21.140625" style="172" customWidth="1"/>
    <col min="2564" max="2564" width="82" style="172" customWidth="1"/>
    <col min="2565" max="2808" width="9.140625" style="172"/>
    <col min="2809" max="2809" width="70.28515625" style="172" customWidth="1"/>
    <col min="2810" max="2810" width="17.5703125" style="172" customWidth="1"/>
    <col min="2811" max="2811" width="70.28515625" style="172" customWidth="1"/>
    <col min="2812" max="2812" width="17.5703125" style="172" customWidth="1"/>
    <col min="2813" max="2813" width="15.28515625" style="172" customWidth="1"/>
    <col min="2814" max="2814" width="48.7109375" style="172" customWidth="1"/>
    <col min="2815" max="2815" width="24.5703125" style="172" customWidth="1"/>
    <col min="2816" max="2816" width="48.7109375" style="172" customWidth="1"/>
    <col min="2817" max="2817" width="8.140625" style="172" customWidth="1"/>
    <col min="2818" max="2818" width="38.7109375" style="172" customWidth="1"/>
    <col min="2819" max="2819" width="21.140625" style="172" customWidth="1"/>
    <col min="2820" max="2820" width="82" style="172" customWidth="1"/>
    <col min="2821" max="3064" width="9.140625" style="172"/>
    <col min="3065" max="3065" width="70.28515625" style="172" customWidth="1"/>
    <col min="3066" max="3066" width="17.5703125" style="172" customWidth="1"/>
    <col min="3067" max="3067" width="70.28515625" style="172" customWidth="1"/>
    <col min="3068" max="3068" width="17.5703125" style="172" customWidth="1"/>
    <col min="3069" max="3069" width="15.28515625" style="172" customWidth="1"/>
    <col min="3070" max="3070" width="48.7109375" style="172" customWidth="1"/>
    <col min="3071" max="3071" width="24.5703125" style="172" customWidth="1"/>
    <col min="3072" max="3072" width="48.7109375" style="172" customWidth="1"/>
    <col min="3073" max="3073" width="8.140625" style="172" customWidth="1"/>
    <col min="3074" max="3074" width="38.7109375" style="172" customWidth="1"/>
    <col min="3075" max="3075" width="21.140625" style="172" customWidth="1"/>
    <col min="3076" max="3076" width="82" style="172" customWidth="1"/>
    <col min="3077" max="3320" width="9.140625" style="172"/>
    <col min="3321" max="3321" width="70.28515625" style="172" customWidth="1"/>
    <col min="3322" max="3322" width="17.5703125" style="172" customWidth="1"/>
    <col min="3323" max="3323" width="70.28515625" style="172" customWidth="1"/>
    <col min="3324" max="3324" width="17.5703125" style="172" customWidth="1"/>
    <col min="3325" max="3325" width="15.28515625" style="172" customWidth="1"/>
    <col min="3326" max="3326" width="48.7109375" style="172" customWidth="1"/>
    <col min="3327" max="3327" width="24.5703125" style="172" customWidth="1"/>
    <col min="3328" max="3328" width="48.7109375" style="172" customWidth="1"/>
    <col min="3329" max="3329" width="8.140625" style="172" customWidth="1"/>
    <col min="3330" max="3330" width="38.7109375" style="172" customWidth="1"/>
    <col min="3331" max="3331" width="21.140625" style="172" customWidth="1"/>
    <col min="3332" max="3332" width="82" style="172" customWidth="1"/>
    <col min="3333" max="3576" width="9.140625" style="172"/>
    <col min="3577" max="3577" width="70.28515625" style="172" customWidth="1"/>
    <col min="3578" max="3578" width="17.5703125" style="172" customWidth="1"/>
    <col min="3579" max="3579" width="70.28515625" style="172" customWidth="1"/>
    <col min="3580" max="3580" width="17.5703125" style="172" customWidth="1"/>
    <col min="3581" max="3581" width="15.28515625" style="172" customWidth="1"/>
    <col min="3582" max="3582" width="48.7109375" style="172" customWidth="1"/>
    <col min="3583" max="3583" width="24.5703125" style="172" customWidth="1"/>
    <col min="3584" max="3584" width="48.7109375" style="172" customWidth="1"/>
    <col min="3585" max="3585" width="8.140625" style="172" customWidth="1"/>
    <col min="3586" max="3586" width="38.7109375" style="172" customWidth="1"/>
    <col min="3587" max="3587" width="21.140625" style="172" customWidth="1"/>
    <col min="3588" max="3588" width="82" style="172" customWidth="1"/>
    <col min="3589" max="3832" width="9.140625" style="172"/>
    <col min="3833" max="3833" width="70.28515625" style="172" customWidth="1"/>
    <col min="3834" max="3834" width="17.5703125" style="172" customWidth="1"/>
    <col min="3835" max="3835" width="70.28515625" style="172" customWidth="1"/>
    <col min="3836" max="3836" width="17.5703125" style="172" customWidth="1"/>
    <col min="3837" max="3837" width="15.28515625" style="172" customWidth="1"/>
    <col min="3838" max="3838" width="48.7109375" style="172" customWidth="1"/>
    <col min="3839" max="3839" width="24.5703125" style="172" customWidth="1"/>
    <col min="3840" max="3840" width="48.7109375" style="172" customWidth="1"/>
    <col min="3841" max="3841" width="8.140625" style="172" customWidth="1"/>
    <col min="3842" max="3842" width="38.7109375" style="172" customWidth="1"/>
    <col min="3843" max="3843" width="21.140625" style="172" customWidth="1"/>
    <col min="3844" max="3844" width="82" style="172" customWidth="1"/>
    <col min="3845" max="4088" width="9.140625" style="172"/>
    <col min="4089" max="4089" width="70.28515625" style="172" customWidth="1"/>
    <col min="4090" max="4090" width="17.5703125" style="172" customWidth="1"/>
    <col min="4091" max="4091" width="70.28515625" style="172" customWidth="1"/>
    <col min="4092" max="4092" width="17.5703125" style="172" customWidth="1"/>
    <col min="4093" max="4093" width="15.28515625" style="172" customWidth="1"/>
    <col min="4094" max="4094" width="48.7109375" style="172" customWidth="1"/>
    <col min="4095" max="4095" width="24.5703125" style="172" customWidth="1"/>
    <col min="4096" max="4096" width="48.7109375" style="172" customWidth="1"/>
    <col min="4097" max="4097" width="8.140625" style="172" customWidth="1"/>
    <col min="4098" max="4098" width="38.7109375" style="172" customWidth="1"/>
    <col min="4099" max="4099" width="21.140625" style="172" customWidth="1"/>
    <col min="4100" max="4100" width="82" style="172" customWidth="1"/>
    <col min="4101" max="4344" width="9.140625" style="172"/>
    <col min="4345" max="4345" width="70.28515625" style="172" customWidth="1"/>
    <col min="4346" max="4346" width="17.5703125" style="172" customWidth="1"/>
    <col min="4347" max="4347" width="70.28515625" style="172" customWidth="1"/>
    <col min="4348" max="4348" width="17.5703125" style="172" customWidth="1"/>
    <col min="4349" max="4349" width="15.28515625" style="172" customWidth="1"/>
    <col min="4350" max="4350" width="48.7109375" style="172" customWidth="1"/>
    <col min="4351" max="4351" width="24.5703125" style="172" customWidth="1"/>
    <col min="4352" max="4352" width="48.7109375" style="172" customWidth="1"/>
    <col min="4353" max="4353" width="8.140625" style="172" customWidth="1"/>
    <col min="4354" max="4354" width="38.7109375" style="172" customWidth="1"/>
    <col min="4355" max="4355" width="21.140625" style="172" customWidth="1"/>
    <col min="4356" max="4356" width="82" style="172" customWidth="1"/>
    <col min="4357" max="4600" width="9.140625" style="172"/>
    <col min="4601" max="4601" width="70.28515625" style="172" customWidth="1"/>
    <col min="4602" max="4602" width="17.5703125" style="172" customWidth="1"/>
    <col min="4603" max="4603" width="70.28515625" style="172" customWidth="1"/>
    <col min="4604" max="4604" width="17.5703125" style="172" customWidth="1"/>
    <col min="4605" max="4605" width="15.28515625" style="172" customWidth="1"/>
    <col min="4606" max="4606" width="48.7109375" style="172" customWidth="1"/>
    <col min="4607" max="4607" width="24.5703125" style="172" customWidth="1"/>
    <col min="4608" max="4608" width="48.7109375" style="172" customWidth="1"/>
    <col min="4609" max="4609" width="8.140625" style="172" customWidth="1"/>
    <col min="4610" max="4610" width="38.7109375" style="172" customWidth="1"/>
    <col min="4611" max="4611" width="21.140625" style="172" customWidth="1"/>
    <col min="4612" max="4612" width="82" style="172" customWidth="1"/>
    <col min="4613" max="4856" width="9.140625" style="172"/>
    <col min="4857" max="4857" width="70.28515625" style="172" customWidth="1"/>
    <col min="4858" max="4858" width="17.5703125" style="172" customWidth="1"/>
    <col min="4859" max="4859" width="70.28515625" style="172" customWidth="1"/>
    <col min="4860" max="4860" width="17.5703125" style="172" customWidth="1"/>
    <col min="4861" max="4861" width="15.28515625" style="172" customWidth="1"/>
    <col min="4862" max="4862" width="48.7109375" style="172" customWidth="1"/>
    <col min="4863" max="4863" width="24.5703125" style="172" customWidth="1"/>
    <col min="4864" max="4864" width="48.7109375" style="172" customWidth="1"/>
    <col min="4865" max="4865" width="8.140625" style="172" customWidth="1"/>
    <col min="4866" max="4866" width="38.7109375" style="172" customWidth="1"/>
    <col min="4867" max="4867" width="21.140625" style="172" customWidth="1"/>
    <col min="4868" max="4868" width="82" style="172" customWidth="1"/>
    <col min="4869" max="5112" width="9.140625" style="172"/>
    <col min="5113" max="5113" width="70.28515625" style="172" customWidth="1"/>
    <col min="5114" max="5114" width="17.5703125" style="172" customWidth="1"/>
    <col min="5115" max="5115" width="70.28515625" style="172" customWidth="1"/>
    <col min="5116" max="5116" width="17.5703125" style="172" customWidth="1"/>
    <col min="5117" max="5117" width="15.28515625" style="172" customWidth="1"/>
    <col min="5118" max="5118" width="48.7109375" style="172" customWidth="1"/>
    <col min="5119" max="5119" width="24.5703125" style="172" customWidth="1"/>
    <col min="5120" max="5120" width="48.7109375" style="172" customWidth="1"/>
    <col min="5121" max="5121" width="8.140625" style="172" customWidth="1"/>
    <col min="5122" max="5122" width="38.7109375" style="172" customWidth="1"/>
    <col min="5123" max="5123" width="21.140625" style="172" customWidth="1"/>
    <col min="5124" max="5124" width="82" style="172" customWidth="1"/>
    <col min="5125" max="5368" width="9.140625" style="172"/>
    <col min="5369" max="5369" width="70.28515625" style="172" customWidth="1"/>
    <col min="5370" max="5370" width="17.5703125" style="172" customWidth="1"/>
    <col min="5371" max="5371" width="70.28515625" style="172" customWidth="1"/>
    <col min="5372" max="5372" width="17.5703125" style="172" customWidth="1"/>
    <col min="5373" max="5373" width="15.28515625" style="172" customWidth="1"/>
    <col min="5374" max="5374" width="48.7109375" style="172" customWidth="1"/>
    <col min="5375" max="5375" width="24.5703125" style="172" customWidth="1"/>
    <col min="5376" max="5376" width="48.7109375" style="172" customWidth="1"/>
    <col min="5377" max="5377" width="8.140625" style="172" customWidth="1"/>
    <col min="5378" max="5378" width="38.7109375" style="172" customWidth="1"/>
    <col min="5379" max="5379" width="21.140625" style="172" customWidth="1"/>
    <col min="5380" max="5380" width="82" style="172" customWidth="1"/>
    <col min="5381" max="5624" width="9.140625" style="172"/>
    <col min="5625" max="5625" width="70.28515625" style="172" customWidth="1"/>
    <col min="5626" max="5626" width="17.5703125" style="172" customWidth="1"/>
    <col min="5627" max="5627" width="70.28515625" style="172" customWidth="1"/>
    <col min="5628" max="5628" width="17.5703125" style="172" customWidth="1"/>
    <col min="5629" max="5629" width="15.28515625" style="172" customWidth="1"/>
    <col min="5630" max="5630" width="48.7109375" style="172" customWidth="1"/>
    <col min="5631" max="5631" width="24.5703125" style="172" customWidth="1"/>
    <col min="5632" max="5632" width="48.7109375" style="172" customWidth="1"/>
    <col min="5633" max="5633" width="8.140625" style="172" customWidth="1"/>
    <col min="5634" max="5634" width="38.7109375" style="172" customWidth="1"/>
    <col min="5635" max="5635" width="21.140625" style="172" customWidth="1"/>
    <col min="5636" max="5636" width="82" style="172" customWidth="1"/>
    <col min="5637" max="5880" width="9.140625" style="172"/>
    <col min="5881" max="5881" width="70.28515625" style="172" customWidth="1"/>
    <col min="5882" max="5882" width="17.5703125" style="172" customWidth="1"/>
    <col min="5883" max="5883" width="70.28515625" style="172" customWidth="1"/>
    <col min="5884" max="5884" width="17.5703125" style="172" customWidth="1"/>
    <col min="5885" max="5885" width="15.28515625" style="172" customWidth="1"/>
    <col min="5886" max="5886" width="48.7109375" style="172" customWidth="1"/>
    <col min="5887" max="5887" width="24.5703125" style="172" customWidth="1"/>
    <col min="5888" max="5888" width="48.7109375" style="172" customWidth="1"/>
    <col min="5889" max="5889" width="8.140625" style="172" customWidth="1"/>
    <col min="5890" max="5890" width="38.7109375" style="172" customWidth="1"/>
    <col min="5891" max="5891" width="21.140625" style="172" customWidth="1"/>
    <col min="5892" max="5892" width="82" style="172" customWidth="1"/>
    <col min="5893" max="6136" width="9.140625" style="172"/>
    <col min="6137" max="6137" width="70.28515625" style="172" customWidth="1"/>
    <col min="6138" max="6138" width="17.5703125" style="172" customWidth="1"/>
    <col min="6139" max="6139" width="70.28515625" style="172" customWidth="1"/>
    <col min="6140" max="6140" width="17.5703125" style="172" customWidth="1"/>
    <col min="6141" max="6141" width="15.28515625" style="172" customWidth="1"/>
    <col min="6142" max="6142" width="48.7109375" style="172" customWidth="1"/>
    <col min="6143" max="6143" width="24.5703125" style="172" customWidth="1"/>
    <col min="6144" max="6144" width="48.7109375" style="172" customWidth="1"/>
    <col min="6145" max="6145" width="8.140625" style="172" customWidth="1"/>
    <col min="6146" max="6146" width="38.7109375" style="172" customWidth="1"/>
    <col min="6147" max="6147" width="21.140625" style="172" customWidth="1"/>
    <col min="6148" max="6148" width="82" style="172" customWidth="1"/>
    <col min="6149" max="6392" width="9.140625" style="172"/>
    <col min="6393" max="6393" width="70.28515625" style="172" customWidth="1"/>
    <col min="6394" max="6394" width="17.5703125" style="172" customWidth="1"/>
    <col min="6395" max="6395" width="70.28515625" style="172" customWidth="1"/>
    <col min="6396" max="6396" width="17.5703125" style="172" customWidth="1"/>
    <col min="6397" max="6397" width="15.28515625" style="172" customWidth="1"/>
    <col min="6398" max="6398" width="48.7109375" style="172" customWidth="1"/>
    <col min="6399" max="6399" width="24.5703125" style="172" customWidth="1"/>
    <col min="6400" max="6400" width="48.7109375" style="172" customWidth="1"/>
    <col min="6401" max="6401" width="8.140625" style="172" customWidth="1"/>
    <col min="6402" max="6402" width="38.7109375" style="172" customWidth="1"/>
    <col min="6403" max="6403" width="21.140625" style="172" customWidth="1"/>
    <col min="6404" max="6404" width="82" style="172" customWidth="1"/>
    <col min="6405" max="6648" width="9.140625" style="172"/>
    <col min="6649" max="6649" width="70.28515625" style="172" customWidth="1"/>
    <col min="6650" max="6650" width="17.5703125" style="172" customWidth="1"/>
    <col min="6651" max="6651" width="70.28515625" style="172" customWidth="1"/>
    <col min="6652" max="6652" width="17.5703125" style="172" customWidth="1"/>
    <col min="6653" max="6653" width="15.28515625" style="172" customWidth="1"/>
    <col min="6654" max="6654" width="48.7109375" style="172" customWidth="1"/>
    <col min="6655" max="6655" width="24.5703125" style="172" customWidth="1"/>
    <col min="6656" max="6656" width="48.7109375" style="172" customWidth="1"/>
    <col min="6657" max="6657" width="8.140625" style="172" customWidth="1"/>
    <col min="6658" max="6658" width="38.7109375" style="172" customWidth="1"/>
    <col min="6659" max="6659" width="21.140625" style="172" customWidth="1"/>
    <col min="6660" max="6660" width="82" style="172" customWidth="1"/>
    <col min="6661" max="6904" width="9.140625" style="172"/>
    <col min="6905" max="6905" width="70.28515625" style="172" customWidth="1"/>
    <col min="6906" max="6906" width="17.5703125" style="172" customWidth="1"/>
    <col min="6907" max="6907" width="70.28515625" style="172" customWidth="1"/>
    <col min="6908" max="6908" width="17.5703125" style="172" customWidth="1"/>
    <col min="6909" max="6909" width="15.28515625" style="172" customWidth="1"/>
    <col min="6910" max="6910" width="48.7109375" style="172" customWidth="1"/>
    <col min="6911" max="6911" width="24.5703125" style="172" customWidth="1"/>
    <col min="6912" max="6912" width="48.7109375" style="172" customWidth="1"/>
    <col min="6913" max="6913" width="8.140625" style="172" customWidth="1"/>
    <col min="6914" max="6914" width="38.7109375" style="172" customWidth="1"/>
    <col min="6915" max="6915" width="21.140625" style="172" customWidth="1"/>
    <col min="6916" max="6916" width="82" style="172" customWidth="1"/>
    <col min="6917" max="7160" width="9.140625" style="172"/>
    <col min="7161" max="7161" width="70.28515625" style="172" customWidth="1"/>
    <col min="7162" max="7162" width="17.5703125" style="172" customWidth="1"/>
    <col min="7163" max="7163" width="70.28515625" style="172" customWidth="1"/>
    <col min="7164" max="7164" width="17.5703125" style="172" customWidth="1"/>
    <col min="7165" max="7165" width="15.28515625" style="172" customWidth="1"/>
    <col min="7166" max="7166" width="48.7109375" style="172" customWidth="1"/>
    <col min="7167" max="7167" width="24.5703125" style="172" customWidth="1"/>
    <col min="7168" max="7168" width="48.7109375" style="172" customWidth="1"/>
    <col min="7169" max="7169" width="8.140625" style="172" customWidth="1"/>
    <col min="7170" max="7170" width="38.7109375" style="172" customWidth="1"/>
    <col min="7171" max="7171" width="21.140625" style="172" customWidth="1"/>
    <col min="7172" max="7172" width="82" style="172" customWidth="1"/>
    <col min="7173" max="7416" width="9.140625" style="172"/>
    <col min="7417" max="7417" width="70.28515625" style="172" customWidth="1"/>
    <col min="7418" max="7418" width="17.5703125" style="172" customWidth="1"/>
    <col min="7419" max="7419" width="70.28515625" style="172" customWidth="1"/>
    <col min="7420" max="7420" width="17.5703125" style="172" customWidth="1"/>
    <col min="7421" max="7421" width="15.28515625" style="172" customWidth="1"/>
    <col min="7422" max="7422" width="48.7109375" style="172" customWidth="1"/>
    <col min="7423" max="7423" width="24.5703125" style="172" customWidth="1"/>
    <col min="7424" max="7424" width="48.7109375" style="172" customWidth="1"/>
    <col min="7425" max="7425" width="8.140625" style="172" customWidth="1"/>
    <col min="7426" max="7426" width="38.7109375" style="172" customWidth="1"/>
    <col min="7427" max="7427" width="21.140625" style="172" customWidth="1"/>
    <col min="7428" max="7428" width="82" style="172" customWidth="1"/>
    <col min="7429" max="7672" width="9.140625" style="172"/>
    <col min="7673" max="7673" width="70.28515625" style="172" customWidth="1"/>
    <col min="7674" max="7674" width="17.5703125" style="172" customWidth="1"/>
    <col min="7675" max="7675" width="70.28515625" style="172" customWidth="1"/>
    <col min="7676" max="7676" width="17.5703125" style="172" customWidth="1"/>
    <col min="7677" max="7677" width="15.28515625" style="172" customWidth="1"/>
    <col min="7678" max="7678" width="48.7109375" style="172" customWidth="1"/>
    <col min="7679" max="7679" width="24.5703125" style="172" customWidth="1"/>
    <col min="7680" max="7680" width="48.7109375" style="172" customWidth="1"/>
    <col min="7681" max="7681" width="8.140625" style="172" customWidth="1"/>
    <col min="7682" max="7682" width="38.7109375" style="172" customWidth="1"/>
    <col min="7683" max="7683" width="21.140625" style="172" customWidth="1"/>
    <col min="7684" max="7684" width="82" style="172" customWidth="1"/>
    <col min="7685" max="7928" width="9.140625" style="172"/>
    <col min="7929" max="7929" width="70.28515625" style="172" customWidth="1"/>
    <col min="7930" max="7930" width="17.5703125" style="172" customWidth="1"/>
    <col min="7931" max="7931" width="70.28515625" style="172" customWidth="1"/>
    <col min="7932" max="7932" width="17.5703125" style="172" customWidth="1"/>
    <col min="7933" max="7933" width="15.28515625" style="172" customWidth="1"/>
    <col min="7934" max="7934" width="48.7109375" style="172" customWidth="1"/>
    <col min="7935" max="7935" width="24.5703125" style="172" customWidth="1"/>
    <col min="7936" max="7936" width="48.7109375" style="172" customWidth="1"/>
    <col min="7937" max="7937" width="8.140625" style="172" customWidth="1"/>
    <col min="7938" max="7938" width="38.7109375" style="172" customWidth="1"/>
    <col min="7939" max="7939" width="21.140625" style="172" customWidth="1"/>
    <col min="7940" max="7940" width="82" style="172" customWidth="1"/>
    <col min="7941" max="8184" width="9.140625" style="172"/>
    <col min="8185" max="8185" width="70.28515625" style="172" customWidth="1"/>
    <col min="8186" max="8186" width="17.5703125" style="172" customWidth="1"/>
    <col min="8187" max="8187" width="70.28515625" style="172" customWidth="1"/>
    <col min="8188" max="8188" width="17.5703125" style="172" customWidth="1"/>
    <col min="8189" max="8189" width="15.28515625" style="172" customWidth="1"/>
    <col min="8190" max="8190" width="48.7109375" style="172" customWidth="1"/>
    <col min="8191" max="8191" width="24.5703125" style="172" customWidth="1"/>
    <col min="8192" max="8192" width="48.7109375" style="172" customWidth="1"/>
    <col min="8193" max="8193" width="8.140625" style="172" customWidth="1"/>
    <col min="8194" max="8194" width="38.7109375" style="172" customWidth="1"/>
    <col min="8195" max="8195" width="21.140625" style="172" customWidth="1"/>
    <col min="8196" max="8196" width="82" style="172" customWidth="1"/>
    <col min="8197" max="8440" width="9.140625" style="172"/>
    <col min="8441" max="8441" width="70.28515625" style="172" customWidth="1"/>
    <col min="8442" max="8442" width="17.5703125" style="172" customWidth="1"/>
    <col min="8443" max="8443" width="70.28515625" style="172" customWidth="1"/>
    <col min="8444" max="8444" width="17.5703125" style="172" customWidth="1"/>
    <col min="8445" max="8445" width="15.28515625" style="172" customWidth="1"/>
    <col min="8446" max="8446" width="48.7109375" style="172" customWidth="1"/>
    <col min="8447" max="8447" width="24.5703125" style="172" customWidth="1"/>
    <col min="8448" max="8448" width="48.7109375" style="172" customWidth="1"/>
    <col min="8449" max="8449" width="8.140625" style="172" customWidth="1"/>
    <col min="8450" max="8450" width="38.7109375" style="172" customWidth="1"/>
    <col min="8451" max="8451" width="21.140625" style="172" customWidth="1"/>
    <col min="8452" max="8452" width="82" style="172" customWidth="1"/>
    <col min="8453" max="8696" width="9.140625" style="172"/>
    <col min="8697" max="8697" width="70.28515625" style="172" customWidth="1"/>
    <col min="8698" max="8698" width="17.5703125" style="172" customWidth="1"/>
    <col min="8699" max="8699" width="70.28515625" style="172" customWidth="1"/>
    <col min="8700" max="8700" width="17.5703125" style="172" customWidth="1"/>
    <col min="8701" max="8701" width="15.28515625" style="172" customWidth="1"/>
    <col min="8702" max="8702" width="48.7109375" style="172" customWidth="1"/>
    <col min="8703" max="8703" width="24.5703125" style="172" customWidth="1"/>
    <col min="8704" max="8704" width="48.7109375" style="172" customWidth="1"/>
    <col min="8705" max="8705" width="8.140625" style="172" customWidth="1"/>
    <col min="8706" max="8706" width="38.7109375" style="172" customWidth="1"/>
    <col min="8707" max="8707" width="21.140625" style="172" customWidth="1"/>
    <col min="8708" max="8708" width="82" style="172" customWidth="1"/>
    <col min="8709" max="8952" width="9.140625" style="172"/>
    <col min="8953" max="8953" width="70.28515625" style="172" customWidth="1"/>
    <col min="8954" max="8954" width="17.5703125" style="172" customWidth="1"/>
    <col min="8955" max="8955" width="70.28515625" style="172" customWidth="1"/>
    <col min="8956" max="8956" width="17.5703125" style="172" customWidth="1"/>
    <col min="8957" max="8957" width="15.28515625" style="172" customWidth="1"/>
    <col min="8958" max="8958" width="48.7109375" style="172" customWidth="1"/>
    <col min="8959" max="8959" width="24.5703125" style="172" customWidth="1"/>
    <col min="8960" max="8960" width="48.7109375" style="172" customWidth="1"/>
    <col min="8961" max="8961" width="8.140625" style="172" customWidth="1"/>
    <col min="8962" max="8962" width="38.7109375" style="172" customWidth="1"/>
    <col min="8963" max="8963" width="21.140625" style="172" customWidth="1"/>
    <col min="8964" max="8964" width="82" style="172" customWidth="1"/>
    <col min="8965" max="9208" width="9.140625" style="172"/>
    <col min="9209" max="9209" width="70.28515625" style="172" customWidth="1"/>
    <col min="9210" max="9210" width="17.5703125" style="172" customWidth="1"/>
    <col min="9211" max="9211" width="70.28515625" style="172" customWidth="1"/>
    <col min="9212" max="9212" width="17.5703125" style="172" customWidth="1"/>
    <col min="9213" max="9213" width="15.28515625" style="172" customWidth="1"/>
    <col min="9214" max="9214" width="48.7109375" style="172" customWidth="1"/>
    <col min="9215" max="9215" width="24.5703125" style="172" customWidth="1"/>
    <col min="9216" max="9216" width="48.7109375" style="172" customWidth="1"/>
    <col min="9217" max="9217" width="8.140625" style="172" customWidth="1"/>
    <col min="9218" max="9218" width="38.7109375" style="172" customWidth="1"/>
    <col min="9219" max="9219" width="21.140625" style="172" customWidth="1"/>
    <col min="9220" max="9220" width="82" style="172" customWidth="1"/>
    <col min="9221" max="9464" width="9.140625" style="172"/>
    <col min="9465" max="9465" width="70.28515625" style="172" customWidth="1"/>
    <col min="9466" max="9466" width="17.5703125" style="172" customWidth="1"/>
    <col min="9467" max="9467" width="70.28515625" style="172" customWidth="1"/>
    <col min="9468" max="9468" width="17.5703125" style="172" customWidth="1"/>
    <col min="9469" max="9469" width="15.28515625" style="172" customWidth="1"/>
    <col min="9470" max="9470" width="48.7109375" style="172" customWidth="1"/>
    <col min="9471" max="9471" width="24.5703125" style="172" customWidth="1"/>
    <col min="9472" max="9472" width="48.7109375" style="172" customWidth="1"/>
    <col min="9473" max="9473" width="8.140625" style="172" customWidth="1"/>
    <col min="9474" max="9474" width="38.7109375" style="172" customWidth="1"/>
    <col min="9475" max="9475" width="21.140625" style="172" customWidth="1"/>
    <col min="9476" max="9476" width="82" style="172" customWidth="1"/>
    <col min="9477" max="9720" width="9.140625" style="172"/>
    <col min="9721" max="9721" width="70.28515625" style="172" customWidth="1"/>
    <col min="9722" max="9722" width="17.5703125" style="172" customWidth="1"/>
    <col min="9723" max="9723" width="70.28515625" style="172" customWidth="1"/>
    <col min="9724" max="9724" width="17.5703125" style="172" customWidth="1"/>
    <col min="9725" max="9725" width="15.28515625" style="172" customWidth="1"/>
    <col min="9726" max="9726" width="48.7109375" style="172" customWidth="1"/>
    <col min="9727" max="9727" width="24.5703125" style="172" customWidth="1"/>
    <col min="9728" max="9728" width="48.7109375" style="172" customWidth="1"/>
    <col min="9729" max="9729" width="8.140625" style="172" customWidth="1"/>
    <col min="9730" max="9730" width="38.7109375" style="172" customWidth="1"/>
    <col min="9731" max="9731" width="21.140625" style="172" customWidth="1"/>
    <col min="9732" max="9732" width="82" style="172" customWidth="1"/>
    <col min="9733" max="9976" width="9.140625" style="172"/>
    <col min="9977" max="9977" width="70.28515625" style="172" customWidth="1"/>
    <col min="9978" max="9978" width="17.5703125" style="172" customWidth="1"/>
    <col min="9979" max="9979" width="70.28515625" style="172" customWidth="1"/>
    <col min="9980" max="9980" width="17.5703125" style="172" customWidth="1"/>
    <col min="9981" max="9981" width="15.28515625" style="172" customWidth="1"/>
    <col min="9982" max="9982" width="48.7109375" style="172" customWidth="1"/>
    <col min="9983" max="9983" width="24.5703125" style="172" customWidth="1"/>
    <col min="9984" max="9984" width="48.7109375" style="172" customWidth="1"/>
    <col min="9985" max="9985" width="8.140625" style="172" customWidth="1"/>
    <col min="9986" max="9986" width="38.7109375" style="172" customWidth="1"/>
    <col min="9987" max="9987" width="21.140625" style="172" customWidth="1"/>
    <col min="9988" max="9988" width="82" style="172" customWidth="1"/>
    <col min="9989" max="10232" width="9.140625" style="172"/>
    <col min="10233" max="10233" width="70.28515625" style="172" customWidth="1"/>
    <col min="10234" max="10234" width="17.5703125" style="172" customWidth="1"/>
    <col min="10235" max="10235" width="70.28515625" style="172" customWidth="1"/>
    <col min="10236" max="10236" width="17.5703125" style="172" customWidth="1"/>
    <col min="10237" max="10237" width="15.28515625" style="172" customWidth="1"/>
    <col min="10238" max="10238" width="48.7109375" style="172" customWidth="1"/>
    <col min="10239" max="10239" width="24.5703125" style="172" customWidth="1"/>
    <col min="10240" max="10240" width="48.7109375" style="172" customWidth="1"/>
    <col min="10241" max="10241" width="8.140625" style="172" customWidth="1"/>
    <col min="10242" max="10242" width="38.7109375" style="172" customWidth="1"/>
    <col min="10243" max="10243" width="21.140625" style="172" customWidth="1"/>
    <col min="10244" max="10244" width="82" style="172" customWidth="1"/>
    <col min="10245" max="10488" width="9.140625" style="172"/>
    <col min="10489" max="10489" width="70.28515625" style="172" customWidth="1"/>
    <col min="10490" max="10490" width="17.5703125" style="172" customWidth="1"/>
    <col min="10491" max="10491" width="70.28515625" style="172" customWidth="1"/>
    <col min="10492" max="10492" width="17.5703125" style="172" customWidth="1"/>
    <col min="10493" max="10493" width="15.28515625" style="172" customWidth="1"/>
    <col min="10494" max="10494" width="48.7109375" style="172" customWidth="1"/>
    <col min="10495" max="10495" width="24.5703125" style="172" customWidth="1"/>
    <col min="10496" max="10496" width="48.7109375" style="172" customWidth="1"/>
    <col min="10497" max="10497" width="8.140625" style="172" customWidth="1"/>
    <col min="10498" max="10498" width="38.7109375" style="172" customWidth="1"/>
    <col min="10499" max="10499" width="21.140625" style="172" customWidth="1"/>
    <col min="10500" max="10500" width="82" style="172" customWidth="1"/>
    <col min="10501" max="10744" width="9.140625" style="172"/>
    <col min="10745" max="10745" width="70.28515625" style="172" customWidth="1"/>
    <col min="10746" max="10746" width="17.5703125" style="172" customWidth="1"/>
    <col min="10747" max="10747" width="70.28515625" style="172" customWidth="1"/>
    <col min="10748" max="10748" width="17.5703125" style="172" customWidth="1"/>
    <col min="10749" max="10749" width="15.28515625" style="172" customWidth="1"/>
    <col min="10750" max="10750" width="48.7109375" style="172" customWidth="1"/>
    <col min="10751" max="10751" width="24.5703125" style="172" customWidth="1"/>
    <col min="10752" max="10752" width="48.7109375" style="172" customWidth="1"/>
    <col min="10753" max="10753" width="8.140625" style="172" customWidth="1"/>
    <col min="10754" max="10754" width="38.7109375" style="172" customWidth="1"/>
    <col min="10755" max="10755" width="21.140625" style="172" customWidth="1"/>
    <col min="10756" max="10756" width="82" style="172" customWidth="1"/>
    <col min="10757" max="11000" width="9.140625" style="172"/>
    <col min="11001" max="11001" width="70.28515625" style="172" customWidth="1"/>
    <col min="11002" max="11002" width="17.5703125" style="172" customWidth="1"/>
    <col min="11003" max="11003" width="70.28515625" style="172" customWidth="1"/>
    <col min="11004" max="11004" width="17.5703125" style="172" customWidth="1"/>
    <col min="11005" max="11005" width="15.28515625" style="172" customWidth="1"/>
    <col min="11006" max="11006" width="48.7109375" style="172" customWidth="1"/>
    <col min="11007" max="11007" width="24.5703125" style="172" customWidth="1"/>
    <col min="11008" max="11008" width="48.7109375" style="172" customWidth="1"/>
    <col min="11009" max="11009" width="8.140625" style="172" customWidth="1"/>
    <col min="11010" max="11010" width="38.7109375" style="172" customWidth="1"/>
    <col min="11011" max="11011" width="21.140625" style="172" customWidth="1"/>
    <col min="11012" max="11012" width="82" style="172" customWidth="1"/>
    <col min="11013" max="11256" width="9.140625" style="172"/>
    <col min="11257" max="11257" width="70.28515625" style="172" customWidth="1"/>
    <col min="11258" max="11258" width="17.5703125" style="172" customWidth="1"/>
    <col min="11259" max="11259" width="70.28515625" style="172" customWidth="1"/>
    <col min="11260" max="11260" width="17.5703125" style="172" customWidth="1"/>
    <col min="11261" max="11261" width="15.28515625" style="172" customWidth="1"/>
    <col min="11262" max="11262" width="48.7109375" style="172" customWidth="1"/>
    <col min="11263" max="11263" width="24.5703125" style="172" customWidth="1"/>
    <col min="11264" max="11264" width="48.7109375" style="172" customWidth="1"/>
    <col min="11265" max="11265" width="8.140625" style="172" customWidth="1"/>
    <col min="11266" max="11266" width="38.7109375" style="172" customWidth="1"/>
    <col min="11267" max="11267" width="21.140625" style="172" customWidth="1"/>
    <col min="11268" max="11268" width="82" style="172" customWidth="1"/>
    <col min="11269" max="11512" width="9.140625" style="172"/>
    <col min="11513" max="11513" width="70.28515625" style="172" customWidth="1"/>
    <col min="11514" max="11514" width="17.5703125" style="172" customWidth="1"/>
    <col min="11515" max="11515" width="70.28515625" style="172" customWidth="1"/>
    <col min="11516" max="11516" width="17.5703125" style="172" customWidth="1"/>
    <col min="11517" max="11517" width="15.28515625" style="172" customWidth="1"/>
    <col min="11518" max="11518" width="48.7109375" style="172" customWidth="1"/>
    <col min="11519" max="11519" width="24.5703125" style="172" customWidth="1"/>
    <col min="11520" max="11520" width="48.7109375" style="172" customWidth="1"/>
    <col min="11521" max="11521" width="8.140625" style="172" customWidth="1"/>
    <col min="11522" max="11522" width="38.7109375" style="172" customWidth="1"/>
    <col min="11523" max="11523" width="21.140625" style="172" customWidth="1"/>
    <col min="11524" max="11524" width="82" style="172" customWidth="1"/>
    <col min="11525" max="11768" width="9.140625" style="172"/>
    <col min="11769" max="11769" width="70.28515625" style="172" customWidth="1"/>
    <col min="11770" max="11770" width="17.5703125" style="172" customWidth="1"/>
    <col min="11771" max="11771" width="70.28515625" style="172" customWidth="1"/>
    <col min="11772" max="11772" width="17.5703125" style="172" customWidth="1"/>
    <col min="11773" max="11773" width="15.28515625" style="172" customWidth="1"/>
    <col min="11774" max="11774" width="48.7109375" style="172" customWidth="1"/>
    <col min="11775" max="11775" width="24.5703125" style="172" customWidth="1"/>
    <col min="11776" max="11776" width="48.7109375" style="172" customWidth="1"/>
    <col min="11777" max="11777" width="8.140625" style="172" customWidth="1"/>
    <col min="11778" max="11778" width="38.7109375" style="172" customWidth="1"/>
    <col min="11779" max="11779" width="21.140625" style="172" customWidth="1"/>
    <col min="11780" max="11780" width="82" style="172" customWidth="1"/>
    <col min="11781" max="12024" width="9.140625" style="172"/>
    <col min="12025" max="12025" width="70.28515625" style="172" customWidth="1"/>
    <col min="12026" max="12026" width="17.5703125" style="172" customWidth="1"/>
    <col min="12027" max="12027" width="70.28515625" style="172" customWidth="1"/>
    <col min="12028" max="12028" width="17.5703125" style="172" customWidth="1"/>
    <col min="12029" max="12029" width="15.28515625" style="172" customWidth="1"/>
    <col min="12030" max="12030" width="48.7109375" style="172" customWidth="1"/>
    <col min="12031" max="12031" width="24.5703125" style="172" customWidth="1"/>
    <col min="12032" max="12032" width="48.7109375" style="172" customWidth="1"/>
    <col min="12033" max="12033" width="8.140625" style="172" customWidth="1"/>
    <col min="12034" max="12034" width="38.7109375" style="172" customWidth="1"/>
    <col min="12035" max="12035" width="21.140625" style="172" customWidth="1"/>
    <col min="12036" max="12036" width="82" style="172" customWidth="1"/>
    <col min="12037" max="12280" width="9.140625" style="172"/>
    <col min="12281" max="12281" width="70.28515625" style="172" customWidth="1"/>
    <col min="12282" max="12282" width="17.5703125" style="172" customWidth="1"/>
    <col min="12283" max="12283" width="70.28515625" style="172" customWidth="1"/>
    <col min="12284" max="12284" width="17.5703125" style="172" customWidth="1"/>
    <col min="12285" max="12285" width="15.28515625" style="172" customWidth="1"/>
    <col min="12286" max="12286" width="48.7109375" style="172" customWidth="1"/>
    <col min="12287" max="12287" width="24.5703125" style="172" customWidth="1"/>
    <col min="12288" max="12288" width="48.7109375" style="172" customWidth="1"/>
    <col min="12289" max="12289" width="8.140625" style="172" customWidth="1"/>
    <col min="12290" max="12290" width="38.7109375" style="172" customWidth="1"/>
    <col min="12291" max="12291" width="21.140625" style="172" customWidth="1"/>
    <col min="12292" max="12292" width="82" style="172" customWidth="1"/>
    <col min="12293" max="12536" width="9.140625" style="172"/>
    <col min="12537" max="12537" width="70.28515625" style="172" customWidth="1"/>
    <col min="12538" max="12538" width="17.5703125" style="172" customWidth="1"/>
    <col min="12539" max="12539" width="70.28515625" style="172" customWidth="1"/>
    <col min="12540" max="12540" width="17.5703125" style="172" customWidth="1"/>
    <col min="12541" max="12541" width="15.28515625" style="172" customWidth="1"/>
    <col min="12542" max="12542" width="48.7109375" style="172" customWidth="1"/>
    <col min="12543" max="12543" width="24.5703125" style="172" customWidth="1"/>
    <col min="12544" max="12544" width="48.7109375" style="172" customWidth="1"/>
    <col min="12545" max="12545" width="8.140625" style="172" customWidth="1"/>
    <col min="12546" max="12546" width="38.7109375" style="172" customWidth="1"/>
    <col min="12547" max="12547" width="21.140625" style="172" customWidth="1"/>
    <col min="12548" max="12548" width="82" style="172" customWidth="1"/>
    <col min="12549" max="12792" width="9.140625" style="172"/>
    <col min="12793" max="12793" width="70.28515625" style="172" customWidth="1"/>
    <col min="12794" max="12794" width="17.5703125" style="172" customWidth="1"/>
    <col min="12795" max="12795" width="70.28515625" style="172" customWidth="1"/>
    <col min="12796" max="12796" width="17.5703125" style="172" customWidth="1"/>
    <col min="12797" max="12797" width="15.28515625" style="172" customWidth="1"/>
    <col min="12798" max="12798" width="48.7109375" style="172" customWidth="1"/>
    <col min="12799" max="12799" width="24.5703125" style="172" customWidth="1"/>
    <col min="12800" max="12800" width="48.7109375" style="172" customWidth="1"/>
    <col min="12801" max="12801" width="8.140625" style="172" customWidth="1"/>
    <col min="12802" max="12802" width="38.7109375" style="172" customWidth="1"/>
    <col min="12803" max="12803" width="21.140625" style="172" customWidth="1"/>
    <col min="12804" max="12804" width="82" style="172" customWidth="1"/>
    <col min="12805" max="13048" width="9.140625" style="172"/>
    <col min="13049" max="13049" width="70.28515625" style="172" customWidth="1"/>
    <col min="13050" max="13050" width="17.5703125" style="172" customWidth="1"/>
    <col min="13051" max="13051" width="70.28515625" style="172" customWidth="1"/>
    <col min="13052" max="13052" width="17.5703125" style="172" customWidth="1"/>
    <col min="13053" max="13053" width="15.28515625" style="172" customWidth="1"/>
    <col min="13054" max="13054" width="48.7109375" style="172" customWidth="1"/>
    <col min="13055" max="13055" width="24.5703125" style="172" customWidth="1"/>
    <col min="13056" max="13056" width="48.7109375" style="172" customWidth="1"/>
    <col min="13057" max="13057" width="8.140625" style="172" customWidth="1"/>
    <col min="13058" max="13058" width="38.7109375" style="172" customWidth="1"/>
    <col min="13059" max="13059" width="21.140625" style="172" customWidth="1"/>
    <col min="13060" max="13060" width="82" style="172" customWidth="1"/>
    <col min="13061" max="13304" width="9.140625" style="172"/>
    <col min="13305" max="13305" width="70.28515625" style="172" customWidth="1"/>
    <col min="13306" max="13306" width="17.5703125" style="172" customWidth="1"/>
    <col min="13307" max="13307" width="70.28515625" style="172" customWidth="1"/>
    <col min="13308" max="13308" width="17.5703125" style="172" customWidth="1"/>
    <col min="13309" max="13309" width="15.28515625" style="172" customWidth="1"/>
    <col min="13310" max="13310" width="48.7109375" style="172" customWidth="1"/>
    <col min="13311" max="13311" width="24.5703125" style="172" customWidth="1"/>
    <col min="13312" max="13312" width="48.7109375" style="172" customWidth="1"/>
    <col min="13313" max="13313" width="8.140625" style="172" customWidth="1"/>
    <col min="13314" max="13314" width="38.7109375" style="172" customWidth="1"/>
    <col min="13315" max="13315" width="21.140625" style="172" customWidth="1"/>
    <col min="13316" max="13316" width="82" style="172" customWidth="1"/>
    <col min="13317" max="13560" width="9.140625" style="172"/>
    <col min="13561" max="13561" width="70.28515625" style="172" customWidth="1"/>
    <col min="13562" max="13562" width="17.5703125" style="172" customWidth="1"/>
    <col min="13563" max="13563" width="70.28515625" style="172" customWidth="1"/>
    <col min="13564" max="13564" width="17.5703125" style="172" customWidth="1"/>
    <col min="13565" max="13565" width="15.28515625" style="172" customWidth="1"/>
    <col min="13566" max="13566" width="48.7109375" style="172" customWidth="1"/>
    <col min="13567" max="13567" width="24.5703125" style="172" customWidth="1"/>
    <col min="13568" max="13568" width="48.7109375" style="172" customWidth="1"/>
    <col min="13569" max="13569" width="8.140625" style="172" customWidth="1"/>
    <col min="13570" max="13570" width="38.7109375" style="172" customWidth="1"/>
    <col min="13571" max="13571" width="21.140625" style="172" customWidth="1"/>
    <col min="13572" max="13572" width="82" style="172" customWidth="1"/>
    <col min="13573" max="13816" width="9.140625" style="172"/>
    <col min="13817" max="13817" width="70.28515625" style="172" customWidth="1"/>
    <col min="13818" max="13818" width="17.5703125" style="172" customWidth="1"/>
    <col min="13819" max="13819" width="70.28515625" style="172" customWidth="1"/>
    <col min="13820" max="13820" width="17.5703125" style="172" customWidth="1"/>
    <col min="13821" max="13821" width="15.28515625" style="172" customWidth="1"/>
    <col min="13822" max="13822" width="48.7109375" style="172" customWidth="1"/>
    <col min="13823" max="13823" width="24.5703125" style="172" customWidth="1"/>
    <col min="13824" max="13824" width="48.7109375" style="172" customWidth="1"/>
    <col min="13825" max="13825" width="8.140625" style="172" customWidth="1"/>
    <col min="13826" max="13826" width="38.7109375" style="172" customWidth="1"/>
    <col min="13827" max="13827" width="21.140625" style="172" customWidth="1"/>
    <col min="13828" max="13828" width="82" style="172" customWidth="1"/>
    <col min="13829" max="14072" width="9.140625" style="172"/>
    <col min="14073" max="14073" width="70.28515625" style="172" customWidth="1"/>
    <col min="14074" max="14074" width="17.5703125" style="172" customWidth="1"/>
    <col min="14075" max="14075" width="70.28515625" style="172" customWidth="1"/>
    <col min="14076" max="14076" width="17.5703125" style="172" customWidth="1"/>
    <col min="14077" max="14077" width="15.28515625" style="172" customWidth="1"/>
    <col min="14078" max="14078" width="48.7109375" style="172" customWidth="1"/>
    <col min="14079" max="14079" width="24.5703125" style="172" customWidth="1"/>
    <col min="14080" max="14080" width="48.7109375" style="172" customWidth="1"/>
    <col min="14081" max="14081" width="8.140625" style="172" customWidth="1"/>
    <col min="14082" max="14082" width="38.7109375" style="172" customWidth="1"/>
    <col min="14083" max="14083" width="21.140625" style="172" customWidth="1"/>
    <col min="14084" max="14084" width="82" style="172" customWidth="1"/>
    <col min="14085" max="14328" width="9.140625" style="172"/>
    <col min="14329" max="14329" width="70.28515625" style="172" customWidth="1"/>
    <col min="14330" max="14330" width="17.5703125" style="172" customWidth="1"/>
    <col min="14331" max="14331" width="70.28515625" style="172" customWidth="1"/>
    <col min="14332" max="14332" width="17.5703125" style="172" customWidth="1"/>
    <col min="14333" max="14333" width="15.28515625" style="172" customWidth="1"/>
    <col min="14334" max="14334" width="48.7109375" style="172" customWidth="1"/>
    <col min="14335" max="14335" width="24.5703125" style="172" customWidth="1"/>
    <col min="14336" max="14336" width="48.7109375" style="172" customWidth="1"/>
    <col min="14337" max="14337" width="8.140625" style="172" customWidth="1"/>
    <col min="14338" max="14338" width="38.7109375" style="172" customWidth="1"/>
    <col min="14339" max="14339" width="21.140625" style="172" customWidth="1"/>
    <col min="14340" max="14340" width="82" style="172" customWidth="1"/>
    <col min="14341" max="14584" width="9.140625" style="172"/>
    <col min="14585" max="14585" width="70.28515625" style="172" customWidth="1"/>
    <col min="14586" max="14586" width="17.5703125" style="172" customWidth="1"/>
    <col min="14587" max="14587" width="70.28515625" style="172" customWidth="1"/>
    <col min="14588" max="14588" width="17.5703125" style="172" customWidth="1"/>
    <col min="14589" max="14589" width="15.28515625" style="172" customWidth="1"/>
    <col min="14590" max="14590" width="48.7109375" style="172" customWidth="1"/>
    <col min="14591" max="14591" width="24.5703125" style="172" customWidth="1"/>
    <col min="14592" max="14592" width="48.7109375" style="172" customWidth="1"/>
    <col min="14593" max="14593" width="8.140625" style="172" customWidth="1"/>
    <col min="14594" max="14594" width="38.7109375" style="172" customWidth="1"/>
    <col min="14595" max="14595" width="21.140625" style="172" customWidth="1"/>
    <col min="14596" max="14596" width="82" style="172" customWidth="1"/>
    <col min="14597" max="14840" width="9.140625" style="172"/>
    <col min="14841" max="14841" width="70.28515625" style="172" customWidth="1"/>
    <col min="14842" max="14842" width="17.5703125" style="172" customWidth="1"/>
    <col min="14843" max="14843" width="70.28515625" style="172" customWidth="1"/>
    <col min="14844" max="14844" width="17.5703125" style="172" customWidth="1"/>
    <col min="14845" max="14845" width="15.28515625" style="172" customWidth="1"/>
    <col min="14846" max="14846" width="48.7109375" style="172" customWidth="1"/>
    <col min="14847" max="14847" width="24.5703125" style="172" customWidth="1"/>
    <col min="14848" max="14848" width="48.7109375" style="172" customWidth="1"/>
    <col min="14849" max="14849" width="8.140625" style="172" customWidth="1"/>
    <col min="14850" max="14850" width="38.7109375" style="172" customWidth="1"/>
    <col min="14851" max="14851" width="21.140625" style="172" customWidth="1"/>
    <col min="14852" max="14852" width="82" style="172" customWidth="1"/>
    <col min="14853" max="15096" width="9.140625" style="172"/>
    <col min="15097" max="15097" width="70.28515625" style="172" customWidth="1"/>
    <col min="15098" max="15098" width="17.5703125" style="172" customWidth="1"/>
    <col min="15099" max="15099" width="70.28515625" style="172" customWidth="1"/>
    <col min="15100" max="15100" width="17.5703125" style="172" customWidth="1"/>
    <col min="15101" max="15101" width="15.28515625" style="172" customWidth="1"/>
    <col min="15102" max="15102" width="48.7109375" style="172" customWidth="1"/>
    <col min="15103" max="15103" width="24.5703125" style="172" customWidth="1"/>
    <col min="15104" max="15104" width="48.7109375" style="172" customWidth="1"/>
    <col min="15105" max="15105" width="8.140625" style="172" customWidth="1"/>
    <col min="15106" max="15106" width="38.7109375" style="172" customWidth="1"/>
    <col min="15107" max="15107" width="21.140625" style="172" customWidth="1"/>
    <col min="15108" max="15108" width="82" style="172" customWidth="1"/>
    <col min="15109" max="15352" width="9.140625" style="172"/>
    <col min="15353" max="15353" width="70.28515625" style="172" customWidth="1"/>
    <col min="15354" max="15354" width="17.5703125" style="172" customWidth="1"/>
    <col min="15355" max="15355" width="70.28515625" style="172" customWidth="1"/>
    <col min="15356" max="15356" width="17.5703125" style="172" customWidth="1"/>
    <col min="15357" max="15357" width="15.28515625" style="172" customWidth="1"/>
    <col min="15358" max="15358" width="48.7109375" style="172" customWidth="1"/>
    <col min="15359" max="15359" width="24.5703125" style="172" customWidth="1"/>
    <col min="15360" max="15360" width="48.7109375" style="172" customWidth="1"/>
    <col min="15361" max="15361" width="8.140625" style="172" customWidth="1"/>
    <col min="15362" max="15362" width="38.7109375" style="172" customWidth="1"/>
    <col min="15363" max="15363" width="21.140625" style="172" customWidth="1"/>
    <col min="15364" max="15364" width="82" style="172" customWidth="1"/>
    <col min="15365" max="15608" width="9.140625" style="172"/>
    <col min="15609" max="15609" width="70.28515625" style="172" customWidth="1"/>
    <col min="15610" max="15610" width="17.5703125" style="172" customWidth="1"/>
    <col min="15611" max="15611" width="70.28515625" style="172" customWidth="1"/>
    <col min="15612" max="15612" width="17.5703125" style="172" customWidth="1"/>
    <col min="15613" max="15613" width="15.28515625" style="172" customWidth="1"/>
    <col min="15614" max="15614" width="48.7109375" style="172" customWidth="1"/>
    <col min="15615" max="15615" width="24.5703125" style="172" customWidth="1"/>
    <col min="15616" max="15616" width="48.7109375" style="172" customWidth="1"/>
    <col min="15617" max="15617" width="8.140625" style="172" customWidth="1"/>
    <col min="15618" max="15618" width="38.7109375" style="172" customWidth="1"/>
    <col min="15619" max="15619" width="21.140625" style="172" customWidth="1"/>
    <col min="15620" max="15620" width="82" style="172" customWidth="1"/>
    <col min="15621" max="15864" width="9.140625" style="172"/>
    <col min="15865" max="15865" width="70.28515625" style="172" customWidth="1"/>
    <col min="15866" max="15866" width="17.5703125" style="172" customWidth="1"/>
    <col min="15867" max="15867" width="70.28515625" style="172" customWidth="1"/>
    <col min="15868" max="15868" width="17.5703125" style="172" customWidth="1"/>
    <col min="15869" max="15869" width="15.28515625" style="172" customWidth="1"/>
    <col min="15870" max="15870" width="48.7109375" style="172" customWidth="1"/>
    <col min="15871" max="15871" width="24.5703125" style="172" customWidth="1"/>
    <col min="15872" max="15872" width="48.7109375" style="172" customWidth="1"/>
    <col min="15873" max="15873" width="8.140625" style="172" customWidth="1"/>
    <col min="15874" max="15874" width="38.7109375" style="172" customWidth="1"/>
    <col min="15875" max="15875" width="21.140625" style="172" customWidth="1"/>
    <col min="15876" max="15876" width="82" style="172" customWidth="1"/>
    <col min="15877" max="16120" width="9.140625" style="172"/>
    <col min="16121" max="16121" width="70.28515625" style="172" customWidth="1"/>
    <col min="16122" max="16122" width="17.5703125" style="172" customWidth="1"/>
    <col min="16123" max="16123" width="70.28515625" style="172" customWidth="1"/>
    <col min="16124" max="16124" width="17.5703125" style="172" customWidth="1"/>
    <col min="16125" max="16125" width="15.28515625" style="172" customWidth="1"/>
    <col min="16126" max="16126" width="48.7109375" style="172" customWidth="1"/>
    <col min="16127" max="16127" width="24.5703125" style="172" customWidth="1"/>
    <col min="16128" max="16128" width="48.7109375" style="172" customWidth="1"/>
    <col min="16129" max="16129" width="8.140625" style="172" customWidth="1"/>
    <col min="16130" max="16130" width="38.7109375" style="172" customWidth="1"/>
    <col min="16131" max="16131" width="21.140625" style="172" customWidth="1"/>
    <col min="16132" max="16132" width="82" style="172" customWidth="1"/>
    <col min="16133" max="16384" width="9.140625" style="172"/>
  </cols>
  <sheetData>
    <row r="1" spans="1:4" ht="13.5" x14ac:dyDescent="0.25">
      <c r="A1" s="456" t="s">
        <v>9</v>
      </c>
      <c r="B1" s="456" t="s">
        <v>10</v>
      </c>
      <c r="C1" s="456" t="s">
        <v>11</v>
      </c>
      <c r="D1" s="456" t="s">
        <v>4</v>
      </c>
    </row>
    <row r="3" spans="1:4" ht="13.5" x14ac:dyDescent="0.25">
      <c r="A3" s="456">
        <v>97141</v>
      </c>
      <c r="B3" s="456" t="s">
        <v>12</v>
      </c>
      <c r="C3" s="456" t="s">
        <v>13</v>
      </c>
      <c r="D3" s="457">
        <v>6.45</v>
      </c>
    </row>
    <row r="4" spans="1:4" ht="13.5" x14ac:dyDescent="0.25">
      <c r="A4" s="456">
        <v>97142</v>
      </c>
      <c r="B4" s="456" t="s">
        <v>14</v>
      </c>
      <c r="C4" s="456" t="s">
        <v>13</v>
      </c>
      <c r="D4" s="457">
        <v>7.18</v>
      </c>
    </row>
    <row r="5" spans="1:4" ht="13.5" x14ac:dyDescent="0.25">
      <c r="A5" s="456">
        <v>97143</v>
      </c>
      <c r="B5" s="456" t="s">
        <v>15</v>
      </c>
      <c r="C5" s="456" t="s">
        <v>13</v>
      </c>
      <c r="D5" s="457">
        <v>9</v>
      </c>
    </row>
    <row r="6" spans="1:4" ht="13.5" x14ac:dyDescent="0.25">
      <c r="A6" s="456">
        <v>97144</v>
      </c>
      <c r="B6" s="456" t="s">
        <v>16</v>
      </c>
      <c r="C6" s="456" t="s">
        <v>13</v>
      </c>
      <c r="D6" s="457">
        <v>10.84</v>
      </c>
    </row>
    <row r="7" spans="1:4" ht="13.5" x14ac:dyDescent="0.25">
      <c r="A7" s="456">
        <v>97145</v>
      </c>
      <c r="B7" s="456" t="s">
        <v>17</v>
      </c>
      <c r="C7" s="456" t="s">
        <v>13</v>
      </c>
      <c r="D7" s="457">
        <v>12.68</v>
      </c>
    </row>
    <row r="8" spans="1:4" ht="13.5" x14ac:dyDescent="0.25">
      <c r="A8" s="456">
        <v>97146</v>
      </c>
      <c r="B8" s="456" t="s">
        <v>18</v>
      </c>
      <c r="C8" s="456" t="s">
        <v>13</v>
      </c>
      <c r="D8" s="457">
        <v>14.54</v>
      </c>
    </row>
    <row r="9" spans="1:4" ht="13.5" x14ac:dyDescent="0.25">
      <c r="A9" s="456">
        <v>97147</v>
      </c>
      <c r="B9" s="456" t="s">
        <v>19</v>
      </c>
      <c r="C9" s="456" t="s">
        <v>13</v>
      </c>
      <c r="D9" s="457">
        <v>16.420000000000002</v>
      </c>
    </row>
    <row r="10" spans="1:4" ht="13.5" x14ac:dyDescent="0.25">
      <c r="A10" s="456">
        <v>97148</v>
      </c>
      <c r="B10" s="456" t="s">
        <v>20</v>
      </c>
      <c r="C10" s="456" t="s">
        <v>13</v>
      </c>
      <c r="D10" s="457">
        <v>18.260000000000002</v>
      </c>
    </row>
    <row r="11" spans="1:4" ht="13.5" x14ac:dyDescent="0.25">
      <c r="A11" s="456">
        <v>97149</v>
      </c>
      <c r="B11" s="456" t="s">
        <v>21</v>
      </c>
      <c r="C11" s="456" t="s">
        <v>13</v>
      </c>
      <c r="D11" s="457">
        <v>20.170000000000002</v>
      </c>
    </row>
    <row r="12" spans="1:4" ht="13.5" x14ac:dyDescent="0.25">
      <c r="A12" s="456">
        <v>97150</v>
      </c>
      <c r="B12" s="456" t="s">
        <v>22</v>
      </c>
      <c r="C12" s="456" t="s">
        <v>13</v>
      </c>
      <c r="D12" s="457">
        <v>27.16</v>
      </c>
    </row>
    <row r="13" spans="1:4" ht="13.5" x14ac:dyDescent="0.25">
      <c r="A13" s="456">
        <v>97151</v>
      </c>
      <c r="B13" s="456" t="s">
        <v>23</v>
      </c>
      <c r="C13" s="456" t="s">
        <v>13</v>
      </c>
      <c r="D13" s="457">
        <v>31.66</v>
      </c>
    </row>
    <row r="14" spans="1:4" ht="13.5" x14ac:dyDescent="0.25">
      <c r="A14" s="456">
        <v>97152</v>
      </c>
      <c r="B14" s="456" t="s">
        <v>24</v>
      </c>
      <c r="C14" s="456" t="s">
        <v>13</v>
      </c>
      <c r="D14" s="457">
        <v>35.85</v>
      </c>
    </row>
    <row r="15" spans="1:4" ht="13.5" x14ac:dyDescent="0.25">
      <c r="A15" s="456">
        <v>97153</v>
      </c>
      <c r="B15" s="456" t="s">
        <v>25</v>
      </c>
      <c r="C15" s="456" t="s">
        <v>13</v>
      </c>
      <c r="D15" s="457">
        <v>40.229999999999997</v>
      </c>
    </row>
    <row r="16" spans="1:4" ht="13.5" x14ac:dyDescent="0.25">
      <c r="A16" s="456">
        <v>97154</v>
      </c>
      <c r="B16" s="456" t="s">
        <v>26</v>
      </c>
      <c r="C16" s="456" t="s">
        <v>13</v>
      </c>
      <c r="D16" s="457">
        <v>44.66</v>
      </c>
    </row>
    <row r="17" spans="1:4" ht="13.5" x14ac:dyDescent="0.25">
      <c r="A17" s="456">
        <v>97155</v>
      </c>
      <c r="B17" s="456" t="s">
        <v>27</v>
      </c>
      <c r="C17" s="456" t="s">
        <v>13</v>
      </c>
      <c r="D17" s="457">
        <v>49.08</v>
      </c>
    </row>
    <row r="18" spans="1:4" ht="13.5" x14ac:dyDescent="0.25">
      <c r="A18" s="456">
        <v>97156</v>
      </c>
      <c r="B18" s="456" t="s">
        <v>28</v>
      </c>
      <c r="C18" s="456" t="s">
        <v>13</v>
      </c>
      <c r="D18" s="457">
        <v>58.44</v>
      </c>
    </row>
    <row r="19" spans="1:4" ht="13.5" x14ac:dyDescent="0.25">
      <c r="A19" s="456">
        <v>97157</v>
      </c>
      <c r="B19" s="456" t="s">
        <v>29</v>
      </c>
      <c r="C19" s="456" t="s">
        <v>13</v>
      </c>
      <c r="D19" s="457">
        <v>3.99</v>
      </c>
    </row>
    <row r="20" spans="1:4" ht="13.5" x14ac:dyDescent="0.25">
      <c r="A20" s="456">
        <v>97158</v>
      </c>
      <c r="B20" s="456" t="s">
        <v>30</v>
      </c>
      <c r="C20" s="456" t="s">
        <v>13</v>
      </c>
      <c r="D20" s="457">
        <v>4.45</v>
      </c>
    </row>
    <row r="21" spans="1:4" ht="13.5" x14ac:dyDescent="0.25">
      <c r="A21" s="456">
        <v>97159</v>
      </c>
      <c r="B21" s="456" t="s">
        <v>31</v>
      </c>
      <c r="C21" s="456" t="s">
        <v>13</v>
      </c>
      <c r="D21" s="457">
        <v>5.59</v>
      </c>
    </row>
    <row r="22" spans="1:4" ht="13.5" x14ac:dyDescent="0.25">
      <c r="A22" s="456">
        <v>97160</v>
      </c>
      <c r="B22" s="456" t="s">
        <v>32</v>
      </c>
      <c r="C22" s="456" t="s">
        <v>13</v>
      </c>
      <c r="D22" s="457">
        <v>6.71</v>
      </c>
    </row>
    <row r="23" spans="1:4" ht="13.5" x14ac:dyDescent="0.25">
      <c r="A23" s="456">
        <v>97161</v>
      </c>
      <c r="B23" s="456" t="s">
        <v>33</v>
      </c>
      <c r="C23" s="456" t="s">
        <v>13</v>
      </c>
      <c r="D23" s="457">
        <v>7.88</v>
      </c>
    </row>
    <row r="24" spans="1:4" ht="13.5" x14ac:dyDescent="0.25">
      <c r="A24" s="456">
        <v>97162</v>
      </c>
      <c r="B24" s="456" t="s">
        <v>34</v>
      </c>
      <c r="C24" s="456" t="s">
        <v>13</v>
      </c>
      <c r="D24" s="457">
        <v>9.0399999999999991</v>
      </c>
    </row>
    <row r="25" spans="1:4" ht="13.5" x14ac:dyDescent="0.25">
      <c r="A25" s="456">
        <v>97163</v>
      </c>
      <c r="B25" s="456" t="s">
        <v>35</v>
      </c>
      <c r="C25" s="456" t="s">
        <v>13</v>
      </c>
      <c r="D25" s="457">
        <v>10.220000000000001</v>
      </c>
    </row>
    <row r="26" spans="1:4" ht="13.5" x14ac:dyDescent="0.25">
      <c r="A26" s="456">
        <v>97164</v>
      </c>
      <c r="B26" s="456" t="s">
        <v>36</v>
      </c>
      <c r="C26" s="456" t="s">
        <v>13</v>
      </c>
      <c r="D26" s="457">
        <v>11.37</v>
      </c>
    </row>
    <row r="27" spans="1:4" ht="13.5" x14ac:dyDescent="0.25">
      <c r="A27" s="456">
        <v>97165</v>
      </c>
      <c r="B27" s="456" t="s">
        <v>37</v>
      </c>
      <c r="C27" s="456" t="s">
        <v>13</v>
      </c>
      <c r="D27" s="457">
        <v>12.57</v>
      </c>
    </row>
    <row r="28" spans="1:4" ht="13.5" x14ac:dyDescent="0.25">
      <c r="A28" s="456">
        <v>97166</v>
      </c>
      <c r="B28" s="456" t="s">
        <v>38</v>
      </c>
      <c r="C28" s="456" t="s">
        <v>13</v>
      </c>
      <c r="D28" s="457">
        <v>16.86</v>
      </c>
    </row>
    <row r="29" spans="1:4" ht="13.5" x14ac:dyDescent="0.25">
      <c r="A29" s="456">
        <v>97167</v>
      </c>
      <c r="B29" s="456" t="s">
        <v>39</v>
      </c>
      <c r="C29" s="456" t="s">
        <v>13</v>
      </c>
      <c r="D29" s="457">
        <v>19.68</v>
      </c>
    </row>
    <row r="30" spans="1:4" ht="13.5" x14ac:dyDescent="0.25">
      <c r="A30" s="456">
        <v>97168</v>
      </c>
      <c r="B30" s="456" t="s">
        <v>40</v>
      </c>
      <c r="C30" s="456" t="s">
        <v>13</v>
      </c>
      <c r="D30" s="457">
        <v>22.21</v>
      </c>
    </row>
    <row r="31" spans="1:4" ht="13.5" x14ac:dyDescent="0.25">
      <c r="A31" s="456">
        <v>97169</v>
      </c>
      <c r="B31" s="456" t="s">
        <v>41</v>
      </c>
      <c r="C31" s="456" t="s">
        <v>13</v>
      </c>
      <c r="D31" s="457">
        <v>24.9</v>
      </c>
    </row>
    <row r="32" spans="1:4" ht="13.5" x14ac:dyDescent="0.25">
      <c r="A32" s="456">
        <v>97170</v>
      </c>
      <c r="B32" s="456" t="s">
        <v>42</v>
      </c>
      <c r="C32" s="456" t="s">
        <v>13</v>
      </c>
      <c r="D32" s="457">
        <v>27.66</v>
      </c>
    </row>
    <row r="33" spans="1:4" ht="13.5" x14ac:dyDescent="0.25">
      <c r="A33" s="456">
        <v>97171</v>
      </c>
      <c r="B33" s="456" t="s">
        <v>43</v>
      </c>
      <c r="C33" s="456" t="s">
        <v>13</v>
      </c>
      <c r="D33" s="457">
        <v>30.41</v>
      </c>
    </row>
    <row r="34" spans="1:4" ht="13.5" x14ac:dyDescent="0.25">
      <c r="A34" s="456">
        <v>97172</v>
      </c>
      <c r="B34" s="456" t="s">
        <v>44</v>
      </c>
      <c r="C34" s="456" t="s">
        <v>13</v>
      </c>
      <c r="D34" s="457">
        <v>36.42</v>
      </c>
    </row>
    <row r="35" spans="1:4" ht="13.5" x14ac:dyDescent="0.25">
      <c r="A35" s="456">
        <v>97173</v>
      </c>
      <c r="B35" s="456" t="s">
        <v>45</v>
      </c>
      <c r="C35" s="456" t="s">
        <v>13</v>
      </c>
      <c r="D35" s="457">
        <v>30.72</v>
      </c>
    </row>
    <row r="36" spans="1:4" ht="13.5" x14ac:dyDescent="0.25">
      <c r="A36" s="456">
        <v>97174</v>
      </c>
      <c r="B36" s="456" t="s">
        <v>46</v>
      </c>
      <c r="C36" s="456" t="s">
        <v>13</v>
      </c>
      <c r="D36" s="457">
        <v>35.57</v>
      </c>
    </row>
    <row r="37" spans="1:4" ht="13.5" x14ac:dyDescent="0.25">
      <c r="A37" s="456">
        <v>97175</v>
      </c>
      <c r="B37" s="456" t="s">
        <v>47</v>
      </c>
      <c r="C37" s="456" t="s">
        <v>13</v>
      </c>
      <c r="D37" s="457">
        <v>40.42</v>
      </c>
    </row>
    <row r="38" spans="1:4" ht="13.5" x14ac:dyDescent="0.25">
      <c r="A38" s="456">
        <v>97176</v>
      </c>
      <c r="B38" s="456" t="s">
        <v>48</v>
      </c>
      <c r="C38" s="456" t="s">
        <v>13</v>
      </c>
      <c r="D38" s="457">
        <v>45.27</v>
      </c>
    </row>
    <row r="39" spans="1:4" ht="13.5" x14ac:dyDescent="0.25">
      <c r="A39" s="456">
        <v>97177</v>
      </c>
      <c r="B39" s="456" t="s">
        <v>49</v>
      </c>
      <c r="C39" s="456" t="s">
        <v>13</v>
      </c>
      <c r="D39" s="457">
        <v>55</v>
      </c>
    </row>
    <row r="40" spans="1:4" ht="13.5" x14ac:dyDescent="0.25">
      <c r="A40" s="456">
        <v>97178</v>
      </c>
      <c r="B40" s="456" t="s">
        <v>50</v>
      </c>
      <c r="C40" s="456" t="s">
        <v>13</v>
      </c>
      <c r="D40" s="457">
        <v>64.72</v>
      </c>
    </row>
    <row r="41" spans="1:4" ht="13.5" x14ac:dyDescent="0.25">
      <c r="A41" s="456">
        <v>97179</v>
      </c>
      <c r="B41" s="456" t="s">
        <v>51</v>
      </c>
      <c r="C41" s="456" t="s">
        <v>13</v>
      </c>
      <c r="D41" s="457">
        <v>74.430000000000007</v>
      </c>
    </row>
    <row r="42" spans="1:4" ht="13.5" x14ac:dyDescent="0.25">
      <c r="A42" s="456">
        <v>97180</v>
      </c>
      <c r="B42" s="456" t="s">
        <v>52</v>
      </c>
      <c r="C42" s="456" t="s">
        <v>13</v>
      </c>
      <c r="D42" s="457">
        <v>84.15</v>
      </c>
    </row>
    <row r="43" spans="1:4" ht="13.5" x14ac:dyDescent="0.25">
      <c r="A43" s="456">
        <v>97181</v>
      </c>
      <c r="B43" s="456" t="s">
        <v>53</v>
      </c>
      <c r="C43" s="456" t="s">
        <v>13</v>
      </c>
      <c r="D43" s="457">
        <v>98.16</v>
      </c>
    </row>
    <row r="44" spans="1:4" ht="13.5" x14ac:dyDescent="0.25">
      <c r="A44" s="456">
        <v>97182</v>
      </c>
      <c r="B44" s="456" t="s">
        <v>54</v>
      </c>
      <c r="C44" s="456" t="s">
        <v>13</v>
      </c>
      <c r="D44" s="457">
        <v>108.33</v>
      </c>
    </row>
    <row r="45" spans="1:4" ht="13.5" x14ac:dyDescent="0.25">
      <c r="A45" s="456">
        <v>97183</v>
      </c>
      <c r="B45" s="456" t="s">
        <v>55</v>
      </c>
      <c r="C45" s="456" t="s">
        <v>13</v>
      </c>
      <c r="D45" s="457">
        <v>24.93</v>
      </c>
    </row>
    <row r="46" spans="1:4" ht="13.5" x14ac:dyDescent="0.25">
      <c r="A46" s="456">
        <v>97184</v>
      </c>
      <c r="B46" s="456" t="s">
        <v>56</v>
      </c>
      <c r="C46" s="456" t="s">
        <v>13</v>
      </c>
      <c r="D46" s="457">
        <v>28.93</v>
      </c>
    </row>
    <row r="47" spans="1:4" ht="13.5" x14ac:dyDescent="0.25">
      <c r="A47" s="456">
        <v>97185</v>
      </c>
      <c r="B47" s="456" t="s">
        <v>57</v>
      </c>
      <c r="C47" s="456" t="s">
        <v>13</v>
      </c>
      <c r="D47" s="457">
        <v>32.92</v>
      </c>
    </row>
    <row r="48" spans="1:4" ht="13.5" x14ac:dyDescent="0.25">
      <c r="A48" s="456">
        <v>97186</v>
      </c>
      <c r="B48" s="456" t="s">
        <v>58</v>
      </c>
      <c r="C48" s="456" t="s">
        <v>13</v>
      </c>
      <c r="D48" s="457">
        <v>36.92</v>
      </c>
    </row>
    <row r="49" spans="1:4" ht="13.5" x14ac:dyDescent="0.25">
      <c r="A49" s="456">
        <v>97187</v>
      </c>
      <c r="B49" s="456" t="s">
        <v>59</v>
      </c>
      <c r="C49" s="456" t="s">
        <v>13</v>
      </c>
      <c r="D49" s="457">
        <v>44.93</v>
      </c>
    </row>
    <row r="50" spans="1:4" ht="13.5" x14ac:dyDescent="0.25">
      <c r="A50" s="456">
        <v>97188</v>
      </c>
      <c r="B50" s="456" t="s">
        <v>60</v>
      </c>
      <c r="C50" s="456" t="s">
        <v>13</v>
      </c>
      <c r="D50" s="457">
        <v>52.91</v>
      </c>
    </row>
    <row r="51" spans="1:4" ht="13.5" x14ac:dyDescent="0.25">
      <c r="A51" s="456">
        <v>97189</v>
      </c>
      <c r="B51" s="456" t="s">
        <v>61</v>
      </c>
      <c r="C51" s="456" t="s">
        <v>13</v>
      </c>
      <c r="D51" s="457">
        <v>60.9</v>
      </c>
    </row>
    <row r="52" spans="1:4" ht="13.5" x14ac:dyDescent="0.25">
      <c r="A52" s="456">
        <v>97190</v>
      </c>
      <c r="B52" s="456" t="s">
        <v>62</v>
      </c>
      <c r="C52" s="456" t="s">
        <v>13</v>
      </c>
      <c r="D52" s="457">
        <v>68.91</v>
      </c>
    </row>
    <row r="53" spans="1:4" ht="13.5" x14ac:dyDescent="0.25">
      <c r="A53" s="456">
        <v>97191</v>
      </c>
      <c r="B53" s="456" t="s">
        <v>63</v>
      </c>
      <c r="C53" s="456" t="s">
        <v>13</v>
      </c>
      <c r="D53" s="457">
        <v>80.099999999999994</v>
      </c>
    </row>
    <row r="54" spans="1:4" ht="13.5" x14ac:dyDescent="0.25">
      <c r="A54" s="456">
        <v>97192</v>
      </c>
      <c r="B54" s="456" t="s">
        <v>64</v>
      </c>
      <c r="C54" s="456" t="s">
        <v>13</v>
      </c>
      <c r="D54" s="457">
        <v>88.44</v>
      </c>
    </row>
    <row r="55" spans="1:4" ht="13.5" x14ac:dyDescent="0.25">
      <c r="A55" s="456">
        <v>90694</v>
      </c>
      <c r="B55" s="456" t="s">
        <v>10832</v>
      </c>
      <c r="C55" s="456" t="s">
        <v>13</v>
      </c>
      <c r="D55" s="457">
        <v>44.34</v>
      </c>
    </row>
    <row r="56" spans="1:4" ht="13.5" x14ac:dyDescent="0.25">
      <c r="A56" s="456">
        <v>90695</v>
      </c>
      <c r="B56" s="456" t="s">
        <v>10833</v>
      </c>
      <c r="C56" s="456" t="s">
        <v>13</v>
      </c>
      <c r="D56" s="457">
        <v>92.85</v>
      </c>
    </row>
    <row r="57" spans="1:4" ht="13.5" x14ac:dyDescent="0.25">
      <c r="A57" s="456">
        <v>90696</v>
      </c>
      <c r="B57" s="456" t="s">
        <v>10834</v>
      </c>
      <c r="C57" s="456" t="s">
        <v>13</v>
      </c>
      <c r="D57" s="457">
        <v>138.13999999999999</v>
      </c>
    </row>
    <row r="58" spans="1:4" ht="13.5" x14ac:dyDescent="0.25">
      <c r="A58" s="456">
        <v>90697</v>
      </c>
      <c r="B58" s="456" t="s">
        <v>10835</v>
      </c>
      <c r="C58" s="456" t="s">
        <v>13</v>
      </c>
      <c r="D58" s="457">
        <v>233.29</v>
      </c>
    </row>
    <row r="59" spans="1:4" ht="13.5" x14ac:dyDescent="0.25">
      <c r="A59" s="456">
        <v>90698</v>
      </c>
      <c r="B59" s="456" t="s">
        <v>10836</v>
      </c>
      <c r="C59" s="456" t="s">
        <v>13</v>
      </c>
      <c r="D59" s="457">
        <v>374.54</v>
      </c>
    </row>
    <row r="60" spans="1:4" ht="13.5" x14ac:dyDescent="0.25">
      <c r="A60" s="456">
        <v>90699</v>
      </c>
      <c r="B60" s="456" t="s">
        <v>10837</v>
      </c>
      <c r="C60" s="456" t="s">
        <v>13</v>
      </c>
      <c r="D60" s="457">
        <v>463.21</v>
      </c>
    </row>
    <row r="61" spans="1:4" ht="13.5" x14ac:dyDescent="0.25">
      <c r="A61" s="456">
        <v>90700</v>
      </c>
      <c r="B61" s="456" t="s">
        <v>10838</v>
      </c>
      <c r="C61" s="456" t="s">
        <v>13</v>
      </c>
      <c r="D61" s="457">
        <v>600.41</v>
      </c>
    </row>
    <row r="62" spans="1:4" ht="13.5" x14ac:dyDescent="0.25">
      <c r="A62" s="456">
        <v>90701</v>
      </c>
      <c r="B62" s="456" t="s">
        <v>10839</v>
      </c>
      <c r="C62" s="456" t="s">
        <v>13</v>
      </c>
      <c r="D62" s="457">
        <v>75.94</v>
      </c>
    </row>
    <row r="63" spans="1:4" ht="13.5" x14ac:dyDescent="0.25">
      <c r="A63" s="456">
        <v>90702</v>
      </c>
      <c r="B63" s="456" t="s">
        <v>10840</v>
      </c>
      <c r="C63" s="456" t="s">
        <v>13</v>
      </c>
      <c r="D63" s="457">
        <v>122</v>
      </c>
    </row>
    <row r="64" spans="1:4" ht="13.5" x14ac:dyDescent="0.25">
      <c r="A64" s="456">
        <v>90703</v>
      </c>
      <c r="B64" s="456" t="s">
        <v>10841</v>
      </c>
      <c r="C64" s="456" t="s">
        <v>13</v>
      </c>
      <c r="D64" s="457">
        <v>203.18</v>
      </c>
    </row>
    <row r="65" spans="1:4" ht="13.5" x14ac:dyDescent="0.25">
      <c r="A65" s="456">
        <v>90704</v>
      </c>
      <c r="B65" s="456" t="s">
        <v>10842</v>
      </c>
      <c r="C65" s="456" t="s">
        <v>13</v>
      </c>
      <c r="D65" s="457">
        <v>290.76</v>
      </c>
    </row>
    <row r="66" spans="1:4" ht="13.5" x14ac:dyDescent="0.25">
      <c r="A66" s="456">
        <v>90705</v>
      </c>
      <c r="B66" s="456" t="s">
        <v>10843</v>
      </c>
      <c r="C66" s="456" t="s">
        <v>13</v>
      </c>
      <c r="D66" s="457">
        <v>392.25</v>
      </c>
    </row>
    <row r="67" spans="1:4" ht="13.5" x14ac:dyDescent="0.25">
      <c r="A67" s="456">
        <v>90706</v>
      </c>
      <c r="B67" s="456" t="s">
        <v>10844</v>
      </c>
      <c r="C67" s="456" t="s">
        <v>13</v>
      </c>
      <c r="D67" s="457">
        <v>460.47</v>
      </c>
    </row>
    <row r="68" spans="1:4" ht="13.5" x14ac:dyDescent="0.25">
      <c r="A68" s="456">
        <v>90708</v>
      </c>
      <c r="B68" s="456" t="s">
        <v>10845</v>
      </c>
      <c r="C68" s="456" t="s">
        <v>13</v>
      </c>
      <c r="D68" s="458">
        <v>1275.32</v>
      </c>
    </row>
    <row r="69" spans="1:4" ht="13.5" x14ac:dyDescent="0.25">
      <c r="A69" s="456">
        <v>90724</v>
      </c>
      <c r="B69" s="456" t="s">
        <v>10846</v>
      </c>
      <c r="C69" s="456" t="s">
        <v>65</v>
      </c>
      <c r="D69" s="457">
        <v>18.649999999999999</v>
      </c>
    </row>
    <row r="70" spans="1:4" ht="13.5" x14ac:dyDescent="0.25">
      <c r="A70" s="456">
        <v>90725</v>
      </c>
      <c r="B70" s="456" t="s">
        <v>10847</v>
      </c>
      <c r="C70" s="456" t="s">
        <v>65</v>
      </c>
      <c r="D70" s="457">
        <v>22.99</v>
      </c>
    </row>
    <row r="71" spans="1:4" ht="13.5" x14ac:dyDescent="0.25">
      <c r="A71" s="456">
        <v>90726</v>
      </c>
      <c r="B71" s="456" t="s">
        <v>10848</v>
      </c>
      <c r="C71" s="456" t="s">
        <v>65</v>
      </c>
      <c r="D71" s="457">
        <v>27.37</v>
      </c>
    </row>
    <row r="72" spans="1:4" ht="13.5" x14ac:dyDescent="0.25">
      <c r="A72" s="456">
        <v>90727</v>
      </c>
      <c r="B72" s="456" t="s">
        <v>10849</v>
      </c>
      <c r="C72" s="456" t="s">
        <v>65</v>
      </c>
      <c r="D72" s="457">
        <v>31.7</v>
      </c>
    </row>
    <row r="73" spans="1:4" ht="13.5" x14ac:dyDescent="0.25">
      <c r="A73" s="456">
        <v>90728</v>
      </c>
      <c r="B73" s="456" t="s">
        <v>10850</v>
      </c>
      <c r="C73" s="456" t="s">
        <v>65</v>
      </c>
      <c r="D73" s="457">
        <v>36.03</v>
      </c>
    </row>
    <row r="74" spans="1:4" ht="13.5" x14ac:dyDescent="0.25">
      <c r="A74" s="456">
        <v>90729</v>
      </c>
      <c r="B74" s="456" t="s">
        <v>10851</v>
      </c>
      <c r="C74" s="456" t="s">
        <v>65</v>
      </c>
      <c r="D74" s="457">
        <v>40.35</v>
      </c>
    </row>
    <row r="75" spans="1:4" ht="13.5" x14ac:dyDescent="0.25">
      <c r="A75" s="456">
        <v>90730</v>
      </c>
      <c r="B75" s="456" t="s">
        <v>10852</v>
      </c>
      <c r="C75" s="456" t="s">
        <v>65</v>
      </c>
      <c r="D75" s="457">
        <v>44.68</v>
      </c>
    </row>
    <row r="76" spans="1:4" ht="13.5" x14ac:dyDescent="0.25">
      <c r="A76" s="456">
        <v>90731</v>
      </c>
      <c r="B76" s="456" t="s">
        <v>10853</v>
      </c>
      <c r="C76" s="456" t="s">
        <v>65</v>
      </c>
      <c r="D76" s="457">
        <v>49.01</v>
      </c>
    </row>
    <row r="77" spans="1:4" ht="13.5" x14ac:dyDescent="0.25">
      <c r="A77" s="456">
        <v>90732</v>
      </c>
      <c r="B77" s="456" t="s">
        <v>10854</v>
      </c>
      <c r="C77" s="456" t="s">
        <v>65</v>
      </c>
      <c r="D77" s="457">
        <v>61.99</v>
      </c>
    </row>
    <row r="78" spans="1:4" ht="13.5" x14ac:dyDescent="0.25">
      <c r="A78" s="456">
        <v>90733</v>
      </c>
      <c r="B78" s="456" t="s">
        <v>10855</v>
      </c>
      <c r="C78" s="456" t="s">
        <v>13</v>
      </c>
      <c r="D78" s="457">
        <v>2.6</v>
      </c>
    </row>
    <row r="79" spans="1:4" ht="13.5" x14ac:dyDescent="0.25">
      <c r="A79" s="456">
        <v>90734</v>
      </c>
      <c r="B79" s="456" t="s">
        <v>10856</v>
      </c>
      <c r="C79" s="456" t="s">
        <v>13</v>
      </c>
      <c r="D79" s="457">
        <v>3.09</v>
      </c>
    </row>
    <row r="80" spans="1:4" ht="13.5" x14ac:dyDescent="0.25">
      <c r="A80" s="456">
        <v>90735</v>
      </c>
      <c r="B80" s="456" t="s">
        <v>10857</v>
      </c>
      <c r="C80" s="456" t="s">
        <v>13</v>
      </c>
      <c r="D80" s="457">
        <v>3.56</v>
      </c>
    </row>
    <row r="81" spans="1:4" ht="13.5" x14ac:dyDescent="0.25">
      <c r="A81" s="456">
        <v>90736</v>
      </c>
      <c r="B81" s="456" t="s">
        <v>10858</v>
      </c>
      <c r="C81" s="456" t="s">
        <v>13</v>
      </c>
      <c r="D81" s="457">
        <v>4.04</v>
      </c>
    </row>
    <row r="82" spans="1:4" ht="13.5" x14ac:dyDescent="0.25">
      <c r="A82" s="456">
        <v>90737</v>
      </c>
      <c r="B82" s="456" t="s">
        <v>10859</v>
      </c>
      <c r="C82" s="456" t="s">
        <v>13</v>
      </c>
      <c r="D82" s="457">
        <v>4.53</v>
      </c>
    </row>
    <row r="83" spans="1:4" ht="13.5" x14ac:dyDescent="0.25">
      <c r="A83" s="456">
        <v>90738</v>
      </c>
      <c r="B83" s="456" t="s">
        <v>10860</v>
      </c>
      <c r="C83" s="456" t="s">
        <v>13</v>
      </c>
      <c r="D83" s="457">
        <v>5.01</v>
      </c>
    </row>
    <row r="84" spans="1:4" ht="13.5" x14ac:dyDescent="0.25">
      <c r="A84" s="456">
        <v>90739</v>
      </c>
      <c r="B84" s="456" t="s">
        <v>10861</v>
      </c>
      <c r="C84" s="456" t="s">
        <v>13</v>
      </c>
      <c r="D84" s="457">
        <v>7.07</v>
      </c>
    </row>
    <row r="85" spans="1:4" ht="13.5" x14ac:dyDescent="0.25">
      <c r="A85" s="456">
        <v>90740</v>
      </c>
      <c r="B85" s="456" t="s">
        <v>10862</v>
      </c>
      <c r="C85" s="456" t="s">
        <v>13</v>
      </c>
      <c r="D85" s="457">
        <v>3.44</v>
      </c>
    </row>
    <row r="86" spans="1:4" ht="13.5" x14ac:dyDescent="0.25">
      <c r="A86" s="456">
        <v>90741</v>
      </c>
      <c r="B86" s="456" t="s">
        <v>10863</v>
      </c>
      <c r="C86" s="456" t="s">
        <v>13</v>
      </c>
      <c r="D86" s="457">
        <v>3.91</v>
      </c>
    </row>
    <row r="87" spans="1:4" ht="13.5" x14ac:dyDescent="0.25">
      <c r="A87" s="456">
        <v>90742</v>
      </c>
      <c r="B87" s="456" t="s">
        <v>10864</v>
      </c>
      <c r="C87" s="456" t="s">
        <v>13</v>
      </c>
      <c r="D87" s="457">
        <v>4.3899999999999997</v>
      </c>
    </row>
    <row r="88" spans="1:4" ht="13.5" x14ac:dyDescent="0.25">
      <c r="A88" s="456">
        <v>90743</v>
      </c>
      <c r="B88" s="456" t="s">
        <v>10865</v>
      </c>
      <c r="C88" s="456" t="s">
        <v>13</v>
      </c>
      <c r="D88" s="457">
        <v>4.88</v>
      </c>
    </row>
    <row r="89" spans="1:4" ht="13.5" x14ac:dyDescent="0.25">
      <c r="A89" s="456">
        <v>90744</v>
      </c>
      <c r="B89" s="456" t="s">
        <v>10866</v>
      </c>
      <c r="C89" s="456" t="s">
        <v>13</v>
      </c>
      <c r="D89" s="457">
        <v>5.36</v>
      </c>
    </row>
    <row r="90" spans="1:4" ht="13.5" x14ac:dyDescent="0.25">
      <c r="A90" s="456">
        <v>90745</v>
      </c>
      <c r="B90" s="456" t="s">
        <v>10867</v>
      </c>
      <c r="C90" s="456" t="s">
        <v>13</v>
      </c>
      <c r="D90" s="457">
        <v>7.91</v>
      </c>
    </row>
    <row r="91" spans="1:4" ht="13.5" x14ac:dyDescent="0.25">
      <c r="A91" s="456">
        <v>90746</v>
      </c>
      <c r="B91" s="456" t="s">
        <v>10868</v>
      </c>
      <c r="C91" s="456" t="s">
        <v>13</v>
      </c>
      <c r="D91" s="457">
        <v>2.81</v>
      </c>
    </row>
    <row r="92" spans="1:4" ht="13.5" x14ac:dyDescent="0.25">
      <c r="A92" s="456">
        <v>90747</v>
      </c>
      <c r="B92" s="456" t="s">
        <v>10869</v>
      </c>
      <c r="C92" s="456" t="s">
        <v>13</v>
      </c>
      <c r="D92" s="457">
        <v>14.37</v>
      </c>
    </row>
    <row r="93" spans="1:4" ht="13.5" x14ac:dyDescent="0.25">
      <c r="A93" s="456">
        <v>94869</v>
      </c>
      <c r="B93" s="456" t="s">
        <v>10870</v>
      </c>
      <c r="C93" s="456" t="s">
        <v>13</v>
      </c>
      <c r="D93" s="457">
        <v>260.05</v>
      </c>
    </row>
    <row r="94" spans="1:4" ht="13.5" x14ac:dyDescent="0.25">
      <c r="A94" s="456">
        <v>94870</v>
      </c>
      <c r="B94" s="456" t="s">
        <v>10871</v>
      </c>
      <c r="C94" s="456" t="s">
        <v>13</v>
      </c>
      <c r="D94" s="457">
        <v>1.88</v>
      </c>
    </row>
    <row r="95" spans="1:4" ht="13.5" x14ac:dyDescent="0.25">
      <c r="A95" s="456">
        <v>94871</v>
      </c>
      <c r="B95" s="456" t="s">
        <v>10872</v>
      </c>
      <c r="C95" s="456" t="s">
        <v>13</v>
      </c>
      <c r="D95" s="457">
        <v>307.87</v>
      </c>
    </row>
    <row r="96" spans="1:4" ht="13.5" x14ac:dyDescent="0.25">
      <c r="A96" s="456">
        <v>94872</v>
      </c>
      <c r="B96" s="456" t="s">
        <v>10873</v>
      </c>
      <c r="C96" s="456" t="s">
        <v>13</v>
      </c>
      <c r="D96" s="457">
        <v>2.52</v>
      </c>
    </row>
    <row r="97" spans="1:4" ht="13.5" x14ac:dyDescent="0.25">
      <c r="A97" s="456">
        <v>94875</v>
      </c>
      <c r="B97" s="456" t="s">
        <v>10874</v>
      </c>
      <c r="C97" s="456" t="s">
        <v>13</v>
      </c>
      <c r="D97" s="458">
        <v>1801.43</v>
      </c>
    </row>
    <row r="98" spans="1:4" ht="13.5" x14ac:dyDescent="0.25">
      <c r="A98" s="456">
        <v>94876</v>
      </c>
      <c r="B98" s="456" t="s">
        <v>10875</v>
      </c>
      <c r="C98" s="456" t="s">
        <v>13</v>
      </c>
      <c r="D98" s="457">
        <v>25.08</v>
      </c>
    </row>
    <row r="99" spans="1:4" ht="13.5" x14ac:dyDescent="0.25">
      <c r="A99" s="456">
        <v>94878</v>
      </c>
      <c r="B99" s="456" t="s">
        <v>11460</v>
      </c>
      <c r="C99" s="456" t="s">
        <v>13</v>
      </c>
      <c r="D99" s="457">
        <v>28.85</v>
      </c>
    </row>
    <row r="100" spans="1:4" ht="13.5" x14ac:dyDescent="0.25">
      <c r="A100" s="456">
        <v>94879</v>
      </c>
      <c r="B100" s="456" t="s">
        <v>11461</v>
      </c>
      <c r="C100" s="456" t="s">
        <v>13</v>
      </c>
      <c r="D100" s="458">
        <v>2398.96</v>
      </c>
    </row>
    <row r="101" spans="1:4" ht="13.5" x14ac:dyDescent="0.25">
      <c r="A101" s="456">
        <v>94880</v>
      </c>
      <c r="B101" s="456" t="s">
        <v>11462</v>
      </c>
      <c r="C101" s="456" t="s">
        <v>13</v>
      </c>
      <c r="D101" s="457">
        <v>37.9</v>
      </c>
    </row>
    <row r="102" spans="1:4" ht="13.5" x14ac:dyDescent="0.25">
      <c r="A102" s="456">
        <v>94881</v>
      </c>
      <c r="B102" s="456" t="s">
        <v>11463</v>
      </c>
      <c r="C102" s="456" t="s">
        <v>13</v>
      </c>
      <c r="D102" s="458">
        <v>3749.39</v>
      </c>
    </row>
    <row r="103" spans="1:4" ht="13.5" x14ac:dyDescent="0.25">
      <c r="A103" s="456">
        <v>94882</v>
      </c>
      <c r="B103" s="456" t="s">
        <v>11464</v>
      </c>
      <c r="C103" s="456" t="s">
        <v>13</v>
      </c>
      <c r="D103" s="457">
        <v>43.72</v>
      </c>
    </row>
    <row r="104" spans="1:4" ht="13.5" x14ac:dyDescent="0.25">
      <c r="A104" s="456">
        <v>94884</v>
      </c>
      <c r="B104" s="456" t="s">
        <v>11465</v>
      </c>
      <c r="C104" s="456" t="s">
        <v>13</v>
      </c>
      <c r="D104" s="457">
        <v>55.53</v>
      </c>
    </row>
    <row r="105" spans="1:4" ht="13.5" x14ac:dyDescent="0.25">
      <c r="A105" s="456">
        <v>97121</v>
      </c>
      <c r="B105" s="456" t="s">
        <v>66</v>
      </c>
      <c r="C105" s="456" t="s">
        <v>13</v>
      </c>
      <c r="D105" s="457">
        <v>1.59</v>
      </c>
    </row>
    <row r="106" spans="1:4" ht="13.5" x14ac:dyDescent="0.25">
      <c r="A106" s="456">
        <v>97122</v>
      </c>
      <c r="B106" s="456" t="s">
        <v>67</v>
      </c>
      <c r="C106" s="456" t="s">
        <v>13</v>
      </c>
      <c r="D106" s="457">
        <v>2.23</v>
      </c>
    </row>
    <row r="107" spans="1:4" ht="13.5" x14ac:dyDescent="0.25">
      <c r="A107" s="456">
        <v>97123</v>
      </c>
      <c r="B107" s="456" t="s">
        <v>68</v>
      </c>
      <c r="C107" s="456" t="s">
        <v>13</v>
      </c>
      <c r="D107" s="457">
        <v>2.85</v>
      </c>
    </row>
    <row r="108" spans="1:4" ht="13.5" x14ac:dyDescent="0.25">
      <c r="A108" s="456">
        <v>97124</v>
      </c>
      <c r="B108" s="456" t="s">
        <v>69</v>
      </c>
      <c r="C108" s="456" t="s">
        <v>13</v>
      </c>
      <c r="D108" s="457">
        <v>0.73</v>
      </c>
    </row>
    <row r="109" spans="1:4" ht="13.5" x14ac:dyDescent="0.25">
      <c r="A109" s="456">
        <v>97125</v>
      </c>
      <c r="B109" s="456" t="s">
        <v>70</v>
      </c>
      <c r="C109" s="456" t="s">
        <v>13</v>
      </c>
      <c r="D109" s="457">
        <v>1.05</v>
      </c>
    </row>
    <row r="110" spans="1:4" ht="13.5" x14ac:dyDescent="0.25">
      <c r="A110" s="456">
        <v>97126</v>
      </c>
      <c r="B110" s="456" t="s">
        <v>71</v>
      </c>
      <c r="C110" s="456" t="s">
        <v>13</v>
      </c>
      <c r="D110" s="457">
        <v>1.35</v>
      </c>
    </row>
    <row r="111" spans="1:4" ht="13.5" x14ac:dyDescent="0.25">
      <c r="A111" s="456">
        <v>102264</v>
      </c>
      <c r="B111" s="456" t="s">
        <v>10876</v>
      </c>
      <c r="C111" s="456" t="s">
        <v>13</v>
      </c>
      <c r="D111" s="457">
        <v>22.89</v>
      </c>
    </row>
    <row r="112" spans="1:4" ht="13.5" x14ac:dyDescent="0.25">
      <c r="A112" s="456">
        <v>102265</v>
      </c>
      <c r="B112" s="456" t="s">
        <v>10877</v>
      </c>
      <c r="C112" s="456" t="s">
        <v>65</v>
      </c>
      <c r="D112" s="457">
        <v>79.3</v>
      </c>
    </row>
    <row r="113" spans="1:4" ht="13.5" x14ac:dyDescent="0.25">
      <c r="A113" s="456">
        <v>102266</v>
      </c>
      <c r="B113" s="456" t="s">
        <v>10878</v>
      </c>
      <c r="C113" s="456" t="s">
        <v>65</v>
      </c>
      <c r="D113" s="457">
        <v>87.95</v>
      </c>
    </row>
    <row r="114" spans="1:4" ht="13.5" x14ac:dyDescent="0.25">
      <c r="A114" s="456">
        <v>102267</v>
      </c>
      <c r="B114" s="456" t="s">
        <v>10879</v>
      </c>
      <c r="C114" s="456" t="s">
        <v>65</v>
      </c>
      <c r="D114" s="457">
        <v>100.99</v>
      </c>
    </row>
    <row r="115" spans="1:4" ht="13.5" x14ac:dyDescent="0.25">
      <c r="A115" s="456">
        <v>102268</v>
      </c>
      <c r="B115" s="456" t="s">
        <v>10880</v>
      </c>
      <c r="C115" s="456" t="s">
        <v>65</v>
      </c>
      <c r="D115" s="457">
        <v>113.97</v>
      </c>
    </row>
    <row r="116" spans="1:4" ht="13.5" x14ac:dyDescent="0.25">
      <c r="A116" s="456">
        <v>102269</v>
      </c>
      <c r="B116" s="456" t="s">
        <v>10881</v>
      </c>
      <c r="C116" s="456" t="s">
        <v>65</v>
      </c>
      <c r="D116" s="457">
        <v>139.93</v>
      </c>
    </row>
    <row r="117" spans="1:4" ht="13.5" x14ac:dyDescent="0.25">
      <c r="A117" s="456">
        <v>92833</v>
      </c>
      <c r="B117" s="456" t="s">
        <v>72</v>
      </c>
      <c r="C117" s="456" t="s">
        <v>13</v>
      </c>
      <c r="D117" s="457">
        <v>190.69</v>
      </c>
    </row>
    <row r="118" spans="1:4" ht="13.5" x14ac:dyDescent="0.25">
      <c r="A118" s="456">
        <v>92834</v>
      </c>
      <c r="B118" s="456" t="s">
        <v>73</v>
      </c>
      <c r="C118" s="456" t="s">
        <v>13</v>
      </c>
      <c r="D118" s="457">
        <v>7.6</v>
      </c>
    </row>
    <row r="119" spans="1:4" ht="13.5" x14ac:dyDescent="0.25">
      <c r="A119" s="456">
        <v>92835</v>
      </c>
      <c r="B119" s="456" t="s">
        <v>74</v>
      </c>
      <c r="C119" s="456" t="s">
        <v>13</v>
      </c>
      <c r="D119" s="457">
        <v>200.46</v>
      </c>
    </row>
    <row r="120" spans="1:4" ht="13.5" x14ac:dyDescent="0.25">
      <c r="A120" s="456">
        <v>92836</v>
      </c>
      <c r="B120" s="456" t="s">
        <v>75</v>
      </c>
      <c r="C120" s="456" t="s">
        <v>13</v>
      </c>
      <c r="D120" s="457">
        <v>9.7100000000000009</v>
      </c>
    </row>
    <row r="121" spans="1:4" ht="13.5" x14ac:dyDescent="0.25">
      <c r="A121" s="456">
        <v>92837</v>
      </c>
      <c r="B121" s="456" t="s">
        <v>76</v>
      </c>
      <c r="C121" s="456" t="s">
        <v>13</v>
      </c>
      <c r="D121" s="457">
        <v>350.66</v>
      </c>
    </row>
    <row r="122" spans="1:4" ht="13.5" x14ac:dyDescent="0.25">
      <c r="A122" s="456">
        <v>92838</v>
      </c>
      <c r="B122" s="456" t="s">
        <v>77</v>
      </c>
      <c r="C122" s="456" t="s">
        <v>13</v>
      </c>
      <c r="D122" s="457">
        <v>11.64</v>
      </c>
    </row>
    <row r="123" spans="1:4" ht="13.5" x14ac:dyDescent="0.25">
      <c r="A123" s="456">
        <v>92839</v>
      </c>
      <c r="B123" s="456" t="s">
        <v>78</v>
      </c>
      <c r="C123" s="456" t="s">
        <v>13</v>
      </c>
      <c r="D123" s="457">
        <v>428.76</v>
      </c>
    </row>
    <row r="124" spans="1:4" ht="13.5" x14ac:dyDescent="0.25">
      <c r="A124" s="456">
        <v>92840</v>
      </c>
      <c r="B124" s="456" t="s">
        <v>79</v>
      </c>
      <c r="C124" s="456" t="s">
        <v>13</v>
      </c>
      <c r="D124" s="457">
        <v>13.8</v>
      </c>
    </row>
    <row r="125" spans="1:4" ht="13.5" x14ac:dyDescent="0.25">
      <c r="A125" s="456">
        <v>92841</v>
      </c>
      <c r="B125" s="456" t="s">
        <v>80</v>
      </c>
      <c r="C125" s="456" t="s">
        <v>13</v>
      </c>
      <c r="D125" s="457">
        <v>559.51</v>
      </c>
    </row>
    <row r="126" spans="1:4" ht="13.5" x14ac:dyDescent="0.25">
      <c r="A126" s="456">
        <v>92842</v>
      </c>
      <c r="B126" s="456" t="s">
        <v>81</v>
      </c>
      <c r="C126" s="456" t="s">
        <v>13</v>
      </c>
      <c r="D126" s="457">
        <v>15.75</v>
      </c>
    </row>
    <row r="127" spans="1:4" ht="13.5" x14ac:dyDescent="0.25">
      <c r="A127" s="456">
        <v>92843</v>
      </c>
      <c r="B127" s="456" t="s">
        <v>8848</v>
      </c>
      <c r="C127" s="456" t="s">
        <v>13</v>
      </c>
      <c r="D127" s="457">
        <v>582.51</v>
      </c>
    </row>
    <row r="128" spans="1:4" ht="13.5" x14ac:dyDescent="0.25">
      <c r="A128" s="456">
        <v>92844</v>
      </c>
      <c r="B128" s="456" t="s">
        <v>82</v>
      </c>
      <c r="C128" s="456" t="s">
        <v>13</v>
      </c>
      <c r="D128" s="457">
        <v>17.920000000000002</v>
      </c>
    </row>
    <row r="129" spans="1:4" ht="13.5" x14ac:dyDescent="0.25">
      <c r="A129" s="456">
        <v>92845</v>
      </c>
      <c r="B129" s="456" t="s">
        <v>8849</v>
      </c>
      <c r="C129" s="456" t="s">
        <v>13</v>
      </c>
      <c r="D129" s="457">
        <v>857.92</v>
      </c>
    </row>
    <row r="130" spans="1:4" ht="13.5" x14ac:dyDescent="0.25">
      <c r="A130" s="456">
        <v>92846</v>
      </c>
      <c r="B130" s="456" t="s">
        <v>83</v>
      </c>
      <c r="C130" s="456" t="s">
        <v>13</v>
      </c>
      <c r="D130" s="457">
        <v>19.84</v>
      </c>
    </row>
    <row r="131" spans="1:4" ht="13.5" x14ac:dyDescent="0.25">
      <c r="A131" s="456">
        <v>92847</v>
      </c>
      <c r="B131" s="456" t="s">
        <v>84</v>
      </c>
      <c r="C131" s="456" t="s">
        <v>13</v>
      </c>
      <c r="D131" s="457">
        <v>885.86</v>
      </c>
    </row>
    <row r="132" spans="1:4" ht="13.5" x14ac:dyDescent="0.25">
      <c r="A132" s="456">
        <v>92848</v>
      </c>
      <c r="B132" s="456" t="s">
        <v>85</v>
      </c>
      <c r="C132" s="456" t="s">
        <v>13</v>
      </c>
      <c r="D132" s="457">
        <v>22.03</v>
      </c>
    </row>
    <row r="133" spans="1:4" ht="13.5" x14ac:dyDescent="0.25">
      <c r="A133" s="456">
        <v>92849</v>
      </c>
      <c r="B133" s="456" t="s">
        <v>86</v>
      </c>
      <c r="C133" s="456" t="s">
        <v>13</v>
      </c>
      <c r="D133" s="457">
        <v>197.38</v>
      </c>
    </row>
    <row r="134" spans="1:4" ht="13.5" x14ac:dyDescent="0.25">
      <c r="A134" s="456">
        <v>92850</v>
      </c>
      <c r="B134" s="456" t="s">
        <v>87</v>
      </c>
      <c r="C134" s="456" t="s">
        <v>13</v>
      </c>
      <c r="D134" s="457">
        <v>14.38</v>
      </c>
    </row>
    <row r="135" spans="1:4" ht="13.5" x14ac:dyDescent="0.25">
      <c r="A135" s="456">
        <v>92851</v>
      </c>
      <c r="B135" s="456" t="s">
        <v>88</v>
      </c>
      <c r="C135" s="456" t="s">
        <v>13</v>
      </c>
      <c r="D135" s="457">
        <v>208.79</v>
      </c>
    </row>
    <row r="136" spans="1:4" ht="13.5" x14ac:dyDescent="0.25">
      <c r="A136" s="456">
        <v>92852</v>
      </c>
      <c r="B136" s="456" t="s">
        <v>89</v>
      </c>
      <c r="C136" s="456" t="s">
        <v>13</v>
      </c>
      <c r="D136" s="457">
        <v>18.149999999999999</v>
      </c>
    </row>
    <row r="137" spans="1:4" ht="13.5" x14ac:dyDescent="0.25">
      <c r="A137" s="456">
        <v>92853</v>
      </c>
      <c r="B137" s="456" t="s">
        <v>90</v>
      </c>
      <c r="C137" s="456" t="s">
        <v>13</v>
      </c>
      <c r="D137" s="457">
        <v>360.98</v>
      </c>
    </row>
    <row r="138" spans="1:4" ht="13.5" x14ac:dyDescent="0.25">
      <c r="A138" s="456">
        <v>92854</v>
      </c>
      <c r="B138" s="456" t="s">
        <v>91</v>
      </c>
      <c r="C138" s="456" t="s">
        <v>13</v>
      </c>
      <c r="D138" s="457">
        <v>22.1</v>
      </c>
    </row>
    <row r="139" spans="1:4" ht="13.5" x14ac:dyDescent="0.25">
      <c r="A139" s="456">
        <v>92855</v>
      </c>
      <c r="B139" s="456" t="s">
        <v>92</v>
      </c>
      <c r="C139" s="456" t="s">
        <v>13</v>
      </c>
      <c r="D139" s="457">
        <v>440.84</v>
      </c>
    </row>
    <row r="140" spans="1:4" ht="13.5" x14ac:dyDescent="0.25">
      <c r="A140" s="456">
        <v>92856</v>
      </c>
      <c r="B140" s="456" t="s">
        <v>93</v>
      </c>
      <c r="C140" s="456" t="s">
        <v>13</v>
      </c>
      <c r="D140" s="457">
        <v>26.05</v>
      </c>
    </row>
    <row r="141" spans="1:4" ht="13.5" x14ac:dyDescent="0.25">
      <c r="A141" s="456">
        <v>92857</v>
      </c>
      <c r="B141" s="456" t="s">
        <v>94</v>
      </c>
      <c r="C141" s="456" t="s">
        <v>13</v>
      </c>
      <c r="D141" s="457">
        <v>573.38</v>
      </c>
    </row>
    <row r="142" spans="1:4" ht="13.5" x14ac:dyDescent="0.25">
      <c r="A142" s="456">
        <v>92858</v>
      </c>
      <c r="B142" s="456" t="s">
        <v>95</v>
      </c>
      <c r="C142" s="456" t="s">
        <v>13</v>
      </c>
      <c r="D142" s="457">
        <v>29.8</v>
      </c>
    </row>
    <row r="143" spans="1:4" ht="13.5" x14ac:dyDescent="0.25">
      <c r="A143" s="456">
        <v>92859</v>
      </c>
      <c r="B143" s="456" t="s">
        <v>8850</v>
      </c>
      <c r="C143" s="456" t="s">
        <v>13</v>
      </c>
      <c r="D143" s="457">
        <v>598.42999999999995</v>
      </c>
    </row>
    <row r="144" spans="1:4" ht="13.5" x14ac:dyDescent="0.25">
      <c r="A144" s="456">
        <v>92860</v>
      </c>
      <c r="B144" s="456" t="s">
        <v>96</v>
      </c>
      <c r="C144" s="456" t="s">
        <v>13</v>
      </c>
      <c r="D144" s="457">
        <v>33.840000000000003</v>
      </c>
    </row>
    <row r="145" spans="1:4" ht="13.5" x14ac:dyDescent="0.25">
      <c r="A145" s="456">
        <v>92861</v>
      </c>
      <c r="B145" s="456" t="s">
        <v>8851</v>
      </c>
      <c r="C145" s="456" t="s">
        <v>13</v>
      </c>
      <c r="D145" s="457">
        <v>875.85</v>
      </c>
    </row>
    <row r="146" spans="1:4" ht="13.5" x14ac:dyDescent="0.25">
      <c r="A146" s="456">
        <v>92862</v>
      </c>
      <c r="B146" s="456" t="s">
        <v>97</v>
      </c>
      <c r="C146" s="456" t="s">
        <v>13</v>
      </c>
      <c r="D146" s="457">
        <v>37.770000000000003</v>
      </c>
    </row>
    <row r="147" spans="1:4" ht="13.5" x14ac:dyDescent="0.25">
      <c r="A147" s="456">
        <v>92863</v>
      </c>
      <c r="B147" s="456" t="s">
        <v>98</v>
      </c>
      <c r="C147" s="456" t="s">
        <v>13</v>
      </c>
      <c r="D147" s="457">
        <v>905.3</v>
      </c>
    </row>
    <row r="148" spans="1:4" ht="13.5" x14ac:dyDescent="0.25">
      <c r="A148" s="456">
        <v>92864</v>
      </c>
      <c r="B148" s="456" t="s">
        <v>99</v>
      </c>
      <c r="C148" s="456" t="s">
        <v>13</v>
      </c>
      <c r="D148" s="457">
        <v>41.73</v>
      </c>
    </row>
    <row r="149" spans="1:4" ht="13.5" x14ac:dyDescent="0.25">
      <c r="A149" s="456">
        <v>92210</v>
      </c>
      <c r="B149" s="456" t="s">
        <v>100</v>
      </c>
      <c r="C149" s="456" t="s">
        <v>13</v>
      </c>
      <c r="D149" s="457">
        <v>148.34</v>
      </c>
    </row>
    <row r="150" spans="1:4" ht="13.5" x14ac:dyDescent="0.25">
      <c r="A150" s="456">
        <v>92211</v>
      </c>
      <c r="B150" s="456" t="s">
        <v>101</v>
      </c>
      <c r="C150" s="456" t="s">
        <v>13</v>
      </c>
      <c r="D150" s="457">
        <v>178.26</v>
      </c>
    </row>
    <row r="151" spans="1:4" ht="13.5" x14ac:dyDescent="0.25">
      <c r="A151" s="456">
        <v>92212</v>
      </c>
      <c r="B151" s="456" t="s">
        <v>102</v>
      </c>
      <c r="C151" s="456" t="s">
        <v>13</v>
      </c>
      <c r="D151" s="457">
        <v>265.79000000000002</v>
      </c>
    </row>
    <row r="152" spans="1:4" ht="13.5" x14ac:dyDescent="0.25">
      <c r="A152" s="456">
        <v>92213</v>
      </c>
      <c r="B152" s="456" t="s">
        <v>103</v>
      </c>
      <c r="C152" s="456" t="s">
        <v>13</v>
      </c>
      <c r="D152" s="457">
        <v>349.21</v>
      </c>
    </row>
    <row r="153" spans="1:4" ht="13.5" x14ac:dyDescent="0.25">
      <c r="A153" s="456">
        <v>92214</v>
      </c>
      <c r="B153" s="456" t="s">
        <v>104</v>
      </c>
      <c r="C153" s="456" t="s">
        <v>13</v>
      </c>
      <c r="D153" s="457">
        <v>422.01</v>
      </c>
    </row>
    <row r="154" spans="1:4" ht="13.5" x14ac:dyDescent="0.25">
      <c r="A154" s="456">
        <v>92215</v>
      </c>
      <c r="B154" s="456" t="s">
        <v>105</v>
      </c>
      <c r="C154" s="456" t="s">
        <v>13</v>
      </c>
      <c r="D154" s="457">
        <v>484.73</v>
      </c>
    </row>
    <row r="155" spans="1:4" ht="13.5" x14ac:dyDescent="0.25">
      <c r="A155" s="456">
        <v>92216</v>
      </c>
      <c r="B155" s="456" t="s">
        <v>106</v>
      </c>
      <c r="C155" s="456" t="s">
        <v>13</v>
      </c>
      <c r="D155" s="457">
        <v>507.07</v>
      </c>
    </row>
    <row r="156" spans="1:4" ht="13.5" x14ac:dyDescent="0.25">
      <c r="A156" s="456">
        <v>92219</v>
      </c>
      <c r="B156" s="456" t="s">
        <v>107</v>
      </c>
      <c r="C156" s="456" t="s">
        <v>13</v>
      </c>
      <c r="D156" s="457">
        <v>156.76</v>
      </c>
    </row>
    <row r="157" spans="1:4" ht="13.5" x14ac:dyDescent="0.25">
      <c r="A157" s="456">
        <v>92220</v>
      </c>
      <c r="B157" s="456" t="s">
        <v>108</v>
      </c>
      <c r="C157" s="456" t="s">
        <v>13</v>
      </c>
      <c r="D157" s="457">
        <v>188.72</v>
      </c>
    </row>
    <row r="158" spans="1:4" ht="13.5" x14ac:dyDescent="0.25">
      <c r="A158" s="456">
        <v>92221</v>
      </c>
      <c r="B158" s="456" t="s">
        <v>109</v>
      </c>
      <c r="C158" s="456" t="s">
        <v>13</v>
      </c>
      <c r="D158" s="457">
        <v>278.02999999999997</v>
      </c>
    </row>
    <row r="159" spans="1:4" ht="13.5" x14ac:dyDescent="0.25">
      <c r="A159" s="456">
        <v>92222</v>
      </c>
      <c r="B159" s="456" t="s">
        <v>110</v>
      </c>
      <c r="C159" s="456" t="s">
        <v>13</v>
      </c>
      <c r="D159" s="457">
        <v>363.48</v>
      </c>
    </row>
    <row r="160" spans="1:4" ht="13.5" x14ac:dyDescent="0.25">
      <c r="A160" s="456">
        <v>92223</v>
      </c>
      <c r="B160" s="456" t="s">
        <v>111</v>
      </c>
      <c r="C160" s="456" t="s">
        <v>13</v>
      </c>
      <c r="D160" s="457">
        <v>437.94</v>
      </c>
    </row>
    <row r="161" spans="1:4" ht="13.5" x14ac:dyDescent="0.25">
      <c r="A161" s="456">
        <v>92224</v>
      </c>
      <c r="B161" s="456" t="s">
        <v>112</v>
      </c>
      <c r="C161" s="456" t="s">
        <v>13</v>
      </c>
      <c r="D161" s="457">
        <v>502.41</v>
      </c>
    </row>
    <row r="162" spans="1:4" ht="13.5" x14ac:dyDescent="0.25">
      <c r="A162" s="456">
        <v>92226</v>
      </c>
      <c r="B162" s="456" t="s">
        <v>113</v>
      </c>
      <c r="C162" s="456" t="s">
        <v>13</v>
      </c>
      <c r="D162" s="457">
        <v>526.85</v>
      </c>
    </row>
    <row r="163" spans="1:4" ht="13.5" x14ac:dyDescent="0.25">
      <c r="A163" s="456">
        <v>92808</v>
      </c>
      <c r="B163" s="456" t="s">
        <v>114</v>
      </c>
      <c r="C163" s="456" t="s">
        <v>13</v>
      </c>
      <c r="D163" s="457">
        <v>34.28</v>
      </c>
    </row>
    <row r="164" spans="1:4" ht="13.5" x14ac:dyDescent="0.25">
      <c r="A164" s="456">
        <v>92809</v>
      </c>
      <c r="B164" s="456" t="s">
        <v>115</v>
      </c>
      <c r="C164" s="456" t="s">
        <v>13</v>
      </c>
      <c r="D164" s="457">
        <v>44.02</v>
      </c>
    </row>
    <row r="165" spans="1:4" ht="13.5" x14ac:dyDescent="0.25">
      <c r="A165" s="456">
        <v>92810</v>
      </c>
      <c r="B165" s="456" t="s">
        <v>116</v>
      </c>
      <c r="C165" s="456" t="s">
        <v>13</v>
      </c>
      <c r="D165" s="457">
        <v>53.58</v>
      </c>
    </row>
    <row r="166" spans="1:4" ht="13.5" x14ac:dyDescent="0.25">
      <c r="A166" s="456">
        <v>92811</v>
      </c>
      <c r="B166" s="456" t="s">
        <v>117</v>
      </c>
      <c r="C166" s="456" t="s">
        <v>13</v>
      </c>
      <c r="D166" s="457">
        <v>63.91</v>
      </c>
    </row>
    <row r="167" spans="1:4" ht="13.5" x14ac:dyDescent="0.25">
      <c r="A167" s="456">
        <v>92812</v>
      </c>
      <c r="B167" s="456" t="s">
        <v>118</v>
      </c>
      <c r="C167" s="456" t="s">
        <v>13</v>
      </c>
      <c r="D167" s="457">
        <v>74.05</v>
      </c>
    </row>
    <row r="168" spans="1:4" ht="13.5" x14ac:dyDescent="0.25">
      <c r="A168" s="456">
        <v>92813</v>
      </c>
      <c r="B168" s="456" t="s">
        <v>119</v>
      </c>
      <c r="C168" s="456" t="s">
        <v>13</v>
      </c>
      <c r="D168" s="457">
        <v>86.12</v>
      </c>
    </row>
    <row r="169" spans="1:4" ht="13.5" x14ac:dyDescent="0.25">
      <c r="A169" s="456">
        <v>92814</v>
      </c>
      <c r="B169" s="456" t="s">
        <v>120</v>
      </c>
      <c r="C169" s="456" t="s">
        <v>13</v>
      </c>
      <c r="D169" s="457">
        <v>98.79</v>
      </c>
    </row>
    <row r="170" spans="1:4" ht="13.5" x14ac:dyDescent="0.25">
      <c r="A170" s="456">
        <v>92815</v>
      </c>
      <c r="B170" s="456" t="s">
        <v>121</v>
      </c>
      <c r="C170" s="456" t="s">
        <v>13</v>
      </c>
      <c r="D170" s="457">
        <v>113.5</v>
      </c>
    </row>
    <row r="171" spans="1:4" ht="13.5" x14ac:dyDescent="0.25">
      <c r="A171" s="456">
        <v>92816</v>
      </c>
      <c r="B171" s="456" t="s">
        <v>122</v>
      </c>
      <c r="C171" s="456" t="s">
        <v>13</v>
      </c>
      <c r="D171" s="457">
        <v>729.85</v>
      </c>
    </row>
    <row r="172" spans="1:4" ht="13.5" x14ac:dyDescent="0.25">
      <c r="A172" s="456">
        <v>92817</v>
      </c>
      <c r="B172" s="456" t="s">
        <v>123</v>
      </c>
      <c r="C172" s="456" t="s">
        <v>13</v>
      </c>
      <c r="D172" s="457">
        <v>142.03</v>
      </c>
    </row>
    <row r="173" spans="1:4" ht="13.5" x14ac:dyDescent="0.25">
      <c r="A173" s="456">
        <v>92818</v>
      </c>
      <c r="B173" s="456" t="s">
        <v>124</v>
      </c>
      <c r="C173" s="456" t="s">
        <v>13</v>
      </c>
      <c r="D173" s="458">
        <v>1042.8</v>
      </c>
    </row>
    <row r="174" spans="1:4" ht="13.5" x14ac:dyDescent="0.25">
      <c r="A174" s="456">
        <v>92819</v>
      </c>
      <c r="B174" s="456" t="s">
        <v>125</v>
      </c>
      <c r="C174" s="456" t="s">
        <v>13</v>
      </c>
      <c r="D174" s="457">
        <v>191.18</v>
      </c>
    </row>
    <row r="175" spans="1:4" ht="13.5" x14ac:dyDescent="0.25">
      <c r="A175" s="456">
        <v>92820</v>
      </c>
      <c r="B175" s="456" t="s">
        <v>126</v>
      </c>
      <c r="C175" s="456" t="s">
        <v>13</v>
      </c>
      <c r="D175" s="457">
        <v>40.880000000000003</v>
      </c>
    </row>
    <row r="176" spans="1:4" ht="13.5" x14ac:dyDescent="0.25">
      <c r="A176" s="456">
        <v>92821</v>
      </c>
      <c r="B176" s="456" t="s">
        <v>127</v>
      </c>
      <c r="C176" s="456" t="s">
        <v>13</v>
      </c>
      <c r="D176" s="457">
        <v>52.44</v>
      </c>
    </row>
    <row r="177" spans="1:4" ht="13.5" x14ac:dyDescent="0.25">
      <c r="A177" s="456">
        <v>92822</v>
      </c>
      <c r="B177" s="456" t="s">
        <v>128</v>
      </c>
      <c r="C177" s="456" t="s">
        <v>13</v>
      </c>
      <c r="D177" s="457">
        <v>64.040000000000006</v>
      </c>
    </row>
    <row r="178" spans="1:4" ht="13.5" x14ac:dyDescent="0.25">
      <c r="A178" s="456">
        <v>92824</v>
      </c>
      <c r="B178" s="456" t="s">
        <v>129</v>
      </c>
      <c r="C178" s="456" t="s">
        <v>13</v>
      </c>
      <c r="D178" s="457">
        <v>76.150000000000006</v>
      </c>
    </row>
    <row r="179" spans="1:4" ht="13.5" x14ac:dyDescent="0.25">
      <c r="A179" s="456">
        <v>92825</v>
      </c>
      <c r="B179" s="456" t="s">
        <v>130</v>
      </c>
      <c r="C179" s="456" t="s">
        <v>13</v>
      </c>
      <c r="D179" s="457">
        <v>88.32</v>
      </c>
    </row>
    <row r="180" spans="1:4" ht="13.5" x14ac:dyDescent="0.25">
      <c r="A180" s="456">
        <v>92826</v>
      </c>
      <c r="B180" s="456" t="s">
        <v>131</v>
      </c>
      <c r="C180" s="456" t="s">
        <v>13</v>
      </c>
      <c r="D180" s="457">
        <v>102.05</v>
      </c>
    </row>
    <row r="181" spans="1:4" ht="13.5" x14ac:dyDescent="0.25">
      <c r="A181" s="456">
        <v>92827</v>
      </c>
      <c r="B181" s="456" t="s">
        <v>132</v>
      </c>
      <c r="C181" s="456" t="s">
        <v>13</v>
      </c>
      <c r="D181" s="457">
        <v>116.47</v>
      </c>
    </row>
    <row r="182" spans="1:4" ht="13.5" x14ac:dyDescent="0.25">
      <c r="A182" s="456">
        <v>92828</v>
      </c>
      <c r="B182" s="456" t="s">
        <v>133</v>
      </c>
      <c r="C182" s="456" t="s">
        <v>13</v>
      </c>
      <c r="D182" s="457">
        <v>133.28</v>
      </c>
    </row>
    <row r="183" spans="1:4" ht="13.5" x14ac:dyDescent="0.25">
      <c r="A183" s="456">
        <v>92829</v>
      </c>
      <c r="B183" s="456" t="s">
        <v>134</v>
      </c>
      <c r="C183" s="456" t="s">
        <v>13</v>
      </c>
      <c r="D183" s="457">
        <v>753.17</v>
      </c>
    </row>
    <row r="184" spans="1:4" ht="13.5" x14ac:dyDescent="0.25">
      <c r="A184" s="456">
        <v>92830</v>
      </c>
      <c r="B184" s="456" t="s">
        <v>135</v>
      </c>
      <c r="C184" s="456" t="s">
        <v>13</v>
      </c>
      <c r="D184" s="457">
        <v>165.35</v>
      </c>
    </row>
    <row r="185" spans="1:4" ht="13.5" x14ac:dyDescent="0.25">
      <c r="A185" s="456">
        <v>92831</v>
      </c>
      <c r="B185" s="456" t="s">
        <v>136</v>
      </c>
      <c r="C185" s="456" t="s">
        <v>13</v>
      </c>
      <c r="D185" s="458">
        <v>1071.43</v>
      </c>
    </row>
    <row r="186" spans="1:4" ht="13.5" x14ac:dyDescent="0.25">
      <c r="A186" s="456">
        <v>92832</v>
      </c>
      <c r="B186" s="456" t="s">
        <v>137</v>
      </c>
      <c r="C186" s="456" t="s">
        <v>13</v>
      </c>
      <c r="D186" s="457">
        <v>219.81</v>
      </c>
    </row>
    <row r="187" spans="1:4" ht="13.5" x14ac:dyDescent="0.25">
      <c r="A187" s="456">
        <v>95565</v>
      </c>
      <c r="B187" s="456" t="s">
        <v>138</v>
      </c>
      <c r="C187" s="456" t="s">
        <v>13</v>
      </c>
      <c r="D187" s="457">
        <v>126.29</v>
      </c>
    </row>
    <row r="188" spans="1:4" ht="13.5" x14ac:dyDescent="0.25">
      <c r="A188" s="456">
        <v>95566</v>
      </c>
      <c r="B188" s="456" t="s">
        <v>139</v>
      </c>
      <c r="C188" s="456" t="s">
        <v>13</v>
      </c>
      <c r="D188" s="457">
        <v>132.79</v>
      </c>
    </row>
    <row r="189" spans="1:4" ht="13.5" x14ac:dyDescent="0.25">
      <c r="A189" s="456">
        <v>95567</v>
      </c>
      <c r="B189" s="456" t="s">
        <v>140</v>
      </c>
      <c r="C189" s="456" t="s">
        <v>13</v>
      </c>
      <c r="D189" s="457">
        <v>77.08</v>
      </c>
    </row>
    <row r="190" spans="1:4" ht="13.5" x14ac:dyDescent="0.25">
      <c r="A190" s="456">
        <v>95568</v>
      </c>
      <c r="B190" s="456" t="s">
        <v>141</v>
      </c>
      <c r="C190" s="456" t="s">
        <v>13</v>
      </c>
      <c r="D190" s="457">
        <v>94.56</v>
      </c>
    </row>
    <row r="191" spans="1:4" ht="13.5" x14ac:dyDescent="0.25">
      <c r="A191" s="456">
        <v>95569</v>
      </c>
      <c r="B191" s="456" t="s">
        <v>142</v>
      </c>
      <c r="C191" s="456" t="s">
        <v>13</v>
      </c>
      <c r="D191" s="457">
        <v>128.96</v>
      </c>
    </row>
    <row r="192" spans="1:4" ht="13.5" x14ac:dyDescent="0.25">
      <c r="A192" s="456">
        <v>95570</v>
      </c>
      <c r="B192" s="456" t="s">
        <v>143</v>
      </c>
      <c r="C192" s="456" t="s">
        <v>13</v>
      </c>
      <c r="D192" s="457">
        <v>83.58</v>
      </c>
    </row>
    <row r="193" spans="1:4" ht="13.5" x14ac:dyDescent="0.25">
      <c r="A193" s="456">
        <v>95571</v>
      </c>
      <c r="B193" s="456" t="s">
        <v>144</v>
      </c>
      <c r="C193" s="456" t="s">
        <v>13</v>
      </c>
      <c r="D193" s="457">
        <v>102.87</v>
      </c>
    </row>
    <row r="194" spans="1:4" ht="13.5" x14ac:dyDescent="0.25">
      <c r="A194" s="456">
        <v>95572</v>
      </c>
      <c r="B194" s="456" t="s">
        <v>145</v>
      </c>
      <c r="C194" s="456" t="s">
        <v>13</v>
      </c>
      <c r="D194" s="457">
        <v>139.28</v>
      </c>
    </row>
    <row r="195" spans="1:4" ht="13.5" x14ac:dyDescent="0.25">
      <c r="A195" s="456">
        <v>97127</v>
      </c>
      <c r="B195" s="456" t="s">
        <v>147</v>
      </c>
      <c r="C195" s="456" t="s">
        <v>13</v>
      </c>
      <c r="D195" s="457">
        <v>4.09</v>
      </c>
    </row>
    <row r="196" spans="1:4" ht="13.5" x14ac:dyDescent="0.25">
      <c r="A196" s="456">
        <v>97128</v>
      </c>
      <c r="B196" s="456" t="s">
        <v>148</v>
      </c>
      <c r="C196" s="456" t="s">
        <v>13</v>
      </c>
      <c r="D196" s="457">
        <v>8.07</v>
      </c>
    </row>
    <row r="197" spans="1:4" ht="13.5" x14ac:dyDescent="0.25">
      <c r="A197" s="456">
        <v>97129</v>
      </c>
      <c r="B197" s="456" t="s">
        <v>149</v>
      </c>
      <c r="C197" s="456" t="s">
        <v>13</v>
      </c>
      <c r="D197" s="457">
        <v>9.93</v>
      </c>
    </row>
    <row r="198" spans="1:4" ht="13.5" x14ac:dyDescent="0.25">
      <c r="A198" s="456">
        <v>97130</v>
      </c>
      <c r="B198" s="456" t="s">
        <v>150</v>
      </c>
      <c r="C198" s="456" t="s">
        <v>13</v>
      </c>
      <c r="D198" s="457">
        <v>11.79</v>
      </c>
    </row>
    <row r="199" spans="1:4" ht="13.5" x14ac:dyDescent="0.25">
      <c r="A199" s="456">
        <v>97131</v>
      </c>
      <c r="B199" s="456" t="s">
        <v>151</v>
      </c>
      <c r="C199" s="456" t="s">
        <v>13</v>
      </c>
      <c r="D199" s="457">
        <v>13.63</v>
      </c>
    </row>
    <row r="200" spans="1:4" ht="13.5" x14ac:dyDescent="0.25">
      <c r="A200" s="456">
        <v>97132</v>
      </c>
      <c r="B200" s="456" t="s">
        <v>152</v>
      </c>
      <c r="C200" s="456" t="s">
        <v>13</v>
      </c>
      <c r="D200" s="457">
        <v>15.46</v>
      </c>
    </row>
    <row r="201" spans="1:4" ht="13.5" x14ac:dyDescent="0.25">
      <c r="A201" s="456">
        <v>97133</v>
      </c>
      <c r="B201" s="456" t="s">
        <v>153</v>
      </c>
      <c r="C201" s="456" t="s">
        <v>13</v>
      </c>
      <c r="D201" s="457">
        <v>19.18</v>
      </c>
    </row>
    <row r="202" spans="1:4" ht="13.5" x14ac:dyDescent="0.25">
      <c r="A202" s="456">
        <v>97134</v>
      </c>
      <c r="B202" s="456" t="s">
        <v>154</v>
      </c>
      <c r="C202" s="456" t="s">
        <v>13</v>
      </c>
      <c r="D202" s="457">
        <v>1.96</v>
      </c>
    </row>
    <row r="203" spans="1:4" ht="13.5" x14ac:dyDescent="0.25">
      <c r="A203" s="456">
        <v>97135</v>
      </c>
      <c r="B203" s="456" t="s">
        <v>155</v>
      </c>
      <c r="C203" s="456" t="s">
        <v>13</v>
      </c>
      <c r="D203" s="457">
        <v>4.25</v>
      </c>
    </row>
    <row r="204" spans="1:4" ht="13.5" x14ac:dyDescent="0.25">
      <c r="A204" s="456">
        <v>97136</v>
      </c>
      <c r="B204" s="456" t="s">
        <v>156</v>
      </c>
      <c r="C204" s="456" t="s">
        <v>13</v>
      </c>
      <c r="D204" s="457">
        <v>5.25</v>
      </c>
    </row>
    <row r="205" spans="1:4" ht="13.5" x14ac:dyDescent="0.25">
      <c r="A205" s="456">
        <v>97137</v>
      </c>
      <c r="B205" s="456" t="s">
        <v>157</v>
      </c>
      <c r="C205" s="456" t="s">
        <v>13</v>
      </c>
      <c r="D205" s="457">
        <v>6.23</v>
      </c>
    </row>
    <row r="206" spans="1:4" ht="13.5" x14ac:dyDescent="0.25">
      <c r="A206" s="456">
        <v>97138</v>
      </c>
      <c r="B206" s="456" t="s">
        <v>158</v>
      </c>
      <c r="C206" s="456" t="s">
        <v>13</v>
      </c>
      <c r="D206" s="457">
        <v>7.19</v>
      </c>
    </row>
    <row r="207" spans="1:4" ht="13.5" x14ac:dyDescent="0.25">
      <c r="A207" s="456">
        <v>97139</v>
      </c>
      <c r="B207" s="456" t="s">
        <v>159</v>
      </c>
      <c r="C207" s="456" t="s">
        <v>13</v>
      </c>
      <c r="D207" s="457">
        <v>8.16</v>
      </c>
    </row>
    <row r="208" spans="1:4" ht="13.5" x14ac:dyDescent="0.25">
      <c r="A208" s="456">
        <v>97140</v>
      </c>
      <c r="B208" s="456" t="s">
        <v>160</v>
      </c>
      <c r="C208" s="456" t="s">
        <v>13</v>
      </c>
      <c r="D208" s="457">
        <v>10.130000000000001</v>
      </c>
    </row>
    <row r="209" spans="1:4" ht="13.5" x14ac:dyDescent="0.25">
      <c r="A209" s="456">
        <v>103089</v>
      </c>
      <c r="B209" s="456" t="s">
        <v>11466</v>
      </c>
      <c r="C209" s="456" t="s">
        <v>13</v>
      </c>
      <c r="D209" s="457">
        <v>8.8800000000000008</v>
      </c>
    </row>
    <row r="210" spans="1:4" ht="13.5" x14ac:dyDescent="0.25">
      <c r="A210" s="456">
        <v>103090</v>
      </c>
      <c r="B210" s="456" t="s">
        <v>11467</v>
      </c>
      <c r="C210" s="456" t="s">
        <v>13</v>
      </c>
      <c r="D210" s="457">
        <v>10.61</v>
      </c>
    </row>
    <row r="211" spans="1:4" ht="13.5" x14ac:dyDescent="0.25">
      <c r="A211" s="456">
        <v>103091</v>
      </c>
      <c r="B211" s="456" t="s">
        <v>11468</v>
      </c>
      <c r="C211" s="456" t="s">
        <v>13</v>
      </c>
      <c r="D211" s="457">
        <v>14.92</v>
      </c>
    </row>
    <row r="212" spans="1:4" ht="13.5" x14ac:dyDescent="0.25">
      <c r="A212" s="456">
        <v>103092</v>
      </c>
      <c r="B212" s="456" t="s">
        <v>11469</v>
      </c>
      <c r="C212" s="456" t="s">
        <v>13</v>
      </c>
      <c r="D212" s="457">
        <v>19.23</v>
      </c>
    </row>
    <row r="213" spans="1:4" ht="13.5" x14ac:dyDescent="0.25">
      <c r="A213" s="456">
        <v>103093</v>
      </c>
      <c r="B213" s="456" t="s">
        <v>11470</v>
      </c>
      <c r="C213" s="456" t="s">
        <v>13</v>
      </c>
      <c r="D213" s="457">
        <v>29.43</v>
      </c>
    </row>
    <row r="214" spans="1:4" ht="13.5" x14ac:dyDescent="0.25">
      <c r="A214" s="456">
        <v>103094</v>
      </c>
      <c r="B214" s="456" t="s">
        <v>11471</v>
      </c>
      <c r="C214" s="456" t="s">
        <v>13</v>
      </c>
      <c r="D214" s="457">
        <v>33.770000000000003</v>
      </c>
    </row>
    <row r="215" spans="1:4" ht="13.5" x14ac:dyDescent="0.25">
      <c r="A215" s="456">
        <v>103095</v>
      </c>
      <c r="B215" s="456" t="s">
        <v>11472</v>
      </c>
      <c r="C215" s="456" t="s">
        <v>13</v>
      </c>
      <c r="D215" s="457">
        <v>43.92</v>
      </c>
    </row>
    <row r="216" spans="1:4" ht="13.5" x14ac:dyDescent="0.25">
      <c r="A216" s="456">
        <v>103096</v>
      </c>
      <c r="B216" s="456" t="s">
        <v>11473</v>
      </c>
      <c r="C216" s="456" t="s">
        <v>13</v>
      </c>
      <c r="D216" s="457">
        <v>48.27</v>
      </c>
    </row>
    <row r="217" spans="1:4" ht="13.5" x14ac:dyDescent="0.25">
      <c r="A217" s="456">
        <v>103097</v>
      </c>
      <c r="B217" s="456" t="s">
        <v>11474</v>
      </c>
      <c r="C217" s="456" t="s">
        <v>13</v>
      </c>
      <c r="D217" s="457">
        <v>58.44</v>
      </c>
    </row>
    <row r="218" spans="1:4" ht="13.5" x14ac:dyDescent="0.25">
      <c r="A218" s="456">
        <v>103098</v>
      </c>
      <c r="B218" s="456" t="s">
        <v>11475</v>
      </c>
      <c r="C218" s="456" t="s">
        <v>13</v>
      </c>
      <c r="D218" s="457">
        <v>62.77</v>
      </c>
    </row>
    <row r="219" spans="1:4" ht="13.5" x14ac:dyDescent="0.25">
      <c r="A219" s="456">
        <v>103099</v>
      </c>
      <c r="B219" s="456" t="s">
        <v>11476</v>
      </c>
      <c r="C219" s="456" t="s">
        <v>13</v>
      </c>
      <c r="D219" s="457">
        <v>71.41</v>
      </c>
    </row>
    <row r="220" spans="1:4" ht="13.5" x14ac:dyDescent="0.25">
      <c r="A220" s="456">
        <v>103100</v>
      </c>
      <c r="B220" s="456" t="s">
        <v>11477</v>
      </c>
      <c r="C220" s="456" t="s">
        <v>13</v>
      </c>
      <c r="D220" s="457">
        <v>76.2</v>
      </c>
    </row>
    <row r="221" spans="1:4" ht="13.5" x14ac:dyDescent="0.25">
      <c r="A221" s="456">
        <v>103101</v>
      </c>
      <c r="B221" s="456" t="s">
        <v>11478</v>
      </c>
      <c r="C221" s="456" t="s">
        <v>13</v>
      </c>
      <c r="D221" s="457">
        <v>83.94</v>
      </c>
    </row>
    <row r="222" spans="1:4" ht="13.5" x14ac:dyDescent="0.25">
      <c r="A222" s="456">
        <v>103102</v>
      </c>
      <c r="B222" s="456" t="s">
        <v>11479</v>
      </c>
      <c r="C222" s="456" t="s">
        <v>13</v>
      </c>
      <c r="D222" s="457">
        <v>96.67</v>
      </c>
    </row>
    <row r="223" spans="1:4" ht="13.5" x14ac:dyDescent="0.25">
      <c r="A223" s="456">
        <v>103103</v>
      </c>
      <c r="B223" s="456" t="s">
        <v>11480</v>
      </c>
      <c r="C223" s="456" t="s">
        <v>13</v>
      </c>
      <c r="D223" s="457">
        <v>104.4</v>
      </c>
    </row>
    <row r="224" spans="1:4" ht="13.5" x14ac:dyDescent="0.25">
      <c r="A224" s="456">
        <v>103104</v>
      </c>
      <c r="B224" s="456" t="s">
        <v>11481</v>
      </c>
      <c r="C224" s="456" t="s">
        <v>13</v>
      </c>
      <c r="D224" s="457">
        <v>124.84</v>
      </c>
    </row>
    <row r="225" spans="1:4" ht="13.5" x14ac:dyDescent="0.25">
      <c r="A225" s="456">
        <v>103105</v>
      </c>
      <c r="B225" s="456" t="s">
        <v>11482</v>
      </c>
      <c r="C225" s="456" t="s">
        <v>65</v>
      </c>
      <c r="D225" s="457">
        <v>37.270000000000003</v>
      </c>
    </row>
    <row r="226" spans="1:4" ht="13.5" x14ac:dyDescent="0.25">
      <c r="A226" s="456">
        <v>103106</v>
      </c>
      <c r="B226" s="456" t="s">
        <v>11483</v>
      </c>
      <c r="C226" s="456" t="s">
        <v>65</v>
      </c>
      <c r="D226" s="457">
        <v>44.51</v>
      </c>
    </row>
    <row r="227" spans="1:4" ht="13.5" x14ac:dyDescent="0.25">
      <c r="A227" s="456">
        <v>103107</v>
      </c>
      <c r="B227" s="456" t="s">
        <v>11484</v>
      </c>
      <c r="C227" s="456" t="s">
        <v>65</v>
      </c>
      <c r="D227" s="457">
        <v>62.59</v>
      </c>
    </row>
    <row r="228" spans="1:4" ht="13.5" x14ac:dyDescent="0.25">
      <c r="A228" s="456">
        <v>103108</v>
      </c>
      <c r="B228" s="456" t="s">
        <v>11485</v>
      </c>
      <c r="C228" s="456" t="s">
        <v>65</v>
      </c>
      <c r="D228" s="457">
        <v>80.66</v>
      </c>
    </row>
    <row r="229" spans="1:4" ht="13.5" x14ac:dyDescent="0.25">
      <c r="A229" s="456">
        <v>103109</v>
      </c>
      <c r="B229" s="456" t="s">
        <v>11486</v>
      </c>
      <c r="C229" s="456" t="s">
        <v>65</v>
      </c>
      <c r="D229" s="457">
        <v>132.69</v>
      </c>
    </row>
    <row r="230" spans="1:4" ht="13.5" x14ac:dyDescent="0.25">
      <c r="A230" s="456">
        <v>103110</v>
      </c>
      <c r="B230" s="456" t="s">
        <v>11487</v>
      </c>
      <c r="C230" s="456" t="s">
        <v>65</v>
      </c>
      <c r="D230" s="457">
        <v>150.76</v>
      </c>
    </row>
    <row r="231" spans="1:4" ht="13.5" x14ac:dyDescent="0.25">
      <c r="A231" s="456">
        <v>103111</v>
      </c>
      <c r="B231" s="456" t="s">
        <v>11488</v>
      </c>
      <c r="C231" s="456" t="s">
        <v>65</v>
      </c>
      <c r="D231" s="457">
        <v>202.8</v>
      </c>
    </row>
    <row r="232" spans="1:4" ht="13.5" x14ac:dyDescent="0.25">
      <c r="A232" s="456">
        <v>103112</v>
      </c>
      <c r="B232" s="456" t="s">
        <v>11489</v>
      </c>
      <c r="C232" s="456" t="s">
        <v>65</v>
      </c>
      <c r="D232" s="457">
        <v>220.87</v>
      </c>
    </row>
    <row r="233" spans="1:4" ht="13.5" x14ac:dyDescent="0.25">
      <c r="A233" s="456">
        <v>103113</v>
      </c>
      <c r="B233" s="456" t="s">
        <v>11490</v>
      </c>
      <c r="C233" s="456" t="s">
        <v>65</v>
      </c>
      <c r="D233" s="457">
        <v>272.91000000000003</v>
      </c>
    </row>
    <row r="234" spans="1:4" ht="13.5" x14ac:dyDescent="0.25">
      <c r="A234" s="456">
        <v>103114</v>
      </c>
      <c r="B234" s="456" t="s">
        <v>11491</v>
      </c>
      <c r="C234" s="456" t="s">
        <v>65</v>
      </c>
      <c r="D234" s="457">
        <v>290.99</v>
      </c>
    </row>
    <row r="235" spans="1:4" ht="13.5" x14ac:dyDescent="0.25">
      <c r="A235" s="456">
        <v>103115</v>
      </c>
      <c r="B235" s="456" t="s">
        <v>11492</v>
      </c>
      <c r="C235" s="456" t="s">
        <v>65</v>
      </c>
      <c r="D235" s="457">
        <v>327.14</v>
      </c>
    </row>
    <row r="236" spans="1:4" ht="13.5" x14ac:dyDescent="0.25">
      <c r="A236" s="456">
        <v>103116</v>
      </c>
      <c r="B236" s="456" t="s">
        <v>11493</v>
      </c>
      <c r="C236" s="456" t="s">
        <v>65</v>
      </c>
      <c r="D236" s="457">
        <v>397.24</v>
      </c>
    </row>
    <row r="237" spans="1:4" ht="13.5" x14ac:dyDescent="0.25">
      <c r="A237" s="456">
        <v>103117</v>
      </c>
      <c r="B237" s="456" t="s">
        <v>11494</v>
      </c>
      <c r="C237" s="456" t="s">
        <v>65</v>
      </c>
      <c r="D237" s="457">
        <v>433.39</v>
      </c>
    </row>
    <row r="238" spans="1:4" ht="13.5" x14ac:dyDescent="0.25">
      <c r="A238" s="456">
        <v>103118</v>
      </c>
      <c r="B238" s="456" t="s">
        <v>11495</v>
      </c>
      <c r="C238" s="456" t="s">
        <v>65</v>
      </c>
      <c r="D238" s="457">
        <v>503.5</v>
      </c>
    </row>
    <row r="239" spans="1:4" ht="13.5" x14ac:dyDescent="0.25">
      <c r="A239" s="456">
        <v>103119</v>
      </c>
      <c r="B239" s="456" t="s">
        <v>11496</v>
      </c>
      <c r="C239" s="456" t="s">
        <v>65</v>
      </c>
      <c r="D239" s="457">
        <v>539.65</v>
      </c>
    </row>
    <row r="240" spans="1:4" ht="13.5" x14ac:dyDescent="0.25">
      <c r="A240" s="456">
        <v>103120</v>
      </c>
      <c r="B240" s="456" t="s">
        <v>11497</v>
      </c>
      <c r="C240" s="456" t="s">
        <v>65</v>
      </c>
      <c r="D240" s="457">
        <v>645.9</v>
      </c>
    </row>
    <row r="241" spans="1:4" ht="13.5" x14ac:dyDescent="0.25">
      <c r="A241" s="456">
        <v>103121</v>
      </c>
      <c r="B241" s="456" t="s">
        <v>11498</v>
      </c>
      <c r="C241" s="456" t="s">
        <v>65</v>
      </c>
      <c r="D241" s="457">
        <v>48.98</v>
      </c>
    </row>
    <row r="242" spans="1:4" ht="13.5" x14ac:dyDescent="0.25">
      <c r="A242" s="456">
        <v>103122</v>
      </c>
      <c r="B242" s="456" t="s">
        <v>11499</v>
      </c>
      <c r="C242" s="456" t="s">
        <v>65</v>
      </c>
      <c r="D242" s="457">
        <v>59.82</v>
      </c>
    </row>
    <row r="243" spans="1:4" ht="13.5" x14ac:dyDescent="0.25">
      <c r="A243" s="456">
        <v>103123</v>
      </c>
      <c r="B243" s="456" t="s">
        <v>11500</v>
      </c>
      <c r="C243" s="456" t="s">
        <v>65</v>
      </c>
      <c r="D243" s="457">
        <v>86.94</v>
      </c>
    </row>
    <row r="244" spans="1:4" ht="13.5" x14ac:dyDescent="0.25">
      <c r="A244" s="456">
        <v>103124</v>
      </c>
      <c r="B244" s="456" t="s">
        <v>11501</v>
      </c>
      <c r="C244" s="456" t="s">
        <v>65</v>
      </c>
      <c r="D244" s="457">
        <v>114.04</v>
      </c>
    </row>
    <row r="245" spans="1:4" ht="13.5" x14ac:dyDescent="0.25">
      <c r="A245" s="456">
        <v>103125</v>
      </c>
      <c r="B245" s="456" t="s">
        <v>11502</v>
      </c>
      <c r="C245" s="456" t="s">
        <v>65</v>
      </c>
      <c r="D245" s="457">
        <v>192.11</v>
      </c>
    </row>
    <row r="246" spans="1:4" ht="13.5" x14ac:dyDescent="0.25">
      <c r="A246" s="456">
        <v>103126</v>
      </c>
      <c r="B246" s="456" t="s">
        <v>11503</v>
      </c>
      <c r="C246" s="456" t="s">
        <v>65</v>
      </c>
      <c r="D246" s="457">
        <v>219.21</v>
      </c>
    </row>
    <row r="247" spans="1:4" ht="13.5" x14ac:dyDescent="0.25">
      <c r="A247" s="456">
        <v>103127</v>
      </c>
      <c r="B247" s="456" t="s">
        <v>11504</v>
      </c>
      <c r="C247" s="456" t="s">
        <v>65</v>
      </c>
      <c r="D247" s="457">
        <v>297.26</v>
      </c>
    </row>
    <row r="248" spans="1:4" ht="13.5" x14ac:dyDescent="0.25">
      <c r="A248" s="456">
        <v>103128</v>
      </c>
      <c r="B248" s="456" t="s">
        <v>11505</v>
      </c>
      <c r="C248" s="456" t="s">
        <v>65</v>
      </c>
      <c r="D248" s="457">
        <v>324.38</v>
      </c>
    </row>
    <row r="249" spans="1:4" ht="13.5" x14ac:dyDescent="0.25">
      <c r="A249" s="456">
        <v>103129</v>
      </c>
      <c r="B249" s="456" t="s">
        <v>11506</v>
      </c>
      <c r="C249" s="456" t="s">
        <v>65</v>
      </c>
      <c r="D249" s="457">
        <v>402.44</v>
      </c>
    </row>
    <row r="250" spans="1:4" ht="13.5" x14ac:dyDescent="0.25">
      <c r="A250" s="456">
        <v>103130</v>
      </c>
      <c r="B250" s="456" t="s">
        <v>11507</v>
      </c>
      <c r="C250" s="456" t="s">
        <v>65</v>
      </c>
      <c r="D250" s="457">
        <v>429.53</v>
      </c>
    </row>
    <row r="251" spans="1:4" ht="13.5" x14ac:dyDescent="0.25">
      <c r="A251" s="456">
        <v>103131</v>
      </c>
      <c r="B251" s="456" t="s">
        <v>11508</v>
      </c>
      <c r="C251" s="456" t="s">
        <v>65</v>
      </c>
      <c r="D251" s="457">
        <v>483.76</v>
      </c>
    </row>
    <row r="252" spans="1:4" ht="13.5" x14ac:dyDescent="0.25">
      <c r="A252" s="456">
        <v>103132</v>
      </c>
      <c r="B252" s="456" t="s">
        <v>11509</v>
      </c>
      <c r="C252" s="456" t="s">
        <v>65</v>
      </c>
      <c r="D252" s="457">
        <v>588.91999999999996</v>
      </c>
    </row>
    <row r="253" spans="1:4" ht="13.5" x14ac:dyDescent="0.25">
      <c r="A253" s="456">
        <v>103133</v>
      </c>
      <c r="B253" s="456" t="s">
        <v>11510</v>
      </c>
      <c r="C253" s="456" t="s">
        <v>65</v>
      </c>
      <c r="D253" s="457">
        <v>643.15</v>
      </c>
    </row>
    <row r="254" spans="1:4" ht="13.5" x14ac:dyDescent="0.25">
      <c r="A254" s="456">
        <v>103134</v>
      </c>
      <c r="B254" s="456" t="s">
        <v>11511</v>
      </c>
      <c r="C254" s="456" t="s">
        <v>65</v>
      </c>
      <c r="D254" s="457">
        <v>748.32</v>
      </c>
    </row>
    <row r="255" spans="1:4" ht="13.5" x14ac:dyDescent="0.25">
      <c r="A255" s="456">
        <v>103135</v>
      </c>
      <c r="B255" s="456" t="s">
        <v>11512</v>
      </c>
      <c r="C255" s="456" t="s">
        <v>65</v>
      </c>
      <c r="D255" s="457">
        <v>802.54</v>
      </c>
    </row>
    <row r="256" spans="1:4" ht="13.5" x14ac:dyDescent="0.25">
      <c r="A256" s="456">
        <v>103136</v>
      </c>
      <c r="B256" s="456" t="s">
        <v>11513</v>
      </c>
      <c r="C256" s="456" t="s">
        <v>65</v>
      </c>
      <c r="D256" s="457">
        <v>961.92</v>
      </c>
    </row>
    <row r="257" spans="1:4" ht="13.5" x14ac:dyDescent="0.25">
      <c r="A257" s="456">
        <v>103137</v>
      </c>
      <c r="B257" s="456" t="s">
        <v>11514</v>
      </c>
      <c r="C257" s="456" t="s">
        <v>65</v>
      </c>
      <c r="D257" s="457">
        <v>25.59</v>
      </c>
    </row>
    <row r="258" spans="1:4" ht="13.5" x14ac:dyDescent="0.25">
      <c r="A258" s="456">
        <v>103138</v>
      </c>
      <c r="B258" s="456" t="s">
        <v>11515</v>
      </c>
      <c r="C258" s="456" t="s">
        <v>65</v>
      </c>
      <c r="D258" s="457">
        <v>29.2</v>
      </c>
    </row>
    <row r="259" spans="1:4" ht="13.5" x14ac:dyDescent="0.25">
      <c r="A259" s="456">
        <v>103139</v>
      </c>
      <c r="B259" s="456" t="s">
        <v>11516</v>
      </c>
      <c r="C259" s="456" t="s">
        <v>65</v>
      </c>
      <c r="D259" s="457">
        <v>38.24</v>
      </c>
    </row>
    <row r="260" spans="1:4" ht="13.5" x14ac:dyDescent="0.25">
      <c r="A260" s="456">
        <v>103140</v>
      </c>
      <c r="B260" s="456" t="s">
        <v>11517</v>
      </c>
      <c r="C260" s="456" t="s">
        <v>65</v>
      </c>
      <c r="D260" s="457">
        <v>47.27</v>
      </c>
    </row>
    <row r="261" spans="1:4" ht="13.5" x14ac:dyDescent="0.25">
      <c r="A261" s="456">
        <v>103141</v>
      </c>
      <c r="B261" s="456" t="s">
        <v>11518</v>
      </c>
      <c r="C261" s="456" t="s">
        <v>65</v>
      </c>
      <c r="D261" s="457">
        <v>73.3</v>
      </c>
    </row>
    <row r="262" spans="1:4" ht="13.5" x14ac:dyDescent="0.25">
      <c r="A262" s="456">
        <v>103142</v>
      </c>
      <c r="B262" s="456" t="s">
        <v>11519</v>
      </c>
      <c r="C262" s="456" t="s">
        <v>65</v>
      </c>
      <c r="D262" s="457">
        <v>82.32</v>
      </c>
    </row>
    <row r="263" spans="1:4" ht="13.5" x14ac:dyDescent="0.25">
      <c r="A263" s="456">
        <v>103143</v>
      </c>
      <c r="B263" s="456" t="s">
        <v>11520</v>
      </c>
      <c r="C263" s="456" t="s">
        <v>65</v>
      </c>
      <c r="D263" s="457">
        <v>108.35</v>
      </c>
    </row>
    <row r="264" spans="1:4" ht="13.5" x14ac:dyDescent="0.25">
      <c r="A264" s="456">
        <v>103144</v>
      </c>
      <c r="B264" s="456" t="s">
        <v>11521</v>
      </c>
      <c r="C264" s="456" t="s">
        <v>65</v>
      </c>
      <c r="D264" s="457">
        <v>117.37</v>
      </c>
    </row>
    <row r="265" spans="1:4" ht="13.5" x14ac:dyDescent="0.25">
      <c r="A265" s="456">
        <v>103145</v>
      </c>
      <c r="B265" s="456" t="s">
        <v>11522</v>
      </c>
      <c r="C265" s="456" t="s">
        <v>65</v>
      </c>
      <c r="D265" s="457">
        <v>143.4</v>
      </c>
    </row>
    <row r="266" spans="1:4" ht="13.5" x14ac:dyDescent="0.25">
      <c r="A266" s="456">
        <v>103146</v>
      </c>
      <c r="B266" s="456" t="s">
        <v>11523</v>
      </c>
      <c r="C266" s="456" t="s">
        <v>65</v>
      </c>
      <c r="D266" s="457">
        <v>152.43</v>
      </c>
    </row>
    <row r="267" spans="1:4" ht="13.5" x14ac:dyDescent="0.25">
      <c r="A267" s="456">
        <v>103147</v>
      </c>
      <c r="B267" s="456" t="s">
        <v>11524</v>
      </c>
      <c r="C267" s="456" t="s">
        <v>65</v>
      </c>
      <c r="D267" s="457">
        <v>170.5</v>
      </c>
    </row>
    <row r="268" spans="1:4" ht="13.5" x14ac:dyDescent="0.25">
      <c r="A268" s="456">
        <v>103148</v>
      </c>
      <c r="B268" s="456" t="s">
        <v>11525</v>
      </c>
      <c r="C268" s="456" t="s">
        <v>65</v>
      </c>
      <c r="D268" s="457">
        <v>205.56</v>
      </c>
    </row>
    <row r="269" spans="1:4" ht="13.5" x14ac:dyDescent="0.25">
      <c r="A269" s="456">
        <v>103149</v>
      </c>
      <c r="B269" s="456" t="s">
        <v>11526</v>
      </c>
      <c r="C269" s="456" t="s">
        <v>65</v>
      </c>
      <c r="D269" s="457">
        <v>223.63</v>
      </c>
    </row>
    <row r="270" spans="1:4" ht="13.5" x14ac:dyDescent="0.25">
      <c r="A270" s="456">
        <v>103150</v>
      </c>
      <c r="B270" s="456" t="s">
        <v>11527</v>
      </c>
      <c r="C270" s="456" t="s">
        <v>65</v>
      </c>
      <c r="D270" s="457">
        <v>258.64999999999998</v>
      </c>
    </row>
    <row r="271" spans="1:4" ht="13.5" x14ac:dyDescent="0.25">
      <c r="A271" s="456">
        <v>103151</v>
      </c>
      <c r="B271" s="456" t="s">
        <v>11528</v>
      </c>
      <c r="C271" s="456" t="s">
        <v>65</v>
      </c>
      <c r="D271" s="457">
        <v>276.76</v>
      </c>
    </row>
    <row r="272" spans="1:4" ht="13.5" x14ac:dyDescent="0.25">
      <c r="A272" s="456">
        <v>103152</v>
      </c>
      <c r="B272" s="456" t="s">
        <v>11529</v>
      </c>
      <c r="C272" s="456" t="s">
        <v>65</v>
      </c>
      <c r="D272" s="457">
        <v>329.89</v>
      </c>
    </row>
    <row r="273" spans="1:4" ht="13.5" x14ac:dyDescent="0.25">
      <c r="A273" s="456">
        <v>103372</v>
      </c>
      <c r="B273" s="456" t="s">
        <v>11530</v>
      </c>
      <c r="C273" s="456" t="s">
        <v>13</v>
      </c>
      <c r="D273" s="457">
        <v>5.88</v>
      </c>
    </row>
    <row r="274" spans="1:4" ht="13.5" x14ac:dyDescent="0.25">
      <c r="A274" s="456">
        <v>103373</v>
      </c>
      <c r="B274" s="456" t="s">
        <v>11531</v>
      </c>
      <c r="C274" s="456" t="s">
        <v>13</v>
      </c>
      <c r="D274" s="457">
        <v>11.54</v>
      </c>
    </row>
    <row r="275" spans="1:4" ht="13.5" x14ac:dyDescent="0.25">
      <c r="A275" s="456">
        <v>103376</v>
      </c>
      <c r="B275" s="456" t="s">
        <v>11532</v>
      </c>
      <c r="C275" s="456" t="s">
        <v>13</v>
      </c>
      <c r="D275" s="457">
        <v>138.47</v>
      </c>
    </row>
    <row r="276" spans="1:4" ht="13.5" x14ac:dyDescent="0.25">
      <c r="A276" s="456">
        <v>103377</v>
      </c>
      <c r="B276" s="456" t="s">
        <v>11533</v>
      </c>
      <c r="C276" s="456" t="s">
        <v>13</v>
      </c>
      <c r="D276" s="458">
        <v>1319.69</v>
      </c>
    </row>
    <row r="277" spans="1:4" ht="13.5" x14ac:dyDescent="0.25">
      <c r="A277" s="456">
        <v>103379</v>
      </c>
      <c r="B277" s="456" t="s">
        <v>11534</v>
      </c>
      <c r="C277" s="456" t="s">
        <v>13</v>
      </c>
      <c r="D277" s="457">
        <v>461.88</v>
      </c>
    </row>
    <row r="278" spans="1:4" ht="13.5" x14ac:dyDescent="0.25">
      <c r="A278" s="456">
        <v>103383</v>
      </c>
      <c r="B278" s="456" t="s">
        <v>11535</v>
      </c>
      <c r="C278" s="456" t="s">
        <v>13</v>
      </c>
      <c r="D278" s="458">
        <v>1132.08</v>
      </c>
    </row>
    <row r="279" spans="1:4" ht="13.5" x14ac:dyDescent="0.25">
      <c r="A279" s="456">
        <v>103385</v>
      </c>
      <c r="B279" s="456" t="s">
        <v>11536</v>
      </c>
      <c r="C279" s="456" t="s">
        <v>13</v>
      </c>
      <c r="D279" s="458">
        <v>1824.77</v>
      </c>
    </row>
    <row r="280" spans="1:4" ht="13.5" x14ac:dyDescent="0.25">
      <c r="A280" s="456">
        <v>103387</v>
      </c>
      <c r="B280" s="456" t="s">
        <v>11537</v>
      </c>
      <c r="C280" s="456" t="s">
        <v>13</v>
      </c>
      <c r="D280" s="458">
        <v>3201.91</v>
      </c>
    </row>
    <row r="281" spans="1:4" ht="13.5" x14ac:dyDescent="0.25">
      <c r="A281" s="456">
        <v>103389</v>
      </c>
      <c r="B281" s="456" t="s">
        <v>11538</v>
      </c>
      <c r="C281" s="456" t="s">
        <v>13</v>
      </c>
      <c r="D281" s="458">
        <v>4761.88</v>
      </c>
    </row>
    <row r="282" spans="1:4" ht="13.5" x14ac:dyDescent="0.25">
      <c r="A282" s="456">
        <v>103391</v>
      </c>
      <c r="B282" s="456" t="s">
        <v>11539</v>
      </c>
      <c r="C282" s="456" t="s">
        <v>13</v>
      </c>
      <c r="D282" s="458">
        <v>3130.85</v>
      </c>
    </row>
    <row r="283" spans="1:4" ht="13.5" x14ac:dyDescent="0.25">
      <c r="A283" s="456">
        <v>103392</v>
      </c>
      <c r="B283" s="456" t="s">
        <v>11540</v>
      </c>
      <c r="C283" s="456" t="s">
        <v>13</v>
      </c>
      <c r="D283" s="458">
        <v>5122.6000000000004</v>
      </c>
    </row>
    <row r="284" spans="1:4" ht="13.5" x14ac:dyDescent="0.25">
      <c r="A284" s="456">
        <v>103393</v>
      </c>
      <c r="B284" s="456" t="s">
        <v>11541</v>
      </c>
      <c r="C284" s="456" t="s">
        <v>13</v>
      </c>
      <c r="D284" s="458">
        <v>5649.4</v>
      </c>
    </row>
    <row r="285" spans="1:4" ht="13.5" x14ac:dyDescent="0.25">
      <c r="A285" s="456">
        <v>103394</v>
      </c>
      <c r="B285" s="456" t="s">
        <v>11542</v>
      </c>
      <c r="C285" s="456" t="s">
        <v>13</v>
      </c>
      <c r="D285" s="458">
        <v>4179.13</v>
      </c>
    </row>
    <row r="286" spans="1:4" ht="13.5" x14ac:dyDescent="0.25">
      <c r="A286" s="456">
        <v>103395</v>
      </c>
      <c r="B286" s="456" t="s">
        <v>11543</v>
      </c>
      <c r="C286" s="456" t="s">
        <v>13</v>
      </c>
      <c r="D286" s="458">
        <v>2066.39</v>
      </c>
    </row>
    <row r="287" spans="1:4" ht="13.5" x14ac:dyDescent="0.25">
      <c r="A287" s="456">
        <v>103396</v>
      </c>
      <c r="B287" s="456" t="s">
        <v>11544</v>
      </c>
      <c r="C287" s="456" t="s">
        <v>13</v>
      </c>
      <c r="D287" s="458">
        <v>1386.31</v>
      </c>
    </row>
    <row r="288" spans="1:4" ht="13.5" x14ac:dyDescent="0.25">
      <c r="A288" s="456">
        <v>103397</v>
      </c>
      <c r="B288" s="456" t="s">
        <v>11545</v>
      </c>
      <c r="C288" s="456" t="s">
        <v>65</v>
      </c>
      <c r="D288" s="457">
        <v>2.96</v>
      </c>
    </row>
    <row r="289" spans="1:4" ht="13.5" x14ac:dyDescent="0.25">
      <c r="A289" s="456">
        <v>103398</v>
      </c>
      <c r="B289" s="456" t="s">
        <v>11546</v>
      </c>
      <c r="C289" s="456" t="s">
        <v>65</v>
      </c>
      <c r="D289" s="457">
        <v>4.75</v>
      </c>
    </row>
    <row r="290" spans="1:4" ht="13.5" x14ac:dyDescent="0.25">
      <c r="A290" s="456">
        <v>103399</v>
      </c>
      <c r="B290" s="456" t="s">
        <v>11547</v>
      </c>
      <c r="C290" s="456" t="s">
        <v>65</v>
      </c>
      <c r="D290" s="457">
        <v>9.36</v>
      </c>
    </row>
    <row r="291" spans="1:4" ht="13.5" x14ac:dyDescent="0.25">
      <c r="A291" s="456">
        <v>103400</v>
      </c>
      <c r="B291" s="456" t="s">
        <v>11548</v>
      </c>
      <c r="C291" s="456" t="s">
        <v>65</v>
      </c>
      <c r="D291" s="457">
        <v>13.37</v>
      </c>
    </row>
    <row r="292" spans="1:4" ht="13.5" x14ac:dyDescent="0.25">
      <c r="A292" s="456">
        <v>103401</v>
      </c>
      <c r="B292" s="456" t="s">
        <v>11549</v>
      </c>
      <c r="C292" s="456" t="s">
        <v>65</v>
      </c>
      <c r="D292" s="457">
        <v>16.34</v>
      </c>
    </row>
    <row r="293" spans="1:4" ht="13.5" x14ac:dyDescent="0.25">
      <c r="A293" s="456">
        <v>103402</v>
      </c>
      <c r="B293" s="456" t="s">
        <v>11550</v>
      </c>
      <c r="C293" s="456" t="s">
        <v>65</v>
      </c>
      <c r="D293" s="457">
        <v>23.77</v>
      </c>
    </row>
    <row r="294" spans="1:4" ht="13.5" x14ac:dyDescent="0.25">
      <c r="A294" s="456">
        <v>103403</v>
      </c>
      <c r="B294" s="456" t="s">
        <v>11551</v>
      </c>
      <c r="C294" s="456" t="s">
        <v>65</v>
      </c>
      <c r="D294" s="457">
        <v>26.75</v>
      </c>
    </row>
    <row r="295" spans="1:4" ht="13.5" x14ac:dyDescent="0.25">
      <c r="A295" s="456">
        <v>103404</v>
      </c>
      <c r="B295" s="456" t="s">
        <v>11552</v>
      </c>
      <c r="C295" s="456" t="s">
        <v>65</v>
      </c>
      <c r="D295" s="457">
        <v>29.72</v>
      </c>
    </row>
    <row r="296" spans="1:4" ht="13.5" x14ac:dyDescent="0.25">
      <c r="A296" s="456">
        <v>103405</v>
      </c>
      <c r="B296" s="456" t="s">
        <v>11553</v>
      </c>
      <c r="C296" s="456" t="s">
        <v>65</v>
      </c>
      <c r="D296" s="457">
        <v>33.44</v>
      </c>
    </row>
    <row r="297" spans="1:4" ht="13.5" x14ac:dyDescent="0.25">
      <c r="A297" s="456">
        <v>103406</v>
      </c>
      <c r="B297" s="456" t="s">
        <v>11554</v>
      </c>
      <c r="C297" s="456" t="s">
        <v>65</v>
      </c>
      <c r="D297" s="457">
        <v>37.15</v>
      </c>
    </row>
    <row r="298" spans="1:4" ht="13.5" x14ac:dyDescent="0.25">
      <c r="A298" s="456">
        <v>103407</v>
      </c>
      <c r="B298" s="456" t="s">
        <v>11555</v>
      </c>
      <c r="C298" s="456" t="s">
        <v>65</v>
      </c>
      <c r="D298" s="457">
        <v>41.61</v>
      </c>
    </row>
    <row r="299" spans="1:4" ht="13.5" x14ac:dyDescent="0.25">
      <c r="A299" s="456">
        <v>103408</v>
      </c>
      <c r="B299" s="456" t="s">
        <v>11556</v>
      </c>
      <c r="C299" s="456" t="s">
        <v>65</v>
      </c>
      <c r="D299" s="457">
        <v>46.81</v>
      </c>
    </row>
    <row r="300" spans="1:4" ht="13.5" x14ac:dyDescent="0.25">
      <c r="A300" s="456">
        <v>103409</v>
      </c>
      <c r="B300" s="456" t="s">
        <v>11557</v>
      </c>
      <c r="C300" s="456" t="s">
        <v>65</v>
      </c>
      <c r="D300" s="457">
        <v>52.76</v>
      </c>
    </row>
    <row r="301" spans="1:4" ht="13.5" x14ac:dyDescent="0.25">
      <c r="A301" s="456">
        <v>103410</v>
      </c>
      <c r="B301" s="456" t="s">
        <v>11558</v>
      </c>
      <c r="C301" s="456" t="s">
        <v>65</v>
      </c>
      <c r="D301" s="457">
        <v>59.44</v>
      </c>
    </row>
    <row r="302" spans="1:4" ht="13.5" x14ac:dyDescent="0.25">
      <c r="A302" s="456">
        <v>103411</v>
      </c>
      <c r="B302" s="456" t="s">
        <v>11559</v>
      </c>
      <c r="C302" s="456" t="s">
        <v>65</v>
      </c>
      <c r="D302" s="457">
        <v>5.93</v>
      </c>
    </row>
    <row r="303" spans="1:4" ht="13.5" x14ac:dyDescent="0.25">
      <c r="A303" s="456">
        <v>103412</v>
      </c>
      <c r="B303" s="456" t="s">
        <v>11560</v>
      </c>
      <c r="C303" s="456" t="s">
        <v>65</v>
      </c>
      <c r="D303" s="457">
        <v>9.5</v>
      </c>
    </row>
    <row r="304" spans="1:4" ht="13.5" x14ac:dyDescent="0.25">
      <c r="A304" s="456">
        <v>103413</v>
      </c>
      <c r="B304" s="456" t="s">
        <v>11561</v>
      </c>
      <c r="C304" s="456" t="s">
        <v>65</v>
      </c>
      <c r="D304" s="457">
        <v>18.72</v>
      </c>
    </row>
    <row r="305" spans="1:4" ht="13.5" x14ac:dyDescent="0.25">
      <c r="A305" s="456">
        <v>103414</v>
      </c>
      <c r="B305" s="456" t="s">
        <v>11562</v>
      </c>
      <c r="C305" s="456" t="s">
        <v>65</v>
      </c>
      <c r="D305" s="457">
        <v>26.75</v>
      </c>
    </row>
    <row r="306" spans="1:4" ht="13.5" x14ac:dyDescent="0.25">
      <c r="A306" s="456">
        <v>103415</v>
      </c>
      <c r="B306" s="456" t="s">
        <v>11563</v>
      </c>
      <c r="C306" s="456" t="s">
        <v>65</v>
      </c>
      <c r="D306" s="457">
        <v>32.69</v>
      </c>
    </row>
    <row r="307" spans="1:4" ht="13.5" x14ac:dyDescent="0.25">
      <c r="A307" s="456">
        <v>103416</v>
      </c>
      <c r="B307" s="456" t="s">
        <v>11564</v>
      </c>
      <c r="C307" s="456" t="s">
        <v>65</v>
      </c>
      <c r="D307" s="457">
        <v>47.56</v>
      </c>
    </row>
    <row r="308" spans="1:4" ht="13.5" x14ac:dyDescent="0.25">
      <c r="A308" s="456">
        <v>103417</v>
      </c>
      <c r="B308" s="456" t="s">
        <v>11565</v>
      </c>
      <c r="C308" s="456" t="s">
        <v>65</v>
      </c>
      <c r="D308" s="457">
        <v>53.51</v>
      </c>
    </row>
    <row r="309" spans="1:4" ht="13.5" x14ac:dyDescent="0.25">
      <c r="A309" s="456">
        <v>103418</v>
      </c>
      <c r="B309" s="456" t="s">
        <v>11566</v>
      </c>
      <c r="C309" s="456" t="s">
        <v>65</v>
      </c>
      <c r="D309" s="457">
        <v>59.44</v>
      </c>
    </row>
    <row r="310" spans="1:4" ht="13.5" x14ac:dyDescent="0.25">
      <c r="A310" s="456">
        <v>103419</v>
      </c>
      <c r="B310" s="456" t="s">
        <v>11567</v>
      </c>
      <c r="C310" s="456" t="s">
        <v>65</v>
      </c>
      <c r="D310" s="457">
        <v>66.88</v>
      </c>
    </row>
    <row r="311" spans="1:4" ht="13.5" x14ac:dyDescent="0.25">
      <c r="A311" s="456">
        <v>103420</v>
      </c>
      <c r="B311" s="456" t="s">
        <v>11568</v>
      </c>
      <c r="C311" s="456" t="s">
        <v>65</v>
      </c>
      <c r="D311" s="457">
        <v>74.31</v>
      </c>
    </row>
    <row r="312" spans="1:4" ht="13.5" x14ac:dyDescent="0.25">
      <c r="A312" s="456">
        <v>103421</v>
      </c>
      <c r="B312" s="456" t="s">
        <v>11569</v>
      </c>
      <c r="C312" s="456" t="s">
        <v>65</v>
      </c>
      <c r="D312" s="457">
        <v>83.23</v>
      </c>
    </row>
    <row r="313" spans="1:4" ht="13.5" x14ac:dyDescent="0.25">
      <c r="A313" s="456">
        <v>103422</v>
      </c>
      <c r="B313" s="456" t="s">
        <v>11570</v>
      </c>
      <c r="C313" s="456" t="s">
        <v>65</v>
      </c>
      <c r="D313" s="457">
        <v>93.63</v>
      </c>
    </row>
    <row r="314" spans="1:4" ht="13.5" x14ac:dyDescent="0.25">
      <c r="A314" s="456">
        <v>103423</v>
      </c>
      <c r="B314" s="456" t="s">
        <v>11571</v>
      </c>
      <c r="C314" s="456" t="s">
        <v>65</v>
      </c>
      <c r="D314" s="457">
        <v>105.53</v>
      </c>
    </row>
    <row r="315" spans="1:4" ht="13.5" x14ac:dyDescent="0.25">
      <c r="A315" s="456">
        <v>103424</v>
      </c>
      <c r="B315" s="456" t="s">
        <v>11572</v>
      </c>
      <c r="C315" s="456" t="s">
        <v>65</v>
      </c>
      <c r="D315" s="457">
        <v>118.9</v>
      </c>
    </row>
    <row r="316" spans="1:4" ht="13.5" x14ac:dyDescent="0.25">
      <c r="A316" s="456">
        <v>103425</v>
      </c>
      <c r="B316" s="456" t="s">
        <v>11573</v>
      </c>
      <c r="C316" s="456" t="s">
        <v>65</v>
      </c>
      <c r="D316" s="457">
        <v>15.9</v>
      </c>
    </row>
    <row r="317" spans="1:4" ht="13.5" x14ac:dyDescent="0.25">
      <c r="A317" s="456">
        <v>103426</v>
      </c>
      <c r="B317" s="456" t="s">
        <v>11574</v>
      </c>
      <c r="C317" s="456" t="s">
        <v>65</v>
      </c>
      <c r="D317" s="457">
        <v>18.7</v>
      </c>
    </row>
    <row r="318" spans="1:4" ht="13.5" x14ac:dyDescent="0.25">
      <c r="A318" s="456">
        <v>103427</v>
      </c>
      <c r="B318" s="456" t="s">
        <v>11575</v>
      </c>
      <c r="C318" s="456" t="s">
        <v>65</v>
      </c>
      <c r="D318" s="457">
        <v>37.520000000000003</v>
      </c>
    </row>
    <row r="319" spans="1:4" ht="13.5" x14ac:dyDescent="0.25">
      <c r="A319" s="456">
        <v>103428</v>
      </c>
      <c r="B319" s="456" t="s">
        <v>11576</v>
      </c>
      <c r="C319" s="456" t="s">
        <v>65</v>
      </c>
      <c r="D319" s="457">
        <v>261.22000000000003</v>
      </c>
    </row>
    <row r="320" spans="1:4" ht="13.5" x14ac:dyDescent="0.25">
      <c r="A320" s="456">
        <v>103429</v>
      </c>
      <c r="B320" s="456" t="s">
        <v>11577</v>
      </c>
      <c r="C320" s="456" t="s">
        <v>65</v>
      </c>
      <c r="D320" s="458">
        <v>2986.87</v>
      </c>
    </row>
    <row r="321" spans="1:4" ht="13.5" x14ac:dyDescent="0.25">
      <c r="A321" s="456">
        <v>103430</v>
      </c>
      <c r="B321" s="456" t="s">
        <v>11578</v>
      </c>
      <c r="C321" s="456" t="s">
        <v>65</v>
      </c>
      <c r="D321" s="457">
        <v>34.72</v>
      </c>
    </row>
    <row r="322" spans="1:4" ht="13.5" x14ac:dyDescent="0.25">
      <c r="A322" s="456">
        <v>103431</v>
      </c>
      <c r="B322" s="456" t="s">
        <v>11579</v>
      </c>
      <c r="C322" s="456" t="s">
        <v>65</v>
      </c>
      <c r="D322" s="457">
        <v>60.51</v>
      </c>
    </row>
    <row r="323" spans="1:4" ht="13.5" x14ac:dyDescent="0.25">
      <c r="A323" s="456">
        <v>103432</v>
      </c>
      <c r="B323" s="456" t="s">
        <v>11580</v>
      </c>
      <c r="C323" s="456" t="s">
        <v>65</v>
      </c>
      <c r="D323" s="458">
        <v>1696.96</v>
      </c>
    </row>
    <row r="324" spans="1:4" ht="13.5" x14ac:dyDescent="0.25">
      <c r="A324" s="456">
        <v>103433</v>
      </c>
      <c r="B324" s="456" t="s">
        <v>11581</v>
      </c>
      <c r="C324" s="456" t="s">
        <v>65</v>
      </c>
      <c r="D324" s="457">
        <v>34.92</v>
      </c>
    </row>
    <row r="325" spans="1:4" ht="13.5" x14ac:dyDescent="0.25">
      <c r="A325" s="456">
        <v>103434</v>
      </c>
      <c r="B325" s="456" t="s">
        <v>11582</v>
      </c>
      <c r="C325" s="456" t="s">
        <v>65</v>
      </c>
      <c r="D325" s="457">
        <v>48.1</v>
      </c>
    </row>
    <row r="326" spans="1:4" ht="13.5" x14ac:dyDescent="0.25">
      <c r="A326" s="456">
        <v>103435</v>
      </c>
      <c r="B326" s="456" t="s">
        <v>11583</v>
      </c>
      <c r="C326" s="456" t="s">
        <v>65</v>
      </c>
      <c r="D326" s="457">
        <v>89.32</v>
      </c>
    </row>
    <row r="327" spans="1:4" ht="13.5" x14ac:dyDescent="0.25">
      <c r="A327" s="456">
        <v>103436</v>
      </c>
      <c r="B327" s="456" t="s">
        <v>11584</v>
      </c>
      <c r="C327" s="456" t="s">
        <v>65</v>
      </c>
      <c r="D327" s="458">
        <v>2407.4299999999998</v>
      </c>
    </row>
    <row r="328" spans="1:4" ht="13.5" x14ac:dyDescent="0.25">
      <c r="A328" s="456">
        <v>103437</v>
      </c>
      <c r="B328" s="456" t="s">
        <v>11585</v>
      </c>
      <c r="C328" s="456" t="s">
        <v>65</v>
      </c>
      <c r="D328" s="457">
        <v>185.55</v>
      </c>
    </row>
    <row r="329" spans="1:4" ht="13.5" x14ac:dyDescent="0.25">
      <c r="A329" s="456">
        <v>103438</v>
      </c>
      <c r="B329" s="456" t="s">
        <v>11586</v>
      </c>
      <c r="C329" s="456" t="s">
        <v>65</v>
      </c>
      <c r="D329" s="457">
        <v>185.55</v>
      </c>
    </row>
    <row r="330" spans="1:4" ht="13.5" x14ac:dyDescent="0.25">
      <c r="A330" s="456">
        <v>103439</v>
      </c>
      <c r="B330" s="456" t="s">
        <v>11587</v>
      </c>
      <c r="C330" s="456" t="s">
        <v>65</v>
      </c>
      <c r="D330" s="457">
        <v>219.65</v>
      </c>
    </row>
    <row r="331" spans="1:4" ht="13.5" x14ac:dyDescent="0.25">
      <c r="A331" s="456">
        <v>103440</v>
      </c>
      <c r="B331" s="456" t="s">
        <v>11588</v>
      </c>
      <c r="C331" s="456" t="s">
        <v>65</v>
      </c>
      <c r="D331" s="457">
        <v>412.63</v>
      </c>
    </row>
    <row r="332" spans="1:4" ht="13.5" x14ac:dyDescent="0.25">
      <c r="A332" s="456">
        <v>103441</v>
      </c>
      <c r="B332" s="456" t="s">
        <v>11589</v>
      </c>
      <c r="C332" s="456" t="s">
        <v>65</v>
      </c>
      <c r="D332" s="457">
        <v>418.16</v>
      </c>
    </row>
    <row r="333" spans="1:4" ht="13.5" x14ac:dyDescent="0.25">
      <c r="A333" s="456">
        <v>103442</v>
      </c>
      <c r="B333" s="456" t="s">
        <v>11590</v>
      </c>
      <c r="C333" s="456" t="s">
        <v>65</v>
      </c>
      <c r="D333" s="457">
        <v>551.48</v>
      </c>
    </row>
    <row r="334" spans="1:4" ht="13.5" x14ac:dyDescent="0.25">
      <c r="A334" s="456">
        <v>93206</v>
      </c>
      <c r="B334" s="456" t="s">
        <v>162</v>
      </c>
      <c r="C334" s="456" t="s">
        <v>161</v>
      </c>
      <c r="D334" s="458">
        <v>1093.6099999999999</v>
      </c>
    </row>
    <row r="335" spans="1:4" ht="13.5" x14ac:dyDescent="0.25">
      <c r="A335" s="456">
        <v>93207</v>
      </c>
      <c r="B335" s="456" t="s">
        <v>163</v>
      </c>
      <c r="C335" s="456" t="s">
        <v>161</v>
      </c>
      <c r="D335" s="458">
        <v>1077.81</v>
      </c>
    </row>
    <row r="336" spans="1:4" ht="13.5" x14ac:dyDescent="0.25">
      <c r="A336" s="456">
        <v>93208</v>
      </c>
      <c r="B336" s="456" t="s">
        <v>164</v>
      </c>
      <c r="C336" s="456" t="s">
        <v>161</v>
      </c>
      <c r="D336" s="457">
        <v>859.63</v>
      </c>
    </row>
    <row r="337" spans="1:4" ht="13.5" x14ac:dyDescent="0.25">
      <c r="A337" s="456">
        <v>93209</v>
      </c>
      <c r="B337" s="456" t="s">
        <v>165</v>
      </c>
      <c r="C337" s="456" t="s">
        <v>161</v>
      </c>
      <c r="D337" s="457">
        <v>896.73</v>
      </c>
    </row>
    <row r="338" spans="1:4" ht="13.5" x14ac:dyDescent="0.25">
      <c r="A338" s="456">
        <v>93210</v>
      </c>
      <c r="B338" s="456" t="s">
        <v>166</v>
      </c>
      <c r="C338" s="456" t="s">
        <v>161</v>
      </c>
      <c r="D338" s="457">
        <v>575.49</v>
      </c>
    </row>
    <row r="339" spans="1:4" ht="13.5" x14ac:dyDescent="0.25">
      <c r="A339" s="456">
        <v>93211</v>
      </c>
      <c r="B339" s="456" t="s">
        <v>167</v>
      </c>
      <c r="C339" s="456" t="s">
        <v>161</v>
      </c>
      <c r="D339" s="457">
        <v>564.87</v>
      </c>
    </row>
    <row r="340" spans="1:4" ht="13.5" x14ac:dyDescent="0.25">
      <c r="A340" s="456">
        <v>93212</v>
      </c>
      <c r="B340" s="456" t="s">
        <v>168</v>
      </c>
      <c r="C340" s="456" t="s">
        <v>161</v>
      </c>
      <c r="D340" s="457">
        <v>953.13</v>
      </c>
    </row>
    <row r="341" spans="1:4" ht="13.5" x14ac:dyDescent="0.25">
      <c r="A341" s="456">
        <v>93213</v>
      </c>
      <c r="B341" s="456" t="s">
        <v>169</v>
      </c>
      <c r="C341" s="456" t="s">
        <v>161</v>
      </c>
      <c r="D341" s="457">
        <v>971.14</v>
      </c>
    </row>
    <row r="342" spans="1:4" ht="13.5" x14ac:dyDescent="0.25">
      <c r="A342" s="456">
        <v>93214</v>
      </c>
      <c r="B342" s="456" t="s">
        <v>170</v>
      </c>
      <c r="C342" s="456" t="s">
        <v>65</v>
      </c>
      <c r="D342" s="458">
        <v>5388.6</v>
      </c>
    </row>
    <row r="343" spans="1:4" ht="13.5" x14ac:dyDescent="0.25">
      <c r="A343" s="456">
        <v>93243</v>
      </c>
      <c r="B343" s="456" t="s">
        <v>171</v>
      </c>
      <c r="C343" s="456" t="s">
        <v>65</v>
      </c>
      <c r="D343" s="458">
        <v>8369.98</v>
      </c>
    </row>
    <row r="344" spans="1:4" ht="13.5" x14ac:dyDescent="0.25">
      <c r="A344" s="456">
        <v>93582</v>
      </c>
      <c r="B344" s="456" t="s">
        <v>172</v>
      </c>
      <c r="C344" s="456" t="s">
        <v>161</v>
      </c>
      <c r="D344" s="457">
        <v>264.22000000000003</v>
      </c>
    </row>
    <row r="345" spans="1:4" ht="13.5" x14ac:dyDescent="0.25">
      <c r="A345" s="456">
        <v>93583</v>
      </c>
      <c r="B345" s="456" t="s">
        <v>173</v>
      </c>
      <c r="C345" s="456" t="s">
        <v>161</v>
      </c>
      <c r="D345" s="457">
        <v>427.03</v>
      </c>
    </row>
    <row r="346" spans="1:4" ht="13.5" x14ac:dyDescent="0.25">
      <c r="A346" s="456">
        <v>93584</v>
      </c>
      <c r="B346" s="456" t="s">
        <v>174</v>
      </c>
      <c r="C346" s="456" t="s">
        <v>161</v>
      </c>
      <c r="D346" s="457">
        <v>843.28</v>
      </c>
    </row>
    <row r="347" spans="1:4" ht="13.5" x14ac:dyDescent="0.25">
      <c r="A347" s="456">
        <v>93585</v>
      </c>
      <c r="B347" s="456" t="s">
        <v>175</v>
      </c>
      <c r="C347" s="456" t="s">
        <v>161</v>
      </c>
      <c r="D347" s="458">
        <v>1108.58</v>
      </c>
    </row>
    <row r="348" spans="1:4" ht="13.5" x14ac:dyDescent="0.25">
      <c r="A348" s="456">
        <v>98441</v>
      </c>
      <c r="B348" s="456" t="s">
        <v>176</v>
      </c>
      <c r="C348" s="456" t="s">
        <v>161</v>
      </c>
      <c r="D348" s="457">
        <v>131.44999999999999</v>
      </c>
    </row>
    <row r="349" spans="1:4" ht="13.5" x14ac:dyDescent="0.25">
      <c r="A349" s="456">
        <v>98442</v>
      </c>
      <c r="B349" s="456" t="s">
        <v>177</v>
      </c>
      <c r="C349" s="456" t="s">
        <v>161</v>
      </c>
      <c r="D349" s="457">
        <v>134.05000000000001</v>
      </c>
    </row>
    <row r="350" spans="1:4" ht="13.5" x14ac:dyDescent="0.25">
      <c r="A350" s="456">
        <v>98443</v>
      </c>
      <c r="B350" s="456" t="s">
        <v>178</v>
      </c>
      <c r="C350" s="456" t="s">
        <v>161</v>
      </c>
      <c r="D350" s="457">
        <v>116.53</v>
      </c>
    </row>
    <row r="351" spans="1:4" ht="13.5" x14ac:dyDescent="0.25">
      <c r="A351" s="456">
        <v>98444</v>
      </c>
      <c r="B351" s="456" t="s">
        <v>179</v>
      </c>
      <c r="C351" s="456" t="s">
        <v>161</v>
      </c>
      <c r="D351" s="457">
        <v>118.39</v>
      </c>
    </row>
    <row r="352" spans="1:4" ht="13.5" x14ac:dyDescent="0.25">
      <c r="A352" s="456">
        <v>98445</v>
      </c>
      <c r="B352" s="456" t="s">
        <v>180</v>
      </c>
      <c r="C352" s="456" t="s">
        <v>161</v>
      </c>
      <c r="D352" s="457">
        <v>155.69</v>
      </c>
    </row>
    <row r="353" spans="1:4" ht="13.5" x14ac:dyDescent="0.25">
      <c r="A353" s="456">
        <v>98446</v>
      </c>
      <c r="B353" s="456" t="s">
        <v>181</v>
      </c>
      <c r="C353" s="456" t="s">
        <v>161</v>
      </c>
      <c r="D353" s="457">
        <v>196.22</v>
      </c>
    </row>
    <row r="354" spans="1:4" ht="13.5" x14ac:dyDescent="0.25">
      <c r="A354" s="456">
        <v>98447</v>
      </c>
      <c r="B354" s="456" t="s">
        <v>182</v>
      </c>
      <c r="C354" s="456" t="s">
        <v>161</v>
      </c>
      <c r="D354" s="457">
        <v>134.88999999999999</v>
      </c>
    </row>
    <row r="355" spans="1:4" ht="13.5" x14ac:dyDescent="0.25">
      <c r="A355" s="456">
        <v>98448</v>
      </c>
      <c r="B355" s="456" t="s">
        <v>183</v>
      </c>
      <c r="C355" s="456" t="s">
        <v>161</v>
      </c>
      <c r="D355" s="457">
        <v>166.3</v>
      </c>
    </row>
    <row r="356" spans="1:4" ht="13.5" x14ac:dyDescent="0.25">
      <c r="A356" s="456">
        <v>98449</v>
      </c>
      <c r="B356" s="456" t="s">
        <v>184</v>
      </c>
      <c r="C356" s="456" t="s">
        <v>161</v>
      </c>
      <c r="D356" s="457">
        <v>179.37</v>
      </c>
    </row>
    <row r="357" spans="1:4" ht="13.5" x14ac:dyDescent="0.25">
      <c r="A357" s="456">
        <v>98450</v>
      </c>
      <c r="B357" s="456" t="s">
        <v>185</v>
      </c>
      <c r="C357" s="456" t="s">
        <v>161</v>
      </c>
      <c r="D357" s="457">
        <v>183.17</v>
      </c>
    </row>
    <row r="358" spans="1:4" ht="13.5" x14ac:dyDescent="0.25">
      <c r="A358" s="456">
        <v>98451</v>
      </c>
      <c r="B358" s="456" t="s">
        <v>186</v>
      </c>
      <c r="C358" s="456" t="s">
        <v>161</v>
      </c>
      <c r="D358" s="457">
        <v>162.21</v>
      </c>
    </row>
    <row r="359" spans="1:4" ht="13.5" x14ac:dyDescent="0.25">
      <c r="A359" s="456">
        <v>98452</v>
      </c>
      <c r="B359" s="456" t="s">
        <v>187</v>
      </c>
      <c r="C359" s="456" t="s">
        <v>161</v>
      </c>
      <c r="D359" s="457">
        <v>164.51</v>
      </c>
    </row>
    <row r="360" spans="1:4" ht="13.5" x14ac:dyDescent="0.25">
      <c r="A360" s="456">
        <v>98453</v>
      </c>
      <c r="B360" s="456" t="s">
        <v>188</v>
      </c>
      <c r="C360" s="456" t="s">
        <v>161</v>
      </c>
      <c r="D360" s="457">
        <v>208.14</v>
      </c>
    </row>
    <row r="361" spans="1:4" ht="13.5" x14ac:dyDescent="0.25">
      <c r="A361" s="456">
        <v>98454</v>
      </c>
      <c r="B361" s="456" t="s">
        <v>189</v>
      </c>
      <c r="C361" s="456" t="s">
        <v>161</v>
      </c>
      <c r="D361" s="457">
        <v>259.58</v>
      </c>
    </row>
    <row r="362" spans="1:4" ht="13.5" x14ac:dyDescent="0.25">
      <c r="A362" s="456">
        <v>98455</v>
      </c>
      <c r="B362" s="456" t="s">
        <v>190</v>
      </c>
      <c r="C362" s="456" t="s">
        <v>161</v>
      </c>
      <c r="D362" s="457">
        <v>185.11</v>
      </c>
    </row>
    <row r="363" spans="1:4" ht="13.5" x14ac:dyDescent="0.25">
      <c r="A363" s="456">
        <v>98456</v>
      </c>
      <c r="B363" s="456" t="s">
        <v>191</v>
      </c>
      <c r="C363" s="456" t="s">
        <v>161</v>
      </c>
      <c r="D363" s="457">
        <v>226.7</v>
      </c>
    </row>
    <row r="364" spans="1:4" ht="13.5" x14ac:dyDescent="0.25">
      <c r="A364" s="456">
        <v>98458</v>
      </c>
      <c r="B364" s="456" t="s">
        <v>192</v>
      </c>
      <c r="C364" s="456" t="s">
        <v>161</v>
      </c>
      <c r="D364" s="457">
        <v>127.05</v>
      </c>
    </row>
    <row r="365" spans="1:4" ht="13.5" x14ac:dyDescent="0.25">
      <c r="A365" s="456">
        <v>98459</v>
      </c>
      <c r="B365" s="456" t="s">
        <v>193</v>
      </c>
      <c r="C365" s="456" t="s">
        <v>161</v>
      </c>
      <c r="D365" s="457">
        <v>97.61</v>
      </c>
    </row>
    <row r="366" spans="1:4" ht="13.5" x14ac:dyDescent="0.25">
      <c r="A366" s="456">
        <v>98460</v>
      </c>
      <c r="B366" s="456" t="s">
        <v>194</v>
      </c>
      <c r="C366" s="456" t="s">
        <v>161</v>
      </c>
      <c r="D366" s="457">
        <v>166.4</v>
      </c>
    </row>
    <row r="367" spans="1:4" ht="13.5" x14ac:dyDescent="0.25">
      <c r="A367" s="456">
        <v>98461</v>
      </c>
      <c r="B367" s="456" t="s">
        <v>8852</v>
      </c>
      <c r="C367" s="456" t="s">
        <v>65</v>
      </c>
      <c r="D367" s="458">
        <v>4635.1400000000003</v>
      </c>
    </row>
    <row r="368" spans="1:4" ht="13.5" x14ac:dyDescent="0.25">
      <c r="A368" s="456">
        <v>98462</v>
      </c>
      <c r="B368" s="456" t="s">
        <v>8853</v>
      </c>
      <c r="C368" s="456" t="s">
        <v>65</v>
      </c>
      <c r="D368" s="458">
        <v>7053.73</v>
      </c>
    </row>
    <row r="369" spans="1:4" ht="13.5" x14ac:dyDescent="0.25">
      <c r="A369" s="456">
        <v>5631</v>
      </c>
      <c r="B369" s="456" t="s">
        <v>197</v>
      </c>
      <c r="C369" s="456" t="s">
        <v>198</v>
      </c>
      <c r="D369" s="457">
        <v>190.44</v>
      </c>
    </row>
    <row r="370" spans="1:4" ht="13.5" x14ac:dyDescent="0.25">
      <c r="A370" s="456">
        <v>5678</v>
      </c>
      <c r="B370" s="456" t="s">
        <v>199</v>
      </c>
      <c r="C370" s="456" t="s">
        <v>198</v>
      </c>
      <c r="D370" s="457">
        <v>117.51</v>
      </c>
    </row>
    <row r="371" spans="1:4" ht="13.5" x14ac:dyDescent="0.25">
      <c r="A371" s="456">
        <v>5680</v>
      </c>
      <c r="B371" s="456" t="s">
        <v>200</v>
      </c>
      <c r="C371" s="456" t="s">
        <v>198</v>
      </c>
      <c r="D371" s="457">
        <v>107.14</v>
      </c>
    </row>
    <row r="372" spans="1:4" ht="13.5" x14ac:dyDescent="0.25">
      <c r="A372" s="456">
        <v>5684</v>
      </c>
      <c r="B372" s="456" t="s">
        <v>201</v>
      </c>
      <c r="C372" s="456" t="s">
        <v>198</v>
      </c>
      <c r="D372" s="457">
        <v>148.76</v>
      </c>
    </row>
    <row r="373" spans="1:4" ht="13.5" x14ac:dyDescent="0.25">
      <c r="A373" s="456">
        <v>5689</v>
      </c>
      <c r="B373" s="456" t="s">
        <v>202</v>
      </c>
      <c r="C373" s="456" t="s">
        <v>198</v>
      </c>
      <c r="D373" s="457">
        <v>7.39</v>
      </c>
    </row>
    <row r="374" spans="1:4" ht="13.5" x14ac:dyDescent="0.25">
      <c r="A374" s="456">
        <v>5795</v>
      </c>
      <c r="B374" s="456" t="s">
        <v>203</v>
      </c>
      <c r="C374" s="456" t="s">
        <v>198</v>
      </c>
      <c r="D374" s="457">
        <v>17.28</v>
      </c>
    </row>
    <row r="375" spans="1:4" ht="13.5" x14ac:dyDescent="0.25">
      <c r="A375" s="456">
        <v>5811</v>
      </c>
      <c r="B375" s="456" t="s">
        <v>204</v>
      </c>
      <c r="C375" s="456" t="s">
        <v>198</v>
      </c>
      <c r="D375" s="457">
        <v>185.7</v>
      </c>
    </row>
    <row r="376" spans="1:4" ht="13.5" x14ac:dyDescent="0.25">
      <c r="A376" s="456">
        <v>5823</v>
      </c>
      <c r="B376" s="456" t="s">
        <v>205</v>
      </c>
      <c r="C376" s="456" t="s">
        <v>198</v>
      </c>
      <c r="D376" s="457">
        <v>178.02</v>
      </c>
    </row>
    <row r="377" spans="1:4" ht="13.5" x14ac:dyDescent="0.25">
      <c r="A377" s="456">
        <v>5824</v>
      </c>
      <c r="B377" s="456" t="s">
        <v>206</v>
      </c>
      <c r="C377" s="456" t="s">
        <v>198</v>
      </c>
      <c r="D377" s="457">
        <v>176.62</v>
      </c>
    </row>
    <row r="378" spans="1:4" ht="13.5" x14ac:dyDescent="0.25">
      <c r="A378" s="456">
        <v>5835</v>
      </c>
      <c r="B378" s="456" t="s">
        <v>207</v>
      </c>
      <c r="C378" s="456" t="s">
        <v>198</v>
      </c>
      <c r="D378" s="457">
        <v>352.44</v>
      </c>
    </row>
    <row r="379" spans="1:4" ht="13.5" x14ac:dyDescent="0.25">
      <c r="A379" s="456">
        <v>5839</v>
      </c>
      <c r="B379" s="456" t="s">
        <v>208</v>
      </c>
      <c r="C379" s="456" t="s">
        <v>198</v>
      </c>
      <c r="D379" s="457">
        <v>11.1</v>
      </c>
    </row>
    <row r="380" spans="1:4" ht="13.5" x14ac:dyDescent="0.25">
      <c r="A380" s="456">
        <v>5843</v>
      </c>
      <c r="B380" s="456" t="s">
        <v>209</v>
      </c>
      <c r="C380" s="456" t="s">
        <v>198</v>
      </c>
      <c r="D380" s="457">
        <v>152.25</v>
      </c>
    </row>
    <row r="381" spans="1:4" ht="13.5" x14ac:dyDescent="0.25">
      <c r="A381" s="456">
        <v>5847</v>
      </c>
      <c r="B381" s="456" t="s">
        <v>210</v>
      </c>
      <c r="C381" s="456" t="s">
        <v>198</v>
      </c>
      <c r="D381" s="457">
        <v>224.12</v>
      </c>
    </row>
    <row r="382" spans="1:4" ht="13.5" x14ac:dyDescent="0.25">
      <c r="A382" s="456">
        <v>5851</v>
      </c>
      <c r="B382" s="456" t="s">
        <v>211</v>
      </c>
      <c r="C382" s="456" t="s">
        <v>198</v>
      </c>
      <c r="D382" s="457">
        <v>212.39</v>
      </c>
    </row>
    <row r="383" spans="1:4" ht="13.5" x14ac:dyDescent="0.25">
      <c r="A383" s="456">
        <v>5855</v>
      </c>
      <c r="B383" s="456" t="s">
        <v>212</v>
      </c>
      <c r="C383" s="456" t="s">
        <v>198</v>
      </c>
      <c r="D383" s="457">
        <v>569.79999999999995</v>
      </c>
    </row>
    <row r="384" spans="1:4" ht="13.5" x14ac:dyDescent="0.25">
      <c r="A384" s="456">
        <v>5863</v>
      </c>
      <c r="B384" s="456" t="s">
        <v>213</v>
      </c>
      <c r="C384" s="456" t="s">
        <v>198</v>
      </c>
      <c r="D384" s="457">
        <v>23.01</v>
      </c>
    </row>
    <row r="385" spans="1:4" ht="13.5" x14ac:dyDescent="0.25">
      <c r="A385" s="456">
        <v>5867</v>
      </c>
      <c r="B385" s="456" t="s">
        <v>214</v>
      </c>
      <c r="C385" s="456" t="s">
        <v>198</v>
      </c>
      <c r="D385" s="457">
        <v>150.06</v>
      </c>
    </row>
    <row r="386" spans="1:4" ht="13.5" x14ac:dyDescent="0.25">
      <c r="A386" s="456">
        <v>5875</v>
      </c>
      <c r="B386" s="456" t="s">
        <v>215</v>
      </c>
      <c r="C386" s="456" t="s">
        <v>198</v>
      </c>
      <c r="D386" s="457">
        <v>106.68</v>
      </c>
    </row>
    <row r="387" spans="1:4" ht="13.5" x14ac:dyDescent="0.25">
      <c r="A387" s="456">
        <v>5879</v>
      </c>
      <c r="B387" s="456" t="s">
        <v>216</v>
      </c>
      <c r="C387" s="456" t="s">
        <v>198</v>
      </c>
      <c r="D387" s="457">
        <v>132.08000000000001</v>
      </c>
    </row>
    <row r="388" spans="1:4" ht="13.5" x14ac:dyDescent="0.25">
      <c r="A388" s="456">
        <v>5882</v>
      </c>
      <c r="B388" s="456" t="s">
        <v>217</v>
      </c>
      <c r="C388" s="456" t="s">
        <v>198</v>
      </c>
      <c r="D388" s="457">
        <v>108.25</v>
      </c>
    </row>
    <row r="389" spans="1:4" ht="13.5" x14ac:dyDescent="0.25">
      <c r="A389" s="456">
        <v>5890</v>
      </c>
      <c r="B389" s="456" t="s">
        <v>218</v>
      </c>
      <c r="C389" s="456" t="s">
        <v>198</v>
      </c>
      <c r="D389" s="457">
        <v>176.01</v>
      </c>
    </row>
    <row r="390" spans="1:4" ht="13.5" x14ac:dyDescent="0.25">
      <c r="A390" s="456">
        <v>5894</v>
      </c>
      <c r="B390" s="456" t="s">
        <v>219</v>
      </c>
      <c r="C390" s="456" t="s">
        <v>198</v>
      </c>
      <c r="D390" s="457">
        <v>171.12</v>
      </c>
    </row>
    <row r="391" spans="1:4" ht="13.5" x14ac:dyDescent="0.25">
      <c r="A391" s="456">
        <v>5901</v>
      </c>
      <c r="B391" s="456" t="s">
        <v>220</v>
      </c>
      <c r="C391" s="456" t="s">
        <v>198</v>
      </c>
      <c r="D391" s="457">
        <v>276.24</v>
      </c>
    </row>
    <row r="392" spans="1:4" ht="13.5" x14ac:dyDescent="0.25">
      <c r="A392" s="456">
        <v>5909</v>
      </c>
      <c r="B392" s="456" t="s">
        <v>221</v>
      </c>
      <c r="C392" s="456" t="s">
        <v>198</v>
      </c>
      <c r="D392" s="457">
        <v>31.07</v>
      </c>
    </row>
    <row r="393" spans="1:4" ht="13.5" x14ac:dyDescent="0.25">
      <c r="A393" s="456">
        <v>5921</v>
      </c>
      <c r="B393" s="456" t="s">
        <v>222</v>
      </c>
      <c r="C393" s="456" t="s">
        <v>198</v>
      </c>
      <c r="D393" s="457">
        <v>5.79</v>
      </c>
    </row>
    <row r="394" spans="1:4" ht="13.5" x14ac:dyDescent="0.25">
      <c r="A394" s="456">
        <v>5928</v>
      </c>
      <c r="B394" s="456" t="s">
        <v>223</v>
      </c>
      <c r="C394" s="456" t="s">
        <v>198</v>
      </c>
      <c r="D394" s="457">
        <v>231.97</v>
      </c>
    </row>
    <row r="395" spans="1:4" ht="13.5" x14ac:dyDescent="0.25">
      <c r="A395" s="456">
        <v>5932</v>
      </c>
      <c r="B395" s="456" t="s">
        <v>224</v>
      </c>
      <c r="C395" s="456" t="s">
        <v>198</v>
      </c>
      <c r="D395" s="457">
        <v>208.25</v>
      </c>
    </row>
    <row r="396" spans="1:4" ht="13.5" x14ac:dyDescent="0.25">
      <c r="A396" s="456">
        <v>5940</v>
      </c>
      <c r="B396" s="456" t="s">
        <v>225</v>
      </c>
      <c r="C396" s="456" t="s">
        <v>198</v>
      </c>
      <c r="D396" s="457">
        <v>157.19999999999999</v>
      </c>
    </row>
    <row r="397" spans="1:4" ht="13.5" x14ac:dyDescent="0.25">
      <c r="A397" s="456">
        <v>5944</v>
      </c>
      <c r="B397" s="456" t="s">
        <v>226</v>
      </c>
      <c r="C397" s="456" t="s">
        <v>198</v>
      </c>
      <c r="D397" s="457">
        <v>194.1</v>
      </c>
    </row>
    <row r="398" spans="1:4" ht="13.5" x14ac:dyDescent="0.25">
      <c r="A398" s="456">
        <v>5953</v>
      </c>
      <c r="B398" s="456" t="s">
        <v>227</v>
      </c>
      <c r="C398" s="456" t="s">
        <v>198</v>
      </c>
      <c r="D398" s="457">
        <v>56.48</v>
      </c>
    </row>
    <row r="399" spans="1:4" ht="13.5" x14ac:dyDescent="0.25">
      <c r="A399" s="456">
        <v>6259</v>
      </c>
      <c r="B399" s="456" t="s">
        <v>228</v>
      </c>
      <c r="C399" s="456" t="s">
        <v>198</v>
      </c>
      <c r="D399" s="457">
        <v>227.22</v>
      </c>
    </row>
    <row r="400" spans="1:4" ht="13.5" x14ac:dyDescent="0.25">
      <c r="A400" s="456">
        <v>6879</v>
      </c>
      <c r="B400" s="456" t="s">
        <v>229</v>
      </c>
      <c r="C400" s="456" t="s">
        <v>198</v>
      </c>
      <c r="D400" s="457">
        <v>198.9</v>
      </c>
    </row>
    <row r="401" spans="1:4" ht="13.5" x14ac:dyDescent="0.25">
      <c r="A401" s="456">
        <v>7030</v>
      </c>
      <c r="B401" s="456" t="s">
        <v>230</v>
      </c>
      <c r="C401" s="456" t="s">
        <v>198</v>
      </c>
      <c r="D401" s="457">
        <v>263.63</v>
      </c>
    </row>
    <row r="402" spans="1:4" ht="13.5" x14ac:dyDescent="0.25">
      <c r="A402" s="456">
        <v>7042</v>
      </c>
      <c r="B402" s="456" t="s">
        <v>231</v>
      </c>
      <c r="C402" s="456" t="s">
        <v>198</v>
      </c>
      <c r="D402" s="457">
        <v>26.54</v>
      </c>
    </row>
    <row r="403" spans="1:4" ht="13.5" x14ac:dyDescent="0.25">
      <c r="A403" s="456">
        <v>7049</v>
      </c>
      <c r="B403" s="456" t="s">
        <v>232</v>
      </c>
      <c r="C403" s="456" t="s">
        <v>198</v>
      </c>
      <c r="D403" s="457">
        <v>209.95</v>
      </c>
    </row>
    <row r="404" spans="1:4" ht="13.5" x14ac:dyDescent="0.25">
      <c r="A404" s="456">
        <v>67826</v>
      </c>
      <c r="B404" s="456" t="s">
        <v>233</v>
      </c>
      <c r="C404" s="456" t="s">
        <v>198</v>
      </c>
      <c r="D404" s="457">
        <v>155</v>
      </c>
    </row>
    <row r="405" spans="1:4" ht="13.5" x14ac:dyDescent="0.25">
      <c r="A405" s="456">
        <v>73417</v>
      </c>
      <c r="B405" s="456" t="s">
        <v>234</v>
      </c>
      <c r="C405" s="456" t="s">
        <v>198</v>
      </c>
      <c r="D405" s="457">
        <v>186.44</v>
      </c>
    </row>
    <row r="406" spans="1:4" ht="13.5" x14ac:dyDescent="0.25">
      <c r="A406" s="456">
        <v>73436</v>
      </c>
      <c r="B406" s="456" t="s">
        <v>235</v>
      </c>
      <c r="C406" s="456" t="s">
        <v>198</v>
      </c>
      <c r="D406" s="457">
        <v>183.89</v>
      </c>
    </row>
    <row r="407" spans="1:4" ht="13.5" x14ac:dyDescent="0.25">
      <c r="A407" s="456">
        <v>73467</v>
      </c>
      <c r="B407" s="456" t="s">
        <v>236</v>
      </c>
      <c r="C407" s="456" t="s">
        <v>198</v>
      </c>
      <c r="D407" s="457">
        <v>147.61000000000001</v>
      </c>
    </row>
    <row r="408" spans="1:4" ht="13.5" x14ac:dyDescent="0.25">
      <c r="A408" s="456">
        <v>73536</v>
      </c>
      <c r="B408" s="456" t="s">
        <v>237</v>
      </c>
      <c r="C408" s="456" t="s">
        <v>198</v>
      </c>
      <c r="D408" s="457">
        <v>22.48</v>
      </c>
    </row>
    <row r="409" spans="1:4" ht="13.5" x14ac:dyDescent="0.25">
      <c r="A409" s="456">
        <v>83362</v>
      </c>
      <c r="B409" s="456" t="s">
        <v>238</v>
      </c>
      <c r="C409" s="456" t="s">
        <v>198</v>
      </c>
      <c r="D409" s="457">
        <v>234.6</v>
      </c>
    </row>
    <row r="410" spans="1:4" ht="13.5" x14ac:dyDescent="0.25">
      <c r="A410" s="456">
        <v>83765</v>
      </c>
      <c r="B410" s="456" t="s">
        <v>239</v>
      </c>
      <c r="C410" s="456" t="s">
        <v>198</v>
      </c>
      <c r="D410" s="457">
        <v>86.69</v>
      </c>
    </row>
    <row r="411" spans="1:4" ht="13.5" x14ac:dyDescent="0.25">
      <c r="A411" s="456">
        <v>87445</v>
      </c>
      <c r="B411" s="456" t="s">
        <v>240</v>
      </c>
      <c r="C411" s="456" t="s">
        <v>198</v>
      </c>
      <c r="D411" s="457">
        <v>5.21</v>
      </c>
    </row>
    <row r="412" spans="1:4" ht="13.5" x14ac:dyDescent="0.25">
      <c r="A412" s="456">
        <v>88386</v>
      </c>
      <c r="B412" s="456" t="s">
        <v>241</v>
      </c>
      <c r="C412" s="456" t="s">
        <v>198</v>
      </c>
      <c r="D412" s="457">
        <v>4.8099999999999996</v>
      </c>
    </row>
    <row r="413" spans="1:4" ht="13.5" x14ac:dyDescent="0.25">
      <c r="A413" s="456">
        <v>88393</v>
      </c>
      <c r="B413" s="456" t="s">
        <v>242</v>
      </c>
      <c r="C413" s="456" t="s">
        <v>198</v>
      </c>
      <c r="D413" s="457">
        <v>6.61</v>
      </c>
    </row>
    <row r="414" spans="1:4" ht="13.5" x14ac:dyDescent="0.25">
      <c r="A414" s="456">
        <v>88399</v>
      </c>
      <c r="B414" s="456" t="s">
        <v>243</v>
      </c>
      <c r="C414" s="456" t="s">
        <v>198</v>
      </c>
      <c r="D414" s="457">
        <v>3.58</v>
      </c>
    </row>
    <row r="415" spans="1:4" ht="13.5" x14ac:dyDescent="0.25">
      <c r="A415" s="456">
        <v>88418</v>
      </c>
      <c r="B415" s="456" t="s">
        <v>244</v>
      </c>
      <c r="C415" s="456" t="s">
        <v>198</v>
      </c>
      <c r="D415" s="457">
        <v>14.05</v>
      </c>
    </row>
    <row r="416" spans="1:4" ht="13.5" x14ac:dyDescent="0.25">
      <c r="A416" s="456">
        <v>88433</v>
      </c>
      <c r="B416" s="456" t="s">
        <v>245</v>
      </c>
      <c r="C416" s="456" t="s">
        <v>198</v>
      </c>
      <c r="D416" s="457">
        <v>18.32</v>
      </c>
    </row>
    <row r="417" spans="1:4" ht="13.5" x14ac:dyDescent="0.25">
      <c r="A417" s="456">
        <v>88830</v>
      </c>
      <c r="B417" s="456" t="s">
        <v>246</v>
      </c>
      <c r="C417" s="456" t="s">
        <v>198</v>
      </c>
      <c r="D417" s="457">
        <v>1.87</v>
      </c>
    </row>
    <row r="418" spans="1:4" ht="13.5" x14ac:dyDescent="0.25">
      <c r="A418" s="456">
        <v>88843</v>
      </c>
      <c r="B418" s="456" t="s">
        <v>247</v>
      </c>
      <c r="C418" s="456" t="s">
        <v>198</v>
      </c>
      <c r="D418" s="457">
        <v>177.01</v>
      </c>
    </row>
    <row r="419" spans="1:4" ht="13.5" x14ac:dyDescent="0.25">
      <c r="A419" s="456">
        <v>88907</v>
      </c>
      <c r="B419" s="456" t="s">
        <v>248</v>
      </c>
      <c r="C419" s="456" t="s">
        <v>198</v>
      </c>
      <c r="D419" s="457">
        <v>227.63</v>
      </c>
    </row>
    <row r="420" spans="1:4" ht="13.5" x14ac:dyDescent="0.25">
      <c r="A420" s="456">
        <v>89021</v>
      </c>
      <c r="B420" s="456" t="s">
        <v>249</v>
      </c>
      <c r="C420" s="456" t="s">
        <v>198</v>
      </c>
      <c r="D420" s="457">
        <v>2.36</v>
      </c>
    </row>
    <row r="421" spans="1:4" ht="13.5" x14ac:dyDescent="0.25">
      <c r="A421" s="456">
        <v>89028</v>
      </c>
      <c r="B421" s="456" t="s">
        <v>250</v>
      </c>
      <c r="C421" s="456" t="s">
        <v>198</v>
      </c>
      <c r="D421" s="457">
        <v>244.42</v>
      </c>
    </row>
    <row r="422" spans="1:4" ht="13.5" x14ac:dyDescent="0.25">
      <c r="A422" s="456">
        <v>89032</v>
      </c>
      <c r="B422" s="456" t="s">
        <v>251</v>
      </c>
      <c r="C422" s="456" t="s">
        <v>198</v>
      </c>
      <c r="D422" s="457">
        <v>157.80000000000001</v>
      </c>
    </row>
    <row r="423" spans="1:4" ht="13.5" x14ac:dyDescent="0.25">
      <c r="A423" s="456">
        <v>89035</v>
      </c>
      <c r="B423" s="456" t="s">
        <v>252</v>
      </c>
      <c r="C423" s="456" t="s">
        <v>198</v>
      </c>
      <c r="D423" s="457">
        <v>112.45</v>
      </c>
    </row>
    <row r="424" spans="1:4" ht="13.5" x14ac:dyDescent="0.25">
      <c r="A424" s="456">
        <v>89225</v>
      </c>
      <c r="B424" s="456" t="s">
        <v>253</v>
      </c>
      <c r="C424" s="456" t="s">
        <v>198</v>
      </c>
      <c r="D424" s="457">
        <v>5.3</v>
      </c>
    </row>
    <row r="425" spans="1:4" ht="13.5" x14ac:dyDescent="0.25">
      <c r="A425" s="456">
        <v>89234</v>
      </c>
      <c r="B425" s="456" t="s">
        <v>254</v>
      </c>
      <c r="C425" s="456" t="s">
        <v>198</v>
      </c>
      <c r="D425" s="457">
        <v>545.41</v>
      </c>
    </row>
    <row r="426" spans="1:4" ht="13.5" x14ac:dyDescent="0.25">
      <c r="A426" s="456">
        <v>89242</v>
      </c>
      <c r="B426" s="456" t="s">
        <v>255</v>
      </c>
      <c r="C426" s="456" t="s">
        <v>198</v>
      </c>
      <c r="D426" s="458">
        <v>1299.3499999999999</v>
      </c>
    </row>
    <row r="427" spans="1:4" ht="13.5" x14ac:dyDescent="0.25">
      <c r="A427" s="456">
        <v>89250</v>
      </c>
      <c r="B427" s="456" t="s">
        <v>256</v>
      </c>
      <c r="C427" s="456" t="s">
        <v>198</v>
      </c>
      <c r="D427" s="458">
        <v>1124.3599999999999</v>
      </c>
    </row>
    <row r="428" spans="1:4" ht="13.5" x14ac:dyDescent="0.25">
      <c r="A428" s="456">
        <v>89257</v>
      </c>
      <c r="B428" s="456" t="s">
        <v>257</v>
      </c>
      <c r="C428" s="456" t="s">
        <v>198</v>
      </c>
      <c r="D428" s="457">
        <v>303.95</v>
      </c>
    </row>
    <row r="429" spans="1:4" ht="13.5" x14ac:dyDescent="0.25">
      <c r="A429" s="456">
        <v>89272</v>
      </c>
      <c r="B429" s="456" t="s">
        <v>258</v>
      </c>
      <c r="C429" s="456" t="s">
        <v>198</v>
      </c>
      <c r="D429" s="457">
        <v>177.73</v>
      </c>
    </row>
    <row r="430" spans="1:4" ht="13.5" x14ac:dyDescent="0.25">
      <c r="A430" s="456">
        <v>89278</v>
      </c>
      <c r="B430" s="456" t="s">
        <v>259</v>
      </c>
      <c r="C430" s="456" t="s">
        <v>198</v>
      </c>
      <c r="D430" s="457">
        <v>12.22</v>
      </c>
    </row>
    <row r="431" spans="1:4" ht="13.5" x14ac:dyDescent="0.25">
      <c r="A431" s="456">
        <v>89843</v>
      </c>
      <c r="B431" s="456" t="s">
        <v>260</v>
      </c>
      <c r="C431" s="456" t="s">
        <v>198</v>
      </c>
      <c r="D431" s="457">
        <v>182</v>
      </c>
    </row>
    <row r="432" spans="1:4" ht="13.5" x14ac:dyDescent="0.25">
      <c r="A432" s="456">
        <v>89876</v>
      </c>
      <c r="B432" s="456" t="s">
        <v>261</v>
      </c>
      <c r="C432" s="456" t="s">
        <v>198</v>
      </c>
      <c r="D432" s="457">
        <v>288.33</v>
      </c>
    </row>
    <row r="433" spans="1:4" ht="13.5" x14ac:dyDescent="0.25">
      <c r="A433" s="456">
        <v>89883</v>
      </c>
      <c r="B433" s="456" t="s">
        <v>262</v>
      </c>
      <c r="C433" s="456" t="s">
        <v>198</v>
      </c>
      <c r="D433" s="457">
        <v>321.92</v>
      </c>
    </row>
    <row r="434" spans="1:4" ht="13.5" x14ac:dyDescent="0.25">
      <c r="A434" s="456">
        <v>90586</v>
      </c>
      <c r="B434" s="456" t="s">
        <v>263</v>
      </c>
      <c r="C434" s="456" t="s">
        <v>198</v>
      </c>
      <c r="D434" s="457">
        <v>1.22</v>
      </c>
    </row>
    <row r="435" spans="1:4" ht="13.5" x14ac:dyDescent="0.25">
      <c r="A435" s="456">
        <v>90625</v>
      </c>
      <c r="B435" s="456" t="s">
        <v>264</v>
      </c>
      <c r="C435" s="456" t="s">
        <v>198</v>
      </c>
      <c r="D435" s="457">
        <v>7.93</v>
      </c>
    </row>
    <row r="436" spans="1:4" ht="13.5" x14ac:dyDescent="0.25">
      <c r="A436" s="456">
        <v>90631</v>
      </c>
      <c r="B436" s="456" t="s">
        <v>265</v>
      </c>
      <c r="C436" s="456" t="s">
        <v>198</v>
      </c>
      <c r="D436" s="457">
        <v>126.33</v>
      </c>
    </row>
    <row r="437" spans="1:4" ht="13.5" x14ac:dyDescent="0.25">
      <c r="A437" s="456">
        <v>90637</v>
      </c>
      <c r="B437" s="456" t="s">
        <v>266</v>
      </c>
      <c r="C437" s="456" t="s">
        <v>198</v>
      </c>
      <c r="D437" s="457">
        <v>15.09</v>
      </c>
    </row>
    <row r="438" spans="1:4" ht="13.5" x14ac:dyDescent="0.25">
      <c r="A438" s="456">
        <v>90643</v>
      </c>
      <c r="B438" s="456" t="s">
        <v>267</v>
      </c>
      <c r="C438" s="456" t="s">
        <v>198</v>
      </c>
      <c r="D438" s="457">
        <v>26.45</v>
      </c>
    </row>
    <row r="439" spans="1:4" ht="13.5" x14ac:dyDescent="0.25">
      <c r="A439" s="456">
        <v>90650</v>
      </c>
      <c r="B439" s="456" t="s">
        <v>268</v>
      </c>
      <c r="C439" s="456" t="s">
        <v>198</v>
      </c>
      <c r="D439" s="457">
        <v>10.25</v>
      </c>
    </row>
    <row r="440" spans="1:4" ht="13.5" x14ac:dyDescent="0.25">
      <c r="A440" s="456">
        <v>90656</v>
      </c>
      <c r="B440" s="456" t="s">
        <v>269</v>
      </c>
      <c r="C440" s="456" t="s">
        <v>198</v>
      </c>
      <c r="D440" s="457">
        <v>14.96</v>
      </c>
    </row>
    <row r="441" spans="1:4" ht="13.5" x14ac:dyDescent="0.25">
      <c r="A441" s="456">
        <v>90662</v>
      </c>
      <c r="B441" s="456" t="s">
        <v>270</v>
      </c>
      <c r="C441" s="456" t="s">
        <v>198</v>
      </c>
      <c r="D441" s="457">
        <v>15.61</v>
      </c>
    </row>
    <row r="442" spans="1:4" ht="13.5" x14ac:dyDescent="0.25">
      <c r="A442" s="456">
        <v>90668</v>
      </c>
      <c r="B442" s="456" t="s">
        <v>271</v>
      </c>
      <c r="C442" s="456" t="s">
        <v>198</v>
      </c>
      <c r="D442" s="457">
        <v>28.08</v>
      </c>
    </row>
    <row r="443" spans="1:4" ht="13.5" x14ac:dyDescent="0.25">
      <c r="A443" s="456">
        <v>90674</v>
      </c>
      <c r="B443" s="456" t="s">
        <v>272</v>
      </c>
      <c r="C443" s="456" t="s">
        <v>198</v>
      </c>
      <c r="D443" s="457">
        <v>634.41999999999996</v>
      </c>
    </row>
    <row r="444" spans="1:4" ht="13.5" x14ac:dyDescent="0.25">
      <c r="A444" s="456">
        <v>90680</v>
      </c>
      <c r="B444" s="456" t="s">
        <v>273</v>
      </c>
      <c r="C444" s="456" t="s">
        <v>198</v>
      </c>
      <c r="D444" s="457">
        <v>362.43</v>
      </c>
    </row>
    <row r="445" spans="1:4" ht="13.5" x14ac:dyDescent="0.25">
      <c r="A445" s="456">
        <v>90686</v>
      </c>
      <c r="B445" s="456" t="s">
        <v>274</v>
      </c>
      <c r="C445" s="456" t="s">
        <v>198</v>
      </c>
      <c r="D445" s="457">
        <v>138.69999999999999</v>
      </c>
    </row>
    <row r="446" spans="1:4" ht="13.5" x14ac:dyDescent="0.25">
      <c r="A446" s="456">
        <v>90692</v>
      </c>
      <c r="B446" s="456" t="s">
        <v>275</v>
      </c>
      <c r="C446" s="456" t="s">
        <v>198</v>
      </c>
      <c r="D446" s="457">
        <v>92.21</v>
      </c>
    </row>
    <row r="447" spans="1:4" ht="13.5" x14ac:dyDescent="0.25">
      <c r="A447" s="456">
        <v>90964</v>
      </c>
      <c r="B447" s="456" t="s">
        <v>276</v>
      </c>
      <c r="C447" s="456" t="s">
        <v>198</v>
      </c>
      <c r="D447" s="457">
        <v>28.02</v>
      </c>
    </row>
    <row r="448" spans="1:4" ht="13.5" x14ac:dyDescent="0.25">
      <c r="A448" s="456">
        <v>90972</v>
      </c>
      <c r="B448" s="456" t="s">
        <v>277</v>
      </c>
      <c r="C448" s="456" t="s">
        <v>198</v>
      </c>
      <c r="D448" s="457">
        <v>73.150000000000006</v>
      </c>
    </row>
    <row r="449" spans="1:4" ht="13.5" x14ac:dyDescent="0.25">
      <c r="A449" s="456">
        <v>90979</v>
      </c>
      <c r="B449" s="456" t="s">
        <v>278</v>
      </c>
      <c r="C449" s="456" t="s">
        <v>198</v>
      </c>
      <c r="D449" s="457">
        <v>189.06</v>
      </c>
    </row>
    <row r="450" spans="1:4" ht="13.5" x14ac:dyDescent="0.25">
      <c r="A450" s="456">
        <v>90991</v>
      </c>
      <c r="B450" s="456" t="s">
        <v>279</v>
      </c>
      <c r="C450" s="456" t="s">
        <v>198</v>
      </c>
      <c r="D450" s="457">
        <v>184.93</v>
      </c>
    </row>
    <row r="451" spans="1:4" ht="13.5" x14ac:dyDescent="0.25">
      <c r="A451" s="456">
        <v>90999</v>
      </c>
      <c r="B451" s="456" t="s">
        <v>280</v>
      </c>
      <c r="C451" s="456" t="s">
        <v>198</v>
      </c>
      <c r="D451" s="457">
        <v>97.07</v>
      </c>
    </row>
    <row r="452" spans="1:4" ht="13.5" x14ac:dyDescent="0.25">
      <c r="A452" s="456">
        <v>91031</v>
      </c>
      <c r="B452" s="456" t="s">
        <v>281</v>
      </c>
      <c r="C452" s="456" t="s">
        <v>198</v>
      </c>
      <c r="D452" s="457">
        <v>222.43</v>
      </c>
    </row>
    <row r="453" spans="1:4" ht="13.5" x14ac:dyDescent="0.25">
      <c r="A453" s="456">
        <v>91277</v>
      </c>
      <c r="B453" s="456" t="s">
        <v>282</v>
      </c>
      <c r="C453" s="456" t="s">
        <v>198</v>
      </c>
      <c r="D453" s="457">
        <v>10.42</v>
      </c>
    </row>
    <row r="454" spans="1:4" ht="13.5" x14ac:dyDescent="0.25">
      <c r="A454" s="456">
        <v>91283</v>
      </c>
      <c r="B454" s="456" t="s">
        <v>283</v>
      </c>
      <c r="C454" s="456" t="s">
        <v>198</v>
      </c>
      <c r="D454" s="457">
        <v>11.83</v>
      </c>
    </row>
    <row r="455" spans="1:4" ht="13.5" x14ac:dyDescent="0.25">
      <c r="A455" s="456">
        <v>91386</v>
      </c>
      <c r="B455" s="456" t="s">
        <v>284</v>
      </c>
      <c r="C455" s="456" t="s">
        <v>198</v>
      </c>
      <c r="D455" s="457">
        <v>185.66</v>
      </c>
    </row>
    <row r="456" spans="1:4" ht="13.5" x14ac:dyDescent="0.25">
      <c r="A456" s="456">
        <v>91533</v>
      </c>
      <c r="B456" s="456" t="s">
        <v>285</v>
      </c>
      <c r="C456" s="456" t="s">
        <v>198</v>
      </c>
      <c r="D456" s="457">
        <v>24.45</v>
      </c>
    </row>
    <row r="457" spans="1:4" ht="13.5" x14ac:dyDescent="0.25">
      <c r="A457" s="456">
        <v>91634</v>
      </c>
      <c r="B457" s="456" t="s">
        <v>286</v>
      </c>
      <c r="C457" s="456" t="s">
        <v>198</v>
      </c>
      <c r="D457" s="457">
        <v>202.95</v>
      </c>
    </row>
    <row r="458" spans="1:4" ht="13.5" x14ac:dyDescent="0.25">
      <c r="A458" s="456">
        <v>91645</v>
      </c>
      <c r="B458" s="456" t="s">
        <v>287</v>
      </c>
      <c r="C458" s="456" t="s">
        <v>198</v>
      </c>
      <c r="D458" s="457">
        <v>420.5</v>
      </c>
    </row>
    <row r="459" spans="1:4" ht="13.5" x14ac:dyDescent="0.25">
      <c r="A459" s="456">
        <v>91692</v>
      </c>
      <c r="B459" s="456" t="s">
        <v>288</v>
      </c>
      <c r="C459" s="456" t="s">
        <v>198</v>
      </c>
      <c r="D459" s="457">
        <v>17.52</v>
      </c>
    </row>
    <row r="460" spans="1:4" ht="13.5" x14ac:dyDescent="0.25">
      <c r="A460" s="456">
        <v>92043</v>
      </c>
      <c r="B460" s="456" t="s">
        <v>289</v>
      </c>
      <c r="C460" s="456" t="s">
        <v>198</v>
      </c>
      <c r="D460" s="457">
        <v>11.44</v>
      </c>
    </row>
    <row r="461" spans="1:4" ht="13.5" x14ac:dyDescent="0.25">
      <c r="A461" s="456">
        <v>92106</v>
      </c>
      <c r="B461" s="456" t="s">
        <v>290</v>
      </c>
      <c r="C461" s="456" t="s">
        <v>198</v>
      </c>
      <c r="D461" s="457">
        <v>295.06</v>
      </c>
    </row>
    <row r="462" spans="1:4" ht="13.5" x14ac:dyDescent="0.25">
      <c r="A462" s="456">
        <v>92112</v>
      </c>
      <c r="B462" s="456" t="s">
        <v>291</v>
      </c>
      <c r="C462" s="456" t="s">
        <v>198</v>
      </c>
      <c r="D462" s="457">
        <v>3</v>
      </c>
    </row>
    <row r="463" spans="1:4" ht="13.5" x14ac:dyDescent="0.25">
      <c r="A463" s="456">
        <v>92118</v>
      </c>
      <c r="B463" s="456" t="s">
        <v>292</v>
      </c>
      <c r="C463" s="456" t="s">
        <v>198</v>
      </c>
      <c r="D463" s="457">
        <v>0.26</v>
      </c>
    </row>
    <row r="464" spans="1:4" ht="13.5" x14ac:dyDescent="0.25">
      <c r="A464" s="456">
        <v>92138</v>
      </c>
      <c r="B464" s="456" t="s">
        <v>293</v>
      </c>
      <c r="C464" s="456" t="s">
        <v>198</v>
      </c>
      <c r="D464" s="457">
        <v>79.83</v>
      </c>
    </row>
    <row r="465" spans="1:4" ht="13.5" x14ac:dyDescent="0.25">
      <c r="A465" s="456">
        <v>92145</v>
      </c>
      <c r="B465" s="456" t="s">
        <v>294</v>
      </c>
      <c r="C465" s="456" t="s">
        <v>198</v>
      </c>
      <c r="D465" s="457">
        <v>69.58</v>
      </c>
    </row>
    <row r="466" spans="1:4" ht="13.5" x14ac:dyDescent="0.25">
      <c r="A466" s="456">
        <v>92242</v>
      </c>
      <c r="B466" s="456" t="s">
        <v>295</v>
      </c>
      <c r="C466" s="456" t="s">
        <v>198</v>
      </c>
      <c r="D466" s="457">
        <v>368.16</v>
      </c>
    </row>
    <row r="467" spans="1:4" ht="13.5" x14ac:dyDescent="0.25">
      <c r="A467" s="456">
        <v>92716</v>
      </c>
      <c r="B467" s="456" t="s">
        <v>296</v>
      </c>
      <c r="C467" s="456" t="s">
        <v>198</v>
      </c>
      <c r="D467" s="457">
        <v>31.08</v>
      </c>
    </row>
    <row r="468" spans="1:4" ht="13.5" x14ac:dyDescent="0.25">
      <c r="A468" s="456">
        <v>92960</v>
      </c>
      <c r="B468" s="456" t="s">
        <v>297</v>
      </c>
      <c r="C468" s="456" t="s">
        <v>198</v>
      </c>
      <c r="D468" s="457">
        <v>19.13</v>
      </c>
    </row>
    <row r="469" spans="1:4" ht="13.5" x14ac:dyDescent="0.25">
      <c r="A469" s="456">
        <v>92966</v>
      </c>
      <c r="B469" s="456" t="s">
        <v>298</v>
      </c>
      <c r="C469" s="456" t="s">
        <v>198</v>
      </c>
      <c r="D469" s="457">
        <v>17.39</v>
      </c>
    </row>
    <row r="470" spans="1:4" ht="13.5" x14ac:dyDescent="0.25">
      <c r="A470" s="456">
        <v>93224</v>
      </c>
      <c r="B470" s="456" t="s">
        <v>299</v>
      </c>
      <c r="C470" s="456" t="s">
        <v>198</v>
      </c>
      <c r="D470" s="457">
        <v>948.19</v>
      </c>
    </row>
    <row r="471" spans="1:4" ht="13.5" x14ac:dyDescent="0.25">
      <c r="A471" s="456">
        <v>93233</v>
      </c>
      <c r="B471" s="456" t="s">
        <v>300</v>
      </c>
      <c r="C471" s="456" t="s">
        <v>198</v>
      </c>
      <c r="D471" s="457">
        <v>10.1</v>
      </c>
    </row>
    <row r="472" spans="1:4" ht="13.5" x14ac:dyDescent="0.25">
      <c r="A472" s="456">
        <v>93272</v>
      </c>
      <c r="B472" s="456" t="s">
        <v>301</v>
      </c>
      <c r="C472" s="456" t="s">
        <v>198</v>
      </c>
      <c r="D472" s="457">
        <v>116.29</v>
      </c>
    </row>
    <row r="473" spans="1:4" ht="13.5" x14ac:dyDescent="0.25">
      <c r="A473" s="456">
        <v>93281</v>
      </c>
      <c r="B473" s="456" t="s">
        <v>302</v>
      </c>
      <c r="C473" s="456" t="s">
        <v>198</v>
      </c>
      <c r="D473" s="457">
        <v>16.809999999999999</v>
      </c>
    </row>
    <row r="474" spans="1:4" ht="13.5" x14ac:dyDescent="0.25">
      <c r="A474" s="456">
        <v>93287</v>
      </c>
      <c r="B474" s="456" t="s">
        <v>303</v>
      </c>
      <c r="C474" s="456" t="s">
        <v>198</v>
      </c>
      <c r="D474" s="457">
        <v>284.23</v>
      </c>
    </row>
    <row r="475" spans="1:4" ht="13.5" x14ac:dyDescent="0.25">
      <c r="A475" s="456">
        <v>93402</v>
      </c>
      <c r="B475" s="456" t="s">
        <v>304</v>
      </c>
      <c r="C475" s="456" t="s">
        <v>198</v>
      </c>
      <c r="D475" s="457">
        <v>226.95</v>
      </c>
    </row>
    <row r="476" spans="1:4" ht="13.5" x14ac:dyDescent="0.25">
      <c r="A476" s="456">
        <v>93408</v>
      </c>
      <c r="B476" s="456" t="s">
        <v>8586</v>
      </c>
      <c r="C476" s="456" t="s">
        <v>198</v>
      </c>
      <c r="D476" s="457">
        <v>78.62</v>
      </c>
    </row>
    <row r="477" spans="1:4" ht="13.5" x14ac:dyDescent="0.25">
      <c r="A477" s="456">
        <v>93415</v>
      </c>
      <c r="B477" s="456" t="s">
        <v>305</v>
      </c>
      <c r="C477" s="456" t="s">
        <v>198</v>
      </c>
      <c r="D477" s="457">
        <v>16.510000000000002</v>
      </c>
    </row>
    <row r="478" spans="1:4" ht="13.5" x14ac:dyDescent="0.25">
      <c r="A478" s="456">
        <v>93421</v>
      </c>
      <c r="B478" s="456" t="s">
        <v>306</v>
      </c>
      <c r="C478" s="456" t="s">
        <v>198</v>
      </c>
      <c r="D478" s="457">
        <v>73.47</v>
      </c>
    </row>
    <row r="479" spans="1:4" ht="13.5" x14ac:dyDescent="0.25">
      <c r="A479" s="456">
        <v>93427</v>
      </c>
      <c r="B479" s="456" t="s">
        <v>307</v>
      </c>
      <c r="C479" s="456" t="s">
        <v>198</v>
      </c>
      <c r="D479" s="457">
        <v>168.55</v>
      </c>
    </row>
    <row r="480" spans="1:4" ht="13.5" x14ac:dyDescent="0.25">
      <c r="A480" s="456">
        <v>93433</v>
      </c>
      <c r="B480" s="456" t="s">
        <v>308</v>
      </c>
      <c r="C480" s="456" t="s">
        <v>198</v>
      </c>
      <c r="D480" s="458">
        <v>3215.75</v>
      </c>
    </row>
    <row r="481" spans="1:4" ht="13.5" x14ac:dyDescent="0.25">
      <c r="A481" s="456">
        <v>93439</v>
      </c>
      <c r="B481" s="456" t="s">
        <v>309</v>
      </c>
      <c r="C481" s="456" t="s">
        <v>198</v>
      </c>
      <c r="D481" s="457">
        <v>126.8</v>
      </c>
    </row>
    <row r="482" spans="1:4" ht="13.5" x14ac:dyDescent="0.25">
      <c r="A482" s="456">
        <v>95121</v>
      </c>
      <c r="B482" s="456" t="s">
        <v>310</v>
      </c>
      <c r="C482" s="456" t="s">
        <v>198</v>
      </c>
      <c r="D482" s="457">
        <v>282.60000000000002</v>
      </c>
    </row>
    <row r="483" spans="1:4" ht="13.5" x14ac:dyDescent="0.25">
      <c r="A483" s="456">
        <v>95127</v>
      </c>
      <c r="B483" s="456" t="s">
        <v>311</v>
      </c>
      <c r="C483" s="456" t="s">
        <v>198</v>
      </c>
      <c r="D483" s="457">
        <v>198.22</v>
      </c>
    </row>
    <row r="484" spans="1:4" ht="13.5" x14ac:dyDescent="0.25">
      <c r="A484" s="456">
        <v>95133</v>
      </c>
      <c r="B484" s="456" t="s">
        <v>312</v>
      </c>
      <c r="C484" s="456" t="s">
        <v>198</v>
      </c>
      <c r="D484" s="457">
        <v>126.67</v>
      </c>
    </row>
    <row r="485" spans="1:4" ht="13.5" x14ac:dyDescent="0.25">
      <c r="A485" s="456">
        <v>95139</v>
      </c>
      <c r="B485" s="456" t="s">
        <v>313</v>
      </c>
      <c r="C485" s="456" t="s">
        <v>198</v>
      </c>
      <c r="D485" s="457">
        <v>0.06</v>
      </c>
    </row>
    <row r="486" spans="1:4" ht="13.5" x14ac:dyDescent="0.25">
      <c r="A486" s="456">
        <v>95212</v>
      </c>
      <c r="B486" s="456" t="s">
        <v>314</v>
      </c>
      <c r="C486" s="456" t="s">
        <v>198</v>
      </c>
      <c r="D486" s="457">
        <v>128.56</v>
      </c>
    </row>
    <row r="487" spans="1:4" ht="13.5" x14ac:dyDescent="0.25">
      <c r="A487" s="456">
        <v>95258</v>
      </c>
      <c r="B487" s="456" t="s">
        <v>315</v>
      </c>
      <c r="C487" s="456" t="s">
        <v>198</v>
      </c>
      <c r="D487" s="457">
        <v>16.850000000000001</v>
      </c>
    </row>
    <row r="488" spans="1:4" ht="13.5" x14ac:dyDescent="0.25">
      <c r="A488" s="456">
        <v>95264</v>
      </c>
      <c r="B488" s="456" t="s">
        <v>316</v>
      </c>
      <c r="C488" s="456" t="s">
        <v>198</v>
      </c>
      <c r="D488" s="457">
        <v>7.24</v>
      </c>
    </row>
    <row r="489" spans="1:4" ht="13.5" x14ac:dyDescent="0.25">
      <c r="A489" s="456">
        <v>95270</v>
      </c>
      <c r="B489" s="456" t="s">
        <v>317</v>
      </c>
      <c r="C489" s="456" t="s">
        <v>198</v>
      </c>
      <c r="D489" s="457">
        <v>10.14</v>
      </c>
    </row>
    <row r="490" spans="1:4" ht="13.5" x14ac:dyDescent="0.25">
      <c r="A490" s="456">
        <v>95276</v>
      </c>
      <c r="B490" s="456" t="s">
        <v>318</v>
      </c>
      <c r="C490" s="456" t="s">
        <v>198</v>
      </c>
      <c r="D490" s="457">
        <v>3.12</v>
      </c>
    </row>
    <row r="491" spans="1:4" ht="13.5" x14ac:dyDescent="0.25">
      <c r="A491" s="456">
        <v>95282</v>
      </c>
      <c r="B491" s="456" t="s">
        <v>319</v>
      </c>
      <c r="C491" s="456" t="s">
        <v>198</v>
      </c>
      <c r="D491" s="457">
        <v>10.32</v>
      </c>
    </row>
    <row r="492" spans="1:4" ht="13.5" x14ac:dyDescent="0.25">
      <c r="A492" s="456">
        <v>95620</v>
      </c>
      <c r="B492" s="456" t="s">
        <v>320</v>
      </c>
      <c r="C492" s="456" t="s">
        <v>198</v>
      </c>
      <c r="D492" s="457">
        <v>16.23</v>
      </c>
    </row>
    <row r="493" spans="1:4" ht="13.5" x14ac:dyDescent="0.25">
      <c r="A493" s="456">
        <v>95631</v>
      </c>
      <c r="B493" s="456" t="s">
        <v>321</v>
      </c>
      <c r="C493" s="456" t="s">
        <v>198</v>
      </c>
      <c r="D493" s="457">
        <v>218.3</v>
      </c>
    </row>
    <row r="494" spans="1:4" ht="13.5" x14ac:dyDescent="0.25">
      <c r="A494" s="456">
        <v>95702</v>
      </c>
      <c r="B494" s="456" t="s">
        <v>322</v>
      </c>
      <c r="C494" s="456" t="s">
        <v>198</v>
      </c>
      <c r="D494" s="457">
        <v>30.22</v>
      </c>
    </row>
    <row r="495" spans="1:4" ht="13.5" x14ac:dyDescent="0.25">
      <c r="A495" s="456">
        <v>95708</v>
      </c>
      <c r="B495" s="456" t="s">
        <v>323</v>
      </c>
      <c r="C495" s="456" t="s">
        <v>198</v>
      </c>
      <c r="D495" s="457">
        <v>124.18</v>
      </c>
    </row>
    <row r="496" spans="1:4" ht="13.5" x14ac:dyDescent="0.25">
      <c r="A496" s="456">
        <v>95714</v>
      </c>
      <c r="B496" s="456" t="s">
        <v>324</v>
      </c>
      <c r="C496" s="456" t="s">
        <v>198</v>
      </c>
      <c r="D496" s="457">
        <v>234.03</v>
      </c>
    </row>
    <row r="497" spans="1:4" ht="13.5" x14ac:dyDescent="0.25">
      <c r="A497" s="456">
        <v>95720</v>
      </c>
      <c r="B497" s="456" t="s">
        <v>325</v>
      </c>
      <c r="C497" s="456" t="s">
        <v>198</v>
      </c>
      <c r="D497" s="457">
        <v>229.36</v>
      </c>
    </row>
    <row r="498" spans="1:4" ht="13.5" x14ac:dyDescent="0.25">
      <c r="A498" s="456">
        <v>95872</v>
      </c>
      <c r="B498" s="456" t="s">
        <v>326</v>
      </c>
      <c r="C498" s="456" t="s">
        <v>198</v>
      </c>
      <c r="D498" s="457">
        <v>286.08</v>
      </c>
    </row>
    <row r="499" spans="1:4" ht="13.5" x14ac:dyDescent="0.25">
      <c r="A499" s="456">
        <v>96013</v>
      </c>
      <c r="B499" s="456" t="s">
        <v>327</v>
      </c>
      <c r="C499" s="456" t="s">
        <v>198</v>
      </c>
      <c r="D499" s="457">
        <v>162.13</v>
      </c>
    </row>
    <row r="500" spans="1:4" ht="13.5" x14ac:dyDescent="0.25">
      <c r="A500" s="456">
        <v>96020</v>
      </c>
      <c r="B500" s="456" t="s">
        <v>328</v>
      </c>
      <c r="C500" s="456" t="s">
        <v>198</v>
      </c>
      <c r="D500" s="457">
        <v>235.87</v>
      </c>
    </row>
    <row r="501" spans="1:4" ht="13.5" x14ac:dyDescent="0.25">
      <c r="A501" s="456">
        <v>96028</v>
      </c>
      <c r="B501" s="456" t="s">
        <v>329</v>
      </c>
      <c r="C501" s="456" t="s">
        <v>198</v>
      </c>
      <c r="D501" s="457">
        <v>173.55</v>
      </c>
    </row>
    <row r="502" spans="1:4" ht="13.5" x14ac:dyDescent="0.25">
      <c r="A502" s="456">
        <v>96035</v>
      </c>
      <c r="B502" s="456" t="s">
        <v>330</v>
      </c>
      <c r="C502" s="456" t="s">
        <v>198</v>
      </c>
      <c r="D502" s="457">
        <v>234.57</v>
      </c>
    </row>
    <row r="503" spans="1:4" ht="13.5" x14ac:dyDescent="0.25">
      <c r="A503" s="456">
        <v>96157</v>
      </c>
      <c r="B503" s="456" t="s">
        <v>331</v>
      </c>
      <c r="C503" s="456" t="s">
        <v>198</v>
      </c>
      <c r="D503" s="457">
        <v>122.33</v>
      </c>
    </row>
    <row r="504" spans="1:4" ht="13.5" x14ac:dyDescent="0.25">
      <c r="A504" s="456">
        <v>96158</v>
      </c>
      <c r="B504" s="456" t="s">
        <v>332</v>
      </c>
      <c r="C504" s="456" t="s">
        <v>198</v>
      </c>
      <c r="D504" s="457">
        <v>107.84</v>
      </c>
    </row>
    <row r="505" spans="1:4" ht="13.5" x14ac:dyDescent="0.25">
      <c r="A505" s="456">
        <v>96245</v>
      </c>
      <c r="B505" s="456" t="s">
        <v>333</v>
      </c>
      <c r="C505" s="456" t="s">
        <v>198</v>
      </c>
      <c r="D505" s="457">
        <v>75.569999999999993</v>
      </c>
    </row>
    <row r="506" spans="1:4" ht="13.5" x14ac:dyDescent="0.25">
      <c r="A506" s="456">
        <v>96463</v>
      </c>
      <c r="B506" s="456" t="s">
        <v>334</v>
      </c>
      <c r="C506" s="456" t="s">
        <v>198</v>
      </c>
      <c r="D506" s="457">
        <v>205.64</v>
      </c>
    </row>
    <row r="507" spans="1:4" ht="13.5" x14ac:dyDescent="0.25">
      <c r="A507" s="456">
        <v>98764</v>
      </c>
      <c r="B507" s="456" t="s">
        <v>335</v>
      </c>
      <c r="C507" s="456" t="s">
        <v>198</v>
      </c>
      <c r="D507" s="457">
        <v>4.4000000000000004</v>
      </c>
    </row>
    <row r="508" spans="1:4" ht="13.5" x14ac:dyDescent="0.25">
      <c r="A508" s="456">
        <v>99833</v>
      </c>
      <c r="B508" s="456" t="s">
        <v>7439</v>
      </c>
      <c r="C508" s="456" t="s">
        <v>198</v>
      </c>
      <c r="D508" s="457">
        <v>4.5599999999999996</v>
      </c>
    </row>
    <row r="509" spans="1:4" ht="13.5" x14ac:dyDescent="0.25">
      <c r="A509" s="456">
        <v>100641</v>
      </c>
      <c r="B509" s="456" t="s">
        <v>8276</v>
      </c>
      <c r="C509" s="456" t="s">
        <v>198</v>
      </c>
      <c r="D509" s="457">
        <v>595.49</v>
      </c>
    </row>
    <row r="510" spans="1:4" ht="13.5" x14ac:dyDescent="0.25">
      <c r="A510" s="456">
        <v>100647</v>
      </c>
      <c r="B510" s="456" t="s">
        <v>8277</v>
      </c>
      <c r="C510" s="456" t="s">
        <v>198</v>
      </c>
      <c r="D510" s="458">
        <v>1279.28</v>
      </c>
    </row>
    <row r="511" spans="1:4" ht="13.5" x14ac:dyDescent="0.25">
      <c r="A511" s="456">
        <v>102275</v>
      </c>
      <c r="B511" s="456" t="s">
        <v>10882</v>
      </c>
      <c r="C511" s="456" t="s">
        <v>198</v>
      </c>
      <c r="D511" s="457">
        <v>16.66</v>
      </c>
    </row>
    <row r="512" spans="1:4" ht="13.5" x14ac:dyDescent="0.25">
      <c r="A512" s="456">
        <v>5632</v>
      </c>
      <c r="B512" s="456" t="s">
        <v>336</v>
      </c>
      <c r="C512" s="456" t="s">
        <v>337</v>
      </c>
      <c r="D512" s="457">
        <v>70.790000000000006</v>
      </c>
    </row>
    <row r="513" spans="1:4" ht="13.5" x14ac:dyDescent="0.25">
      <c r="A513" s="456">
        <v>5679</v>
      </c>
      <c r="B513" s="456" t="s">
        <v>338</v>
      </c>
      <c r="C513" s="456" t="s">
        <v>337</v>
      </c>
      <c r="D513" s="457">
        <v>42.37</v>
      </c>
    </row>
    <row r="514" spans="1:4" ht="13.5" x14ac:dyDescent="0.25">
      <c r="A514" s="456">
        <v>5681</v>
      </c>
      <c r="B514" s="456" t="s">
        <v>339</v>
      </c>
      <c r="C514" s="456" t="s">
        <v>337</v>
      </c>
      <c r="D514" s="457">
        <v>39.880000000000003</v>
      </c>
    </row>
    <row r="515" spans="1:4" ht="13.5" x14ac:dyDescent="0.25">
      <c r="A515" s="456">
        <v>5685</v>
      </c>
      <c r="B515" s="456" t="s">
        <v>340</v>
      </c>
      <c r="C515" s="456" t="s">
        <v>337</v>
      </c>
      <c r="D515" s="457">
        <v>52.39</v>
      </c>
    </row>
    <row r="516" spans="1:4" ht="13.5" x14ac:dyDescent="0.25">
      <c r="A516" s="456">
        <v>5690</v>
      </c>
      <c r="B516" s="456" t="s">
        <v>341</v>
      </c>
      <c r="C516" s="456" t="s">
        <v>337</v>
      </c>
      <c r="D516" s="457">
        <v>4.59</v>
      </c>
    </row>
    <row r="517" spans="1:4" ht="13.5" x14ac:dyDescent="0.25">
      <c r="A517" s="456">
        <v>5806</v>
      </c>
      <c r="B517" s="456" t="s">
        <v>342</v>
      </c>
      <c r="C517" s="456" t="s">
        <v>337</v>
      </c>
      <c r="D517" s="457">
        <v>0.2</v>
      </c>
    </row>
    <row r="518" spans="1:4" ht="13.5" x14ac:dyDescent="0.25">
      <c r="A518" s="456">
        <v>5826</v>
      </c>
      <c r="B518" s="456" t="s">
        <v>343</v>
      </c>
      <c r="C518" s="456" t="s">
        <v>337</v>
      </c>
      <c r="D518" s="457">
        <v>35.520000000000003</v>
      </c>
    </row>
    <row r="519" spans="1:4" ht="13.5" x14ac:dyDescent="0.25">
      <c r="A519" s="456">
        <v>5829</v>
      </c>
      <c r="B519" s="456" t="s">
        <v>344</v>
      </c>
      <c r="C519" s="456" t="s">
        <v>337</v>
      </c>
      <c r="D519" s="457">
        <v>121.37</v>
      </c>
    </row>
    <row r="520" spans="1:4" ht="13.5" x14ac:dyDescent="0.25">
      <c r="A520" s="456">
        <v>5837</v>
      </c>
      <c r="B520" s="456" t="s">
        <v>345</v>
      </c>
      <c r="C520" s="456" t="s">
        <v>337</v>
      </c>
      <c r="D520" s="457">
        <v>123.04</v>
      </c>
    </row>
    <row r="521" spans="1:4" ht="13.5" x14ac:dyDescent="0.25">
      <c r="A521" s="456">
        <v>5841</v>
      </c>
      <c r="B521" s="456" t="s">
        <v>346</v>
      </c>
      <c r="C521" s="456" t="s">
        <v>337</v>
      </c>
      <c r="D521" s="457">
        <v>5.28</v>
      </c>
    </row>
    <row r="522" spans="1:4" ht="13.5" x14ac:dyDescent="0.25">
      <c r="A522" s="456">
        <v>5845</v>
      </c>
      <c r="B522" s="456" t="s">
        <v>347</v>
      </c>
      <c r="C522" s="456" t="s">
        <v>337</v>
      </c>
      <c r="D522" s="457">
        <v>36.869999999999997</v>
      </c>
    </row>
    <row r="523" spans="1:4" ht="13.5" x14ac:dyDescent="0.25">
      <c r="A523" s="456">
        <v>5849</v>
      </c>
      <c r="B523" s="456" t="s">
        <v>348</v>
      </c>
      <c r="C523" s="456" t="s">
        <v>337</v>
      </c>
      <c r="D523" s="457">
        <v>58.04</v>
      </c>
    </row>
    <row r="524" spans="1:4" ht="13.5" x14ac:dyDescent="0.25">
      <c r="A524" s="456">
        <v>5853</v>
      </c>
      <c r="B524" s="456" t="s">
        <v>349</v>
      </c>
      <c r="C524" s="456" t="s">
        <v>337</v>
      </c>
      <c r="D524" s="457">
        <v>58.3</v>
      </c>
    </row>
    <row r="525" spans="1:4" ht="13.5" x14ac:dyDescent="0.25">
      <c r="A525" s="456">
        <v>5857</v>
      </c>
      <c r="B525" s="456" t="s">
        <v>350</v>
      </c>
      <c r="C525" s="456" t="s">
        <v>337</v>
      </c>
      <c r="D525" s="457">
        <v>154.19999999999999</v>
      </c>
    </row>
    <row r="526" spans="1:4" ht="13.5" x14ac:dyDescent="0.25">
      <c r="A526" s="456">
        <v>5865</v>
      </c>
      <c r="B526" s="456" t="s">
        <v>351</v>
      </c>
      <c r="C526" s="456" t="s">
        <v>337</v>
      </c>
      <c r="D526" s="457">
        <v>10.96</v>
      </c>
    </row>
    <row r="527" spans="1:4" ht="13.5" x14ac:dyDescent="0.25">
      <c r="A527" s="456">
        <v>5869</v>
      </c>
      <c r="B527" s="456" t="s">
        <v>352</v>
      </c>
      <c r="C527" s="456" t="s">
        <v>337</v>
      </c>
      <c r="D527" s="457">
        <v>60.67</v>
      </c>
    </row>
    <row r="528" spans="1:4" ht="13.5" x14ac:dyDescent="0.25">
      <c r="A528" s="456">
        <v>5877</v>
      </c>
      <c r="B528" s="456" t="s">
        <v>353</v>
      </c>
      <c r="C528" s="456" t="s">
        <v>337</v>
      </c>
      <c r="D528" s="457">
        <v>41.58</v>
      </c>
    </row>
    <row r="529" spans="1:4" ht="13.5" x14ac:dyDescent="0.25">
      <c r="A529" s="456">
        <v>5881</v>
      </c>
      <c r="B529" s="456" t="s">
        <v>354</v>
      </c>
      <c r="C529" s="456" t="s">
        <v>337</v>
      </c>
      <c r="D529" s="457">
        <v>65.7</v>
      </c>
    </row>
    <row r="530" spans="1:4" ht="13.5" x14ac:dyDescent="0.25">
      <c r="A530" s="456">
        <v>5884</v>
      </c>
      <c r="B530" s="456" t="s">
        <v>355</v>
      </c>
      <c r="C530" s="456" t="s">
        <v>337</v>
      </c>
      <c r="D530" s="457">
        <v>42</v>
      </c>
    </row>
    <row r="531" spans="1:4" ht="13.5" x14ac:dyDescent="0.25">
      <c r="A531" s="456">
        <v>5892</v>
      </c>
      <c r="B531" s="456" t="s">
        <v>356</v>
      </c>
      <c r="C531" s="456" t="s">
        <v>337</v>
      </c>
      <c r="D531" s="457">
        <v>36.619999999999997</v>
      </c>
    </row>
    <row r="532" spans="1:4" ht="13.5" x14ac:dyDescent="0.25">
      <c r="A532" s="456">
        <v>5896</v>
      </c>
      <c r="B532" s="456" t="s">
        <v>357</v>
      </c>
      <c r="C532" s="456" t="s">
        <v>337</v>
      </c>
      <c r="D532" s="457">
        <v>33.520000000000003</v>
      </c>
    </row>
    <row r="533" spans="1:4" ht="13.5" x14ac:dyDescent="0.25">
      <c r="A533" s="456">
        <v>5903</v>
      </c>
      <c r="B533" s="456" t="s">
        <v>358</v>
      </c>
      <c r="C533" s="456" t="s">
        <v>337</v>
      </c>
      <c r="D533" s="457">
        <v>47.12</v>
      </c>
    </row>
    <row r="534" spans="1:4" ht="13.5" x14ac:dyDescent="0.25">
      <c r="A534" s="456">
        <v>5911</v>
      </c>
      <c r="B534" s="456" t="s">
        <v>359</v>
      </c>
      <c r="C534" s="456" t="s">
        <v>337</v>
      </c>
      <c r="D534" s="457">
        <v>21.2</v>
      </c>
    </row>
    <row r="535" spans="1:4" ht="13.5" x14ac:dyDescent="0.25">
      <c r="A535" s="456">
        <v>5923</v>
      </c>
      <c r="B535" s="456" t="s">
        <v>360</v>
      </c>
      <c r="C535" s="456" t="s">
        <v>337</v>
      </c>
      <c r="D535" s="457">
        <v>3.6</v>
      </c>
    </row>
    <row r="536" spans="1:4" ht="13.5" x14ac:dyDescent="0.25">
      <c r="A536" s="456">
        <v>5930</v>
      </c>
      <c r="B536" s="456" t="s">
        <v>361</v>
      </c>
      <c r="C536" s="456" t="s">
        <v>337</v>
      </c>
      <c r="D536" s="457">
        <v>44.52</v>
      </c>
    </row>
    <row r="537" spans="1:4" ht="13.5" x14ac:dyDescent="0.25">
      <c r="A537" s="456">
        <v>5934</v>
      </c>
      <c r="B537" s="456" t="s">
        <v>362</v>
      </c>
      <c r="C537" s="456" t="s">
        <v>337</v>
      </c>
      <c r="D537" s="457">
        <v>65.900000000000006</v>
      </c>
    </row>
    <row r="538" spans="1:4" ht="13.5" x14ac:dyDescent="0.25">
      <c r="A538" s="456">
        <v>5942</v>
      </c>
      <c r="B538" s="456" t="s">
        <v>363</v>
      </c>
      <c r="C538" s="456" t="s">
        <v>337</v>
      </c>
      <c r="D538" s="457">
        <v>54.05</v>
      </c>
    </row>
    <row r="539" spans="1:4" ht="13.5" x14ac:dyDescent="0.25">
      <c r="A539" s="456">
        <v>5946</v>
      </c>
      <c r="B539" s="456" t="s">
        <v>364</v>
      </c>
      <c r="C539" s="456" t="s">
        <v>337</v>
      </c>
      <c r="D539" s="457">
        <v>68.31</v>
      </c>
    </row>
    <row r="540" spans="1:4" ht="13.5" x14ac:dyDescent="0.25">
      <c r="A540" s="456">
        <v>5952</v>
      </c>
      <c r="B540" s="456" t="s">
        <v>365</v>
      </c>
      <c r="C540" s="456" t="s">
        <v>337</v>
      </c>
      <c r="D540" s="457">
        <v>15.26</v>
      </c>
    </row>
    <row r="541" spans="1:4" ht="13.5" x14ac:dyDescent="0.25">
      <c r="A541" s="456">
        <v>5954</v>
      </c>
      <c r="B541" s="456" t="s">
        <v>366</v>
      </c>
      <c r="C541" s="456" t="s">
        <v>337</v>
      </c>
      <c r="D541" s="457">
        <v>4.72</v>
      </c>
    </row>
    <row r="542" spans="1:4" ht="13.5" x14ac:dyDescent="0.25">
      <c r="A542" s="456">
        <v>5961</v>
      </c>
      <c r="B542" s="456" t="s">
        <v>367</v>
      </c>
      <c r="C542" s="456" t="s">
        <v>337</v>
      </c>
      <c r="D542" s="457">
        <v>42.35</v>
      </c>
    </row>
    <row r="543" spans="1:4" ht="13.5" x14ac:dyDescent="0.25">
      <c r="A543" s="456">
        <v>6260</v>
      </c>
      <c r="B543" s="456" t="s">
        <v>368</v>
      </c>
      <c r="C543" s="456" t="s">
        <v>337</v>
      </c>
      <c r="D543" s="457">
        <v>40.56</v>
      </c>
    </row>
    <row r="544" spans="1:4" ht="13.5" x14ac:dyDescent="0.25">
      <c r="A544" s="456">
        <v>6880</v>
      </c>
      <c r="B544" s="456" t="s">
        <v>369</v>
      </c>
      <c r="C544" s="456" t="s">
        <v>337</v>
      </c>
      <c r="D544" s="457">
        <v>72.84</v>
      </c>
    </row>
    <row r="545" spans="1:4" ht="13.5" x14ac:dyDescent="0.25">
      <c r="A545" s="456">
        <v>7031</v>
      </c>
      <c r="B545" s="456" t="s">
        <v>370</v>
      </c>
      <c r="C545" s="456" t="s">
        <v>337</v>
      </c>
      <c r="D545" s="457">
        <v>6.01</v>
      </c>
    </row>
    <row r="546" spans="1:4" ht="13.5" x14ac:dyDescent="0.25">
      <c r="A546" s="456">
        <v>7043</v>
      </c>
      <c r="B546" s="456" t="s">
        <v>371</v>
      </c>
      <c r="C546" s="456" t="s">
        <v>337</v>
      </c>
      <c r="D546" s="457">
        <v>0.24</v>
      </c>
    </row>
    <row r="547" spans="1:4" ht="13.5" x14ac:dyDescent="0.25">
      <c r="A547" s="456">
        <v>7050</v>
      </c>
      <c r="B547" s="456" t="s">
        <v>372</v>
      </c>
      <c r="C547" s="456" t="s">
        <v>337</v>
      </c>
      <c r="D547" s="457">
        <v>66.42</v>
      </c>
    </row>
    <row r="548" spans="1:4" ht="13.5" x14ac:dyDescent="0.25">
      <c r="A548" s="456">
        <v>67827</v>
      </c>
      <c r="B548" s="456" t="s">
        <v>373</v>
      </c>
      <c r="C548" s="456" t="s">
        <v>337</v>
      </c>
      <c r="D548" s="457">
        <v>41.25</v>
      </c>
    </row>
    <row r="549" spans="1:4" ht="13.5" x14ac:dyDescent="0.25">
      <c r="A549" s="456">
        <v>73395</v>
      </c>
      <c r="B549" s="456" t="s">
        <v>374</v>
      </c>
      <c r="C549" s="456" t="s">
        <v>337</v>
      </c>
      <c r="D549" s="457">
        <v>6.54</v>
      </c>
    </row>
    <row r="550" spans="1:4" ht="13.5" x14ac:dyDescent="0.25">
      <c r="A550" s="456">
        <v>83766</v>
      </c>
      <c r="B550" s="456" t="s">
        <v>375</v>
      </c>
      <c r="C550" s="456" t="s">
        <v>337</v>
      </c>
      <c r="D550" s="457">
        <v>30.51</v>
      </c>
    </row>
    <row r="551" spans="1:4" ht="13.5" x14ac:dyDescent="0.25">
      <c r="A551" s="456">
        <v>84013</v>
      </c>
      <c r="B551" s="456" t="s">
        <v>376</v>
      </c>
      <c r="C551" s="456" t="s">
        <v>337</v>
      </c>
      <c r="D551" s="457">
        <v>68.45</v>
      </c>
    </row>
    <row r="552" spans="1:4" ht="13.5" x14ac:dyDescent="0.25">
      <c r="A552" s="456">
        <v>87446</v>
      </c>
      <c r="B552" s="456" t="s">
        <v>377</v>
      </c>
      <c r="C552" s="456" t="s">
        <v>337</v>
      </c>
      <c r="D552" s="457">
        <v>0.51</v>
      </c>
    </row>
    <row r="553" spans="1:4" ht="13.5" x14ac:dyDescent="0.25">
      <c r="A553" s="456">
        <v>88392</v>
      </c>
      <c r="B553" s="456" t="s">
        <v>378</v>
      </c>
      <c r="C553" s="456" t="s">
        <v>337</v>
      </c>
      <c r="D553" s="457">
        <v>0.99</v>
      </c>
    </row>
    <row r="554" spans="1:4" ht="13.5" x14ac:dyDescent="0.25">
      <c r="A554" s="456">
        <v>88398</v>
      </c>
      <c r="B554" s="456" t="s">
        <v>379</v>
      </c>
      <c r="C554" s="456" t="s">
        <v>337</v>
      </c>
      <c r="D554" s="457">
        <v>1.18</v>
      </c>
    </row>
    <row r="555" spans="1:4" ht="13.5" x14ac:dyDescent="0.25">
      <c r="A555" s="456">
        <v>88404</v>
      </c>
      <c r="B555" s="456" t="s">
        <v>380</v>
      </c>
      <c r="C555" s="456" t="s">
        <v>337</v>
      </c>
      <c r="D555" s="457">
        <v>0.95</v>
      </c>
    </row>
    <row r="556" spans="1:4" ht="13.5" x14ac:dyDescent="0.25">
      <c r="A556" s="456">
        <v>88430</v>
      </c>
      <c r="B556" s="456" t="s">
        <v>381</v>
      </c>
      <c r="C556" s="456" t="s">
        <v>337</v>
      </c>
      <c r="D556" s="457">
        <v>6.18</v>
      </c>
    </row>
    <row r="557" spans="1:4" ht="13.5" x14ac:dyDescent="0.25">
      <c r="A557" s="456">
        <v>88438</v>
      </c>
      <c r="B557" s="456" t="s">
        <v>382</v>
      </c>
      <c r="C557" s="456" t="s">
        <v>337</v>
      </c>
      <c r="D557" s="457">
        <v>8.1999999999999993</v>
      </c>
    </row>
    <row r="558" spans="1:4" ht="13.5" x14ac:dyDescent="0.25">
      <c r="A558" s="456">
        <v>88831</v>
      </c>
      <c r="B558" s="456" t="s">
        <v>383</v>
      </c>
      <c r="C558" s="456" t="s">
        <v>337</v>
      </c>
      <c r="D558" s="457">
        <v>0.37</v>
      </c>
    </row>
    <row r="559" spans="1:4" ht="13.5" x14ac:dyDescent="0.25">
      <c r="A559" s="456">
        <v>88844</v>
      </c>
      <c r="B559" s="456" t="s">
        <v>384</v>
      </c>
      <c r="C559" s="456" t="s">
        <v>337</v>
      </c>
      <c r="D559" s="457">
        <v>50.19</v>
      </c>
    </row>
    <row r="560" spans="1:4" ht="13.5" x14ac:dyDescent="0.25">
      <c r="A560" s="456">
        <v>88908</v>
      </c>
      <c r="B560" s="456" t="s">
        <v>385</v>
      </c>
      <c r="C560" s="456" t="s">
        <v>337</v>
      </c>
      <c r="D560" s="457">
        <v>76.510000000000005</v>
      </c>
    </row>
    <row r="561" spans="1:4" ht="13.5" x14ac:dyDescent="0.25">
      <c r="A561" s="456">
        <v>89022</v>
      </c>
      <c r="B561" s="456" t="s">
        <v>386</v>
      </c>
      <c r="C561" s="456" t="s">
        <v>337</v>
      </c>
      <c r="D561" s="457">
        <v>0.31</v>
      </c>
    </row>
    <row r="562" spans="1:4" ht="13.5" x14ac:dyDescent="0.25">
      <c r="A562" s="456">
        <v>89027</v>
      </c>
      <c r="B562" s="456" t="s">
        <v>387</v>
      </c>
      <c r="C562" s="456" t="s">
        <v>337</v>
      </c>
      <c r="D562" s="457">
        <v>4.87</v>
      </c>
    </row>
    <row r="563" spans="1:4" ht="13.5" x14ac:dyDescent="0.25">
      <c r="A563" s="456">
        <v>89031</v>
      </c>
      <c r="B563" s="456" t="s">
        <v>388</v>
      </c>
      <c r="C563" s="456" t="s">
        <v>337</v>
      </c>
      <c r="D563" s="457">
        <v>48.67</v>
      </c>
    </row>
    <row r="564" spans="1:4" ht="13.5" x14ac:dyDescent="0.25">
      <c r="A564" s="456">
        <v>89036</v>
      </c>
      <c r="B564" s="456" t="s">
        <v>389</v>
      </c>
      <c r="C564" s="456" t="s">
        <v>337</v>
      </c>
      <c r="D564" s="457">
        <v>31.34</v>
      </c>
    </row>
    <row r="565" spans="1:4" ht="13.5" x14ac:dyDescent="0.25">
      <c r="A565" s="456">
        <v>89218</v>
      </c>
      <c r="B565" s="456" t="s">
        <v>390</v>
      </c>
      <c r="C565" s="456" t="s">
        <v>337</v>
      </c>
      <c r="D565" s="457">
        <v>65.69</v>
      </c>
    </row>
    <row r="566" spans="1:4" ht="13.5" x14ac:dyDescent="0.25">
      <c r="A566" s="456">
        <v>89226</v>
      </c>
      <c r="B566" s="456" t="s">
        <v>391</v>
      </c>
      <c r="C566" s="456" t="s">
        <v>337</v>
      </c>
      <c r="D566" s="457">
        <v>1.53</v>
      </c>
    </row>
    <row r="567" spans="1:4" ht="13.5" x14ac:dyDescent="0.25">
      <c r="A567" s="456">
        <v>89235</v>
      </c>
      <c r="B567" s="456" t="s">
        <v>392</v>
      </c>
      <c r="C567" s="456" t="s">
        <v>337</v>
      </c>
      <c r="D567" s="457">
        <v>161.4</v>
      </c>
    </row>
    <row r="568" spans="1:4" ht="13.5" x14ac:dyDescent="0.25">
      <c r="A568" s="456">
        <v>89243</v>
      </c>
      <c r="B568" s="456" t="s">
        <v>393</v>
      </c>
      <c r="C568" s="456" t="s">
        <v>337</v>
      </c>
      <c r="D568" s="457">
        <v>351.37</v>
      </c>
    </row>
    <row r="569" spans="1:4" ht="13.5" x14ac:dyDescent="0.25">
      <c r="A569" s="456">
        <v>89251</v>
      </c>
      <c r="B569" s="456" t="s">
        <v>394</v>
      </c>
      <c r="C569" s="456" t="s">
        <v>337</v>
      </c>
      <c r="D569" s="457">
        <v>307.83999999999997</v>
      </c>
    </row>
    <row r="570" spans="1:4" ht="13.5" x14ac:dyDescent="0.25">
      <c r="A570" s="456">
        <v>89258</v>
      </c>
      <c r="B570" s="456" t="s">
        <v>395</v>
      </c>
      <c r="C570" s="456" t="s">
        <v>337</v>
      </c>
      <c r="D570" s="457">
        <v>104.29</v>
      </c>
    </row>
    <row r="571" spans="1:4" ht="13.5" x14ac:dyDescent="0.25">
      <c r="A571" s="456">
        <v>89273</v>
      </c>
      <c r="B571" s="456" t="s">
        <v>396</v>
      </c>
      <c r="C571" s="456" t="s">
        <v>337</v>
      </c>
      <c r="D571" s="457">
        <v>75.78</v>
      </c>
    </row>
    <row r="572" spans="1:4" ht="13.5" x14ac:dyDescent="0.25">
      <c r="A572" s="456">
        <v>89279</v>
      </c>
      <c r="B572" s="456" t="s">
        <v>397</v>
      </c>
      <c r="C572" s="456" t="s">
        <v>337</v>
      </c>
      <c r="D572" s="457">
        <v>1.86</v>
      </c>
    </row>
    <row r="573" spans="1:4" ht="13.5" x14ac:dyDescent="0.25">
      <c r="A573" s="456">
        <v>89877</v>
      </c>
      <c r="B573" s="456" t="s">
        <v>398</v>
      </c>
      <c r="C573" s="456" t="s">
        <v>337</v>
      </c>
      <c r="D573" s="457">
        <v>59.09</v>
      </c>
    </row>
    <row r="574" spans="1:4" ht="13.5" x14ac:dyDescent="0.25">
      <c r="A574" s="456">
        <v>89884</v>
      </c>
      <c r="B574" s="456" t="s">
        <v>399</v>
      </c>
      <c r="C574" s="456" t="s">
        <v>337</v>
      </c>
      <c r="D574" s="457">
        <v>62.22</v>
      </c>
    </row>
    <row r="575" spans="1:4" ht="13.5" x14ac:dyDescent="0.25">
      <c r="A575" s="456">
        <v>90587</v>
      </c>
      <c r="B575" s="456" t="s">
        <v>400</v>
      </c>
      <c r="C575" s="456" t="s">
        <v>337</v>
      </c>
      <c r="D575" s="457">
        <v>0.44</v>
      </c>
    </row>
    <row r="576" spans="1:4" ht="13.5" x14ac:dyDescent="0.25">
      <c r="A576" s="456">
        <v>90626</v>
      </c>
      <c r="B576" s="456" t="s">
        <v>401</v>
      </c>
      <c r="C576" s="456" t="s">
        <v>337</v>
      </c>
      <c r="D576" s="457">
        <v>2.4</v>
      </c>
    </row>
    <row r="577" spans="1:4" ht="13.5" x14ac:dyDescent="0.25">
      <c r="A577" s="456">
        <v>90632</v>
      </c>
      <c r="B577" s="456" t="s">
        <v>402</v>
      </c>
      <c r="C577" s="456" t="s">
        <v>337</v>
      </c>
      <c r="D577" s="457">
        <v>67.92</v>
      </c>
    </row>
    <row r="578" spans="1:4" ht="13.5" x14ac:dyDescent="0.25">
      <c r="A578" s="456">
        <v>90638</v>
      </c>
      <c r="B578" s="456" t="s">
        <v>403</v>
      </c>
      <c r="C578" s="456" t="s">
        <v>337</v>
      </c>
      <c r="D578" s="457">
        <v>4.75</v>
      </c>
    </row>
    <row r="579" spans="1:4" ht="13.5" x14ac:dyDescent="0.25">
      <c r="A579" s="456">
        <v>90644</v>
      </c>
      <c r="B579" s="456" t="s">
        <v>404</v>
      </c>
      <c r="C579" s="456" t="s">
        <v>337</v>
      </c>
      <c r="D579" s="457">
        <v>7.1</v>
      </c>
    </row>
    <row r="580" spans="1:4" ht="13.5" x14ac:dyDescent="0.25">
      <c r="A580" s="456">
        <v>90651</v>
      </c>
      <c r="B580" s="456" t="s">
        <v>405</v>
      </c>
      <c r="C580" s="456" t="s">
        <v>337</v>
      </c>
      <c r="D580" s="457">
        <v>0.71</v>
      </c>
    </row>
    <row r="581" spans="1:4" ht="13.5" x14ac:dyDescent="0.25">
      <c r="A581" s="456">
        <v>90657</v>
      </c>
      <c r="B581" s="456" t="s">
        <v>406</v>
      </c>
      <c r="C581" s="456" t="s">
        <v>337</v>
      </c>
      <c r="D581" s="457">
        <v>4.62</v>
      </c>
    </row>
    <row r="582" spans="1:4" ht="13.5" x14ac:dyDescent="0.25">
      <c r="A582" s="456">
        <v>90663</v>
      </c>
      <c r="B582" s="456" t="s">
        <v>407</v>
      </c>
      <c r="C582" s="456" t="s">
        <v>337</v>
      </c>
      <c r="D582" s="457">
        <v>4.95</v>
      </c>
    </row>
    <row r="583" spans="1:4" ht="13.5" x14ac:dyDescent="0.25">
      <c r="A583" s="456">
        <v>90669</v>
      </c>
      <c r="B583" s="456" t="s">
        <v>408</v>
      </c>
      <c r="C583" s="456" t="s">
        <v>337</v>
      </c>
      <c r="D583" s="457">
        <v>6.34</v>
      </c>
    </row>
    <row r="584" spans="1:4" ht="13.5" x14ac:dyDescent="0.25">
      <c r="A584" s="456">
        <v>90675</v>
      </c>
      <c r="B584" s="456" t="s">
        <v>409</v>
      </c>
      <c r="C584" s="456" t="s">
        <v>337</v>
      </c>
      <c r="D584" s="457">
        <v>254.4</v>
      </c>
    </row>
    <row r="585" spans="1:4" ht="13.5" x14ac:dyDescent="0.25">
      <c r="A585" s="456">
        <v>90681</v>
      </c>
      <c r="B585" s="456" t="s">
        <v>410</v>
      </c>
      <c r="C585" s="456" t="s">
        <v>337</v>
      </c>
      <c r="D585" s="457">
        <v>139.44</v>
      </c>
    </row>
    <row r="586" spans="1:4" ht="13.5" x14ac:dyDescent="0.25">
      <c r="A586" s="456">
        <v>90687</v>
      </c>
      <c r="B586" s="456" t="s">
        <v>411</v>
      </c>
      <c r="C586" s="456" t="s">
        <v>337</v>
      </c>
      <c r="D586" s="457">
        <v>50.2</v>
      </c>
    </row>
    <row r="587" spans="1:4" ht="13.5" x14ac:dyDescent="0.25">
      <c r="A587" s="456">
        <v>90693</v>
      </c>
      <c r="B587" s="456" t="s">
        <v>412</v>
      </c>
      <c r="C587" s="456" t="s">
        <v>337</v>
      </c>
      <c r="D587" s="457">
        <v>33.880000000000003</v>
      </c>
    </row>
    <row r="588" spans="1:4" ht="13.5" x14ac:dyDescent="0.25">
      <c r="A588" s="456">
        <v>90965</v>
      </c>
      <c r="B588" s="456" t="s">
        <v>413</v>
      </c>
      <c r="C588" s="456" t="s">
        <v>337</v>
      </c>
      <c r="D588" s="457">
        <v>6.31</v>
      </c>
    </row>
    <row r="589" spans="1:4" ht="13.5" x14ac:dyDescent="0.25">
      <c r="A589" s="456">
        <v>90973</v>
      </c>
      <c r="B589" s="456" t="s">
        <v>414</v>
      </c>
      <c r="C589" s="456" t="s">
        <v>337</v>
      </c>
      <c r="D589" s="457">
        <v>6.33</v>
      </c>
    </row>
    <row r="590" spans="1:4" ht="13.5" x14ac:dyDescent="0.25">
      <c r="A590" s="456">
        <v>90982</v>
      </c>
      <c r="B590" s="456" t="s">
        <v>415</v>
      </c>
      <c r="C590" s="456" t="s">
        <v>337</v>
      </c>
      <c r="D590" s="457">
        <v>16.079999999999998</v>
      </c>
    </row>
    <row r="591" spans="1:4" ht="13.5" x14ac:dyDescent="0.25">
      <c r="A591" s="456">
        <v>91001</v>
      </c>
      <c r="B591" s="456" t="s">
        <v>416</v>
      </c>
      <c r="C591" s="456" t="s">
        <v>337</v>
      </c>
      <c r="D591" s="457">
        <v>7.5</v>
      </c>
    </row>
    <row r="592" spans="1:4" ht="13.5" x14ac:dyDescent="0.25">
      <c r="A592" s="456">
        <v>91032</v>
      </c>
      <c r="B592" s="456" t="s">
        <v>417</v>
      </c>
      <c r="C592" s="456" t="s">
        <v>337</v>
      </c>
      <c r="D592" s="457">
        <v>42.88</v>
      </c>
    </row>
    <row r="593" spans="1:4" ht="13.5" x14ac:dyDescent="0.25">
      <c r="A593" s="456">
        <v>91278</v>
      </c>
      <c r="B593" s="456" t="s">
        <v>418</v>
      </c>
      <c r="C593" s="456" t="s">
        <v>337</v>
      </c>
      <c r="D593" s="457">
        <v>0.56000000000000005</v>
      </c>
    </row>
    <row r="594" spans="1:4" ht="13.5" x14ac:dyDescent="0.25">
      <c r="A594" s="456">
        <v>91285</v>
      </c>
      <c r="B594" s="456" t="s">
        <v>419</v>
      </c>
      <c r="C594" s="456" t="s">
        <v>337</v>
      </c>
      <c r="D594" s="457">
        <v>1.19</v>
      </c>
    </row>
    <row r="595" spans="1:4" ht="13.5" x14ac:dyDescent="0.25">
      <c r="A595" s="456">
        <v>91387</v>
      </c>
      <c r="B595" s="456" t="s">
        <v>420</v>
      </c>
      <c r="C595" s="456" t="s">
        <v>337</v>
      </c>
      <c r="D595" s="457">
        <v>46.07</v>
      </c>
    </row>
    <row r="596" spans="1:4" ht="13.5" x14ac:dyDescent="0.25">
      <c r="A596" s="456">
        <v>91395</v>
      </c>
      <c r="B596" s="456" t="s">
        <v>421</v>
      </c>
      <c r="C596" s="456" t="s">
        <v>337</v>
      </c>
      <c r="D596" s="457">
        <v>38.479999999999997</v>
      </c>
    </row>
    <row r="597" spans="1:4" ht="13.5" x14ac:dyDescent="0.25">
      <c r="A597" s="456">
        <v>91486</v>
      </c>
      <c r="B597" s="456" t="s">
        <v>422</v>
      </c>
      <c r="C597" s="456" t="s">
        <v>337</v>
      </c>
      <c r="D597" s="457">
        <v>46.02</v>
      </c>
    </row>
    <row r="598" spans="1:4" ht="13.5" x14ac:dyDescent="0.25">
      <c r="A598" s="456">
        <v>91534</v>
      </c>
      <c r="B598" s="456" t="s">
        <v>423</v>
      </c>
      <c r="C598" s="456" t="s">
        <v>337</v>
      </c>
      <c r="D598" s="457">
        <v>16.920000000000002</v>
      </c>
    </row>
    <row r="599" spans="1:4" ht="13.5" x14ac:dyDescent="0.25">
      <c r="A599" s="456">
        <v>91635</v>
      </c>
      <c r="B599" s="456" t="s">
        <v>424</v>
      </c>
      <c r="C599" s="456" t="s">
        <v>337</v>
      </c>
      <c r="D599" s="457">
        <v>42.02</v>
      </c>
    </row>
    <row r="600" spans="1:4" ht="13.5" x14ac:dyDescent="0.25">
      <c r="A600" s="456">
        <v>91646</v>
      </c>
      <c r="B600" s="456" t="s">
        <v>425</v>
      </c>
      <c r="C600" s="456" t="s">
        <v>337</v>
      </c>
      <c r="D600" s="457">
        <v>65.45</v>
      </c>
    </row>
    <row r="601" spans="1:4" ht="13.5" x14ac:dyDescent="0.25">
      <c r="A601" s="456">
        <v>91693</v>
      </c>
      <c r="B601" s="456" t="s">
        <v>426</v>
      </c>
      <c r="C601" s="456" t="s">
        <v>337</v>
      </c>
      <c r="D601" s="457">
        <v>16.21</v>
      </c>
    </row>
    <row r="602" spans="1:4" ht="13.5" x14ac:dyDescent="0.25">
      <c r="A602" s="456">
        <v>92044</v>
      </c>
      <c r="B602" s="456" t="s">
        <v>427</v>
      </c>
      <c r="C602" s="456" t="s">
        <v>337</v>
      </c>
      <c r="D602" s="457">
        <v>6.52</v>
      </c>
    </row>
    <row r="603" spans="1:4" ht="13.5" x14ac:dyDescent="0.25">
      <c r="A603" s="456">
        <v>92107</v>
      </c>
      <c r="B603" s="456" t="s">
        <v>428</v>
      </c>
      <c r="C603" s="456" t="s">
        <v>337</v>
      </c>
      <c r="D603" s="457">
        <v>56.48</v>
      </c>
    </row>
    <row r="604" spans="1:4" ht="13.5" x14ac:dyDescent="0.25">
      <c r="A604" s="456">
        <v>92113</v>
      </c>
      <c r="B604" s="456" t="s">
        <v>429</v>
      </c>
      <c r="C604" s="456" t="s">
        <v>337</v>
      </c>
      <c r="D604" s="457">
        <v>1.1000000000000001</v>
      </c>
    </row>
    <row r="605" spans="1:4" ht="13.5" x14ac:dyDescent="0.25">
      <c r="A605" s="456">
        <v>92119</v>
      </c>
      <c r="B605" s="456" t="s">
        <v>430</v>
      </c>
      <c r="C605" s="456" t="s">
        <v>337</v>
      </c>
      <c r="D605" s="457">
        <v>0.12</v>
      </c>
    </row>
    <row r="606" spans="1:4" ht="13.5" x14ac:dyDescent="0.25">
      <c r="A606" s="456">
        <v>92139</v>
      </c>
      <c r="B606" s="456" t="s">
        <v>431</v>
      </c>
      <c r="C606" s="456" t="s">
        <v>337</v>
      </c>
      <c r="D606" s="457">
        <v>30.71</v>
      </c>
    </row>
    <row r="607" spans="1:4" ht="13.5" x14ac:dyDescent="0.25">
      <c r="A607" s="456">
        <v>92146</v>
      </c>
      <c r="B607" s="456" t="s">
        <v>432</v>
      </c>
      <c r="C607" s="456" t="s">
        <v>337</v>
      </c>
      <c r="D607" s="457">
        <v>21.39</v>
      </c>
    </row>
    <row r="608" spans="1:4" ht="13.5" x14ac:dyDescent="0.25">
      <c r="A608" s="456">
        <v>92243</v>
      </c>
      <c r="B608" s="456" t="s">
        <v>433</v>
      </c>
      <c r="C608" s="456" t="s">
        <v>337</v>
      </c>
      <c r="D608" s="457">
        <v>53.59</v>
      </c>
    </row>
    <row r="609" spans="1:4" ht="13.5" x14ac:dyDescent="0.25">
      <c r="A609" s="456">
        <v>92717</v>
      </c>
      <c r="B609" s="456" t="s">
        <v>434</v>
      </c>
      <c r="C609" s="456" t="s">
        <v>337</v>
      </c>
      <c r="D609" s="457">
        <v>0.28999999999999998</v>
      </c>
    </row>
    <row r="610" spans="1:4" ht="13.5" x14ac:dyDescent="0.25">
      <c r="A610" s="456">
        <v>92961</v>
      </c>
      <c r="B610" s="456" t="s">
        <v>435</v>
      </c>
      <c r="C610" s="456" t="s">
        <v>337</v>
      </c>
      <c r="D610" s="457">
        <v>5.04</v>
      </c>
    </row>
    <row r="611" spans="1:4" ht="13.5" x14ac:dyDescent="0.25">
      <c r="A611" s="456">
        <v>92967</v>
      </c>
      <c r="B611" s="456" t="s">
        <v>436</v>
      </c>
      <c r="C611" s="456" t="s">
        <v>337</v>
      </c>
      <c r="D611" s="457">
        <v>15.31</v>
      </c>
    </row>
    <row r="612" spans="1:4" ht="13.5" x14ac:dyDescent="0.25">
      <c r="A612" s="456">
        <v>93225</v>
      </c>
      <c r="B612" s="456" t="s">
        <v>437</v>
      </c>
      <c r="C612" s="456" t="s">
        <v>337</v>
      </c>
      <c r="D612" s="457">
        <v>386.66</v>
      </c>
    </row>
    <row r="613" spans="1:4" ht="13.5" x14ac:dyDescent="0.25">
      <c r="A613" s="456">
        <v>93234</v>
      </c>
      <c r="B613" s="456" t="s">
        <v>438</v>
      </c>
      <c r="C613" s="456" t="s">
        <v>337</v>
      </c>
      <c r="D613" s="457">
        <v>0.47</v>
      </c>
    </row>
    <row r="614" spans="1:4" ht="13.5" x14ac:dyDescent="0.25">
      <c r="A614" s="456">
        <v>93244</v>
      </c>
      <c r="B614" s="456" t="s">
        <v>439</v>
      </c>
      <c r="C614" s="456" t="s">
        <v>337</v>
      </c>
      <c r="D614" s="457">
        <v>53.83</v>
      </c>
    </row>
    <row r="615" spans="1:4" ht="13.5" x14ac:dyDescent="0.25">
      <c r="A615" s="456">
        <v>93274</v>
      </c>
      <c r="B615" s="456" t="s">
        <v>440</v>
      </c>
      <c r="C615" s="456" t="s">
        <v>337</v>
      </c>
      <c r="D615" s="457">
        <v>62.16</v>
      </c>
    </row>
    <row r="616" spans="1:4" ht="13.5" x14ac:dyDescent="0.25">
      <c r="A616" s="456">
        <v>93282</v>
      </c>
      <c r="B616" s="456" t="s">
        <v>441</v>
      </c>
      <c r="C616" s="456" t="s">
        <v>337</v>
      </c>
      <c r="D616" s="457">
        <v>15.8</v>
      </c>
    </row>
    <row r="617" spans="1:4" ht="13.5" x14ac:dyDescent="0.25">
      <c r="A617" s="456">
        <v>93288</v>
      </c>
      <c r="B617" s="456" t="s">
        <v>442</v>
      </c>
      <c r="C617" s="456" t="s">
        <v>337</v>
      </c>
      <c r="D617" s="457">
        <v>131.44999999999999</v>
      </c>
    </row>
    <row r="618" spans="1:4" ht="13.5" x14ac:dyDescent="0.25">
      <c r="A618" s="456">
        <v>93403</v>
      </c>
      <c r="B618" s="456" t="s">
        <v>443</v>
      </c>
      <c r="C618" s="456" t="s">
        <v>337</v>
      </c>
      <c r="D618" s="457">
        <v>42.02</v>
      </c>
    </row>
    <row r="619" spans="1:4" ht="13.5" x14ac:dyDescent="0.25">
      <c r="A619" s="456">
        <v>93409</v>
      </c>
      <c r="B619" s="456" t="s">
        <v>8587</v>
      </c>
      <c r="C619" s="456" t="s">
        <v>337</v>
      </c>
      <c r="D619" s="457">
        <v>24.81</v>
      </c>
    </row>
    <row r="620" spans="1:4" ht="13.5" x14ac:dyDescent="0.25">
      <c r="A620" s="456">
        <v>93416</v>
      </c>
      <c r="B620" s="456" t="s">
        <v>444</v>
      </c>
      <c r="C620" s="456" t="s">
        <v>337</v>
      </c>
      <c r="D620" s="457">
        <v>0.3</v>
      </c>
    </row>
    <row r="621" spans="1:4" ht="13.5" x14ac:dyDescent="0.25">
      <c r="A621" s="456">
        <v>93422</v>
      </c>
      <c r="B621" s="456" t="s">
        <v>445</v>
      </c>
      <c r="C621" s="456" t="s">
        <v>337</v>
      </c>
      <c r="D621" s="457">
        <v>4.1100000000000003</v>
      </c>
    </row>
    <row r="622" spans="1:4" ht="13.5" x14ac:dyDescent="0.25">
      <c r="A622" s="456">
        <v>93428</v>
      </c>
      <c r="B622" s="456" t="s">
        <v>446</v>
      </c>
      <c r="C622" s="456" t="s">
        <v>337</v>
      </c>
      <c r="D622" s="457">
        <v>5.82</v>
      </c>
    </row>
    <row r="623" spans="1:4" ht="13.5" x14ac:dyDescent="0.25">
      <c r="A623" s="456">
        <v>93434</v>
      </c>
      <c r="B623" s="456" t="s">
        <v>447</v>
      </c>
      <c r="C623" s="456" t="s">
        <v>337</v>
      </c>
      <c r="D623" s="457">
        <v>209.05</v>
      </c>
    </row>
    <row r="624" spans="1:4" ht="13.5" x14ac:dyDescent="0.25">
      <c r="A624" s="456">
        <v>93440</v>
      </c>
      <c r="B624" s="456" t="s">
        <v>448</v>
      </c>
      <c r="C624" s="456" t="s">
        <v>337</v>
      </c>
      <c r="D624" s="457">
        <v>91.26</v>
      </c>
    </row>
    <row r="625" spans="1:4" ht="13.5" x14ac:dyDescent="0.25">
      <c r="A625" s="456">
        <v>95122</v>
      </c>
      <c r="B625" s="456" t="s">
        <v>449</v>
      </c>
      <c r="C625" s="456" t="s">
        <v>337</v>
      </c>
      <c r="D625" s="457">
        <v>156.44</v>
      </c>
    </row>
    <row r="626" spans="1:4" ht="13.5" x14ac:dyDescent="0.25">
      <c r="A626" s="456">
        <v>95128</v>
      </c>
      <c r="B626" s="456" t="s">
        <v>450</v>
      </c>
      <c r="C626" s="456" t="s">
        <v>337</v>
      </c>
      <c r="D626" s="457">
        <v>34.94</v>
      </c>
    </row>
    <row r="627" spans="1:4" ht="13.5" x14ac:dyDescent="0.25">
      <c r="A627" s="456">
        <v>95140</v>
      </c>
      <c r="B627" s="456" t="s">
        <v>451</v>
      </c>
      <c r="C627" s="456" t="s">
        <v>337</v>
      </c>
      <c r="D627" s="457">
        <v>0.03</v>
      </c>
    </row>
    <row r="628" spans="1:4" ht="13.5" x14ac:dyDescent="0.25">
      <c r="A628" s="456">
        <v>95213</v>
      </c>
      <c r="B628" s="456" t="s">
        <v>452</v>
      </c>
      <c r="C628" s="456" t="s">
        <v>337</v>
      </c>
      <c r="D628" s="457">
        <v>68.37</v>
      </c>
    </row>
    <row r="629" spans="1:4" ht="13.5" x14ac:dyDescent="0.25">
      <c r="A629" s="456">
        <v>95259</v>
      </c>
      <c r="B629" s="456" t="s">
        <v>453</v>
      </c>
      <c r="C629" s="456" t="s">
        <v>337</v>
      </c>
      <c r="D629" s="457">
        <v>15.06</v>
      </c>
    </row>
    <row r="630" spans="1:4" ht="13.5" x14ac:dyDescent="0.25">
      <c r="A630" s="456">
        <v>95265</v>
      </c>
      <c r="B630" s="456" t="s">
        <v>454</v>
      </c>
      <c r="C630" s="456" t="s">
        <v>337</v>
      </c>
      <c r="D630" s="457">
        <v>0.75</v>
      </c>
    </row>
    <row r="631" spans="1:4" ht="13.5" x14ac:dyDescent="0.25">
      <c r="A631" s="456">
        <v>95271</v>
      </c>
      <c r="B631" s="456" t="s">
        <v>455</v>
      </c>
      <c r="C631" s="456" t="s">
        <v>337</v>
      </c>
      <c r="D631" s="457">
        <v>0.48</v>
      </c>
    </row>
    <row r="632" spans="1:4" ht="13.5" x14ac:dyDescent="0.25">
      <c r="A632" s="456">
        <v>95277</v>
      </c>
      <c r="B632" s="456" t="s">
        <v>456</v>
      </c>
      <c r="C632" s="456" t="s">
        <v>337</v>
      </c>
      <c r="D632" s="457">
        <v>0.48</v>
      </c>
    </row>
    <row r="633" spans="1:4" ht="13.5" x14ac:dyDescent="0.25">
      <c r="A633" s="456">
        <v>95283</v>
      </c>
      <c r="B633" s="456" t="s">
        <v>457</v>
      </c>
      <c r="C633" s="456" t="s">
        <v>337</v>
      </c>
      <c r="D633" s="457">
        <v>0.56999999999999995</v>
      </c>
    </row>
    <row r="634" spans="1:4" ht="13.5" x14ac:dyDescent="0.25">
      <c r="A634" s="456">
        <v>95621</v>
      </c>
      <c r="B634" s="456" t="s">
        <v>458</v>
      </c>
      <c r="C634" s="456" t="s">
        <v>337</v>
      </c>
      <c r="D634" s="457">
        <v>14.76</v>
      </c>
    </row>
    <row r="635" spans="1:4" ht="13.5" x14ac:dyDescent="0.25">
      <c r="A635" s="456">
        <v>95632</v>
      </c>
      <c r="B635" s="456" t="s">
        <v>459</v>
      </c>
      <c r="C635" s="456" t="s">
        <v>337</v>
      </c>
      <c r="D635" s="457">
        <v>70.400000000000006</v>
      </c>
    </row>
    <row r="636" spans="1:4" ht="13.5" x14ac:dyDescent="0.25">
      <c r="A636" s="456">
        <v>95703</v>
      </c>
      <c r="B636" s="456" t="s">
        <v>460</v>
      </c>
      <c r="C636" s="456" t="s">
        <v>337</v>
      </c>
      <c r="D636" s="457">
        <v>21.41</v>
      </c>
    </row>
    <row r="637" spans="1:4" ht="13.5" x14ac:dyDescent="0.25">
      <c r="A637" s="456">
        <v>95709</v>
      </c>
      <c r="B637" s="456" t="s">
        <v>461</v>
      </c>
      <c r="C637" s="456" t="s">
        <v>337</v>
      </c>
      <c r="D637" s="457">
        <v>65.760000000000005</v>
      </c>
    </row>
    <row r="638" spans="1:4" ht="13.5" x14ac:dyDescent="0.25">
      <c r="A638" s="456">
        <v>95715</v>
      </c>
      <c r="B638" s="456" t="s">
        <v>462</v>
      </c>
      <c r="C638" s="456" t="s">
        <v>337</v>
      </c>
      <c r="D638" s="457">
        <v>79.55</v>
      </c>
    </row>
    <row r="639" spans="1:4" ht="13.5" x14ac:dyDescent="0.25">
      <c r="A639" s="456">
        <v>95721</v>
      </c>
      <c r="B639" s="456" t="s">
        <v>463</v>
      </c>
      <c r="C639" s="456" t="s">
        <v>337</v>
      </c>
      <c r="D639" s="457">
        <v>77.33</v>
      </c>
    </row>
    <row r="640" spans="1:4" ht="13.5" x14ac:dyDescent="0.25">
      <c r="A640" s="456">
        <v>95873</v>
      </c>
      <c r="B640" s="456" t="s">
        <v>464</v>
      </c>
      <c r="C640" s="456" t="s">
        <v>337</v>
      </c>
      <c r="D640" s="457">
        <v>9.31</v>
      </c>
    </row>
    <row r="641" spans="1:4" ht="13.5" x14ac:dyDescent="0.25">
      <c r="A641" s="456">
        <v>96014</v>
      </c>
      <c r="B641" s="456" t="s">
        <v>465</v>
      </c>
      <c r="C641" s="456" t="s">
        <v>337</v>
      </c>
      <c r="D641" s="457">
        <v>41.91</v>
      </c>
    </row>
    <row r="642" spans="1:4" ht="13.5" x14ac:dyDescent="0.25">
      <c r="A642" s="456">
        <v>96021</v>
      </c>
      <c r="B642" s="456" t="s">
        <v>466</v>
      </c>
      <c r="C642" s="456" t="s">
        <v>337</v>
      </c>
      <c r="D642" s="457">
        <v>41.63</v>
      </c>
    </row>
    <row r="643" spans="1:4" ht="13.5" x14ac:dyDescent="0.25">
      <c r="A643" s="456">
        <v>96029</v>
      </c>
      <c r="B643" s="456" t="s">
        <v>467</v>
      </c>
      <c r="C643" s="456" t="s">
        <v>337</v>
      </c>
      <c r="D643" s="457">
        <v>36.1</v>
      </c>
    </row>
    <row r="644" spans="1:4" ht="13.5" x14ac:dyDescent="0.25">
      <c r="A644" s="456">
        <v>96036</v>
      </c>
      <c r="B644" s="456" t="s">
        <v>468</v>
      </c>
      <c r="C644" s="456" t="s">
        <v>337</v>
      </c>
      <c r="D644" s="457">
        <v>50.87</v>
      </c>
    </row>
    <row r="645" spans="1:4" ht="13.5" x14ac:dyDescent="0.25">
      <c r="A645" s="456">
        <v>96155</v>
      </c>
      <c r="B645" s="456" t="s">
        <v>469</v>
      </c>
      <c r="C645" s="456" t="s">
        <v>337</v>
      </c>
      <c r="D645" s="457">
        <v>36.380000000000003</v>
      </c>
    </row>
    <row r="646" spans="1:4" ht="13.5" x14ac:dyDescent="0.25">
      <c r="A646" s="456">
        <v>96156</v>
      </c>
      <c r="B646" s="456" t="s">
        <v>470</v>
      </c>
      <c r="C646" s="456" t="s">
        <v>337</v>
      </c>
      <c r="D646" s="457">
        <v>41.2</v>
      </c>
    </row>
    <row r="647" spans="1:4" ht="13.5" x14ac:dyDescent="0.25">
      <c r="A647" s="456">
        <v>96159</v>
      </c>
      <c r="B647" s="456" t="s">
        <v>471</v>
      </c>
      <c r="C647" s="456" t="s">
        <v>337</v>
      </c>
      <c r="D647" s="457">
        <v>48.39</v>
      </c>
    </row>
    <row r="648" spans="1:4" ht="13.5" x14ac:dyDescent="0.25">
      <c r="A648" s="456">
        <v>96246</v>
      </c>
      <c r="B648" s="456" t="s">
        <v>472</v>
      </c>
      <c r="C648" s="456" t="s">
        <v>337</v>
      </c>
      <c r="D648" s="457">
        <v>38.22</v>
      </c>
    </row>
    <row r="649" spans="1:4" ht="13.5" x14ac:dyDescent="0.25">
      <c r="A649" s="456">
        <v>96464</v>
      </c>
      <c r="B649" s="456" t="s">
        <v>473</v>
      </c>
      <c r="C649" s="456" t="s">
        <v>337</v>
      </c>
      <c r="D649" s="457">
        <v>76.34</v>
      </c>
    </row>
    <row r="650" spans="1:4" ht="13.5" x14ac:dyDescent="0.25">
      <c r="A650" s="456">
        <v>98765</v>
      </c>
      <c r="B650" s="456" t="s">
        <v>474</v>
      </c>
      <c r="C650" s="456" t="s">
        <v>337</v>
      </c>
      <c r="D650" s="457">
        <v>0.11</v>
      </c>
    </row>
    <row r="651" spans="1:4" ht="13.5" x14ac:dyDescent="0.25">
      <c r="A651" s="456">
        <v>99834</v>
      </c>
      <c r="B651" s="456" t="s">
        <v>7440</v>
      </c>
      <c r="C651" s="456" t="s">
        <v>337</v>
      </c>
      <c r="D651" s="457">
        <v>0.25</v>
      </c>
    </row>
    <row r="652" spans="1:4" ht="13.5" x14ac:dyDescent="0.25">
      <c r="A652" s="456">
        <v>100642</v>
      </c>
      <c r="B652" s="456" t="s">
        <v>8278</v>
      </c>
      <c r="C652" s="456" t="s">
        <v>337</v>
      </c>
      <c r="D652" s="457">
        <v>170.21</v>
      </c>
    </row>
    <row r="653" spans="1:4" ht="13.5" x14ac:dyDescent="0.25">
      <c r="A653" s="456">
        <v>100648</v>
      </c>
      <c r="B653" s="456" t="s">
        <v>8279</v>
      </c>
      <c r="C653" s="456" t="s">
        <v>337</v>
      </c>
      <c r="D653" s="457">
        <v>420.38</v>
      </c>
    </row>
    <row r="654" spans="1:4" ht="13.5" x14ac:dyDescent="0.25">
      <c r="A654" s="456">
        <v>102274</v>
      </c>
      <c r="B654" s="456" t="s">
        <v>10883</v>
      </c>
      <c r="C654" s="456" t="s">
        <v>337</v>
      </c>
      <c r="D654" s="457">
        <v>14.24</v>
      </c>
    </row>
    <row r="655" spans="1:4" ht="13.5" x14ac:dyDescent="0.25">
      <c r="A655" s="456">
        <v>5089</v>
      </c>
      <c r="B655" s="456" t="s">
        <v>475</v>
      </c>
      <c r="C655" s="456" t="s">
        <v>476</v>
      </c>
      <c r="D655" s="457">
        <v>41.52</v>
      </c>
    </row>
    <row r="656" spans="1:4" ht="13.5" x14ac:dyDescent="0.25">
      <c r="A656" s="456">
        <v>5627</v>
      </c>
      <c r="B656" s="456" t="s">
        <v>477</v>
      </c>
      <c r="C656" s="456" t="s">
        <v>476</v>
      </c>
      <c r="D656" s="457">
        <v>44.8</v>
      </c>
    </row>
    <row r="657" spans="1:4" ht="13.5" x14ac:dyDescent="0.25">
      <c r="A657" s="456">
        <v>5628</v>
      </c>
      <c r="B657" s="456" t="s">
        <v>478</v>
      </c>
      <c r="C657" s="456" t="s">
        <v>476</v>
      </c>
      <c r="D657" s="457">
        <v>6.08</v>
      </c>
    </row>
    <row r="658" spans="1:4" ht="13.5" x14ac:dyDescent="0.25">
      <c r="A658" s="456">
        <v>5629</v>
      </c>
      <c r="B658" s="456" t="s">
        <v>479</v>
      </c>
      <c r="C658" s="456" t="s">
        <v>476</v>
      </c>
      <c r="D658" s="457">
        <v>56</v>
      </c>
    </row>
    <row r="659" spans="1:4" ht="13.5" x14ac:dyDescent="0.25">
      <c r="A659" s="456">
        <v>5630</v>
      </c>
      <c r="B659" s="456" t="s">
        <v>480</v>
      </c>
      <c r="C659" s="456" t="s">
        <v>476</v>
      </c>
      <c r="D659" s="457">
        <v>63.65</v>
      </c>
    </row>
    <row r="660" spans="1:4" ht="13.5" x14ac:dyDescent="0.25">
      <c r="A660" s="456">
        <v>5658</v>
      </c>
      <c r="B660" s="456" t="s">
        <v>481</v>
      </c>
      <c r="C660" s="456" t="s">
        <v>476</v>
      </c>
      <c r="D660" s="457">
        <v>2.8</v>
      </c>
    </row>
    <row r="661" spans="1:4" ht="13.5" x14ac:dyDescent="0.25">
      <c r="A661" s="456">
        <v>5664</v>
      </c>
      <c r="B661" s="456" t="s">
        <v>482</v>
      </c>
      <c r="C661" s="456" t="s">
        <v>476</v>
      </c>
      <c r="D661" s="457">
        <v>24.73</v>
      </c>
    </row>
    <row r="662" spans="1:4" ht="13.5" x14ac:dyDescent="0.25">
      <c r="A662" s="456">
        <v>5667</v>
      </c>
      <c r="B662" s="456" t="s">
        <v>483</v>
      </c>
      <c r="C662" s="456" t="s">
        <v>476</v>
      </c>
      <c r="D662" s="457">
        <v>21.99</v>
      </c>
    </row>
    <row r="663" spans="1:4" ht="13.5" x14ac:dyDescent="0.25">
      <c r="A663" s="456">
        <v>5668</v>
      </c>
      <c r="B663" s="456" t="s">
        <v>484</v>
      </c>
      <c r="C663" s="456" t="s">
        <v>476</v>
      </c>
      <c r="D663" s="457">
        <v>45.27</v>
      </c>
    </row>
    <row r="664" spans="1:4" ht="13.5" x14ac:dyDescent="0.25">
      <c r="A664" s="456">
        <v>5674</v>
      </c>
      <c r="B664" s="456" t="s">
        <v>485</v>
      </c>
      <c r="C664" s="456" t="s">
        <v>476</v>
      </c>
      <c r="D664" s="457">
        <v>39.93</v>
      </c>
    </row>
    <row r="665" spans="1:4" ht="13.5" x14ac:dyDescent="0.25">
      <c r="A665" s="456">
        <v>5692</v>
      </c>
      <c r="B665" s="456" t="s">
        <v>486</v>
      </c>
      <c r="C665" s="456" t="s">
        <v>476</v>
      </c>
      <c r="D665" s="457">
        <v>0.2</v>
      </c>
    </row>
    <row r="666" spans="1:4" ht="13.5" x14ac:dyDescent="0.25">
      <c r="A666" s="456">
        <v>5693</v>
      </c>
      <c r="B666" s="456" t="s">
        <v>487</v>
      </c>
      <c r="C666" s="456" t="s">
        <v>476</v>
      </c>
      <c r="D666" s="457">
        <v>22.08</v>
      </c>
    </row>
    <row r="667" spans="1:4" ht="13.5" x14ac:dyDescent="0.25">
      <c r="A667" s="456">
        <v>5695</v>
      </c>
      <c r="B667" s="456" t="s">
        <v>488</v>
      </c>
      <c r="C667" s="456" t="s">
        <v>476</v>
      </c>
      <c r="D667" s="457">
        <v>43.3</v>
      </c>
    </row>
    <row r="668" spans="1:4" ht="13.5" x14ac:dyDescent="0.25">
      <c r="A668" s="456">
        <v>5703</v>
      </c>
      <c r="B668" s="456" t="s">
        <v>489</v>
      </c>
      <c r="C668" s="456" t="s">
        <v>476</v>
      </c>
      <c r="D668" s="457">
        <v>21.65</v>
      </c>
    </row>
    <row r="669" spans="1:4" ht="13.5" x14ac:dyDescent="0.25">
      <c r="A669" s="456">
        <v>5705</v>
      </c>
      <c r="B669" s="456" t="s">
        <v>490</v>
      </c>
      <c r="C669" s="456" t="s">
        <v>476</v>
      </c>
      <c r="D669" s="457">
        <v>26.04</v>
      </c>
    </row>
    <row r="670" spans="1:4" ht="13.5" x14ac:dyDescent="0.25">
      <c r="A670" s="456">
        <v>5707</v>
      </c>
      <c r="B670" s="456" t="s">
        <v>491</v>
      </c>
      <c r="C670" s="456" t="s">
        <v>476</v>
      </c>
      <c r="D670" s="457">
        <v>68.150000000000006</v>
      </c>
    </row>
    <row r="671" spans="1:4" ht="13.5" x14ac:dyDescent="0.25">
      <c r="A671" s="456">
        <v>5710</v>
      </c>
      <c r="B671" s="456" t="s">
        <v>492</v>
      </c>
      <c r="C671" s="456" t="s">
        <v>476</v>
      </c>
      <c r="D671" s="457">
        <v>141.46</v>
      </c>
    </row>
    <row r="672" spans="1:4" ht="13.5" x14ac:dyDescent="0.25">
      <c r="A672" s="456">
        <v>5711</v>
      </c>
      <c r="B672" s="456" t="s">
        <v>493</v>
      </c>
      <c r="C672" s="456" t="s">
        <v>476</v>
      </c>
      <c r="D672" s="457">
        <v>87.94</v>
      </c>
    </row>
    <row r="673" spans="1:4" ht="13.5" x14ac:dyDescent="0.25">
      <c r="A673" s="456">
        <v>5714</v>
      </c>
      <c r="B673" s="456" t="s">
        <v>494</v>
      </c>
      <c r="C673" s="456" t="s">
        <v>476</v>
      </c>
      <c r="D673" s="457">
        <v>14.57</v>
      </c>
    </row>
    <row r="674" spans="1:4" ht="13.5" x14ac:dyDescent="0.25">
      <c r="A674" s="456">
        <v>5715</v>
      </c>
      <c r="B674" s="456" t="s">
        <v>495</v>
      </c>
      <c r="C674" s="456" t="s">
        <v>476</v>
      </c>
      <c r="D674" s="457">
        <v>66.540000000000006</v>
      </c>
    </row>
    <row r="675" spans="1:4" ht="13.5" x14ac:dyDescent="0.25">
      <c r="A675" s="456">
        <v>5718</v>
      </c>
      <c r="B675" s="456" t="s">
        <v>496</v>
      </c>
      <c r="C675" s="456" t="s">
        <v>476</v>
      </c>
      <c r="D675" s="457">
        <v>104.96</v>
      </c>
    </row>
    <row r="676" spans="1:4" ht="13.5" x14ac:dyDescent="0.25">
      <c r="A676" s="456">
        <v>5721</v>
      </c>
      <c r="B676" s="456" t="s">
        <v>497</v>
      </c>
      <c r="C676" s="456" t="s">
        <v>476</v>
      </c>
      <c r="D676" s="457">
        <v>92.6</v>
      </c>
    </row>
    <row r="677" spans="1:4" ht="13.5" x14ac:dyDescent="0.25">
      <c r="A677" s="456">
        <v>5722</v>
      </c>
      <c r="B677" s="456" t="s">
        <v>498</v>
      </c>
      <c r="C677" s="456" t="s">
        <v>476</v>
      </c>
      <c r="D677" s="457">
        <v>214.17</v>
      </c>
    </row>
    <row r="678" spans="1:4" ht="13.5" x14ac:dyDescent="0.25">
      <c r="A678" s="456">
        <v>5724</v>
      </c>
      <c r="B678" s="456" t="s">
        <v>499</v>
      </c>
      <c r="C678" s="456" t="s">
        <v>476</v>
      </c>
      <c r="D678" s="457">
        <v>47.43</v>
      </c>
    </row>
    <row r="679" spans="1:4" ht="13.5" x14ac:dyDescent="0.25">
      <c r="A679" s="456">
        <v>5727</v>
      </c>
      <c r="B679" s="456" t="s">
        <v>500</v>
      </c>
      <c r="C679" s="456" t="s">
        <v>476</v>
      </c>
      <c r="D679" s="457">
        <v>12.05</v>
      </c>
    </row>
    <row r="680" spans="1:4" ht="13.5" x14ac:dyDescent="0.25">
      <c r="A680" s="456">
        <v>5729</v>
      </c>
      <c r="B680" s="456" t="s">
        <v>501</v>
      </c>
      <c r="C680" s="456" t="s">
        <v>476</v>
      </c>
      <c r="D680" s="457">
        <v>49.03</v>
      </c>
    </row>
    <row r="681" spans="1:4" ht="13.5" x14ac:dyDescent="0.25">
      <c r="A681" s="456">
        <v>5730</v>
      </c>
      <c r="B681" s="456" t="s">
        <v>502</v>
      </c>
      <c r="C681" s="456" t="s">
        <v>476</v>
      </c>
      <c r="D681" s="457">
        <v>40.36</v>
      </c>
    </row>
    <row r="682" spans="1:4" ht="13.5" x14ac:dyDescent="0.25">
      <c r="A682" s="456">
        <v>5735</v>
      </c>
      <c r="B682" s="456" t="s">
        <v>503</v>
      </c>
      <c r="C682" s="456" t="s">
        <v>476</v>
      </c>
      <c r="D682" s="457">
        <v>23.85</v>
      </c>
    </row>
    <row r="683" spans="1:4" ht="13.5" x14ac:dyDescent="0.25">
      <c r="A683" s="456">
        <v>5736</v>
      </c>
      <c r="B683" s="456" t="s">
        <v>504</v>
      </c>
      <c r="C683" s="456" t="s">
        <v>476</v>
      </c>
      <c r="D683" s="457">
        <v>41.25</v>
      </c>
    </row>
    <row r="684" spans="1:4" ht="13.5" x14ac:dyDescent="0.25">
      <c r="A684" s="456">
        <v>5738</v>
      </c>
      <c r="B684" s="456" t="s">
        <v>505</v>
      </c>
      <c r="C684" s="456" t="s">
        <v>476</v>
      </c>
      <c r="D684" s="457">
        <v>43.6</v>
      </c>
    </row>
    <row r="685" spans="1:4" ht="13.5" x14ac:dyDescent="0.25">
      <c r="A685" s="456">
        <v>5739</v>
      </c>
      <c r="B685" s="456" t="s">
        <v>506</v>
      </c>
      <c r="C685" s="456" t="s">
        <v>476</v>
      </c>
      <c r="D685" s="457">
        <v>54.56</v>
      </c>
    </row>
    <row r="686" spans="1:4" ht="13.5" x14ac:dyDescent="0.25">
      <c r="A686" s="456">
        <v>5741</v>
      </c>
      <c r="B686" s="456" t="s">
        <v>507</v>
      </c>
      <c r="C686" s="456" t="s">
        <v>476</v>
      </c>
      <c r="D686" s="457">
        <v>39.01</v>
      </c>
    </row>
    <row r="687" spans="1:4" ht="13.5" x14ac:dyDescent="0.25">
      <c r="A687" s="456">
        <v>5742</v>
      </c>
      <c r="B687" s="456" t="s">
        <v>508</v>
      </c>
      <c r="C687" s="456" t="s">
        <v>476</v>
      </c>
      <c r="D687" s="457">
        <v>27.24</v>
      </c>
    </row>
    <row r="688" spans="1:4" ht="13.5" x14ac:dyDescent="0.25">
      <c r="A688" s="456">
        <v>5747</v>
      </c>
      <c r="B688" s="456" t="s">
        <v>509</v>
      </c>
      <c r="C688" s="456" t="s">
        <v>476</v>
      </c>
      <c r="D688" s="457">
        <v>156.19999999999999</v>
      </c>
    </row>
    <row r="689" spans="1:4" ht="13.5" x14ac:dyDescent="0.25">
      <c r="A689" s="456">
        <v>5751</v>
      </c>
      <c r="B689" s="456" t="s">
        <v>510</v>
      </c>
      <c r="C689" s="456" t="s">
        <v>476</v>
      </c>
      <c r="D689" s="457">
        <v>26.75</v>
      </c>
    </row>
    <row r="690" spans="1:4" ht="13.5" x14ac:dyDescent="0.25">
      <c r="A690" s="456">
        <v>5754</v>
      </c>
      <c r="B690" s="456" t="s">
        <v>511</v>
      </c>
      <c r="C690" s="456" t="s">
        <v>476</v>
      </c>
      <c r="D690" s="457">
        <v>22.54</v>
      </c>
    </row>
    <row r="691" spans="1:4" ht="13.5" x14ac:dyDescent="0.25">
      <c r="A691" s="456">
        <v>5763</v>
      </c>
      <c r="B691" s="456" t="s">
        <v>512</v>
      </c>
      <c r="C691" s="456" t="s">
        <v>476</v>
      </c>
      <c r="D691" s="457">
        <v>39.06</v>
      </c>
    </row>
    <row r="692" spans="1:4" ht="13.5" x14ac:dyDescent="0.25">
      <c r="A692" s="456">
        <v>5765</v>
      </c>
      <c r="B692" s="456" t="s">
        <v>513</v>
      </c>
      <c r="C692" s="456" t="s">
        <v>476</v>
      </c>
      <c r="D692" s="457">
        <v>6.79</v>
      </c>
    </row>
    <row r="693" spans="1:4" ht="13.5" x14ac:dyDescent="0.25">
      <c r="A693" s="456">
        <v>5766</v>
      </c>
      <c r="B693" s="456" t="s">
        <v>514</v>
      </c>
      <c r="C693" s="456" t="s">
        <v>476</v>
      </c>
      <c r="D693" s="457">
        <v>3.08</v>
      </c>
    </row>
    <row r="694" spans="1:4" ht="13.5" x14ac:dyDescent="0.25">
      <c r="A694" s="456">
        <v>5779</v>
      </c>
      <c r="B694" s="456" t="s">
        <v>515</v>
      </c>
      <c r="C694" s="456" t="s">
        <v>476</v>
      </c>
      <c r="D694" s="457">
        <v>59.67</v>
      </c>
    </row>
    <row r="695" spans="1:4" ht="13.5" x14ac:dyDescent="0.25">
      <c r="A695" s="456">
        <v>5787</v>
      </c>
      <c r="B695" s="456" t="s">
        <v>516</v>
      </c>
      <c r="C695" s="456" t="s">
        <v>476</v>
      </c>
      <c r="D695" s="457">
        <v>69.5</v>
      </c>
    </row>
    <row r="696" spans="1:4" ht="13.5" x14ac:dyDescent="0.25">
      <c r="A696" s="456">
        <v>5797</v>
      </c>
      <c r="B696" s="456" t="s">
        <v>517</v>
      </c>
      <c r="C696" s="456" t="s">
        <v>476</v>
      </c>
      <c r="D696" s="457">
        <v>5.19</v>
      </c>
    </row>
    <row r="697" spans="1:4" ht="13.5" x14ac:dyDescent="0.25">
      <c r="A697" s="456">
        <v>5800</v>
      </c>
      <c r="B697" s="456" t="s">
        <v>518</v>
      </c>
      <c r="C697" s="456" t="s">
        <v>476</v>
      </c>
      <c r="D697" s="457">
        <v>0.31</v>
      </c>
    </row>
    <row r="698" spans="1:4" ht="13.5" x14ac:dyDescent="0.25">
      <c r="A698" s="456">
        <v>7032</v>
      </c>
      <c r="B698" s="456" t="s">
        <v>519</v>
      </c>
      <c r="C698" s="456" t="s">
        <v>476</v>
      </c>
      <c r="D698" s="457">
        <v>5.19</v>
      </c>
    </row>
    <row r="699" spans="1:4" ht="13.5" x14ac:dyDescent="0.25">
      <c r="A699" s="456">
        <v>7033</v>
      </c>
      <c r="B699" s="456" t="s">
        <v>520</v>
      </c>
      <c r="C699" s="456" t="s">
        <v>476</v>
      </c>
      <c r="D699" s="457">
        <v>0.82</v>
      </c>
    </row>
    <row r="700" spans="1:4" ht="13.5" x14ac:dyDescent="0.25">
      <c r="A700" s="456">
        <v>7034</v>
      </c>
      <c r="B700" s="456" t="s">
        <v>521</v>
      </c>
      <c r="C700" s="456" t="s">
        <v>476</v>
      </c>
      <c r="D700" s="457">
        <v>4.32</v>
      </c>
    </row>
    <row r="701" spans="1:4" ht="13.5" x14ac:dyDescent="0.25">
      <c r="A701" s="456">
        <v>7035</v>
      </c>
      <c r="B701" s="456" t="s">
        <v>522</v>
      </c>
      <c r="C701" s="456" t="s">
        <v>476</v>
      </c>
      <c r="D701" s="457">
        <v>253.3</v>
      </c>
    </row>
    <row r="702" spans="1:4" ht="13.5" x14ac:dyDescent="0.25">
      <c r="A702" s="456">
        <v>7038</v>
      </c>
      <c r="B702" s="456" t="s">
        <v>523</v>
      </c>
      <c r="C702" s="456" t="s">
        <v>476</v>
      </c>
      <c r="D702" s="457">
        <v>49.87</v>
      </c>
    </row>
    <row r="703" spans="1:4" ht="13.5" x14ac:dyDescent="0.25">
      <c r="A703" s="456">
        <v>7039</v>
      </c>
      <c r="B703" s="456" t="s">
        <v>524</v>
      </c>
      <c r="C703" s="456" t="s">
        <v>476</v>
      </c>
      <c r="D703" s="457">
        <v>6.92</v>
      </c>
    </row>
    <row r="704" spans="1:4" ht="13.5" x14ac:dyDescent="0.25">
      <c r="A704" s="456">
        <v>7040</v>
      </c>
      <c r="B704" s="456" t="s">
        <v>525</v>
      </c>
      <c r="C704" s="456" t="s">
        <v>476</v>
      </c>
      <c r="D704" s="457">
        <v>62.41</v>
      </c>
    </row>
    <row r="705" spans="1:4" ht="13.5" x14ac:dyDescent="0.25">
      <c r="A705" s="456">
        <v>7044</v>
      </c>
      <c r="B705" s="456" t="s">
        <v>526</v>
      </c>
      <c r="C705" s="456" t="s">
        <v>476</v>
      </c>
      <c r="D705" s="457">
        <v>0.22</v>
      </c>
    </row>
    <row r="706" spans="1:4" ht="13.5" x14ac:dyDescent="0.25">
      <c r="A706" s="456">
        <v>7045</v>
      </c>
      <c r="B706" s="456" t="s">
        <v>527</v>
      </c>
      <c r="C706" s="456" t="s">
        <v>476</v>
      </c>
      <c r="D706" s="457">
        <v>0.02</v>
      </c>
    </row>
    <row r="707" spans="1:4" ht="13.5" x14ac:dyDescent="0.25">
      <c r="A707" s="456">
        <v>7046</v>
      </c>
      <c r="B707" s="456" t="s">
        <v>528</v>
      </c>
      <c r="C707" s="456" t="s">
        <v>476</v>
      </c>
      <c r="D707" s="457">
        <v>0.24</v>
      </c>
    </row>
    <row r="708" spans="1:4" ht="13.5" x14ac:dyDescent="0.25">
      <c r="A708" s="456">
        <v>7047</v>
      </c>
      <c r="B708" s="456" t="s">
        <v>529</v>
      </c>
      <c r="C708" s="456" t="s">
        <v>476</v>
      </c>
      <c r="D708" s="457">
        <v>26.06</v>
      </c>
    </row>
    <row r="709" spans="1:4" ht="13.5" x14ac:dyDescent="0.25">
      <c r="A709" s="456">
        <v>7051</v>
      </c>
      <c r="B709" s="456" t="s">
        <v>530</v>
      </c>
      <c r="C709" s="456" t="s">
        <v>476</v>
      </c>
      <c r="D709" s="457">
        <v>44.23</v>
      </c>
    </row>
    <row r="710" spans="1:4" ht="13.5" x14ac:dyDescent="0.25">
      <c r="A710" s="456">
        <v>7052</v>
      </c>
      <c r="B710" s="456" t="s">
        <v>531</v>
      </c>
      <c r="C710" s="456" t="s">
        <v>476</v>
      </c>
      <c r="D710" s="457">
        <v>6.14</v>
      </c>
    </row>
    <row r="711" spans="1:4" ht="13.5" x14ac:dyDescent="0.25">
      <c r="A711" s="456">
        <v>7053</v>
      </c>
      <c r="B711" s="456" t="s">
        <v>532</v>
      </c>
      <c r="C711" s="456" t="s">
        <v>476</v>
      </c>
      <c r="D711" s="457">
        <v>55.36</v>
      </c>
    </row>
    <row r="712" spans="1:4" ht="13.5" x14ac:dyDescent="0.25">
      <c r="A712" s="456">
        <v>7054</v>
      </c>
      <c r="B712" s="456" t="s">
        <v>533</v>
      </c>
      <c r="C712" s="456" t="s">
        <v>476</v>
      </c>
      <c r="D712" s="457">
        <v>88.17</v>
      </c>
    </row>
    <row r="713" spans="1:4" ht="13.5" x14ac:dyDescent="0.25">
      <c r="A713" s="456">
        <v>7058</v>
      </c>
      <c r="B713" s="456" t="s">
        <v>534</v>
      </c>
      <c r="C713" s="456" t="s">
        <v>476</v>
      </c>
      <c r="D713" s="457">
        <v>18.559999999999999</v>
      </c>
    </row>
    <row r="714" spans="1:4" ht="13.5" x14ac:dyDescent="0.25">
      <c r="A714" s="456">
        <v>7059</v>
      </c>
      <c r="B714" s="456" t="s">
        <v>535</v>
      </c>
      <c r="C714" s="456" t="s">
        <v>476</v>
      </c>
      <c r="D714" s="457">
        <v>3.6</v>
      </c>
    </row>
    <row r="715" spans="1:4" ht="13.5" x14ac:dyDescent="0.25">
      <c r="A715" s="456">
        <v>7060</v>
      </c>
      <c r="B715" s="456" t="s">
        <v>536</v>
      </c>
      <c r="C715" s="456" t="s">
        <v>476</v>
      </c>
      <c r="D715" s="457">
        <v>33.26</v>
      </c>
    </row>
    <row r="716" spans="1:4" ht="13.5" x14ac:dyDescent="0.25">
      <c r="A716" s="456">
        <v>7061</v>
      </c>
      <c r="B716" s="456" t="s">
        <v>537</v>
      </c>
      <c r="C716" s="456" t="s">
        <v>476</v>
      </c>
      <c r="D716" s="457">
        <v>80.489999999999995</v>
      </c>
    </row>
    <row r="717" spans="1:4" ht="13.5" x14ac:dyDescent="0.25">
      <c r="A717" s="456">
        <v>7063</v>
      </c>
      <c r="B717" s="456" t="s">
        <v>538</v>
      </c>
      <c r="C717" s="456" t="s">
        <v>476</v>
      </c>
      <c r="D717" s="457">
        <v>18.18</v>
      </c>
    </row>
    <row r="718" spans="1:4" ht="13.5" x14ac:dyDescent="0.25">
      <c r="A718" s="456">
        <v>7064</v>
      </c>
      <c r="B718" s="456" t="s">
        <v>539</v>
      </c>
      <c r="C718" s="456" t="s">
        <v>476</v>
      </c>
      <c r="D718" s="457">
        <v>2.52</v>
      </c>
    </row>
    <row r="719" spans="1:4" ht="13.5" x14ac:dyDescent="0.25">
      <c r="A719" s="456">
        <v>7065</v>
      </c>
      <c r="B719" s="456" t="s">
        <v>540</v>
      </c>
      <c r="C719" s="456" t="s">
        <v>476</v>
      </c>
      <c r="D719" s="457">
        <v>19.88</v>
      </c>
    </row>
    <row r="720" spans="1:4" ht="13.5" x14ac:dyDescent="0.25">
      <c r="A720" s="456">
        <v>7066</v>
      </c>
      <c r="B720" s="456" t="s">
        <v>541</v>
      </c>
      <c r="C720" s="456" t="s">
        <v>476</v>
      </c>
      <c r="D720" s="457">
        <v>95.5</v>
      </c>
    </row>
    <row r="721" spans="1:4" ht="13.5" x14ac:dyDescent="0.25">
      <c r="A721" s="456">
        <v>53786</v>
      </c>
      <c r="B721" s="456" t="s">
        <v>542</v>
      </c>
      <c r="C721" s="456" t="s">
        <v>476</v>
      </c>
      <c r="D721" s="457">
        <v>50.41</v>
      </c>
    </row>
    <row r="722" spans="1:4" ht="13.5" x14ac:dyDescent="0.25">
      <c r="A722" s="456">
        <v>53788</v>
      </c>
      <c r="B722" s="456" t="s">
        <v>543</v>
      </c>
      <c r="C722" s="456" t="s">
        <v>476</v>
      </c>
      <c r="D722" s="457">
        <v>56.44</v>
      </c>
    </row>
    <row r="723" spans="1:4" ht="13.5" x14ac:dyDescent="0.25">
      <c r="A723" s="456">
        <v>53792</v>
      </c>
      <c r="B723" s="456" t="s">
        <v>544</v>
      </c>
      <c r="C723" s="456" t="s">
        <v>476</v>
      </c>
      <c r="D723" s="457">
        <v>100.05</v>
      </c>
    </row>
    <row r="724" spans="1:4" ht="13.5" x14ac:dyDescent="0.25">
      <c r="A724" s="456">
        <v>53794</v>
      </c>
      <c r="B724" s="456" t="s">
        <v>545</v>
      </c>
      <c r="C724" s="456" t="s">
        <v>476</v>
      </c>
      <c r="D724" s="457">
        <v>35</v>
      </c>
    </row>
    <row r="725" spans="1:4" ht="13.5" x14ac:dyDescent="0.25">
      <c r="A725" s="456">
        <v>53797</v>
      </c>
      <c r="B725" s="456" t="s">
        <v>546</v>
      </c>
      <c r="C725" s="456" t="s">
        <v>476</v>
      </c>
      <c r="D725" s="457">
        <v>115.06</v>
      </c>
    </row>
    <row r="726" spans="1:4" ht="13.5" x14ac:dyDescent="0.25">
      <c r="A726" s="456">
        <v>53804</v>
      </c>
      <c r="B726" s="456" t="s">
        <v>547</v>
      </c>
      <c r="C726" s="456" t="s">
        <v>476</v>
      </c>
      <c r="D726" s="457">
        <v>5.82</v>
      </c>
    </row>
    <row r="727" spans="1:4" ht="13.5" x14ac:dyDescent="0.25">
      <c r="A727" s="456">
        <v>53806</v>
      </c>
      <c r="B727" s="456" t="s">
        <v>548</v>
      </c>
      <c r="C727" s="456" t="s">
        <v>476</v>
      </c>
      <c r="D727" s="457">
        <v>61.12</v>
      </c>
    </row>
    <row r="728" spans="1:4" ht="13.5" x14ac:dyDescent="0.25">
      <c r="A728" s="456">
        <v>53810</v>
      </c>
      <c r="B728" s="456" t="s">
        <v>549</v>
      </c>
      <c r="C728" s="456" t="s">
        <v>476</v>
      </c>
      <c r="D728" s="457">
        <v>61.49</v>
      </c>
    </row>
    <row r="729" spans="1:4" ht="13.5" x14ac:dyDescent="0.25">
      <c r="A729" s="456">
        <v>53814</v>
      </c>
      <c r="B729" s="456" t="s">
        <v>550</v>
      </c>
      <c r="C729" s="456" t="s">
        <v>476</v>
      </c>
      <c r="D729" s="457">
        <v>201.43</v>
      </c>
    </row>
    <row r="730" spans="1:4" ht="13.5" x14ac:dyDescent="0.25">
      <c r="A730" s="456">
        <v>53817</v>
      </c>
      <c r="B730" s="456" t="s">
        <v>551</v>
      </c>
      <c r="C730" s="456" t="s">
        <v>476</v>
      </c>
      <c r="D730" s="457">
        <v>61.7</v>
      </c>
    </row>
    <row r="731" spans="1:4" ht="13.5" x14ac:dyDescent="0.25">
      <c r="A731" s="456">
        <v>53818</v>
      </c>
      <c r="B731" s="456" t="s">
        <v>552</v>
      </c>
      <c r="C731" s="456" t="s">
        <v>476</v>
      </c>
      <c r="D731" s="457">
        <v>9.6300000000000008</v>
      </c>
    </row>
    <row r="732" spans="1:4" ht="13.5" x14ac:dyDescent="0.25">
      <c r="A732" s="456">
        <v>53827</v>
      </c>
      <c r="B732" s="456" t="s">
        <v>553</v>
      </c>
      <c r="C732" s="456" t="s">
        <v>476</v>
      </c>
      <c r="D732" s="457">
        <v>112.64</v>
      </c>
    </row>
    <row r="733" spans="1:4" ht="13.5" x14ac:dyDescent="0.25">
      <c r="A733" s="456">
        <v>53829</v>
      </c>
      <c r="B733" s="456" t="s">
        <v>554</v>
      </c>
      <c r="C733" s="456" t="s">
        <v>476</v>
      </c>
      <c r="D733" s="457">
        <v>115.06</v>
      </c>
    </row>
    <row r="734" spans="1:4" ht="13.5" x14ac:dyDescent="0.25">
      <c r="A734" s="456">
        <v>53831</v>
      </c>
      <c r="B734" s="456" t="s">
        <v>555</v>
      </c>
      <c r="C734" s="456" t="s">
        <v>476</v>
      </c>
      <c r="D734" s="457">
        <v>190.06</v>
      </c>
    </row>
    <row r="735" spans="1:4" ht="13.5" x14ac:dyDescent="0.25">
      <c r="A735" s="456">
        <v>53840</v>
      </c>
      <c r="B735" s="456" t="s">
        <v>556</v>
      </c>
      <c r="C735" s="456" t="s">
        <v>476</v>
      </c>
      <c r="D735" s="457">
        <v>3.16</v>
      </c>
    </row>
    <row r="736" spans="1:4" ht="13.5" x14ac:dyDescent="0.25">
      <c r="A736" s="456">
        <v>53841</v>
      </c>
      <c r="B736" s="456" t="s">
        <v>557</v>
      </c>
      <c r="C736" s="456" t="s">
        <v>476</v>
      </c>
      <c r="D736" s="457">
        <v>2.19</v>
      </c>
    </row>
    <row r="737" spans="1:4" ht="13.5" x14ac:dyDescent="0.25">
      <c r="A737" s="456">
        <v>53849</v>
      </c>
      <c r="B737" s="456" t="s">
        <v>558</v>
      </c>
      <c r="C737" s="456" t="s">
        <v>476</v>
      </c>
      <c r="D737" s="457">
        <v>82.68</v>
      </c>
    </row>
    <row r="738" spans="1:4" ht="13.5" x14ac:dyDescent="0.25">
      <c r="A738" s="456">
        <v>53857</v>
      </c>
      <c r="B738" s="456" t="s">
        <v>559</v>
      </c>
      <c r="C738" s="456" t="s">
        <v>476</v>
      </c>
      <c r="D738" s="457">
        <v>58</v>
      </c>
    </row>
    <row r="739" spans="1:4" ht="13.5" x14ac:dyDescent="0.25">
      <c r="A739" s="456">
        <v>53858</v>
      </c>
      <c r="B739" s="456" t="s">
        <v>560</v>
      </c>
      <c r="C739" s="456" t="s">
        <v>476</v>
      </c>
      <c r="D739" s="457">
        <v>45.15</v>
      </c>
    </row>
    <row r="740" spans="1:4" ht="13.5" x14ac:dyDescent="0.25">
      <c r="A740" s="456">
        <v>53861</v>
      </c>
      <c r="B740" s="456" t="s">
        <v>561</v>
      </c>
      <c r="C740" s="456" t="s">
        <v>476</v>
      </c>
      <c r="D740" s="457">
        <v>56.29</v>
      </c>
    </row>
    <row r="741" spans="1:4" ht="13.5" x14ac:dyDescent="0.25">
      <c r="A741" s="456">
        <v>53863</v>
      </c>
      <c r="B741" s="456" t="s">
        <v>562</v>
      </c>
      <c r="C741" s="456" t="s">
        <v>476</v>
      </c>
      <c r="D741" s="457">
        <v>2.02</v>
      </c>
    </row>
    <row r="742" spans="1:4" ht="13.5" x14ac:dyDescent="0.25">
      <c r="A742" s="456">
        <v>53865</v>
      </c>
      <c r="B742" s="456" t="s">
        <v>563</v>
      </c>
      <c r="C742" s="456" t="s">
        <v>476</v>
      </c>
      <c r="D742" s="457">
        <v>46.57</v>
      </c>
    </row>
    <row r="743" spans="1:4" ht="13.5" x14ac:dyDescent="0.25">
      <c r="A743" s="456">
        <v>53866</v>
      </c>
      <c r="B743" s="456" t="s">
        <v>564</v>
      </c>
      <c r="C743" s="456" t="s">
        <v>476</v>
      </c>
      <c r="D743" s="457">
        <v>1.74</v>
      </c>
    </row>
    <row r="744" spans="1:4" ht="13.5" x14ac:dyDescent="0.25">
      <c r="A744" s="456">
        <v>53882</v>
      </c>
      <c r="B744" s="456" t="s">
        <v>565</v>
      </c>
      <c r="C744" s="456" t="s">
        <v>476</v>
      </c>
      <c r="D744" s="457">
        <v>30.46</v>
      </c>
    </row>
    <row r="745" spans="1:4" ht="13.5" x14ac:dyDescent="0.25">
      <c r="A745" s="456">
        <v>55263</v>
      </c>
      <c r="B745" s="456" t="s">
        <v>566</v>
      </c>
      <c r="C745" s="456" t="s">
        <v>476</v>
      </c>
      <c r="D745" s="457">
        <v>63.65</v>
      </c>
    </row>
    <row r="746" spans="1:4" ht="13.5" x14ac:dyDescent="0.25">
      <c r="A746" s="456">
        <v>73303</v>
      </c>
      <c r="B746" s="456" t="s">
        <v>567</v>
      </c>
      <c r="C746" s="456" t="s">
        <v>476</v>
      </c>
      <c r="D746" s="457">
        <v>5.55</v>
      </c>
    </row>
    <row r="747" spans="1:4" ht="13.5" x14ac:dyDescent="0.25">
      <c r="A747" s="456">
        <v>73307</v>
      </c>
      <c r="B747" s="456" t="s">
        <v>568</v>
      </c>
      <c r="C747" s="456" t="s">
        <v>476</v>
      </c>
      <c r="D747" s="457">
        <v>4.95</v>
      </c>
    </row>
    <row r="748" spans="1:4" ht="13.5" x14ac:dyDescent="0.25">
      <c r="A748" s="456">
        <v>73309</v>
      </c>
      <c r="B748" s="456" t="s">
        <v>569</v>
      </c>
      <c r="C748" s="456" t="s">
        <v>476</v>
      </c>
      <c r="D748" s="457">
        <v>33.18</v>
      </c>
    </row>
    <row r="749" spans="1:4" ht="13.5" x14ac:dyDescent="0.25">
      <c r="A749" s="456">
        <v>73311</v>
      </c>
      <c r="B749" s="456" t="s">
        <v>570</v>
      </c>
      <c r="C749" s="456" t="s">
        <v>476</v>
      </c>
      <c r="D749" s="457">
        <v>175.94</v>
      </c>
    </row>
    <row r="750" spans="1:4" ht="13.5" x14ac:dyDescent="0.25">
      <c r="A750" s="456">
        <v>73313</v>
      </c>
      <c r="B750" s="456" t="s">
        <v>571</v>
      </c>
      <c r="C750" s="456" t="s">
        <v>476</v>
      </c>
      <c r="D750" s="457">
        <v>4.5999999999999996</v>
      </c>
    </row>
    <row r="751" spans="1:4" ht="13.5" x14ac:dyDescent="0.25">
      <c r="A751" s="456">
        <v>73315</v>
      </c>
      <c r="B751" s="456" t="s">
        <v>572</v>
      </c>
      <c r="C751" s="456" t="s">
        <v>476</v>
      </c>
      <c r="D751" s="457">
        <v>56.44</v>
      </c>
    </row>
    <row r="752" spans="1:4" ht="13.5" x14ac:dyDescent="0.25">
      <c r="A752" s="456">
        <v>73335</v>
      </c>
      <c r="B752" s="456" t="s">
        <v>573</v>
      </c>
      <c r="C752" s="456" t="s">
        <v>476</v>
      </c>
      <c r="D752" s="457">
        <v>28.64</v>
      </c>
    </row>
    <row r="753" spans="1:4" ht="13.5" x14ac:dyDescent="0.25">
      <c r="A753" s="456">
        <v>73340</v>
      </c>
      <c r="B753" s="456" t="s">
        <v>574</v>
      </c>
      <c r="C753" s="456" t="s">
        <v>476</v>
      </c>
      <c r="D753" s="457">
        <v>80.489999999999995</v>
      </c>
    </row>
    <row r="754" spans="1:4" ht="13.5" x14ac:dyDescent="0.25">
      <c r="A754" s="456">
        <v>83361</v>
      </c>
      <c r="B754" s="456" t="s">
        <v>575</v>
      </c>
      <c r="C754" s="456" t="s">
        <v>476</v>
      </c>
      <c r="D754" s="457">
        <v>35.69</v>
      </c>
    </row>
    <row r="755" spans="1:4" ht="13.5" x14ac:dyDescent="0.25">
      <c r="A755" s="456">
        <v>83761</v>
      </c>
      <c r="B755" s="456" t="s">
        <v>576</v>
      </c>
      <c r="C755" s="456" t="s">
        <v>476</v>
      </c>
      <c r="D755" s="457">
        <v>7.39</v>
      </c>
    </row>
    <row r="756" spans="1:4" ht="13.5" x14ac:dyDescent="0.25">
      <c r="A756" s="456">
        <v>83762</v>
      </c>
      <c r="B756" s="456" t="s">
        <v>577</v>
      </c>
      <c r="C756" s="456" t="s">
        <v>476</v>
      </c>
      <c r="D756" s="457">
        <v>6.6</v>
      </c>
    </row>
    <row r="757" spans="1:4" ht="13.5" x14ac:dyDescent="0.25">
      <c r="A757" s="456">
        <v>83763</v>
      </c>
      <c r="B757" s="456" t="s">
        <v>578</v>
      </c>
      <c r="C757" s="456" t="s">
        <v>476</v>
      </c>
      <c r="D757" s="457">
        <v>49.58</v>
      </c>
    </row>
    <row r="758" spans="1:4" ht="13.5" x14ac:dyDescent="0.25">
      <c r="A758" s="456">
        <v>83764</v>
      </c>
      <c r="B758" s="456" t="s">
        <v>579</v>
      </c>
      <c r="C758" s="456" t="s">
        <v>476</v>
      </c>
      <c r="D758" s="457">
        <v>1.33</v>
      </c>
    </row>
    <row r="759" spans="1:4" ht="13.5" x14ac:dyDescent="0.25">
      <c r="A759" s="456">
        <v>87026</v>
      </c>
      <c r="B759" s="456" t="s">
        <v>580</v>
      </c>
      <c r="C759" s="456" t="s">
        <v>476</v>
      </c>
      <c r="D759" s="457">
        <v>0.44</v>
      </c>
    </row>
    <row r="760" spans="1:4" ht="13.5" x14ac:dyDescent="0.25">
      <c r="A760" s="456">
        <v>87441</v>
      </c>
      <c r="B760" s="456" t="s">
        <v>11591</v>
      </c>
      <c r="C760" s="456" t="s">
        <v>476</v>
      </c>
      <c r="D760" s="457">
        <v>0.46</v>
      </c>
    </row>
    <row r="761" spans="1:4" ht="13.5" x14ac:dyDescent="0.25">
      <c r="A761" s="456">
        <v>87442</v>
      </c>
      <c r="B761" s="456" t="s">
        <v>11592</v>
      </c>
      <c r="C761" s="456" t="s">
        <v>476</v>
      </c>
      <c r="D761" s="457">
        <v>0.05</v>
      </c>
    </row>
    <row r="762" spans="1:4" ht="13.5" x14ac:dyDescent="0.25">
      <c r="A762" s="456">
        <v>87443</v>
      </c>
      <c r="B762" s="456" t="s">
        <v>11593</v>
      </c>
      <c r="C762" s="456" t="s">
        <v>476</v>
      </c>
      <c r="D762" s="457">
        <v>0.56999999999999995</v>
      </c>
    </row>
    <row r="763" spans="1:4" ht="13.5" x14ac:dyDescent="0.25">
      <c r="A763" s="456">
        <v>87444</v>
      </c>
      <c r="B763" s="456" t="s">
        <v>11594</v>
      </c>
      <c r="C763" s="456" t="s">
        <v>476</v>
      </c>
      <c r="D763" s="457">
        <v>4.13</v>
      </c>
    </row>
    <row r="764" spans="1:4" ht="13.5" x14ac:dyDescent="0.25">
      <c r="A764" s="456">
        <v>88387</v>
      </c>
      <c r="B764" s="456" t="s">
        <v>581</v>
      </c>
      <c r="C764" s="456" t="s">
        <v>476</v>
      </c>
      <c r="D764" s="457">
        <v>0.89</v>
      </c>
    </row>
    <row r="765" spans="1:4" ht="13.5" x14ac:dyDescent="0.25">
      <c r="A765" s="456">
        <v>88389</v>
      </c>
      <c r="B765" s="456" t="s">
        <v>582</v>
      </c>
      <c r="C765" s="456" t="s">
        <v>476</v>
      </c>
      <c r="D765" s="457">
        <v>0.1</v>
      </c>
    </row>
    <row r="766" spans="1:4" ht="13.5" x14ac:dyDescent="0.25">
      <c r="A766" s="456">
        <v>88390</v>
      </c>
      <c r="B766" s="456" t="s">
        <v>583</v>
      </c>
      <c r="C766" s="456" t="s">
        <v>476</v>
      </c>
      <c r="D766" s="457">
        <v>0.98</v>
      </c>
    </row>
    <row r="767" spans="1:4" ht="13.5" x14ac:dyDescent="0.25">
      <c r="A767" s="456">
        <v>88391</v>
      </c>
      <c r="B767" s="456" t="s">
        <v>584</v>
      </c>
      <c r="C767" s="456" t="s">
        <v>476</v>
      </c>
      <c r="D767" s="457">
        <v>2.84</v>
      </c>
    </row>
    <row r="768" spans="1:4" ht="13.5" x14ac:dyDescent="0.25">
      <c r="A768" s="456">
        <v>88394</v>
      </c>
      <c r="B768" s="456" t="s">
        <v>585</v>
      </c>
      <c r="C768" s="456" t="s">
        <v>476</v>
      </c>
      <c r="D768" s="457">
        <v>1.06</v>
      </c>
    </row>
    <row r="769" spans="1:4" ht="13.5" x14ac:dyDescent="0.25">
      <c r="A769" s="456">
        <v>88395</v>
      </c>
      <c r="B769" s="456" t="s">
        <v>586</v>
      </c>
      <c r="C769" s="456" t="s">
        <v>476</v>
      </c>
      <c r="D769" s="457">
        <v>0.12</v>
      </c>
    </row>
    <row r="770" spans="1:4" ht="13.5" x14ac:dyDescent="0.25">
      <c r="A770" s="456">
        <v>88396</v>
      </c>
      <c r="B770" s="456" t="s">
        <v>587</v>
      </c>
      <c r="C770" s="456" t="s">
        <v>476</v>
      </c>
      <c r="D770" s="457">
        <v>1.17</v>
      </c>
    </row>
    <row r="771" spans="1:4" ht="13.5" x14ac:dyDescent="0.25">
      <c r="A771" s="456">
        <v>88397</v>
      </c>
      <c r="B771" s="456" t="s">
        <v>588</v>
      </c>
      <c r="C771" s="456" t="s">
        <v>476</v>
      </c>
      <c r="D771" s="457">
        <v>4.26</v>
      </c>
    </row>
    <row r="772" spans="1:4" ht="13.5" x14ac:dyDescent="0.25">
      <c r="A772" s="456">
        <v>88400</v>
      </c>
      <c r="B772" s="456" t="s">
        <v>589</v>
      </c>
      <c r="C772" s="456" t="s">
        <v>476</v>
      </c>
      <c r="D772" s="457">
        <v>0.85</v>
      </c>
    </row>
    <row r="773" spans="1:4" ht="13.5" x14ac:dyDescent="0.25">
      <c r="A773" s="456">
        <v>88401</v>
      </c>
      <c r="B773" s="456" t="s">
        <v>590</v>
      </c>
      <c r="C773" s="456" t="s">
        <v>476</v>
      </c>
      <c r="D773" s="457">
        <v>0.1</v>
      </c>
    </row>
    <row r="774" spans="1:4" ht="13.5" x14ac:dyDescent="0.25">
      <c r="A774" s="456">
        <v>88402</v>
      </c>
      <c r="B774" s="456" t="s">
        <v>591</v>
      </c>
      <c r="C774" s="456" t="s">
        <v>476</v>
      </c>
      <c r="D774" s="457">
        <v>0.92</v>
      </c>
    </row>
    <row r="775" spans="1:4" ht="13.5" x14ac:dyDescent="0.25">
      <c r="A775" s="456">
        <v>88403</v>
      </c>
      <c r="B775" s="456" t="s">
        <v>592</v>
      </c>
      <c r="C775" s="456" t="s">
        <v>476</v>
      </c>
      <c r="D775" s="457">
        <v>1.71</v>
      </c>
    </row>
    <row r="776" spans="1:4" ht="13.5" x14ac:dyDescent="0.25">
      <c r="A776" s="456">
        <v>88419</v>
      </c>
      <c r="B776" s="456" t="s">
        <v>593</v>
      </c>
      <c r="C776" s="456" t="s">
        <v>476</v>
      </c>
      <c r="D776" s="457">
        <v>5.53</v>
      </c>
    </row>
    <row r="777" spans="1:4" ht="13.5" x14ac:dyDescent="0.25">
      <c r="A777" s="456">
        <v>88422</v>
      </c>
      <c r="B777" s="456" t="s">
        <v>594</v>
      </c>
      <c r="C777" s="456" t="s">
        <v>476</v>
      </c>
      <c r="D777" s="457">
        <v>0.65</v>
      </c>
    </row>
    <row r="778" spans="1:4" ht="13.5" x14ac:dyDescent="0.25">
      <c r="A778" s="456">
        <v>88425</v>
      </c>
      <c r="B778" s="456" t="s">
        <v>595</v>
      </c>
      <c r="C778" s="456" t="s">
        <v>476</v>
      </c>
      <c r="D778" s="457">
        <v>6.91</v>
      </c>
    </row>
    <row r="779" spans="1:4" ht="13.5" x14ac:dyDescent="0.25">
      <c r="A779" s="456">
        <v>88427</v>
      </c>
      <c r="B779" s="456" t="s">
        <v>596</v>
      </c>
      <c r="C779" s="456" t="s">
        <v>476</v>
      </c>
      <c r="D779" s="457">
        <v>0.96</v>
      </c>
    </row>
    <row r="780" spans="1:4" ht="13.5" x14ac:dyDescent="0.25">
      <c r="A780" s="456">
        <v>88434</v>
      </c>
      <c r="B780" s="456" t="s">
        <v>597</v>
      </c>
      <c r="C780" s="456" t="s">
        <v>476</v>
      </c>
      <c r="D780" s="457">
        <v>7.33</v>
      </c>
    </row>
    <row r="781" spans="1:4" ht="13.5" x14ac:dyDescent="0.25">
      <c r="A781" s="456">
        <v>88435</v>
      </c>
      <c r="B781" s="456" t="s">
        <v>598</v>
      </c>
      <c r="C781" s="456" t="s">
        <v>476</v>
      </c>
      <c r="D781" s="457">
        <v>0.87</v>
      </c>
    </row>
    <row r="782" spans="1:4" ht="13.5" x14ac:dyDescent="0.25">
      <c r="A782" s="456">
        <v>88436</v>
      </c>
      <c r="B782" s="456" t="s">
        <v>599</v>
      </c>
      <c r="C782" s="456" t="s">
        <v>476</v>
      </c>
      <c r="D782" s="457">
        <v>9.16</v>
      </c>
    </row>
    <row r="783" spans="1:4" ht="13.5" x14ac:dyDescent="0.25">
      <c r="A783" s="456">
        <v>88437</v>
      </c>
      <c r="B783" s="456" t="s">
        <v>600</v>
      </c>
      <c r="C783" s="456" t="s">
        <v>476</v>
      </c>
      <c r="D783" s="457">
        <v>0.96</v>
      </c>
    </row>
    <row r="784" spans="1:4" ht="13.5" x14ac:dyDescent="0.25">
      <c r="A784" s="456">
        <v>88569</v>
      </c>
      <c r="B784" s="456" t="s">
        <v>601</v>
      </c>
      <c r="C784" s="456" t="s">
        <v>476</v>
      </c>
      <c r="D784" s="457">
        <v>3.61</v>
      </c>
    </row>
    <row r="785" spans="1:4" ht="13.5" x14ac:dyDescent="0.25">
      <c r="A785" s="456">
        <v>88570</v>
      </c>
      <c r="B785" s="456" t="s">
        <v>602</v>
      </c>
      <c r="C785" s="456" t="s">
        <v>476</v>
      </c>
      <c r="D785" s="457">
        <v>0.76</v>
      </c>
    </row>
    <row r="786" spans="1:4" ht="13.5" x14ac:dyDescent="0.25">
      <c r="A786" s="456">
        <v>88826</v>
      </c>
      <c r="B786" s="456" t="s">
        <v>603</v>
      </c>
      <c r="C786" s="456" t="s">
        <v>476</v>
      </c>
      <c r="D786" s="457">
        <v>0.33</v>
      </c>
    </row>
    <row r="787" spans="1:4" ht="13.5" x14ac:dyDescent="0.25">
      <c r="A787" s="456">
        <v>88827</v>
      </c>
      <c r="B787" s="456" t="s">
        <v>604</v>
      </c>
      <c r="C787" s="456" t="s">
        <v>476</v>
      </c>
      <c r="D787" s="457">
        <v>0.04</v>
      </c>
    </row>
    <row r="788" spans="1:4" ht="13.5" x14ac:dyDescent="0.25">
      <c r="A788" s="456">
        <v>88828</v>
      </c>
      <c r="B788" s="456" t="s">
        <v>605</v>
      </c>
      <c r="C788" s="456" t="s">
        <v>476</v>
      </c>
      <c r="D788" s="457">
        <v>0.37</v>
      </c>
    </row>
    <row r="789" spans="1:4" ht="13.5" x14ac:dyDescent="0.25">
      <c r="A789" s="456">
        <v>88829</v>
      </c>
      <c r="B789" s="456" t="s">
        <v>606</v>
      </c>
      <c r="C789" s="456" t="s">
        <v>476</v>
      </c>
      <c r="D789" s="457">
        <v>1.1299999999999999</v>
      </c>
    </row>
    <row r="790" spans="1:4" ht="13.5" x14ac:dyDescent="0.25">
      <c r="A790" s="456">
        <v>88832</v>
      </c>
      <c r="B790" s="456" t="s">
        <v>607</v>
      </c>
      <c r="C790" s="456" t="s">
        <v>476</v>
      </c>
      <c r="D790" s="457">
        <v>42.74</v>
      </c>
    </row>
    <row r="791" spans="1:4" ht="13.5" x14ac:dyDescent="0.25">
      <c r="A791" s="456">
        <v>88834</v>
      </c>
      <c r="B791" s="456" t="s">
        <v>608</v>
      </c>
      <c r="C791" s="456" t="s">
        <v>476</v>
      </c>
      <c r="D791" s="457">
        <v>5.8</v>
      </c>
    </row>
    <row r="792" spans="1:4" ht="13.5" x14ac:dyDescent="0.25">
      <c r="A792" s="456">
        <v>88835</v>
      </c>
      <c r="B792" s="456" t="s">
        <v>609</v>
      </c>
      <c r="C792" s="456" t="s">
        <v>476</v>
      </c>
      <c r="D792" s="457">
        <v>53.43</v>
      </c>
    </row>
    <row r="793" spans="1:4" ht="13.5" x14ac:dyDescent="0.25">
      <c r="A793" s="456">
        <v>88836</v>
      </c>
      <c r="B793" s="456" t="s">
        <v>610</v>
      </c>
      <c r="C793" s="456" t="s">
        <v>476</v>
      </c>
      <c r="D793" s="457">
        <v>63.05</v>
      </c>
    </row>
    <row r="794" spans="1:4" ht="13.5" x14ac:dyDescent="0.25">
      <c r="A794" s="456">
        <v>88839</v>
      </c>
      <c r="B794" s="456" t="s">
        <v>611</v>
      </c>
      <c r="C794" s="456" t="s">
        <v>476</v>
      </c>
      <c r="D794" s="457">
        <v>27.77</v>
      </c>
    </row>
    <row r="795" spans="1:4" ht="13.5" x14ac:dyDescent="0.25">
      <c r="A795" s="456">
        <v>88840</v>
      </c>
      <c r="B795" s="456" t="s">
        <v>612</v>
      </c>
      <c r="C795" s="456" t="s">
        <v>476</v>
      </c>
      <c r="D795" s="457">
        <v>6.25</v>
      </c>
    </row>
    <row r="796" spans="1:4" ht="13.5" x14ac:dyDescent="0.25">
      <c r="A796" s="456">
        <v>88841</v>
      </c>
      <c r="B796" s="456" t="s">
        <v>613</v>
      </c>
      <c r="C796" s="456" t="s">
        <v>476</v>
      </c>
      <c r="D796" s="457">
        <v>49.64</v>
      </c>
    </row>
    <row r="797" spans="1:4" ht="13.5" x14ac:dyDescent="0.25">
      <c r="A797" s="456">
        <v>88842</v>
      </c>
      <c r="B797" s="456" t="s">
        <v>614</v>
      </c>
      <c r="C797" s="456" t="s">
        <v>476</v>
      </c>
      <c r="D797" s="457">
        <v>77.180000000000007</v>
      </c>
    </row>
    <row r="798" spans="1:4" ht="13.5" x14ac:dyDescent="0.25">
      <c r="A798" s="456">
        <v>88847</v>
      </c>
      <c r="B798" s="456" t="s">
        <v>615</v>
      </c>
      <c r="C798" s="456" t="s">
        <v>476</v>
      </c>
      <c r="D798" s="457">
        <v>20.81</v>
      </c>
    </row>
    <row r="799" spans="1:4" ht="13.5" x14ac:dyDescent="0.25">
      <c r="A799" s="456">
        <v>88848</v>
      </c>
      <c r="B799" s="456" t="s">
        <v>616</v>
      </c>
      <c r="C799" s="456" t="s">
        <v>476</v>
      </c>
      <c r="D799" s="457">
        <v>4.3600000000000003</v>
      </c>
    </row>
    <row r="800" spans="1:4" ht="13.5" x14ac:dyDescent="0.25">
      <c r="A800" s="456">
        <v>88853</v>
      </c>
      <c r="B800" s="456" t="s">
        <v>617</v>
      </c>
      <c r="C800" s="456" t="s">
        <v>476</v>
      </c>
      <c r="D800" s="457">
        <v>0.18</v>
      </c>
    </row>
    <row r="801" spans="1:4" ht="13.5" x14ac:dyDescent="0.25">
      <c r="A801" s="456">
        <v>88854</v>
      </c>
      <c r="B801" s="456" t="s">
        <v>618</v>
      </c>
      <c r="C801" s="456" t="s">
        <v>476</v>
      </c>
      <c r="D801" s="457">
        <v>0.02</v>
      </c>
    </row>
    <row r="802" spans="1:4" ht="13.5" x14ac:dyDescent="0.25">
      <c r="A802" s="456">
        <v>88855</v>
      </c>
      <c r="B802" s="456" t="s">
        <v>619</v>
      </c>
      <c r="C802" s="456" t="s">
        <v>476</v>
      </c>
      <c r="D802" s="457">
        <v>4.03</v>
      </c>
    </row>
    <row r="803" spans="1:4" ht="13.5" x14ac:dyDescent="0.25">
      <c r="A803" s="456">
        <v>88856</v>
      </c>
      <c r="B803" s="456" t="s">
        <v>620</v>
      </c>
      <c r="C803" s="456" t="s">
        <v>476</v>
      </c>
      <c r="D803" s="457">
        <v>0.56000000000000005</v>
      </c>
    </row>
    <row r="804" spans="1:4" ht="13.5" x14ac:dyDescent="0.25">
      <c r="A804" s="456">
        <v>88857</v>
      </c>
      <c r="B804" s="456" t="s">
        <v>621</v>
      </c>
      <c r="C804" s="456" t="s">
        <v>476</v>
      </c>
      <c r="D804" s="457">
        <v>19.78</v>
      </c>
    </row>
    <row r="805" spans="1:4" ht="13.5" x14ac:dyDescent="0.25">
      <c r="A805" s="456">
        <v>88858</v>
      </c>
      <c r="B805" s="456" t="s">
        <v>622</v>
      </c>
      <c r="C805" s="456" t="s">
        <v>476</v>
      </c>
      <c r="D805" s="457">
        <v>2.68</v>
      </c>
    </row>
    <row r="806" spans="1:4" ht="13.5" x14ac:dyDescent="0.25">
      <c r="A806" s="456">
        <v>88859</v>
      </c>
      <c r="B806" s="456" t="s">
        <v>623</v>
      </c>
      <c r="C806" s="456" t="s">
        <v>476</v>
      </c>
      <c r="D806" s="457">
        <v>17.59</v>
      </c>
    </row>
    <row r="807" spans="1:4" ht="13.5" x14ac:dyDescent="0.25">
      <c r="A807" s="456">
        <v>88860</v>
      </c>
      <c r="B807" s="456" t="s">
        <v>624</v>
      </c>
      <c r="C807" s="456" t="s">
        <v>476</v>
      </c>
      <c r="D807" s="457">
        <v>2.38</v>
      </c>
    </row>
    <row r="808" spans="1:4" ht="13.5" x14ac:dyDescent="0.25">
      <c r="A808" s="456">
        <v>88900</v>
      </c>
      <c r="B808" s="456" t="s">
        <v>625</v>
      </c>
      <c r="C808" s="456" t="s">
        <v>476</v>
      </c>
      <c r="D808" s="457">
        <v>49.84</v>
      </c>
    </row>
    <row r="809" spans="1:4" ht="13.5" x14ac:dyDescent="0.25">
      <c r="A809" s="456">
        <v>88902</v>
      </c>
      <c r="B809" s="456" t="s">
        <v>626</v>
      </c>
      <c r="C809" s="456" t="s">
        <v>476</v>
      </c>
      <c r="D809" s="457">
        <v>6.76</v>
      </c>
    </row>
    <row r="810" spans="1:4" ht="13.5" x14ac:dyDescent="0.25">
      <c r="A810" s="456">
        <v>88903</v>
      </c>
      <c r="B810" s="456" t="s">
        <v>627</v>
      </c>
      <c r="C810" s="456" t="s">
        <v>476</v>
      </c>
      <c r="D810" s="457">
        <v>62.3</v>
      </c>
    </row>
    <row r="811" spans="1:4" ht="13.5" x14ac:dyDescent="0.25">
      <c r="A811" s="456">
        <v>88904</v>
      </c>
      <c r="B811" s="456" t="s">
        <v>628</v>
      </c>
      <c r="C811" s="456" t="s">
        <v>476</v>
      </c>
      <c r="D811" s="457">
        <v>88.82</v>
      </c>
    </row>
    <row r="812" spans="1:4" ht="13.5" x14ac:dyDescent="0.25">
      <c r="A812" s="456">
        <v>89009</v>
      </c>
      <c r="B812" s="456" t="s">
        <v>629</v>
      </c>
      <c r="C812" s="456" t="s">
        <v>476</v>
      </c>
      <c r="D812" s="457">
        <v>34.39</v>
      </c>
    </row>
    <row r="813" spans="1:4" ht="13.5" x14ac:dyDescent="0.25">
      <c r="A813" s="456">
        <v>89010</v>
      </c>
      <c r="B813" s="456" t="s">
        <v>630</v>
      </c>
      <c r="C813" s="456" t="s">
        <v>476</v>
      </c>
      <c r="D813" s="457">
        <v>7.74</v>
      </c>
    </row>
    <row r="814" spans="1:4" ht="13.5" x14ac:dyDescent="0.25">
      <c r="A814" s="456">
        <v>89011</v>
      </c>
      <c r="B814" s="456" t="s">
        <v>631</v>
      </c>
      <c r="C814" s="456" t="s">
        <v>476</v>
      </c>
      <c r="D814" s="457">
        <v>19.079999999999998</v>
      </c>
    </row>
    <row r="815" spans="1:4" ht="13.5" x14ac:dyDescent="0.25">
      <c r="A815" s="456">
        <v>89012</v>
      </c>
      <c r="B815" s="456" t="s">
        <v>632</v>
      </c>
      <c r="C815" s="456" t="s">
        <v>476</v>
      </c>
      <c r="D815" s="457">
        <v>2.59</v>
      </c>
    </row>
    <row r="816" spans="1:4" ht="13.5" x14ac:dyDescent="0.25">
      <c r="A816" s="456">
        <v>89013</v>
      </c>
      <c r="B816" s="456" t="s">
        <v>633</v>
      </c>
      <c r="C816" s="456" t="s">
        <v>476</v>
      </c>
      <c r="D816" s="457">
        <v>112.67</v>
      </c>
    </row>
    <row r="817" spans="1:4" ht="13.5" x14ac:dyDescent="0.25">
      <c r="A817" s="456">
        <v>89014</v>
      </c>
      <c r="B817" s="456" t="s">
        <v>634</v>
      </c>
      <c r="C817" s="456" t="s">
        <v>476</v>
      </c>
      <c r="D817" s="457">
        <v>25.36</v>
      </c>
    </row>
    <row r="818" spans="1:4" ht="13.5" x14ac:dyDescent="0.25">
      <c r="A818" s="456">
        <v>89015</v>
      </c>
      <c r="B818" s="456" t="s">
        <v>635</v>
      </c>
      <c r="C818" s="456" t="s">
        <v>476</v>
      </c>
      <c r="D818" s="457">
        <v>4.6500000000000004</v>
      </c>
    </row>
    <row r="819" spans="1:4" ht="13.5" x14ac:dyDescent="0.25">
      <c r="A819" s="456">
        <v>89016</v>
      </c>
      <c r="B819" s="456" t="s">
        <v>636</v>
      </c>
      <c r="C819" s="456" t="s">
        <v>476</v>
      </c>
      <c r="D819" s="457">
        <v>0.63</v>
      </c>
    </row>
    <row r="820" spans="1:4" ht="13.5" x14ac:dyDescent="0.25">
      <c r="A820" s="456">
        <v>89017</v>
      </c>
      <c r="B820" s="456" t="s">
        <v>637</v>
      </c>
      <c r="C820" s="456" t="s">
        <v>476</v>
      </c>
      <c r="D820" s="457">
        <v>34.18</v>
      </c>
    </row>
    <row r="821" spans="1:4" ht="13.5" x14ac:dyDescent="0.25">
      <c r="A821" s="456">
        <v>89018</v>
      </c>
      <c r="B821" s="456" t="s">
        <v>638</v>
      </c>
      <c r="C821" s="456" t="s">
        <v>476</v>
      </c>
      <c r="D821" s="457">
        <v>7.69</v>
      </c>
    </row>
    <row r="822" spans="1:4" ht="13.5" x14ac:dyDescent="0.25">
      <c r="A822" s="456">
        <v>89019</v>
      </c>
      <c r="B822" s="456" t="s">
        <v>639</v>
      </c>
      <c r="C822" s="456" t="s">
        <v>476</v>
      </c>
      <c r="D822" s="457">
        <v>0.28000000000000003</v>
      </c>
    </row>
    <row r="823" spans="1:4" ht="13.5" x14ac:dyDescent="0.25">
      <c r="A823" s="456">
        <v>89020</v>
      </c>
      <c r="B823" s="456" t="s">
        <v>640</v>
      </c>
      <c r="C823" s="456" t="s">
        <v>476</v>
      </c>
      <c r="D823" s="457">
        <v>0.03</v>
      </c>
    </row>
    <row r="824" spans="1:4" ht="13.5" x14ac:dyDescent="0.25">
      <c r="A824" s="456">
        <v>89023</v>
      </c>
      <c r="B824" s="456" t="s">
        <v>641</v>
      </c>
      <c r="C824" s="456" t="s">
        <v>476</v>
      </c>
      <c r="D824" s="457">
        <v>4.21</v>
      </c>
    </row>
    <row r="825" spans="1:4" ht="13.5" x14ac:dyDescent="0.25">
      <c r="A825" s="456">
        <v>89024</v>
      </c>
      <c r="B825" s="456" t="s">
        <v>642</v>
      </c>
      <c r="C825" s="456" t="s">
        <v>476</v>
      </c>
      <c r="D825" s="457">
        <v>0.66</v>
      </c>
    </row>
    <row r="826" spans="1:4" ht="13.5" x14ac:dyDescent="0.25">
      <c r="A826" s="456">
        <v>89025</v>
      </c>
      <c r="B826" s="456" t="s">
        <v>643</v>
      </c>
      <c r="C826" s="456" t="s">
        <v>476</v>
      </c>
      <c r="D826" s="457">
        <v>3.51</v>
      </c>
    </row>
    <row r="827" spans="1:4" ht="13.5" x14ac:dyDescent="0.25">
      <c r="A827" s="456">
        <v>89026</v>
      </c>
      <c r="B827" s="456" t="s">
        <v>644</v>
      </c>
      <c r="C827" s="456" t="s">
        <v>476</v>
      </c>
      <c r="D827" s="457">
        <v>236.04</v>
      </c>
    </row>
    <row r="828" spans="1:4" ht="13.5" x14ac:dyDescent="0.25">
      <c r="A828" s="456">
        <v>89029</v>
      </c>
      <c r="B828" s="456" t="s">
        <v>645</v>
      </c>
      <c r="C828" s="456" t="s">
        <v>476</v>
      </c>
      <c r="D828" s="457">
        <v>26.53</v>
      </c>
    </row>
    <row r="829" spans="1:4" ht="13.5" x14ac:dyDescent="0.25">
      <c r="A829" s="456">
        <v>89030</v>
      </c>
      <c r="B829" s="456" t="s">
        <v>646</v>
      </c>
      <c r="C829" s="456" t="s">
        <v>476</v>
      </c>
      <c r="D829" s="457">
        <v>5.97</v>
      </c>
    </row>
    <row r="830" spans="1:4" ht="13.5" x14ac:dyDescent="0.25">
      <c r="A830" s="456">
        <v>89033</v>
      </c>
      <c r="B830" s="456" t="s">
        <v>647</v>
      </c>
      <c r="C830" s="456" t="s">
        <v>476</v>
      </c>
      <c r="D830" s="457">
        <v>13.32</v>
      </c>
    </row>
    <row r="831" spans="1:4" ht="13.5" x14ac:dyDescent="0.25">
      <c r="A831" s="456">
        <v>89034</v>
      </c>
      <c r="B831" s="456" t="s">
        <v>648</v>
      </c>
      <c r="C831" s="456" t="s">
        <v>476</v>
      </c>
      <c r="D831" s="457">
        <v>1.85</v>
      </c>
    </row>
    <row r="832" spans="1:4" ht="13.5" x14ac:dyDescent="0.25">
      <c r="A832" s="456">
        <v>89128</v>
      </c>
      <c r="B832" s="456" t="s">
        <v>649</v>
      </c>
      <c r="C832" s="456" t="s">
        <v>476</v>
      </c>
      <c r="D832" s="457">
        <v>32.479999999999997</v>
      </c>
    </row>
    <row r="833" spans="1:4" ht="13.5" x14ac:dyDescent="0.25">
      <c r="A833" s="456">
        <v>89129</v>
      </c>
      <c r="B833" s="456" t="s">
        <v>650</v>
      </c>
      <c r="C833" s="456" t="s">
        <v>476</v>
      </c>
      <c r="D833" s="457">
        <v>4.4000000000000004</v>
      </c>
    </row>
    <row r="834" spans="1:4" ht="13.5" x14ac:dyDescent="0.25">
      <c r="A834" s="456">
        <v>89130</v>
      </c>
      <c r="B834" s="456" t="s">
        <v>651</v>
      </c>
      <c r="C834" s="456" t="s">
        <v>476</v>
      </c>
      <c r="D834" s="457">
        <v>45.03</v>
      </c>
    </row>
    <row r="835" spans="1:4" ht="13.5" x14ac:dyDescent="0.25">
      <c r="A835" s="456">
        <v>89131</v>
      </c>
      <c r="B835" s="456" t="s">
        <v>652</v>
      </c>
      <c r="C835" s="456" t="s">
        <v>476</v>
      </c>
      <c r="D835" s="457">
        <v>6.11</v>
      </c>
    </row>
    <row r="836" spans="1:4" ht="13.5" x14ac:dyDescent="0.25">
      <c r="A836" s="456">
        <v>89210</v>
      </c>
      <c r="B836" s="456" t="s">
        <v>653</v>
      </c>
      <c r="C836" s="456" t="s">
        <v>476</v>
      </c>
      <c r="D836" s="457">
        <v>31.91</v>
      </c>
    </row>
    <row r="837" spans="1:4" ht="13.5" x14ac:dyDescent="0.25">
      <c r="A837" s="456">
        <v>89211</v>
      </c>
      <c r="B837" s="456" t="s">
        <v>654</v>
      </c>
      <c r="C837" s="456" t="s">
        <v>476</v>
      </c>
      <c r="D837" s="457">
        <v>4.43</v>
      </c>
    </row>
    <row r="838" spans="1:4" ht="13.5" x14ac:dyDescent="0.25">
      <c r="A838" s="456">
        <v>89212</v>
      </c>
      <c r="B838" s="456" t="s">
        <v>655</v>
      </c>
      <c r="C838" s="456" t="s">
        <v>476</v>
      </c>
      <c r="D838" s="457">
        <v>26.19</v>
      </c>
    </row>
    <row r="839" spans="1:4" ht="13.5" x14ac:dyDescent="0.25">
      <c r="A839" s="456">
        <v>89213</v>
      </c>
      <c r="B839" s="456" t="s">
        <v>656</v>
      </c>
      <c r="C839" s="456" t="s">
        <v>476</v>
      </c>
      <c r="D839" s="457">
        <v>4.12</v>
      </c>
    </row>
    <row r="840" spans="1:4" ht="13.5" x14ac:dyDescent="0.25">
      <c r="A840" s="456">
        <v>89214</v>
      </c>
      <c r="B840" s="456" t="s">
        <v>657</v>
      </c>
      <c r="C840" s="456" t="s">
        <v>476</v>
      </c>
      <c r="D840" s="457">
        <v>24.59</v>
      </c>
    </row>
    <row r="841" spans="1:4" ht="13.5" x14ac:dyDescent="0.25">
      <c r="A841" s="456">
        <v>89215</v>
      </c>
      <c r="B841" s="456" t="s">
        <v>658</v>
      </c>
      <c r="C841" s="456" t="s">
        <v>476</v>
      </c>
      <c r="D841" s="457">
        <v>91.72</v>
      </c>
    </row>
    <row r="842" spans="1:4" ht="13.5" x14ac:dyDescent="0.25">
      <c r="A842" s="456">
        <v>89221</v>
      </c>
      <c r="B842" s="456" t="s">
        <v>659</v>
      </c>
      <c r="C842" s="456" t="s">
        <v>476</v>
      </c>
      <c r="D842" s="457">
        <v>1.37</v>
      </c>
    </row>
    <row r="843" spans="1:4" ht="13.5" x14ac:dyDescent="0.25">
      <c r="A843" s="456">
        <v>89222</v>
      </c>
      <c r="B843" s="456" t="s">
        <v>660</v>
      </c>
      <c r="C843" s="456" t="s">
        <v>476</v>
      </c>
      <c r="D843" s="457">
        <v>0.16</v>
      </c>
    </row>
    <row r="844" spans="1:4" ht="13.5" x14ac:dyDescent="0.25">
      <c r="A844" s="456">
        <v>89223</v>
      </c>
      <c r="B844" s="456" t="s">
        <v>661</v>
      </c>
      <c r="C844" s="456" t="s">
        <v>476</v>
      </c>
      <c r="D844" s="457">
        <v>1.5</v>
      </c>
    </row>
    <row r="845" spans="1:4" ht="13.5" x14ac:dyDescent="0.25">
      <c r="A845" s="456">
        <v>89224</v>
      </c>
      <c r="B845" s="456" t="s">
        <v>662</v>
      </c>
      <c r="C845" s="456" t="s">
        <v>476</v>
      </c>
      <c r="D845" s="457">
        <v>2.27</v>
      </c>
    </row>
    <row r="846" spans="1:4" ht="13.5" x14ac:dyDescent="0.25">
      <c r="A846" s="456">
        <v>89228</v>
      </c>
      <c r="B846" s="456" t="s">
        <v>663</v>
      </c>
      <c r="C846" s="456" t="s">
        <v>476</v>
      </c>
      <c r="D846" s="457">
        <v>37.119999999999997</v>
      </c>
    </row>
    <row r="847" spans="1:4" ht="13.5" x14ac:dyDescent="0.25">
      <c r="A847" s="456">
        <v>89229</v>
      </c>
      <c r="B847" s="456" t="s">
        <v>664</v>
      </c>
      <c r="C847" s="456" t="s">
        <v>476</v>
      </c>
      <c r="D847" s="457">
        <v>6.68</v>
      </c>
    </row>
    <row r="848" spans="1:4" ht="13.5" x14ac:dyDescent="0.25">
      <c r="A848" s="456">
        <v>89230</v>
      </c>
      <c r="B848" s="456" t="s">
        <v>665</v>
      </c>
      <c r="C848" s="456" t="s">
        <v>476</v>
      </c>
      <c r="D848" s="457">
        <v>122.75</v>
      </c>
    </row>
    <row r="849" spans="1:4" ht="13.5" x14ac:dyDescent="0.25">
      <c r="A849" s="456">
        <v>89231</v>
      </c>
      <c r="B849" s="456" t="s">
        <v>666</v>
      </c>
      <c r="C849" s="456" t="s">
        <v>476</v>
      </c>
      <c r="D849" s="457">
        <v>19.45</v>
      </c>
    </row>
    <row r="850" spans="1:4" ht="13.5" x14ac:dyDescent="0.25">
      <c r="A850" s="456">
        <v>89232</v>
      </c>
      <c r="B850" s="456" t="s">
        <v>667</v>
      </c>
      <c r="C850" s="456" t="s">
        <v>476</v>
      </c>
      <c r="D850" s="457">
        <v>218.95</v>
      </c>
    </row>
    <row r="851" spans="1:4" ht="13.5" x14ac:dyDescent="0.25">
      <c r="A851" s="456">
        <v>89233</v>
      </c>
      <c r="B851" s="456" t="s">
        <v>668</v>
      </c>
      <c r="C851" s="456" t="s">
        <v>476</v>
      </c>
      <c r="D851" s="457">
        <v>165.06</v>
      </c>
    </row>
    <row r="852" spans="1:4" ht="13.5" x14ac:dyDescent="0.25">
      <c r="A852" s="456">
        <v>89236</v>
      </c>
      <c r="B852" s="456" t="s">
        <v>669</v>
      </c>
      <c r="C852" s="456" t="s">
        <v>476</v>
      </c>
      <c r="D852" s="457">
        <v>286.74</v>
      </c>
    </row>
    <row r="853" spans="1:4" ht="13.5" x14ac:dyDescent="0.25">
      <c r="A853" s="456">
        <v>89237</v>
      </c>
      <c r="B853" s="456" t="s">
        <v>670</v>
      </c>
      <c r="C853" s="456" t="s">
        <v>476</v>
      </c>
      <c r="D853" s="457">
        <v>45.43</v>
      </c>
    </row>
    <row r="854" spans="1:4" ht="13.5" x14ac:dyDescent="0.25">
      <c r="A854" s="456">
        <v>89238</v>
      </c>
      <c r="B854" s="456" t="s">
        <v>671</v>
      </c>
      <c r="C854" s="456" t="s">
        <v>476</v>
      </c>
      <c r="D854" s="457">
        <v>511.47</v>
      </c>
    </row>
    <row r="855" spans="1:4" ht="13.5" x14ac:dyDescent="0.25">
      <c r="A855" s="456">
        <v>89239</v>
      </c>
      <c r="B855" s="456" t="s">
        <v>672</v>
      </c>
      <c r="C855" s="456" t="s">
        <v>476</v>
      </c>
      <c r="D855" s="457">
        <v>436.51</v>
      </c>
    </row>
    <row r="856" spans="1:4" ht="13.5" x14ac:dyDescent="0.25">
      <c r="A856" s="456">
        <v>89240</v>
      </c>
      <c r="B856" s="456" t="s">
        <v>673</v>
      </c>
      <c r="C856" s="456" t="s">
        <v>476</v>
      </c>
      <c r="D856" s="457">
        <v>88</v>
      </c>
    </row>
    <row r="857" spans="1:4" ht="13.5" x14ac:dyDescent="0.25">
      <c r="A857" s="456">
        <v>89241</v>
      </c>
      <c r="B857" s="456" t="s">
        <v>674</v>
      </c>
      <c r="C857" s="456" t="s">
        <v>476</v>
      </c>
      <c r="D857" s="457">
        <v>15.84</v>
      </c>
    </row>
    <row r="858" spans="1:4" ht="13.5" x14ac:dyDescent="0.25">
      <c r="A858" s="456">
        <v>89246</v>
      </c>
      <c r="B858" s="456" t="s">
        <v>675</v>
      </c>
      <c r="C858" s="456" t="s">
        <v>476</v>
      </c>
      <c r="D858" s="457">
        <v>249.16</v>
      </c>
    </row>
    <row r="859" spans="1:4" ht="13.5" x14ac:dyDescent="0.25">
      <c r="A859" s="456">
        <v>89247</v>
      </c>
      <c r="B859" s="456" t="s">
        <v>676</v>
      </c>
      <c r="C859" s="456" t="s">
        <v>476</v>
      </c>
      <c r="D859" s="457">
        <v>39.479999999999997</v>
      </c>
    </row>
    <row r="860" spans="1:4" ht="13.5" x14ac:dyDescent="0.25">
      <c r="A860" s="456">
        <v>89248</v>
      </c>
      <c r="B860" s="456" t="s">
        <v>677</v>
      </c>
      <c r="C860" s="456" t="s">
        <v>476</v>
      </c>
      <c r="D860" s="457">
        <v>444.43</v>
      </c>
    </row>
    <row r="861" spans="1:4" ht="13.5" x14ac:dyDescent="0.25">
      <c r="A861" s="456">
        <v>89249</v>
      </c>
      <c r="B861" s="456" t="s">
        <v>678</v>
      </c>
      <c r="C861" s="456" t="s">
        <v>476</v>
      </c>
      <c r="D861" s="457">
        <v>372.09</v>
      </c>
    </row>
    <row r="862" spans="1:4" ht="13.5" x14ac:dyDescent="0.25">
      <c r="A862" s="456">
        <v>89253</v>
      </c>
      <c r="B862" s="456" t="s">
        <v>679</v>
      </c>
      <c r="C862" s="456" t="s">
        <v>476</v>
      </c>
      <c r="D862" s="457">
        <v>72.11</v>
      </c>
    </row>
    <row r="863" spans="1:4" ht="13.5" x14ac:dyDescent="0.25">
      <c r="A863" s="456">
        <v>89254</v>
      </c>
      <c r="B863" s="456" t="s">
        <v>680</v>
      </c>
      <c r="C863" s="456" t="s">
        <v>476</v>
      </c>
      <c r="D863" s="457">
        <v>12.98</v>
      </c>
    </row>
    <row r="864" spans="1:4" ht="13.5" x14ac:dyDescent="0.25">
      <c r="A864" s="456">
        <v>89255</v>
      </c>
      <c r="B864" s="456" t="s">
        <v>681</v>
      </c>
      <c r="C864" s="456" t="s">
        <v>476</v>
      </c>
      <c r="D864" s="457">
        <v>115.92</v>
      </c>
    </row>
    <row r="865" spans="1:4" ht="13.5" x14ac:dyDescent="0.25">
      <c r="A865" s="456">
        <v>89256</v>
      </c>
      <c r="B865" s="456" t="s">
        <v>682</v>
      </c>
      <c r="C865" s="456" t="s">
        <v>476</v>
      </c>
      <c r="D865" s="457">
        <v>83.74</v>
      </c>
    </row>
    <row r="866" spans="1:4" ht="13.5" x14ac:dyDescent="0.25">
      <c r="A866" s="456">
        <v>89259</v>
      </c>
      <c r="B866" s="456" t="s">
        <v>683</v>
      </c>
      <c r="C866" s="456" t="s">
        <v>476</v>
      </c>
      <c r="D866" s="457">
        <v>18.989999999999998</v>
      </c>
    </row>
    <row r="867" spans="1:4" ht="13.5" x14ac:dyDescent="0.25">
      <c r="A867" s="456">
        <v>89260</v>
      </c>
      <c r="B867" s="456" t="s">
        <v>684</v>
      </c>
      <c r="C867" s="456" t="s">
        <v>476</v>
      </c>
      <c r="D867" s="457">
        <v>3.44</v>
      </c>
    </row>
    <row r="868" spans="1:4" ht="13.5" x14ac:dyDescent="0.25">
      <c r="A868" s="456">
        <v>89262</v>
      </c>
      <c r="B868" s="456" t="s">
        <v>685</v>
      </c>
      <c r="C868" s="456" t="s">
        <v>476</v>
      </c>
      <c r="D868" s="457">
        <v>31.25</v>
      </c>
    </row>
    <row r="869" spans="1:4" ht="13.5" x14ac:dyDescent="0.25">
      <c r="A869" s="456">
        <v>89264</v>
      </c>
      <c r="B869" s="456" t="s">
        <v>686</v>
      </c>
      <c r="C869" s="456" t="s">
        <v>476</v>
      </c>
      <c r="D869" s="457">
        <v>13.64</v>
      </c>
    </row>
    <row r="870" spans="1:4" ht="13.5" x14ac:dyDescent="0.25">
      <c r="A870" s="456">
        <v>89265</v>
      </c>
      <c r="B870" s="456" t="s">
        <v>687</v>
      </c>
      <c r="C870" s="456" t="s">
        <v>476</v>
      </c>
      <c r="D870" s="457">
        <v>2.73</v>
      </c>
    </row>
    <row r="871" spans="1:4" ht="13.5" x14ac:dyDescent="0.25">
      <c r="A871" s="456">
        <v>89266</v>
      </c>
      <c r="B871" s="456" t="s">
        <v>688</v>
      </c>
      <c r="C871" s="456" t="s">
        <v>476</v>
      </c>
      <c r="D871" s="457">
        <v>2.16</v>
      </c>
    </row>
    <row r="872" spans="1:4" ht="13.5" x14ac:dyDescent="0.25">
      <c r="A872" s="456">
        <v>89267</v>
      </c>
      <c r="B872" s="456" t="s">
        <v>689</v>
      </c>
      <c r="C872" s="456" t="s">
        <v>476</v>
      </c>
      <c r="D872" s="457">
        <v>45.59</v>
      </c>
    </row>
    <row r="873" spans="1:4" ht="13.5" x14ac:dyDescent="0.25">
      <c r="A873" s="456">
        <v>89268</v>
      </c>
      <c r="B873" s="456" t="s">
        <v>690</v>
      </c>
      <c r="C873" s="456" t="s">
        <v>476</v>
      </c>
      <c r="D873" s="457">
        <v>8.1999999999999993</v>
      </c>
    </row>
    <row r="874" spans="1:4" ht="13.5" x14ac:dyDescent="0.25">
      <c r="A874" s="456">
        <v>89269</v>
      </c>
      <c r="B874" s="456" t="s">
        <v>691</v>
      </c>
      <c r="C874" s="456" t="s">
        <v>476</v>
      </c>
      <c r="D874" s="457">
        <v>6.49</v>
      </c>
    </row>
    <row r="875" spans="1:4" ht="13.5" x14ac:dyDescent="0.25">
      <c r="A875" s="456">
        <v>89270</v>
      </c>
      <c r="B875" s="456" t="s">
        <v>692</v>
      </c>
      <c r="C875" s="456" t="s">
        <v>476</v>
      </c>
      <c r="D875" s="457">
        <v>73.290000000000006</v>
      </c>
    </row>
    <row r="876" spans="1:4" ht="13.5" x14ac:dyDescent="0.25">
      <c r="A876" s="456">
        <v>89271</v>
      </c>
      <c r="B876" s="456" t="s">
        <v>693</v>
      </c>
      <c r="C876" s="456" t="s">
        <v>476</v>
      </c>
      <c r="D876" s="457">
        <v>28.66</v>
      </c>
    </row>
    <row r="877" spans="1:4" ht="13.5" x14ac:dyDescent="0.25">
      <c r="A877" s="456">
        <v>89274</v>
      </c>
      <c r="B877" s="456" t="s">
        <v>11595</v>
      </c>
      <c r="C877" s="456" t="s">
        <v>476</v>
      </c>
      <c r="D877" s="457">
        <v>1.67</v>
      </c>
    </row>
    <row r="878" spans="1:4" ht="13.5" x14ac:dyDescent="0.25">
      <c r="A878" s="456">
        <v>89275</v>
      </c>
      <c r="B878" s="456" t="s">
        <v>11596</v>
      </c>
      <c r="C878" s="456" t="s">
        <v>476</v>
      </c>
      <c r="D878" s="457">
        <v>0.19</v>
      </c>
    </row>
    <row r="879" spans="1:4" ht="13.5" x14ac:dyDescent="0.25">
      <c r="A879" s="456">
        <v>89276</v>
      </c>
      <c r="B879" s="456" t="s">
        <v>11597</v>
      </c>
      <c r="C879" s="456" t="s">
        <v>476</v>
      </c>
      <c r="D879" s="457">
        <v>2.09</v>
      </c>
    </row>
    <row r="880" spans="1:4" ht="13.5" x14ac:dyDescent="0.25">
      <c r="A880" s="456">
        <v>89277</v>
      </c>
      <c r="B880" s="456" t="s">
        <v>11598</v>
      </c>
      <c r="C880" s="456" t="s">
        <v>476</v>
      </c>
      <c r="D880" s="457">
        <v>8.27</v>
      </c>
    </row>
    <row r="881" spans="1:4" ht="13.5" x14ac:dyDescent="0.25">
      <c r="A881" s="456">
        <v>89280</v>
      </c>
      <c r="B881" s="456" t="s">
        <v>694</v>
      </c>
      <c r="C881" s="456" t="s">
        <v>476</v>
      </c>
      <c r="D881" s="457">
        <v>39.18</v>
      </c>
    </row>
    <row r="882" spans="1:4" ht="13.5" x14ac:dyDescent="0.25">
      <c r="A882" s="456">
        <v>89281</v>
      </c>
      <c r="B882" s="456" t="s">
        <v>695</v>
      </c>
      <c r="C882" s="456" t="s">
        <v>476</v>
      </c>
      <c r="D882" s="457">
        <v>5.44</v>
      </c>
    </row>
    <row r="883" spans="1:4" ht="13.5" x14ac:dyDescent="0.25">
      <c r="A883" s="456">
        <v>89870</v>
      </c>
      <c r="B883" s="456" t="s">
        <v>696</v>
      </c>
      <c r="C883" s="456" t="s">
        <v>476</v>
      </c>
      <c r="D883" s="457">
        <v>32.61</v>
      </c>
    </row>
    <row r="884" spans="1:4" ht="13.5" x14ac:dyDescent="0.25">
      <c r="A884" s="456">
        <v>89871</v>
      </c>
      <c r="B884" s="456" t="s">
        <v>697</v>
      </c>
      <c r="C884" s="456" t="s">
        <v>476</v>
      </c>
      <c r="D884" s="457">
        <v>5.71</v>
      </c>
    </row>
    <row r="885" spans="1:4" ht="13.5" x14ac:dyDescent="0.25">
      <c r="A885" s="456">
        <v>89872</v>
      </c>
      <c r="B885" s="456" t="s">
        <v>698</v>
      </c>
      <c r="C885" s="456" t="s">
        <v>476</v>
      </c>
      <c r="D885" s="457">
        <v>4.53</v>
      </c>
    </row>
    <row r="886" spans="1:4" ht="13.5" x14ac:dyDescent="0.25">
      <c r="A886" s="456">
        <v>89873</v>
      </c>
      <c r="B886" s="456" t="s">
        <v>699</v>
      </c>
      <c r="C886" s="456" t="s">
        <v>476</v>
      </c>
      <c r="D886" s="457">
        <v>55.08</v>
      </c>
    </row>
    <row r="887" spans="1:4" ht="13.5" x14ac:dyDescent="0.25">
      <c r="A887" s="456">
        <v>89874</v>
      </c>
      <c r="B887" s="456" t="s">
        <v>700</v>
      </c>
      <c r="C887" s="456" t="s">
        <v>476</v>
      </c>
      <c r="D887" s="457">
        <v>174.16</v>
      </c>
    </row>
    <row r="888" spans="1:4" ht="13.5" x14ac:dyDescent="0.25">
      <c r="A888" s="456">
        <v>89878</v>
      </c>
      <c r="B888" s="456" t="s">
        <v>701</v>
      </c>
      <c r="C888" s="456" t="s">
        <v>476</v>
      </c>
      <c r="D888" s="457">
        <v>35.15</v>
      </c>
    </row>
    <row r="889" spans="1:4" ht="13.5" x14ac:dyDescent="0.25">
      <c r="A889" s="456">
        <v>89879</v>
      </c>
      <c r="B889" s="456" t="s">
        <v>702</v>
      </c>
      <c r="C889" s="456" t="s">
        <v>476</v>
      </c>
      <c r="D889" s="457">
        <v>6.04</v>
      </c>
    </row>
    <row r="890" spans="1:4" ht="13.5" x14ac:dyDescent="0.25">
      <c r="A890" s="456">
        <v>89880</v>
      </c>
      <c r="B890" s="456" t="s">
        <v>703</v>
      </c>
      <c r="C890" s="456" t="s">
        <v>476</v>
      </c>
      <c r="D890" s="457">
        <v>4.79</v>
      </c>
    </row>
    <row r="891" spans="1:4" ht="13.5" x14ac:dyDescent="0.25">
      <c r="A891" s="456">
        <v>89881</v>
      </c>
      <c r="B891" s="456" t="s">
        <v>704</v>
      </c>
      <c r="C891" s="456" t="s">
        <v>476</v>
      </c>
      <c r="D891" s="457">
        <v>58.76</v>
      </c>
    </row>
    <row r="892" spans="1:4" ht="13.5" x14ac:dyDescent="0.25">
      <c r="A892" s="456">
        <v>89882</v>
      </c>
      <c r="B892" s="456" t="s">
        <v>705</v>
      </c>
      <c r="C892" s="456" t="s">
        <v>476</v>
      </c>
      <c r="D892" s="457">
        <v>200.94</v>
      </c>
    </row>
    <row r="893" spans="1:4" ht="13.5" x14ac:dyDescent="0.25">
      <c r="A893" s="456">
        <v>90582</v>
      </c>
      <c r="B893" s="456" t="s">
        <v>706</v>
      </c>
      <c r="C893" s="456" t="s">
        <v>476</v>
      </c>
      <c r="D893" s="457">
        <v>0.4</v>
      </c>
    </row>
    <row r="894" spans="1:4" ht="13.5" x14ac:dyDescent="0.25">
      <c r="A894" s="456">
        <v>90583</v>
      </c>
      <c r="B894" s="456" t="s">
        <v>707</v>
      </c>
      <c r="C894" s="456" t="s">
        <v>476</v>
      </c>
      <c r="D894" s="457">
        <v>0.04</v>
      </c>
    </row>
    <row r="895" spans="1:4" ht="13.5" x14ac:dyDescent="0.25">
      <c r="A895" s="456">
        <v>90584</v>
      </c>
      <c r="B895" s="456" t="s">
        <v>708</v>
      </c>
      <c r="C895" s="456" t="s">
        <v>476</v>
      </c>
      <c r="D895" s="457">
        <v>0.31</v>
      </c>
    </row>
    <row r="896" spans="1:4" ht="13.5" x14ac:dyDescent="0.25">
      <c r="A896" s="456">
        <v>90585</v>
      </c>
      <c r="B896" s="456" t="s">
        <v>709</v>
      </c>
      <c r="C896" s="456" t="s">
        <v>476</v>
      </c>
      <c r="D896" s="457">
        <v>0.47</v>
      </c>
    </row>
    <row r="897" spans="1:4" ht="13.5" x14ac:dyDescent="0.25">
      <c r="A897" s="456">
        <v>90621</v>
      </c>
      <c r="B897" s="456" t="s">
        <v>710</v>
      </c>
      <c r="C897" s="456" t="s">
        <v>476</v>
      </c>
      <c r="D897" s="457">
        <v>2.15</v>
      </c>
    </row>
    <row r="898" spans="1:4" ht="13.5" x14ac:dyDescent="0.25">
      <c r="A898" s="456">
        <v>90622</v>
      </c>
      <c r="B898" s="456" t="s">
        <v>711</v>
      </c>
      <c r="C898" s="456" t="s">
        <v>476</v>
      </c>
      <c r="D898" s="457">
        <v>0.25</v>
      </c>
    </row>
    <row r="899" spans="1:4" ht="13.5" x14ac:dyDescent="0.25">
      <c r="A899" s="456">
        <v>90623</v>
      </c>
      <c r="B899" s="456" t="s">
        <v>712</v>
      </c>
      <c r="C899" s="456" t="s">
        <v>476</v>
      </c>
      <c r="D899" s="457">
        <v>2.69</v>
      </c>
    </row>
    <row r="900" spans="1:4" ht="13.5" x14ac:dyDescent="0.25">
      <c r="A900" s="456">
        <v>90624</v>
      </c>
      <c r="B900" s="456" t="s">
        <v>713</v>
      </c>
      <c r="C900" s="456" t="s">
        <v>476</v>
      </c>
      <c r="D900" s="457">
        <v>2.84</v>
      </c>
    </row>
    <row r="901" spans="1:4" ht="13.5" x14ac:dyDescent="0.25">
      <c r="A901" s="456">
        <v>90627</v>
      </c>
      <c r="B901" s="456" t="s">
        <v>714</v>
      </c>
      <c r="C901" s="456" t="s">
        <v>476</v>
      </c>
      <c r="D901" s="457">
        <v>45.6</v>
      </c>
    </row>
    <row r="902" spans="1:4" ht="13.5" x14ac:dyDescent="0.25">
      <c r="A902" s="456">
        <v>90628</v>
      </c>
      <c r="B902" s="456" t="s">
        <v>715</v>
      </c>
      <c r="C902" s="456" t="s">
        <v>476</v>
      </c>
      <c r="D902" s="457">
        <v>6.24</v>
      </c>
    </row>
    <row r="903" spans="1:4" ht="13.5" x14ac:dyDescent="0.25">
      <c r="A903" s="456">
        <v>90629</v>
      </c>
      <c r="B903" s="456" t="s">
        <v>716</v>
      </c>
      <c r="C903" s="456" t="s">
        <v>476</v>
      </c>
      <c r="D903" s="457">
        <v>57.06</v>
      </c>
    </row>
    <row r="904" spans="1:4" ht="13.5" x14ac:dyDescent="0.25">
      <c r="A904" s="456">
        <v>90630</v>
      </c>
      <c r="B904" s="456" t="s">
        <v>717</v>
      </c>
      <c r="C904" s="456" t="s">
        <v>476</v>
      </c>
      <c r="D904" s="457">
        <v>1.35</v>
      </c>
    </row>
    <row r="905" spans="1:4" ht="13.5" x14ac:dyDescent="0.25">
      <c r="A905" s="456">
        <v>90633</v>
      </c>
      <c r="B905" s="456" t="s">
        <v>718</v>
      </c>
      <c r="C905" s="456" t="s">
        <v>476</v>
      </c>
      <c r="D905" s="457">
        <v>4.25</v>
      </c>
    </row>
    <row r="906" spans="1:4" ht="13.5" x14ac:dyDescent="0.25">
      <c r="A906" s="456">
        <v>90634</v>
      </c>
      <c r="B906" s="456" t="s">
        <v>719</v>
      </c>
      <c r="C906" s="456" t="s">
        <v>476</v>
      </c>
      <c r="D906" s="457">
        <v>0.5</v>
      </c>
    </row>
    <row r="907" spans="1:4" ht="13.5" x14ac:dyDescent="0.25">
      <c r="A907" s="456">
        <v>90635</v>
      </c>
      <c r="B907" s="456" t="s">
        <v>720</v>
      </c>
      <c r="C907" s="456" t="s">
        <v>476</v>
      </c>
      <c r="D907" s="457">
        <v>4.6500000000000004</v>
      </c>
    </row>
    <row r="908" spans="1:4" ht="13.5" x14ac:dyDescent="0.25">
      <c r="A908" s="456">
        <v>90636</v>
      </c>
      <c r="B908" s="456" t="s">
        <v>721</v>
      </c>
      <c r="C908" s="456" t="s">
        <v>476</v>
      </c>
      <c r="D908" s="457">
        <v>5.69</v>
      </c>
    </row>
    <row r="909" spans="1:4" ht="13.5" x14ac:dyDescent="0.25">
      <c r="A909" s="456">
        <v>90639</v>
      </c>
      <c r="B909" s="456" t="s">
        <v>722</v>
      </c>
      <c r="C909" s="456" t="s">
        <v>476</v>
      </c>
      <c r="D909" s="457">
        <v>6.35</v>
      </c>
    </row>
    <row r="910" spans="1:4" ht="13.5" x14ac:dyDescent="0.25">
      <c r="A910" s="456">
        <v>90640</v>
      </c>
      <c r="B910" s="456" t="s">
        <v>723</v>
      </c>
      <c r="C910" s="456" t="s">
        <v>476</v>
      </c>
      <c r="D910" s="457">
        <v>0.75</v>
      </c>
    </row>
    <row r="911" spans="1:4" ht="13.5" x14ac:dyDescent="0.25">
      <c r="A911" s="456">
        <v>90641</v>
      </c>
      <c r="B911" s="456" t="s">
        <v>724</v>
      </c>
      <c r="C911" s="456" t="s">
        <v>476</v>
      </c>
      <c r="D911" s="457">
        <v>6.94</v>
      </c>
    </row>
    <row r="912" spans="1:4" ht="13.5" x14ac:dyDescent="0.25">
      <c r="A912" s="456">
        <v>90642</v>
      </c>
      <c r="B912" s="456" t="s">
        <v>725</v>
      </c>
      <c r="C912" s="456" t="s">
        <v>476</v>
      </c>
      <c r="D912" s="457">
        <v>12.41</v>
      </c>
    </row>
    <row r="913" spans="1:4" ht="13.5" x14ac:dyDescent="0.25">
      <c r="A913" s="456">
        <v>90646</v>
      </c>
      <c r="B913" s="456" t="s">
        <v>726</v>
      </c>
      <c r="C913" s="456" t="s">
        <v>476</v>
      </c>
      <c r="D913" s="457">
        <v>0.64</v>
      </c>
    </row>
    <row r="914" spans="1:4" ht="13.5" x14ac:dyDescent="0.25">
      <c r="A914" s="456">
        <v>90647</v>
      </c>
      <c r="B914" s="456" t="s">
        <v>727</v>
      </c>
      <c r="C914" s="456" t="s">
        <v>476</v>
      </c>
      <c r="D914" s="457">
        <v>7.0000000000000007E-2</v>
      </c>
    </row>
    <row r="915" spans="1:4" ht="13.5" x14ac:dyDescent="0.25">
      <c r="A915" s="456">
        <v>90648</v>
      </c>
      <c r="B915" s="456" t="s">
        <v>728</v>
      </c>
      <c r="C915" s="456" t="s">
        <v>476</v>
      </c>
      <c r="D915" s="457">
        <v>0.7</v>
      </c>
    </row>
    <row r="916" spans="1:4" ht="13.5" x14ac:dyDescent="0.25">
      <c r="A916" s="456">
        <v>90649</v>
      </c>
      <c r="B916" s="456" t="s">
        <v>729</v>
      </c>
      <c r="C916" s="456" t="s">
        <v>476</v>
      </c>
      <c r="D916" s="457">
        <v>8.84</v>
      </c>
    </row>
    <row r="917" spans="1:4" ht="13.5" x14ac:dyDescent="0.25">
      <c r="A917" s="456">
        <v>90652</v>
      </c>
      <c r="B917" s="456" t="s">
        <v>730</v>
      </c>
      <c r="C917" s="456" t="s">
        <v>476</v>
      </c>
      <c r="D917" s="457">
        <v>4.13</v>
      </c>
    </row>
    <row r="918" spans="1:4" ht="13.5" x14ac:dyDescent="0.25">
      <c r="A918" s="456">
        <v>90653</v>
      </c>
      <c r="B918" s="456" t="s">
        <v>731</v>
      </c>
      <c r="C918" s="456" t="s">
        <v>476</v>
      </c>
      <c r="D918" s="457">
        <v>0.49</v>
      </c>
    </row>
    <row r="919" spans="1:4" ht="13.5" x14ac:dyDescent="0.25">
      <c r="A919" s="456">
        <v>90654</v>
      </c>
      <c r="B919" s="456" t="s">
        <v>732</v>
      </c>
      <c r="C919" s="456" t="s">
        <v>476</v>
      </c>
      <c r="D919" s="457">
        <v>4.5199999999999996</v>
      </c>
    </row>
    <row r="920" spans="1:4" ht="13.5" x14ac:dyDescent="0.25">
      <c r="A920" s="456">
        <v>90655</v>
      </c>
      <c r="B920" s="456" t="s">
        <v>733</v>
      </c>
      <c r="C920" s="456" t="s">
        <v>476</v>
      </c>
      <c r="D920" s="457">
        <v>5.82</v>
      </c>
    </row>
    <row r="921" spans="1:4" ht="13.5" x14ac:dyDescent="0.25">
      <c r="A921" s="456">
        <v>90658</v>
      </c>
      <c r="B921" s="456" t="s">
        <v>734</v>
      </c>
      <c r="C921" s="456" t="s">
        <v>476</v>
      </c>
      <c r="D921" s="457">
        <v>4.43</v>
      </c>
    </row>
    <row r="922" spans="1:4" ht="13.5" x14ac:dyDescent="0.25">
      <c r="A922" s="456">
        <v>90659</v>
      </c>
      <c r="B922" s="456" t="s">
        <v>735</v>
      </c>
      <c r="C922" s="456" t="s">
        <v>476</v>
      </c>
      <c r="D922" s="457">
        <v>0.52</v>
      </c>
    </row>
    <row r="923" spans="1:4" ht="13.5" x14ac:dyDescent="0.25">
      <c r="A923" s="456">
        <v>90660</v>
      </c>
      <c r="B923" s="456" t="s">
        <v>736</v>
      </c>
      <c r="C923" s="456" t="s">
        <v>476</v>
      </c>
      <c r="D923" s="457">
        <v>4.84</v>
      </c>
    </row>
    <row r="924" spans="1:4" ht="13.5" x14ac:dyDescent="0.25">
      <c r="A924" s="456">
        <v>90661</v>
      </c>
      <c r="B924" s="456" t="s">
        <v>737</v>
      </c>
      <c r="C924" s="456" t="s">
        <v>476</v>
      </c>
      <c r="D924" s="457">
        <v>5.82</v>
      </c>
    </row>
    <row r="925" spans="1:4" ht="13.5" x14ac:dyDescent="0.25">
      <c r="A925" s="456">
        <v>90664</v>
      </c>
      <c r="B925" s="456" t="s">
        <v>738</v>
      </c>
      <c r="C925" s="456" t="s">
        <v>476</v>
      </c>
      <c r="D925" s="457">
        <v>5.57</v>
      </c>
    </row>
    <row r="926" spans="1:4" ht="13.5" x14ac:dyDescent="0.25">
      <c r="A926" s="456">
        <v>90665</v>
      </c>
      <c r="B926" s="456" t="s">
        <v>739</v>
      </c>
      <c r="C926" s="456" t="s">
        <v>476</v>
      </c>
      <c r="D926" s="457">
        <v>0.77</v>
      </c>
    </row>
    <row r="927" spans="1:4" ht="13.5" x14ac:dyDescent="0.25">
      <c r="A927" s="456">
        <v>90666</v>
      </c>
      <c r="B927" s="456" t="s">
        <v>740</v>
      </c>
      <c r="C927" s="456" t="s">
        <v>476</v>
      </c>
      <c r="D927" s="457">
        <v>6.97</v>
      </c>
    </row>
    <row r="928" spans="1:4" ht="13.5" x14ac:dyDescent="0.25">
      <c r="A928" s="456">
        <v>90667</v>
      </c>
      <c r="B928" s="456" t="s">
        <v>741</v>
      </c>
      <c r="C928" s="456" t="s">
        <v>476</v>
      </c>
      <c r="D928" s="457">
        <v>14.77</v>
      </c>
    </row>
    <row r="929" spans="1:4" ht="13.5" x14ac:dyDescent="0.25">
      <c r="A929" s="456">
        <v>90670</v>
      </c>
      <c r="B929" s="456" t="s">
        <v>742</v>
      </c>
      <c r="C929" s="456" t="s">
        <v>476</v>
      </c>
      <c r="D929" s="457">
        <v>209.27</v>
      </c>
    </row>
    <row r="930" spans="1:4" ht="13.5" x14ac:dyDescent="0.25">
      <c r="A930" s="456">
        <v>90671</v>
      </c>
      <c r="B930" s="456" t="s">
        <v>743</v>
      </c>
      <c r="C930" s="456" t="s">
        <v>476</v>
      </c>
      <c r="D930" s="457">
        <v>29.05</v>
      </c>
    </row>
    <row r="931" spans="1:4" ht="13.5" x14ac:dyDescent="0.25">
      <c r="A931" s="456">
        <v>90672</v>
      </c>
      <c r="B931" s="456" t="s">
        <v>744</v>
      </c>
      <c r="C931" s="456" t="s">
        <v>476</v>
      </c>
      <c r="D931" s="457">
        <v>261.88</v>
      </c>
    </row>
    <row r="932" spans="1:4" ht="13.5" x14ac:dyDescent="0.25">
      <c r="A932" s="456">
        <v>90673</v>
      </c>
      <c r="B932" s="456" t="s">
        <v>745</v>
      </c>
      <c r="C932" s="456" t="s">
        <v>476</v>
      </c>
      <c r="D932" s="457">
        <v>118.14</v>
      </c>
    </row>
    <row r="933" spans="1:4" ht="13.5" x14ac:dyDescent="0.25">
      <c r="A933" s="456">
        <v>90676</v>
      </c>
      <c r="B933" s="456" t="s">
        <v>746</v>
      </c>
      <c r="C933" s="456" t="s">
        <v>476</v>
      </c>
      <c r="D933" s="457">
        <v>97.08</v>
      </c>
    </row>
    <row r="934" spans="1:4" ht="13.5" x14ac:dyDescent="0.25">
      <c r="A934" s="456">
        <v>90677</v>
      </c>
      <c r="B934" s="456" t="s">
        <v>747</v>
      </c>
      <c r="C934" s="456" t="s">
        <v>476</v>
      </c>
      <c r="D934" s="457">
        <v>14.72</v>
      </c>
    </row>
    <row r="935" spans="1:4" ht="13.5" x14ac:dyDescent="0.25">
      <c r="A935" s="456">
        <v>90678</v>
      </c>
      <c r="B935" s="456" t="s">
        <v>748</v>
      </c>
      <c r="C935" s="456" t="s">
        <v>476</v>
      </c>
      <c r="D935" s="457">
        <v>132.38999999999999</v>
      </c>
    </row>
    <row r="936" spans="1:4" ht="13.5" x14ac:dyDescent="0.25">
      <c r="A936" s="456">
        <v>90679</v>
      </c>
      <c r="B936" s="456" t="s">
        <v>749</v>
      </c>
      <c r="C936" s="456" t="s">
        <v>476</v>
      </c>
      <c r="D936" s="457">
        <v>90.6</v>
      </c>
    </row>
    <row r="937" spans="1:4" ht="13.5" x14ac:dyDescent="0.25">
      <c r="A937" s="456">
        <v>90682</v>
      </c>
      <c r="B937" s="456" t="s">
        <v>750</v>
      </c>
      <c r="C937" s="456" t="s">
        <v>476</v>
      </c>
      <c r="D937" s="457">
        <v>29.53</v>
      </c>
    </row>
    <row r="938" spans="1:4" ht="13.5" x14ac:dyDescent="0.25">
      <c r="A938" s="456">
        <v>90683</v>
      </c>
      <c r="B938" s="456" t="s">
        <v>751</v>
      </c>
      <c r="C938" s="456" t="s">
        <v>476</v>
      </c>
      <c r="D938" s="457">
        <v>3.5</v>
      </c>
    </row>
    <row r="939" spans="1:4" ht="13.5" x14ac:dyDescent="0.25">
      <c r="A939" s="456">
        <v>90684</v>
      </c>
      <c r="B939" s="456" t="s">
        <v>752</v>
      </c>
      <c r="C939" s="456" t="s">
        <v>476</v>
      </c>
      <c r="D939" s="457">
        <v>32.299999999999997</v>
      </c>
    </row>
    <row r="940" spans="1:4" ht="13.5" x14ac:dyDescent="0.25">
      <c r="A940" s="456">
        <v>90685</v>
      </c>
      <c r="B940" s="456" t="s">
        <v>753</v>
      </c>
      <c r="C940" s="456" t="s">
        <v>476</v>
      </c>
      <c r="D940" s="457">
        <v>56.2</v>
      </c>
    </row>
    <row r="941" spans="1:4" ht="13.5" x14ac:dyDescent="0.25">
      <c r="A941" s="456">
        <v>90688</v>
      </c>
      <c r="B941" s="456" t="s">
        <v>754</v>
      </c>
      <c r="C941" s="456" t="s">
        <v>476</v>
      </c>
      <c r="D941" s="457">
        <v>15.18</v>
      </c>
    </row>
    <row r="942" spans="1:4" ht="13.5" x14ac:dyDescent="0.25">
      <c r="A942" s="456">
        <v>90689</v>
      </c>
      <c r="B942" s="456" t="s">
        <v>755</v>
      </c>
      <c r="C942" s="456" t="s">
        <v>476</v>
      </c>
      <c r="D942" s="457">
        <v>1.53</v>
      </c>
    </row>
    <row r="943" spans="1:4" ht="13.5" x14ac:dyDescent="0.25">
      <c r="A943" s="456">
        <v>90690</v>
      </c>
      <c r="B943" s="456" t="s">
        <v>756</v>
      </c>
      <c r="C943" s="456" t="s">
        <v>476</v>
      </c>
      <c r="D943" s="457">
        <v>18.97</v>
      </c>
    </row>
    <row r="944" spans="1:4" ht="13.5" x14ac:dyDescent="0.25">
      <c r="A944" s="456">
        <v>90691</v>
      </c>
      <c r="B944" s="456" t="s">
        <v>757</v>
      </c>
      <c r="C944" s="456" t="s">
        <v>476</v>
      </c>
      <c r="D944" s="457">
        <v>39.36</v>
      </c>
    </row>
    <row r="945" spans="1:4" ht="13.5" x14ac:dyDescent="0.25">
      <c r="A945" s="456">
        <v>90957</v>
      </c>
      <c r="B945" s="456" t="s">
        <v>758</v>
      </c>
      <c r="C945" s="456" t="s">
        <v>476</v>
      </c>
      <c r="D945" s="457">
        <v>4.1500000000000004</v>
      </c>
    </row>
    <row r="946" spans="1:4" ht="13.5" x14ac:dyDescent="0.25">
      <c r="A946" s="456">
        <v>90958</v>
      </c>
      <c r="B946" s="456" t="s">
        <v>759</v>
      </c>
      <c r="C946" s="456" t="s">
        <v>476</v>
      </c>
      <c r="D946" s="457">
        <v>0.56999999999999995</v>
      </c>
    </row>
    <row r="947" spans="1:4" ht="13.5" x14ac:dyDescent="0.25">
      <c r="A947" s="456">
        <v>90960</v>
      </c>
      <c r="B947" s="456" t="s">
        <v>760</v>
      </c>
      <c r="C947" s="456" t="s">
        <v>476</v>
      </c>
      <c r="D947" s="457">
        <v>5.54</v>
      </c>
    </row>
    <row r="948" spans="1:4" ht="13.5" x14ac:dyDescent="0.25">
      <c r="A948" s="456">
        <v>90961</v>
      </c>
      <c r="B948" s="456" t="s">
        <v>761</v>
      </c>
      <c r="C948" s="456" t="s">
        <v>476</v>
      </c>
      <c r="D948" s="457">
        <v>0.77</v>
      </c>
    </row>
    <row r="949" spans="1:4" ht="13.5" x14ac:dyDescent="0.25">
      <c r="A949" s="456">
        <v>90962</v>
      </c>
      <c r="B949" s="456" t="s">
        <v>762</v>
      </c>
      <c r="C949" s="456" t="s">
        <v>476</v>
      </c>
      <c r="D949" s="457">
        <v>6.94</v>
      </c>
    </row>
    <row r="950" spans="1:4" ht="13.5" x14ac:dyDescent="0.25">
      <c r="A950" s="456">
        <v>90963</v>
      </c>
      <c r="B950" s="456" t="s">
        <v>763</v>
      </c>
      <c r="C950" s="456" t="s">
        <v>476</v>
      </c>
      <c r="D950" s="457">
        <v>14.77</v>
      </c>
    </row>
    <row r="951" spans="1:4" ht="13.5" x14ac:dyDescent="0.25">
      <c r="A951" s="456">
        <v>90968</v>
      </c>
      <c r="B951" s="456" t="s">
        <v>764</v>
      </c>
      <c r="C951" s="456" t="s">
        <v>476</v>
      </c>
      <c r="D951" s="457">
        <v>5.56</v>
      </c>
    </row>
    <row r="952" spans="1:4" ht="13.5" x14ac:dyDescent="0.25">
      <c r="A952" s="456">
        <v>90969</v>
      </c>
      <c r="B952" s="456" t="s">
        <v>765</v>
      </c>
      <c r="C952" s="456" t="s">
        <v>476</v>
      </c>
      <c r="D952" s="457">
        <v>0.77</v>
      </c>
    </row>
    <row r="953" spans="1:4" ht="13.5" x14ac:dyDescent="0.25">
      <c r="A953" s="456">
        <v>90970</v>
      </c>
      <c r="B953" s="456" t="s">
        <v>766</v>
      </c>
      <c r="C953" s="456" t="s">
        <v>476</v>
      </c>
      <c r="D953" s="457">
        <v>6.96</v>
      </c>
    </row>
    <row r="954" spans="1:4" ht="13.5" x14ac:dyDescent="0.25">
      <c r="A954" s="456">
        <v>90971</v>
      </c>
      <c r="B954" s="456" t="s">
        <v>767</v>
      </c>
      <c r="C954" s="456" t="s">
        <v>476</v>
      </c>
      <c r="D954" s="457">
        <v>59.86</v>
      </c>
    </row>
    <row r="955" spans="1:4" ht="13.5" x14ac:dyDescent="0.25">
      <c r="A955" s="456">
        <v>90975</v>
      </c>
      <c r="B955" s="456" t="s">
        <v>768</v>
      </c>
      <c r="C955" s="456" t="s">
        <v>476</v>
      </c>
      <c r="D955" s="457">
        <v>14.12</v>
      </c>
    </row>
    <row r="956" spans="1:4" ht="13.5" x14ac:dyDescent="0.25">
      <c r="A956" s="456">
        <v>90976</v>
      </c>
      <c r="B956" s="456" t="s">
        <v>769</v>
      </c>
      <c r="C956" s="456" t="s">
        <v>476</v>
      </c>
      <c r="D956" s="457">
        <v>1.96</v>
      </c>
    </row>
    <row r="957" spans="1:4" ht="13.5" x14ac:dyDescent="0.25">
      <c r="A957" s="456">
        <v>90977</v>
      </c>
      <c r="B957" s="456" t="s">
        <v>770</v>
      </c>
      <c r="C957" s="456" t="s">
        <v>476</v>
      </c>
      <c r="D957" s="457">
        <v>17.670000000000002</v>
      </c>
    </row>
    <row r="958" spans="1:4" ht="13.5" x14ac:dyDescent="0.25">
      <c r="A958" s="456">
        <v>90978</v>
      </c>
      <c r="B958" s="456" t="s">
        <v>771</v>
      </c>
      <c r="C958" s="456" t="s">
        <v>476</v>
      </c>
      <c r="D958" s="457">
        <v>155.31</v>
      </c>
    </row>
    <row r="959" spans="1:4" ht="13.5" x14ac:dyDescent="0.25">
      <c r="A959" s="456">
        <v>90992</v>
      </c>
      <c r="B959" s="456" t="s">
        <v>772</v>
      </c>
      <c r="C959" s="456" t="s">
        <v>476</v>
      </c>
      <c r="D959" s="457">
        <v>6.59</v>
      </c>
    </row>
    <row r="960" spans="1:4" ht="13.5" x14ac:dyDescent="0.25">
      <c r="A960" s="456">
        <v>90993</v>
      </c>
      <c r="B960" s="456" t="s">
        <v>773</v>
      </c>
      <c r="C960" s="456" t="s">
        <v>476</v>
      </c>
      <c r="D960" s="457">
        <v>0.91</v>
      </c>
    </row>
    <row r="961" spans="1:4" ht="13.5" x14ac:dyDescent="0.25">
      <c r="A961" s="456">
        <v>90994</v>
      </c>
      <c r="B961" s="456" t="s">
        <v>774</v>
      </c>
      <c r="C961" s="456" t="s">
        <v>476</v>
      </c>
      <c r="D961" s="457">
        <v>8.25</v>
      </c>
    </row>
    <row r="962" spans="1:4" ht="13.5" x14ac:dyDescent="0.25">
      <c r="A962" s="456">
        <v>90995</v>
      </c>
      <c r="B962" s="456" t="s">
        <v>775</v>
      </c>
      <c r="C962" s="456" t="s">
        <v>476</v>
      </c>
      <c r="D962" s="457">
        <v>81.319999999999993</v>
      </c>
    </row>
    <row r="963" spans="1:4" ht="13.5" x14ac:dyDescent="0.25">
      <c r="A963" s="456">
        <v>91021</v>
      </c>
      <c r="B963" s="456" t="s">
        <v>776</v>
      </c>
      <c r="C963" s="456" t="s">
        <v>476</v>
      </c>
      <c r="D963" s="457">
        <v>11.56</v>
      </c>
    </row>
    <row r="964" spans="1:4" ht="13.5" x14ac:dyDescent="0.25">
      <c r="A964" s="456">
        <v>91026</v>
      </c>
      <c r="B964" s="456" t="s">
        <v>777</v>
      </c>
      <c r="C964" s="456" t="s">
        <v>476</v>
      </c>
      <c r="D964" s="457">
        <v>18.98</v>
      </c>
    </row>
    <row r="965" spans="1:4" ht="13.5" x14ac:dyDescent="0.25">
      <c r="A965" s="456">
        <v>91027</v>
      </c>
      <c r="B965" s="456" t="s">
        <v>778</v>
      </c>
      <c r="C965" s="456" t="s">
        <v>476</v>
      </c>
      <c r="D965" s="457">
        <v>3.86</v>
      </c>
    </row>
    <row r="966" spans="1:4" ht="13.5" x14ac:dyDescent="0.25">
      <c r="A966" s="456">
        <v>91028</v>
      </c>
      <c r="B966" s="456" t="s">
        <v>779</v>
      </c>
      <c r="C966" s="456" t="s">
        <v>476</v>
      </c>
      <c r="D966" s="457">
        <v>3.05</v>
      </c>
    </row>
    <row r="967" spans="1:4" ht="13.5" x14ac:dyDescent="0.25">
      <c r="A967" s="456">
        <v>91029</v>
      </c>
      <c r="B967" s="456" t="s">
        <v>780</v>
      </c>
      <c r="C967" s="456" t="s">
        <v>476</v>
      </c>
      <c r="D967" s="457">
        <v>34.64</v>
      </c>
    </row>
    <row r="968" spans="1:4" ht="13.5" x14ac:dyDescent="0.25">
      <c r="A968" s="456">
        <v>91030</v>
      </c>
      <c r="B968" s="456" t="s">
        <v>781</v>
      </c>
      <c r="C968" s="456" t="s">
        <v>476</v>
      </c>
      <c r="D968" s="457">
        <v>144.91</v>
      </c>
    </row>
    <row r="969" spans="1:4" ht="13.5" x14ac:dyDescent="0.25">
      <c r="A969" s="456">
        <v>91273</v>
      </c>
      <c r="B969" s="456" t="s">
        <v>782</v>
      </c>
      <c r="C969" s="456" t="s">
        <v>476</v>
      </c>
      <c r="D969" s="457">
        <v>0.5</v>
      </c>
    </row>
    <row r="970" spans="1:4" ht="13.5" x14ac:dyDescent="0.25">
      <c r="A970" s="456">
        <v>91274</v>
      </c>
      <c r="B970" s="456" t="s">
        <v>783</v>
      </c>
      <c r="C970" s="456" t="s">
        <v>476</v>
      </c>
      <c r="D970" s="457">
        <v>0.06</v>
      </c>
    </row>
    <row r="971" spans="1:4" ht="13.5" x14ac:dyDescent="0.25">
      <c r="A971" s="456">
        <v>91275</v>
      </c>
      <c r="B971" s="456" t="s">
        <v>784</v>
      </c>
      <c r="C971" s="456" t="s">
        <v>476</v>
      </c>
      <c r="D971" s="457">
        <v>0.62</v>
      </c>
    </row>
    <row r="972" spans="1:4" ht="13.5" x14ac:dyDescent="0.25">
      <c r="A972" s="456">
        <v>91276</v>
      </c>
      <c r="B972" s="456" t="s">
        <v>785</v>
      </c>
      <c r="C972" s="456" t="s">
        <v>476</v>
      </c>
      <c r="D972" s="457">
        <v>9.24</v>
      </c>
    </row>
    <row r="973" spans="1:4" ht="13.5" x14ac:dyDescent="0.25">
      <c r="A973" s="456">
        <v>91279</v>
      </c>
      <c r="B973" s="456" t="s">
        <v>786</v>
      </c>
      <c r="C973" s="456" t="s">
        <v>476</v>
      </c>
      <c r="D973" s="457">
        <v>1.07</v>
      </c>
    </row>
    <row r="974" spans="1:4" ht="13.5" x14ac:dyDescent="0.25">
      <c r="A974" s="456">
        <v>91280</v>
      </c>
      <c r="B974" s="456" t="s">
        <v>787</v>
      </c>
      <c r="C974" s="456" t="s">
        <v>476</v>
      </c>
      <c r="D974" s="457">
        <v>0.12</v>
      </c>
    </row>
    <row r="975" spans="1:4" ht="13.5" x14ac:dyDescent="0.25">
      <c r="A975" s="456">
        <v>91281</v>
      </c>
      <c r="B975" s="456" t="s">
        <v>788</v>
      </c>
      <c r="C975" s="456" t="s">
        <v>476</v>
      </c>
      <c r="D975" s="457">
        <v>1.34</v>
      </c>
    </row>
    <row r="976" spans="1:4" ht="13.5" x14ac:dyDescent="0.25">
      <c r="A976" s="456">
        <v>91282</v>
      </c>
      <c r="B976" s="456" t="s">
        <v>789</v>
      </c>
      <c r="C976" s="456" t="s">
        <v>476</v>
      </c>
      <c r="D976" s="457">
        <v>9.3000000000000007</v>
      </c>
    </row>
    <row r="977" spans="1:4" ht="13.5" x14ac:dyDescent="0.25">
      <c r="A977" s="456">
        <v>91354</v>
      </c>
      <c r="B977" s="456" t="s">
        <v>790</v>
      </c>
      <c r="C977" s="456" t="s">
        <v>476</v>
      </c>
      <c r="D977" s="457">
        <v>14.27</v>
      </c>
    </row>
    <row r="978" spans="1:4" ht="13.5" x14ac:dyDescent="0.25">
      <c r="A978" s="456">
        <v>91355</v>
      </c>
      <c r="B978" s="456" t="s">
        <v>791</v>
      </c>
      <c r="C978" s="456" t="s">
        <v>476</v>
      </c>
      <c r="D978" s="457">
        <v>2.99</v>
      </c>
    </row>
    <row r="979" spans="1:4" ht="13.5" x14ac:dyDescent="0.25">
      <c r="A979" s="456">
        <v>91356</v>
      </c>
      <c r="B979" s="456" t="s">
        <v>792</v>
      </c>
      <c r="C979" s="456" t="s">
        <v>476</v>
      </c>
      <c r="D979" s="457">
        <v>2.37</v>
      </c>
    </row>
    <row r="980" spans="1:4" ht="13.5" x14ac:dyDescent="0.25">
      <c r="A980" s="456">
        <v>91359</v>
      </c>
      <c r="B980" s="456" t="s">
        <v>793</v>
      </c>
      <c r="C980" s="456" t="s">
        <v>476</v>
      </c>
      <c r="D980" s="457">
        <v>17.53</v>
      </c>
    </row>
    <row r="981" spans="1:4" ht="13.5" x14ac:dyDescent="0.25">
      <c r="A981" s="456">
        <v>91360</v>
      </c>
      <c r="B981" s="456" t="s">
        <v>794</v>
      </c>
      <c r="C981" s="456" t="s">
        <v>476</v>
      </c>
      <c r="D981" s="457">
        <v>3.37</v>
      </c>
    </row>
    <row r="982" spans="1:4" ht="13.5" x14ac:dyDescent="0.25">
      <c r="A982" s="456">
        <v>91361</v>
      </c>
      <c r="B982" s="456" t="s">
        <v>795</v>
      </c>
      <c r="C982" s="456" t="s">
        <v>476</v>
      </c>
      <c r="D982" s="457">
        <v>2.67</v>
      </c>
    </row>
    <row r="983" spans="1:4" ht="13.5" x14ac:dyDescent="0.25">
      <c r="A983" s="456">
        <v>91367</v>
      </c>
      <c r="B983" s="456" t="s">
        <v>796</v>
      </c>
      <c r="C983" s="456" t="s">
        <v>476</v>
      </c>
      <c r="D983" s="457">
        <v>19.36</v>
      </c>
    </row>
    <row r="984" spans="1:4" ht="13.5" x14ac:dyDescent="0.25">
      <c r="A984" s="456">
        <v>91368</v>
      </c>
      <c r="B984" s="456" t="s">
        <v>797</v>
      </c>
      <c r="C984" s="456" t="s">
        <v>476</v>
      </c>
      <c r="D984" s="457">
        <v>3.77</v>
      </c>
    </row>
    <row r="985" spans="1:4" ht="13.5" x14ac:dyDescent="0.25">
      <c r="A985" s="456">
        <v>91369</v>
      </c>
      <c r="B985" s="456" t="s">
        <v>798</v>
      </c>
      <c r="C985" s="456" t="s">
        <v>476</v>
      </c>
      <c r="D985" s="457">
        <v>2.98</v>
      </c>
    </row>
    <row r="986" spans="1:4" ht="13.5" x14ac:dyDescent="0.25">
      <c r="A986" s="456">
        <v>91375</v>
      </c>
      <c r="B986" s="456" t="s">
        <v>799</v>
      </c>
      <c r="C986" s="456" t="s">
        <v>476</v>
      </c>
      <c r="D986" s="457">
        <v>12.02</v>
      </c>
    </row>
    <row r="987" spans="1:4" ht="13.5" x14ac:dyDescent="0.25">
      <c r="A987" s="456">
        <v>91376</v>
      </c>
      <c r="B987" s="456" t="s">
        <v>800</v>
      </c>
      <c r="C987" s="456" t="s">
        <v>476</v>
      </c>
      <c r="D987" s="457">
        <v>2.52</v>
      </c>
    </row>
    <row r="988" spans="1:4" ht="13.5" x14ac:dyDescent="0.25">
      <c r="A988" s="456">
        <v>91377</v>
      </c>
      <c r="B988" s="456" t="s">
        <v>801</v>
      </c>
      <c r="C988" s="456" t="s">
        <v>476</v>
      </c>
      <c r="D988" s="457">
        <v>1.99</v>
      </c>
    </row>
    <row r="989" spans="1:4" ht="13.5" x14ac:dyDescent="0.25">
      <c r="A989" s="456">
        <v>91380</v>
      </c>
      <c r="B989" s="456" t="s">
        <v>802</v>
      </c>
      <c r="C989" s="456" t="s">
        <v>476</v>
      </c>
      <c r="D989" s="457">
        <v>22.18</v>
      </c>
    </row>
    <row r="990" spans="1:4" ht="13.5" x14ac:dyDescent="0.25">
      <c r="A990" s="456">
        <v>91381</v>
      </c>
      <c r="B990" s="456" t="s">
        <v>803</v>
      </c>
      <c r="C990" s="456" t="s">
        <v>476</v>
      </c>
      <c r="D990" s="457">
        <v>4.2699999999999996</v>
      </c>
    </row>
    <row r="991" spans="1:4" ht="13.5" x14ac:dyDescent="0.25">
      <c r="A991" s="456">
        <v>91382</v>
      </c>
      <c r="B991" s="456" t="s">
        <v>804</v>
      </c>
      <c r="C991" s="456" t="s">
        <v>476</v>
      </c>
      <c r="D991" s="457">
        <v>3.38</v>
      </c>
    </row>
    <row r="992" spans="1:4" ht="13.5" x14ac:dyDescent="0.25">
      <c r="A992" s="456">
        <v>91383</v>
      </c>
      <c r="B992" s="456" t="s">
        <v>805</v>
      </c>
      <c r="C992" s="456" t="s">
        <v>476</v>
      </c>
      <c r="D992" s="457">
        <v>39.54</v>
      </c>
    </row>
    <row r="993" spans="1:4" ht="13.5" x14ac:dyDescent="0.25">
      <c r="A993" s="456">
        <v>91384</v>
      </c>
      <c r="B993" s="456" t="s">
        <v>806</v>
      </c>
      <c r="C993" s="456" t="s">
        <v>476</v>
      </c>
      <c r="D993" s="457">
        <v>100.05</v>
      </c>
    </row>
    <row r="994" spans="1:4" ht="13.5" x14ac:dyDescent="0.25">
      <c r="A994" s="456">
        <v>91390</v>
      </c>
      <c r="B994" s="456" t="s">
        <v>807</v>
      </c>
      <c r="C994" s="456" t="s">
        <v>476</v>
      </c>
      <c r="D994" s="457">
        <v>15.78</v>
      </c>
    </row>
    <row r="995" spans="1:4" ht="13.5" x14ac:dyDescent="0.25">
      <c r="A995" s="456">
        <v>91391</v>
      </c>
      <c r="B995" s="456" t="s">
        <v>808</v>
      </c>
      <c r="C995" s="456" t="s">
        <v>476</v>
      </c>
      <c r="D995" s="457">
        <v>3.19</v>
      </c>
    </row>
    <row r="996" spans="1:4" ht="13.5" x14ac:dyDescent="0.25">
      <c r="A996" s="456">
        <v>91392</v>
      </c>
      <c r="B996" s="456" t="s">
        <v>809</v>
      </c>
      <c r="C996" s="456" t="s">
        <v>476</v>
      </c>
      <c r="D996" s="457">
        <v>2.52</v>
      </c>
    </row>
    <row r="997" spans="1:4" ht="13.5" x14ac:dyDescent="0.25">
      <c r="A997" s="456">
        <v>91396</v>
      </c>
      <c r="B997" s="456" t="s">
        <v>810</v>
      </c>
      <c r="C997" s="456" t="s">
        <v>476</v>
      </c>
      <c r="D997" s="457">
        <v>22.38</v>
      </c>
    </row>
    <row r="998" spans="1:4" ht="13.5" x14ac:dyDescent="0.25">
      <c r="A998" s="456">
        <v>91397</v>
      </c>
      <c r="B998" s="456" t="s">
        <v>811</v>
      </c>
      <c r="C998" s="456" t="s">
        <v>476</v>
      </c>
      <c r="D998" s="457">
        <v>4.33</v>
      </c>
    </row>
    <row r="999" spans="1:4" ht="13.5" x14ac:dyDescent="0.25">
      <c r="A999" s="456">
        <v>91398</v>
      </c>
      <c r="B999" s="456" t="s">
        <v>812</v>
      </c>
      <c r="C999" s="456" t="s">
        <v>476</v>
      </c>
      <c r="D999" s="457">
        <v>3.42</v>
      </c>
    </row>
    <row r="1000" spans="1:4" ht="13.5" x14ac:dyDescent="0.25">
      <c r="A1000" s="456">
        <v>91402</v>
      </c>
      <c r="B1000" s="456" t="s">
        <v>813</v>
      </c>
      <c r="C1000" s="456" t="s">
        <v>476</v>
      </c>
      <c r="D1000" s="457">
        <v>2.85</v>
      </c>
    </row>
    <row r="1001" spans="1:4" ht="13.5" x14ac:dyDescent="0.25">
      <c r="A1001" s="456">
        <v>91466</v>
      </c>
      <c r="B1001" s="456" t="s">
        <v>814</v>
      </c>
      <c r="C1001" s="456" t="s">
        <v>476</v>
      </c>
      <c r="D1001" s="457">
        <v>2.72</v>
      </c>
    </row>
    <row r="1002" spans="1:4" ht="13.5" x14ac:dyDescent="0.25">
      <c r="A1002" s="456">
        <v>91467</v>
      </c>
      <c r="B1002" s="456" t="s">
        <v>815</v>
      </c>
      <c r="C1002" s="456" t="s">
        <v>476</v>
      </c>
      <c r="D1002" s="457">
        <v>156.19999999999999</v>
      </c>
    </row>
    <row r="1003" spans="1:4" ht="13.5" x14ac:dyDescent="0.25">
      <c r="A1003" s="456">
        <v>91468</v>
      </c>
      <c r="B1003" s="456" t="s">
        <v>816</v>
      </c>
      <c r="C1003" s="456" t="s">
        <v>476</v>
      </c>
      <c r="D1003" s="457">
        <v>21.41</v>
      </c>
    </row>
    <row r="1004" spans="1:4" ht="13.5" x14ac:dyDescent="0.25">
      <c r="A1004" s="456">
        <v>91469</v>
      </c>
      <c r="B1004" s="456" t="s">
        <v>817</v>
      </c>
      <c r="C1004" s="456" t="s">
        <v>476</v>
      </c>
      <c r="D1004" s="457">
        <v>4.24</v>
      </c>
    </row>
    <row r="1005" spans="1:4" ht="13.5" x14ac:dyDescent="0.25">
      <c r="A1005" s="456">
        <v>91484</v>
      </c>
      <c r="B1005" s="456" t="s">
        <v>818</v>
      </c>
      <c r="C1005" s="456" t="s">
        <v>476</v>
      </c>
      <c r="D1005" s="457">
        <v>3.38</v>
      </c>
    </row>
    <row r="1006" spans="1:4" ht="13.5" x14ac:dyDescent="0.25">
      <c r="A1006" s="456">
        <v>91485</v>
      </c>
      <c r="B1006" s="456" t="s">
        <v>819</v>
      </c>
      <c r="C1006" s="456" t="s">
        <v>476</v>
      </c>
      <c r="D1006" s="457">
        <v>152.88999999999999</v>
      </c>
    </row>
    <row r="1007" spans="1:4" ht="13.5" x14ac:dyDescent="0.25">
      <c r="A1007" s="456">
        <v>91529</v>
      </c>
      <c r="B1007" s="456" t="s">
        <v>820</v>
      </c>
      <c r="C1007" s="456" t="s">
        <v>476</v>
      </c>
      <c r="D1007" s="457">
        <v>0.74</v>
      </c>
    </row>
    <row r="1008" spans="1:4" ht="13.5" x14ac:dyDescent="0.25">
      <c r="A1008" s="456">
        <v>91530</v>
      </c>
      <c r="B1008" s="456" t="s">
        <v>821</v>
      </c>
      <c r="C1008" s="456" t="s">
        <v>476</v>
      </c>
      <c r="D1008" s="457">
        <v>0.1</v>
      </c>
    </row>
    <row r="1009" spans="1:4" ht="13.5" x14ac:dyDescent="0.25">
      <c r="A1009" s="456">
        <v>91531</v>
      </c>
      <c r="B1009" s="456" t="s">
        <v>822</v>
      </c>
      <c r="C1009" s="456" t="s">
        <v>476</v>
      </c>
      <c r="D1009" s="457">
        <v>0.92</v>
      </c>
    </row>
    <row r="1010" spans="1:4" ht="13.5" x14ac:dyDescent="0.25">
      <c r="A1010" s="456">
        <v>91532</v>
      </c>
      <c r="B1010" s="456" t="s">
        <v>823</v>
      </c>
      <c r="C1010" s="456" t="s">
        <v>476</v>
      </c>
      <c r="D1010" s="457">
        <v>6.61</v>
      </c>
    </row>
    <row r="1011" spans="1:4" ht="13.5" x14ac:dyDescent="0.25">
      <c r="A1011" s="456">
        <v>91629</v>
      </c>
      <c r="B1011" s="456" t="s">
        <v>824</v>
      </c>
      <c r="C1011" s="456" t="s">
        <v>476</v>
      </c>
      <c r="D1011" s="457">
        <v>16.97</v>
      </c>
    </row>
    <row r="1012" spans="1:4" ht="13.5" x14ac:dyDescent="0.25">
      <c r="A1012" s="456">
        <v>91630</v>
      </c>
      <c r="B1012" s="456" t="s">
        <v>825</v>
      </c>
      <c r="C1012" s="456" t="s">
        <v>476</v>
      </c>
      <c r="D1012" s="457">
        <v>3.17</v>
      </c>
    </row>
    <row r="1013" spans="1:4" ht="13.5" x14ac:dyDescent="0.25">
      <c r="A1013" s="456">
        <v>91631</v>
      </c>
      <c r="B1013" s="456" t="s">
        <v>826</v>
      </c>
      <c r="C1013" s="456" t="s">
        <v>476</v>
      </c>
      <c r="D1013" s="457">
        <v>2.5099999999999998</v>
      </c>
    </row>
    <row r="1014" spans="1:4" ht="13.5" x14ac:dyDescent="0.25">
      <c r="A1014" s="456">
        <v>91632</v>
      </c>
      <c r="B1014" s="456" t="s">
        <v>827</v>
      </c>
      <c r="C1014" s="456" t="s">
        <v>476</v>
      </c>
      <c r="D1014" s="457">
        <v>28.73</v>
      </c>
    </row>
    <row r="1015" spans="1:4" ht="13.5" x14ac:dyDescent="0.25">
      <c r="A1015" s="456">
        <v>91633</v>
      </c>
      <c r="B1015" s="456" t="s">
        <v>828</v>
      </c>
      <c r="C1015" s="456" t="s">
        <v>476</v>
      </c>
      <c r="D1015" s="457">
        <v>132.19999999999999</v>
      </c>
    </row>
    <row r="1016" spans="1:4" ht="13.5" x14ac:dyDescent="0.25">
      <c r="A1016" s="456">
        <v>91640</v>
      </c>
      <c r="B1016" s="456" t="s">
        <v>829</v>
      </c>
      <c r="C1016" s="456" t="s">
        <v>476</v>
      </c>
      <c r="D1016" s="457">
        <v>32.229999999999997</v>
      </c>
    </row>
    <row r="1017" spans="1:4" ht="13.5" x14ac:dyDescent="0.25">
      <c r="A1017" s="456">
        <v>91641</v>
      </c>
      <c r="B1017" s="456" t="s">
        <v>830</v>
      </c>
      <c r="C1017" s="456" t="s">
        <v>476</v>
      </c>
      <c r="D1017" s="457">
        <v>6.59</v>
      </c>
    </row>
    <row r="1018" spans="1:4" ht="13.5" x14ac:dyDescent="0.25">
      <c r="A1018" s="456">
        <v>91642</v>
      </c>
      <c r="B1018" s="456" t="s">
        <v>831</v>
      </c>
      <c r="C1018" s="456" t="s">
        <v>476</v>
      </c>
      <c r="D1018" s="457">
        <v>5.23</v>
      </c>
    </row>
    <row r="1019" spans="1:4" ht="13.5" x14ac:dyDescent="0.25">
      <c r="A1019" s="456">
        <v>91643</v>
      </c>
      <c r="B1019" s="456" t="s">
        <v>832</v>
      </c>
      <c r="C1019" s="456" t="s">
        <v>476</v>
      </c>
      <c r="D1019" s="457">
        <v>57.55</v>
      </c>
    </row>
    <row r="1020" spans="1:4" ht="13.5" x14ac:dyDescent="0.25">
      <c r="A1020" s="456">
        <v>91644</v>
      </c>
      <c r="B1020" s="456" t="s">
        <v>833</v>
      </c>
      <c r="C1020" s="456" t="s">
        <v>476</v>
      </c>
      <c r="D1020" s="457">
        <v>297.5</v>
      </c>
    </row>
    <row r="1021" spans="1:4" ht="13.5" x14ac:dyDescent="0.25">
      <c r="A1021" s="456">
        <v>91688</v>
      </c>
      <c r="B1021" s="456" t="s">
        <v>834</v>
      </c>
      <c r="C1021" s="456" t="s">
        <v>476</v>
      </c>
      <c r="D1021" s="457">
        <v>0.12</v>
      </c>
    </row>
    <row r="1022" spans="1:4" ht="13.5" x14ac:dyDescent="0.25">
      <c r="A1022" s="456">
        <v>91689</v>
      </c>
      <c r="B1022" s="456" t="s">
        <v>835</v>
      </c>
      <c r="C1022" s="456" t="s">
        <v>476</v>
      </c>
      <c r="D1022" s="457">
        <v>0.01</v>
      </c>
    </row>
    <row r="1023" spans="1:4" ht="13.5" x14ac:dyDescent="0.25">
      <c r="A1023" s="456">
        <v>91690</v>
      </c>
      <c r="B1023" s="456" t="s">
        <v>836</v>
      </c>
      <c r="C1023" s="456" t="s">
        <v>476</v>
      </c>
      <c r="D1023" s="457">
        <v>0.08</v>
      </c>
    </row>
    <row r="1024" spans="1:4" ht="13.5" x14ac:dyDescent="0.25">
      <c r="A1024" s="456">
        <v>91691</v>
      </c>
      <c r="B1024" s="456" t="s">
        <v>837</v>
      </c>
      <c r="C1024" s="456" t="s">
        <v>476</v>
      </c>
      <c r="D1024" s="457">
        <v>1.23</v>
      </c>
    </row>
    <row r="1025" spans="1:4" ht="13.5" x14ac:dyDescent="0.25">
      <c r="A1025" s="456">
        <v>92040</v>
      </c>
      <c r="B1025" s="456" t="s">
        <v>838</v>
      </c>
      <c r="C1025" s="456" t="s">
        <v>476</v>
      </c>
      <c r="D1025" s="457">
        <v>5.9</v>
      </c>
    </row>
    <row r="1026" spans="1:4" ht="13.5" x14ac:dyDescent="0.25">
      <c r="A1026" s="456">
        <v>92041</v>
      </c>
      <c r="B1026" s="456" t="s">
        <v>839</v>
      </c>
      <c r="C1026" s="456" t="s">
        <v>476</v>
      </c>
      <c r="D1026" s="457">
        <v>0.62</v>
      </c>
    </row>
    <row r="1027" spans="1:4" ht="13.5" x14ac:dyDescent="0.25">
      <c r="A1027" s="456">
        <v>92042</v>
      </c>
      <c r="B1027" s="456" t="s">
        <v>840</v>
      </c>
      <c r="C1027" s="456" t="s">
        <v>476</v>
      </c>
      <c r="D1027" s="457">
        <v>4.92</v>
      </c>
    </row>
    <row r="1028" spans="1:4" ht="13.5" x14ac:dyDescent="0.25">
      <c r="A1028" s="456">
        <v>92101</v>
      </c>
      <c r="B1028" s="456" t="s">
        <v>841</v>
      </c>
      <c r="C1028" s="456" t="s">
        <v>476</v>
      </c>
      <c r="D1028" s="457">
        <v>29.94</v>
      </c>
    </row>
    <row r="1029" spans="1:4" ht="13.5" x14ac:dyDescent="0.25">
      <c r="A1029" s="456">
        <v>92102</v>
      </c>
      <c r="B1029" s="456" t="s">
        <v>842</v>
      </c>
      <c r="C1029" s="456" t="s">
        <v>476</v>
      </c>
      <c r="D1029" s="457">
        <v>5.33</v>
      </c>
    </row>
    <row r="1030" spans="1:4" ht="13.5" x14ac:dyDescent="0.25">
      <c r="A1030" s="456">
        <v>92103</v>
      </c>
      <c r="B1030" s="456" t="s">
        <v>843</v>
      </c>
      <c r="C1030" s="456" t="s">
        <v>476</v>
      </c>
      <c r="D1030" s="457">
        <v>4.22</v>
      </c>
    </row>
    <row r="1031" spans="1:4" ht="13.5" x14ac:dyDescent="0.25">
      <c r="A1031" s="456">
        <v>92104</v>
      </c>
      <c r="B1031" s="456" t="s">
        <v>844</v>
      </c>
      <c r="C1031" s="456" t="s">
        <v>476</v>
      </c>
      <c r="D1031" s="457">
        <v>48.52</v>
      </c>
    </row>
    <row r="1032" spans="1:4" ht="13.5" x14ac:dyDescent="0.25">
      <c r="A1032" s="456">
        <v>92105</v>
      </c>
      <c r="B1032" s="456" t="s">
        <v>7441</v>
      </c>
      <c r="C1032" s="456" t="s">
        <v>476</v>
      </c>
      <c r="D1032" s="457">
        <v>190.06</v>
      </c>
    </row>
    <row r="1033" spans="1:4" ht="13.5" x14ac:dyDescent="0.25">
      <c r="A1033" s="456">
        <v>92108</v>
      </c>
      <c r="B1033" s="456" t="s">
        <v>845</v>
      </c>
      <c r="C1033" s="456" t="s">
        <v>476</v>
      </c>
      <c r="D1033" s="457">
        <v>0.99</v>
      </c>
    </row>
    <row r="1034" spans="1:4" ht="13.5" x14ac:dyDescent="0.25">
      <c r="A1034" s="456">
        <v>92109</v>
      </c>
      <c r="B1034" s="456" t="s">
        <v>846</v>
      </c>
      <c r="C1034" s="456" t="s">
        <v>476</v>
      </c>
      <c r="D1034" s="457">
        <v>0.11</v>
      </c>
    </row>
    <row r="1035" spans="1:4" ht="13.5" x14ac:dyDescent="0.25">
      <c r="A1035" s="456">
        <v>92110</v>
      </c>
      <c r="B1035" s="456" t="s">
        <v>847</v>
      </c>
      <c r="C1035" s="456" t="s">
        <v>476</v>
      </c>
      <c r="D1035" s="457">
        <v>0.77</v>
      </c>
    </row>
    <row r="1036" spans="1:4" ht="13.5" x14ac:dyDescent="0.25">
      <c r="A1036" s="456">
        <v>92111</v>
      </c>
      <c r="B1036" s="456" t="s">
        <v>848</v>
      </c>
      <c r="C1036" s="456" t="s">
        <v>476</v>
      </c>
      <c r="D1036" s="457">
        <v>1.1299999999999999</v>
      </c>
    </row>
    <row r="1037" spans="1:4" ht="13.5" x14ac:dyDescent="0.25">
      <c r="A1037" s="456">
        <v>92114</v>
      </c>
      <c r="B1037" s="456" t="s">
        <v>849</v>
      </c>
      <c r="C1037" s="456" t="s">
        <v>476</v>
      </c>
      <c r="D1037" s="457">
        <v>0.11</v>
      </c>
    </row>
    <row r="1038" spans="1:4" ht="13.5" x14ac:dyDescent="0.25">
      <c r="A1038" s="456">
        <v>92115</v>
      </c>
      <c r="B1038" s="456" t="s">
        <v>850</v>
      </c>
      <c r="C1038" s="456" t="s">
        <v>476</v>
      </c>
      <c r="D1038" s="457">
        <v>0.01</v>
      </c>
    </row>
    <row r="1039" spans="1:4" ht="13.5" x14ac:dyDescent="0.25">
      <c r="A1039" s="456">
        <v>92116</v>
      </c>
      <c r="B1039" s="456" t="s">
        <v>851</v>
      </c>
      <c r="C1039" s="456" t="s">
        <v>476</v>
      </c>
      <c r="D1039" s="457">
        <v>0.14000000000000001</v>
      </c>
    </row>
    <row r="1040" spans="1:4" ht="13.5" x14ac:dyDescent="0.25">
      <c r="A1040" s="456">
        <v>92133</v>
      </c>
      <c r="B1040" s="456" t="s">
        <v>852</v>
      </c>
      <c r="C1040" s="456" t="s">
        <v>476</v>
      </c>
      <c r="D1040" s="457">
        <v>11.46</v>
      </c>
    </row>
    <row r="1041" spans="1:4" ht="13.5" x14ac:dyDescent="0.25">
      <c r="A1041" s="456">
        <v>92134</v>
      </c>
      <c r="B1041" s="456" t="s">
        <v>853</v>
      </c>
      <c r="C1041" s="456" t="s">
        <v>476</v>
      </c>
      <c r="D1041" s="457">
        <v>1.81</v>
      </c>
    </row>
    <row r="1042" spans="1:4" ht="13.5" x14ac:dyDescent="0.25">
      <c r="A1042" s="456">
        <v>92135</v>
      </c>
      <c r="B1042" s="456" t="s">
        <v>854</v>
      </c>
      <c r="C1042" s="456" t="s">
        <v>476</v>
      </c>
      <c r="D1042" s="457">
        <v>1.43</v>
      </c>
    </row>
    <row r="1043" spans="1:4" ht="13.5" x14ac:dyDescent="0.25">
      <c r="A1043" s="456">
        <v>92136</v>
      </c>
      <c r="B1043" s="456" t="s">
        <v>855</v>
      </c>
      <c r="C1043" s="456" t="s">
        <v>476</v>
      </c>
      <c r="D1043" s="457">
        <v>14.32</v>
      </c>
    </row>
    <row r="1044" spans="1:4" ht="13.5" x14ac:dyDescent="0.25">
      <c r="A1044" s="456">
        <v>92137</v>
      </c>
      <c r="B1044" s="456" t="s">
        <v>856</v>
      </c>
      <c r="C1044" s="456" t="s">
        <v>476</v>
      </c>
      <c r="D1044" s="457">
        <v>34.799999999999997</v>
      </c>
    </row>
    <row r="1045" spans="1:4" ht="13.5" x14ac:dyDescent="0.25">
      <c r="A1045" s="456">
        <v>92140</v>
      </c>
      <c r="B1045" s="456" t="s">
        <v>857</v>
      </c>
      <c r="C1045" s="456" t="s">
        <v>476</v>
      </c>
      <c r="D1045" s="457">
        <v>4.2</v>
      </c>
    </row>
    <row r="1046" spans="1:4" ht="13.5" x14ac:dyDescent="0.25">
      <c r="A1046" s="456">
        <v>92141</v>
      </c>
      <c r="B1046" s="456" t="s">
        <v>858</v>
      </c>
      <c r="C1046" s="456" t="s">
        <v>476</v>
      </c>
      <c r="D1046" s="457">
        <v>0.66</v>
      </c>
    </row>
    <row r="1047" spans="1:4" ht="13.5" x14ac:dyDescent="0.25">
      <c r="A1047" s="456">
        <v>92142</v>
      </c>
      <c r="B1047" s="456" t="s">
        <v>859</v>
      </c>
      <c r="C1047" s="456" t="s">
        <v>476</v>
      </c>
      <c r="D1047" s="457">
        <v>0.52</v>
      </c>
    </row>
    <row r="1048" spans="1:4" ht="13.5" x14ac:dyDescent="0.25">
      <c r="A1048" s="456">
        <v>92143</v>
      </c>
      <c r="B1048" s="456" t="s">
        <v>860</v>
      </c>
      <c r="C1048" s="456" t="s">
        <v>476</v>
      </c>
      <c r="D1048" s="457">
        <v>5.25</v>
      </c>
    </row>
    <row r="1049" spans="1:4" ht="13.5" x14ac:dyDescent="0.25">
      <c r="A1049" s="456">
        <v>92144</v>
      </c>
      <c r="B1049" s="456" t="s">
        <v>861</v>
      </c>
      <c r="C1049" s="456" t="s">
        <v>476</v>
      </c>
      <c r="D1049" s="457">
        <v>42.94</v>
      </c>
    </row>
    <row r="1050" spans="1:4" ht="13.5" x14ac:dyDescent="0.25">
      <c r="A1050" s="456">
        <v>92237</v>
      </c>
      <c r="B1050" s="456" t="s">
        <v>862</v>
      </c>
      <c r="C1050" s="456" t="s">
        <v>476</v>
      </c>
      <c r="D1050" s="457">
        <v>23.57</v>
      </c>
    </row>
    <row r="1051" spans="1:4" ht="13.5" x14ac:dyDescent="0.25">
      <c r="A1051" s="456">
        <v>92238</v>
      </c>
      <c r="B1051" s="456" t="s">
        <v>863</v>
      </c>
      <c r="C1051" s="456" t="s">
        <v>476</v>
      </c>
      <c r="D1051" s="457">
        <v>4.8099999999999996</v>
      </c>
    </row>
    <row r="1052" spans="1:4" ht="13.5" x14ac:dyDescent="0.25">
      <c r="A1052" s="456">
        <v>92239</v>
      </c>
      <c r="B1052" s="456" t="s">
        <v>864</v>
      </c>
      <c r="C1052" s="456" t="s">
        <v>476</v>
      </c>
      <c r="D1052" s="457">
        <v>3.81</v>
      </c>
    </row>
    <row r="1053" spans="1:4" ht="13.5" x14ac:dyDescent="0.25">
      <c r="A1053" s="456">
        <v>92240</v>
      </c>
      <c r="B1053" s="456" t="s">
        <v>865</v>
      </c>
      <c r="C1053" s="456" t="s">
        <v>476</v>
      </c>
      <c r="D1053" s="457">
        <v>41.83</v>
      </c>
    </row>
    <row r="1054" spans="1:4" ht="13.5" x14ac:dyDescent="0.25">
      <c r="A1054" s="456">
        <v>92241</v>
      </c>
      <c r="B1054" s="456" t="s">
        <v>866</v>
      </c>
      <c r="C1054" s="456" t="s">
        <v>476</v>
      </c>
      <c r="D1054" s="457">
        <v>272.74</v>
      </c>
    </row>
    <row r="1055" spans="1:4" ht="13.5" x14ac:dyDescent="0.25">
      <c r="A1055" s="456">
        <v>92712</v>
      </c>
      <c r="B1055" s="456" t="s">
        <v>867</v>
      </c>
      <c r="C1055" s="456" t="s">
        <v>476</v>
      </c>
      <c r="D1055" s="457">
        <v>0.26</v>
      </c>
    </row>
    <row r="1056" spans="1:4" ht="13.5" x14ac:dyDescent="0.25">
      <c r="A1056" s="456">
        <v>92713</v>
      </c>
      <c r="B1056" s="456" t="s">
        <v>868</v>
      </c>
      <c r="C1056" s="456" t="s">
        <v>476</v>
      </c>
      <c r="D1056" s="457">
        <v>0.03</v>
      </c>
    </row>
    <row r="1057" spans="1:4" ht="13.5" x14ac:dyDescent="0.25">
      <c r="A1057" s="456">
        <v>92714</v>
      </c>
      <c r="B1057" s="456" t="s">
        <v>869</v>
      </c>
      <c r="C1057" s="456" t="s">
        <v>476</v>
      </c>
      <c r="D1057" s="457">
        <v>0.33</v>
      </c>
    </row>
    <row r="1058" spans="1:4" ht="13.5" x14ac:dyDescent="0.25">
      <c r="A1058" s="456">
        <v>92715</v>
      </c>
      <c r="B1058" s="456" t="s">
        <v>870</v>
      </c>
      <c r="C1058" s="456" t="s">
        <v>476</v>
      </c>
      <c r="D1058" s="457">
        <v>30.46</v>
      </c>
    </row>
    <row r="1059" spans="1:4" ht="13.5" x14ac:dyDescent="0.25">
      <c r="A1059" s="456">
        <v>92956</v>
      </c>
      <c r="B1059" s="456" t="s">
        <v>871</v>
      </c>
      <c r="C1059" s="456" t="s">
        <v>476</v>
      </c>
      <c r="D1059" s="457">
        <v>4.51</v>
      </c>
    </row>
    <row r="1060" spans="1:4" ht="13.5" x14ac:dyDescent="0.25">
      <c r="A1060" s="456">
        <v>92957</v>
      </c>
      <c r="B1060" s="456" t="s">
        <v>872</v>
      </c>
      <c r="C1060" s="456" t="s">
        <v>476</v>
      </c>
      <c r="D1060" s="457">
        <v>0.53</v>
      </c>
    </row>
    <row r="1061" spans="1:4" ht="13.5" x14ac:dyDescent="0.25">
      <c r="A1061" s="456">
        <v>92958</v>
      </c>
      <c r="B1061" s="456" t="s">
        <v>873</v>
      </c>
      <c r="C1061" s="456" t="s">
        <v>476</v>
      </c>
      <c r="D1061" s="457">
        <v>4.93</v>
      </c>
    </row>
    <row r="1062" spans="1:4" ht="13.5" x14ac:dyDescent="0.25">
      <c r="A1062" s="456">
        <v>92959</v>
      </c>
      <c r="B1062" s="456" t="s">
        <v>874</v>
      </c>
      <c r="C1062" s="456" t="s">
        <v>476</v>
      </c>
      <c r="D1062" s="457">
        <v>9.16</v>
      </c>
    </row>
    <row r="1063" spans="1:4" ht="13.5" x14ac:dyDescent="0.25">
      <c r="A1063" s="456">
        <v>92963</v>
      </c>
      <c r="B1063" s="456" t="s">
        <v>875</v>
      </c>
      <c r="C1063" s="456" t="s">
        <v>476</v>
      </c>
      <c r="D1063" s="457">
        <v>1.66</v>
      </c>
    </row>
    <row r="1064" spans="1:4" ht="13.5" x14ac:dyDescent="0.25">
      <c r="A1064" s="456">
        <v>92964</v>
      </c>
      <c r="B1064" s="456" t="s">
        <v>876</v>
      </c>
      <c r="C1064" s="456" t="s">
        <v>476</v>
      </c>
      <c r="D1064" s="457">
        <v>0.19</v>
      </c>
    </row>
    <row r="1065" spans="1:4" ht="13.5" x14ac:dyDescent="0.25">
      <c r="A1065" s="456">
        <v>92965</v>
      </c>
      <c r="B1065" s="456" t="s">
        <v>877</v>
      </c>
      <c r="C1065" s="456" t="s">
        <v>476</v>
      </c>
      <c r="D1065" s="457">
        <v>2.08</v>
      </c>
    </row>
    <row r="1066" spans="1:4" ht="13.5" x14ac:dyDescent="0.25">
      <c r="A1066" s="456">
        <v>93220</v>
      </c>
      <c r="B1066" s="456" t="s">
        <v>878</v>
      </c>
      <c r="C1066" s="456" t="s">
        <v>476</v>
      </c>
      <c r="D1066" s="457">
        <v>325.41000000000003</v>
      </c>
    </row>
    <row r="1067" spans="1:4" ht="13.5" x14ac:dyDescent="0.25">
      <c r="A1067" s="456">
        <v>93221</v>
      </c>
      <c r="B1067" s="456" t="s">
        <v>879</v>
      </c>
      <c r="C1067" s="456" t="s">
        <v>476</v>
      </c>
      <c r="D1067" s="457">
        <v>45.17</v>
      </c>
    </row>
    <row r="1068" spans="1:4" ht="13.5" x14ac:dyDescent="0.25">
      <c r="A1068" s="456">
        <v>93222</v>
      </c>
      <c r="B1068" s="456" t="s">
        <v>880</v>
      </c>
      <c r="C1068" s="456" t="s">
        <v>476</v>
      </c>
      <c r="D1068" s="457">
        <v>407.22</v>
      </c>
    </row>
    <row r="1069" spans="1:4" ht="13.5" x14ac:dyDescent="0.25">
      <c r="A1069" s="456">
        <v>93223</v>
      </c>
      <c r="B1069" s="456" t="s">
        <v>881</v>
      </c>
      <c r="C1069" s="456" t="s">
        <v>476</v>
      </c>
      <c r="D1069" s="457">
        <v>154.31</v>
      </c>
    </row>
    <row r="1070" spans="1:4" ht="13.5" x14ac:dyDescent="0.25">
      <c r="A1070" s="456">
        <v>93229</v>
      </c>
      <c r="B1070" s="456" t="s">
        <v>11599</v>
      </c>
      <c r="C1070" s="456" t="s">
        <v>476</v>
      </c>
      <c r="D1070" s="457">
        <v>0.42</v>
      </c>
    </row>
    <row r="1071" spans="1:4" ht="13.5" x14ac:dyDescent="0.25">
      <c r="A1071" s="456">
        <v>93230</v>
      </c>
      <c r="B1071" s="456" t="s">
        <v>11600</v>
      </c>
      <c r="C1071" s="456" t="s">
        <v>476</v>
      </c>
      <c r="D1071" s="457">
        <v>0.05</v>
      </c>
    </row>
    <row r="1072" spans="1:4" ht="13.5" x14ac:dyDescent="0.25">
      <c r="A1072" s="456">
        <v>93231</v>
      </c>
      <c r="B1072" s="456" t="s">
        <v>11601</v>
      </c>
      <c r="C1072" s="456" t="s">
        <v>476</v>
      </c>
      <c r="D1072" s="457">
        <v>0.39</v>
      </c>
    </row>
    <row r="1073" spans="1:4" ht="13.5" x14ac:dyDescent="0.25">
      <c r="A1073" s="456">
        <v>93232</v>
      </c>
      <c r="B1073" s="456" t="s">
        <v>11602</v>
      </c>
      <c r="C1073" s="456" t="s">
        <v>476</v>
      </c>
      <c r="D1073" s="457">
        <v>9.24</v>
      </c>
    </row>
    <row r="1074" spans="1:4" ht="13.5" x14ac:dyDescent="0.25">
      <c r="A1074" s="456">
        <v>93235</v>
      </c>
      <c r="B1074" s="456" t="s">
        <v>882</v>
      </c>
      <c r="C1074" s="456" t="s">
        <v>476</v>
      </c>
      <c r="D1074" s="457">
        <v>0.99</v>
      </c>
    </row>
    <row r="1075" spans="1:4" ht="13.5" x14ac:dyDescent="0.25">
      <c r="A1075" s="456">
        <v>93238</v>
      </c>
      <c r="B1075" s="456" t="s">
        <v>883</v>
      </c>
      <c r="C1075" s="456" t="s">
        <v>476</v>
      </c>
      <c r="D1075" s="457">
        <v>1.33</v>
      </c>
    </row>
    <row r="1076" spans="1:4" ht="13.5" x14ac:dyDescent="0.25">
      <c r="A1076" s="456">
        <v>93239</v>
      </c>
      <c r="B1076" s="456" t="s">
        <v>884</v>
      </c>
      <c r="C1076" s="456" t="s">
        <v>476</v>
      </c>
      <c r="D1076" s="457">
        <v>6.05</v>
      </c>
    </row>
    <row r="1077" spans="1:4" ht="13.5" x14ac:dyDescent="0.25">
      <c r="A1077" s="456">
        <v>93240</v>
      </c>
      <c r="B1077" s="456" t="s">
        <v>885</v>
      </c>
      <c r="C1077" s="456" t="s">
        <v>476</v>
      </c>
      <c r="D1077" s="457">
        <v>11.82</v>
      </c>
    </row>
    <row r="1078" spans="1:4" ht="13.5" x14ac:dyDescent="0.25">
      <c r="A1078" s="456">
        <v>93267</v>
      </c>
      <c r="B1078" s="456" t="s">
        <v>886</v>
      </c>
      <c r="C1078" s="456" t="s">
        <v>476</v>
      </c>
      <c r="D1078" s="457">
        <v>41.71</v>
      </c>
    </row>
    <row r="1079" spans="1:4" ht="13.5" x14ac:dyDescent="0.25">
      <c r="A1079" s="456">
        <v>93269</v>
      </c>
      <c r="B1079" s="456" t="s">
        <v>887</v>
      </c>
      <c r="C1079" s="456" t="s">
        <v>476</v>
      </c>
      <c r="D1079" s="457">
        <v>4.95</v>
      </c>
    </row>
    <row r="1080" spans="1:4" ht="13.5" x14ac:dyDescent="0.25">
      <c r="A1080" s="456">
        <v>93270</v>
      </c>
      <c r="B1080" s="456" t="s">
        <v>888</v>
      </c>
      <c r="C1080" s="456" t="s">
        <v>476</v>
      </c>
      <c r="D1080" s="457">
        <v>45.63</v>
      </c>
    </row>
    <row r="1081" spans="1:4" ht="13.5" x14ac:dyDescent="0.25">
      <c r="A1081" s="456">
        <v>93271</v>
      </c>
      <c r="B1081" s="456" t="s">
        <v>889</v>
      </c>
      <c r="C1081" s="456" t="s">
        <v>476</v>
      </c>
      <c r="D1081" s="457">
        <v>8.5</v>
      </c>
    </row>
    <row r="1082" spans="1:4" ht="13.5" x14ac:dyDescent="0.25">
      <c r="A1082" s="456">
        <v>93277</v>
      </c>
      <c r="B1082" s="456" t="s">
        <v>890</v>
      </c>
      <c r="C1082" s="456" t="s">
        <v>476</v>
      </c>
      <c r="D1082" s="457">
        <v>0.33</v>
      </c>
    </row>
    <row r="1083" spans="1:4" ht="13.5" x14ac:dyDescent="0.25">
      <c r="A1083" s="456">
        <v>93278</v>
      </c>
      <c r="B1083" s="456" t="s">
        <v>891</v>
      </c>
      <c r="C1083" s="456" t="s">
        <v>476</v>
      </c>
      <c r="D1083" s="457">
        <v>0.03</v>
      </c>
    </row>
    <row r="1084" spans="1:4" ht="13.5" x14ac:dyDescent="0.25">
      <c r="A1084" s="456">
        <v>93279</v>
      </c>
      <c r="B1084" s="456" t="s">
        <v>892</v>
      </c>
      <c r="C1084" s="456" t="s">
        <v>476</v>
      </c>
      <c r="D1084" s="457">
        <v>0.31</v>
      </c>
    </row>
    <row r="1085" spans="1:4" ht="13.5" x14ac:dyDescent="0.25">
      <c r="A1085" s="456">
        <v>93280</v>
      </c>
      <c r="B1085" s="456" t="s">
        <v>893</v>
      </c>
      <c r="C1085" s="456" t="s">
        <v>476</v>
      </c>
      <c r="D1085" s="457">
        <v>0.7</v>
      </c>
    </row>
    <row r="1086" spans="1:4" ht="13.5" x14ac:dyDescent="0.25">
      <c r="A1086" s="456">
        <v>93283</v>
      </c>
      <c r="B1086" s="456" t="s">
        <v>894</v>
      </c>
      <c r="C1086" s="456" t="s">
        <v>476</v>
      </c>
      <c r="D1086" s="457">
        <v>87.68</v>
      </c>
    </row>
    <row r="1087" spans="1:4" ht="13.5" x14ac:dyDescent="0.25">
      <c r="A1087" s="456">
        <v>93284</v>
      </c>
      <c r="B1087" s="456" t="s">
        <v>895</v>
      </c>
      <c r="C1087" s="456" t="s">
        <v>476</v>
      </c>
      <c r="D1087" s="457">
        <v>15.78</v>
      </c>
    </row>
    <row r="1088" spans="1:4" ht="13.5" x14ac:dyDescent="0.25">
      <c r="A1088" s="456">
        <v>93285</v>
      </c>
      <c r="B1088" s="456" t="s">
        <v>896</v>
      </c>
      <c r="C1088" s="456" t="s">
        <v>476</v>
      </c>
      <c r="D1088" s="457">
        <v>140.94999999999999</v>
      </c>
    </row>
    <row r="1089" spans="1:4" ht="13.5" x14ac:dyDescent="0.25">
      <c r="A1089" s="456">
        <v>93286</v>
      </c>
      <c r="B1089" s="456" t="s">
        <v>897</v>
      </c>
      <c r="C1089" s="456" t="s">
        <v>476</v>
      </c>
      <c r="D1089" s="457">
        <v>11.83</v>
      </c>
    </row>
    <row r="1090" spans="1:4" ht="13.5" x14ac:dyDescent="0.25">
      <c r="A1090" s="456">
        <v>93296</v>
      </c>
      <c r="B1090" s="456" t="s">
        <v>898</v>
      </c>
      <c r="C1090" s="456" t="s">
        <v>476</v>
      </c>
      <c r="D1090" s="457">
        <v>12.49</v>
      </c>
    </row>
    <row r="1091" spans="1:4" ht="13.5" x14ac:dyDescent="0.25">
      <c r="A1091" s="456">
        <v>93397</v>
      </c>
      <c r="B1091" s="456" t="s">
        <v>899</v>
      </c>
      <c r="C1091" s="456" t="s">
        <v>476</v>
      </c>
      <c r="D1091" s="457">
        <v>16.97</v>
      </c>
    </row>
    <row r="1092" spans="1:4" ht="13.5" x14ac:dyDescent="0.25">
      <c r="A1092" s="456">
        <v>93398</v>
      </c>
      <c r="B1092" s="456" t="s">
        <v>900</v>
      </c>
      <c r="C1092" s="456" t="s">
        <v>476</v>
      </c>
      <c r="D1092" s="457">
        <v>3.17</v>
      </c>
    </row>
    <row r="1093" spans="1:4" ht="13.5" x14ac:dyDescent="0.25">
      <c r="A1093" s="456">
        <v>93399</v>
      </c>
      <c r="B1093" s="456" t="s">
        <v>901</v>
      </c>
      <c r="C1093" s="456" t="s">
        <v>476</v>
      </c>
      <c r="D1093" s="457">
        <v>2.5099999999999998</v>
      </c>
    </row>
    <row r="1094" spans="1:4" ht="13.5" x14ac:dyDescent="0.25">
      <c r="A1094" s="456">
        <v>93400</v>
      </c>
      <c r="B1094" s="456" t="s">
        <v>902</v>
      </c>
      <c r="C1094" s="456" t="s">
        <v>476</v>
      </c>
      <c r="D1094" s="457">
        <v>28.73</v>
      </c>
    </row>
    <row r="1095" spans="1:4" ht="13.5" x14ac:dyDescent="0.25">
      <c r="A1095" s="456">
        <v>93401</v>
      </c>
      <c r="B1095" s="456" t="s">
        <v>903</v>
      </c>
      <c r="C1095" s="456" t="s">
        <v>476</v>
      </c>
      <c r="D1095" s="457">
        <v>156.19999999999999</v>
      </c>
    </row>
    <row r="1096" spans="1:4" ht="13.5" x14ac:dyDescent="0.25">
      <c r="A1096" s="456">
        <v>93404</v>
      </c>
      <c r="B1096" s="456" t="s">
        <v>8588</v>
      </c>
      <c r="C1096" s="456" t="s">
        <v>476</v>
      </c>
      <c r="D1096" s="457">
        <v>5.79</v>
      </c>
    </row>
    <row r="1097" spans="1:4" ht="13.5" x14ac:dyDescent="0.25">
      <c r="A1097" s="456">
        <v>93405</v>
      </c>
      <c r="B1097" s="456" t="s">
        <v>8589</v>
      </c>
      <c r="C1097" s="456" t="s">
        <v>476</v>
      </c>
      <c r="D1097" s="457">
        <v>0.79</v>
      </c>
    </row>
    <row r="1098" spans="1:4" ht="13.5" x14ac:dyDescent="0.25">
      <c r="A1098" s="456">
        <v>93406</v>
      </c>
      <c r="B1098" s="456" t="s">
        <v>8590</v>
      </c>
      <c r="C1098" s="456" t="s">
        <v>476</v>
      </c>
      <c r="D1098" s="457">
        <v>7.24</v>
      </c>
    </row>
    <row r="1099" spans="1:4" ht="13.5" x14ac:dyDescent="0.25">
      <c r="A1099" s="456">
        <v>93407</v>
      </c>
      <c r="B1099" s="456" t="s">
        <v>8591</v>
      </c>
      <c r="C1099" s="456" t="s">
        <v>476</v>
      </c>
      <c r="D1099" s="457">
        <v>46.57</v>
      </c>
    </row>
    <row r="1100" spans="1:4" ht="13.5" x14ac:dyDescent="0.25">
      <c r="A1100" s="456">
        <v>93411</v>
      </c>
      <c r="B1100" s="456" t="s">
        <v>904</v>
      </c>
      <c r="C1100" s="456" t="s">
        <v>476</v>
      </c>
      <c r="D1100" s="457">
        <v>0.26</v>
      </c>
    </row>
    <row r="1101" spans="1:4" ht="13.5" x14ac:dyDescent="0.25">
      <c r="A1101" s="456">
        <v>93412</v>
      </c>
      <c r="B1101" s="456" t="s">
        <v>905</v>
      </c>
      <c r="C1101" s="456" t="s">
        <v>476</v>
      </c>
      <c r="D1101" s="457">
        <v>0.04</v>
      </c>
    </row>
    <row r="1102" spans="1:4" ht="13.5" x14ac:dyDescent="0.25">
      <c r="A1102" s="456">
        <v>93413</v>
      </c>
      <c r="B1102" s="456" t="s">
        <v>906</v>
      </c>
      <c r="C1102" s="456" t="s">
        <v>476</v>
      </c>
      <c r="D1102" s="457">
        <v>0.23</v>
      </c>
    </row>
    <row r="1103" spans="1:4" ht="13.5" x14ac:dyDescent="0.25">
      <c r="A1103" s="456">
        <v>93414</v>
      </c>
      <c r="B1103" s="456" t="s">
        <v>907</v>
      </c>
      <c r="C1103" s="456" t="s">
        <v>476</v>
      </c>
      <c r="D1103" s="457">
        <v>15.98</v>
      </c>
    </row>
    <row r="1104" spans="1:4" ht="13.5" x14ac:dyDescent="0.25">
      <c r="A1104" s="456">
        <v>93417</v>
      </c>
      <c r="B1104" s="456" t="s">
        <v>908</v>
      </c>
      <c r="C1104" s="456" t="s">
        <v>476</v>
      </c>
      <c r="D1104" s="457">
        <v>3.49</v>
      </c>
    </row>
    <row r="1105" spans="1:4" ht="13.5" x14ac:dyDescent="0.25">
      <c r="A1105" s="456">
        <v>93418</v>
      </c>
      <c r="B1105" s="456" t="s">
        <v>909</v>
      </c>
      <c r="C1105" s="456" t="s">
        <v>476</v>
      </c>
      <c r="D1105" s="457">
        <v>0.62</v>
      </c>
    </row>
    <row r="1106" spans="1:4" ht="13.5" x14ac:dyDescent="0.25">
      <c r="A1106" s="456">
        <v>93419</v>
      </c>
      <c r="B1106" s="456" t="s">
        <v>910</v>
      </c>
      <c r="C1106" s="456" t="s">
        <v>476</v>
      </c>
      <c r="D1106" s="457">
        <v>3.11</v>
      </c>
    </row>
    <row r="1107" spans="1:4" ht="13.5" x14ac:dyDescent="0.25">
      <c r="A1107" s="456">
        <v>93420</v>
      </c>
      <c r="B1107" s="456" t="s">
        <v>911</v>
      </c>
      <c r="C1107" s="456" t="s">
        <v>476</v>
      </c>
      <c r="D1107" s="457">
        <v>66.25</v>
      </c>
    </row>
    <row r="1108" spans="1:4" ht="13.5" x14ac:dyDescent="0.25">
      <c r="A1108" s="456">
        <v>93423</v>
      </c>
      <c r="B1108" s="456" t="s">
        <v>912</v>
      </c>
      <c r="C1108" s="456" t="s">
        <v>476</v>
      </c>
      <c r="D1108" s="457">
        <v>4.9400000000000004</v>
      </c>
    </row>
    <row r="1109" spans="1:4" ht="13.5" x14ac:dyDescent="0.25">
      <c r="A1109" s="456">
        <v>93424</v>
      </c>
      <c r="B1109" s="456" t="s">
        <v>913</v>
      </c>
      <c r="C1109" s="456" t="s">
        <v>476</v>
      </c>
      <c r="D1109" s="457">
        <v>0.88</v>
      </c>
    </row>
    <row r="1110" spans="1:4" ht="13.5" x14ac:dyDescent="0.25">
      <c r="A1110" s="456">
        <v>93425</v>
      </c>
      <c r="B1110" s="456" t="s">
        <v>914</v>
      </c>
      <c r="C1110" s="456" t="s">
        <v>476</v>
      </c>
      <c r="D1110" s="457">
        <v>4.41</v>
      </c>
    </row>
    <row r="1111" spans="1:4" ht="13.5" x14ac:dyDescent="0.25">
      <c r="A1111" s="456">
        <v>93426</v>
      </c>
      <c r="B1111" s="456" t="s">
        <v>915</v>
      </c>
      <c r="C1111" s="456" t="s">
        <v>476</v>
      </c>
      <c r="D1111" s="457">
        <v>158.32</v>
      </c>
    </row>
    <row r="1112" spans="1:4" ht="13.5" x14ac:dyDescent="0.25">
      <c r="A1112" s="456">
        <v>93429</v>
      </c>
      <c r="B1112" s="456" t="s">
        <v>916</v>
      </c>
      <c r="C1112" s="456" t="s">
        <v>476</v>
      </c>
      <c r="D1112" s="457">
        <v>105.69</v>
      </c>
    </row>
    <row r="1113" spans="1:4" ht="13.5" x14ac:dyDescent="0.25">
      <c r="A1113" s="456">
        <v>93430</v>
      </c>
      <c r="B1113" s="456" t="s">
        <v>917</v>
      </c>
      <c r="C1113" s="456" t="s">
        <v>476</v>
      </c>
      <c r="D1113" s="457">
        <v>19.02</v>
      </c>
    </row>
    <row r="1114" spans="1:4" ht="13.5" x14ac:dyDescent="0.25">
      <c r="A1114" s="456">
        <v>93431</v>
      </c>
      <c r="B1114" s="456" t="s">
        <v>918</v>
      </c>
      <c r="C1114" s="456" t="s">
        <v>476</v>
      </c>
      <c r="D1114" s="457">
        <v>169.9</v>
      </c>
    </row>
    <row r="1115" spans="1:4" ht="13.5" x14ac:dyDescent="0.25">
      <c r="A1115" s="456">
        <v>93432</v>
      </c>
      <c r="B1115" s="456" t="s">
        <v>919</v>
      </c>
      <c r="C1115" s="456" t="s">
        <v>476</v>
      </c>
      <c r="D1115" s="458">
        <v>2836.8</v>
      </c>
    </row>
    <row r="1116" spans="1:4" ht="13.5" x14ac:dyDescent="0.25">
      <c r="A1116" s="456">
        <v>93435</v>
      </c>
      <c r="B1116" s="456" t="s">
        <v>920</v>
      </c>
      <c r="C1116" s="456" t="s">
        <v>476</v>
      </c>
      <c r="D1116" s="457">
        <v>5.72</v>
      </c>
    </row>
    <row r="1117" spans="1:4" ht="13.5" x14ac:dyDescent="0.25">
      <c r="A1117" s="456">
        <v>93436</v>
      </c>
      <c r="B1117" s="456" t="s">
        <v>921</v>
      </c>
      <c r="C1117" s="456" t="s">
        <v>476</v>
      </c>
      <c r="D1117" s="457">
        <v>1.2</v>
      </c>
    </row>
    <row r="1118" spans="1:4" ht="13.5" x14ac:dyDescent="0.25">
      <c r="A1118" s="456">
        <v>93437</v>
      </c>
      <c r="B1118" s="456" t="s">
        <v>922</v>
      </c>
      <c r="C1118" s="456" t="s">
        <v>476</v>
      </c>
      <c r="D1118" s="457">
        <v>10.72</v>
      </c>
    </row>
    <row r="1119" spans="1:4" ht="13.5" x14ac:dyDescent="0.25">
      <c r="A1119" s="456">
        <v>93438</v>
      </c>
      <c r="B1119" s="456" t="s">
        <v>923</v>
      </c>
      <c r="C1119" s="456" t="s">
        <v>476</v>
      </c>
      <c r="D1119" s="457">
        <v>24.82</v>
      </c>
    </row>
    <row r="1120" spans="1:4" ht="13.5" x14ac:dyDescent="0.25">
      <c r="A1120" s="456">
        <v>95114</v>
      </c>
      <c r="B1120" s="456" t="s">
        <v>924</v>
      </c>
      <c r="C1120" s="456" t="s">
        <v>476</v>
      </c>
      <c r="D1120" s="457">
        <v>1.61</v>
      </c>
    </row>
    <row r="1121" spans="1:4" ht="13.5" x14ac:dyDescent="0.25">
      <c r="A1121" s="456">
        <v>95115</v>
      </c>
      <c r="B1121" s="456" t="s">
        <v>925</v>
      </c>
      <c r="C1121" s="456" t="s">
        <v>476</v>
      </c>
      <c r="D1121" s="457">
        <v>0.19</v>
      </c>
    </row>
    <row r="1122" spans="1:4" ht="13.5" x14ac:dyDescent="0.25">
      <c r="A1122" s="456">
        <v>95116</v>
      </c>
      <c r="B1122" s="456" t="s">
        <v>926</v>
      </c>
      <c r="C1122" s="456" t="s">
        <v>476</v>
      </c>
      <c r="D1122" s="457">
        <v>31.99</v>
      </c>
    </row>
    <row r="1123" spans="1:4" ht="13.5" x14ac:dyDescent="0.25">
      <c r="A1123" s="456">
        <v>95117</v>
      </c>
      <c r="B1123" s="456" t="s">
        <v>927</v>
      </c>
      <c r="C1123" s="456" t="s">
        <v>476</v>
      </c>
      <c r="D1123" s="457">
        <v>5.04</v>
      </c>
    </row>
    <row r="1124" spans="1:4" ht="13.5" x14ac:dyDescent="0.25">
      <c r="A1124" s="456">
        <v>95118</v>
      </c>
      <c r="B1124" s="456" t="s">
        <v>928</v>
      </c>
      <c r="C1124" s="456" t="s">
        <v>476</v>
      </c>
      <c r="D1124" s="457">
        <v>62.29</v>
      </c>
    </row>
    <row r="1125" spans="1:4" ht="13.5" x14ac:dyDescent="0.25">
      <c r="A1125" s="456">
        <v>95119</v>
      </c>
      <c r="B1125" s="456" t="s">
        <v>929</v>
      </c>
      <c r="C1125" s="456" t="s">
        <v>476</v>
      </c>
      <c r="D1125" s="457">
        <v>9.81</v>
      </c>
    </row>
    <row r="1126" spans="1:4" ht="13.5" x14ac:dyDescent="0.25">
      <c r="A1126" s="456">
        <v>95120</v>
      </c>
      <c r="B1126" s="456" t="s">
        <v>930</v>
      </c>
      <c r="C1126" s="456" t="s">
        <v>476</v>
      </c>
      <c r="D1126" s="457">
        <v>58.01</v>
      </c>
    </row>
    <row r="1127" spans="1:4" ht="13.5" x14ac:dyDescent="0.25">
      <c r="A1127" s="456">
        <v>95123</v>
      </c>
      <c r="B1127" s="456" t="s">
        <v>931</v>
      </c>
      <c r="C1127" s="456" t="s">
        <v>476</v>
      </c>
      <c r="D1127" s="457">
        <v>16.3</v>
      </c>
    </row>
    <row r="1128" spans="1:4" ht="13.5" x14ac:dyDescent="0.25">
      <c r="A1128" s="456">
        <v>95124</v>
      </c>
      <c r="B1128" s="456" t="s">
        <v>932</v>
      </c>
      <c r="C1128" s="456" t="s">
        <v>476</v>
      </c>
      <c r="D1128" s="457">
        <v>2.56</v>
      </c>
    </row>
    <row r="1129" spans="1:4" ht="13.5" x14ac:dyDescent="0.25">
      <c r="A1129" s="456">
        <v>95125</v>
      </c>
      <c r="B1129" s="456" t="s">
        <v>933</v>
      </c>
      <c r="C1129" s="456" t="s">
        <v>476</v>
      </c>
      <c r="D1129" s="457">
        <v>17.84</v>
      </c>
    </row>
    <row r="1130" spans="1:4" ht="13.5" x14ac:dyDescent="0.25">
      <c r="A1130" s="456">
        <v>95126</v>
      </c>
      <c r="B1130" s="456" t="s">
        <v>934</v>
      </c>
      <c r="C1130" s="456" t="s">
        <v>476</v>
      </c>
      <c r="D1130" s="457">
        <v>145.44</v>
      </c>
    </row>
    <row r="1131" spans="1:4" ht="13.5" x14ac:dyDescent="0.25">
      <c r="A1131" s="456">
        <v>95129</v>
      </c>
      <c r="B1131" s="456" t="s">
        <v>935</v>
      </c>
      <c r="C1131" s="456" t="s">
        <v>476</v>
      </c>
      <c r="D1131" s="457">
        <v>24.73</v>
      </c>
    </row>
    <row r="1132" spans="1:4" ht="13.5" x14ac:dyDescent="0.25">
      <c r="A1132" s="456">
        <v>95130</v>
      </c>
      <c r="B1132" s="456" t="s">
        <v>936</v>
      </c>
      <c r="C1132" s="456" t="s">
        <v>476</v>
      </c>
      <c r="D1132" s="457">
        <v>5.2</v>
      </c>
    </row>
    <row r="1133" spans="1:4" ht="13.5" x14ac:dyDescent="0.25">
      <c r="A1133" s="456">
        <v>95131</v>
      </c>
      <c r="B1133" s="456" t="s">
        <v>937</v>
      </c>
      <c r="C1133" s="456" t="s">
        <v>476</v>
      </c>
      <c r="D1133" s="457">
        <v>46.43</v>
      </c>
    </row>
    <row r="1134" spans="1:4" ht="13.5" x14ac:dyDescent="0.25">
      <c r="A1134" s="456">
        <v>95132</v>
      </c>
      <c r="B1134" s="456" t="s">
        <v>938</v>
      </c>
      <c r="C1134" s="456" t="s">
        <v>476</v>
      </c>
      <c r="D1134" s="457">
        <v>31.85</v>
      </c>
    </row>
    <row r="1135" spans="1:4" ht="13.5" x14ac:dyDescent="0.25">
      <c r="A1135" s="456">
        <v>95136</v>
      </c>
      <c r="B1135" s="456" t="s">
        <v>939</v>
      </c>
      <c r="C1135" s="456" t="s">
        <v>476</v>
      </c>
      <c r="D1135" s="457">
        <v>0.03</v>
      </c>
    </row>
    <row r="1136" spans="1:4" ht="13.5" x14ac:dyDescent="0.25">
      <c r="A1136" s="456">
        <v>95137</v>
      </c>
      <c r="B1136" s="456" t="s">
        <v>940</v>
      </c>
      <c r="C1136" s="456" t="s">
        <v>476</v>
      </c>
      <c r="D1136" s="457">
        <v>0</v>
      </c>
    </row>
    <row r="1137" spans="1:4" ht="13.5" x14ac:dyDescent="0.25">
      <c r="A1137" s="456">
        <v>95138</v>
      </c>
      <c r="B1137" s="456" t="s">
        <v>941</v>
      </c>
      <c r="C1137" s="456" t="s">
        <v>476</v>
      </c>
      <c r="D1137" s="457">
        <v>0.03</v>
      </c>
    </row>
    <row r="1138" spans="1:4" ht="13.5" x14ac:dyDescent="0.25">
      <c r="A1138" s="456">
        <v>95208</v>
      </c>
      <c r="B1138" s="456" t="s">
        <v>942</v>
      </c>
      <c r="C1138" s="456" t="s">
        <v>476</v>
      </c>
      <c r="D1138" s="457">
        <v>47.26</v>
      </c>
    </row>
    <row r="1139" spans="1:4" ht="13.5" x14ac:dyDescent="0.25">
      <c r="A1139" s="456">
        <v>95209</v>
      </c>
      <c r="B1139" s="456" t="s">
        <v>943</v>
      </c>
      <c r="C1139" s="456" t="s">
        <v>476</v>
      </c>
      <c r="D1139" s="457">
        <v>5.61</v>
      </c>
    </row>
    <row r="1140" spans="1:4" ht="13.5" x14ac:dyDescent="0.25">
      <c r="A1140" s="456">
        <v>95210</v>
      </c>
      <c r="B1140" s="456" t="s">
        <v>944</v>
      </c>
      <c r="C1140" s="456" t="s">
        <v>476</v>
      </c>
      <c r="D1140" s="457">
        <v>51.69</v>
      </c>
    </row>
    <row r="1141" spans="1:4" ht="13.5" x14ac:dyDescent="0.25">
      <c r="A1141" s="456">
        <v>95211</v>
      </c>
      <c r="B1141" s="456" t="s">
        <v>945</v>
      </c>
      <c r="C1141" s="456" t="s">
        <v>476</v>
      </c>
      <c r="D1141" s="457">
        <v>8.5</v>
      </c>
    </row>
    <row r="1142" spans="1:4" ht="13.5" x14ac:dyDescent="0.25">
      <c r="A1142" s="456">
        <v>95217</v>
      </c>
      <c r="B1142" s="456" t="s">
        <v>946</v>
      </c>
      <c r="C1142" s="456" t="s">
        <v>476</v>
      </c>
      <c r="D1142" s="457">
        <v>0.56999999999999995</v>
      </c>
    </row>
    <row r="1143" spans="1:4" ht="13.5" x14ac:dyDescent="0.25">
      <c r="A1143" s="456">
        <v>95255</v>
      </c>
      <c r="B1143" s="456" t="s">
        <v>947</v>
      </c>
      <c r="C1143" s="456" t="s">
        <v>476</v>
      </c>
      <c r="D1143" s="457">
        <v>1.43</v>
      </c>
    </row>
    <row r="1144" spans="1:4" ht="13.5" x14ac:dyDescent="0.25">
      <c r="A1144" s="456">
        <v>95256</v>
      </c>
      <c r="B1144" s="456" t="s">
        <v>948</v>
      </c>
      <c r="C1144" s="456" t="s">
        <v>476</v>
      </c>
      <c r="D1144" s="457">
        <v>0.17</v>
      </c>
    </row>
    <row r="1145" spans="1:4" ht="13.5" x14ac:dyDescent="0.25">
      <c r="A1145" s="456">
        <v>95257</v>
      </c>
      <c r="B1145" s="456" t="s">
        <v>949</v>
      </c>
      <c r="C1145" s="456" t="s">
        <v>476</v>
      </c>
      <c r="D1145" s="457">
        <v>1.79</v>
      </c>
    </row>
    <row r="1146" spans="1:4" ht="13.5" x14ac:dyDescent="0.25">
      <c r="A1146" s="456">
        <v>95260</v>
      </c>
      <c r="B1146" s="456" t="s">
        <v>950</v>
      </c>
      <c r="C1146" s="456" t="s">
        <v>476</v>
      </c>
      <c r="D1146" s="457">
        <v>0.59</v>
      </c>
    </row>
    <row r="1147" spans="1:4" ht="13.5" x14ac:dyDescent="0.25">
      <c r="A1147" s="456">
        <v>95261</v>
      </c>
      <c r="B1147" s="456" t="s">
        <v>951</v>
      </c>
      <c r="C1147" s="456" t="s">
        <v>476</v>
      </c>
      <c r="D1147" s="457">
        <v>0.16</v>
      </c>
    </row>
    <row r="1148" spans="1:4" ht="13.5" x14ac:dyDescent="0.25">
      <c r="A1148" s="456">
        <v>95262</v>
      </c>
      <c r="B1148" s="456" t="s">
        <v>952</v>
      </c>
      <c r="C1148" s="456" t="s">
        <v>476</v>
      </c>
      <c r="D1148" s="457">
        <v>1.49</v>
      </c>
    </row>
    <row r="1149" spans="1:4" ht="13.5" x14ac:dyDescent="0.25">
      <c r="A1149" s="456">
        <v>95263</v>
      </c>
      <c r="B1149" s="456" t="s">
        <v>953</v>
      </c>
      <c r="C1149" s="456" t="s">
        <v>476</v>
      </c>
      <c r="D1149" s="457">
        <v>5</v>
      </c>
    </row>
    <row r="1150" spans="1:4" ht="13.5" x14ac:dyDescent="0.25">
      <c r="A1150" s="456">
        <v>95266</v>
      </c>
      <c r="B1150" s="456" t="s">
        <v>954</v>
      </c>
      <c r="C1150" s="456" t="s">
        <v>476</v>
      </c>
      <c r="D1150" s="457">
        <v>0.44</v>
      </c>
    </row>
    <row r="1151" spans="1:4" ht="13.5" x14ac:dyDescent="0.25">
      <c r="A1151" s="456">
        <v>95267</v>
      </c>
      <c r="B1151" s="456" t="s">
        <v>955</v>
      </c>
      <c r="C1151" s="456" t="s">
        <v>476</v>
      </c>
      <c r="D1151" s="457">
        <v>0.04</v>
      </c>
    </row>
    <row r="1152" spans="1:4" ht="13.5" x14ac:dyDescent="0.25">
      <c r="A1152" s="456">
        <v>95268</v>
      </c>
      <c r="B1152" s="456" t="s">
        <v>956</v>
      </c>
      <c r="C1152" s="456" t="s">
        <v>476</v>
      </c>
      <c r="D1152" s="457">
        <v>0.42</v>
      </c>
    </row>
    <row r="1153" spans="1:4" ht="13.5" x14ac:dyDescent="0.25">
      <c r="A1153" s="456">
        <v>95269</v>
      </c>
      <c r="B1153" s="456" t="s">
        <v>957</v>
      </c>
      <c r="C1153" s="456" t="s">
        <v>476</v>
      </c>
      <c r="D1153" s="457">
        <v>9.24</v>
      </c>
    </row>
    <row r="1154" spans="1:4" ht="13.5" x14ac:dyDescent="0.25">
      <c r="A1154" s="456">
        <v>95272</v>
      </c>
      <c r="B1154" s="456" t="s">
        <v>958</v>
      </c>
      <c r="C1154" s="456" t="s">
        <v>476</v>
      </c>
      <c r="D1154" s="457">
        <v>0.43</v>
      </c>
    </row>
    <row r="1155" spans="1:4" ht="13.5" x14ac:dyDescent="0.25">
      <c r="A1155" s="456">
        <v>95273</v>
      </c>
      <c r="B1155" s="456" t="s">
        <v>959</v>
      </c>
      <c r="C1155" s="456" t="s">
        <v>476</v>
      </c>
      <c r="D1155" s="457">
        <v>0.05</v>
      </c>
    </row>
    <row r="1156" spans="1:4" ht="13.5" x14ac:dyDescent="0.25">
      <c r="A1156" s="456">
        <v>95274</v>
      </c>
      <c r="B1156" s="456" t="s">
        <v>960</v>
      </c>
      <c r="C1156" s="456" t="s">
        <v>476</v>
      </c>
      <c r="D1156" s="457">
        <v>0.33</v>
      </c>
    </row>
    <row r="1157" spans="1:4" ht="13.5" x14ac:dyDescent="0.25">
      <c r="A1157" s="456">
        <v>95275</v>
      </c>
      <c r="B1157" s="456" t="s">
        <v>961</v>
      </c>
      <c r="C1157" s="456" t="s">
        <v>476</v>
      </c>
      <c r="D1157" s="457">
        <v>2.31</v>
      </c>
    </row>
    <row r="1158" spans="1:4" ht="13.5" x14ac:dyDescent="0.25">
      <c r="A1158" s="456">
        <v>95278</v>
      </c>
      <c r="B1158" s="456" t="s">
        <v>962</v>
      </c>
      <c r="C1158" s="456" t="s">
        <v>476</v>
      </c>
      <c r="D1158" s="457">
        <v>0.52</v>
      </c>
    </row>
    <row r="1159" spans="1:4" ht="13.5" x14ac:dyDescent="0.25">
      <c r="A1159" s="456">
        <v>95279</v>
      </c>
      <c r="B1159" s="456" t="s">
        <v>963</v>
      </c>
      <c r="C1159" s="456" t="s">
        <v>476</v>
      </c>
      <c r="D1159" s="457">
        <v>0.05</v>
      </c>
    </row>
    <row r="1160" spans="1:4" ht="13.5" x14ac:dyDescent="0.25">
      <c r="A1160" s="456">
        <v>95280</v>
      </c>
      <c r="B1160" s="456" t="s">
        <v>964</v>
      </c>
      <c r="C1160" s="456" t="s">
        <v>476</v>
      </c>
      <c r="D1160" s="457">
        <v>0.51</v>
      </c>
    </row>
    <row r="1161" spans="1:4" ht="13.5" x14ac:dyDescent="0.25">
      <c r="A1161" s="456">
        <v>95281</v>
      </c>
      <c r="B1161" s="456" t="s">
        <v>965</v>
      </c>
      <c r="C1161" s="456" t="s">
        <v>476</v>
      </c>
      <c r="D1161" s="457">
        <v>9.24</v>
      </c>
    </row>
    <row r="1162" spans="1:4" ht="13.5" x14ac:dyDescent="0.25">
      <c r="A1162" s="456">
        <v>95617</v>
      </c>
      <c r="B1162" s="456" t="s">
        <v>966</v>
      </c>
      <c r="C1162" s="456" t="s">
        <v>476</v>
      </c>
      <c r="D1162" s="457">
        <v>1.17</v>
      </c>
    </row>
    <row r="1163" spans="1:4" ht="13.5" x14ac:dyDescent="0.25">
      <c r="A1163" s="456">
        <v>95618</v>
      </c>
      <c r="B1163" s="456" t="s">
        <v>967</v>
      </c>
      <c r="C1163" s="456" t="s">
        <v>476</v>
      </c>
      <c r="D1163" s="457">
        <v>0.13</v>
      </c>
    </row>
    <row r="1164" spans="1:4" ht="13.5" x14ac:dyDescent="0.25">
      <c r="A1164" s="456">
        <v>95619</v>
      </c>
      <c r="B1164" s="456" t="s">
        <v>968</v>
      </c>
      <c r="C1164" s="456" t="s">
        <v>476</v>
      </c>
      <c r="D1164" s="457">
        <v>1.47</v>
      </c>
    </row>
    <row r="1165" spans="1:4" ht="13.5" x14ac:dyDescent="0.25">
      <c r="A1165" s="456">
        <v>95627</v>
      </c>
      <c r="B1165" s="456" t="s">
        <v>969</v>
      </c>
      <c r="C1165" s="456" t="s">
        <v>476</v>
      </c>
      <c r="D1165" s="457">
        <v>47.73</v>
      </c>
    </row>
    <row r="1166" spans="1:4" ht="13.5" x14ac:dyDescent="0.25">
      <c r="A1166" s="456">
        <v>95628</v>
      </c>
      <c r="B1166" s="456" t="s">
        <v>970</v>
      </c>
      <c r="C1166" s="456" t="s">
        <v>476</v>
      </c>
      <c r="D1166" s="457">
        <v>6.62</v>
      </c>
    </row>
    <row r="1167" spans="1:4" ht="13.5" x14ac:dyDescent="0.25">
      <c r="A1167" s="456">
        <v>95629</v>
      </c>
      <c r="B1167" s="456" t="s">
        <v>971</v>
      </c>
      <c r="C1167" s="456" t="s">
        <v>476</v>
      </c>
      <c r="D1167" s="457">
        <v>59.73</v>
      </c>
    </row>
    <row r="1168" spans="1:4" ht="13.5" x14ac:dyDescent="0.25">
      <c r="A1168" s="456">
        <v>95630</v>
      </c>
      <c r="B1168" s="456" t="s">
        <v>972</v>
      </c>
      <c r="C1168" s="456" t="s">
        <v>476</v>
      </c>
      <c r="D1168" s="457">
        <v>88.17</v>
      </c>
    </row>
    <row r="1169" spans="1:4" ht="13.5" x14ac:dyDescent="0.25">
      <c r="A1169" s="456">
        <v>95698</v>
      </c>
      <c r="B1169" s="456" t="s">
        <v>973</v>
      </c>
      <c r="C1169" s="456" t="s">
        <v>476</v>
      </c>
      <c r="D1169" s="457">
        <v>4.7699999999999996</v>
      </c>
    </row>
    <row r="1170" spans="1:4" ht="13.5" x14ac:dyDescent="0.25">
      <c r="A1170" s="456">
        <v>95699</v>
      </c>
      <c r="B1170" s="456" t="s">
        <v>974</v>
      </c>
      <c r="C1170" s="456" t="s">
        <v>476</v>
      </c>
      <c r="D1170" s="457">
        <v>0.56000000000000005</v>
      </c>
    </row>
    <row r="1171" spans="1:4" ht="13.5" x14ac:dyDescent="0.25">
      <c r="A1171" s="456">
        <v>95700</v>
      </c>
      <c r="B1171" s="456" t="s">
        <v>975</v>
      </c>
      <c r="C1171" s="456" t="s">
        <v>476</v>
      </c>
      <c r="D1171" s="457">
        <v>5.97</v>
      </c>
    </row>
    <row r="1172" spans="1:4" ht="13.5" x14ac:dyDescent="0.25">
      <c r="A1172" s="456">
        <v>95701</v>
      </c>
      <c r="B1172" s="456" t="s">
        <v>976</v>
      </c>
      <c r="C1172" s="456" t="s">
        <v>476</v>
      </c>
      <c r="D1172" s="457">
        <v>2.84</v>
      </c>
    </row>
    <row r="1173" spans="1:4" ht="13.5" x14ac:dyDescent="0.25">
      <c r="A1173" s="456">
        <v>95704</v>
      </c>
      <c r="B1173" s="456" t="s">
        <v>977</v>
      </c>
      <c r="C1173" s="456" t="s">
        <v>476</v>
      </c>
      <c r="D1173" s="457">
        <v>43.7</v>
      </c>
    </row>
    <row r="1174" spans="1:4" ht="13.5" x14ac:dyDescent="0.25">
      <c r="A1174" s="456">
        <v>95705</v>
      </c>
      <c r="B1174" s="456" t="s">
        <v>978</v>
      </c>
      <c r="C1174" s="456" t="s">
        <v>476</v>
      </c>
      <c r="D1174" s="457">
        <v>5.98</v>
      </c>
    </row>
    <row r="1175" spans="1:4" ht="13.5" x14ac:dyDescent="0.25">
      <c r="A1175" s="456">
        <v>95706</v>
      </c>
      <c r="B1175" s="456" t="s">
        <v>979</v>
      </c>
      <c r="C1175" s="456" t="s">
        <v>476</v>
      </c>
      <c r="D1175" s="457">
        <v>54.69</v>
      </c>
    </row>
    <row r="1176" spans="1:4" ht="13.5" x14ac:dyDescent="0.25">
      <c r="A1176" s="456">
        <v>95707</v>
      </c>
      <c r="B1176" s="456" t="s">
        <v>980</v>
      </c>
      <c r="C1176" s="456" t="s">
        <v>476</v>
      </c>
      <c r="D1176" s="457">
        <v>3.73</v>
      </c>
    </row>
    <row r="1177" spans="1:4" ht="13.5" x14ac:dyDescent="0.25">
      <c r="A1177" s="456">
        <v>95710</v>
      </c>
      <c r="B1177" s="456" t="s">
        <v>981</v>
      </c>
      <c r="C1177" s="456" t="s">
        <v>476</v>
      </c>
      <c r="D1177" s="457">
        <v>52.52</v>
      </c>
    </row>
    <row r="1178" spans="1:4" ht="13.5" x14ac:dyDescent="0.25">
      <c r="A1178" s="456">
        <v>95711</v>
      </c>
      <c r="B1178" s="456" t="s">
        <v>982</v>
      </c>
      <c r="C1178" s="456" t="s">
        <v>476</v>
      </c>
      <c r="D1178" s="457">
        <v>7.12</v>
      </c>
    </row>
    <row r="1179" spans="1:4" ht="13.5" x14ac:dyDescent="0.25">
      <c r="A1179" s="456">
        <v>95712</v>
      </c>
      <c r="B1179" s="456" t="s">
        <v>983</v>
      </c>
      <c r="C1179" s="456" t="s">
        <v>476</v>
      </c>
      <c r="D1179" s="457">
        <v>65.66</v>
      </c>
    </row>
    <row r="1180" spans="1:4" ht="13.5" x14ac:dyDescent="0.25">
      <c r="A1180" s="456">
        <v>95713</v>
      </c>
      <c r="B1180" s="456" t="s">
        <v>984</v>
      </c>
      <c r="C1180" s="456" t="s">
        <v>476</v>
      </c>
      <c r="D1180" s="457">
        <v>88.82</v>
      </c>
    </row>
    <row r="1181" spans="1:4" ht="13.5" x14ac:dyDescent="0.25">
      <c r="A1181" s="456">
        <v>95716</v>
      </c>
      <c r="B1181" s="456" t="s">
        <v>985</v>
      </c>
      <c r="C1181" s="456" t="s">
        <v>476</v>
      </c>
      <c r="D1181" s="457">
        <v>50.56</v>
      </c>
    </row>
    <row r="1182" spans="1:4" ht="13.5" x14ac:dyDescent="0.25">
      <c r="A1182" s="456">
        <v>95717</v>
      </c>
      <c r="B1182" s="456" t="s">
        <v>986</v>
      </c>
      <c r="C1182" s="456" t="s">
        <v>476</v>
      </c>
      <c r="D1182" s="457">
        <v>6.86</v>
      </c>
    </row>
    <row r="1183" spans="1:4" ht="13.5" x14ac:dyDescent="0.25">
      <c r="A1183" s="456">
        <v>95718</v>
      </c>
      <c r="B1183" s="456" t="s">
        <v>987</v>
      </c>
      <c r="C1183" s="456" t="s">
        <v>476</v>
      </c>
      <c r="D1183" s="457">
        <v>63.21</v>
      </c>
    </row>
    <row r="1184" spans="1:4" ht="13.5" x14ac:dyDescent="0.25">
      <c r="A1184" s="456">
        <v>95719</v>
      </c>
      <c r="B1184" s="456" t="s">
        <v>988</v>
      </c>
      <c r="C1184" s="456" t="s">
        <v>476</v>
      </c>
      <c r="D1184" s="457">
        <v>88.82</v>
      </c>
    </row>
    <row r="1185" spans="1:4" ht="13.5" x14ac:dyDescent="0.25">
      <c r="A1185" s="456">
        <v>95869</v>
      </c>
      <c r="B1185" s="456" t="s">
        <v>989</v>
      </c>
      <c r="C1185" s="456" t="s">
        <v>476</v>
      </c>
      <c r="D1185" s="457">
        <v>1.42</v>
      </c>
    </row>
    <row r="1186" spans="1:4" ht="13.5" x14ac:dyDescent="0.25">
      <c r="A1186" s="456">
        <v>95870</v>
      </c>
      <c r="B1186" s="456" t="s">
        <v>990</v>
      </c>
      <c r="C1186" s="456" t="s">
        <v>476</v>
      </c>
      <c r="D1186" s="457">
        <v>7.04</v>
      </c>
    </row>
    <row r="1187" spans="1:4" ht="13.5" x14ac:dyDescent="0.25">
      <c r="A1187" s="456">
        <v>95871</v>
      </c>
      <c r="B1187" s="456" t="s">
        <v>991</v>
      </c>
      <c r="C1187" s="456" t="s">
        <v>476</v>
      </c>
      <c r="D1187" s="457">
        <v>269.73</v>
      </c>
    </row>
    <row r="1188" spans="1:4" ht="13.5" x14ac:dyDescent="0.25">
      <c r="A1188" s="456">
        <v>95874</v>
      </c>
      <c r="B1188" s="456" t="s">
        <v>992</v>
      </c>
      <c r="C1188" s="456" t="s">
        <v>476</v>
      </c>
      <c r="D1188" s="457">
        <v>7.89</v>
      </c>
    </row>
    <row r="1189" spans="1:4" ht="13.5" x14ac:dyDescent="0.25">
      <c r="A1189" s="456">
        <v>96008</v>
      </c>
      <c r="B1189" s="456" t="s">
        <v>993</v>
      </c>
      <c r="C1189" s="456" t="s">
        <v>476</v>
      </c>
      <c r="D1189" s="457">
        <v>22.61</v>
      </c>
    </row>
    <row r="1190" spans="1:4" ht="13.5" x14ac:dyDescent="0.25">
      <c r="A1190" s="456">
        <v>96009</v>
      </c>
      <c r="B1190" s="456" t="s">
        <v>994</v>
      </c>
      <c r="C1190" s="456" t="s">
        <v>476</v>
      </c>
      <c r="D1190" s="457">
        <v>3.13</v>
      </c>
    </row>
    <row r="1191" spans="1:4" ht="13.5" x14ac:dyDescent="0.25">
      <c r="A1191" s="456">
        <v>96011</v>
      </c>
      <c r="B1191" s="456" t="s">
        <v>995</v>
      </c>
      <c r="C1191" s="456" t="s">
        <v>476</v>
      </c>
      <c r="D1191" s="457">
        <v>24.72</v>
      </c>
    </row>
    <row r="1192" spans="1:4" ht="13.5" x14ac:dyDescent="0.25">
      <c r="A1192" s="456">
        <v>96012</v>
      </c>
      <c r="B1192" s="456" t="s">
        <v>996</v>
      </c>
      <c r="C1192" s="456" t="s">
        <v>476</v>
      </c>
      <c r="D1192" s="457">
        <v>95.5</v>
      </c>
    </row>
    <row r="1193" spans="1:4" ht="13.5" x14ac:dyDescent="0.25">
      <c r="A1193" s="456">
        <v>96015</v>
      </c>
      <c r="B1193" s="456" t="s">
        <v>997</v>
      </c>
      <c r="C1193" s="456" t="s">
        <v>476</v>
      </c>
      <c r="D1193" s="457">
        <v>22.36</v>
      </c>
    </row>
    <row r="1194" spans="1:4" ht="13.5" x14ac:dyDescent="0.25">
      <c r="A1194" s="456">
        <v>96016</v>
      </c>
      <c r="B1194" s="456" t="s">
        <v>998</v>
      </c>
      <c r="C1194" s="456" t="s">
        <v>476</v>
      </c>
      <c r="D1194" s="457">
        <v>3.1</v>
      </c>
    </row>
    <row r="1195" spans="1:4" ht="13.5" x14ac:dyDescent="0.25">
      <c r="A1195" s="456">
        <v>96018</v>
      </c>
      <c r="B1195" s="456" t="s">
        <v>999</v>
      </c>
      <c r="C1195" s="456" t="s">
        <v>476</v>
      </c>
      <c r="D1195" s="457">
        <v>24.45</v>
      </c>
    </row>
    <row r="1196" spans="1:4" ht="13.5" x14ac:dyDescent="0.25">
      <c r="A1196" s="456">
        <v>96019</v>
      </c>
      <c r="B1196" s="456" t="s">
        <v>1000</v>
      </c>
      <c r="C1196" s="456" t="s">
        <v>476</v>
      </c>
      <c r="D1196" s="457">
        <v>169.79</v>
      </c>
    </row>
    <row r="1197" spans="1:4" ht="13.5" x14ac:dyDescent="0.25">
      <c r="A1197" s="456">
        <v>96023</v>
      </c>
      <c r="B1197" s="456" t="s">
        <v>1001</v>
      </c>
      <c r="C1197" s="456" t="s">
        <v>476</v>
      </c>
      <c r="D1197" s="457">
        <v>17.5</v>
      </c>
    </row>
    <row r="1198" spans="1:4" ht="13.5" x14ac:dyDescent="0.25">
      <c r="A1198" s="456">
        <v>96024</v>
      </c>
      <c r="B1198" s="456" t="s">
        <v>1002</v>
      </c>
      <c r="C1198" s="456" t="s">
        <v>476</v>
      </c>
      <c r="D1198" s="457">
        <v>2.4300000000000002</v>
      </c>
    </row>
    <row r="1199" spans="1:4" ht="13.5" x14ac:dyDescent="0.25">
      <c r="A1199" s="456">
        <v>96026</v>
      </c>
      <c r="B1199" s="456" t="s">
        <v>1003</v>
      </c>
      <c r="C1199" s="456" t="s">
        <v>476</v>
      </c>
      <c r="D1199" s="457">
        <v>19.14</v>
      </c>
    </row>
    <row r="1200" spans="1:4" ht="13.5" x14ac:dyDescent="0.25">
      <c r="A1200" s="456">
        <v>96027</v>
      </c>
      <c r="B1200" s="456" t="s">
        <v>1004</v>
      </c>
      <c r="C1200" s="456" t="s">
        <v>476</v>
      </c>
      <c r="D1200" s="457">
        <v>118.31</v>
      </c>
    </row>
    <row r="1201" spans="1:4" ht="13.5" x14ac:dyDescent="0.25">
      <c r="A1201" s="456">
        <v>96030</v>
      </c>
      <c r="B1201" s="456" t="s">
        <v>1005</v>
      </c>
      <c r="C1201" s="456" t="s">
        <v>476</v>
      </c>
      <c r="D1201" s="457">
        <v>25.93</v>
      </c>
    </row>
    <row r="1202" spans="1:4" ht="13.5" x14ac:dyDescent="0.25">
      <c r="A1202" s="456">
        <v>96031</v>
      </c>
      <c r="B1202" s="456" t="s">
        <v>1006</v>
      </c>
      <c r="C1202" s="456" t="s">
        <v>476</v>
      </c>
      <c r="D1202" s="457">
        <v>4.8600000000000003</v>
      </c>
    </row>
    <row r="1203" spans="1:4" ht="13.5" x14ac:dyDescent="0.25">
      <c r="A1203" s="456">
        <v>96032</v>
      </c>
      <c r="B1203" s="456" t="s">
        <v>1007</v>
      </c>
      <c r="C1203" s="456" t="s">
        <v>476</v>
      </c>
      <c r="D1203" s="457">
        <v>3.84</v>
      </c>
    </row>
    <row r="1204" spans="1:4" ht="13.5" x14ac:dyDescent="0.25">
      <c r="A1204" s="456">
        <v>96033</v>
      </c>
      <c r="B1204" s="456" t="s">
        <v>1008</v>
      </c>
      <c r="C1204" s="456" t="s">
        <v>476</v>
      </c>
      <c r="D1204" s="457">
        <v>43.64</v>
      </c>
    </row>
    <row r="1205" spans="1:4" ht="13.5" x14ac:dyDescent="0.25">
      <c r="A1205" s="456">
        <v>96034</v>
      </c>
      <c r="B1205" s="456" t="s">
        <v>1009</v>
      </c>
      <c r="C1205" s="456" t="s">
        <v>476</v>
      </c>
      <c r="D1205" s="457">
        <v>140.06</v>
      </c>
    </row>
    <row r="1206" spans="1:4" ht="13.5" x14ac:dyDescent="0.25">
      <c r="A1206" s="456">
        <v>96053</v>
      </c>
      <c r="B1206" s="456" t="s">
        <v>1010</v>
      </c>
      <c r="C1206" s="456" t="s">
        <v>476</v>
      </c>
      <c r="D1206" s="457">
        <v>17.75</v>
      </c>
    </row>
    <row r="1207" spans="1:4" ht="13.5" x14ac:dyDescent="0.25">
      <c r="A1207" s="456">
        <v>96054</v>
      </c>
      <c r="B1207" s="456" t="s">
        <v>1011</v>
      </c>
      <c r="C1207" s="456" t="s">
        <v>476</v>
      </c>
      <c r="D1207" s="457">
        <v>21.83</v>
      </c>
    </row>
    <row r="1208" spans="1:4" ht="13.5" x14ac:dyDescent="0.25">
      <c r="A1208" s="456">
        <v>96055</v>
      </c>
      <c r="B1208" s="456" t="s">
        <v>1012</v>
      </c>
      <c r="C1208" s="456" t="s">
        <v>476</v>
      </c>
      <c r="D1208" s="457">
        <v>2.46</v>
      </c>
    </row>
    <row r="1209" spans="1:4" ht="13.5" x14ac:dyDescent="0.25">
      <c r="A1209" s="456">
        <v>96056</v>
      </c>
      <c r="B1209" s="456" t="s">
        <v>1013</v>
      </c>
      <c r="C1209" s="456" t="s">
        <v>476</v>
      </c>
      <c r="D1209" s="457">
        <v>19.41</v>
      </c>
    </row>
    <row r="1210" spans="1:4" ht="13.5" x14ac:dyDescent="0.25">
      <c r="A1210" s="456">
        <v>96057</v>
      </c>
      <c r="B1210" s="456" t="s">
        <v>1014</v>
      </c>
      <c r="C1210" s="456" t="s">
        <v>476</v>
      </c>
      <c r="D1210" s="457">
        <v>66.540000000000006</v>
      </c>
    </row>
    <row r="1211" spans="1:4" ht="13.5" x14ac:dyDescent="0.25">
      <c r="A1211" s="456">
        <v>96060</v>
      </c>
      <c r="B1211" s="456" t="s">
        <v>1015</v>
      </c>
      <c r="C1211" s="456" t="s">
        <v>476</v>
      </c>
      <c r="D1211" s="457">
        <v>2.2000000000000002</v>
      </c>
    </row>
    <row r="1212" spans="1:4" ht="13.5" x14ac:dyDescent="0.25">
      <c r="A1212" s="456">
        <v>96061</v>
      </c>
      <c r="B1212" s="456" t="s">
        <v>1016</v>
      </c>
      <c r="C1212" s="456" t="s">
        <v>476</v>
      </c>
      <c r="D1212" s="457">
        <v>27.28</v>
      </c>
    </row>
    <row r="1213" spans="1:4" ht="13.5" x14ac:dyDescent="0.25">
      <c r="A1213" s="456">
        <v>96062</v>
      </c>
      <c r="B1213" s="456" t="s">
        <v>1017</v>
      </c>
      <c r="C1213" s="456" t="s">
        <v>476</v>
      </c>
      <c r="D1213" s="457">
        <v>39.36</v>
      </c>
    </row>
    <row r="1214" spans="1:4" ht="13.5" x14ac:dyDescent="0.25">
      <c r="A1214" s="456">
        <v>96241</v>
      </c>
      <c r="B1214" s="456" t="s">
        <v>1018</v>
      </c>
      <c r="C1214" s="456" t="s">
        <v>476</v>
      </c>
      <c r="D1214" s="457">
        <v>16.13</v>
      </c>
    </row>
    <row r="1215" spans="1:4" ht="13.5" x14ac:dyDescent="0.25">
      <c r="A1215" s="456">
        <v>96242</v>
      </c>
      <c r="B1215" s="456" t="s">
        <v>1019</v>
      </c>
      <c r="C1215" s="456" t="s">
        <v>476</v>
      </c>
      <c r="D1215" s="457">
        <v>2.1800000000000002</v>
      </c>
    </row>
    <row r="1216" spans="1:4" ht="13.5" x14ac:dyDescent="0.25">
      <c r="A1216" s="456">
        <v>96243</v>
      </c>
      <c r="B1216" s="456" t="s">
        <v>1020</v>
      </c>
      <c r="C1216" s="456" t="s">
        <v>476</v>
      </c>
      <c r="D1216" s="457">
        <v>20.16</v>
      </c>
    </row>
    <row r="1217" spans="1:4" ht="13.5" x14ac:dyDescent="0.25">
      <c r="A1217" s="456">
        <v>96244</v>
      </c>
      <c r="B1217" s="456" t="s">
        <v>1021</v>
      </c>
      <c r="C1217" s="456" t="s">
        <v>476</v>
      </c>
      <c r="D1217" s="457">
        <v>17.190000000000001</v>
      </c>
    </row>
    <row r="1218" spans="1:4" ht="13.5" x14ac:dyDescent="0.25">
      <c r="A1218" s="456">
        <v>96301</v>
      </c>
      <c r="B1218" s="456" t="s">
        <v>1022</v>
      </c>
      <c r="C1218" s="456" t="s">
        <v>476</v>
      </c>
      <c r="D1218" s="457">
        <v>48.52</v>
      </c>
    </row>
    <row r="1219" spans="1:4" ht="13.5" x14ac:dyDescent="0.25">
      <c r="A1219" s="456">
        <v>96457</v>
      </c>
      <c r="B1219" s="456" t="s">
        <v>1023</v>
      </c>
      <c r="C1219" s="456" t="s">
        <v>476</v>
      </c>
      <c r="D1219" s="457">
        <v>63.05</v>
      </c>
    </row>
    <row r="1220" spans="1:4" ht="13.5" x14ac:dyDescent="0.25">
      <c r="A1220" s="456">
        <v>96458</v>
      </c>
      <c r="B1220" s="456" t="s">
        <v>1024</v>
      </c>
      <c r="C1220" s="456" t="s">
        <v>476</v>
      </c>
      <c r="D1220" s="457">
        <v>66.25</v>
      </c>
    </row>
    <row r="1221" spans="1:4" ht="13.5" x14ac:dyDescent="0.25">
      <c r="A1221" s="456">
        <v>96459</v>
      </c>
      <c r="B1221" s="456" t="s">
        <v>1025</v>
      </c>
      <c r="C1221" s="456" t="s">
        <v>476</v>
      </c>
      <c r="D1221" s="457">
        <v>7.35</v>
      </c>
    </row>
    <row r="1222" spans="1:4" ht="13.5" x14ac:dyDescent="0.25">
      <c r="A1222" s="456">
        <v>96460</v>
      </c>
      <c r="B1222" s="456" t="s">
        <v>1026</v>
      </c>
      <c r="C1222" s="456" t="s">
        <v>476</v>
      </c>
      <c r="D1222" s="457">
        <v>52.94</v>
      </c>
    </row>
    <row r="1223" spans="1:4" ht="13.5" x14ac:dyDescent="0.25">
      <c r="A1223" s="456">
        <v>98760</v>
      </c>
      <c r="B1223" s="456" t="s">
        <v>1027</v>
      </c>
      <c r="C1223" s="456" t="s">
        <v>476</v>
      </c>
      <c r="D1223" s="457">
        <v>0.1</v>
      </c>
    </row>
    <row r="1224" spans="1:4" ht="13.5" x14ac:dyDescent="0.25">
      <c r="A1224" s="456">
        <v>98761</v>
      </c>
      <c r="B1224" s="456" t="s">
        <v>1028</v>
      </c>
      <c r="C1224" s="456" t="s">
        <v>476</v>
      </c>
      <c r="D1224" s="457">
        <v>0.01</v>
      </c>
    </row>
    <row r="1225" spans="1:4" ht="13.5" x14ac:dyDescent="0.25">
      <c r="A1225" s="456">
        <v>98762</v>
      </c>
      <c r="B1225" s="456" t="s">
        <v>1029</v>
      </c>
      <c r="C1225" s="456" t="s">
        <v>476</v>
      </c>
      <c r="D1225" s="457">
        <v>0.12</v>
      </c>
    </row>
    <row r="1226" spans="1:4" ht="13.5" x14ac:dyDescent="0.25">
      <c r="A1226" s="456">
        <v>98763</v>
      </c>
      <c r="B1226" s="456" t="s">
        <v>1030</v>
      </c>
      <c r="C1226" s="456" t="s">
        <v>476</v>
      </c>
      <c r="D1226" s="457">
        <v>4.17</v>
      </c>
    </row>
    <row r="1227" spans="1:4" ht="13.5" x14ac:dyDescent="0.25">
      <c r="A1227" s="456">
        <v>99829</v>
      </c>
      <c r="B1227" s="456" t="s">
        <v>7442</v>
      </c>
      <c r="C1227" s="456" t="s">
        <v>476</v>
      </c>
      <c r="D1227" s="457">
        <v>0.23</v>
      </c>
    </row>
    <row r="1228" spans="1:4" ht="13.5" x14ac:dyDescent="0.25">
      <c r="A1228" s="456">
        <v>99830</v>
      </c>
      <c r="B1228" s="456" t="s">
        <v>7443</v>
      </c>
      <c r="C1228" s="456" t="s">
        <v>476</v>
      </c>
      <c r="D1228" s="457">
        <v>0.02</v>
      </c>
    </row>
    <row r="1229" spans="1:4" ht="13.5" x14ac:dyDescent="0.25">
      <c r="A1229" s="456">
        <v>99831</v>
      </c>
      <c r="B1229" s="456" t="s">
        <v>7444</v>
      </c>
      <c r="C1229" s="456" t="s">
        <v>476</v>
      </c>
      <c r="D1229" s="457">
        <v>0.28999999999999998</v>
      </c>
    </row>
    <row r="1230" spans="1:4" ht="13.5" x14ac:dyDescent="0.25">
      <c r="A1230" s="456">
        <v>99832</v>
      </c>
      <c r="B1230" s="456" t="s">
        <v>7445</v>
      </c>
      <c r="C1230" s="456" t="s">
        <v>476</v>
      </c>
      <c r="D1230" s="457">
        <v>4.0199999999999996</v>
      </c>
    </row>
    <row r="1231" spans="1:4" ht="13.5" x14ac:dyDescent="0.25">
      <c r="A1231" s="456">
        <v>100637</v>
      </c>
      <c r="B1231" s="456" t="s">
        <v>8280</v>
      </c>
      <c r="C1231" s="456" t="s">
        <v>476</v>
      </c>
      <c r="D1231" s="457">
        <v>129.83000000000001</v>
      </c>
    </row>
    <row r="1232" spans="1:4" ht="13.5" x14ac:dyDescent="0.25">
      <c r="A1232" s="456">
        <v>100638</v>
      </c>
      <c r="B1232" s="456" t="s">
        <v>8281</v>
      </c>
      <c r="C1232" s="456" t="s">
        <v>476</v>
      </c>
      <c r="D1232" s="457">
        <v>23.36</v>
      </c>
    </row>
    <row r="1233" spans="1:4" ht="13.5" x14ac:dyDescent="0.25">
      <c r="A1233" s="456">
        <v>100639</v>
      </c>
      <c r="B1233" s="456" t="s">
        <v>8282</v>
      </c>
      <c r="C1233" s="456" t="s">
        <v>476</v>
      </c>
      <c r="D1233" s="457">
        <v>208.7</v>
      </c>
    </row>
    <row r="1234" spans="1:4" ht="13.5" x14ac:dyDescent="0.25">
      <c r="A1234" s="456">
        <v>100640</v>
      </c>
      <c r="B1234" s="456" t="s">
        <v>8283</v>
      </c>
      <c r="C1234" s="456" t="s">
        <v>476</v>
      </c>
      <c r="D1234" s="457">
        <v>216.58</v>
      </c>
    </row>
    <row r="1235" spans="1:4" ht="13.5" x14ac:dyDescent="0.25">
      <c r="A1235" s="456">
        <v>100643</v>
      </c>
      <c r="B1235" s="456" t="s">
        <v>8284</v>
      </c>
      <c r="C1235" s="456" t="s">
        <v>476</v>
      </c>
      <c r="D1235" s="457">
        <v>341.83</v>
      </c>
    </row>
    <row r="1236" spans="1:4" ht="13.5" x14ac:dyDescent="0.25">
      <c r="A1236" s="456">
        <v>100644</v>
      </c>
      <c r="B1236" s="456" t="s">
        <v>8285</v>
      </c>
      <c r="C1236" s="456" t="s">
        <v>476</v>
      </c>
      <c r="D1236" s="457">
        <v>61.53</v>
      </c>
    </row>
    <row r="1237" spans="1:4" ht="13.5" x14ac:dyDescent="0.25">
      <c r="A1237" s="456">
        <v>100645</v>
      </c>
      <c r="B1237" s="456" t="s">
        <v>8286</v>
      </c>
      <c r="C1237" s="456" t="s">
        <v>476</v>
      </c>
      <c r="D1237" s="457">
        <v>549.5</v>
      </c>
    </row>
    <row r="1238" spans="1:4" ht="13.5" x14ac:dyDescent="0.25">
      <c r="A1238" s="456">
        <v>100646</v>
      </c>
      <c r="B1238" s="456" t="s">
        <v>8287</v>
      </c>
      <c r="C1238" s="456" t="s">
        <v>476</v>
      </c>
      <c r="D1238" s="457">
        <v>309.39999999999998</v>
      </c>
    </row>
    <row r="1239" spans="1:4" ht="13.5" x14ac:dyDescent="0.25">
      <c r="A1239" s="456">
        <v>102270</v>
      </c>
      <c r="B1239" s="456" t="s">
        <v>10884</v>
      </c>
      <c r="C1239" s="456" t="s">
        <v>476</v>
      </c>
      <c r="D1239" s="457">
        <v>0.7</v>
      </c>
    </row>
    <row r="1240" spans="1:4" ht="13.5" x14ac:dyDescent="0.25">
      <c r="A1240" s="456">
        <v>102271</v>
      </c>
      <c r="B1240" s="456" t="s">
        <v>10885</v>
      </c>
      <c r="C1240" s="456" t="s">
        <v>476</v>
      </c>
      <c r="D1240" s="457">
        <v>0.08</v>
      </c>
    </row>
    <row r="1241" spans="1:4" ht="13.5" x14ac:dyDescent="0.25">
      <c r="A1241" s="456">
        <v>102272</v>
      </c>
      <c r="B1241" s="456" t="s">
        <v>10886</v>
      </c>
      <c r="C1241" s="456" t="s">
        <v>476</v>
      </c>
      <c r="D1241" s="457">
        <v>0.88</v>
      </c>
    </row>
    <row r="1242" spans="1:4" ht="13.5" x14ac:dyDescent="0.25">
      <c r="A1242" s="456">
        <v>102273</v>
      </c>
      <c r="B1242" s="456" t="s">
        <v>10887</v>
      </c>
      <c r="C1242" s="456" t="s">
        <v>476</v>
      </c>
      <c r="D1242" s="457">
        <v>1.54</v>
      </c>
    </row>
    <row r="1243" spans="1:4" ht="13.5" x14ac:dyDescent="0.25">
      <c r="A1243" s="456">
        <v>102809</v>
      </c>
      <c r="B1243" s="456" t="s">
        <v>11603</v>
      </c>
      <c r="C1243" s="456" t="s">
        <v>476</v>
      </c>
      <c r="D1243" s="457">
        <v>20.21</v>
      </c>
    </row>
    <row r="1244" spans="1:4" ht="13.5" x14ac:dyDescent="0.25">
      <c r="A1244" s="456">
        <v>102815</v>
      </c>
      <c r="B1244" s="456" t="s">
        <v>11604</v>
      </c>
      <c r="C1244" s="456" t="s">
        <v>476</v>
      </c>
      <c r="D1244" s="457">
        <v>3.09</v>
      </c>
    </row>
    <row r="1245" spans="1:4" ht="13.5" x14ac:dyDescent="0.25">
      <c r="A1245" s="456">
        <v>102826</v>
      </c>
      <c r="B1245" s="456" t="s">
        <v>11605</v>
      </c>
      <c r="C1245" s="456" t="s">
        <v>476</v>
      </c>
      <c r="D1245" s="457">
        <v>5.8</v>
      </c>
    </row>
    <row r="1246" spans="1:4" ht="13.5" x14ac:dyDescent="0.25">
      <c r="A1246" s="456">
        <v>102832</v>
      </c>
      <c r="B1246" s="456" t="s">
        <v>11606</v>
      </c>
      <c r="C1246" s="456" t="s">
        <v>476</v>
      </c>
      <c r="D1246" s="457">
        <v>7.73</v>
      </c>
    </row>
    <row r="1247" spans="1:4" ht="13.5" x14ac:dyDescent="0.25">
      <c r="A1247" s="456">
        <v>102843</v>
      </c>
      <c r="B1247" s="456" t="s">
        <v>11607</v>
      </c>
      <c r="C1247" s="456" t="s">
        <v>476</v>
      </c>
      <c r="D1247" s="457">
        <v>132.97</v>
      </c>
    </row>
    <row r="1248" spans="1:4" ht="13.5" x14ac:dyDescent="0.25">
      <c r="A1248" s="456">
        <v>102849</v>
      </c>
      <c r="B1248" s="456" t="s">
        <v>11608</v>
      </c>
      <c r="C1248" s="456" t="s">
        <v>476</v>
      </c>
      <c r="D1248" s="457">
        <v>65.010000000000005</v>
      </c>
    </row>
    <row r="1249" spans="1:4" ht="13.5" x14ac:dyDescent="0.25">
      <c r="A1249" s="456">
        <v>102855</v>
      </c>
      <c r="B1249" s="456" t="s">
        <v>11609</v>
      </c>
      <c r="C1249" s="456" t="s">
        <v>476</v>
      </c>
      <c r="D1249" s="457">
        <v>65.010000000000005</v>
      </c>
    </row>
    <row r="1250" spans="1:4" ht="13.5" x14ac:dyDescent="0.25">
      <c r="A1250" s="456">
        <v>102861</v>
      </c>
      <c r="B1250" s="456" t="s">
        <v>11610</v>
      </c>
      <c r="C1250" s="456" t="s">
        <v>476</v>
      </c>
      <c r="D1250" s="457">
        <v>1.1299999999999999</v>
      </c>
    </row>
    <row r="1251" spans="1:4" ht="13.5" x14ac:dyDescent="0.25">
      <c r="A1251" s="456">
        <v>102867</v>
      </c>
      <c r="B1251" s="456" t="s">
        <v>11611</v>
      </c>
      <c r="C1251" s="456" t="s">
        <v>476</v>
      </c>
      <c r="D1251" s="457">
        <v>0.61</v>
      </c>
    </row>
    <row r="1252" spans="1:4" ht="13.5" x14ac:dyDescent="0.25">
      <c r="A1252" s="456">
        <v>102873</v>
      </c>
      <c r="B1252" s="456" t="s">
        <v>11612</v>
      </c>
      <c r="C1252" s="456" t="s">
        <v>476</v>
      </c>
      <c r="D1252" s="457">
        <v>118.14</v>
      </c>
    </row>
    <row r="1253" spans="1:4" ht="13.5" x14ac:dyDescent="0.25">
      <c r="A1253" s="456">
        <v>102879</v>
      </c>
      <c r="B1253" s="456" t="s">
        <v>11613</v>
      </c>
      <c r="C1253" s="456" t="s">
        <v>476</v>
      </c>
      <c r="D1253" s="457">
        <v>177.3</v>
      </c>
    </row>
    <row r="1254" spans="1:4" ht="13.5" x14ac:dyDescent="0.25">
      <c r="A1254" s="456">
        <v>102885</v>
      </c>
      <c r="B1254" s="456" t="s">
        <v>11614</v>
      </c>
      <c r="C1254" s="456" t="s">
        <v>476</v>
      </c>
      <c r="D1254" s="457">
        <v>1.1599999999999999</v>
      </c>
    </row>
    <row r="1255" spans="1:4" ht="13.5" x14ac:dyDescent="0.25">
      <c r="A1255" s="456">
        <v>102891</v>
      </c>
      <c r="B1255" s="456" t="s">
        <v>11615</v>
      </c>
      <c r="C1255" s="456" t="s">
        <v>476</v>
      </c>
      <c r="D1255" s="457">
        <v>1.1599999999999999</v>
      </c>
    </row>
    <row r="1256" spans="1:4" ht="13.5" x14ac:dyDescent="0.25">
      <c r="A1256" s="456">
        <v>102897</v>
      </c>
      <c r="B1256" s="456" t="s">
        <v>11616</v>
      </c>
      <c r="C1256" s="456" t="s">
        <v>476</v>
      </c>
      <c r="D1256" s="457">
        <v>88.82</v>
      </c>
    </row>
    <row r="1257" spans="1:4" ht="13.5" x14ac:dyDescent="0.25">
      <c r="A1257" s="456">
        <v>102903</v>
      </c>
      <c r="B1257" s="456" t="s">
        <v>11617</v>
      </c>
      <c r="C1257" s="456" t="s">
        <v>476</v>
      </c>
      <c r="D1257" s="457">
        <v>11.52</v>
      </c>
    </row>
    <row r="1258" spans="1:4" ht="13.5" x14ac:dyDescent="0.25">
      <c r="A1258" s="456">
        <v>102909</v>
      </c>
      <c r="B1258" s="456" t="s">
        <v>11618</v>
      </c>
      <c r="C1258" s="456" t="s">
        <v>476</v>
      </c>
      <c r="D1258" s="457">
        <v>88.95</v>
      </c>
    </row>
    <row r="1259" spans="1:4" ht="13.5" x14ac:dyDescent="0.25">
      <c r="A1259" s="456">
        <v>102915</v>
      </c>
      <c r="B1259" s="456" t="s">
        <v>11619</v>
      </c>
      <c r="C1259" s="456" t="s">
        <v>476</v>
      </c>
      <c r="D1259" s="457">
        <v>0.56999999999999995</v>
      </c>
    </row>
    <row r="1260" spans="1:4" ht="13.5" x14ac:dyDescent="0.25">
      <c r="A1260" s="456">
        <v>102927</v>
      </c>
      <c r="B1260" s="456" t="s">
        <v>11620</v>
      </c>
      <c r="C1260" s="456" t="s">
        <v>476</v>
      </c>
      <c r="D1260" s="457">
        <v>0.85</v>
      </c>
    </row>
    <row r="1261" spans="1:4" ht="13.5" x14ac:dyDescent="0.25">
      <c r="A1261" s="456">
        <v>102933</v>
      </c>
      <c r="B1261" s="456" t="s">
        <v>11621</v>
      </c>
      <c r="C1261" s="456" t="s">
        <v>476</v>
      </c>
      <c r="D1261" s="457">
        <v>0.85</v>
      </c>
    </row>
    <row r="1262" spans="1:4" ht="13.5" x14ac:dyDescent="0.25">
      <c r="A1262" s="456">
        <v>102939</v>
      </c>
      <c r="B1262" s="456" t="s">
        <v>11622</v>
      </c>
      <c r="C1262" s="456" t="s">
        <v>476</v>
      </c>
      <c r="D1262" s="457">
        <v>8.5</v>
      </c>
    </row>
    <row r="1263" spans="1:4" ht="13.5" x14ac:dyDescent="0.25">
      <c r="A1263" s="456">
        <v>102945</v>
      </c>
      <c r="B1263" s="456" t="s">
        <v>11623</v>
      </c>
      <c r="C1263" s="456" t="s">
        <v>476</v>
      </c>
      <c r="D1263" s="457">
        <v>0.01</v>
      </c>
    </row>
    <row r="1264" spans="1:4" ht="13.5" x14ac:dyDescent="0.25">
      <c r="A1264" s="456">
        <v>102951</v>
      </c>
      <c r="B1264" s="456" t="s">
        <v>11624</v>
      </c>
      <c r="C1264" s="456" t="s">
        <v>476</v>
      </c>
      <c r="D1264" s="457">
        <v>0.56999999999999995</v>
      </c>
    </row>
    <row r="1265" spans="1:4" ht="13.5" x14ac:dyDescent="0.25">
      <c r="A1265" s="456">
        <v>102957</v>
      </c>
      <c r="B1265" s="456" t="s">
        <v>11625</v>
      </c>
      <c r="C1265" s="456" t="s">
        <v>476</v>
      </c>
      <c r="D1265" s="457">
        <v>50.41</v>
      </c>
    </row>
    <row r="1266" spans="1:4" ht="13.5" x14ac:dyDescent="0.25">
      <c r="A1266" s="456">
        <v>102963</v>
      </c>
      <c r="B1266" s="456" t="s">
        <v>11626</v>
      </c>
      <c r="C1266" s="456" t="s">
        <v>476</v>
      </c>
      <c r="D1266" s="457">
        <v>83.74</v>
      </c>
    </row>
    <row r="1267" spans="1:4" ht="13.5" x14ac:dyDescent="0.25">
      <c r="A1267" s="456">
        <v>102969</v>
      </c>
      <c r="B1267" s="456" t="s">
        <v>11627</v>
      </c>
      <c r="C1267" s="456" t="s">
        <v>476</v>
      </c>
      <c r="D1267" s="457">
        <v>1.1499999999999999</v>
      </c>
    </row>
    <row r="1268" spans="1:4" ht="13.5" x14ac:dyDescent="0.25">
      <c r="A1268" s="456">
        <v>102985</v>
      </c>
      <c r="B1268" s="456" t="s">
        <v>11628</v>
      </c>
      <c r="C1268" s="456" t="s">
        <v>476</v>
      </c>
      <c r="D1268" s="457">
        <v>3.3</v>
      </c>
    </row>
    <row r="1269" spans="1:4" ht="13.5" x14ac:dyDescent="0.25">
      <c r="A1269" s="456">
        <v>103156</v>
      </c>
      <c r="B1269" s="456" t="s">
        <v>11629</v>
      </c>
      <c r="C1269" s="456" t="s">
        <v>476</v>
      </c>
      <c r="D1269" s="457">
        <v>2.16</v>
      </c>
    </row>
    <row r="1270" spans="1:4" ht="13.5" x14ac:dyDescent="0.25">
      <c r="A1270" s="456">
        <v>103162</v>
      </c>
      <c r="B1270" s="456" t="s">
        <v>11630</v>
      </c>
      <c r="C1270" s="456" t="s">
        <v>476</v>
      </c>
      <c r="D1270" s="457">
        <v>2.71</v>
      </c>
    </row>
    <row r="1271" spans="1:4" ht="13.5" x14ac:dyDescent="0.25">
      <c r="A1271" s="456">
        <v>103168</v>
      </c>
      <c r="B1271" s="456" t="s">
        <v>11631</v>
      </c>
      <c r="C1271" s="456" t="s">
        <v>476</v>
      </c>
      <c r="D1271" s="457">
        <v>3.09</v>
      </c>
    </row>
    <row r="1272" spans="1:4" ht="13.5" x14ac:dyDescent="0.25">
      <c r="A1272" s="456">
        <v>103174</v>
      </c>
      <c r="B1272" s="456" t="s">
        <v>11632</v>
      </c>
      <c r="C1272" s="456" t="s">
        <v>476</v>
      </c>
      <c r="D1272" s="457">
        <v>7.73</v>
      </c>
    </row>
    <row r="1273" spans="1:4" ht="13.5" x14ac:dyDescent="0.25">
      <c r="A1273" s="456">
        <v>103180</v>
      </c>
      <c r="B1273" s="456" t="s">
        <v>11633</v>
      </c>
      <c r="C1273" s="456" t="s">
        <v>476</v>
      </c>
      <c r="D1273" s="457">
        <v>17.79</v>
      </c>
    </row>
    <row r="1274" spans="1:4" ht="13.5" x14ac:dyDescent="0.25">
      <c r="A1274" s="456">
        <v>103223</v>
      </c>
      <c r="B1274" s="456" t="s">
        <v>11634</v>
      </c>
      <c r="C1274" s="456" t="s">
        <v>476</v>
      </c>
      <c r="D1274" s="457">
        <v>34.630000000000003</v>
      </c>
    </row>
    <row r="1275" spans="1:4" ht="13.5" x14ac:dyDescent="0.25">
      <c r="A1275" s="456">
        <v>103229</v>
      </c>
      <c r="B1275" s="456" t="s">
        <v>11635</v>
      </c>
      <c r="C1275" s="456" t="s">
        <v>476</v>
      </c>
      <c r="D1275" s="457">
        <v>85.99</v>
      </c>
    </row>
    <row r="1276" spans="1:4" ht="13.5" x14ac:dyDescent="0.25">
      <c r="A1276" s="456">
        <v>103235</v>
      </c>
      <c r="B1276" s="456" t="s">
        <v>11636</v>
      </c>
      <c r="C1276" s="456" t="s">
        <v>476</v>
      </c>
      <c r="D1276" s="457">
        <v>152.12</v>
      </c>
    </row>
    <row r="1277" spans="1:4" ht="13.5" x14ac:dyDescent="0.25">
      <c r="A1277" s="456">
        <v>103241</v>
      </c>
      <c r="B1277" s="456" t="s">
        <v>11637</v>
      </c>
      <c r="C1277" s="456" t="s">
        <v>476</v>
      </c>
      <c r="D1277" s="457">
        <v>8.24</v>
      </c>
    </row>
    <row r="1278" spans="1:4" ht="13.5" x14ac:dyDescent="0.25">
      <c r="A1278" s="456">
        <v>103660</v>
      </c>
      <c r="B1278" s="456" t="s">
        <v>11638</v>
      </c>
      <c r="C1278" s="456" t="s">
        <v>476</v>
      </c>
      <c r="D1278" s="457">
        <v>9.6300000000000008</v>
      </c>
    </row>
    <row r="1279" spans="1:4" ht="13.5" x14ac:dyDescent="0.25">
      <c r="A1279" s="456">
        <v>103666</v>
      </c>
      <c r="B1279" s="456" t="s">
        <v>11639</v>
      </c>
      <c r="C1279" s="456" t="s">
        <v>476</v>
      </c>
      <c r="D1279" s="457">
        <v>91.72</v>
      </c>
    </row>
    <row r="1280" spans="1:4" ht="13.5" x14ac:dyDescent="0.25">
      <c r="A1280" s="456">
        <v>92259</v>
      </c>
      <c r="B1280" s="456" t="s">
        <v>7446</v>
      </c>
      <c r="C1280" s="456" t="s">
        <v>65</v>
      </c>
      <c r="D1280" s="457">
        <v>377.41</v>
      </c>
    </row>
    <row r="1281" spans="1:4" ht="13.5" x14ac:dyDescent="0.25">
      <c r="A1281" s="456">
        <v>92260</v>
      </c>
      <c r="B1281" s="456" t="s">
        <v>7447</v>
      </c>
      <c r="C1281" s="456" t="s">
        <v>65</v>
      </c>
      <c r="D1281" s="457">
        <v>427.28</v>
      </c>
    </row>
    <row r="1282" spans="1:4" ht="13.5" x14ac:dyDescent="0.25">
      <c r="A1282" s="456">
        <v>92261</v>
      </c>
      <c r="B1282" s="456" t="s">
        <v>7448</v>
      </c>
      <c r="C1282" s="456" t="s">
        <v>65</v>
      </c>
      <c r="D1282" s="457">
        <v>475.61</v>
      </c>
    </row>
    <row r="1283" spans="1:4" ht="13.5" x14ac:dyDescent="0.25">
      <c r="A1283" s="456">
        <v>92262</v>
      </c>
      <c r="B1283" s="456" t="s">
        <v>7449</v>
      </c>
      <c r="C1283" s="456" t="s">
        <v>65</v>
      </c>
      <c r="D1283" s="457">
        <v>553.45000000000005</v>
      </c>
    </row>
    <row r="1284" spans="1:4" ht="13.5" x14ac:dyDescent="0.25">
      <c r="A1284" s="456">
        <v>92539</v>
      </c>
      <c r="B1284" s="456" t="s">
        <v>7450</v>
      </c>
      <c r="C1284" s="456" t="s">
        <v>161</v>
      </c>
      <c r="D1284" s="457">
        <v>61.57</v>
      </c>
    </row>
    <row r="1285" spans="1:4" ht="13.5" x14ac:dyDescent="0.25">
      <c r="A1285" s="456">
        <v>92540</v>
      </c>
      <c r="B1285" s="456" t="s">
        <v>7451</v>
      </c>
      <c r="C1285" s="456" t="s">
        <v>161</v>
      </c>
      <c r="D1285" s="457">
        <v>69.02</v>
      </c>
    </row>
    <row r="1286" spans="1:4" ht="13.5" x14ac:dyDescent="0.25">
      <c r="A1286" s="456">
        <v>92541</v>
      </c>
      <c r="B1286" s="456" t="s">
        <v>7452</v>
      </c>
      <c r="C1286" s="456" t="s">
        <v>161</v>
      </c>
      <c r="D1286" s="457">
        <v>66.33</v>
      </c>
    </row>
    <row r="1287" spans="1:4" ht="13.5" x14ac:dyDescent="0.25">
      <c r="A1287" s="456">
        <v>92542</v>
      </c>
      <c r="B1287" s="456" t="s">
        <v>7453</v>
      </c>
      <c r="C1287" s="456" t="s">
        <v>161</v>
      </c>
      <c r="D1287" s="457">
        <v>80.28</v>
      </c>
    </row>
    <row r="1288" spans="1:4" ht="13.5" x14ac:dyDescent="0.25">
      <c r="A1288" s="456">
        <v>92543</v>
      </c>
      <c r="B1288" s="456" t="s">
        <v>7454</v>
      </c>
      <c r="C1288" s="456" t="s">
        <v>161</v>
      </c>
      <c r="D1288" s="457">
        <v>18.43</v>
      </c>
    </row>
    <row r="1289" spans="1:4" ht="13.5" x14ac:dyDescent="0.25">
      <c r="A1289" s="456">
        <v>92544</v>
      </c>
      <c r="B1289" s="456" t="s">
        <v>7455</v>
      </c>
      <c r="C1289" s="456" t="s">
        <v>161</v>
      </c>
      <c r="D1289" s="457">
        <v>14.64</v>
      </c>
    </row>
    <row r="1290" spans="1:4" ht="13.5" x14ac:dyDescent="0.25">
      <c r="A1290" s="456">
        <v>92545</v>
      </c>
      <c r="B1290" s="456" t="s">
        <v>7456</v>
      </c>
      <c r="C1290" s="456" t="s">
        <v>65</v>
      </c>
      <c r="D1290" s="457">
        <v>824.48</v>
      </c>
    </row>
    <row r="1291" spans="1:4" ht="13.5" x14ac:dyDescent="0.25">
      <c r="A1291" s="456">
        <v>92546</v>
      </c>
      <c r="B1291" s="456" t="s">
        <v>7457</v>
      </c>
      <c r="C1291" s="456" t="s">
        <v>65</v>
      </c>
      <c r="D1291" s="458">
        <v>1009.85</v>
      </c>
    </row>
    <row r="1292" spans="1:4" ht="13.5" x14ac:dyDescent="0.25">
      <c r="A1292" s="456">
        <v>92547</v>
      </c>
      <c r="B1292" s="456" t="s">
        <v>7458</v>
      </c>
      <c r="C1292" s="456" t="s">
        <v>65</v>
      </c>
      <c r="D1292" s="458">
        <v>1068.6400000000001</v>
      </c>
    </row>
    <row r="1293" spans="1:4" ht="13.5" x14ac:dyDescent="0.25">
      <c r="A1293" s="456">
        <v>92548</v>
      </c>
      <c r="B1293" s="456" t="s">
        <v>7459</v>
      </c>
      <c r="C1293" s="456" t="s">
        <v>65</v>
      </c>
      <c r="D1293" s="458">
        <v>1188.29</v>
      </c>
    </row>
    <row r="1294" spans="1:4" ht="13.5" x14ac:dyDescent="0.25">
      <c r="A1294" s="456">
        <v>92549</v>
      </c>
      <c r="B1294" s="456" t="s">
        <v>7460</v>
      </c>
      <c r="C1294" s="456" t="s">
        <v>65</v>
      </c>
      <c r="D1294" s="458">
        <v>1480.86</v>
      </c>
    </row>
    <row r="1295" spans="1:4" ht="13.5" x14ac:dyDescent="0.25">
      <c r="A1295" s="456">
        <v>92550</v>
      </c>
      <c r="B1295" s="456" t="s">
        <v>7461</v>
      </c>
      <c r="C1295" s="456" t="s">
        <v>65</v>
      </c>
      <c r="D1295" s="458">
        <v>1878.69</v>
      </c>
    </row>
    <row r="1296" spans="1:4" ht="13.5" x14ac:dyDescent="0.25">
      <c r="A1296" s="456">
        <v>92551</v>
      </c>
      <c r="B1296" s="456" t="s">
        <v>7462</v>
      </c>
      <c r="C1296" s="456" t="s">
        <v>65</v>
      </c>
      <c r="D1296" s="458">
        <v>1953.79</v>
      </c>
    </row>
    <row r="1297" spans="1:4" ht="13.5" x14ac:dyDescent="0.25">
      <c r="A1297" s="456">
        <v>92552</v>
      </c>
      <c r="B1297" s="456" t="s">
        <v>7463</v>
      </c>
      <c r="C1297" s="456" t="s">
        <v>65</v>
      </c>
      <c r="D1297" s="458">
        <v>2117.7399999999998</v>
      </c>
    </row>
    <row r="1298" spans="1:4" ht="13.5" x14ac:dyDescent="0.25">
      <c r="A1298" s="456">
        <v>92553</v>
      </c>
      <c r="B1298" s="456" t="s">
        <v>7464</v>
      </c>
      <c r="C1298" s="456" t="s">
        <v>65</v>
      </c>
      <c r="D1298" s="458">
        <v>2420.5700000000002</v>
      </c>
    </row>
    <row r="1299" spans="1:4" ht="13.5" x14ac:dyDescent="0.25">
      <c r="A1299" s="456">
        <v>92554</v>
      </c>
      <c r="B1299" s="456" t="s">
        <v>7465</v>
      </c>
      <c r="C1299" s="456" t="s">
        <v>65</v>
      </c>
      <c r="D1299" s="458">
        <v>2506.5</v>
      </c>
    </row>
    <row r="1300" spans="1:4" ht="13.5" x14ac:dyDescent="0.25">
      <c r="A1300" s="456">
        <v>92555</v>
      </c>
      <c r="B1300" s="456" t="s">
        <v>7466</v>
      </c>
      <c r="C1300" s="456" t="s">
        <v>65</v>
      </c>
      <c r="D1300" s="457">
        <v>813.49</v>
      </c>
    </row>
    <row r="1301" spans="1:4" ht="13.5" x14ac:dyDescent="0.25">
      <c r="A1301" s="456">
        <v>92556</v>
      </c>
      <c r="B1301" s="456" t="s">
        <v>7467</v>
      </c>
      <c r="C1301" s="456" t="s">
        <v>65</v>
      </c>
      <c r="D1301" s="457">
        <v>990.59</v>
      </c>
    </row>
    <row r="1302" spans="1:4" ht="13.5" x14ac:dyDescent="0.25">
      <c r="A1302" s="456">
        <v>92557</v>
      </c>
      <c r="B1302" s="456" t="s">
        <v>7468</v>
      </c>
      <c r="C1302" s="456" t="s">
        <v>65</v>
      </c>
      <c r="D1302" s="458">
        <v>1049.3699999999999</v>
      </c>
    </row>
    <row r="1303" spans="1:4" ht="13.5" x14ac:dyDescent="0.25">
      <c r="A1303" s="456">
        <v>92558</v>
      </c>
      <c r="B1303" s="456" t="s">
        <v>7469</v>
      </c>
      <c r="C1303" s="456" t="s">
        <v>65</v>
      </c>
      <c r="D1303" s="458">
        <v>1177.29</v>
      </c>
    </row>
    <row r="1304" spans="1:4" ht="13.5" x14ac:dyDescent="0.25">
      <c r="A1304" s="456">
        <v>92559</v>
      </c>
      <c r="B1304" s="456" t="s">
        <v>7470</v>
      </c>
      <c r="C1304" s="456" t="s">
        <v>65</v>
      </c>
      <c r="D1304" s="458">
        <v>1460.38</v>
      </c>
    </row>
    <row r="1305" spans="1:4" ht="13.5" x14ac:dyDescent="0.25">
      <c r="A1305" s="456">
        <v>92560</v>
      </c>
      <c r="B1305" s="456" t="s">
        <v>7471</v>
      </c>
      <c r="C1305" s="456" t="s">
        <v>65</v>
      </c>
      <c r="D1305" s="458">
        <v>1850.8</v>
      </c>
    </row>
    <row r="1306" spans="1:4" ht="13.5" x14ac:dyDescent="0.25">
      <c r="A1306" s="456">
        <v>92561</v>
      </c>
      <c r="B1306" s="456" t="s">
        <v>7472</v>
      </c>
      <c r="C1306" s="456" t="s">
        <v>65</v>
      </c>
      <c r="D1306" s="458">
        <v>1926.65</v>
      </c>
    </row>
    <row r="1307" spans="1:4" ht="13.5" x14ac:dyDescent="0.25">
      <c r="A1307" s="456">
        <v>92562</v>
      </c>
      <c r="B1307" s="456" t="s">
        <v>7473</v>
      </c>
      <c r="C1307" s="456" t="s">
        <v>65</v>
      </c>
      <c r="D1307" s="458">
        <v>2071.34</v>
      </c>
    </row>
    <row r="1308" spans="1:4" ht="13.5" x14ac:dyDescent="0.25">
      <c r="A1308" s="456">
        <v>92563</v>
      </c>
      <c r="B1308" s="456" t="s">
        <v>7474</v>
      </c>
      <c r="C1308" s="456" t="s">
        <v>65</v>
      </c>
      <c r="D1308" s="458">
        <v>2366.31</v>
      </c>
    </row>
    <row r="1309" spans="1:4" ht="13.5" x14ac:dyDescent="0.25">
      <c r="A1309" s="456">
        <v>92564</v>
      </c>
      <c r="B1309" s="456" t="s">
        <v>7475</v>
      </c>
      <c r="C1309" s="456" t="s">
        <v>65</v>
      </c>
      <c r="D1309" s="458">
        <v>2440.04</v>
      </c>
    </row>
    <row r="1310" spans="1:4" ht="13.5" x14ac:dyDescent="0.25">
      <c r="A1310" s="456">
        <v>92565</v>
      </c>
      <c r="B1310" s="456" t="s">
        <v>1031</v>
      </c>
      <c r="C1310" s="456" t="s">
        <v>161</v>
      </c>
      <c r="D1310" s="457">
        <v>31.92</v>
      </c>
    </row>
    <row r="1311" spans="1:4" ht="13.5" x14ac:dyDescent="0.25">
      <c r="A1311" s="456">
        <v>92566</v>
      </c>
      <c r="B1311" s="456" t="s">
        <v>1032</v>
      </c>
      <c r="C1311" s="456" t="s">
        <v>161</v>
      </c>
      <c r="D1311" s="457">
        <v>19.48</v>
      </c>
    </row>
    <row r="1312" spans="1:4" ht="13.5" x14ac:dyDescent="0.25">
      <c r="A1312" s="456">
        <v>92567</v>
      </c>
      <c r="B1312" s="456" t="s">
        <v>1033</v>
      </c>
      <c r="C1312" s="456" t="s">
        <v>161</v>
      </c>
      <c r="D1312" s="457">
        <v>28.84</v>
      </c>
    </row>
    <row r="1313" spans="1:4" ht="13.5" x14ac:dyDescent="0.25">
      <c r="A1313" s="456">
        <v>100379</v>
      </c>
      <c r="B1313" s="456" t="s">
        <v>7476</v>
      </c>
      <c r="C1313" s="456" t="s">
        <v>161</v>
      </c>
      <c r="D1313" s="457">
        <v>31.92</v>
      </c>
    </row>
    <row r="1314" spans="1:4" ht="13.5" x14ac:dyDescent="0.25">
      <c r="A1314" s="456">
        <v>100380</v>
      </c>
      <c r="B1314" s="456" t="s">
        <v>7477</v>
      </c>
      <c r="C1314" s="456" t="s">
        <v>161</v>
      </c>
      <c r="D1314" s="457">
        <v>41.71</v>
      </c>
    </row>
    <row r="1315" spans="1:4" ht="13.5" x14ac:dyDescent="0.25">
      <c r="A1315" s="456">
        <v>100381</v>
      </c>
      <c r="B1315" s="456" t="s">
        <v>7478</v>
      </c>
      <c r="C1315" s="456" t="s">
        <v>161</v>
      </c>
      <c r="D1315" s="457">
        <v>46.29</v>
      </c>
    </row>
    <row r="1316" spans="1:4" ht="13.5" x14ac:dyDescent="0.25">
      <c r="A1316" s="456">
        <v>100383</v>
      </c>
      <c r="B1316" s="456" t="s">
        <v>7479</v>
      </c>
      <c r="C1316" s="456" t="s">
        <v>161</v>
      </c>
      <c r="D1316" s="457">
        <v>21.2</v>
      </c>
    </row>
    <row r="1317" spans="1:4" ht="13.5" x14ac:dyDescent="0.25">
      <c r="A1317" s="456">
        <v>100384</v>
      </c>
      <c r="B1317" s="456" t="s">
        <v>7480</v>
      </c>
      <c r="C1317" s="456" t="s">
        <v>161</v>
      </c>
      <c r="D1317" s="457">
        <v>22.05</v>
      </c>
    </row>
    <row r="1318" spans="1:4" ht="13.5" x14ac:dyDescent="0.25">
      <c r="A1318" s="456">
        <v>100385</v>
      </c>
      <c r="B1318" s="456" t="s">
        <v>7481</v>
      </c>
      <c r="C1318" s="456" t="s">
        <v>161</v>
      </c>
      <c r="D1318" s="457">
        <v>28.84</v>
      </c>
    </row>
    <row r="1319" spans="1:4" ht="13.5" x14ac:dyDescent="0.25">
      <c r="A1319" s="456">
        <v>100386</v>
      </c>
      <c r="B1319" s="456" t="s">
        <v>7482</v>
      </c>
      <c r="C1319" s="456" t="s">
        <v>161</v>
      </c>
      <c r="D1319" s="457">
        <v>36.65</v>
      </c>
    </row>
    <row r="1320" spans="1:4" ht="13.5" x14ac:dyDescent="0.25">
      <c r="A1320" s="456">
        <v>100387</v>
      </c>
      <c r="B1320" s="456" t="s">
        <v>7483</v>
      </c>
      <c r="C1320" s="456" t="s">
        <v>161</v>
      </c>
      <c r="D1320" s="457">
        <v>44.06</v>
      </c>
    </row>
    <row r="1321" spans="1:4" ht="13.5" x14ac:dyDescent="0.25">
      <c r="A1321" s="456">
        <v>100388</v>
      </c>
      <c r="B1321" s="456" t="s">
        <v>7484</v>
      </c>
      <c r="C1321" s="456" t="s">
        <v>161</v>
      </c>
      <c r="D1321" s="457">
        <v>15.37</v>
      </c>
    </row>
    <row r="1322" spans="1:4" ht="13.5" x14ac:dyDescent="0.25">
      <c r="A1322" s="456">
        <v>100389</v>
      </c>
      <c r="B1322" s="456" t="s">
        <v>7485</v>
      </c>
      <c r="C1322" s="456" t="s">
        <v>161</v>
      </c>
      <c r="D1322" s="457">
        <v>13.93</v>
      </c>
    </row>
    <row r="1323" spans="1:4" ht="13.5" x14ac:dyDescent="0.25">
      <c r="A1323" s="456">
        <v>100390</v>
      </c>
      <c r="B1323" s="456" t="s">
        <v>7486</v>
      </c>
      <c r="C1323" s="456" t="s">
        <v>161</v>
      </c>
      <c r="D1323" s="457">
        <v>18.309999999999999</v>
      </c>
    </row>
    <row r="1324" spans="1:4" ht="13.5" x14ac:dyDescent="0.25">
      <c r="A1324" s="456">
        <v>100391</v>
      </c>
      <c r="B1324" s="456" t="s">
        <v>7487</v>
      </c>
      <c r="C1324" s="456" t="s">
        <v>161</v>
      </c>
      <c r="D1324" s="457">
        <v>15.97</v>
      </c>
    </row>
    <row r="1325" spans="1:4" ht="13.5" x14ac:dyDescent="0.25">
      <c r="A1325" s="456">
        <v>100392</v>
      </c>
      <c r="B1325" s="456" t="s">
        <v>7488</v>
      </c>
      <c r="C1325" s="456" t="s">
        <v>161</v>
      </c>
      <c r="D1325" s="457">
        <v>12.17</v>
      </c>
    </row>
    <row r="1326" spans="1:4" ht="13.5" x14ac:dyDescent="0.25">
      <c r="A1326" s="456">
        <v>100393</v>
      </c>
      <c r="B1326" s="456" t="s">
        <v>7489</v>
      </c>
      <c r="C1326" s="456" t="s">
        <v>161</v>
      </c>
      <c r="D1326" s="457">
        <v>16</v>
      </c>
    </row>
    <row r="1327" spans="1:4" ht="13.5" x14ac:dyDescent="0.25">
      <c r="A1327" s="456">
        <v>100394</v>
      </c>
      <c r="B1327" s="456" t="s">
        <v>7490</v>
      </c>
      <c r="C1327" s="456" t="s">
        <v>161</v>
      </c>
      <c r="D1327" s="457">
        <v>14.48</v>
      </c>
    </row>
    <row r="1328" spans="1:4" ht="13.5" x14ac:dyDescent="0.25">
      <c r="A1328" s="456">
        <v>100395</v>
      </c>
      <c r="B1328" s="456" t="s">
        <v>7491</v>
      </c>
      <c r="C1328" s="456" t="s">
        <v>161</v>
      </c>
      <c r="D1328" s="457">
        <v>18.96</v>
      </c>
    </row>
    <row r="1329" spans="1:4" ht="13.5" x14ac:dyDescent="0.25">
      <c r="A1329" s="456">
        <v>94189</v>
      </c>
      <c r="B1329" s="456" t="s">
        <v>7492</v>
      </c>
      <c r="C1329" s="456" t="s">
        <v>161</v>
      </c>
      <c r="D1329" s="457">
        <v>36.17</v>
      </c>
    </row>
    <row r="1330" spans="1:4" ht="13.5" x14ac:dyDescent="0.25">
      <c r="A1330" s="456">
        <v>94192</v>
      </c>
      <c r="B1330" s="456" t="s">
        <v>7493</v>
      </c>
      <c r="C1330" s="456" t="s">
        <v>161</v>
      </c>
      <c r="D1330" s="457">
        <v>38.200000000000003</v>
      </c>
    </row>
    <row r="1331" spans="1:4" ht="13.5" x14ac:dyDescent="0.25">
      <c r="A1331" s="456">
        <v>94195</v>
      </c>
      <c r="B1331" s="456" t="s">
        <v>7494</v>
      </c>
      <c r="C1331" s="456" t="s">
        <v>161</v>
      </c>
      <c r="D1331" s="457">
        <v>42.71</v>
      </c>
    </row>
    <row r="1332" spans="1:4" ht="13.5" x14ac:dyDescent="0.25">
      <c r="A1332" s="456">
        <v>94198</v>
      </c>
      <c r="B1332" s="456" t="s">
        <v>7495</v>
      </c>
      <c r="C1332" s="456" t="s">
        <v>161</v>
      </c>
      <c r="D1332" s="457">
        <v>45.39</v>
      </c>
    </row>
    <row r="1333" spans="1:4" ht="13.5" x14ac:dyDescent="0.25">
      <c r="A1333" s="456">
        <v>94201</v>
      </c>
      <c r="B1333" s="456" t="s">
        <v>7496</v>
      </c>
      <c r="C1333" s="456" t="s">
        <v>161</v>
      </c>
      <c r="D1333" s="457">
        <v>60.1</v>
      </c>
    </row>
    <row r="1334" spans="1:4" ht="13.5" x14ac:dyDescent="0.25">
      <c r="A1334" s="456">
        <v>94204</v>
      </c>
      <c r="B1334" s="456" t="s">
        <v>7497</v>
      </c>
      <c r="C1334" s="456" t="s">
        <v>161</v>
      </c>
      <c r="D1334" s="457">
        <v>64.650000000000006</v>
      </c>
    </row>
    <row r="1335" spans="1:4" ht="13.5" x14ac:dyDescent="0.25">
      <c r="A1335" s="456">
        <v>94224</v>
      </c>
      <c r="B1335" s="456" t="s">
        <v>7498</v>
      </c>
      <c r="C1335" s="456" t="s">
        <v>13</v>
      </c>
      <c r="D1335" s="457">
        <v>20.37</v>
      </c>
    </row>
    <row r="1336" spans="1:4" ht="13.5" x14ac:dyDescent="0.25">
      <c r="A1336" s="456">
        <v>94226</v>
      </c>
      <c r="B1336" s="456" t="s">
        <v>7499</v>
      </c>
      <c r="C1336" s="456" t="s">
        <v>161</v>
      </c>
      <c r="D1336" s="457">
        <v>18.64</v>
      </c>
    </row>
    <row r="1337" spans="1:4" ht="13.5" x14ac:dyDescent="0.25">
      <c r="A1337" s="456">
        <v>94232</v>
      </c>
      <c r="B1337" s="456" t="s">
        <v>7500</v>
      </c>
      <c r="C1337" s="456" t="s">
        <v>65</v>
      </c>
      <c r="D1337" s="457">
        <v>2.23</v>
      </c>
    </row>
    <row r="1338" spans="1:4" ht="13.5" x14ac:dyDescent="0.25">
      <c r="A1338" s="456">
        <v>94440</v>
      </c>
      <c r="B1338" s="456" t="s">
        <v>7501</v>
      </c>
      <c r="C1338" s="456" t="s">
        <v>161</v>
      </c>
      <c r="D1338" s="457">
        <v>42.71</v>
      </c>
    </row>
    <row r="1339" spans="1:4" ht="13.5" x14ac:dyDescent="0.25">
      <c r="A1339" s="456">
        <v>94441</v>
      </c>
      <c r="B1339" s="456" t="s">
        <v>7502</v>
      </c>
      <c r="C1339" s="456" t="s">
        <v>161</v>
      </c>
      <c r="D1339" s="457">
        <v>45.39</v>
      </c>
    </row>
    <row r="1340" spans="1:4" ht="13.5" x14ac:dyDescent="0.25">
      <c r="A1340" s="456">
        <v>94442</v>
      </c>
      <c r="B1340" s="456" t="s">
        <v>7503</v>
      </c>
      <c r="C1340" s="456" t="s">
        <v>161</v>
      </c>
      <c r="D1340" s="457">
        <v>42.71</v>
      </c>
    </row>
    <row r="1341" spans="1:4" ht="13.5" x14ac:dyDescent="0.25">
      <c r="A1341" s="456">
        <v>94443</v>
      </c>
      <c r="B1341" s="456" t="s">
        <v>7504</v>
      </c>
      <c r="C1341" s="456" t="s">
        <v>161</v>
      </c>
      <c r="D1341" s="457">
        <v>45.39</v>
      </c>
    </row>
    <row r="1342" spans="1:4" ht="13.5" x14ac:dyDescent="0.25">
      <c r="A1342" s="456">
        <v>94445</v>
      </c>
      <c r="B1342" s="456" t="s">
        <v>7505</v>
      </c>
      <c r="C1342" s="456" t="s">
        <v>161</v>
      </c>
      <c r="D1342" s="457">
        <v>60.1</v>
      </c>
    </row>
    <row r="1343" spans="1:4" ht="13.5" x14ac:dyDescent="0.25">
      <c r="A1343" s="456">
        <v>94446</v>
      </c>
      <c r="B1343" s="456" t="s">
        <v>7506</v>
      </c>
      <c r="C1343" s="456" t="s">
        <v>161</v>
      </c>
      <c r="D1343" s="457">
        <v>64.650000000000006</v>
      </c>
    </row>
    <row r="1344" spans="1:4" ht="13.5" x14ac:dyDescent="0.25">
      <c r="A1344" s="456">
        <v>94447</v>
      </c>
      <c r="B1344" s="456" t="s">
        <v>7507</v>
      </c>
      <c r="C1344" s="456" t="s">
        <v>161</v>
      </c>
      <c r="D1344" s="457">
        <v>60.1</v>
      </c>
    </row>
    <row r="1345" spans="1:4" ht="13.5" x14ac:dyDescent="0.25">
      <c r="A1345" s="456">
        <v>94448</v>
      </c>
      <c r="B1345" s="456" t="s">
        <v>7508</v>
      </c>
      <c r="C1345" s="456" t="s">
        <v>161</v>
      </c>
      <c r="D1345" s="457">
        <v>64.650000000000006</v>
      </c>
    </row>
    <row r="1346" spans="1:4" ht="13.5" x14ac:dyDescent="0.25">
      <c r="A1346" s="456">
        <v>94207</v>
      </c>
      <c r="B1346" s="456" t="s">
        <v>7509</v>
      </c>
      <c r="C1346" s="456" t="s">
        <v>161</v>
      </c>
      <c r="D1346" s="457">
        <v>48.37</v>
      </c>
    </row>
    <row r="1347" spans="1:4" ht="13.5" x14ac:dyDescent="0.25">
      <c r="A1347" s="456">
        <v>94210</v>
      </c>
      <c r="B1347" s="456" t="s">
        <v>7510</v>
      </c>
      <c r="C1347" s="456" t="s">
        <v>161</v>
      </c>
      <c r="D1347" s="457">
        <v>51.34</v>
      </c>
    </row>
    <row r="1348" spans="1:4" ht="13.5" x14ac:dyDescent="0.25">
      <c r="A1348" s="456">
        <v>94218</v>
      </c>
      <c r="B1348" s="456" t="s">
        <v>11640</v>
      </c>
      <c r="C1348" s="456" t="s">
        <v>161</v>
      </c>
      <c r="D1348" s="457">
        <v>129</v>
      </c>
    </row>
    <row r="1349" spans="1:4" ht="13.5" x14ac:dyDescent="0.25">
      <c r="A1349" s="456">
        <v>94213</v>
      </c>
      <c r="B1349" s="456" t="s">
        <v>7511</v>
      </c>
      <c r="C1349" s="456" t="s">
        <v>161</v>
      </c>
      <c r="D1349" s="457">
        <v>74.12</v>
      </c>
    </row>
    <row r="1350" spans="1:4" ht="13.5" x14ac:dyDescent="0.25">
      <c r="A1350" s="456">
        <v>94216</v>
      </c>
      <c r="B1350" s="456" t="s">
        <v>7512</v>
      </c>
      <c r="C1350" s="456" t="s">
        <v>161</v>
      </c>
      <c r="D1350" s="457">
        <v>216.3</v>
      </c>
    </row>
    <row r="1351" spans="1:4" ht="13.5" x14ac:dyDescent="0.25">
      <c r="A1351" s="456">
        <v>94219</v>
      </c>
      <c r="B1351" s="456" t="s">
        <v>7513</v>
      </c>
      <c r="C1351" s="456" t="s">
        <v>13</v>
      </c>
      <c r="D1351" s="457">
        <v>31.42</v>
      </c>
    </row>
    <row r="1352" spans="1:4" ht="13.5" x14ac:dyDescent="0.25">
      <c r="A1352" s="456">
        <v>94220</v>
      </c>
      <c r="B1352" s="456" t="s">
        <v>7514</v>
      </c>
      <c r="C1352" s="456" t="s">
        <v>13</v>
      </c>
      <c r="D1352" s="457">
        <v>47.83</v>
      </c>
    </row>
    <row r="1353" spans="1:4" ht="13.5" x14ac:dyDescent="0.25">
      <c r="A1353" s="456">
        <v>94221</v>
      </c>
      <c r="B1353" s="456" t="s">
        <v>7515</v>
      </c>
      <c r="C1353" s="456" t="s">
        <v>13</v>
      </c>
      <c r="D1353" s="457">
        <v>26.12</v>
      </c>
    </row>
    <row r="1354" spans="1:4" ht="13.5" x14ac:dyDescent="0.25">
      <c r="A1354" s="456">
        <v>94222</v>
      </c>
      <c r="B1354" s="456" t="s">
        <v>7516</v>
      </c>
      <c r="C1354" s="456" t="s">
        <v>13</v>
      </c>
      <c r="D1354" s="457">
        <v>42.53</v>
      </c>
    </row>
    <row r="1355" spans="1:4" ht="13.5" x14ac:dyDescent="0.25">
      <c r="A1355" s="456">
        <v>94223</v>
      </c>
      <c r="B1355" s="456" t="s">
        <v>7517</v>
      </c>
      <c r="C1355" s="456" t="s">
        <v>13</v>
      </c>
      <c r="D1355" s="457">
        <v>84.73</v>
      </c>
    </row>
    <row r="1356" spans="1:4" ht="13.5" x14ac:dyDescent="0.25">
      <c r="A1356" s="456">
        <v>94451</v>
      </c>
      <c r="B1356" s="456" t="s">
        <v>7518</v>
      </c>
      <c r="C1356" s="456" t="s">
        <v>13</v>
      </c>
      <c r="D1356" s="457">
        <v>94.86</v>
      </c>
    </row>
    <row r="1357" spans="1:4" ht="13.5" x14ac:dyDescent="0.25">
      <c r="A1357" s="456">
        <v>100325</v>
      </c>
      <c r="B1357" s="456" t="s">
        <v>7519</v>
      </c>
      <c r="C1357" s="456" t="s">
        <v>13</v>
      </c>
      <c r="D1357" s="457">
        <v>92.33</v>
      </c>
    </row>
    <row r="1358" spans="1:4" ht="13.5" x14ac:dyDescent="0.25">
      <c r="A1358" s="456">
        <v>100327</v>
      </c>
      <c r="B1358" s="456" t="s">
        <v>7520</v>
      </c>
      <c r="C1358" s="456" t="s">
        <v>13</v>
      </c>
      <c r="D1358" s="457">
        <v>58.37</v>
      </c>
    </row>
    <row r="1359" spans="1:4" ht="13.5" x14ac:dyDescent="0.25">
      <c r="A1359" s="456">
        <v>100328</v>
      </c>
      <c r="B1359" s="456" t="s">
        <v>7521</v>
      </c>
      <c r="C1359" s="456" t="s">
        <v>161</v>
      </c>
      <c r="D1359" s="457">
        <v>13.75</v>
      </c>
    </row>
    <row r="1360" spans="1:4" ht="13.5" x14ac:dyDescent="0.25">
      <c r="A1360" s="456">
        <v>100329</v>
      </c>
      <c r="B1360" s="456" t="s">
        <v>7522</v>
      </c>
      <c r="C1360" s="456" t="s">
        <v>161</v>
      </c>
      <c r="D1360" s="457">
        <v>16.440000000000001</v>
      </c>
    </row>
    <row r="1361" spans="1:4" ht="13.5" x14ac:dyDescent="0.25">
      <c r="A1361" s="456">
        <v>100330</v>
      </c>
      <c r="B1361" s="456" t="s">
        <v>7523</v>
      </c>
      <c r="C1361" s="456" t="s">
        <v>161</v>
      </c>
      <c r="D1361" s="457">
        <v>18.690000000000001</v>
      </c>
    </row>
    <row r="1362" spans="1:4" ht="13.5" x14ac:dyDescent="0.25">
      <c r="A1362" s="456">
        <v>100331</v>
      </c>
      <c r="B1362" s="456" t="s">
        <v>7524</v>
      </c>
      <c r="C1362" s="456" t="s">
        <v>161</v>
      </c>
      <c r="D1362" s="457">
        <v>23.26</v>
      </c>
    </row>
    <row r="1363" spans="1:4" ht="13.5" x14ac:dyDescent="0.25">
      <c r="A1363" s="456">
        <v>100434</v>
      </c>
      <c r="B1363" s="456" t="s">
        <v>7525</v>
      </c>
      <c r="C1363" s="456" t="s">
        <v>13</v>
      </c>
      <c r="D1363" s="457">
        <v>62.86</v>
      </c>
    </row>
    <row r="1364" spans="1:4" ht="13.5" x14ac:dyDescent="0.25">
      <c r="A1364" s="456">
        <v>100435</v>
      </c>
      <c r="B1364" s="456" t="s">
        <v>7526</v>
      </c>
      <c r="C1364" s="456" t="s">
        <v>13</v>
      </c>
      <c r="D1364" s="457">
        <v>64.87</v>
      </c>
    </row>
    <row r="1365" spans="1:4" ht="13.5" x14ac:dyDescent="0.25">
      <c r="A1365" s="456">
        <v>94227</v>
      </c>
      <c r="B1365" s="456" t="s">
        <v>7527</v>
      </c>
      <c r="C1365" s="456" t="s">
        <v>13</v>
      </c>
      <c r="D1365" s="457">
        <v>66.5</v>
      </c>
    </row>
    <row r="1366" spans="1:4" ht="13.5" x14ac:dyDescent="0.25">
      <c r="A1366" s="456">
        <v>94228</v>
      </c>
      <c r="B1366" s="456" t="s">
        <v>7528</v>
      </c>
      <c r="C1366" s="456" t="s">
        <v>13</v>
      </c>
      <c r="D1366" s="457">
        <v>89.45</v>
      </c>
    </row>
    <row r="1367" spans="1:4" ht="13.5" x14ac:dyDescent="0.25">
      <c r="A1367" s="456">
        <v>94229</v>
      </c>
      <c r="B1367" s="456" t="s">
        <v>7529</v>
      </c>
      <c r="C1367" s="456" t="s">
        <v>13</v>
      </c>
      <c r="D1367" s="457">
        <v>173.54</v>
      </c>
    </row>
    <row r="1368" spans="1:4" ht="13.5" x14ac:dyDescent="0.25">
      <c r="A1368" s="456">
        <v>94231</v>
      </c>
      <c r="B1368" s="456" t="s">
        <v>7530</v>
      </c>
      <c r="C1368" s="456" t="s">
        <v>13</v>
      </c>
      <c r="D1368" s="457">
        <v>52.3</v>
      </c>
    </row>
    <row r="1369" spans="1:4" ht="13.5" x14ac:dyDescent="0.25">
      <c r="A1369" s="456">
        <v>94449</v>
      </c>
      <c r="B1369" s="456" t="s">
        <v>7531</v>
      </c>
      <c r="C1369" s="456" t="s">
        <v>161</v>
      </c>
      <c r="D1369" s="457">
        <v>55.83</v>
      </c>
    </row>
    <row r="1370" spans="1:4" ht="13.5" x14ac:dyDescent="0.25">
      <c r="A1370" s="456">
        <v>92255</v>
      </c>
      <c r="B1370" s="456" t="s">
        <v>7532</v>
      </c>
      <c r="C1370" s="456" t="s">
        <v>65</v>
      </c>
      <c r="D1370" s="457">
        <v>148.55000000000001</v>
      </c>
    </row>
    <row r="1371" spans="1:4" ht="13.5" x14ac:dyDescent="0.25">
      <c r="A1371" s="456">
        <v>92256</v>
      </c>
      <c r="B1371" s="456" t="s">
        <v>7533</v>
      </c>
      <c r="C1371" s="456" t="s">
        <v>65</v>
      </c>
      <c r="D1371" s="457">
        <v>177.03</v>
      </c>
    </row>
    <row r="1372" spans="1:4" ht="13.5" x14ac:dyDescent="0.25">
      <c r="A1372" s="456">
        <v>92257</v>
      </c>
      <c r="B1372" s="456" t="s">
        <v>7534</v>
      </c>
      <c r="C1372" s="456" t="s">
        <v>65</v>
      </c>
      <c r="D1372" s="457">
        <v>205.31</v>
      </c>
    </row>
    <row r="1373" spans="1:4" ht="13.5" x14ac:dyDescent="0.25">
      <c r="A1373" s="456">
        <v>92258</v>
      </c>
      <c r="B1373" s="456" t="s">
        <v>7535</v>
      </c>
      <c r="C1373" s="456" t="s">
        <v>65</v>
      </c>
      <c r="D1373" s="457">
        <v>250.79</v>
      </c>
    </row>
    <row r="1374" spans="1:4" ht="13.5" x14ac:dyDescent="0.25">
      <c r="A1374" s="456">
        <v>92568</v>
      </c>
      <c r="B1374" s="456" t="s">
        <v>7536</v>
      </c>
      <c r="C1374" s="456" t="s">
        <v>161</v>
      </c>
      <c r="D1374" s="457">
        <v>149.34</v>
      </c>
    </row>
    <row r="1375" spans="1:4" ht="13.5" x14ac:dyDescent="0.25">
      <c r="A1375" s="456">
        <v>92569</v>
      </c>
      <c r="B1375" s="456" t="s">
        <v>7537</v>
      </c>
      <c r="C1375" s="456" t="s">
        <v>161</v>
      </c>
      <c r="D1375" s="457">
        <v>84.09</v>
      </c>
    </row>
    <row r="1376" spans="1:4" ht="13.5" x14ac:dyDescent="0.25">
      <c r="A1376" s="456">
        <v>92570</v>
      </c>
      <c r="B1376" s="456" t="s">
        <v>7538</v>
      </c>
      <c r="C1376" s="456" t="s">
        <v>161</v>
      </c>
      <c r="D1376" s="457">
        <v>53.81</v>
      </c>
    </row>
    <row r="1377" spans="1:4" ht="13.5" x14ac:dyDescent="0.25">
      <c r="A1377" s="456">
        <v>92571</v>
      </c>
      <c r="B1377" s="456" t="s">
        <v>7539</v>
      </c>
      <c r="C1377" s="456" t="s">
        <v>161</v>
      </c>
      <c r="D1377" s="457">
        <v>155.46</v>
      </c>
    </row>
    <row r="1378" spans="1:4" ht="13.5" x14ac:dyDescent="0.25">
      <c r="A1378" s="456">
        <v>92572</v>
      </c>
      <c r="B1378" s="456" t="s">
        <v>7540</v>
      </c>
      <c r="C1378" s="456" t="s">
        <v>161</v>
      </c>
      <c r="D1378" s="457">
        <v>94.33</v>
      </c>
    </row>
    <row r="1379" spans="1:4" ht="13.5" x14ac:dyDescent="0.25">
      <c r="A1379" s="456">
        <v>92573</v>
      </c>
      <c r="B1379" s="456" t="s">
        <v>7541</v>
      </c>
      <c r="C1379" s="456" t="s">
        <v>161</v>
      </c>
      <c r="D1379" s="457">
        <v>56.32</v>
      </c>
    </row>
    <row r="1380" spans="1:4" ht="13.5" x14ac:dyDescent="0.25">
      <c r="A1380" s="456">
        <v>92574</v>
      </c>
      <c r="B1380" s="456" t="s">
        <v>7542</v>
      </c>
      <c r="C1380" s="456" t="s">
        <v>161</v>
      </c>
      <c r="D1380" s="457">
        <v>151.35</v>
      </c>
    </row>
    <row r="1381" spans="1:4" ht="13.5" x14ac:dyDescent="0.25">
      <c r="A1381" s="456">
        <v>92575</v>
      </c>
      <c r="B1381" s="456" t="s">
        <v>7543</v>
      </c>
      <c r="C1381" s="456" t="s">
        <v>161</v>
      </c>
      <c r="D1381" s="457">
        <v>76.739999999999995</v>
      </c>
    </row>
    <row r="1382" spans="1:4" ht="13.5" x14ac:dyDescent="0.25">
      <c r="A1382" s="456">
        <v>92576</v>
      </c>
      <c r="B1382" s="456" t="s">
        <v>7544</v>
      </c>
      <c r="C1382" s="456" t="s">
        <v>161</v>
      </c>
      <c r="D1382" s="457">
        <v>42.48</v>
      </c>
    </row>
    <row r="1383" spans="1:4" ht="13.5" x14ac:dyDescent="0.25">
      <c r="A1383" s="456">
        <v>92577</v>
      </c>
      <c r="B1383" s="456" t="s">
        <v>7545</v>
      </c>
      <c r="C1383" s="456" t="s">
        <v>161</v>
      </c>
      <c r="D1383" s="457">
        <v>158.07</v>
      </c>
    </row>
    <row r="1384" spans="1:4" ht="13.5" x14ac:dyDescent="0.25">
      <c r="A1384" s="456">
        <v>92578</v>
      </c>
      <c r="B1384" s="456" t="s">
        <v>7546</v>
      </c>
      <c r="C1384" s="456" t="s">
        <v>161</v>
      </c>
      <c r="D1384" s="457">
        <v>80.42</v>
      </c>
    </row>
    <row r="1385" spans="1:4" ht="13.5" x14ac:dyDescent="0.25">
      <c r="A1385" s="456">
        <v>92579</v>
      </c>
      <c r="B1385" s="456" t="s">
        <v>7547</v>
      </c>
      <c r="C1385" s="456" t="s">
        <v>161</v>
      </c>
      <c r="D1385" s="457">
        <v>44.48</v>
      </c>
    </row>
    <row r="1386" spans="1:4" ht="13.5" x14ac:dyDescent="0.25">
      <c r="A1386" s="456">
        <v>92580</v>
      </c>
      <c r="B1386" s="456" t="s">
        <v>7548</v>
      </c>
      <c r="C1386" s="456" t="s">
        <v>161</v>
      </c>
      <c r="D1386" s="457">
        <v>54.8</v>
      </c>
    </row>
    <row r="1387" spans="1:4" ht="13.5" x14ac:dyDescent="0.25">
      <c r="A1387" s="456">
        <v>92581</v>
      </c>
      <c r="B1387" s="456" t="s">
        <v>7549</v>
      </c>
      <c r="C1387" s="456" t="s">
        <v>161</v>
      </c>
      <c r="D1387" s="457">
        <v>57.66</v>
      </c>
    </row>
    <row r="1388" spans="1:4" ht="13.5" x14ac:dyDescent="0.25">
      <c r="A1388" s="456">
        <v>92582</v>
      </c>
      <c r="B1388" s="456" t="s">
        <v>1034</v>
      </c>
      <c r="C1388" s="456" t="s">
        <v>65</v>
      </c>
      <c r="D1388" s="457">
        <v>759.35</v>
      </c>
    </row>
    <row r="1389" spans="1:4" ht="13.5" x14ac:dyDescent="0.25">
      <c r="A1389" s="456">
        <v>92584</v>
      </c>
      <c r="B1389" s="456" t="s">
        <v>1035</v>
      </c>
      <c r="C1389" s="456" t="s">
        <v>65</v>
      </c>
      <c r="D1389" s="457">
        <v>907.85</v>
      </c>
    </row>
    <row r="1390" spans="1:4" ht="13.5" x14ac:dyDescent="0.25">
      <c r="A1390" s="456">
        <v>92586</v>
      </c>
      <c r="B1390" s="456" t="s">
        <v>1036</v>
      </c>
      <c r="C1390" s="456" t="s">
        <v>65</v>
      </c>
      <c r="D1390" s="458">
        <v>1056.3499999999999</v>
      </c>
    </row>
    <row r="1391" spans="1:4" ht="13.5" x14ac:dyDescent="0.25">
      <c r="A1391" s="456">
        <v>92588</v>
      </c>
      <c r="B1391" s="456" t="s">
        <v>1037</v>
      </c>
      <c r="C1391" s="456" t="s">
        <v>65</v>
      </c>
      <c r="D1391" s="458">
        <v>1326.2</v>
      </c>
    </row>
    <row r="1392" spans="1:4" ht="13.5" x14ac:dyDescent="0.25">
      <c r="A1392" s="456">
        <v>92590</v>
      </c>
      <c r="B1392" s="456" t="s">
        <v>1038</v>
      </c>
      <c r="C1392" s="456" t="s">
        <v>65</v>
      </c>
      <c r="D1392" s="458">
        <v>1474.7</v>
      </c>
    </row>
    <row r="1393" spans="1:4" ht="13.5" x14ac:dyDescent="0.25">
      <c r="A1393" s="456">
        <v>92592</v>
      </c>
      <c r="B1393" s="456" t="s">
        <v>1039</v>
      </c>
      <c r="C1393" s="456" t="s">
        <v>65</v>
      </c>
      <c r="D1393" s="458">
        <v>1651.48</v>
      </c>
    </row>
    <row r="1394" spans="1:4" ht="13.5" x14ac:dyDescent="0.25">
      <c r="A1394" s="456">
        <v>92593</v>
      </c>
      <c r="B1394" s="456" t="s">
        <v>1040</v>
      </c>
      <c r="C1394" s="456" t="s">
        <v>146</v>
      </c>
      <c r="D1394" s="457">
        <v>12.54</v>
      </c>
    </row>
    <row r="1395" spans="1:4" ht="13.5" x14ac:dyDescent="0.25">
      <c r="A1395" s="456">
        <v>92594</v>
      </c>
      <c r="B1395" s="456" t="s">
        <v>1041</v>
      </c>
      <c r="C1395" s="456" t="s">
        <v>65</v>
      </c>
      <c r="D1395" s="458">
        <v>1930.45</v>
      </c>
    </row>
    <row r="1396" spans="1:4" ht="13.5" x14ac:dyDescent="0.25">
      <c r="A1396" s="456">
        <v>92596</v>
      </c>
      <c r="B1396" s="456" t="s">
        <v>1042</v>
      </c>
      <c r="C1396" s="456" t="s">
        <v>65</v>
      </c>
      <c r="D1396" s="458">
        <v>2130.8000000000002</v>
      </c>
    </row>
    <row r="1397" spans="1:4" ht="13.5" x14ac:dyDescent="0.25">
      <c r="A1397" s="456">
        <v>92598</v>
      </c>
      <c r="B1397" s="456" t="s">
        <v>1043</v>
      </c>
      <c r="C1397" s="456" t="s">
        <v>65</v>
      </c>
      <c r="D1397" s="458">
        <v>2279.29</v>
      </c>
    </row>
    <row r="1398" spans="1:4" ht="13.5" x14ac:dyDescent="0.25">
      <c r="A1398" s="456">
        <v>92600</v>
      </c>
      <c r="B1398" s="456" t="s">
        <v>1044</v>
      </c>
      <c r="C1398" s="456" t="s">
        <v>65</v>
      </c>
      <c r="D1398" s="458">
        <v>2465.38</v>
      </c>
    </row>
    <row r="1399" spans="1:4" ht="13.5" x14ac:dyDescent="0.25">
      <c r="A1399" s="456">
        <v>92602</v>
      </c>
      <c r="B1399" s="456" t="s">
        <v>1045</v>
      </c>
      <c r="C1399" s="456" t="s">
        <v>65</v>
      </c>
      <c r="D1399" s="457">
        <v>759.35</v>
      </c>
    </row>
    <row r="1400" spans="1:4" ht="13.5" x14ac:dyDescent="0.25">
      <c r="A1400" s="456">
        <v>92604</v>
      </c>
      <c r="B1400" s="456" t="s">
        <v>1046</v>
      </c>
      <c r="C1400" s="456" t="s">
        <v>65</v>
      </c>
      <c r="D1400" s="457">
        <v>870.26</v>
      </c>
    </row>
    <row r="1401" spans="1:4" ht="13.5" x14ac:dyDescent="0.25">
      <c r="A1401" s="456">
        <v>92606</v>
      </c>
      <c r="B1401" s="456" t="s">
        <v>1047</v>
      </c>
      <c r="C1401" s="456" t="s">
        <v>65</v>
      </c>
      <c r="D1401" s="458">
        <v>1018.76</v>
      </c>
    </row>
    <row r="1402" spans="1:4" ht="13.5" x14ac:dyDescent="0.25">
      <c r="A1402" s="456">
        <v>92608</v>
      </c>
      <c r="B1402" s="456" t="s">
        <v>1048</v>
      </c>
      <c r="C1402" s="456" t="s">
        <v>65</v>
      </c>
      <c r="D1402" s="458">
        <v>1251.02</v>
      </c>
    </row>
    <row r="1403" spans="1:4" ht="13.5" x14ac:dyDescent="0.25">
      <c r="A1403" s="456">
        <v>92610</v>
      </c>
      <c r="B1403" s="456" t="s">
        <v>1049</v>
      </c>
      <c r="C1403" s="456" t="s">
        <v>65</v>
      </c>
      <c r="D1403" s="458">
        <v>1399.52</v>
      </c>
    </row>
    <row r="1404" spans="1:4" ht="13.5" x14ac:dyDescent="0.25">
      <c r="A1404" s="456">
        <v>92612</v>
      </c>
      <c r="B1404" s="456" t="s">
        <v>1050</v>
      </c>
      <c r="C1404" s="456" t="s">
        <v>65</v>
      </c>
      <c r="D1404" s="458">
        <v>1576.3</v>
      </c>
    </row>
    <row r="1405" spans="1:4" ht="13.5" x14ac:dyDescent="0.25">
      <c r="A1405" s="456">
        <v>92614</v>
      </c>
      <c r="B1405" s="456" t="s">
        <v>1051</v>
      </c>
      <c r="C1405" s="456" t="s">
        <v>65</v>
      </c>
      <c r="D1405" s="458">
        <v>1780.1</v>
      </c>
    </row>
    <row r="1406" spans="1:4" ht="13.5" x14ac:dyDescent="0.25">
      <c r="A1406" s="456">
        <v>92616</v>
      </c>
      <c r="B1406" s="456" t="s">
        <v>1052</v>
      </c>
      <c r="C1406" s="456" t="s">
        <v>65</v>
      </c>
      <c r="D1406" s="458">
        <v>2018.03</v>
      </c>
    </row>
    <row r="1407" spans="1:4" ht="13.5" x14ac:dyDescent="0.25">
      <c r="A1407" s="456">
        <v>92618</v>
      </c>
      <c r="B1407" s="456" t="s">
        <v>1053</v>
      </c>
      <c r="C1407" s="456" t="s">
        <v>65</v>
      </c>
      <c r="D1407" s="458">
        <v>2166.5300000000002</v>
      </c>
    </row>
    <row r="1408" spans="1:4" ht="13.5" x14ac:dyDescent="0.25">
      <c r="A1408" s="456">
        <v>92620</v>
      </c>
      <c r="B1408" s="456" t="s">
        <v>1054</v>
      </c>
      <c r="C1408" s="456" t="s">
        <v>65</v>
      </c>
      <c r="D1408" s="458">
        <v>2315.0300000000002</v>
      </c>
    </row>
    <row r="1409" spans="1:4" ht="13.5" x14ac:dyDescent="0.25">
      <c r="A1409" s="456">
        <v>100357</v>
      </c>
      <c r="B1409" s="456" t="s">
        <v>7550</v>
      </c>
      <c r="C1409" s="456" t="s">
        <v>65</v>
      </c>
      <c r="D1409" s="457">
        <v>854.02</v>
      </c>
    </row>
    <row r="1410" spans="1:4" ht="13.5" x14ac:dyDescent="0.25">
      <c r="A1410" s="456">
        <v>100358</v>
      </c>
      <c r="B1410" s="456" t="s">
        <v>7551</v>
      </c>
      <c r="C1410" s="456" t="s">
        <v>65</v>
      </c>
      <c r="D1410" s="458">
        <v>1150.1199999999999</v>
      </c>
    </row>
    <row r="1411" spans="1:4" ht="13.5" x14ac:dyDescent="0.25">
      <c r="A1411" s="456">
        <v>100359</v>
      </c>
      <c r="B1411" s="456" t="s">
        <v>7552</v>
      </c>
      <c r="C1411" s="456" t="s">
        <v>65</v>
      </c>
      <c r="D1411" s="458">
        <v>1209.67</v>
      </c>
    </row>
    <row r="1412" spans="1:4" ht="13.5" x14ac:dyDescent="0.25">
      <c r="A1412" s="456">
        <v>100360</v>
      </c>
      <c r="B1412" s="456" t="s">
        <v>7553</v>
      </c>
      <c r="C1412" s="456" t="s">
        <v>65</v>
      </c>
      <c r="D1412" s="458">
        <v>1340.33</v>
      </c>
    </row>
    <row r="1413" spans="1:4" ht="13.5" x14ac:dyDescent="0.25">
      <c r="A1413" s="456">
        <v>100361</v>
      </c>
      <c r="B1413" s="456" t="s">
        <v>7554</v>
      </c>
      <c r="C1413" s="456" t="s">
        <v>65</v>
      </c>
      <c r="D1413" s="458">
        <v>1660.83</v>
      </c>
    </row>
    <row r="1414" spans="1:4" ht="13.5" x14ac:dyDescent="0.25">
      <c r="A1414" s="456">
        <v>100362</v>
      </c>
      <c r="B1414" s="456" t="s">
        <v>7555</v>
      </c>
      <c r="C1414" s="456" t="s">
        <v>65</v>
      </c>
      <c r="D1414" s="458">
        <v>2326.46</v>
      </c>
    </row>
    <row r="1415" spans="1:4" ht="13.5" x14ac:dyDescent="0.25">
      <c r="A1415" s="456">
        <v>100363</v>
      </c>
      <c r="B1415" s="456" t="s">
        <v>7556</v>
      </c>
      <c r="C1415" s="456" t="s">
        <v>65</v>
      </c>
      <c r="D1415" s="458">
        <v>2401.46</v>
      </c>
    </row>
    <row r="1416" spans="1:4" ht="13.5" x14ac:dyDescent="0.25">
      <c r="A1416" s="456">
        <v>100364</v>
      </c>
      <c r="B1416" s="456" t="s">
        <v>7557</v>
      </c>
      <c r="C1416" s="456" t="s">
        <v>65</v>
      </c>
      <c r="D1416" s="458">
        <v>2597.37</v>
      </c>
    </row>
    <row r="1417" spans="1:4" ht="13.5" x14ac:dyDescent="0.25">
      <c r="A1417" s="456">
        <v>100365</v>
      </c>
      <c r="B1417" s="456" t="s">
        <v>7558</v>
      </c>
      <c r="C1417" s="456" t="s">
        <v>65</v>
      </c>
      <c r="D1417" s="458">
        <v>2963.63</v>
      </c>
    </row>
    <row r="1418" spans="1:4" ht="13.5" x14ac:dyDescent="0.25">
      <c r="A1418" s="456">
        <v>100366</v>
      </c>
      <c r="B1418" s="456" t="s">
        <v>7559</v>
      </c>
      <c r="C1418" s="456" t="s">
        <v>65</v>
      </c>
      <c r="D1418" s="458">
        <v>3157.54</v>
      </c>
    </row>
    <row r="1419" spans="1:4" ht="13.5" x14ac:dyDescent="0.25">
      <c r="A1419" s="456">
        <v>100367</v>
      </c>
      <c r="B1419" s="456" t="s">
        <v>7560</v>
      </c>
      <c r="C1419" s="456" t="s">
        <v>65</v>
      </c>
      <c r="D1419" s="457">
        <v>832.03</v>
      </c>
    </row>
    <row r="1420" spans="1:4" ht="13.5" x14ac:dyDescent="0.25">
      <c r="A1420" s="456">
        <v>100368</v>
      </c>
      <c r="B1420" s="456" t="s">
        <v>7561</v>
      </c>
      <c r="C1420" s="456" t="s">
        <v>65</v>
      </c>
      <c r="D1420" s="458">
        <v>1122.98</v>
      </c>
    </row>
    <row r="1421" spans="1:4" ht="13.5" x14ac:dyDescent="0.25">
      <c r="A1421" s="456">
        <v>100369</v>
      </c>
      <c r="B1421" s="456" t="s">
        <v>7562</v>
      </c>
      <c r="C1421" s="456" t="s">
        <v>65</v>
      </c>
      <c r="D1421" s="458">
        <v>1182.54</v>
      </c>
    </row>
    <row r="1422" spans="1:4" ht="13.5" x14ac:dyDescent="0.25">
      <c r="A1422" s="456">
        <v>100370</v>
      </c>
      <c r="B1422" s="456" t="s">
        <v>7563</v>
      </c>
      <c r="C1422" s="456" t="s">
        <v>65</v>
      </c>
      <c r="D1422" s="458">
        <v>1397.24</v>
      </c>
    </row>
    <row r="1423" spans="1:4" ht="13.5" x14ac:dyDescent="0.25">
      <c r="A1423" s="456">
        <v>100371</v>
      </c>
      <c r="B1423" s="456" t="s">
        <v>7564</v>
      </c>
      <c r="C1423" s="456" t="s">
        <v>65</v>
      </c>
      <c r="D1423" s="458">
        <v>1588.48</v>
      </c>
    </row>
    <row r="1424" spans="1:4" ht="13.5" x14ac:dyDescent="0.25">
      <c r="A1424" s="456">
        <v>100372</v>
      </c>
      <c r="B1424" s="456" t="s">
        <v>7565</v>
      </c>
      <c r="C1424" s="456" t="s">
        <v>65</v>
      </c>
      <c r="D1424" s="458">
        <v>2202.48</v>
      </c>
    </row>
    <row r="1425" spans="1:4" ht="13.5" x14ac:dyDescent="0.25">
      <c r="A1425" s="456">
        <v>100373</v>
      </c>
      <c r="B1425" s="456" t="s">
        <v>7566</v>
      </c>
      <c r="C1425" s="456" t="s">
        <v>65</v>
      </c>
      <c r="D1425" s="458">
        <v>2274.4299999999998</v>
      </c>
    </row>
    <row r="1426" spans="1:4" ht="13.5" x14ac:dyDescent="0.25">
      <c r="A1426" s="456">
        <v>100374</v>
      </c>
      <c r="B1426" s="456" t="s">
        <v>7567</v>
      </c>
      <c r="C1426" s="456" t="s">
        <v>65</v>
      </c>
      <c r="D1426" s="458">
        <v>2428.16</v>
      </c>
    </row>
    <row r="1427" spans="1:4" ht="13.5" x14ac:dyDescent="0.25">
      <c r="A1427" s="456">
        <v>100375</v>
      </c>
      <c r="B1427" s="456" t="s">
        <v>7568</v>
      </c>
      <c r="C1427" s="456" t="s">
        <v>65</v>
      </c>
      <c r="D1427" s="458">
        <v>2713.67</v>
      </c>
    </row>
    <row r="1428" spans="1:4" ht="13.5" x14ac:dyDescent="0.25">
      <c r="A1428" s="456">
        <v>100376</v>
      </c>
      <c r="B1428" s="456" t="s">
        <v>7569</v>
      </c>
      <c r="C1428" s="456" t="s">
        <v>65</v>
      </c>
      <c r="D1428" s="458">
        <v>2663.06</v>
      </c>
    </row>
    <row r="1429" spans="1:4" ht="13.5" x14ac:dyDescent="0.25">
      <c r="A1429" s="456">
        <v>100377</v>
      </c>
      <c r="B1429" s="456" t="s">
        <v>8288</v>
      </c>
      <c r="C1429" s="456" t="s">
        <v>146</v>
      </c>
      <c r="D1429" s="457">
        <v>13.02</v>
      </c>
    </row>
    <row r="1430" spans="1:4" ht="13.5" x14ac:dyDescent="0.25">
      <c r="A1430" s="456">
        <v>100378</v>
      </c>
      <c r="B1430" s="456" t="s">
        <v>8289</v>
      </c>
      <c r="C1430" s="456" t="s">
        <v>146</v>
      </c>
      <c r="D1430" s="457">
        <v>12.26</v>
      </c>
    </row>
    <row r="1431" spans="1:4" ht="13.5" x14ac:dyDescent="0.25">
      <c r="A1431" s="456">
        <v>100382</v>
      </c>
      <c r="B1431" s="456" t="s">
        <v>7570</v>
      </c>
      <c r="C1431" s="456" t="s">
        <v>161</v>
      </c>
      <c r="D1431" s="457">
        <v>19.48</v>
      </c>
    </row>
    <row r="1432" spans="1:4" ht="13.5" x14ac:dyDescent="0.25">
      <c r="A1432" s="456">
        <v>94444</v>
      </c>
      <c r="B1432" s="456" t="s">
        <v>7571</v>
      </c>
      <c r="C1432" s="456" t="s">
        <v>161</v>
      </c>
      <c r="D1432" s="457">
        <v>819.58</v>
      </c>
    </row>
    <row r="1433" spans="1:4" ht="13.5" x14ac:dyDescent="0.25">
      <c r="A1433" s="456">
        <v>102661</v>
      </c>
      <c r="B1433" s="456" t="s">
        <v>11641</v>
      </c>
      <c r="C1433" s="456" t="s">
        <v>13</v>
      </c>
      <c r="D1433" s="457">
        <v>30.09</v>
      </c>
    </row>
    <row r="1434" spans="1:4" ht="13.5" x14ac:dyDescent="0.25">
      <c r="A1434" s="456">
        <v>102663</v>
      </c>
      <c r="B1434" s="456" t="s">
        <v>11642</v>
      </c>
      <c r="C1434" s="456" t="s">
        <v>13</v>
      </c>
      <c r="D1434" s="457">
        <v>47.49</v>
      </c>
    </row>
    <row r="1435" spans="1:4" ht="13.5" x14ac:dyDescent="0.25">
      <c r="A1435" s="456">
        <v>102664</v>
      </c>
      <c r="B1435" s="456" t="s">
        <v>11643</v>
      </c>
      <c r="C1435" s="456" t="s">
        <v>13</v>
      </c>
      <c r="D1435" s="457">
        <v>41.25</v>
      </c>
    </row>
    <row r="1436" spans="1:4" ht="13.5" x14ac:dyDescent="0.25">
      <c r="A1436" s="456">
        <v>102665</v>
      </c>
      <c r="B1436" s="456" t="s">
        <v>11644</v>
      </c>
      <c r="C1436" s="456" t="s">
        <v>13</v>
      </c>
      <c r="D1436" s="457">
        <v>20.07</v>
      </c>
    </row>
    <row r="1437" spans="1:4" ht="13.5" x14ac:dyDescent="0.25">
      <c r="A1437" s="456">
        <v>102666</v>
      </c>
      <c r="B1437" s="456" t="s">
        <v>11645</v>
      </c>
      <c r="C1437" s="456" t="s">
        <v>13</v>
      </c>
      <c r="D1437" s="457">
        <v>51.32</v>
      </c>
    </row>
    <row r="1438" spans="1:4" ht="13.5" x14ac:dyDescent="0.25">
      <c r="A1438" s="456">
        <v>102669</v>
      </c>
      <c r="B1438" s="456" t="s">
        <v>11646</v>
      </c>
      <c r="C1438" s="456" t="s">
        <v>13</v>
      </c>
      <c r="D1438" s="457">
        <v>68.7</v>
      </c>
    </row>
    <row r="1439" spans="1:4" ht="13.5" x14ac:dyDescent="0.25">
      <c r="A1439" s="456">
        <v>102670</v>
      </c>
      <c r="B1439" s="456" t="s">
        <v>11647</v>
      </c>
      <c r="C1439" s="456" t="s">
        <v>13</v>
      </c>
      <c r="D1439" s="457">
        <v>88.75</v>
      </c>
    </row>
    <row r="1440" spans="1:4" ht="13.5" x14ac:dyDescent="0.25">
      <c r="A1440" s="456">
        <v>102673</v>
      </c>
      <c r="B1440" s="456" t="s">
        <v>11648</v>
      </c>
      <c r="C1440" s="456" t="s">
        <v>13</v>
      </c>
      <c r="D1440" s="457">
        <v>125.92</v>
      </c>
    </row>
    <row r="1441" spans="1:4" ht="13.5" x14ac:dyDescent="0.25">
      <c r="A1441" s="456">
        <v>102674</v>
      </c>
      <c r="B1441" s="456" t="s">
        <v>11649</v>
      </c>
      <c r="C1441" s="456" t="s">
        <v>13</v>
      </c>
      <c r="D1441" s="457">
        <v>95.42</v>
      </c>
    </row>
    <row r="1442" spans="1:4" ht="13.5" x14ac:dyDescent="0.25">
      <c r="A1442" s="456">
        <v>102677</v>
      </c>
      <c r="B1442" s="456" t="s">
        <v>11650</v>
      </c>
      <c r="C1442" s="456" t="s">
        <v>13</v>
      </c>
      <c r="D1442" s="457">
        <v>116.95</v>
      </c>
    </row>
    <row r="1443" spans="1:4" ht="13.5" x14ac:dyDescent="0.25">
      <c r="A1443" s="456">
        <v>102678</v>
      </c>
      <c r="B1443" s="456" t="s">
        <v>11651</v>
      </c>
      <c r="C1443" s="456" t="s">
        <v>13</v>
      </c>
      <c r="D1443" s="457">
        <v>118.79</v>
      </c>
    </row>
    <row r="1444" spans="1:4" ht="13.5" x14ac:dyDescent="0.25">
      <c r="A1444" s="456">
        <v>102679</v>
      </c>
      <c r="B1444" s="456" t="s">
        <v>11652</v>
      </c>
      <c r="C1444" s="456" t="s">
        <v>13</v>
      </c>
      <c r="D1444" s="457">
        <v>127.18</v>
      </c>
    </row>
    <row r="1445" spans="1:4" ht="13.5" x14ac:dyDescent="0.25">
      <c r="A1445" s="456">
        <v>102680</v>
      </c>
      <c r="B1445" s="456" t="s">
        <v>11653</v>
      </c>
      <c r="C1445" s="456" t="s">
        <v>13</v>
      </c>
      <c r="D1445" s="457">
        <v>129.71</v>
      </c>
    </row>
    <row r="1446" spans="1:4" ht="13.5" x14ac:dyDescent="0.25">
      <c r="A1446" s="456">
        <v>102683</v>
      </c>
      <c r="B1446" s="456" t="s">
        <v>11654</v>
      </c>
      <c r="C1446" s="456" t="s">
        <v>13</v>
      </c>
      <c r="D1446" s="457">
        <v>155.41999999999999</v>
      </c>
    </row>
    <row r="1447" spans="1:4" ht="13.5" x14ac:dyDescent="0.25">
      <c r="A1447" s="456">
        <v>102684</v>
      </c>
      <c r="B1447" s="456" t="s">
        <v>11655</v>
      </c>
      <c r="C1447" s="456" t="s">
        <v>13</v>
      </c>
      <c r="D1447" s="457">
        <v>138.09</v>
      </c>
    </row>
    <row r="1448" spans="1:4" ht="13.5" x14ac:dyDescent="0.25">
      <c r="A1448" s="456">
        <v>102687</v>
      </c>
      <c r="B1448" s="456" t="s">
        <v>11656</v>
      </c>
      <c r="C1448" s="456" t="s">
        <v>13</v>
      </c>
      <c r="D1448" s="457">
        <v>159.6</v>
      </c>
    </row>
    <row r="1449" spans="1:4" ht="13.5" x14ac:dyDescent="0.25">
      <c r="A1449" s="456">
        <v>102688</v>
      </c>
      <c r="B1449" s="456" t="s">
        <v>11657</v>
      </c>
      <c r="C1449" s="456" t="s">
        <v>13</v>
      </c>
      <c r="D1449" s="457">
        <v>35.619999999999997</v>
      </c>
    </row>
    <row r="1450" spans="1:4" ht="13.5" x14ac:dyDescent="0.25">
      <c r="A1450" s="456">
        <v>102690</v>
      </c>
      <c r="B1450" s="456" t="s">
        <v>11658</v>
      </c>
      <c r="C1450" s="456" t="s">
        <v>13</v>
      </c>
      <c r="D1450" s="457">
        <v>56.84</v>
      </c>
    </row>
    <row r="1451" spans="1:4" ht="13.5" x14ac:dyDescent="0.25">
      <c r="A1451" s="456">
        <v>102694</v>
      </c>
      <c r="B1451" s="456" t="s">
        <v>11659</v>
      </c>
      <c r="C1451" s="456" t="s">
        <v>13</v>
      </c>
      <c r="D1451" s="457">
        <v>64.650000000000006</v>
      </c>
    </row>
    <row r="1452" spans="1:4" ht="13.5" x14ac:dyDescent="0.25">
      <c r="A1452" s="456">
        <v>102697</v>
      </c>
      <c r="B1452" s="456" t="s">
        <v>11660</v>
      </c>
      <c r="C1452" s="456" t="s">
        <v>13</v>
      </c>
      <c r="D1452" s="457">
        <v>93.7</v>
      </c>
    </row>
    <row r="1453" spans="1:4" ht="13.5" x14ac:dyDescent="0.25">
      <c r="A1453" s="456">
        <v>102704</v>
      </c>
      <c r="B1453" s="456" t="s">
        <v>11661</v>
      </c>
      <c r="C1453" s="456" t="s">
        <v>13</v>
      </c>
      <c r="D1453" s="457">
        <v>10.71</v>
      </c>
    </row>
    <row r="1454" spans="1:4" ht="13.5" x14ac:dyDescent="0.25">
      <c r="A1454" s="456">
        <v>102706</v>
      </c>
      <c r="B1454" s="456" t="s">
        <v>11662</v>
      </c>
      <c r="C1454" s="456" t="s">
        <v>13</v>
      </c>
      <c r="D1454" s="457">
        <v>12.37</v>
      </c>
    </row>
    <row r="1455" spans="1:4" ht="13.5" x14ac:dyDescent="0.25">
      <c r="A1455" s="456">
        <v>102707</v>
      </c>
      <c r="B1455" s="456" t="s">
        <v>11663</v>
      </c>
      <c r="C1455" s="456" t="s">
        <v>13</v>
      </c>
      <c r="D1455" s="457">
        <v>31.21</v>
      </c>
    </row>
    <row r="1456" spans="1:4" ht="13.5" x14ac:dyDescent="0.25">
      <c r="A1456" s="456">
        <v>102708</v>
      </c>
      <c r="B1456" s="456" t="s">
        <v>11664</v>
      </c>
      <c r="C1456" s="456" t="s">
        <v>65</v>
      </c>
      <c r="D1456" s="457">
        <v>21.54</v>
      </c>
    </row>
    <row r="1457" spans="1:4" ht="13.5" x14ac:dyDescent="0.25">
      <c r="A1457" s="456">
        <v>102710</v>
      </c>
      <c r="B1457" s="456" t="s">
        <v>11665</v>
      </c>
      <c r="C1457" s="456" t="s">
        <v>65</v>
      </c>
      <c r="D1457" s="457">
        <v>54.23</v>
      </c>
    </row>
    <row r="1458" spans="1:4" ht="13.5" x14ac:dyDescent="0.25">
      <c r="A1458" s="456">
        <v>102711</v>
      </c>
      <c r="B1458" s="456" t="s">
        <v>11666</v>
      </c>
      <c r="C1458" s="456" t="s">
        <v>65</v>
      </c>
      <c r="D1458" s="457">
        <v>76.31</v>
      </c>
    </row>
    <row r="1459" spans="1:4" ht="13.5" x14ac:dyDescent="0.25">
      <c r="A1459" s="456">
        <v>102712</v>
      </c>
      <c r="B1459" s="456" t="s">
        <v>11667</v>
      </c>
      <c r="C1459" s="456" t="s">
        <v>161</v>
      </c>
      <c r="D1459" s="457">
        <v>8.1999999999999993</v>
      </c>
    </row>
    <row r="1460" spans="1:4" ht="13.5" x14ac:dyDescent="0.25">
      <c r="A1460" s="456">
        <v>102713</v>
      </c>
      <c r="B1460" s="456" t="s">
        <v>11668</v>
      </c>
      <c r="C1460" s="456" t="s">
        <v>161</v>
      </c>
      <c r="D1460" s="457">
        <v>11.3</v>
      </c>
    </row>
    <row r="1461" spans="1:4" ht="13.5" x14ac:dyDescent="0.25">
      <c r="A1461" s="456">
        <v>102715</v>
      </c>
      <c r="B1461" s="456" t="s">
        <v>11669</v>
      </c>
      <c r="C1461" s="456" t="s">
        <v>161</v>
      </c>
      <c r="D1461" s="457">
        <v>22.43</v>
      </c>
    </row>
    <row r="1462" spans="1:4" ht="13.5" x14ac:dyDescent="0.25">
      <c r="A1462" s="456">
        <v>102716</v>
      </c>
      <c r="B1462" s="456" t="s">
        <v>11670</v>
      </c>
      <c r="C1462" s="456" t="s">
        <v>1055</v>
      </c>
      <c r="D1462" s="457">
        <v>111.13</v>
      </c>
    </row>
    <row r="1463" spans="1:4" ht="13.5" x14ac:dyDescent="0.25">
      <c r="A1463" s="456">
        <v>102717</v>
      </c>
      <c r="B1463" s="456" t="s">
        <v>11671</v>
      </c>
      <c r="C1463" s="456" t="s">
        <v>1055</v>
      </c>
      <c r="D1463" s="457">
        <v>111.42</v>
      </c>
    </row>
    <row r="1464" spans="1:4" ht="13.5" x14ac:dyDescent="0.25">
      <c r="A1464" s="456">
        <v>102718</v>
      </c>
      <c r="B1464" s="456" t="s">
        <v>11672</v>
      </c>
      <c r="C1464" s="456" t="s">
        <v>1055</v>
      </c>
      <c r="D1464" s="457">
        <v>119.6</v>
      </c>
    </row>
    <row r="1465" spans="1:4" ht="13.5" x14ac:dyDescent="0.25">
      <c r="A1465" s="456">
        <v>102719</v>
      </c>
      <c r="B1465" s="456" t="s">
        <v>11673</v>
      </c>
      <c r="C1465" s="456" t="s">
        <v>1055</v>
      </c>
      <c r="D1465" s="457">
        <v>119.89</v>
      </c>
    </row>
    <row r="1466" spans="1:4" ht="13.5" x14ac:dyDescent="0.25">
      <c r="A1466" s="456">
        <v>102722</v>
      </c>
      <c r="B1466" s="456" t="s">
        <v>11674</v>
      </c>
      <c r="C1466" s="456" t="s">
        <v>13</v>
      </c>
      <c r="D1466" s="457">
        <v>47.03</v>
      </c>
    </row>
    <row r="1467" spans="1:4" ht="13.5" x14ac:dyDescent="0.25">
      <c r="A1467" s="456">
        <v>102723</v>
      </c>
      <c r="B1467" s="456" t="s">
        <v>11675</v>
      </c>
      <c r="C1467" s="456" t="s">
        <v>13</v>
      </c>
      <c r="D1467" s="457">
        <v>47.51</v>
      </c>
    </row>
    <row r="1468" spans="1:4" ht="13.5" x14ac:dyDescent="0.25">
      <c r="A1468" s="456">
        <v>102724</v>
      </c>
      <c r="B1468" s="456" t="s">
        <v>11676</v>
      </c>
      <c r="C1468" s="456" t="s">
        <v>65</v>
      </c>
      <c r="D1468" s="457">
        <v>27.52</v>
      </c>
    </row>
    <row r="1469" spans="1:4" ht="13.5" x14ac:dyDescent="0.25">
      <c r="A1469" s="456">
        <v>102725</v>
      </c>
      <c r="B1469" s="456" t="s">
        <v>11677</v>
      </c>
      <c r="C1469" s="456" t="s">
        <v>65</v>
      </c>
      <c r="D1469" s="457">
        <v>26.28</v>
      </c>
    </row>
    <row r="1470" spans="1:4" ht="13.5" x14ac:dyDescent="0.25">
      <c r="A1470" s="456">
        <v>102726</v>
      </c>
      <c r="B1470" s="456" t="s">
        <v>11678</v>
      </c>
      <c r="C1470" s="456" t="s">
        <v>65</v>
      </c>
      <c r="D1470" s="457">
        <v>23.58</v>
      </c>
    </row>
    <row r="1471" spans="1:4" ht="13.5" x14ac:dyDescent="0.25">
      <c r="A1471" s="456">
        <v>103653</v>
      </c>
      <c r="B1471" s="456" t="s">
        <v>11679</v>
      </c>
      <c r="C1471" s="456" t="s">
        <v>161</v>
      </c>
      <c r="D1471" s="457">
        <v>26.8</v>
      </c>
    </row>
    <row r="1472" spans="1:4" ht="13.5" x14ac:dyDescent="0.25">
      <c r="A1472" s="456">
        <v>92743</v>
      </c>
      <c r="B1472" s="456" t="s">
        <v>1056</v>
      </c>
      <c r="C1472" s="456" t="s">
        <v>1055</v>
      </c>
      <c r="D1472" s="457">
        <v>564.23</v>
      </c>
    </row>
    <row r="1473" spans="1:4" ht="13.5" x14ac:dyDescent="0.25">
      <c r="A1473" s="456">
        <v>92744</v>
      </c>
      <c r="B1473" s="456" t="s">
        <v>1057</v>
      </c>
      <c r="C1473" s="456" t="s">
        <v>1055</v>
      </c>
      <c r="D1473" s="457">
        <v>540.79999999999995</v>
      </c>
    </row>
    <row r="1474" spans="1:4" ht="13.5" x14ac:dyDescent="0.25">
      <c r="A1474" s="456">
        <v>92745</v>
      </c>
      <c r="B1474" s="456" t="s">
        <v>1058</v>
      </c>
      <c r="C1474" s="456" t="s">
        <v>1055</v>
      </c>
      <c r="D1474" s="457">
        <v>699.95</v>
      </c>
    </row>
    <row r="1475" spans="1:4" ht="13.5" x14ac:dyDescent="0.25">
      <c r="A1475" s="456">
        <v>92746</v>
      </c>
      <c r="B1475" s="456" t="s">
        <v>7572</v>
      </c>
      <c r="C1475" s="456" t="s">
        <v>1055</v>
      </c>
      <c r="D1475" s="457">
        <v>641.62</v>
      </c>
    </row>
    <row r="1476" spans="1:4" ht="13.5" x14ac:dyDescent="0.25">
      <c r="A1476" s="456">
        <v>92747</v>
      </c>
      <c r="B1476" s="456" t="s">
        <v>7573</v>
      </c>
      <c r="C1476" s="456" t="s">
        <v>1055</v>
      </c>
      <c r="D1476" s="457">
        <v>777.47</v>
      </c>
    </row>
    <row r="1477" spans="1:4" ht="13.5" x14ac:dyDescent="0.25">
      <c r="A1477" s="456">
        <v>92748</v>
      </c>
      <c r="B1477" s="456" t="s">
        <v>1059</v>
      </c>
      <c r="C1477" s="456" t="s">
        <v>1055</v>
      </c>
      <c r="D1477" s="457">
        <v>699.59</v>
      </c>
    </row>
    <row r="1478" spans="1:4" ht="13.5" x14ac:dyDescent="0.25">
      <c r="A1478" s="456">
        <v>92749</v>
      </c>
      <c r="B1478" s="456" t="s">
        <v>7574</v>
      </c>
      <c r="C1478" s="456" t="s">
        <v>1055</v>
      </c>
      <c r="D1478" s="457">
        <v>807.64</v>
      </c>
    </row>
    <row r="1479" spans="1:4" ht="13.5" x14ac:dyDescent="0.25">
      <c r="A1479" s="456">
        <v>92750</v>
      </c>
      <c r="B1479" s="456" t="s">
        <v>7575</v>
      </c>
      <c r="C1479" s="456" t="s">
        <v>1055</v>
      </c>
      <c r="D1479" s="458">
        <v>1389.22</v>
      </c>
    </row>
    <row r="1480" spans="1:4" ht="13.5" x14ac:dyDescent="0.25">
      <c r="A1480" s="456">
        <v>92751</v>
      </c>
      <c r="B1480" s="456" t="s">
        <v>7576</v>
      </c>
      <c r="C1480" s="456" t="s">
        <v>1055</v>
      </c>
      <c r="D1480" s="458">
        <v>1727.3</v>
      </c>
    </row>
    <row r="1481" spans="1:4" ht="13.5" x14ac:dyDescent="0.25">
      <c r="A1481" s="456">
        <v>92752</v>
      </c>
      <c r="B1481" s="456" t="s">
        <v>7577</v>
      </c>
      <c r="C1481" s="456" t="s">
        <v>1055</v>
      </c>
      <c r="D1481" s="458">
        <v>2064.0500000000002</v>
      </c>
    </row>
    <row r="1482" spans="1:4" ht="13.5" x14ac:dyDescent="0.25">
      <c r="A1482" s="456">
        <v>92753</v>
      </c>
      <c r="B1482" s="456" t="s">
        <v>7578</v>
      </c>
      <c r="C1482" s="456" t="s">
        <v>1055</v>
      </c>
      <c r="D1482" s="457">
        <v>537.44000000000005</v>
      </c>
    </row>
    <row r="1483" spans="1:4" ht="13.5" x14ac:dyDescent="0.25">
      <c r="A1483" s="456">
        <v>92754</v>
      </c>
      <c r="B1483" s="456" t="s">
        <v>7579</v>
      </c>
      <c r="C1483" s="456" t="s">
        <v>1055</v>
      </c>
      <c r="D1483" s="457">
        <v>490.84</v>
      </c>
    </row>
    <row r="1484" spans="1:4" ht="13.5" x14ac:dyDescent="0.25">
      <c r="A1484" s="456">
        <v>92755</v>
      </c>
      <c r="B1484" s="456" t="s">
        <v>1060</v>
      </c>
      <c r="C1484" s="456" t="s">
        <v>161</v>
      </c>
      <c r="D1484" s="457">
        <v>207.44</v>
      </c>
    </row>
    <row r="1485" spans="1:4" ht="13.5" x14ac:dyDescent="0.25">
      <c r="A1485" s="456">
        <v>92756</v>
      </c>
      <c r="B1485" s="456" t="s">
        <v>1061</v>
      </c>
      <c r="C1485" s="456" t="s">
        <v>161</v>
      </c>
      <c r="D1485" s="457">
        <v>235.5</v>
      </c>
    </row>
    <row r="1486" spans="1:4" ht="13.5" x14ac:dyDescent="0.25">
      <c r="A1486" s="456">
        <v>92757</v>
      </c>
      <c r="B1486" s="456" t="s">
        <v>1062</v>
      </c>
      <c r="C1486" s="456" t="s">
        <v>161</v>
      </c>
      <c r="D1486" s="457">
        <v>269.58999999999997</v>
      </c>
    </row>
    <row r="1487" spans="1:4" ht="13.5" x14ac:dyDescent="0.25">
      <c r="A1487" s="456">
        <v>92758</v>
      </c>
      <c r="B1487" s="456" t="s">
        <v>1063</v>
      </c>
      <c r="C1487" s="456" t="s">
        <v>1055</v>
      </c>
      <c r="D1487" s="457">
        <v>633.28</v>
      </c>
    </row>
    <row r="1488" spans="1:4" ht="13.5" x14ac:dyDescent="0.25">
      <c r="A1488" s="456">
        <v>91069</v>
      </c>
      <c r="B1488" s="456" t="s">
        <v>1064</v>
      </c>
      <c r="C1488" s="456" t="s">
        <v>161</v>
      </c>
      <c r="D1488" s="457">
        <v>123.13</v>
      </c>
    </row>
    <row r="1489" spans="1:4" ht="13.5" x14ac:dyDescent="0.25">
      <c r="A1489" s="456">
        <v>91070</v>
      </c>
      <c r="B1489" s="456" t="s">
        <v>1065</v>
      </c>
      <c r="C1489" s="456" t="s">
        <v>161</v>
      </c>
      <c r="D1489" s="457">
        <v>134.93</v>
      </c>
    </row>
    <row r="1490" spans="1:4" ht="13.5" x14ac:dyDescent="0.25">
      <c r="A1490" s="456">
        <v>91071</v>
      </c>
      <c r="B1490" s="456" t="s">
        <v>1066</v>
      </c>
      <c r="C1490" s="456" t="s">
        <v>161</v>
      </c>
      <c r="D1490" s="457">
        <v>157.06</v>
      </c>
    </row>
    <row r="1491" spans="1:4" ht="13.5" x14ac:dyDescent="0.25">
      <c r="A1491" s="456">
        <v>91072</v>
      </c>
      <c r="B1491" s="456" t="s">
        <v>1067</v>
      </c>
      <c r="C1491" s="456" t="s">
        <v>161</v>
      </c>
      <c r="D1491" s="457">
        <v>168.83</v>
      </c>
    </row>
    <row r="1492" spans="1:4" ht="13.5" x14ac:dyDescent="0.25">
      <c r="A1492" s="456">
        <v>91073</v>
      </c>
      <c r="B1492" s="456" t="s">
        <v>1068</v>
      </c>
      <c r="C1492" s="456" t="s">
        <v>161</v>
      </c>
      <c r="D1492" s="457">
        <v>134.12</v>
      </c>
    </row>
    <row r="1493" spans="1:4" ht="13.5" x14ac:dyDescent="0.25">
      <c r="A1493" s="456">
        <v>91074</v>
      </c>
      <c r="B1493" s="456" t="s">
        <v>1069</v>
      </c>
      <c r="C1493" s="456" t="s">
        <v>161</v>
      </c>
      <c r="D1493" s="457">
        <v>147.1</v>
      </c>
    </row>
    <row r="1494" spans="1:4" ht="13.5" x14ac:dyDescent="0.25">
      <c r="A1494" s="456">
        <v>91075</v>
      </c>
      <c r="B1494" s="456" t="s">
        <v>1070</v>
      </c>
      <c r="C1494" s="456" t="s">
        <v>161</v>
      </c>
      <c r="D1494" s="457">
        <v>169.65</v>
      </c>
    </row>
    <row r="1495" spans="1:4" ht="13.5" x14ac:dyDescent="0.25">
      <c r="A1495" s="456">
        <v>91076</v>
      </c>
      <c r="B1495" s="456" t="s">
        <v>1071</v>
      </c>
      <c r="C1495" s="456" t="s">
        <v>161</v>
      </c>
      <c r="D1495" s="457">
        <v>182.65</v>
      </c>
    </row>
    <row r="1496" spans="1:4" ht="13.5" x14ac:dyDescent="0.25">
      <c r="A1496" s="456">
        <v>91077</v>
      </c>
      <c r="B1496" s="456" t="s">
        <v>1072</v>
      </c>
      <c r="C1496" s="456" t="s">
        <v>161</v>
      </c>
      <c r="D1496" s="457">
        <v>123.11</v>
      </c>
    </row>
    <row r="1497" spans="1:4" ht="13.5" x14ac:dyDescent="0.25">
      <c r="A1497" s="456">
        <v>91078</v>
      </c>
      <c r="B1497" s="456" t="s">
        <v>1073</v>
      </c>
      <c r="C1497" s="456" t="s">
        <v>161</v>
      </c>
      <c r="D1497" s="457">
        <v>144.68</v>
      </c>
    </row>
    <row r="1498" spans="1:4" ht="13.5" x14ac:dyDescent="0.25">
      <c r="A1498" s="456">
        <v>91079</v>
      </c>
      <c r="B1498" s="456" t="s">
        <v>1074</v>
      </c>
      <c r="C1498" s="456" t="s">
        <v>161</v>
      </c>
      <c r="D1498" s="457">
        <v>128.19</v>
      </c>
    </row>
    <row r="1499" spans="1:4" ht="13.5" x14ac:dyDescent="0.25">
      <c r="A1499" s="456">
        <v>91080</v>
      </c>
      <c r="B1499" s="456" t="s">
        <v>1075</v>
      </c>
      <c r="C1499" s="456" t="s">
        <v>161</v>
      </c>
      <c r="D1499" s="457">
        <v>149.59</v>
      </c>
    </row>
    <row r="1500" spans="1:4" ht="13.5" x14ac:dyDescent="0.25">
      <c r="A1500" s="456">
        <v>91081</v>
      </c>
      <c r="B1500" s="456" t="s">
        <v>1076</v>
      </c>
      <c r="C1500" s="456" t="s">
        <v>161</v>
      </c>
      <c r="D1500" s="457">
        <v>135.63999999999999</v>
      </c>
    </row>
    <row r="1501" spans="1:4" ht="13.5" x14ac:dyDescent="0.25">
      <c r="A1501" s="456">
        <v>91082</v>
      </c>
      <c r="B1501" s="456" t="s">
        <v>1077</v>
      </c>
      <c r="C1501" s="456" t="s">
        <v>161</v>
      </c>
      <c r="D1501" s="457">
        <v>158.24</v>
      </c>
    </row>
    <row r="1502" spans="1:4" ht="13.5" x14ac:dyDescent="0.25">
      <c r="A1502" s="456">
        <v>91083</v>
      </c>
      <c r="B1502" s="456" t="s">
        <v>1078</v>
      </c>
      <c r="C1502" s="456" t="s">
        <v>161</v>
      </c>
      <c r="D1502" s="457">
        <v>144.4</v>
      </c>
    </row>
    <row r="1503" spans="1:4" ht="13.5" x14ac:dyDescent="0.25">
      <c r="A1503" s="456">
        <v>91084</v>
      </c>
      <c r="B1503" s="456" t="s">
        <v>1079</v>
      </c>
      <c r="C1503" s="456" t="s">
        <v>161</v>
      </c>
      <c r="D1503" s="457">
        <v>166.79</v>
      </c>
    </row>
    <row r="1504" spans="1:4" ht="13.5" x14ac:dyDescent="0.25">
      <c r="A1504" s="456">
        <v>91086</v>
      </c>
      <c r="B1504" s="456" t="s">
        <v>1080</v>
      </c>
      <c r="C1504" s="456" t="s">
        <v>161</v>
      </c>
      <c r="D1504" s="457">
        <v>132.26</v>
      </c>
    </row>
    <row r="1505" spans="1:4" ht="13.5" x14ac:dyDescent="0.25">
      <c r="A1505" s="456">
        <v>91087</v>
      </c>
      <c r="B1505" s="456" t="s">
        <v>1081</v>
      </c>
      <c r="C1505" s="456" t="s">
        <v>161</v>
      </c>
      <c r="D1505" s="457">
        <v>144.36000000000001</v>
      </c>
    </row>
    <row r="1506" spans="1:4" ht="13.5" x14ac:dyDescent="0.25">
      <c r="A1506" s="456">
        <v>91088</v>
      </c>
      <c r="B1506" s="456" t="s">
        <v>1082</v>
      </c>
      <c r="C1506" s="456" t="s">
        <v>161</v>
      </c>
      <c r="D1506" s="457">
        <v>167.4</v>
      </c>
    </row>
    <row r="1507" spans="1:4" ht="13.5" x14ac:dyDescent="0.25">
      <c r="A1507" s="456">
        <v>91089</v>
      </c>
      <c r="B1507" s="456" t="s">
        <v>1083</v>
      </c>
      <c r="C1507" s="456" t="s">
        <v>161</v>
      </c>
      <c r="D1507" s="457">
        <v>179.62</v>
      </c>
    </row>
    <row r="1508" spans="1:4" ht="13.5" x14ac:dyDescent="0.25">
      <c r="A1508" s="456">
        <v>91090</v>
      </c>
      <c r="B1508" s="456" t="s">
        <v>1084</v>
      </c>
      <c r="C1508" s="456" t="s">
        <v>161</v>
      </c>
      <c r="D1508" s="457">
        <v>141.44</v>
      </c>
    </row>
    <row r="1509" spans="1:4" ht="13.5" x14ac:dyDescent="0.25">
      <c r="A1509" s="456">
        <v>91091</v>
      </c>
      <c r="B1509" s="456" t="s">
        <v>1085</v>
      </c>
      <c r="C1509" s="456" t="s">
        <v>161</v>
      </c>
      <c r="D1509" s="457">
        <v>154.87</v>
      </c>
    </row>
    <row r="1510" spans="1:4" ht="13.5" x14ac:dyDescent="0.25">
      <c r="A1510" s="456">
        <v>91092</v>
      </c>
      <c r="B1510" s="456" t="s">
        <v>1086</v>
      </c>
      <c r="C1510" s="456" t="s">
        <v>161</v>
      </c>
      <c r="D1510" s="457">
        <v>177.78</v>
      </c>
    </row>
    <row r="1511" spans="1:4" ht="13.5" x14ac:dyDescent="0.25">
      <c r="A1511" s="456">
        <v>91093</v>
      </c>
      <c r="B1511" s="456" t="s">
        <v>1087</v>
      </c>
      <c r="C1511" s="456" t="s">
        <v>161</v>
      </c>
      <c r="D1511" s="457">
        <v>191.47</v>
      </c>
    </row>
    <row r="1512" spans="1:4" ht="13.5" x14ac:dyDescent="0.25">
      <c r="A1512" s="456">
        <v>91094</v>
      </c>
      <c r="B1512" s="456" t="s">
        <v>1088</v>
      </c>
      <c r="C1512" s="456" t="s">
        <v>161</v>
      </c>
      <c r="D1512" s="457">
        <v>128.11000000000001</v>
      </c>
    </row>
    <row r="1513" spans="1:4" ht="13.5" x14ac:dyDescent="0.25">
      <c r="A1513" s="456">
        <v>91095</v>
      </c>
      <c r="B1513" s="456" t="s">
        <v>1089</v>
      </c>
      <c r="C1513" s="456" t="s">
        <v>161</v>
      </c>
      <c r="D1513" s="457">
        <v>150.07</v>
      </c>
    </row>
    <row r="1514" spans="1:4" ht="13.5" x14ac:dyDescent="0.25">
      <c r="A1514" s="456">
        <v>91096</v>
      </c>
      <c r="B1514" s="456" t="s">
        <v>1090</v>
      </c>
      <c r="C1514" s="456" t="s">
        <v>161</v>
      </c>
      <c r="D1514" s="457">
        <v>130.77000000000001</v>
      </c>
    </row>
    <row r="1515" spans="1:4" ht="13.5" x14ac:dyDescent="0.25">
      <c r="A1515" s="456">
        <v>91097</v>
      </c>
      <c r="B1515" s="456" t="s">
        <v>1091</v>
      </c>
      <c r="C1515" s="456" t="s">
        <v>161</v>
      </c>
      <c r="D1515" s="457">
        <v>152.58000000000001</v>
      </c>
    </row>
    <row r="1516" spans="1:4" ht="13.5" x14ac:dyDescent="0.25">
      <c r="A1516" s="456">
        <v>91098</v>
      </c>
      <c r="B1516" s="456" t="s">
        <v>1092</v>
      </c>
      <c r="C1516" s="456" t="s">
        <v>161</v>
      </c>
      <c r="D1516" s="457">
        <v>140.35</v>
      </c>
    </row>
    <row r="1517" spans="1:4" ht="13.5" x14ac:dyDescent="0.25">
      <c r="A1517" s="456">
        <v>91099</v>
      </c>
      <c r="B1517" s="456" t="s">
        <v>1093</v>
      </c>
      <c r="C1517" s="456" t="s">
        <v>161</v>
      </c>
      <c r="D1517" s="457">
        <v>163.41999999999999</v>
      </c>
    </row>
    <row r="1518" spans="1:4" ht="13.5" x14ac:dyDescent="0.25">
      <c r="A1518" s="456">
        <v>91100</v>
      </c>
      <c r="B1518" s="456" t="s">
        <v>1094</v>
      </c>
      <c r="C1518" s="456" t="s">
        <v>161</v>
      </c>
      <c r="D1518" s="457">
        <v>147.38</v>
      </c>
    </row>
    <row r="1519" spans="1:4" ht="13.5" x14ac:dyDescent="0.25">
      <c r="A1519" s="456">
        <v>91101</v>
      </c>
      <c r="B1519" s="456" t="s">
        <v>1095</v>
      </c>
      <c r="C1519" s="456" t="s">
        <v>161</v>
      </c>
      <c r="D1519" s="457">
        <v>170.37</v>
      </c>
    </row>
    <row r="1520" spans="1:4" ht="13.5" x14ac:dyDescent="0.25">
      <c r="A1520" s="456">
        <v>93952</v>
      </c>
      <c r="B1520" s="456" t="s">
        <v>1096</v>
      </c>
      <c r="C1520" s="456" t="s">
        <v>13</v>
      </c>
      <c r="D1520" s="457">
        <v>202.33</v>
      </c>
    </row>
    <row r="1521" spans="1:4" ht="13.5" x14ac:dyDescent="0.25">
      <c r="A1521" s="456">
        <v>93953</v>
      </c>
      <c r="B1521" s="456" t="s">
        <v>1097</v>
      </c>
      <c r="C1521" s="456" t="s">
        <v>13</v>
      </c>
      <c r="D1521" s="457">
        <v>189.15</v>
      </c>
    </row>
    <row r="1522" spans="1:4" ht="13.5" x14ac:dyDescent="0.25">
      <c r="A1522" s="456">
        <v>93954</v>
      </c>
      <c r="B1522" s="456" t="s">
        <v>1098</v>
      </c>
      <c r="C1522" s="456" t="s">
        <v>13</v>
      </c>
      <c r="D1522" s="457">
        <v>181.22</v>
      </c>
    </row>
    <row r="1523" spans="1:4" ht="13.5" x14ac:dyDescent="0.25">
      <c r="A1523" s="456">
        <v>93955</v>
      </c>
      <c r="B1523" s="456" t="s">
        <v>1099</v>
      </c>
      <c r="C1523" s="456" t="s">
        <v>13</v>
      </c>
      <c r="D1523" s="457">
        <v>175.59</v>
      </c>
    </row>
    <row r="1524" spans="1:4" ht="13.5" x14ac:dyDescent="0.25">
      <c r="A1524" s="456">
        <v>93956</v>
      </c>
      <c r="B1524" s="456" t="s">
        <v>1100</v>
      </c>
      <c r="C1524" s="456" t="s">
        <v>13</v>
      </c>
      <c r="D1524" s="457">
        <v>171.12</v>
      </c>
    </row>
    <row r="1525" spans="1:4" ht="13.5" x14ac:dyDescent="0.25">
      <c r="A1525" s="456">
        <v>93957</v>
      </c>
      <c r="B1525" s="456" t="s">
        <v>1101</v>
      </c>
      <c r="C1525" s="456" t="s">
        <v>13</v>
      </c>
      <c r="D1525" s="457">
        <v>217.8</v>
      </c>
    </row>
    <row r="1526" spans="1:4" ht="13.5" x14ac:dyDescent="0.25">
      <c r="A1526" s="456">
        <v>93958</v>
      </c>
      <c r="B1526" s="456" t="s">
        <v>1102</v>
      </c>
      <c r="C1526" s="456" t="s">
        <v>13</v>
      </c>
      <c r="D1526" s="457">
        <v>203.81</v>
      </c>
    </row>
    <row r="1527" spans="1:4" ht="13.5" x14ac:dyDescent="0.25">
      <c r="A1527" s="456">
        <v>93959</v>
      </c>
      <c r="B1527" s="456" t="s">
        <v>1103</v>
      </c>
      <c r="C1527" s="456" t="s">
        <v>13</v>
      </c>
      <c r="D1527" s="457">
        <v>195.44</v>
      </c>
    </row>
    <row r="1528" spans="1:4" ht="13.5" x14ac:dyDescent="0.25">
      <c r="A1528" s="456">
        <v>93960</v>
      </c>
      <c r="B1528" s="456" t="s">
        <v>1104</v>
      </c>
      <c r="C1528" s="456" t="s">
        <v>13</v>
      </c>
      <c r="D1528" s="457">
        <v>189.58</v>
      </c>
    </row>
    <row r="1529" spans="1:4" ht="13.5" x14ac:dyDescent="0.25">
      <c r="A1529" s="456">
        <v>93961</v>
      </c>
      <c r="B1529" s="456" t="s">
        <v>1105</v>
      </c>
      <c r="C1529" s="456" t="s">
        <v>13</v>
      </c>
      <c r="D1529" s="457">
        <v>184.93</v>
      </c>
    </row>
    <row r="1530" spans="1:4" ht="13.5" x14ac:dyDescent="0.25">
      <c r="A1530" s="456">
        <v>93962</v>
      </c>
      <c r="B1530" s="456" t="s">
        <v>1106</v>
      </c>
      <c r="C1530" s="456" t="s">
        <v>13</v>
      </c>
      <c r="D1530" s="457">
        <v>189.81</v>
      </c>
    </row>
    <row r="1531" spans="1:4" ht="13.5" x14ac:dyDescent="0.25">
      <c r="A1531" s="456">
        <v>93963</v>
      </c>
      <c r="B1531" s="456" t="s">
        <v>1107</v>
      </c>
      <c r="C1531" s="456" t="s">
        <v>13</v>
      </c>
      <c r="D1531" s="457">
        <v>176.66</v>
      </c>
    </row>
    <row r="1532" spans="1:4" ht="13.5" x14ac:dyDescent="0.25">
      <c r="A1532" s="456">
        <v>93964</v>
      </c>
      <c r="B1532" s="456" t="s">
        <v>1108</v>
      </c>
      <c r="C1532" s="456" t="s">
        <v>13</v>
      </c>
      <c r="D1532" s="457">
        <v>168.8</v>
      </c>
    </row>
    <row r="1533" spans="1:4" ht="13.5" x14ac:dyDescent="0.25">
      <c r="A1533" s="456">
        <v>93965</v>
      </c>
      <c r="B1533" s="456" t="s">
        <v>1109</v>
      </c>
      <c r="C1533" s="456" t="s">
        <v>13</v>
      </c>
      <c r="D1533" s="457">
        <v>161.56</v>
      </c>
    </row>
    <row r="1534" spans="1:4" ht="13.5" x14ac:dyDescent="0.25">
      <c r="A1534" s="456">
        <v>93966</v>
      </c>
      <c r="B1534" s="456" t="s">
        <v>1110</v>
      </c>
      <c r="C1534" s="456" t="s">
        <v>13</v>
      </c>
      <c r="D1534" s="457">
        <v>158.72</v>
      </c>
    </row>
    <row r="1535" spans="1:4" ht="13.5" x14ac:dyDescent="0.25">
      <c r="A1535" s="456">
        <v>93967</v>
      </c>
      <c r="B1535" s="456" t="s">
        <v>1111</v>
      </c>
      <c r="C1535" s="456" t="s">
        <v>13</v>
      </c>
      <c r="D1535" s="457">
        <v>205.25</v>
      </c>
    </row>
    <row r="1536" spans="1:4" ht="13.5" x14ac:dyDescent="0.25">
      <c r="A1536" s="456">
        <v>93968</v>
      </c>
      <c r="B1536" s="456" t="s">
        <v>1112</v>
      </c>
      <c r="C1536" s="456" t="s">
        <v>13</v>
      </c>
      <c r="D1536" s="457">
        <v>191.31</v>
      </c>
    </row>
    <row r="1537" spans="1:4" ht="13.5" x14ac:dyDescent="0.25">
      <c r="A1537" s="456">
        <v>93969</v>
      </c>
      <c r="B1537" s="456" t="s">
        <v>1113</v>
      </c>
      <c r="C1537" s="456" t="s">
        <v>13</v>
      </c>
      <c r="D1537" s="457">
        <v>183</v>
      </c>
    </row>
    <row r="1538" spans="1:4" ht="13.5" x14ac:dyDescent="0.25">
      <c r="A1538" s="456">
        <v>93970</v>
      </c>
      <c r="B1538" s="456" t="s">
        <v>1114</v>
      </c>
      <c r="C1538" s="456" t="s">
        <v>13</v>
      </c>
      <c r="D1538" s="457">
        <v>177.18</v>
      </c>
    </row>
    <row r="1539" spans="1:4" ht="13.5" x14ac:dyDescent="0.25">
      <c r="A1539" s="456">
        <v>93971</v>
      </c>
      <c r="B1539" s="456" t="s">
        <v>1115</v>
      </c>
      <c r="C1539" s="456" t="s">
        <v>13</v>
      </c>
      <c r="D1539" s="457">
        <v>167.37</v>
      </c>
    </row>
    <row r="1540" spans="1:4" ht="13.5" x14ac:dyDescent="0.25">
      <c r="A1540" s="456">
        <v>95108</v>
      </c>
      <c r="B1540" s="456" t="s">
        <v>1116</v>
      </c>
      <c r="C1540" s="456" t="s">
        <v>65</v>
      </c>
      <c r="D1540" s="457">
        <v>25.84</v>
      </c>
    </row>
    <row r="1541" spans="1:4" ht="13.5" x14ac:dyDescent="0.25">
      <c r="A1541" s="456">
        <v>100332</v>
      </c>
      <c r="B1541" s="456" t="s">
        <v>7580</v>
      </c>
      <c r="C1541" s="456" t="s">
        <v>161</v>
      </c>
      <c r="D1541" s="457">
        <v>982.81</v>
      </c>
    </row>
    <row r="1542" spans="1:4" ht="13.5" x14ac:dyDescent="0.25">
      <c r="A1542" s="456">
        <v>100333</v>
      </c>
      <c r="B1542" s="456" t="s">
        <v>7581</v>
      </c>
      <c r="C1542" s="456" t="s">
        <v>161</v>
      </c>
      <c r="D1542" s="457">
        <v>595.20000000000005</v>
      </c>
    </row>
    <row r="1543" spans="1:4" ht="13.5" x14ac:dyDescent="0.25">
      <c r="A1543" s="456">
        <v>100334</v>
      </c>
      <c r="B1543" s="456" t="s">
        <v>7582</v>
      </c>
      <c r="C1543" s="456" t="s">
        <v>161</v>
      </c>
      <c r="D1543" s="457">
        <v>773.39</v>
      </c>
    </row>
    <row r="1544" spans="1:4" ht="13.5" x14ac:dyDescent="0.25">
      <c r="A1544" s="456">
        <v>100335</v>
      </c>
      <c r="B1544" s="456" t="s">
        <v>7583</v>
      </c>
      <c r="C1544" s="456" t="s">
        <v>161</v>
      </c>
      <c r="D1544" s="457">
        <v>482.69</v>
      </c>
    </row>
    <row r="1545" spans="1:4" ht="13.5" x14ac:dyDescent="0.25">
      <c r="A1545" s="456">
        <v>100341</v>
      </c>
      <c r="B1545" s="456" t="s">
        <v>7584</v>
      </c>
      <c r="C1545" s="456" t="s">
        <v>161</v>
      </c>
      <c r="D1545" s="457">
        <v>36.6</v>
      </c>
    </row>
    <row r="1546" spans="1:4" ht="13.5" x14ac:dyDescent="0.25">
      <c r="A1546" s="456">
        <v>100342</v>
      </c>
      <c r="B1546" s="456" t="s">
        <v>7585</v>
      </c>
      <c r="C1546" s="456" t="s">
        <v>146</v>
      </c>
      <c r="D1546" s="457">
        <v>16.04</v>
      </c>
    </row>
    <row r="1547" spans="1:4" ht="13.5" x14ac:dyDescent="0.25">
      <c r="A1547" s="456">
        <v>100343</v>
      </c>
      <c r="B1547" s="456" t="s">
        <v>7586</v>
      </c>
      <c r="C1547" s="456" t="s">
        <v>146</v>
      </c>
      <c r="D1547" s="457">
        <v>15.39</v>
      </c>
    </row>
    <row r="1548" spans="1:4" ht="13.5" x14ac:dyDescent="0.25">
      <c r="A1548" s="456">
        <v>100344</v>
      </c>
      <c r="B1548" s="456" t="s">
        <v>7587</v>
      </c>
      <c r="C1548" s="456" t="s">
        <v>146</v>
      </c>
      <c r="D1548" s="457">
        <v>13.93</v>
      </c>
    </row>
    <row r="1549" spans="1:4" ht="13.5" x14ac:dyDescent="0.25">
      <c r="A1549" s="456">
        <v>100345</v>
      </c>
      <c r="B1549" s="456" t="s">
        <v>7588</v>
      </c>
      <c r="C1549" s="456" t="s">
        <v>146</v>
      </c>
      <c r="D1549" s="457">
        <v>11.83</v>
      </c>
    </row>
    <row r="1550" spans="1:4" ht="13.5" x14ac:dyDescent="0.25">
      <c r="A1550" s="456">
        <v>100346</v>
      </c>
      <c r="B1550" s="456" t="s">
        <v>7589</v>
      </c>
      <c r="C1550" s="456" t="s">
        <v>146</v>
      </c>
      <c r="D1550" s="457">
        <v>11.37</v>
      </c>
    </row>
    <row r="1551" spans="1:4" ht="13.5" x14ac:dyDescent="0.25">
      <c r="A1551" s="456">
        <v>100347</v>
      </c>
      <c r="B1551" s="456" t="s">
        <v>7590</v>
      </c>
      <c r="C1551" s="456" t="s">
        <v>146</v>
      </c>
      <c r="D1551" s="457">
        <v>12.94</v>
      </c>
    </row>
    <row r="1552" spans="1:4" ht="13.5" x14ac:dyDescent="0.25">
      <c r="A1552" s="456">
        <v>100348</v>
      </c>
      <c r="B1552" s="456" t="s">
        <v>7591</v>
      </c>
      <c r="C1552" s="456" t="s">
        <v>146</v>
      </c>
      <c r="D1552" s="457">
        <v>12.72</v>
      </c>
    </row>
    <row r="1553" spans="1:4" ht="13.5" x14ac:dyDescent="0.25">
      <c r="A1553" s="456">
        <v>100349</v>
      </c>
      <c r="B1553" s="456" t="s">
        <v>7592</v>
      </c>
      <c r="C1553" s="456" t="s">
        <v>1055</v>
      </c>
      <c r="D1553" s="457">
        <v>681.6</v>
      </c>
    </row>
    <row r="1554" spans="1:4" ht="13.5" x14ac:dyDescent="0.25">
      <c r="A1554" s="456">
        <v>102989</v>
      </c>
      <c r="B1554" s="456" t="s">
        <v>11680</v>
      </c>
      <c r="C1554" s="456" t="s">
        <v>13</v>
      </c>
      <c r="D1554" s="457">
        <v>27.34</v>
      </c>
    </row>
    <row r="1555" spans="1:4" ht="13.5" x14ac:dyDescent="0.25">
      <c r="A1555" s="456">
        <v>102990</v>
      </c>
      <c r="B1555" s="456" t="s">
        <v>11681</v>
      </c>
      <c r="C1555" s="456" t="s">
        <v>13</v>
      </c>
      <c r="D1555" s="457">
        <v>33.24</v>
      </c>
    </row>
    <row r="1556" spans="1:4" ht="13.5" x14ac:dyDescent="0.25">
      <c r="A1556" s="456">
        <v>102991</v>
      </c>
      <c r="B1556" s="456" t="s">
        <v>11682</v>
      </c>
      <c r="C1556" s="456" t="s">
        <v>13</v>
      </c>
      <c r="D1556" s="457">
        <v>43</v>
      </c>
    </row>
    <row r="1557" spans="1:4" ht="13.5" x14ac:dyDescent="0.25">
      <c r="A1557" s="456">
        <v>102992</v>
      </c>
      <c r="B1557" s="456" t="s">
        <v>11683</v>
      </c>
      <c r="C1557" s="456" t="s">
        <v>13</v>
      </c>
      <c r="D1557" s="457">
        <v>62.6</v>
      </c>
    </row>
    <row r="1558" spans="1:4" ht="13.5" x14ac:dyDescent="0.25">
      <c r="A1558" s="456">
        <v>102993</v>
      </c>
      <c r="B1558" s="456" t="s">
        <v>11684</v>
      </c>
      <c r="C1558" s="456" t="s">
        <v>13</v>
      </c>
      <c r="D1558" s="457">
        <v>81.569999999999993</v>
      </c>
    </row>
    <row r="1559" spans="1:4" ht="13.5" x14ac:dyDescent="0.25">
      <c r="A1559" s="456">
        <v>102994</v>
      </c>
      <c r="B1559" s="456" t="s">
        <v>11685</v>
      </c>
      <c r="C1559" s="456" t="s">
        <v>13</v>
      </c>
      <c r="D1559" s="457">
        <v>137.58000000000001</v>
      </c>
    </row>
    <row r="1560" spans="1:4" ht="13.5" x14ac:dyDescent="0.25">
      <c r="A1560" s="456">
        <v>102995</v>
      </c>
      <c r="B1560" s="456" t="s">
        <v>11686</v>
      </c>
      <c r="C1560" s="456" t="s">
        <v>13</v>
      </c>
      <c r="D1560" s="457">
        <v>44.75</v>
      </c>
    </row>
    <row r="1561" spans="1:4" ht="13.5" x14ac:dyDescent="0.25">
      <c r="A1561" s="456">
        <v>102996</v>
      </c>
      <c r="B1561" s="456" t="s">
        <v>11687</v>
      </c>
      <c r="C1561" s="456" t="s">
        <v>13</v>
      </c>
      <c r="D1561" s="457">
        <v>63.32</v>
      </c>
    </row>
    <row r="1562" spans="1:4" ht="13.5" x14ac:dyDescent="0.25">
      <c r="A1562" s="456">
        <v>102997</v>
      </c>
      <c r="B1562" s="456" t="s">
        <v>11688</v>
      </c>
      <c r="C1562" s="456" t="s">
        <v>13</v>
      </c>
      <c r="D1562" s="457">
        <v>84.97</v>
      </c>
    </row>
    <row r="1563" spans="1:4" ht="13.5" x14ac:dyDescent="0.25">
      <c r="A1563" s="456">
        <v>102998</v>
      </c>
      <c r="B1563" s="456" t="s">
        <v>11689</v>
      </c>
      <c r="C1563" s="456" t="s">
        <v>13</v>
      </c>
      <c r="D1563" s="457">
        <v>81.13</v>
      </c>
    </row>
    <row r="1564" spans="1:4" ht="13.5" x14ac:dyDescent="0.25">
      <c r="A1564" s="456">
        <v>102999</v>
      </c>
      <c r="B1564" s="456" t="s">
        <v>11690</v>
      </c>
      <c r="C1564" s="456" t="s">
        <v>13</v>
      </c>
      <c r="D1564" s="457">
        <v>102.68</v>
      </c>
    </row>
    <row r="1565" spans="1:4" ht="13.5" x14ac:dyDescent="0.25">
      <c r="A1565" s="456">
        <v>103000</v>
      </c>
      <c r="B1565" s="456" t="s">
        <v>11691</v>
      </c>
      <c r="C1565" s="456" t="s">
        <v>13</v>
      </c>
      <c r="D1565" s="457">
        <v>103.1</v>
      </c>
    </row>
    <row r="1566" spans="1:4" ht="13.5" x14ac:dyDescent="0.25">
      <c r="A1566" s="456">
        <v>103001</v>
      </c>
      <c r="B1566" s="456" t="s">
        <v>11692</v>
      </c>
      <c r="C1566" s="456" t="s">
        <v>65</v>
      </c>
      <c r="D1566" s="457">
        <v>243.55</v>
      </c>
    </row>
    <row r="1567" spans="1:4" ht="13.5" x14ac:dyDescent="0.25">
      <c r="A1567" s="456">
        <v>103002</v>
      </c>
      <c r="B1567" s="456" t="s">
        <v>11693</v>
      </c>
      <c r="C1567" s="456" t="s">
        <v>65</v>
      </c>
      <c r="D1567" s="457">
        <v>304.87</v>
      </c>
    </row>
    <row r="1568" spans="1:4" ht="13.5" x14ac:dyDescent="0.25">
      <c r="A1568" s="456">
        <v>103003</v>
      </c>
      <c r="B1568" s="456" t="s">
        <v>11694</v>
      </c>
      <c r="C1568" s="456" t="s">
        <v>65</v>
      </c>
      <c r="D1568" s="457">
        <v>427.55</v>
      </c>
    </row>
    <row r="1569" spans="1:4" ht="13.5" x14ac:dyDescent="0.25">
      <c r="A1569" s="456">
        <v>103005</v>
      </c>
      <c r="B1569" s="456" t="s">
        <v>11695</v>
      </c>
      <c r="C1569" s="456" t="s">
        <v>65</v>
      </c>
      <c r="D1569" s="457">
        <v>571.98</v>
      </c>
    </row>
    <row r="1570" spans="1:4" ht="13.5" x14ac:dyDescent="0.25">
      <c r="A1570" s="456">
        <v>103006</v>
      </c>
      <c r="B1570" s="456" t="s">
        <v>11696</v>
      </c>
      <c r="C1570" s="456" t="s">
        <v>65</v>
      </c>
      <c r="D1570" s="457">
        <v>778</v>
      </c>
    </row>
    <row r="1571" spans="1:4" ht="13.5" x14ac:dyDescent="0.25">
      <c r="A1571" s="456">
        <v>103007</v>
      </c>
      <c r="B1571" s="456" t="s">
        <v>11697</v>
      </c>
      <c r="C1571" s="456" t="s">
        <v>65</v>
      </c>
      <c r="D1571" s="458">
        <v>1037.67</v>
      </c>
    </row>
    <row r="1572" spans="1:4" ht="13.5" x14ac:dyDescent="0.25">
      <c r="A1572" s="456">
        <v>97933</v>
      </c>
      <c r="B1572" s="456" t="s">
        <v>10888</v>
      </c>
      <c r="C1572" s="456" t="s">
        <v>65</v>
      </c>
      <c r="D1572" s="457">
        <v>913.51</v>
      </c>
    </row>
    <row r="1573" spans="1:4" ht="13.5" x14ac:dyDescent="0.25">
      <c r="A1573" s="456">
        <v>97934</v>
      </c>
      <c r="B1573" s="456" t="s">
        <v>10889</v>
      </c>
      <c r="C1573" s="456" t="s">
        <v>65</v>
      </c>
      <c r="D1573" s="458">
        <v>1978.24</v>
      </c>
    </row>
    <row r="1574" spans="1:4" ht="13.5" x14ac:dyDescent="0.25">
      <c r="A1574" s="456">
        <v>97935</v>
      </c>
      <c r="B1574" s="456" t="s">
        <v>10890</v>
      </c>
      <c r="C1574" s="456" t="s">
        <v>65</v>
      </c>
      <c r="D1574" s="457">
        <v>748.23</v>
      </c>
    </row>
    <row r="1575" spans="1:4" ht="13.5" x14ac:dyDescent="0.25">
      <c r="A1575" s="456">
        <v>97936</v>
      </c>
      <c r="B1575" s="456" t="s">
        <v>10891</v>
      </c>
      <c r="C1575" s="456" t="s">
        <v>65</v>
      </c>
      <c r="D1575" s="458">
        <v>1687.19</v>
      </c>
    </row>
    <row r="1576" spans="1:4" ht="13.5" x14ac:dyDescent="0.25">
      <c r="A1576" s="456">
        <v>97947</v>
      </c>
      <c r="B1576" s="456" t="s">
        <v>10892</v>
      </c>
      <c r="C1576" s="456" t="s">
        <v>65</v>
      </c>
      <c r="D1576" s="458">
        <v>1605.59</v>
      </c>
    </row>
    <row r="1577" spans="1:4" ht="13.5" x14ac:dyDescent="0.25">
      <c r="A1577" s="456">
        <v>97948</v>
      </c>
      <c r="B1577" s="456" t="s">
        <v>10893</v>
      </c>
      <c r="C1577" s="456" t="s">
        <v>65</v>
      </c>
      <c r="D1577" s="458">
        <v>2955.25</v>
      </c>
    </row>
    <row r="1578" spans="1:4" ht="13.5" x14ac:dyDescent="0.25">
      <c r="A1578" s="456">
        <v>97949</v>
      </c>
      <c r="B1578" s="456" t="s">
        <v>10894</v>
      </c>
      <c r="C1578" s="456" t="s">
        <v>65</v>
      </c>
      <c r="D1578" s="458">
        <v>1624.77</v>
      </c>
    </row>
    <row r="1579" spans="1:4" ht="13.5" x14ac:dyDescent="0.25">
      <c r="A1579" s="456">
        <v>97950</v>
      </c>
      <c r="B1579" s="456" t="s">
        <v>10895</v>
      </c>
      <c r="C1579" s="456" t="s">
        <v>65</v>
      </c>
      <c r="D1579" s="458">
        <v>2860.33</v>
      </c>
    </row>
    <row r="1580" spans="1:4" ht="13.5" x14ac:dyDescent="0.25">
      <c r="A1580" s="456">
        <v>97951</v>
      </c>
      <c r="B1580" s="456" t="s">
        <v>10896</v>
      </c>
      <c r="C1580" s="456" t="s">
        <v>65</v>
      </c>
      <c r="D1580" s="458">
        <v>2583.8200000000002</v>
      </c>
    </row>
    <row r="1581" spans="1:4" ht="13.5" x14ac:dyDescent="0.25">
      <c r="A1581" s="456">
        <v>97952</v>
      </c>
      <c r="B1581" s="456" t="s">
        <v>10897</v>
      </c>
      <c r="C1581" s="456" t="s">
        <v>65</v>
      </c>
      <c r="D1581" s="458">
        <v>4453.22</v>
      </c>
    </row>
    <row r="1582" spans="1:4" ht="13.5" x14ac:dyDescent="0.25">
      <c r="A1582" s="456">
        <v>97953</v>
      </c>
      <c r="B1582" s="456" t="s">
        <v>10898</v>
      </c>
      <c r="C1582" s="456" t="s">
        <v>65</v>
      </c>
      <c r="D1582" s="458">
        <v>1154.92</v>
      </c>
    </row>
    <row r="1583" spans="1:4" ht="13.5" x14ac:dyDescent="0.25">
      <c r="A1583" s="456">
        <v>97955</v>
      </c>
      <c r="B1583" s="456" t="s">
        <v>10899</v>
      </c>
      <c r="C1583" s="456" t="s">
        <v>65</v>
      </c>
      <c r="D1583" s="458">
        <v>2531.52</v>
      </c>
    </row>
    <row r="1584" spans="1:4" ht="13.5" x14ac:dyDescent="0.25">
      <c r="A1584" s="456">
        <v>97956</v>
      </c>
      <c r="B1584" s="456" t="s">
        <v>10900</v>
      </c>
      <c r="C1584" s="456" t="s">
        <v>65</v>
      </c>
      <c r="D1584" s="458">
        <v>1244.6099999999999</v>
      </c>
    </row>
    <row r="1585" spans="1:4" ht="13.5" x14ac:dyDescent="0.25">
      <c r="A1585" s="456">
        <v>97957</v>
      </c>
      <c r="B1585" s="456" t="s">
        <v>10901</v>
      </c>
      <c r="C1585" s="456" t="s">
        <v>65</v>
      </c>
      <c r="D1585" s="458">
        <v>2235.09</v>
      </c>
    </row>
    <row r="1586" spans="1:4" ht="13.5" x14ac:dyDescent="0.25">
      <c r="A1586" s="456">
        <v>97961</v>
      </c>
      <c r="B1586" s="456" t="s">
        <v>10902</v>
      </c>
      <c r="C1586" s="456" t="s">
        <v>65</v>
      </c>
      <c r="D1586" s="458">
        <v>2024.34</v>
      </c>
    </row>
    <row r="1587" spans="1:4" ht="13.5" x14ac:dyDescent="0.25">
      <c r="A1587" s="456">
        <v>97973</v>
      </c>
      <c r="B1587" s="456" t="s">
        <v>10903</v>
      </c>
      <c r="C1587" s="456" t="s">
        <v>65</v>
      </c>
      <c r="D1587" s="458">
        <v>3821.94</v>
      </c>
    </row>
    <row r="1588" spans="1:4" ht="13.5" x14ac:dyDescent="0.25">
      <c r="A1588" s="456">
        <v>97974</v>
      </c>
      <c r="B1588" s="456" t="s">
        <v>10904</v>
      </c>
      <c r="C1588" s="456" t="s">
        <v>65</v>
      </c>
      <c r="D1588" s="457">
        <v>421.95</v>
      </c>
    </row>
    <row r="1589" spans="1:4" ht="13.5" x14ac:dyDescent="0.25">
      <c r="A1589" s="456">
        <v>97975</v>
      </c>
      <c r="B1589" s="456" t="s">
        <v>10905</v>
      </c>
      <c r="C1589" s="456" t="s">
        <v>65</v>
      </c>
      <c r="D1589" s="457">
        <v>439.46</v>
      </c>
    </row>
    <row r="1590" spans="1:4" ht="13.5" x14ac:dyDescent="0.25">
      <c r="A1590" s="456">
        <v>97976</v>
      </c>
      <c r="B1590" s="456" t="s">
        <v>10906</v>
      </c>
      <c r="C1590" s="456" t="s">
        <v>65</v>
      </c>
      <c r="D1590" s="458">
        <v>1005</v>
      </c>
    </row>
    <row r="1591" spans="1:4" ht="13.5" x14ac:dyDescent="0.25">
      <c r="A1591" s="456">
        <v>97977</v>
      </c>
      <c r="B1591" s="456" t="s">
        <v>10907</v>
      </c>
      <c r="C1591" s="456" t="s">
        <v>65</v>
      </c>
      <c r="D1591" s="458">
        <v>1416.34</v>
      </c>
    </row>
    <row r="1592" spans="1:4" ht="13.5" x14ac:dyDescent="0.25">
      <c r="A1592" s="456">
        <v>97978</v>
      </c>
      <c r="B1592" s="456" t="s">
        <v>10908</v>
      </c>
      <c r="C1592" s="456" t="s">
        <v>65</v>
      </c>
      <c r="D1592" s="457">
        <v>827.32</v>
      </c>
    </row>
    <row r="1593" spans="1:4" ht="13.5" x14ac:dyDescent="0.25">
      <c r="A1593" s="456">
        <v>97980</v>
      </c>
      <c r="B1593" s="456" t="s">
        <v>10909</v>
      </c>
      <c r="C1593" s="456" t="s">
        <v>65</v>
      </c>
      <c r="D1593" s="458">
        <v>1870.62</v>
      </c>
    </row>
    <row r="1594" spans="1:4" ht="13.5" x14ac:dyDescent="0.25">
      <c r="A1594" s="456">
        <v>97981</v>
      </c>
      <c r="B1594" s="456" t="s">
        <v>10910</v>
      </c>
      <c r="C1594" s="456" t="s">
        <v>13</v>
      </c>
      <c r="D1594" s="458">
        <v>1055.05</v>
      </c>
    </row>
    <row r="1595" spans="1:4" ht="13.5" x14ac:dyDescent="0.25">
      <c r="A1595" s="456">
        <v>97983</v>
      </c>
      <c r="B1595" s="456" t="s">
        <v>10911</v>
      </c>
      <c r="C1595" s="456" t="s">
        <v>13</v>
      </c>
      <c r="D1595" s="457">
        <v>437.66</v>
      </c>
    </row>
    <row r="1596" spans="1:4" ht="13.5" x14ac:dyDescent="0.25">
      <c r="A1596" s="456">
        <v>97985</v>
      </c>
      <c r="B1596" s="456" t="s">
        <v>10912</v>
      </c>
      <c r="C1596" s="456" t="s">
        <v>13</v>
      </c>
      <c r="D1596" s="458">
        <v>1274.31</v>
      </c>
    </row>
    <row r="1597" spans="1:4" ht="13.5" x14ac:dyDescent="0.25">
      <c r="A1597" s="456">
        <v>97987</v>
      </c>
      <c r="B1597" s="456" t="s">
        <v>10913</v>
      </c>
      <c r="C1597" s="456" t="s">
        <v>13</v>
      </c>
      <c r="D1597" s="457">
        <v>583.49</v>
      </c>
    </row>
    <row r="1598" spans="1:4" ht="13.5" x14ac:dyDescent="0.25">
      <c r="A1598" s="456">
        <v>97988</v>
      </c>
      <c r="B1598" s="456" t="s">
        <v>10914</v>
      </c>
      <c r="C1598" s="456" t="s">
        <v>65</v>
      </c>
      <c r="D1598" s="458">
        <v>2774.21</v>
      </c>
    </row>
    <row r="1599" spans="1:4" ht="13.5" x14ac:dyDescent="0.25">
      <c r="A1599" s="456">
        <v>97989</v>
      </c>
      <c r="B1599" s="456" t="s">
        <v>10915</v>
      </c>
      <c r="C1599" s="456" t="s">
        <v>13</v>
      </c>
      <c r="D1599" s="458">
        <v>1493.61</v>
      </c>
    </row>
    <row r="1600" spans="1:4" ht="13.5" x14ac:dyDescent="0.25">
      <c r="A1600" s="456">
        <v>97991</v>
      </c>
      <c r="B1600" s="456" t="s">
        <v>10916</v>
      </c>
      <c r="C1600" s="456" t="s">
        <v>13</v>
      </c>
      <c r="D1600" s="457">
        <v>841.2</v>
      </c>
    </row>
    <row r="1601" spans="1:4" ht="13.5" x14ac:dyDescent="0.25">
      <c r="A1601" s="456">
        <v>97992</v>
      </c>
      <c r="B1601" s="456" t="s">
        <v>10917</v>
      </c>
      <c r="C1601" s="456" t="s">
        <v>65</v>
      </c>
      <c r="D1601" s="458">
        <v>3583.65</v>
      </c>
    </row>
    <row r="1602" spans="1:4" ht="13.5" x14ac:dyDescent="0.25">
      <c r="A1602" s="456">
        <v>97993</v>
      </c>
      <c r="B1602" s="456" t="s">
        <v>10918</v>
      </c>
      <c r="C1602" s="456" t="s">
        <v>13</v>
      </c>
      <c r="D1602" s="458">
        <v>1822.53</v>
      </c>
    </row>
    <row r="1603" spans="1:4" ht="13.5" x14ac:dyDescent="0.25">
      <c r="A1603" s="456">
        <v>97994</v>
      </c>
      <c r="B1603" s="456" t="s">
        <v>10919</v>
      </c>
      <c r="C1603" s="456" t="s">
        <v>65</v>
      </c>
      <c r="D1603" s="458">
        <v>2293.2199999999998</v>
      </c>
    </row>
    <row r="1604" spans="1:4" ht="13.5" x14ac:dyDescent="0.25">
      <c r="A1604" s="456">
        <v>97995</v>
      </c>
      <c r="B1604" s="456" t="s">
        <v>10920</v>
      </c>
      <c r="C1604" s="456" t="s">
        <v>13</v>
      </c>
      <c r="D1604" s="458">
        <v>1094.01</v>
      </c>
    </row>
    <row r="1605" spans="1:4" ht="13.5" x14ac:dyDescent="0.25">
      <c r="A1605" s="456">
        <v>97996</v>
      </c>
      <c r="B1605" s="456" t="s">
        <v>10921</v>
      </c>
      <c r="C1605" s="456" t="s">
        <v>65</v>
      </c>
      <c r="D1605" s="458">
        <v>2904.3</v>
      </c>
    </row>
    <row r="1606" spans="1:4" ht="13.5" x14ac:dyDescent="0.25">
      <c r="A1606" s="456">
        <v>97997</v>
      </c>
      <c r="B1606" s="456" t="s">
        <v>10922</v>
      </c>
      <c r="C1606" s="456" t="s">
        <v>13</v>
      </c>
      <c r="D1606" s="458">
        <v>1306.02</v>
      </c>
    </row>
    <row r="1607" spans="1:4" ht="13.5" x14ac:dyDescent="0.25">
      <c r="A1607" s="456">
        <v>97999</v>
      </c>
      <c r="B1607" s="456" t="s">
        <v>10923</v>
      </c>
      <c r="C1607" s="456" t="s">
        <v>13</v>
      </c>
      <c r="D1607" s="458">
        <v>1518.07</v>
      </c>
    </row>
    <row r="1608" spans="1:4" ht="13.5" x14ac:dyDescent="0.25">
      <c r="A1608" s="456">
        <v>98001</v>
      </c>
      <c r="B1608" s="456" t="s">
        <v>10924</v>
      </c>
      <c r="C1608" s="456" t="s">
        <v>13</v>
      </c>
      <c r="D1608" s="458">
        <v>1730.12</v>
      </c>
    </row>
    <row r="1609" spans="1:4" ht="13.5" x14ac:dyDescent="0.25">
      <c r="A1609" s="456">
        <v>98002</v>
      </c>
      <c r="B1609" s="456" t="s">
        <v>10925</v>
      </c>
      <c r="C1609" s="456" t="s">
        <v>65</v>
      </c>
      <c r="D1609" s="458">
        <v>4773.47</v>
      </c>
    </row>
    <row r="1610" spans="1:4" ht="13.5" x14ac:dyDescent="0.25">
      <c r="A1610" s="456">
        <v>98003</v>
      </c>
      <c r="B1610" s="456" t="s">
        <v>10926</v>
      </c>
      <c r="C1610" s="456" t="s">
        <v>13</v>
      </c>
      <c r="D1610" s="458">
        <v>1942.19</v>
      </c>
    </row>
    <row r="1611" spans="1:4" ht="13.5" x14ac:dyDescent="0.25">
      <c r="A1611" s="456">
        <v>98005</v>
      </c>
      <c r="B1611" s="456" t="s">
        <v>10927</v>
      </c>
      <c r="C1611" s="456" t="s">
        <v>13</v>
      </c>
      <c r="D1611" s="458">
        <v>2154.2600000000002</v>
      </c>
    </row>
    <row r="1612" spans="1:4" ht="13.5" x14ac:dyDescent="0.25">
      <c r="A1612" s="456">
        <v>98006</v>
      </c>
      <c r="B1612" s="456" t="s">
        <v>10928</v>
      </c>
      <c r="C1612" s="456" t="s">
        <v>65</v>
      </c>
      <c r="D1612" s="458">
        <v>6000.81</v>
      </c>
    </row>
    <row r="1613" spans="1:4" ht="13.5" x14ac:dyDescent="0.25">
      <c r="A1613" s="456">
        <v>98007</v>
      </c>
      <c r="B1613" s="456" t="s">
        <v>10929</v>
      </c>
      <c r="C1613" s="456" t="s">
        <v>13</v>
      </c>
      <c r="D1613" s="458">
        <v>2366.2800000000002</v>
      </c>
    </row>
    <row r="1614" spans="1:4" ht="13.5" x14ac:dyDescent="0.25">
      <c r="A1614" s="456">
        <v>98008</v>
      </c>
      <c r="B1614" s="456" t="s">
        <v>10930</v>
      </c>
      <c r="C1614" s="456" t="s">
        <v>65</v>
      </c>
      <c r="D1614" s="458">
        <v>3613.46</v>
      </c>
    </row>
    <row r="1615" spans="1:4" ht="13.5" x14ac:dyDescent="0.25">
      <c r="A1615" s="456">
        <v>98009</v>
      </c>
      <c r="B1615" s="456" t="s">
        <v>10931</v>
      </c>
      <c r="C1615" s="456" t="s">
        <v>13</v>
      </c>
      <c r="D1615" s="458">
        <v>1518.07</v>
      </c>
    </row>
    <row r="1616" spans="1:4" ht="13.5" x14ac:dyDescent="0.25">
      <c r="A1616" s="456">
        <v>98010</v>
      </c>
      <c r="B1616" s="456" t="s">
        <v>10932</v>
      </c>
      <c r="C1616" s="456" t="s">
        <v>65</v>
      </c>
      <c r="D1616" s="458">
        <v>4421.79</v>
      </c>
    </row>
    <row r="1617" spans="1:4" ht="13.5" x14ac:dyDescent="0.25">
      <c r="A1617" s="456">
        <v>98011</v>
      </c>
      <c r="B1617" s="456" t="s">
        <v>10933</v>
      </c>
      <c r="C1617" s="456" t="s">
        <v>13</v>
      </c>
      <c r="D1617" s="458">
        <v>1730.12</v>
      </c>
    </row>
    <row r="1618" spans="1:4" ht="13.5" x14ac:dyDescent="0.25">
      <c r="A1618" s="456">
        <v>98012</v>
      </c>
      <c r="B1618" s="456" t="s">
        <v>10934</v>
      </c>
      <c r="C1618" s="456" t="s">
        <v>65</v>
      </c>
      <c r="D1618" s="458">
        <v>5201.2700000000004</v>
      </c>
    </row>
    <row r="1619" spans="1:4" ht="13.5" x14ac:dyDescent="0.25">
      <c r="A1619" s="456">
        <v>98013</v>
      </c>
      <c r="B1619" s="456" t="s">
        <v>10935</v>
      </c>
      <c r="C1619" s="456" t="s">
        <v>13</v>
      </c>
      <c r="D1619" s="458">
        <v>1942.19</v>
      </c>
    </row>
    <row r="1620" spans="1:4" ht="13.5" x14ac:dyDescent="0.25">
      <c r="A1620" s="456">
        <v>98014</v>
      </c>
      <c r="B1620" s="456" t="s">
        <v>10936</v>
      </c>
      <c r="C1620" s="456" t="s">
        <v>65</v>
      </c>
      <c r="D1620" s="458">
        <v>5980.76</v>
      </c>
    </row>
    <row r="1621" spans="1:4" ht="13.5" x14ac:dyDescent="0.25">
      <c r="A1621" s="456">
        <v>98015</v>
      </c>
      <c r="B1621" s="456" t="s">
        <v>10937</v>
      </c>
      <c r="C1621" s="456" t="s">
        <v>13</v>
      </c>
      <c r="D1621" s="458">
        <v>2154.2600000000002</v>
      </c>
    </row>
    <row r="1622" spans="1:4" ht="13.5" x14ac:dyDescent="0.25">
      <c r="A1622" s="456">
        <v>98016</v>
      </c>
      <c r="B1622" s="456" t="s">
        <v>10938</v>
      </c>
      <c r="C1622" s="456" t="s">
        <v>65</v>
      </c>
      <c r="D1622" s="458">
        <v>6764.61</v>
      </c>
    </row>
    <row r="1623" spans="1:4" ht="13.5" x14ac:dyDescent="0.25">
      <c r="A1623" s="456">
        <v>98017</v>
      </c>
      <c r="B1623" s="456" t="s">
        <v>10939</v>
      </c>
      <c r="C1623" s="456" t="s">
        <v>13</v>
      </c>
      <c r="D1623" s="458">
        <v>2366.2800000000002</v>
      </c>
    </row>
    <row r="1624" spans="1:4" ht="13.5" x14ac:dyDescent="0.25">
      <c r="A1624" s="456">
        <v>98018</v>
      </c>
      <c r="B1624" s="456" t="s">
        <v>10940</v>
      </c>
      <c r="C1624" s="456" t="s">
        <v>65</v>
      </c>
      <c r="D1624" s="458">
        <v>7539.79</v>
      </c>
    </row>
    <row r="1625" spans="1:4" ht="13.5" x14ac:dyDescent="0.25">
      <c r="A1625" s="456">
        <v>98019</v>
      </c>
      <c r="B1625" s="456" t="s">
        <v>10941</v>
      </c>
      <c r="C1625" s="456" t="s">
        <v>13</v>
      </c>
      <c r="D1625" s="458">
        <v>2597.7800000000002</v>
      </c>
    </row>
    <row r="1626" spans="1:4" ht="13.5" x14ac:dyDescent="0.25">
      <c r="A1626" s="456">
        <v>98020</v>
      </c>
      <c r="B1626" s="456" t="s">
        <v>10942</v>
      </c>
      <c r="C1626" s="456" t="s">
        <v>65</v>
      </c>
      <c r="D1626" s="458">
        <v>5341.62</v>
      </c>
    </row>
    <row r="1627" spans="1:4" ht="13.5" x14ac:dyDescent="0.25">
      <c r="A1627" s="456">
        <v>98021</v>
      </c>
      <c r="B1627" s="456" t="s">
        <v>10943</v>
      </c>
      <c r="C1627" s="456" t="s">
        <v>13</v>
      </c>
      <c r="D1627" s="458">
        <v>1961.7</v>
      </c>
    </row>
    <row r="1628" spans="1:4" ht="13.5" x14ac:dyDescent="0.25">
      <c r="A1628" s="456">
        <v>98022</v>
      </c>
      <c r="B1628" s="456" t="s">
        <v>10944</v>
      </c>
      <c r="C1628" s="456" t="s">
        <v>65</v>
      </c>
      <c r="D1628" s="458">
        <v>6277.08</v>
      </c>
    </row>
    <row r="1629" spans="1:4" ht="13.5" x14ac:dyDescent="0.25">
      <c r="A1629" s="456">
        <v>98023</v>
      </c>
      <c r="B1629" s="456" t="s">
        <v>10945</v>
      </c>
      <c r="C1629" s="456" t="s">
        <v>13</v>
      </c>
      <c r="D1629" s="458">
        <v>2173.6999999999998</v>
      </c>
    </row>
    <row r="1630" spans="1:4" ht="13.5" x14ac:dyDescent="0.25">
      <c r="A1630" s="456">
        <v>98024</v>
      </c>
      <c r="B1630" s="456" t="s">
        <v>10946</v>
      </c>
      <c r="C1630" s="456" t="s">
        <v>65</v>
      </c>
      <c r="D1630" s="458">
        <v>7271.37</v>
      </c>
    </row>
    <row r="1631" spans="1:4" ht="13.5" x14ac:dyDescent="0.25">
      <c r="A1631" s="456">
        <v>98025</v>
      </c>
      <c r="B1631" s="456" t="s">
        <v>10947</v>
      </c>
      <c r="C1631" s="456" t="s">
        <v>13</v>
      </c>
      <c r="D1631" s="458">
        <v>2385.8000000000002</v>
      </c>
    </row>
    <row r="1632" spans="1:4" ht="13.5" x14ac:dyDescent="0.25">
      <c r="A1632" s="456">
        <v>98026</v>
      </c>
      <c r="B1632" s="456" t="s">
        <v>10948</v>
      </c>
      <c r="C1632" s="456" t="s">
        <v>65</v>
      </c>
      <c r="D1632" s="458">
        <v>8210.01</v>
      </c>
    </row>
    <row r="1633" spans="1:4" ht="13.5" x14ac:dyDescent="0.25">
      <c r="A1633" s="456">
        <v>98027</v>
      </c>
      <c r="B1633" s="456" t="s">
        <v>10949</v>
      </c>
      <c r="C1633" s="456" t="s">
        <v>13</v>
      </c>
      <c r="D1633" s="458">
        <v>2597.7800000000002</v>
      </c>
    </row>
    <row r="1634" spans="1:4" ht="13.5" x14ac:dyDescent="0.25">
      <c r="A1634" s="456">
        <v>98028</v>
      </c>
      <c r="B1634" s="456" t="s">
        <v>10950</v>
      </c>
      <c r="C1634" s="456" t="s">
        <v>65</v>
      </c>
      <c r="D1634" s="458">
        <v>9148.7000000000007</v>
      </c>
    </row>
    <row r="1635" spans="1:4" ht="13.5" x14ac:dyDescent="0.25">
      <c r="A1635" s="456">
        <v>98029</v>
      </c>
      <c r="B1635" s="456" t="s">
        <v>10951</v>
      </c>
      <c r="C1635" s="456" t="s">
        <v>13</v>
      </c>
      <c r="D1635" s="458">
        <v>2813.85</v>
      </c>
    </row>
    <row r="1636" spans="1:4" ht="13.5" x14ac:dyDescent="0.25">
      <c r="A1636" s="456">
        <v>98030</v>
      </c>
      <c r="B1636" s="456" t="s">
        <v>10952</v>
      </c>
      <c r="C1636" s="456" t="s">
        <v>65</v>
      </c>
      <c r="D1636" s="458">
        <v>7465.34</v>
      </c>
    </row>
    <row r="1637" spans="1:4" ht="13.5" x14ac:dyDescent="0.25">
      <c r="A1637" s="456">
        <v>98031</v>
      </c>
      <c r="B1637" s="456" t="s">
        <v>10953</v>
      </c>
      <c r="C1637" s="456" t="s">
        <v>13</v>
      </c>
      <c r="D1637" s="458">
        <v>2389.86</v>
      </c>
    </row>
    <row r="1638" spans="1:4" ht="13.5" x14ac:dyDescent="0.25">
      <c r="A1638" s="456">
        <v>98032</v>
      </c>
      <c r="B1638" s="456" t="s">
        <v>10954</v>
      </c>
      <c r="C1638" s="456" t="s">
        <v>65</v>
      </c>
      <c r="D1638" s="458">
        <v>8602.32</v>
      </c>
    </row>
    <row r="1639" spans="1:4" ht="13.5" x14ac:dyDescent="0.25">
      <c r="A1639" s="456">
        <v>98033</v>
      </c>
      <c r="B1639" s="456" t="s">
        <v>10955</v>
      </c>
      <c r="C1639" s="456" t="s">
        <v>13</v>
      </c>
      <c r="D1639" s="458">
        <v>2601.85</v>
      </c>
    </row>
    <row r="1640" spans="1:4" ht="13.5" x14ac:dyDescent="0.25">
      <c r="A1640" s="456">
        <v>98034</v>
      </c>
      <c r="B1640" s="456" t="s">
        <v>10956</v>
      </c>
      <c r="C1640" s="456" t="s">
        <v>65</v>
      </c>
      <c r="D1640" s="458">
        <v>9739.23</v>
      </c>
    </row>
    <row r="1641" spans="1:4" ht="13.5" x14ac:dyDescent="0.25">
      <c r="A1641" s="456">
        <v>98035</v>
      </c>
      <c r="B1641" s="456" t="s">
        <v>10957</v>
      </c>
      <c r="C1641" s="456" t="s">
        <v>13</v>
      </c>
      <c r="D1641" s="458">
        <v>2813.85</v>
      </c>
    </row>
    <row r="1642" spans="1:4" ht="13.5" x14ac:dyDescent="0.25">
      <c r="A1642" s="456">
        <v>98036</v>
      </c>
      <c r="B1642" s="456" t="s">
        <v>10958</v>
      </c>
      <c r="C1642" s="456" t="s">
        <v>65</v>
      </c>
      <c r="D1642" s="458">
        <v>10876.19</v>
      </c>
    </row>
    <row r="1643" spans="1:4" ht="13.5" x14ac:dyDescent="0.25">
      <c r="A1643" s="456">
        <v>98037</v>
      </c>
      <c r="B1643" s="456" t="s">
        <v>10959</v>
      </c>
      <c r="C1643" s="456" t="s">
        <v>13</v>
      </c>
      <c r="D1643" s="458">
        <v>3029.96</v>
      </c>
    </row>
    <row r="1644" spans="1:4" ht="13.5" x14ac:dyDescent="0.25">
      <c r="A1644" s="456">
        <v>98038</v>
      </c>
      <c r="B1644" s="456" t="s">
        <v>10960</v>
      </c>
      <c r="C1644" s="456" t="s">
        <v>65</v>
      </c>
      <c r="D1644" s="458">
        <v>9952.73</v>
      </c>
    </row>
    <row r="1645" spans="1:4" ht="13.5" x14ac:dyDescent="0.25">
      <c r="A1645" s="456">
        <v>98039</v>
      </c>
      <c r="B1645" s="456" t="s">
        <v>10961</v>
      </c>
      <c r="C1645" s="456" t="s">
        <v>13</v>
      </c>
      <c r="D1645" s="458">
        <v>2817.92</v>
      </c>
    </row>
    <row r="1646" spans="1:4" ht="13.5" x14ac:dyDescent="0.25">
      <c r="A1646" s="456">
        <v>98040</v>
      </c>
      <c r="B1646" s="456" t="s">
        <v>10962</v>
      </c>
      <c r="C1646" s="456" t="s">
        <v>65</v>
      </c>
      <c r="D1646" s="458">
        <v>11263.66</v>
      </c>
    </row>
    <row r="1647" spans="1:4" ht="13.5" x14ac:dyDescent="0.25">
      <c r="A1647" s="456">
        <v>98041</v>
      </c>
      <c r="B1647" s="456" t="s">
        <v>10963</v>
      </c>
      <c r="C1647" s="456" t="s">
        <v>13</v>
      </c>
      <c r="D1647" s="458">
        <v>3029.96</v>
      </c>
    </row>
    <row r="1648" spans="1:4" ht="13.5" x14ac:dyDescent="0.25">
      <c r="A1648" s="456">
        <v>98042</v>
      </c>
      <c r="B1648" s="456" t="s">
        <v>10964</v>
      </c>
      <c r="C1648" s="456" t="s">
        <v>65</v>
      </c>
      <c r="D1648" s="458">
        <v>12574.57</v>
      </c>
    </row>
    <row r="1649" spans="1:4" ht="13.5" x14ac:dyDescent="0.25">
      <c r="A1649" s="456">
        <v>98043</v>
      </c>
      <c r="B1649" s="456" t="s">
        <v>10965</v>
      </c>
      <c r="C1649" s="456" t="s">
        <v>13</v>
      </c>
      <c r="D1649" s="458">
        <v>3246.06</v>
      </c>
    </row>
    <row r="1650" spans="1:4" ht="13.5" x14ac:dyDescent="0.25">
      <c r="A1650" s="456">
        <v>98044</v>
      </c>
      <c r="B1650" s="456" t="s">
        <v>10966</v>
      </c>
      <c r="C1650" s="456" t="s">
        <v>65</v>
      </c>
      <c r="D1650" s="458">
        <v>12778.63</v>
      </c>
    </row>
    <row r="1651" spans="1:4" ht="13.5" x14ac:dyDescent="0.25">
      <c r="A1651" s="456">
        <v>98045</v>
      </c>
      <c r="B1651" s="456" t="s">
        <v>10967</v>
      </c>
      <c r="C1651" s="456" t="s">
        <v>13</v>
      </c>
      <c r="D1651" s="458">
        <v>3246.06</v>
      </c>
    </row>
    <row r="1652" spans="1:4" ht="13.5" x14ac:dyDescent="0.25">
      <c r="A1652" s="456">
        <v>98046</v>
      </c>
      <c r="B1652" s="456" t="s">
        <v>10968</v>
      </c>
      <c r="C1652" s="456" t="s">
        <v>65</v>
      </c>
      <c r="D1652" s="458">
        <v>14272.91</v>
      </c>
    </row>
    <row r="1653" spans="1:4" ht="13.5" x14ac:dyDescent="0.25">
      <c r="A1653" s="456">
        <v>98047</v>
      </c>
      <c r="B1653" s="456" t="s">
        <v>10969</v>
      </c>
      <c r="C1653" s="456" t="s">
        <v>13</v>
      </c>
      <c r="D1653" s="458">
        <v>3462.16</v>
      </c>
    </row>
    <row r="1654" spans="1:4" ht="13.5" x14ac:dyDescent="0.25">
      <c r="A1654" s="456">
        <v>98048</v>
      </c>
      <c r="B1654" s="456" t="s">
        <v>10970</v>
      </c>
      <c r="C1654" s="456" t="s">
        <v>65</v>
      </c>
      <c r="D1654" s="458">
        <v>16666.439999999999</v>
      </c>
    </row>
    <row r="1655" spans="1:4" ht="13.5" x14ac:dyDescent="0.25">
      <c r="A1655" s="456">
        <v>98049</v>
      </c>
      <c r="B1655" s="456" t="s">
        <v>10971</v>
      </c>
      <c r="C1655" s="456" t="s">
        <v>13</v>
      </c>
      <c r="D1655" s="458">
        <v>3638.49</v>
      </c>
    </row>
    <row r="1656" spans="1:4" ht="13.5" x14ac:dyDescent="0.25">
      <c r="A1656" s="456">
        <v>98050</v>
      </c>
      <c r="B1656" s="456" t="s">
        <v>10972</v>
      </c>
      <c r="C1656" s="456" t="s">
        <v>13</v>
      </c>
      <c r="D1656" s="457">
        <v>242.5</v>
      </c>
    </row>
    <row r="1657" spans="1:4" ht="13.5" x14ac:dyDescent="0.25">
      <c r="A1657" s="456">
        <v>98051</v>
      </c>
      <c r="B1657" s="456" t="s">
        <v>10973</v>
      </c>
      <c r="C1657" s="456" t="s">
        <v>13</v>
      </c>
      <c r="D1657" s="457">
        <v>840.1</v>
      </c>
    </row>
    <row r="1658" spans="1:4" ht="13.5" x14ac:dyDescent="0.25">
      <c r="A1658" s="456">
        <v>98405</v>
      </c>
      <c r="B1658" s="456" t="s">
        <v>10974</v>
      </c>
      <c r="C1658" s="456" t="s">
        <v>65</v>
      </c>
      <c r="D1658" s="458">
        <v>2320.29</v>
      </c>
    </row>
    <row r="1659" spans="1:4" ht="13.5" x14ac:dyDescent="0.25">
      <c r="A1659" s="456">
        <v>98406</v>
      </c>
      <c r="B1659" s="456" t="s">
        <v>10975</v>
      </c>
      <c r="C1659" s="456" t="s">
        <v>65</v>
      </c>
      <c r="D1659" s="458">
        <v>5389.04</v>
      </c>
    </row>
    <row r="1660" spans="1:4" ht="13.5" x14ac:dyDescent="0.25">
      <c r="A1660" s="456">
        <v>98407</v>
      </c>
      <c r="B1660" s="456" t="s">
        <v>10976</v>
      </c>
      <c r="C1660" s="456" t="s">
        <v>65</v>
      </c>
      <c r="D1660" s="458">
        <v>3515.21</v>
      </c>
    </row>
    <row r="1661" spans="1:4" ht="13.5" x14ac:dyDescent="0.25">
      <c r="A1661" s="456">
        <v>98408</v>
      </c>
      <c r="B1661" s="456" t="s">
        <v>10977</v>
      </c>
      <c r="C1661" s="456" t="s">
        <v>65</v>
      </c>
      <c r="D1661" s="458">
        <v>4126.24</v>
      </c>
    </row>
    <row r="1662" spans="1:4" ht="13.5" x14ac:dyDescent="0.25">
      <c r="A1662" s="456">
        <v>98409</v>
      </c>
      <c r="B1662" s="456" t="s">
        <v>10978</v>
      </c>
      <c r="C1662" s="456" t="s">
        <v>13</v>
      </c>
      <c r="D1662" s="457">
        <v>330.9</v>
      </c>
    </row>
    <row r="1663" spans="1:4" ht="13.5" x14ac:dyDescent="0.25">
      <c r="A1663" s="456">
        <v>98410</v>
      </c>
      <c r="B1663" s="456" t="s">
        <v>10979</v>
      </c>
      <c r="C1663" s="456" t="s">
        <v>65</v>
      </c>
      <c r="D1663" s="458">
        <v>1094.8</v>
      </c>
    </row>
    <row r="1664" spans="1:4" ht="13.5" x14ac:dyDescent="0.25">
      <c r="A1664" s="456">
        <v>98414</v>
      </c>
      <c r="B1664" s="456" t="s">
        <v>10980</v>
      </c>
      <c r="C1664" s="456" t="s">
        <v>65</v>
      </c>
      <c r="D1664" s="458">
        <v>1083.46</v>
      </c>
    </row>
    <row r="1665" spans="1:4" ht="13.5" x14ac:dyDescent="0.25">
      <c r="A1665" s="456">
        <v>98415</v>
      </c>
      <c r="B1665" s="456" t="s">
        <v>1117</v>
      </c>
      <c r="C1665" s="456" t="s">
        <v>65</v>
      </c>
      <c r="D1665" s="458">
        <v>1252.57</v>
      </c>
    </row>
    <row r="1666" spans="1:4" ht="13.5" x14ac:dyDescent="0.25">
      <c r="A1666" s="456">
        <v>98416</v>
      </c>
      <c r="B1666" s="456" t="s">
        <v>1118</v>
      </c>
      <c r="C1666" s="456" t="s">
        <v>65</v>
      </c>
      <c r="D1666" s="458">
        <v>1302.29</v>
      </c>
    </row>
    <row r="1667" spans="1:4" ht="13.5" x14ac:dyDescent="0.25">
      <c r="A1667" s="456">
        <v>98417</v>
      </c>
      <c r="B1667" s="456" t="s">
        <v>1119</v>
      </c>
      <c r="C1667" s="456" t="s">
        <v>65</v>
      </c>
      <c r="D1667" s="458">
        <v>1521.12</v>
      </c>
    </row>
    <row r="1668" spans="1:4" ht="13.5" x14ac:dyDescent="0.25">
      <c r="A1668" s="456">
        <v>98418</v>
      </c>
      <c r="B1668" s="456" t="s">
        <v>1120</v>
      </c>
      <c r="C1668" s="456" t="s">
        <v>65</v>
      </c>
      <c r="D1668" s="458">
        <v>1642.37</v>
      </c>
    </row>
    <row r="1669" spans="1:4" ht="13.5" x14ac:dyDescent="0.25">
      <c r="A1669" s="456">
        <v>98419</v>
      </c>
      <c r="B1669" s="456" t="s">
        <v>1121</v>
      </c>
      <c r="C1669" s="456" t="s">
        <v>65</v>
      </c>
      <c r="D1669" s="458">
        <v>1763.62</v>
      </c>
    </row>
    <row r="1670" spans="1:4" ht="13.5" x14ac:dyDescent="0.25">
      <c r="A1670" s="456">
        <v>98420</v>
      </c>
      <c r="B1670" s="456" t="s">
        <v>1122</v>
      </c>
      <c r="C1670" s="456" t="s">
        <v>65</v>
      </c>
      <c r="D1670" s="458">
        <v>1808.57</v>
      </c>
    </row>
    <row r="1671" spans="1:4" ht="13.5" x14ac:dyDescent="0.25">
      <c r="A1671" s="456">
        <v>98421</v>
      </c>
      <c r="B1671" s="456" t="s">
        <v>1123</v>
      </c>
      <c r="C1671" s="456" t="s">
        <v>65</v>
      </c>
      <c r="D1671" s="458">
        <v>2027.4</v>
      </c>
    </row>
    <row r="1672" spans="1:4" ht="13.5" x14ac:dyDescent="0.25">
      <c r="A1672" s="456">
        <v>98422</v>
      </c>
      <c r="B1672" s="456" t="s">
        <v>1124</v>
      </c>
      <c r="C1672" s="456" t="s">
        <v>65</v>
      </c>
      <c r="D1672" s="458">
        <v>2246.23</v>
      </c>
    </row>
    <row r="1673" spans="1:4" ht="13.5" x14ac:dyDescent="0.25">
      <c r="A1673" s="456">
        <v>98423</v>
      </c>
      <c r="B1673" s="456" t="s">
        <v>1125</v>
      </c>
      <c r="C1673" s="456" t="s">
        <v>65</v>
      </c>
      <c r="D1673" s="458">
        <v>2367.48</v>
      </c>
    </row>
    <row r="1674" spans="1:4" ht="13.5" x14ac:dyDescent="0.25">
      <c r="A1674" s="456">
        <v>98424</v>
      </c>
      <c r="B1674" s="456" t="s">
        <v>1126</v>
      </c>
      <c r="C1674" s="456" t="s">
        <v>65</v>
      </c>
      <c r="D1674" s="458">
        <v>2488.73</v>
      </c>
    </row>
    <row r="1675" spans="1:4" ht="13.5" x14ac:dyDescent="0.25">
      <c r="A1675" s="456">
        <v>98425</v>
      </c>
      <c r="B1675" s="456" t="s">
        <v>1127</v>
      </c>
      <c r="C1675" s="456" t="s">
        <v>65</v>
      </c>
      <c r="D1675" s="458">
        <v>2774.21</v>
      </c>
    </row>
    <row r="1676" spans="1:4" ht="13.5" x14ac:dyDescent="0.25">
      <c r="A1676" s="456">
        <v>98426</v>
      </c>
      <c r="B1676" s="456" t="s">
        <v>1128</v>
      </c>
      <c r="C1676" s="456" t="s">
        <v>65</v>
      </c>
      <c r="D1676" s="458">
        <v>3521.01</v>
      </c>
    </row>
    <row r="1677" spans="1:4" ht="13.5" x14ac:dyDescent="0.25">
      <c r="A1677" s="456">
        <v>98427</v>
      </c>
      <c r="B1677" s="456" t="s">
        <v>1129</v>
      </c>
      <c r="C1677" s="456" t="s">
        <v>65</v>
      </c>
      <c r="D1677" s="458">
        <v>4267.82</v>
      </c>
    </row>
    <row r="1678" spans="1:4" ht="13.5" x14ac:dyDescent="0.25">
      <c r="A1678" s="456">
        <v>98428</v>
      </c>
      <c r="B1678" s="456" t="s">
        <v>1130</v>
      </c>
      <c r="C1678" s="456" t="s">
        <v>65</v>
      </c>
      <c r="D1678" s="458">
        <v>4687.87</v>
      </c>
    </row>
    <row r="1679" spans="1:4" ht="13.5" x14ac:dyDescent="0.25">
      <c r="A1679" s="456">
        <v>98429</v>
      </c>
      <c r="B1679" s="456" t="s">
        <v>1131</v>
      </c>
      <c r="C1679" s="456" t="s">
        <v>65</v>
      </c>
      <c r="D1679" s="458">
        <v>5107.92</v>
      </c>
    </row>
    <row r="1680" spans="1:4" ht="13.5" x14ac:dyDescent="0.25">
      <c r="A1680" s="456">
        <v>98430</v>
      </c>
      <c r="B1680" s="456" t="s">
        <v>1132</v>
      </c>
      <c r="C1680" s="456" t="s">
        <v>65</v>
      </c>
      <c r="D1680" s="458">
        <v>3499.32</v>
      </c>
    </row>
    <row r="1681" spans="1:4" ht="13.5" x14ac:dyDescent="0.25">
      <c r="A1681" s="456">
        <v>98431</v>
      </c>
      <c r="B1681" s="456" t="s">
        <v>1133</v>
      </c>
      <c r="C1681" s="456" t="s">
        <v>65</v>
      </c>
      <c r="D1681" s="458">
        <v>4246.12</v>
      </c>
    </row>
    <row r="1682" spans="1:4" ht="13.5" x14ac:dyDescent="0.25">
      <c r="A1682" s="456">
        <v>98432</v>
      </c>
      <c r="B1682" s="456" t="s">
        <v>1134</v>
      </c>
      <c r="C1682" s="456" t="s">
        <v>65</v>
      </c>
      <c r="D1682" s="458">
        <v>4992.93</v>
      </c>
    </row>
    <row r="1683" spans="1:4" ht="13.5" x14ac:dyDescent="0.25">
      <c r="A1683" s="456">
        <v>98433</v>
      </c>
      <c r="B1683" s="456" t="s">
        <v>1135</v>
      </c>
      <c r="C1683" s="456" t="s">
        <v>65</v>
      </c>
      <c r="D1683" s="458">
        <v>5412.98</v>
      </c>
    </row>
    <row r="1684" spans="1:4" ht="13.5" x14ac:dyDescent="0.25">
      <c r="A1684" s="456">
        <v>98434</v>
      </c>
      <c r="B1684" s="456" t="s">
        <v>1136</v>
      </c>
      <c r="C1684" s="456" t="s">
        <v>65</v>
      </c>
      <c r="D1684" s="458">
        <v>5833.03</v>
      </c>
    </row>
    <row r="1685" spans="1:4" ht="13.5" x14ac:dyDescent="0.25">
      <c r="A1685" s="456">
        <v>99240</v>
      </c>
      <c r="B1685" s="456" t="s">
        <v>10981</v>
      </c>
      <c r="C1685" s="456" t="s">
        <v>13</v>
      </c>
      <c r="D1685" s="457">
        <v>580.9</v>
      </c>
    </row>
    <row r="1686" spans="1:4" ht="13.5" x14ac:dyDescent="0.25">
      <c r="A1686" s="456">
        <v>99241</v>
      </c>
      <c r="B1686" s="456" t="s">
        <v>10982</v>
      </c>
      <c r="C1686" s="456" t="s">
        <v>13</v>
      </c>
      <c r="D1686" s="458">
        <v>1463.81</v>
      </c>
    </row>
    <row r="1687" spans="1:4" ht="13.5" x14ac:dyDescent="0.25">
      <c r="A1687" s="456">
        <v>99242</v>
      </c>
      <c r="B1687" s="456" t="s">
        <v>10983</v>
      </c>
      <c r="C1687" s="456" t="s">
        <v>65</v>
      </c>
      <c r="D1687" s="458">
        <v>2700.42</v>
      </c>
    </row>
    <row r="1688" spans="1:4" ht="13.5" x14ac:dyDescent="0.25">
      <c r="A1688" s="456">
        <v>99243</v>
      </c>
      <c r="B1688" s="456" t="s">
        <v>10984</v>
      </c>
      <c r="C1688" s="456" t="s">
        <v>13</v>
      </c>
      <c r="D1688" s="458">
        <v>1423.73</v>
      </c>
    </row>
    <row r="1689" spans="1:4" ht="13.5" x14ac:dyDescent="0.25">
      <c r="A1689" s="456">
        <v>99244</v>
      </c>
      <c r="B1689" s="456" t="s">
        <v>10985</v>
      </c>
      <c r="C1689" s="456" t="s">
        <v>65</v>
      </c>
      <c r="D1689" s="458">
        <v>4333.13</v>
      </c>
    </row>
    <row r="1690" spans="1:4" ht="13.5" x14ac:dyDescent="0.25">
      <c r="A1690" s="456">
        <v>99246</v>
      </c>
      <c r="B1690" s="456" t="s">
        <v>10986</v>
      </c>
      <c r="C1690" s="456" t="s">
        <v>13</v>
      </c>
      <c r="D1690" s="457">
        <v>837.67</v>
      </c>
    </row>
    <row r="1691" spans="1:4" ht="13.5" x14ac:dyDescent="0.25">
      <c r="A1691" s="456">
        <v>99247</v>
      </c>
      <c r="B1691" s="456" t="s">
        <v>10987</v>
      </c>
      <c r="C1691" s="456" t="s">
        <v>13</v>
      </c>
      <c r="D1691" s="458">
        <v>1667.88</v>
      </c>
    </row>
    <row r="1692" spans="1:4" ht="13.5" x14ac:dyDescent="0.25">
      <c r="A1692" s="456">
        <v>99248</v>
      </c>
      <c r="B1692" s="456" t="s">
        <v>10988</v>
      </c>
      <c r="C1692" s="456" t="s">
        <v>65</v>
      </c>
      <c r="D1692" s="458">
        <v>4134.93</v>
      </c>
    </row>
    <row r="1693" spans="1:4" ht="13.5" x14ac:dyDescent="0.25">
      <c r="A1693" s="456">
        <v>99249</v>
      </c>
      <c r="B1693" s="456" t="s">
        <v>10989</v>
      </c>
      <c r="C1693" s="456" t="s">
        <v>13</v>
      </c>
      <c r="D1693" s="458">
        <v>1741.76</v>
      </c>
    </row>
    <row r="1694" spans="1:4" ht="13.5" x14ac:dyDescent="0.25">
      <c r="A1694" s="456">
        <v>99252</v>
      </c>
      <c r="B1694" s="456" t="s">
        <v>10990</v>
      </c>
      <c r="C1694" s="456" t="s">
        <v>65</v>
      </c>
      <c r="D1694" s="458">
        <v>2247.0100000000002</v>
      </c>
    </row>
    <row r="1695" spans="1:4" ht="13.5" x14ac:dyDescent="0.25">
      <c r="A1695" s="456">
        <v>99254</v>
      </c>
      <c r="B1695" s="456" t="s">
        <v>10991</v>
      </c>
      <c r="C1695" s="456" t="s">
        <v>13</v>
      </c>
      <c r="D1695" s="458">
        <v>1055.7</v>
      </c>
    </row>
    <row r="1696" spans="1:4" ht="13.5" x14ac:dyDescent="0.25">
      <c r="A1696" s="456">
        <v>99256</v>
      </c>
      <c r="B1696" s="456" t="s">
        <v>10992</v>
      </c>
      <c r="C1696" s="456" t="s">
        <v>65</v>
      </c>
      <c r="D1696" s="458">
        <v>5109</v>
      </c>
    </row>
    <row r="1697" spans="1:4" ht="13.5" x14ac:dyDescent="0.25">
      <c r="A1697" s="456">
        <v>99259</v>
      </c>
      <c r="B1697" s="456" t="s">
        <v>10993</v>
      </c>
      <c r="C1697" s="456" t="s">
        <v>65</v>
      </c>
      <c r="D1697" s="458">
        <v>2845.33</v>
      </c>
    </row>
    <row r="1698" spans="1:4" ht="13.5" x14ac:dyDescent="0.25">
      <c r="A1698" s="456">
        <v>99261</v>
      </c>
      <c r="B1698" s="456" t="s">
        <v>10994</v>
      </c>
      <c r="C1698" s="456" t="s">
        <v>13</v>
      </c>
      <c r="D1698" s="458">
        <v>1259.74</v>
      </c>
    </row>
    <row r="1699" spans="1:4" ht="13.5" x14ac:dyDescent="0.25">
      <c r="A1699" s="456">
        <v>99263</v>
      </c>
      <c r="B1699" s="456" t="s">
        <v>10995</v>
      </c>
      <c r="C1699" s="456" t="s">
        <v>13</v>
      </c>
      <c r="D1699" s="458">
        <v>1871.96</v>
      </c>
    </row>
    <row r="1700" spans="1:4" ht="13.5" x14ac:dyDescent="0.25">
      <c r="A1700" s="456">
        <v>99265</v>
      </c>
      <c r="B1700" s="456" t="s">
        <v>10996</v>
      </c>
      <c r="C1700" s="456" t="s">
        <v>65</v>
      </c>
      <c r="D1700" s="458">
        <v>3443.45</v>
      </c>
    </row>
    <row r="1701" spans="1:4" ht="13.5" x14ac:dyDescent="0.25">
      <c r="A1701" s="456">
        <v>99266</v>
      </c>
      <c r="B1701" s="456" t="s">
        <v>10997</v>
      </c>
      <c r="C1701" s="456" t="s">
        <v>13</v>
      </c>
      <c r="D1701" s="458">
        <v>1463.81</v>
      </c>
    </row>
    <row r="1702" spans="1:4" ht="13.5" x14ac:dyDescent="0.25">
      <c r="A1702" s="456">
        <v>99267</v>
      </c>
      <c r="B1702" s="456" t="s">
        <v>10998</v>
      </c>
      <c r="C1702" s="456" t="s">
        <v>65</v>
      </c>
      <c r="D1702" s="458">
        <v>4044.16</v>
      </c>
    </row>
    <row r="1703" spans="1:4" ht="13.5" x14ac:dyDescent="0.25">
      <c r="A1703" s="456">
        <v>99268</v>
      </c>
      <c r="B1703" s="456" t="s">
        <v>10999</v>
      </c>
      <c r="C1703" s="456" t="s">
        <v>65</v>
      </c>
      <c r="D1703" s="457">
        <v>418.64</v>
      </c>
    </row>
    <row r="1704" spans="1:4" ht="13.5" x14ac:dyDescent="0.25">
      <c r="A1704" s="456">
        <v>99269</v>
      </c>
      <c r="B1704" s="456" t="s">
        <v>11000</v>
      </c>
      <c r="C1704" s="456" t="s">
        <v>13</v>
      </c>
      <c r="D1704" s="458">
        <v>1667.88</v>
      </c>
    </row>
    <row r="1705" spans="1:4" ht="13.5" x14ac:dyDescent="0.25">
      <c r="A1705" s="456">
        <v>99270</v>
      </c>
      <c r="B1705" s="456" t="s">
        <v>11001</v>
      </c>
      <c r="C1705" s="456" t="s">
        <v>65</v>
      </c>
      <c r="D1705" s="457">
        <v>579.79</v>
      </c>
    </row>
    <row r="1706" spans="1:4" ht="13.5" x14ac:dyDescent="0.25">
      <c r="A1706" s="456">
        <v>99271</v>
      </c>
      <c r="B1706" s="456" t="s">
        <v>11002</v>
      </c>
      <c r="C1706" s="456" t="s">
        <v>65</v>
      </c>
      <c r="D1706" s="458">
        <v>5860.13</v>
      </c>
    </row>
    <row r="1707" spans="1:4" ht="13.5" x14ac:dyDescent="0.25">
      <c r="A1707" s="456">
        <v>99272</v>
      </c>
      <c r="B1707" s="456" t="s">
        <v>11003</v>
      </c>
      <c r="C1707" s="456" t="s">
        <v>65</v>
      </c>
      <c r="D1707" s="457">
        <v>971.78</v>
      </c>
    </row>
    <row r="1708" spans="1:4" ht="13.5" x14ac:dyDescent="0.25">
      <c r="A1708" s="456">
        <v>99273</v>
      </c>
      <c r="B1708" s="456" t="s">
        <v>11004</v>
      </c>
      <c r="C1708" s="456" t="s">
        <v>65</v>
      </c>
      <c r="D1708" s="458">
        <v>1373.36</v>
      </c>
    </row>
    <row r="1709" spans="1:4" ht="13.5" x14ac:dyDescent="0.25">
      <c r="A1709" s="456">
        <v>99274</v>
      </c>
      <c r="B1709" s="456" t="s">
        <v>11005</v>
      </c>
      <c r="C1709" s="456" t="s">
        <v>65</v>
      </c>
      <c r="D1709" s="458">
        <v>4676.25</v>
      </c>
    </row>
    <row r="1710" spans="1:4" ht="13.5" x14ac:dyDescent="0.25">
      <c r="A1710" s="456">
        <v>99275</v>
      </c>
      <c r="B1710" s="456" t="s">
        <v>11006</v>
      </c>
      <c r="C1710" s="456" t="s">
        <v>65</v>
      </c>
      <c r="D1710" s="457">
        <v>820.84</v>
      </c>
    </row>
    <row r="1711" spans="1:4" ht="13.5" x14ac:dyDescent="0.25">
      <c r="A1711" s="456">
        <v>99276</v>
      </c>
      <c r="B1711" s="456" t="s">
        <v>11007</v>
      </c>
      <c r="C1711" s="456" t="s">
        <v>13</v>
      </c>
      <c r="D1711" s="458">
        <v>2076.0500000000002</v>
      </c>
    </row>
    <row r="1712" spans="1:4" ht="13.5" x14ac:dyDescent="0.25">
      <c r="A1712" s="456">
        <v>99277</v>
      </c>
      <c r="B1712" s="456" t="s">
        <v>11008</v>
      </c>
      <c r="C1712" s="456" t="s">
        <v>13</v>
      </c>
      <c r="D1712" s="458">
        <v>1871.96</v>
      </c>
    </row>
    <row r="1713" spans="1:4" ht="13.5" x14ac:dyDescent="0.25">
      <c r="A1713" s="456">
        <v>99278</v>
      </c>
      <c r="B1713" s="456" t="s">
        <v>11009</v>
      </c>
      <c r="C1713" s="456" t="s">
        <v>13</v>
      </c>
      <c r="D1713" s="457">
        <v>329.33</v>
      </c>
    </row>
    <row r="1714" spans="1:4" ht="13.5" x14ac:dyDescent="0.25">
      <c r="A1714" s="456">
        <v>99279</v>
      </c>
      <c r="B1714" s="456" t="s">
        <v>11010</v>
      </c>
      <c r="C1714" s="456" t="s">
        <v>65</v>
      </c>
      <c r="D1714" s="458">
        <v>5279.06</v>
      </c>
    </row>
    <row r="1715" spans="1:4" ht="13.5" x14ac:dyDescent="0.25">
      <c r="A1715" s="456">
        <v>99280</v>
      </c>
      <c r="B1715" s="456" t="s">
        <v>11011</v>
      </c>
      <c r="C1715" s="456" t="s">
        <v>65</v>
      </c>
      <c r="D1715" s="458">
        <v>1812.42</v>
      </c>
    </row>
    <row r="1716" spans="1:4" ht="13.5" x14ac:dyDescent="0.25">
      <c r="A1716" s="456">
        <v>99281</v>
      </c>
      <c r="B1716" s="456" t="s">
        <v>11012</v>
      </c>
      <c r="C1716" s="456" t="s">
        <v>13</v>
      </c>
      <c r="D1716" s="458">
        <v>2076.0500000000002</v>
      </c>
    </row>
    <row r="1717" spans="1:4" ht="13.5" x14ac:dyDescent="0.25">
      <c r="A1717" s="456">
        <v>99282</v>
      </c>
      <c r="B1717" s="456" t="s">
        <v>11013</v>
      </c>
      <c r="C1717" s="456" t="s">
        <v>13</v>
      </c>
      <c r="D1717" s="458">
        <v>2300.77</v>
      </c>
    </row>
    <row r="1718" spans="1:4" ht="13.5" x14ac:dyDescent="0.25">
      <c r="A1718" s="456">
        <v>99283</v>
      </c>
      <c r="B1718" s="456" t="s">
        <v>11014</v>
      </c>
      <c r="C1718" s="456" t="s">
        <v>13</v>
      </c>
      <c r="D1718" s="457">
        <v>999.66</v>
      </c>
    </row>
    <row r="1719" spans="1:4" ht="13.5" x14ac:dyDescent="0.25">
      <c r="A1719" s="456">
        <v>99284</v>
      </c>
      <c r="B1719" s="456" t="s">
        <v>11015</v>
      </c>
      <c r="C1719" s="456" t="s">
        <v>65</v>
      </c>
      <c r="D1719" s="458">
        <v>6623.72</v>
      </c>
    </row>
    <row r="1720" spans="1:4" ht="13.5" x14ac:dyDescent="0.25">
      <c r="A1720" s="456">
        <v>99285</v>
      </c>
      <c r="B1720" s="456" t="s">
        <v>8854</v>
      </c>
      <c r="C1720" s="456" t="s">
        <v>65</v>
      </c>
      <c r="D1720" s="458">
        <v>1165.31</v>
      </c>
    </row>
    <row r="1721" spans="1:4" ht="13.5" x14ac:dyDescent="0.25">
      <c r="A1721" s="456">
        <v>99286</v>
      </c>
      <c r="B1721" s="456" t="s">
        <v>11016</v>
      </c>
      <c r="C1721" s="456" t="s">
        <v>65</v>
      </c>
      <c r="D1721" s="458">
        <v>5878.08</v>
      </c>
    </row>
    <row r="1722" spans="1:4" ht="13.5" x14ac:dyDescent="0.25">
      <c r="A1722" s="456">
        <v>99287</v>
      </c>
      <c r="B1722" s="456" t="s">
        <v>11017</v>
      </c>
      <c r="C1722" s="456" t="s">
        <v>65</v>
      </c>
      <c r="D1722" s="458">
        <v>8428.59</v>
      </c>
    </row>
    <row r="1723" spans="1:4" ht="13.5" x14ac:dyDescent="0.25">
      <c r="A1723" s="456">
        <v>99288</v>
      </c>
      <c r="B1723" s="456" t="s">
        <v>11018</v>
      </c>
      <c r="C1723" s="456" t="s">
        <v>13</v>
      </c>
      <c r="D1723" s="457">
        <v>435.6</v>
      </c>
    </row>
    <row r="1724" spans="1:4" ht="13.5" x14ac:dyDescent="0.25">
      <c r="A1724" s="456">
        <v>99289</v>
      </c>
      <c r="B1724" s="456" t="s">
        <v>11019</v>
      </c>
      <c r="C1724" s="456" t="s">
        <v>13</v>
      </c>
      <c r="D1724" s="458">
        <v>2252.9499999999998</v>
      </c>
    </row>
    <row r="1725" spans="1:4" ht="13.5" x14ac:dyDescent="0.25">
      <c r="A1725" s="456">
        <v>99290</v>
      </c>
      <c r="B1725" s="456" t="s">
        <v>11020</v>
      </c>
      <c r="C1725" s="456" t="s">
        <v>65</v>
      </c>
      <c r="D1725" s="458">
        <v>3540.8</v>
      </c>
    </row>
    <row r="1726" spans="1:4" ht="13.5" x14ac:dyDescent="0.25">
      <c r="A1726" s="456">
        <v>99291</v>
      </c>
      <c r="B1726" s="456" t="s">
        <v>11021</v>
      </c>
      <c r="C1726" s="456" t="s">
        <v>13</v>
      </c>
      <c r="D1726" s="458">
        <v>2280.1</v>
      </c>
    </row>
    <row r="1727" spans="1:4" ht="13.5" x14ac:dyDescent="0.25">
      <c r="A1727" s="456">
        <v>99292</v>
      </c>
      <c r="B1727" s="456" t="s">
        <v>11022</v>
      </c>
      <c r="C1727" s="456" t="s">
        <v>65</v>
      </c>
      <c r="D1727" s="458">
        <v>2253.9299999999998</v>
      </c>
    </row>
    <row r="1728" spans="1:4" ht="13.5" x14ac:dyDescent="0.25">
      <c r="A1728" s="456">
        <v>99293</v>
      </c>
      <c r="B1728" s="456" t="s">
        <v>11023</v>
      </c>
      <c r="C1728" s="456" t="s">
        <v>13</v>
      </c>
      <c r="D1728" s="458">
        <v>1211.67</v>
      </c>
    </row>
    <row r="1729" spans="1:4" ht="13.5" x14ac:dyDescent="0.25">
      <c r="A1729" s="456">
        <v>99294</v>
      </c>
      <c r="B1729" s="456" t="s">
        <v>11024</v>
      </c>
      <c r="C1729" s="456" t="s">
        <v>65</v>
      </c>
      <c r="D1729" s="458">
        <v>7338.05</v>
      </c>
    </row>
    <row r="1730" spans="1:4" ht="13.5" x14ac:dyDescent="0.25">
      <c r="A1730" s="456">
        <v>99296</v>
      </c>
      <c r="B1730" s="456" t="s">
        <v>11025</v>
      </c>
      <c r="C1730" s="456" t="s">
        <v>13</v>
      </c>
      <c r="D1730" s="458">
        <v>2504.79</v>
      </c>
    </row>
    <row r="1731" spans="1:4" ht="13.5" x14ac:dyDescent="0.25">
      <c r="A1731" s="456">
        <v>99297</v>
      </c>
      <c r="B1731" s="456" t="s">
        <v>11026</v>
      </c>
      <c r="C1731" s="456" t="s">
        <v>13</v>
      </c>
      <c r="D1731" s="458">
        <v>2501.2199999999998</v>
      </c>
    </row>
    <row r="1732" spans="1:4" ht="13.5" x14ac:dyDescent="0.25">
      <c r="A1732" s="456">
        <v>99298</v>
      </c>
      <c r="B1732" s="456" t="s">
        <v>11027</v>
      </c>
      <c r="C1732" s="456" t="s">
        <v>65</v>
      </c>
      <c r="D1732" s="458">
        <v>9541.98</v>
      </c>
    </row>
    <row r="1733" spans="1:4" ht="13.5" x14ac:dyDescent="0.25">
      <c r="A1733" s="456">
        <v>99299</v>
      </c>
      <c r="B1733" s="456" t="s">
        <v>11028</v>
      </c>
      <c r="C1733" s="456" t="s">
        <v>13</v>
      </c>
      <c r="D1733" s="458">
        <v>2708.8</v>
      </c>
    </row>
    <row r="1734" spans="1:4" ht="13.5" x14ac:dyDescent="0.25">
      <c r="A1734" s="456">
        <v>99300</v>
      </c>
      <c r="B1734" s="456" t="s">
        <v>11029</v>
      </c>
      <c r="C1734" s="456" t="s">
        <v>65</v>
      </c>
      <c r="D1734" s="458">
        <v>10655.58</v>
      </c>
    </row>
    <row r="1735" spans="1:4" ht="13.5" x14ac:dyDescent="0.25">
      <c r="A1735" s="456">
        <v>99301</v>
      </c>
      <c r="B1735" s="456" t="s">
        <v>11030</v>
      </c>
      <c r="C1735" s="456" t="s">
        <v>65</v>
      </c>
      <c r="D1735" s="458">
        <v>5238.43</v>
      </c>
    </row>
    <row r="1736" spans="1:4" ht="13.5" x14ac:dyDescent="0.25">
      <c r="A1736" s="456">
        <v>99302</v>
      </c>
      <c r="B1736" s="456" t="s">
        <v>11031</v>
      </c>
      <c r="C1736" s="456" t="s">
        <v>13</v>
      </c>
      <c r="D1736" s="458">
        <v>2916.44</v>
      </c>
    </row>
    <row r="1737" spans="1:4" ht="13.5" x14ac:dyDescent="0.25">
      <c r="A1737" s="456">
        <v>99303</v>
      </c>
      <c r="B1737" s="456" t="s">
        <v>11032</v>
      </c>
      <c r="C1737" s="456" t="s">
        <v>65</v>
      </c>
      <c r="D1737" s="458">
        <v>9751.02</v>
      </c>
    </row>
    <row r="1738" spans="1:4" ht="13.5" x14ac:dyDescent="0.25">
      <c r="A1738" s="456">
        <v>99304</v>
      </c>
      <c r="B1738" s="456" t="s">
        <v>11033</v>
      </c>
      <c r="C1738" s="456" t="s">
        <v>13</v>
      </c>
      <c r="D1738" s="458">
        <v>2712.37</v>
      </c>
    </row>
    <row r="1739" spans="1:4" ht="13.5" x14ac:dyDescent="0.25">
      <c r="A1739" s="456">
        <v>99305</v>
      </c>
      <c r="B1739" s="456" t="s">
        <v>11034</v>
      </c>
      <c r="C1739" s="456" t="s">
        <v>65</v>
      </c>
      <c r="D1739" s="458">
        <v>11035.19</v>
      </c>
    </row>
    <row r="1740" spans="1:4" ht="13.5" x14ac:dyDescent="0.25">
      <c r="A1740" s="456">
        <v>99306</v>
      </c>
      <c r="B1740" s="456" t="s">
        <v>11035</v>
      </c>
      <c r="C1740" s="456" t="s">
        <v>13</v>
      </c>
      <c r="D1740" s="458">
        <v>2916.44</v>
      </c>
    </row>
    <row r="1741" spans="1:4" ht="13.5" x14ac:dyDescent="0.25">
      <c r="A1741" s="456">
        <v>99307</v>
      </c>
      <c r="B1741" s="456" t="s">
        <v>11036</v>
      </c>
      <c r="C1741" s="456" t="s">
        <v>13</v>
      </c>
      <c r="D1741" s="458">
        <v>1955.57</v>
      </c>
    </row>
    <row r="1742" spans="1:4" ht="13.5" x14ac:dyDescent="0.25">
      <c r="A1742" s="456">
        <v>99308</v>
      </c>
      <c r="B1742" s="456" t="s">
        <v>11037</v>
      </c>
      <c r="C1742" s="456" t="s">
        <v>65</v>
      </c>
      <c r="D1742" s="458">
        <v>12316.29</v>
      </c>
    </row>
    <row r="1743" spans="1:4" ht="13.5" x14ac:dyDescent="0.25">
      <c r="A1743" s="456">
        <v>99309</v>
      </c>
      <c r="B1743" s="456" t="s">
        <v>11038</v>
      </c>
      <c r="C1743" s="456" t="s">
        <v>13</v>
      </c>
      <c r="D1743" s="458">
        <v>3124.05</v>
      </c>
    </row>
    <row r="1744" spans="1:4" ht="13.5" x14ac:dyDescent="0.25">
      <c r="A1744" s="456">
        <v>99310</v>
      </c>
      <c r="B1744" s="456" t="s">
        <v>11039</v>
      </c>
      <c r="C1744" s="456" t="s">
        <v>65</v>
      </c>
      <c r="D1744" s="458">
        <v>12530.29</v>
      </c>
    </row>
    <row r="1745" spans="1:4" ht="13.5" x14ac:dyDescent="0.25">
      <c r="A1745" s="456">
        <v>99311</v>
      </c>
      <c r="B1745" s="456" t="s">
        <v>11040</v>
      </c>
      <c r="C1745" s="456" t="s">
        <v>13</v>
      </c>
      <c r="D1745" s="458">
        <v>3124.05</v>
      </c>
    </row>
    <row r="1746" spans="1:4" ht="13.5" x14ac:dyDescent="0.25">
      <c r="A1746" s="456">
        <v>99312</v>
      </c>
      <c r="B1746" s="456" t="s">
        <v>11041</v>
      </c>
      <c r="C1746" s="456" t="s">
        <v>65</v>
      </c>
      <c r="D1746" s="458">
        <v>6150.26</v>
      </c>
    </row>
    <row r="1747" spans="1:4" ht="13.5" x14ac:dyDescent="0.25">
      <c r="A1747" s="456">
        <v>99313</v>
      </c>
      <c r="B1747" s="456" t="s">
        <v>11042</v>
      </c>
      <c r="C1747" s="456" t="s">
        <v>65</v>
      </c>
      <c r="D1747" s="458">
        <v>13983.02</v>
      </c>
    </row>
    <row r="1748" spans="1:4" ht="13.5" x14ac:dyDescent="0.25">
      <c r="A1748" s="456">
        <v>99314</v>
      </c>
      <c r="B1748" s="456" t="s">
        <v>11043</v>
      </c>
      <c r="C1748" s="456" t="s">
        <v>13</v>
      </c>
      <c r="D1748" s="458">
        <v>3331.68</v>
      </c>
    </row>
    <row r="1749" spans="1:4" ht="13.5" x14ac:dyDescent="0.25">
      <c r="A1749" s="456">
        <v>99315</v>
      </c>
      <c r="B1749" s="456" t="s">
        <v>11044</v>
      </c>
      <c r="C1749" s="456" t="s">
        <v>65</v>
      </c>
      <c r="D1749" s="458">
        <v>15646.78</v>
      </c>
    </row>
    <row r="1750" spans="1:4" ht="13.5" x14ac:dyDescent="0.25">
      <c r="A1750" s="456">
        <v>99317</v>
      </c>
      <c r="B1750" s="456" t="s">
        <v>11045</v>
      </c>
      <c r="C1750" s="456" t="s">
        <v>13</v>
      </c>
      <c r="D1750" s="458">
        <v>2093.09</v>
      </c>
    </row>
    <row r="1751" spans="1:4" ht="13.5" x14ac:dyDescent="0.25">
      <c r="A1751" s="456">
        <v>99318</v>
      </c>
      <c r="B1751" s="456" t="s">
        <v>11046</v>
      </c>
      <c r="C1751" s="456" t="s">
        <v>13</v>
      </c>
      <c r="D1751" s="457">
        <v>241.8</v>
      </c>
    </row>
    <row r="1752" spans="1:4" ht="13.5" x14ac:dyDescent="0.25">
      <c r="A1752" s="456">
        <v>99319</v>
      </c>
      <c r="B1752" s="456" t="s">
        <v>11047</v>
      </c>
      <c r="C1752" s="456" t="s">
        <v>13</v>
      </c>
      <c r="D1752" s="457">
        <v>793.76</v>
      </c>
    </row>
    <row r="1753" spans="1:4" ht="13.5" x14ac:dyDescent="0.25">
      <c r="A1753" s="456">
        <v>99320</v>
      </c>
      <c r="B1753" s="456" t="s">
        <v>11048</v>
      </c>
      <c r="C1753" s="456" t="s">
        <v>65</v>
      </c>
      <c r="D1753" s="458">
        <v>7125.7</v>
      </c>
    </row>
    <row r="1754" spans="1:4" ht="13.5" x14ac:dyDescent="0.25">
      <c r="A1754" s="456">
        <v>99321</v>
      </c>
      <c r="B1754" s="456" t="s">
        <v>11049</v>
      </c>
      <c r="C1754" s="456" t="s">
        <v>13</v>
      </c>
      <c r="D1754" s="458">
        <v>2297.21</v>
      </c>
    </row>
    <row r="1755" spans="1:4" ht="13.5" x14ac:dyDescent="0.25">
      <c r="A1755" s="456">
        <v>99322</v>
      </c>
      <c r="B1755" s="456" t="s">
        <v>11050</v>
      </c>
      <c r="C1755" s="456" t="s">
        <v>65</v>
      </c>
      <c r="D1755" s="458">
        <v>8045.51</v>
      </c>
    </row>
    <row r="1756" spans="1:4" ht="13.5" x14ac:dyDescent="0.25">
      <c r="A1756" s="456">
        <v>99323</v>
      </c>
      <c r="B1756" s="456" t="s">
        <v>11051</v>
      </c>
      <c r="C1756" s="456" t="s">
        <v>13</v>
      </c>
      <c r="D1756" s="458">
        <v>2501.2199999999998</v>
      </c>
    </row>
    <row r="1757" spans="1:4" ht="13.5" x14ac:dyDescent="0.25">
      <c r="A1757" s="456">
        <v>99324</v>
      </c>
      <c r="B1757" s="456" t="s">
        <v>11052</v>
      </c>
      <c r="C1757" s="456" t="s">
        <v>65</v>
      </c>
      <c r="D1757" s="458">
        <v>8965.3700000000008</v>
      </c>
    </row>
    <row r="1758" spans="1:4" ht="13.5" x14ac:dyDescent="0.25">
      <c r="A1758" s="456">
        <v>99325</v>
      </c>
      <c r="B1758" s="456" t="s">
        <v>11053</v>
      </c>
      <c r="C1758" s="456" t="s">
        <v>13</v>
      </c>
      <c r="D1758" s="458">
        <v>2708.8</v>
      </c>
    </row>
    <row r="1759" spans="1:4" ht="13.5" x14ac:dyDescent="0.25">
      <c r="A1759" s="456">
        <v>99326</v>
      </c>
      <c r="B1759" s="456" t="s">
        <v>11054</v>
      </c>
      <c r="C1759" s="456" t="s">
        <v>65</v>
      </c>
      <c r="D1759" s="458">
        <v>7314.82</v>
      </c>
    </row>
    <row r="1760" spans="1:4" ht="13.5" x14ac:dyDescent="0.25">
      <c r="A1760" s="456">
        <v>99327</v>
      </c>
      <c r="B1760" s="456" t="s">
        <v>11055</v>
      </c>
      <c r="C1760" s="456" t="s">
        <v>13</v>
      </c>
      <c r="D1760" s="458">
        <v>3504.42</v>
      </c>
    </row>
    <row r="1761" spans="1:4" ht="13.5" x14ac:dyDescent="0.25">
      <c r="A1761" s="456">
        <v>101800</v>
      </c>
      <c r="B1761" s="456" t="s">
        <v>11056</v>
      </c>
      <c r="C1761" s="456" t="s">
        <v>65</v>
      </c>
      <c r="D1761" s="458">
        <v>1365.78</v>
      </c>
    </row>
    <row r="1762" spans="1:4" ht="13.5" x14ac:dyDescent="0.25">
      <c r="A1762" s="456">
        <v>101801</v>
      </c>
      <c r="B1762" s="456" t="s">
        <v>11057</v>
      </c>
      <c r="C1762" s="456" t="s">
        <v>65</v>
      </c>
      <c r="D1762" s="458">
        <v>1049.72</v>
      </c>
    </row>
    <row r="1763" spans="1:4" ht="13.5" x14ac:dyDescent="0.25">
      <c r="A1763" s="456">
        <v>101806</v>
      </c>
      <c r="B1763" s="456" t="s">
        <v>11058</v>
      </c>
      <c r="C1763" s="456" t="s">
        <v>65</v>
      </c>
      <c r="D1763" s="457">
        <v>462.76</v>
      </c>
    </row>
    <row r="1764" spans="1:4" ht="13.5" x14ac:dyDescent="0.25">
      <c r="A1764" s="456">
        <v>101807</v>
      </c>
      <c r="B1764" s="456" t="s">
        <v>11059</v>
      </c>
      <c r="C1764" s="456" t="s">
        <v>65</v>
      </c>
      <c r="D1764" s="457">
        <v>402.8</v>
      </c>
    </row>
    <row r="1765" spans="1:4" ht="13.5" x14ac:dyDescent="0.25">
      <c r="A1765" s="456">
        <v>101808</v>
      </c>
      <c r="B1765" s="456" t="s">
        <v>11060</v>
      </c>
      <c r="C1765" s="456" t="s">
        <v>65</v>
      </c>
      <c r="D1765" s="457">
        <v>439.56</v>
      </c>
    </row>
    <row r="1766" spans="1:4" ht="13.5" x14ac:dyDescent="0.25">
      <c r="A1766" s="456">
        <v>101809</v>
      </c>
      <c r="B1766" s="456" t="s">
        <v>11061</v>
      </c>
      <c r="C1766" s="456" t="s">
        <v>65</v>
      </c>
      <c r="D1766" s="458">
        <v>2591.48</v>
      </c>
    </row>
    <row r="1767" spans="1:4" ht="13.5" x14ac:dyDescent="0.25">
      <c r="A1767" s="456">
        <v>102139</v>
      </c>
      <c r="B1767" s="456" t="s">
        <v>11062</v>
      </c>
      <c r="C1767" s="456" t="s">
        <v>65</v>
      </c>
      <c r="D1767" s="458">
        <v>1516.68</v>
      </c>
    </row>
    <row r="1768" spans="1:4" ht="13.5" x14ac:dyDescent="0.25">
      <c r="A1768" s="456">
        <v>102141</v>
      </c>
      <c r="B1768" s="456" t="s">
        <v>11063</v>
      </c>
      <c r="C1768" s="456" t="s">
        <v>65</v>
      </c>
      <c r="D1768" s="458">
        <v>2439.06</v>
      </c>
    </row>
    <row r="1769" spans="1:4" ht="13.5" x14ac:dyDescent="0.25">
      <c r="A1769" s="456">
        <v>102142</v>
      </c>
      <c r="B1769" s="456" t="s">
        <v>11064</v>
      </c>
      <c r="C1769" s="456" t="s">
        <v>65</v>
      </c>
      <c r="D1769" s="458">
        <v>2409.79</v>
      </c>
    </row>
    <row r="1770" spans="1:4" ht="13.5" x14ac:dyDescent="0.25">
      <c r="A1770" s="456">
        <v>102457</v>
      </c>
      <c r="B1770" s="456" t="s">
        <v>11698</v>
      </c>
      <c r="C1770" s="456" t="s">
        <v>65</v>
      </c>
      <c r="D1770" s="458">
        <v>1499.32</v>
      </c>
    </row>
    <row r="1771" spans="1:4" ht="13.5" x14ac:dyDescent="0.25">
      <c r="A1771" s="456">
        <v>94263</v>
      </c>
      <c r="B1771" s="456" t="s">
        <v>7593</v>
      </c>
      <c r="C1771" s="456" t="s">
        <v>13</v>
      </c>
      <c r="D1771" s="457">
        <v>31.46</v>
      </c>
    </row>
    <row r="1772" spans="1:4" ht="13.5" x14ac:dyDescent="0.25">
      <c r="A1772" s="456">
        <v>94264</v>
      </c>
      <c r="B1772" s="456" t="s">
        <v>7594</v>
      </c>
      <c r="C1772" s="456" t="s">
        <v>13</v>
      </c>
      <c r="D1772" s="457">
        <v>34.43</v>
      </c>
    </row>
    <row r="1773" spans="1:4" ht="13.5" x14ac:dyDescent="0.25">
      <c r="A1773" s="456">
        <v>94265</v>
      </c>
      <c r="B1773" s="456" t="s">
        <v>7595</v>
      </c>
      <c r="C1773" s="456" t="s">
        <v>13</v>
      </c>
      <c r="D1773" s="457">
        <v>42.87</v>
      </c>
    </row>
    <row r="1774" spans="1:4" ht="13.5" x14ac:dyDescent="0.25">
      <c r="A1774" s="456">
        <v>94266</v>
      </c>
      <c r="B1774" s="456" t="s">
        <v>7596</v>
      </c>
      <c r="C1774" s="456" t="s">
        <v>13</v>
      </c>
      <c r="D1774" s="457">
        <v>46.27</v>
      </c>
    </row>
    <row r="1775" spans="1:4" ht="13.5" x14ac:dyDescent="0.25">
      <c r="A1775" s="456">
        <v>94267</v>
      </c>
      <c r="B1775" s="456" t="s">
        <v>7597</v>
      </c>
      <c r="C1775" s="456" t="s">
        <v>13</v>
      </c>
      <c r="D1775" s="457">
        <v>51.6</v>
      </c>
    </row>
    <row r="1776" spans="1:4" ht="13.5" x14ac:dyDescent="0.25">
      <c r="A1776" s="456">
        <v>94268</v>
      </c>
      <c r="B1776" s="456" t="s">
        <v>7598</v>
      </c>
      <c r="C1776" s="456" t="s">
        <v>13</v>
      </c>
      <c r="D1776" s="457">
        <v>55.33</v>
      </c>
    </row>
    <row r="1777" spans="1:4" ht="13.5" x14ac:dyDescent="0.25">
      <c r="A1777" s="456">
        <v>94269</v>
      </c>
      <c r="B1777" s="456" t="s">
        <v>7599</v>
      </c>
      <c r="C1777" s="456" t="s">
        <v>13</v>
      </c>
      <c r="D1777" s="457">
        <v>75.2</v>
      </c>
    </row>
    <row r="1778" spans="1:4" ht="13.5" x14ac:dyDescent="0.25">
      <c r="A1778" s="456">
        <v>94270</v>
      </c>
      <c r="B1778" s="456" t="s">
        <v>7600</v>
      </c>
      <c r="C1778" s="456" t="s">
        <v>13</v>
      </c>
      <c r="D1778" s="457">
        <v>80.41</v>
      </c>
    </row>
    <row r="1779" spans="1:4" ht="13.5" x14ac:dyDescent="0.25">
      <c r="A1779" s="456">
        <v>94271</v>
      </c>
      <c r="B1779" s="456" t="s">
        <v>7601</v>
      </c>
      <c r="C1779" s="456" t="s">
        <v>13</v>
      </c>
      <c r="D1779" s="457">
        <v>91.85</v>
      </c>
    </row>
    <row r="1780" spans="1:4" ht="13.5" x14ac:dyDescent="0.25">
      <c r="A1780" s="456">
        <v>94272</v>
      </c>
      <c r="B1780" s="456" t="s">
        <v>7602</v>
      </c>
      <c r="C1780" s="456" t="s">
        <v>13</v>
      </c>
      <c r="D1780" s="457">
        <v>98.76</v>
      </c>
    </row>
    <row r="1781" spans="1:4" ht="13.5" x14ac:dyDescent="0.25">
      <c r="A1781" s="456">
        <v>94273</v>
      </c>
      <c r="B1781" s="456" t="s">
        <v>1137</v>
      </c>
      <c r="C1781" s="456" t="s">
        <v>13</v>
      </c>
      <c r="D1781" s="457">
        <v>50.24</v>
      </c>
    </row>
    <row r="1782" spans="1:4" ht="13.5" x14ac:dyDescent="0.25">
      <c r="A1782" s="456">
        <v>94274</v>
      </c>
      <c r="B1782" s="456" t="s">
        <v>1138</v>
      </c>
      <c r="C1782" s="456" t="s">
        <v>13</v>
      </c>
      <c r="D1782" s="457">
        <v>53.61</v>
      </c>
    </row>
    <row r="1783" spans="1:4" ht="13.5" x14ac:dyDescent="0.25">
      <c r="A1783" s="456">
        <v>94275</v>
      </c>
      <c r="B1783" s="456" t="s">
        <v>1139</v>
      </c>
      <c r="C1783" s="456" t="s">
        <v>13</v>
      </c>
      <c r="D1783" s="457">
        <v>48.36</v>
      </c>
    </row>
    <row r="1784" spans="1:4" ht="13.5" x14ac:dyDescent="0.25">
      <c r="A1784" s="456">
        <v>94276</v>
      </c>
      <c r="B1784" s="456" t="s">
        <v>1140</v>
      </c>
      <c r="C1784" s="456" t="s">
        <v>13</v>
      </c>
      <c r="D1784" s="457">
        <v>51.74</v>
      </c>
    </row>
    <row r="1785" spans="1:4" ht="13.5" x14ac:dyDescent="0.25">
      <c r="A1785" s="456">
        <v>94277</v>
      </c>
      <c r="B1785" s="456" t="s">
        <v>11699</v>
      </c>
      <c r="C1785" s="456" t="s">
        <v>13</v>
      </c>
      <c r="D1785" s="457">
        <v>39.72</v>
      </c>
    </row>
    <row r="1786" spans="1:4" ht="13.5" x14ac:dyDescent="0.25">
      <c r="A1786" s="456">
        <v>94278</v>
      </c>
      <c r="B1786" s="456" t="s">
        <v>11700</v>
      </c>
      <c r="C1786" s="456" t="s">
        <v>13</v>
      </c>
      <c r="D1786" s="457">
        <v>43.1</v>
      </c>
    </row>
    <row r="1787" spans="1:4" ht="13.5" x14ac:dyDescent="0.25">
      <c r="A1787" s="456">
        <v>94279</v>
      </c>
      <c r="B1787" s="456" t="s">
        <v>11701</v>
      </c>
      <c r="C1787" s="456" t="s">
        <v>13</v>
      </c>
      <c r="D1787" s="457">
        <v>46.81</v>
      </c>
    </row>
    <row r="1788" spans="1:4" ht="13.5" x14ac:dyDescent="0.25">
      <c r="A1788" s="456">
        <v>94280</v>
      </c>
      <c r="B1788" s="456" t="s">
        <v>11702</v>
      </c>
      <c r="C1788" s="456" t="s">
        <v>13</v>
      </c>
      <c r="D1788" s="457">
        <v>50.19</v>
      </c>
    </row>
    <row r="1789" spans="1:4" ht="13.5" x14ac:dyDescent="0.25">
      <c r="A1789" s="456">
        <v>94281</v>
      </c>
      <c r="B1789" s="456" t="s">
        <v>1141</v>
      </c>
      <c r="C1789" s="456" t="s">
        <v>13</v>
      </c>
      <c r="D1789" s="457">
        <v>52.13</v>
      </c>
    </row>
    <row r="1790" spans="1:4" ht="13.5" x14ac:dyDescent="0.25">
      <c r="A1790" s="456">
        <v>94282</v>
      </c>
      <c r="B1790" s="456" t="s">
        <v>1142</v>
      </c>
      <c r="C1790" s="456" t="s">
        <v>13</v>
      </c>
      <c r="D1790" s="457">
        <v>62.41</v>
      </c>
    </row>
    <row r="1791" spans="1:4" ht="13.5" x14ac:dyDescent="0.25">
      <c r="A1791" s="456">
        <v>94283</v>
      </c>
      <c r="B1791" s="456" t="s">
        <v>1143</v>
      </c>
      <c r="C1791" s="456" t="s">
        <v>13</v>
      </c>
      <c r="D1791" s="457">
        <v>68.81</v>
      </c>
    </row>
    <row r="1792" spans="1:4" ht="13.5" x14ac:dyDescent="0.25">
      <c r="A1792" s="456">
        <v>94284</v>
      </c>
      <c r="B1792" s="456" t="s">
        <v>1144</v>
      </c>
      <c r="C1792" s="456" t="s">
        <v>13</v>
      </c>
      <c r="D1792" s="457">
        <v>79.09</v>
      </c>
    </row>
    <row r="1793" spans="1:4" ht="13.5" x14ac:dyDescent="0.25">
      <c r="A1793" s="456">
        <v>94285</v>
      </c>
      <c r="B1793" s="456" t="s">
        <v>1145</v>
      </c>
      <c r="C1793" s="456" t="s">
        <v>13</v>
      </c>
      <c r="D1793" s="457">
        <v>85.01</v>
      </c>
    </row>
    <row r="1794" spans="1:4" ht="13.5" x14ac:dyDescent="0.25">
      <c r="A1794" s="456">
        <v>94286</v>
      </c>
      <c r="B1794" s="456" t="s">
        <v>1146</v>
      </c>
      <c r="C1794" s="456" t="s">
        <v>13</v>
      </c>
      <c r="D1794" s="457">
        <v>95.29</v>
      </c>
    </row>
    <row r="1795" spans="1:4" ht="13.5" x14ac:dyDescent="0.25">
      <c r="A1795" s="456">
        <v>94287</v>
      </c>
      <c r="B1795" s="456" t="s">
        <v>1147</v>
      </c>
      <c r="C1795" s="456" t="s">
        <v>13</v>
      </c>
      <c r="D1795" s="457">
        <v>39.68</v>
      </c>
    </row>
    <row r="1796" spans="1:4" ht="13.5" x14ac:dyDescent="0.25">
      <c r="A1796" s="456">
        <v>94288</v>
      </c>
      <c r="B1796" s="456" t="s">
        <v>1148</v>
      </c>
      <c r="C1796" s="456" t="s">
        <v>13</v>
      </c>
      <c r="D1796" s="457">
        <v>48.67</v>
      </c>
    </row>
    <row r="1797" spans="1:4" ht="13.5" x14ac:dyDescent="0.25">
      <c r="A1797" s="456">
        <v>94289</v>
      </c>
      <c r="B1797" s="456" t="s">
        <v>1149</v>
      </c>
      <c r="C1797" s="456" t="s">
        <v>13</v>
      </c>
      <c r="D1797" s="457">
        <v>51.5</v>
      </c>
    </row>
    <row r="1798" spans="1:4" ht="13.5" x14ac:dyDescent="0.25">
      <c r="A1798" s="456">
        <v>94290</v>
      </c>
      <c r="B1798" s="456" t="s">
        <v>1150</v>
      </c>
      <c r="C1798" s="456" t="s">
        <v>13</v>
      </c>
      <c r="D1798" s="457">
        <v>60.49</v>
      </c>
    </row>
    <row r="1799" spans="1:4" ht="13.5" x14ac:dyDescent="0.25">
      <c r="A1799" s="456">
        <v>94291</v>
      </c>
      <c r="B1799" s="456" t="s">
        <v>1151</v>
      </c>
      <c r="C1799" s="456" t="s">
        <v>13</v>
      </c>
      <c r="D1799" s="457">
        <v>62.86</v>
      </c>
    </row>
    <row r="1800" spans="1:4" ht="13.5" x14ac:dyDescent="0.25">
      <c r="A1800" s="456">
        <v>94292</v>
      </c>
      <c r="B1800" s="456" t="s">
        <v>1152</v>
      </c>
      <c r="C1800" s="456" t="s">
        <v>13</v>
      </c>
      <c r="D1800" s="457">
        <v>71.849999999999994</v>
      </c>
    </row>
    <row r="1801" spans="1:4" ht="13.5" x14ac:dyDescent="0.25">
      <c r="A1801" s="456">
        <v>94293</v>
      </c>
      <c r="B1801" s="456" t="s">
        <v>1153</v>
      </c>
      <c r="C1801" s="456" t="s">
        <v>13</v>
      </c>
      <c r="D1801" s="457">
        <v>172.55</v>
      </c>
    </row>
    <row r="1802" spans="1:4" ht="13.5" x14ac:dyDescent="0.25">
      <c r="A1802" s="456">
        <v>94294</v>
      </c>
      <c r="B1802" s="456" t="s">
        <v>1154</v>
      </c>
      <c r="C1802" s="456" t="s">
        <v>13</v>
      </c>
      <c r="D1802" s="457">
        <v>7.76</v>
      </c>
    </row>
    <row r="1803" spans="1:4" ht="13.5" x14ac:dyDescent="0.25">
      <c r="A1803" s="456">
        <v>102727</v>
      </c>
      <c r="B1803" s="456" t="s">
        <v>11703</v>
      </c>
      <c r="C1803" s="456" t="s">
        <v>161</v>
      </c>
      <c r="D1803" s="457">
        <v>94.61</v>
      </c>
    </row>
    <row r="1804" spans="1:4" ht="13.5" x14ac:dyDescent="0.25">
      <c r="A1804" s="456">
        <v>102728</v>
      </c>
      <c r="B1804" s="456" t="s">
        <v>11704</v>
      </c>
      <c r="C1804" s="456" t="s">
        <v>146</v>
      </c>
      <c r="D1804" s="457">
        <v>16.350000000000001</v>
      </c>
    </row>
    <row r="1805" spans="1:4" ht="13.5" x14ac:dyDescent="0.25">
      <c r="A1805" s="456">
        <v>102729</v>
      </c>
      <c r="B1805" s="456" t="s">
        <v>11705</v>
      </c>
      <c r="C1805" s="456" t="s">
        <v>146</v>
      </c>
      <c r="D1805" s="457">
        <v>15.62</v>
      </c>
    </row>
    <row r="1806" spans="1:4" ht="13.5" x14ac:dyDescent="0.25">
      <c r="A1806" s="456">
        <v>102730</v>
      </c>
      <c r="B1806" s="456" t="s">
        <v>11706</v>
      </c>
      <c r="C1806" s="456" t="s">
        <v>146</v>
      </c>
      <c r="D1806" s="457">
        <v>14.11</v>
      </c>
    </row>
    <row r="1807" spans="1:4" ht="13.5" x14ac:dyDescent="0.25">
      <c r="A1807" s="456">
        <v>102731</v>
      </c>
      <c r="B1807" s="456" t="s">
        <v>11707</v>
      </c>
      <c r="C1807" s="456" t="s">
        <v>146</v>
      </c>
      <c r="D1807" s="457">
        <v>11.95</v>
      </c>
    </row>
    <row r="1808" spans="1:4" ht="13.5" x14ac:dyDescent="0.25">
      <c r="A1808" s="456">
        <v>102732</v>
      </c>
      <c r="B1808" s="456" t="s">
        <v>11708</v>
      </c>
      <c r="C1808" s="456" t="s">
        <v>146</v>
      </c>
      <c r="D1808" s="457">
        <v>11.45</v>
      </c>
    </row>
    <row r="1809" spans="1:4" ht="13.5" x14ac:dyDescent="0.25">
      <c r="A1809" s="456">
        <v>102733</v>
      </c>
      <c r="B1809" s="456" t="s">
        <v>11709</v>
      </c>
      <c r="C1809" s="456" t="s">
        <v>146</v>
      </c>
      <c r="D1809" s="457">
        <v>12.99</v>
      </c>
    </row>
    <row r="1810" spans="1:4" ht="13.5" x14ac:dyDescent="0.25">
      <c r="A1810" s="456">
        <v>102734</v>
      </c>
      <c r="B1810" s="456" t="s">
        <v>11710</v>
      </c>
      <c r="C1810" s="456" t="s">
        <v>146</v>
      </c>
      <c r="D1810" s="457">
        <v>15.44</v>
      </c>
    </row>
    <row r="1811" spans="1:4" ht="13.5" x14ac:dyDescent="0.25">
      <c r="A1811" s="456">
        <v>102735</v>
      </c>
      <c r="B1811" s="456" t="s">
        <v>11711</v>
      </c>
      <c r="C1811" s="456" t="s">
        <v>146</v>
      </c>
      <c r="D1811" s="457">
        <v>14.86</v>
      </c>
    </row>
    <row r="1812" spans="1:4" ht="13.5" x14ac:dyDescent="0.25">
      <c r="A1812" s="456">
        <v>102736</v>
      </c>
      <c r="B1812" s="456" t="s">
        <v>11712</v>
      </c>
      <c r="C1812" s="456" t="s">
        <v>1055</v>
      </c>
      <c r="D1812" s="457">
        <v>654.79999999999995</v>
      </c>
    </row>
    <row r="1813" spans="1:4" ht="13.5" x14ac:dyDescent="0.25">
      <c r="A1813" s="456">
        <v>102737</v>
      </c>
      <c r="B1813" s="456" t="s">
        <v>11713</v>
      </c>
      <c r="C1813" s="456" t="s">
        <v>65</v>
      </c>
      <c r="D1813" s="458">
        <v>1111.27</v>
      </c>
    </row>
    <row r="1814" spans="1:4" ht="13.5" x14ac:dyDescent="0.25">
      <c r="A1814" s="456">
        <v>102738</v>
      </c>
      <c r="B1814" s="456" t="s">
        <v>11714</v>
      </c>
      <c r="C1814" s="456" t="s">
        <v>65</v>
      </c>
      <c r="D1814" s="458">
        <v>2289.31</v>
      </c>
    </row>
    <row r="1815" spans="1:4" ht="13.5" x14ac:dyDescent="0.25">
      <c r="A1815" s="456">
        <v>102739</v>
      </c>
      <c r="B1815" s="456" t="s">
        <v>11715</v>
      </c>
      <c r="C1815" s="456" t="s">
        <v>65</v>
      </c>
      <c r="D1815" s="458">
        <v>3851.28</v>
      </c>
    </row>
    <row r="1816" spans="1:4" ht="13.5" x14ac:dyDescent="0.25">
      <c r="A1816" s="456">
        <v>102740</v>
      </c>
      <c r="B1816" s="456" t="s">
        <v>11716</v>
      </c>
      <c r="C1816" s="456" t="s">
        <v>65</v>
      </c>
      <c r="D1816" s="458">
        <v>5793.62</v>
      </c>
    </row>
    <row r="1817" spans="1:4" ht="13.5" x14ac:dyDescent="0.25">
      <c r="A1817" s="456">
        <v>102741</v>
      </c>
      <c r="B1817" s="456" t="s">
        <v>11717</v>
      </c>
      <c r="C1817" s="456" t="s">
        <v>65</v>
      </c>
      <c r="D1817" s="458">
        <v>8157.29</v>
      </c>
    </row>
    <row r="1818" spans="1:4" ht="13.5" x14ac:dyDescent="0.25">
      <c r="A1818" s="456">
        <v>102742</v>
      </c>
      <c r="B1818" s="456" t="s">
        <v>11718</v>
      </c>
      <c r="C1818" s="456" t="s">
        <v>65</v>
      </c>
      <c r="D1818" s="458">
        <v>14166.41</v>
      </c>
    </row>
    <row r="1819" spans="1:4" ht="13.5" x14ac:dyDescent="0.25">
      <c r="A1819" s="456">
        <v>102743</v>
      </c>
      <c r="B1819" s="456" t="s">
        <v>11719</v>
      </c>
      <c r="C1819" s="456" t="s">
        <v>65</v>
      </c>
      <c r="D1819" s="458">
        <v>4651.71</v>
      </c>
    </row>
    <row r="1820" spans="1:4" ht="13.5" x14ac:dyDescent="0.25">
      <c r="A1820" s="456">
        <v>102744</v>
      </c>
      <c r="B1820" s="456" t="s">
        <v>11720</v>
      </c>
      <c r="C1820" s="456" t="s">
        <v>65</v>
      </c>
      <c r="D1820" s="458">
        <v>6996.52</v>
      </c>
    </row>
    <row r="1821" spans="1:4" ht="13.5" x14ac:dyDescent="0.25">
      <c r="A1821" s="456">
        <v>102745</v>
      </c>
      <c r="B1821" s="456" t="s">
        <v>11721</v>
      </c>
      <c r="C1821" s="456" t="s">
        <v>65</v>
      </c>
      <c r="D1821" s="458">
        <v>9867.59</v>
      </c>
    </row>
    <row r="1822" spans="1:4" ht="13.5" x14ac:dyDescent="0.25">
      <c r="A1822" s="456">
        <v>102746</v>
      </c>
      <c r="B1822" s="456" t="s">
        <v>11722</v>
      </c>
      <c r="C1822" s="456" t="s">
        <v>65</v>
      </c>
      <c r="D1822" s="458">
        <v>17160.27</v>
      </c>
    </row>
    <row r="1823" spans="1:4" ht="13.5" x14ac:dyDescent="0.25">
      <c r="A1823" s="456">
        <v>102747</v>
      </c>
      <c r="B1823" s="456" t="s">
        <v>11723</v>
      </c>
      <c r="C1823" s="456" t="s">
        <v>65</v>
      </c>
      <c r="D1823" s="458">
        <v>8683.98</v>
      </c>
    </row>
    <row r="1824" spans="1:4" ht="13.5" x14ac:dyDescent="0.25">
      <c r="A1824" s="456">
        <v>102748</v>
      </c>
      <c r="B1824" s="456" t="s">
        <v>11724</v>
      </c>
      <c r="C1824" s="456" t="s">
        <v>65</v>
      </c>
      <c r="D1824" s="458">
        <v>12193.28</v>
      </c>
    </row>
    <row r="1825" spans="1:4" ht="13.5" x14ac:dyDescent="0.25">
      <c r="A1825" s="456">
        <v>102749</v>
      </c>
      <c r="B1825" s="456" t="s">
        <v>11725</v>
      </c>
      <c r="C1825" s="456" t="s">
        <v>65</v>
      </c>
      <c r="D1825" s="458">
        <v>20997.58</v>
      </c>
    </row>
    <row r="1826" spans="1:4" ht="13.5" x14ac:dyDescent="0.25">
      <c r="A1826" s="456">
        <v>102750</v>
      </c>
      <c r="B1826" s="456" t="s">
        <v>11726</v>
      </c>
      <c r="C1826" s="456" t="s">
        <v>65</v>
      </c>
      <c r="D1826" s="458">
        <v>2798.14</v>
      </c>
    </row>
    <row r="1827" spans="1:4" ht="13.5" x14ac:dyDescent="0.25">
      <c r="A1827" s="456">
        <v>102751</v>
      </c>
      <c r="B1827" s="456" t="s">
        <v>11727</v>
      </c>
      <c r="C1827" s="456" t="s">
        <v>65</v>
      </c>
      <c r="D1827" s="458">
        <v>4897.53</v>
      </c>
    </row>
    <row r="1828" spans="1:4" ht="13.5" x14ac:dyDescent="0.25">
      <c r="A1828" s="456">
        <v>102752</v>
      </c>
      <c r="B1828" s="456" t="s">
        <v>11728</v>
      </c>
      <c r="C1828" s="456" t="s">
        <v>65</v>
      </c>
      <c r="D1828" s="458">
        <v>7843.72</v>
      </c>
    </row>
    <row r="1829" spans="1:4" ht="13.5" x14ac:dyDescent="0.25">
      <c r="A1829" s="456">
        <v>102753</v>
      </c>
      <c r="B1829" s="456" t="s">
        <v>11729</v>
      </c>
      <c r="C1829" s="456" t="s">
        <v>65</v>
      </c>
      <c r="D1829" s="458">
        <v>11664.51</v>
      </c>
    </row>
    <row r="1830" spans="1:4" ht="13.5" x14ac:dyDescent="0.25">
      <c r="A1830" s="456">
        <v>102754</v>
      </c>
      <c r="B1830" s="456" t="s">
        <v>11730</v>
      </c>
      <c r="C1830" s="456" t="s">
        <v>65</v>
      </c>
      <c r="D1830" s="458">
        <v>22241.85</v>
      </c>
    </row>
    <row r="1831" spans="1:4" ht="13.5" x14ac:dyDescent="0.25">
      <c r="A1831" s="456">
        <v>102755</v>
      </c>
      <c r="B1831" s="456" t="s">
        <v>11731</v>
      </c>
      <c r="C1831" s="456" t="s">
        <v>65</v>
      </c>
      <c r="D1831" s="458">
        <v>10971.24</v>
      </c>
    </row>
    <row r="1832" spans="1:4" ht="13.5" x14ac:dyDescent="0.25">
      <c r="A1832" s="456">
        <v>102756</v>
      </c>
      <c r="B1832" s="456" t="s">
        <v>11732</v>
      </c>
      <c r="C1832" s="456" t="s">
        <v>65</v>
      </c>
      <c r="D1832" s="458">
        <v>16369.66</v>
      </c>
    </row>
    <row r="1833" spans="1:4" ht="13.5" x14ac:dyDescent="0.25">
      <c r="A1833" s="456">
        <v>102757</v>
      </c>
      <c r="B1833" s="456" t="s">
        <v>11733</v>
      </c>
      <c r="C1833" s="456" t="s">
        <v>65</v>
      </c>
      <c r="D1833" s="458">
        <v>30543.54</v>
      </c>
    </row>
    <row r="1834" spans="1:4" ht="13.5" x14ac:dyDescent="0.25">
      <c r="A1834" s="456">
        <v>102758</v>
      </c>
      <c r="B1834" s="456" t="s">
        <v>11734</v>
      </c>
      <c r="C1834" s="456" t="s">
        <v>65</v>
      </c>
      <c r="D1834" s="458">
        <v>14112.97</v>
      </c>
    </row>
    <row r="1835" spans="1:4" ht="13.5" x14ac:dyDescent="0.25">
      <c r="A1835" s="456">
        <v>102759</v>
      </c>
      <c r="B1835" s="456" t="s">
        <v>11735</v>
      </c>
      <c r="C1835" s="456" t="s">
        <v>65</v>
      </c>
      <c r="D1835" s="458">
        <v>21096.39</v>
      </c>
    </row>
    <row r="1836" spans="1:4" ht="13.5" x14ac:dyDescent="0.25">
      <c r="A1836" s="456">
        <v>102760</v>
      </c>
      <c r="B1836" s="456" t="s">
        <v>11736</v>
      </c>
      <c r="C1836" s="456" t="s">
        <v>65</v>
      </c>
      <c r="D1836" s="458">
        <v>38999.25</v>
      </c>
    </row>
    <row r="1837" spans="1:4" ht="13.5" x14ac:dyDescent="0.25">
      <c r="A1837" s="456">
        <v>102761</v>
      </c>
      <c r="B1837" s="456" t="s">
        <v>11737</v>
      </c>
      <c r="C1837" s="456" t="s">
        <v>65</v>
      </c>
      <c r="D1837" s="458">
        <v>13275.9</v>
      </c>
    </row>
    <row r="1838" spans="1:4" ht="13.5" x14ac:dyDescent="0.25">
      <c r="A1838" s="456">
        <v>102762</v>
      </c>
      <c r="B1838" s="456" t="s">
        <v>11738</v>
      </c>
      <c r="C1838" s="456" t="s">
        <v>65</v>
      </c>
      <c r="D1838" s="458">
        <v>20650.93</v>
      </c>
    </row>
    <row r="1839" spans="1:4" ht="13.5" x14ac:dyDescent="0.25">
      <c r="A1839" s="456">
        <v>102763</v>
      </c>
      <c r="B1839" s="456" t="s">
        <v>11739</v>
      </c>
      <c r="C1839" s="456" t="s">
        <v>65</v>
      </c>
      <c r="D1839" s="458">
        <v>28803.38</v>
      </c>
    </row>
    <row r="1840" spans="1:4" ht="13.5" x14ac:dyDescent="0.25">
      <c r="A1840" s="456">
        <v>102764</v>
      </c>
      <c r="B1840" s="456" t="s">
        <v>11740</v>
      </c>
      <c r="C1840" s="456" t="s">
        <v>65</v>
      </c>
      <c r="D1840" s="458">
        <v>40949.18</v>
      </c>
    </row>
    <row r="1841" spans="1:4" ht="13.5" x14ac:dyDescent="0.25">
      <c r="A1841" s="456">
        <v>102765</v>
      </c>
      <c r="B1841" s="456" t="s">
        <v>11741</v>
      </c>
      <c r="C1841" s="456" t="s">
        <v>65</v>
      </c>
      <c r="D1841" s="458">
        <v>16474.61</v>
      </c>
    </row>
    <row r="1842" spans="1:4" ht="13.5" x14ac:dyDescent="0.25">
      <c r="A1842" s="456">
        <v>102766</v>
      </c>
      <c r="B1842" s="456" t="s">
        <v>11742</v>
      </c>
      <c r="C1842" s="456" t="s">
        <v>65</v>
      </c>
      <c r="D1842" s="458">
        <v>24988.37</v>
      </c>
    </row>
    <row r="1843" spans="1:4" ht="13.5" x14ac:dyDescent="0.25">
      <c r="A1843" s="456">
        <v>102767</v>
      </c>
      <c r="B1843" s="456" t="s">
        <v>11743</v>
      </c>
      <c r="C1843" s="456" t="s">
        <v>65</v>
      </c>
      <c r="D1843" s="458">
        <v>35114.400000000001</v>
      </c>
    </row>
    <row r="1844" spans="1:4" ht="13.5" x14ac:dyDescent="0.25">
      <c r="A1844" s="456">
        <v>102768</v>
      </c>
      <c r="B1844" s="456" t="s">
        <v>11744</v>
      </c>
      <c r="C1844" s="456" t="s">
        <v>65</v>
      </c>
      <c r="D1844" s="458">
        <v>49487.85</v>
      </c>
    </row>
    <row r="1845" spans="1:4" ht="13.5" x14ac:dyDescent="0.25">
      <c r="A1845" s="456">
        <v>102769</v>
      </c>
      <c r="B1845" s="456" t="s">
        <v>11745</v>
      </c>
      <c r="C1845" s="456" t="s">
        <v>65</v>
      </c>
      <c r="D1845" s="458">
        <v>19045.84</v>
      </c>
    </row>
    <row r="1846" spans="1:4" ht="13.5" x14ac:dyDescent="0.25">
      <c r="A1846" s="456">
        <v>102770</v>
      </c>
      <c r="B1846" s="456" t="s">
        <v>11746</v>
      </c>
      <c r="C1846" s="456" t="s">
        <v>65</v>
      </c>
      <c r="D1846" s="458">
        <v>29389.22</v>
      </c>
    </row>
    <row r="1847" spans="1:4" ht="13.5" x14ac:dyDescent="0.25">
      <c r="A1847" s="456">
        <v>102771</v>
      </c>
      <c r="B1847" s="456" t="s">
        <v>11747</v>
      </c>
      <c r="C1847" s="456" t="s">
        <v>65</v>
      </c>
      <c r="D1847" s="458">
        <v>41273.07</v>
      </c>
    </row>
    <row r="1848" spans="1:4" ht="13.5" x14ac:dyDescent="0.25">
      <c r="A1848" s="456">
        <v>102772</v>
      </c>
      <c r="B1848" s="456" t="s">
        <v>11748</v>
      </c>
      <c r="C1848" s="456" t="s">
        <v>65</v>
      </c>
      <c r="D1848" s="458">
        <v>58662.05</v>
      </c>
    </row>
    <row r="1849" spans="1:4" ht="13.5" x14ac:dyDescent="0.25">
      <c r="A1849" s="456">
        <v>102773</v>
      </c>
      <c r="B1849" s="456" t="s">
        <v>11749</v>
      </c>
      <c r="C1849" s="456" t="s">
        <v>65</v>
      </c>
      <c r="D1849" s="458">
        <v>6868.84</v>
      </c>
    </row>
    <row r="1850" spans="1:4" ht="13.5" x14ac:dyDescent="0.25">
      <c r="A1850" s="456">
        <v>102774</v>
      </c>
      <c r="B1850" s="456" t="s">
        <v>11750</v>
      </c>
      <c r="C1850" s="456" t="s">
        <v>65</v>
      </c>
      <c r="D1850" s="458">
        <v>6868.84</v>
      </c>
    </row>
    <row r="1851" spans="1:4" ht="13.5" x14ac:dyDescent="0.25">
      <c r="A1851" s="456">
        <v>102775</v>
      </c>
      <c r="B1851" s="456" t="s">
        <v>11751</v>
      </c>
      <c r="C1851" s="456" t="s">
        <v>65</v>
      </c>
      <c r="D1851" s="458">
        <v>10254.219999999999</v>
      </c>
    </row>
    <row r="1852" spans="1:4" ht="13.5" x14ac:dyDescent="0.25">
      <c r="A1852" s="456">
        <v>102776</v>
      </c>
      <c r="B1852" s="456" t="s">
        <v>11752</v>
      </c>
      <c r="C1852" s="456" t="s">
        <v>65</v>
      </c>
      <c r="D1852" s="458">
        <v>10254.219999999999</v>
      </c>
    </row>
    <row r="1853" spans="1:4" ht="13.5" x14ac:dyDescent="0.25">
      <c r="A1853" s="456">
        <v>102777</v>
      </c>
      <c r="B1853" s="456" t="s">
        <v>11753</v>
      </c>
      <c r="C1853" s="456" t="s">
        <v>65</v>
      </c>
      <c r="D1853" s="458">
        <v>15521.17</v>
      </c>
    </row>
    <row r="1854" spans="1:4" ht="13.5" x14ac:dyDescent="0.25">
      <c r="A1854" s="456">
        <v>102778</v>
      </c>
      <c r="B1854" s="456" t="s">
        <v>11754</v>
      </c>
      <c r="C1854" s="456" t="s">
        <v>65</v>
      </c>
      <c r="D1854" s="458">
        <v>23403.72</v>
      </c>
    </row>
    <row r="1855" spans="1:4" ht="13.5" x14ac:dyDescent="0.25">
      <c r="A1855" s="456">
        <v>102779</v>
      </c>
      <c r="B1855" s="456" t="s">
        <v>11755</v>
      </c>
      <c r="C1855" s="456" t="s">
        <v>65</v>
      </c>
      <c r="D1855" s="458">
        <v>6868.84</v>
      </c>
    </row>
    <row r="1856" spans="1:4" ht="13.5" x14ac:dyDescent="0.25">
      <c r="A1856" s="456">
        <v>102780</v>
      </c>
      <c r="B1856" s="456" t="s">
        <v>11756</v>
      </c>
      <c r="C1856" s="456" t="s">
        <v>65</v>
      </c>
      <c r="D1856" s="458">
        <v>7904.07</v>
      </c>
    </row>
    <row r="1857" spans="1:4" ht="13.5" x14ac:dyDescent="0.25">
      <c r="A1857" s="456">
        <v>102781</v>
      </c>
      <c r="B1857" s="456" t="s">
        <v>11757</v>
      </c>
      <c r="C1857" s="456" t="s">
        <v>65</v>
      </c>
      <c r="D1857" s="458">
        <v>11712.62</v>
      </c>
    </row>
    <row r="1858" spans="1:4" ht="13.5" x14ac:dyDescent="0.25">
      <c r="A1858" s="456">
        <v>102782</v>
      </c>
      <c r="B1858" s="456" t="s">
        <v>11758</v>
      </c>
      <c r="C1858" s="456" t="s">
        <v>65</v>
      </c>
      <c r="D1858" s="458">
        <v>13077.3</v>
      </c>
    </row>
    <row r="1859" spans="1:4" ht="13.5" x14ac:dyDescent="0.25">
      <c r="A1859" s="456">
        <v>102783</v>
      </c>
      <c r="B1859" s="456" t="s">
        <v>11759</v>
      </c>
      <c r="C1859" s="456" t="s">
        <v>65</v>
      </c>
      <c r="D1859" s="458">
        <v>17309.03</v>
      </c>
    </row>
    <row r="1860" spans="1:4" ht="13.5" x14ac:dyDescent="0.25">
      <c r="A1860" s="456">
        <v>102784</v>
      </c>
      <c r="B1860" s="456" t="s">
        <v>11760</v>
      </c>
      <c r="C1860" s="456" t="s">
        <v>65</v>
      </c>
      <c r="D1860" s="458">
        <v>27345</v>
      </c>
    </row>
    <row r="1861" spans="1:4" ht="13.5" x14ac:dyDescent="0.25">
      <c r="A1861" s="456">
        <v>102785</v>
      </c>
      <c r="B1861" s="456" t="s">
        <v>11761</v>
      </c>
      <c r="C1861" s="456" t="s">
        <v>65</v>
      </c>
      <c r="D1861" s="458">
        <v>7904.07</v>
      </c>
    </row>
    <row r="1862" spans="1:4" ht="13.5" x14ac:dyDescent="0.25">
      <c r="A1862" s="456">
        <v>102786</v>
      </c>
      <c r="B1862" s="456" t="s">
        <v>11762</v>
      </c>
      <c r="C1862" s="456" t="s">
        <v>65</v>
      </c>
      <c r="D1862" s="458">
        <v>8845.58</v>
      </c>
    </row>
    <row r="1863" spans="1:4" ht="13.5" x14ac:dyDescent="0.25">
      <c r="A1863" s="456">
        <v>102787</v>
      </c>
      <c r="B1863" s="456" t="s">
        <v>11763</v>
      </c>
      <c r="C1863" s="456" t="s">
        <v>65</v>
      </c>
      <c r="D1863" s="458">
        <v>13077.3</v>
      </c>
    </row>
    <row r="1864" spans="1:4" ht="13.5" x14ac:dyDescent="0.25">
      <c r="A1864" s="456">
        <v>102788</v>
      </c>
      <c r="B1864" s="456" t="s">
        <v>11764</v>
      </c>
      <c r="C1864" s="456" t="s">
        <v>65</v>
      </c>
      <c r="D1864" s="458">
        <v>14424.41</v>
      </c>
    </row>
    <row r="1865" spans="1:4" ht="13.5" x14ac:dyDescent="0.25">
      <c r="A1865" s="456">
        <v>102789</v>
      </c>
      <c r="B1865" s="456" t="s">
        <v>11765</v>
      </c>
      <c r="C1865" s="456" t="s">
        <v>65</v>
      </c>
      <c r="D1865" s="458">
        <v>18991.45</v>
      </c>
    </row>
    <row r="1866" spans="1:4" ht="13.5" x14ac:dyDescent="0.25">
      <c r="A1866" s="456">
        <v>102790</v>
      </c>
      <c r="B1866" s="456" t="s">
        <v>11766</v>
      </c>
      <c r="C1866" s="456" t="s">
        <v>65</v>
      </c>
      <c r="D1866" s="458">
        <v>31579.15</v>
      </c>
    </row>
    <row r="1867" spans="1:4" ht="13.5" x14ac:dyDescent="0.25">
      <c r="A1867" s="456">
        <v>102791</v>
      </c>
      <c r="B1867" s="456" t="s">
        <v>11767</v>
      </c>
      <c r="C1867" s="456" t="s">
        <v>65</v>
      </c>
      <c r="D1867" s="458">
        <v>25165.75</v>
      </c>
    </row>
    <row r="1868" spans="1:4" ht="13.5" x14ac:dyDescent="0.25">
      <c r="A1868" s="456">
        <v>102792</v>
      </c>
      <c r="B1868" s="456" t="s">
        <v>11768</v>
      </c>
      <c r="C1868" s="456" t="s">
        <v>65</v>
      </c>
      <c r="D1868" s="458">
        <v>41040.76</v>
      </c>
    </row>
    <row r="1869" spans="1:4" ht="13.5" x14ac:dyDescent="0.25">
      <c r="A1869" s="456">
        <v>102793</v>
      </c>
      <c r="B1869" s="456" t="s">
        <v>11769</v>
      </c>
      <c r="C1869" s="456" t="s">
        <v>65</v>
      </c>
      <c r="D1869" s="458">
        <v>55425.13</v>
      </c>
    </row>
    <row r="1870" spans="1:4" ht="13.5" x14ac:dyDescent="0.25">
      <c r="A1870" s="456">
        <v>102794</v>
      </c>
      <c r="B1870" s="456" t="s">
        <v>11770</v>
      </c>
      <c r="C1870" s="456" t="s">
        <v>65</v>
      </c>
      <c r="D1870" s="458">
        <v>79480</v>
      </c>
    </row>
    <row r="1871" spans="1:4" ht="13.5" x14ac:dyDescent="0.25">
      <c r="A1871" s="456">
        <v>102795</v>
      </c>
      <c r="B1871" s="456" t="s">
        <v>11771</v>
      </c>
      <c r="C1871" s="456" t="s">
        <v>65</v>
      </c>
      <c r="D1871" s="458">
        <v>26849.15</v>
      </c>
    </row>
    <row r="1872" spans="1:4" ht="13.5" x14ac:dyDescent="0.25">
      <c r="A1872" s="456">
        <v>102796</v>
      </c>
      <c r="B1872" s="456" t="s">
        <v>11772</v>
      </c>
      <c r="C1872" s="456" t="s">
        <v>65</v>
      </c>
      <c r="D1872" s="458">
        <v>43430.41</v>
      </c>
    </row>
    <row r="1873" spans="1:4" ht="13.5" x14ac:dyDescent="0.25">
      <c r="A1873" s="456">
        <v>102797</v>
      </c>
      <c r="B1873" s="456" t="s">
        <v>11773</v>
      </c>
      <c r="C1873" s="456" t="s">
        <v>65</v>
      </c>
      <c r="D1873" s="458">
        <v>61649.68</v>
      </c>
    </row>
    <row r="1874" spans="1:4" ht="13.5" x14ac:dyDescent="0.25">
      <c r="A1874" s="456">
        <v>102798</v>
      </c>
      <c r="B1874" s="456" t="s">
        <v>11774</v>
      </c>
      <c r="C1874" s="456" t="s">
        <v>65</v>
      </c>
      <c r="D1874" s="458">
        <v>75511.350000000006</v>
      </c>
    </row>
    <row r="1875" spans="1:4" ht="13.5" x14ac:dyDescent="0.25">
      <c r="A1875" s="456">
        <v>102799</v>
      </c>
      <c r="B1875" s="456" t="s">
        <v>11775</v>
      </c>
      <c r="C1875" s="456" t="s">
        <v>65</v>
      </c>
      <c r="D1875" s="458">
        <v>27413.38</v>
      </c>
    </row>
    <row r="1876" spans="1:4" ht="13.5" x14ac:dyDescent="0.25">
      <c r="A1876" s="456">
        <v>102800</v>
      </c>
      <c r="B1876" s="456" t="s">
        <v>11776</v>
      </c>
      <c r="C1876" s="456" t="s">
        <v>65</v>
      </c>
      <c r="D1876" s="458">
        <v>47665.53</v>
      </c>
    </row>
    <row r="1877" spans="1:4" ht="13.5" x14ac:dyDescent="0.25">
      <c r="A1877" s="456">
        <v>102801</v>
      </c>
      <c r="B1877" s="456" t="s">
        <v>11777</v>
      </c>
      <c r="C1877" s="456" t="s">
        <v>65</v>
      </c>
      <c r="D1877" s="458">
        <v>66849.740000000005</v>
      </c>
    </row>
    <row r="1878" spans="1:4" ht="13.5" x14ac:dyDescent="0.25">
      <c r="A1878" s="456">
        <v>102802</v>
      </c>
      <c r="B1878" s="456" t="s">
        <v>11778</v>
      </c>
      <c r="C1878" s="456" t="s">
        <v>65</v>
      </c>
      <c r="D1878" s="458">
        <v>80196.460000000006</v>
      </c>
    </row>
    <row r="1879" spans="1:4" ht="13.5" x14ac:dyDescent="0.25">
      <c r="A1879" s="456">
        <v>101570</v>
      </c>
      <c r="B1879" s="456" t="s">
        <v>8855</v>
      </c>
      <c r="C1879" s="456" t="s">
        <v>161</v>
      </c>
      <c r="D1879" s="457">
        <v>18.329999999999998</v>
      </c>
    </row>
    <row r="1880" spans="1:4" ht="13.5" x14ac:dyDescent="0.25">
      <c r="A1880" s="456">
        <v>101571</v>
      </c>
      <c r="B1880" s="456" t="s">
        <v>8856</v>
      </c>
      <c r="C1880" s="456" t="s">
        <v>161</v>
      </c>
      <c r="D1880" s="457">
        <v>25.08</v>
      </c>
    </row>
    <row r="1881" spans="1:4" ht="13.5" x14ac:dyDescent="0.25">
      <c r="A1881" s="456">
        <v>101572</v>
      </c>
      <c r="B1881" s="456" t="s">
        <v>8857</v>
      </c>
      <c r="C1881" s="456" t="s">
        <v>161</v>
      </c>
      <c r="D1881" s="457">
        <v>14.41</v>
      </c>
    </row>
    <row r="1882" spans="1:4" ht="13.5" x14ac:dyDescent="0.25">
      <c r="A1882" s="456">
        <v>101573</v>
      </c>
      <c r="B1882" s="456" t="s">
        <v>8858</v>
      </c>
      <c r="C1882" s="456" t="s">
        <v>161</v>
      </c>
      <c r="D1882" s="457">
        <v>21.17</v>
      </c>
    </row>
    <row r="1883" spans="1:4" ht="13.5" x14ac:dyDescent="0.25">
      <c r="A1883" s="456">
        <v>101574</v>
      </c>
      <c r="B1883" s="456" t="s">
        <v>8859</v>
      </c>
      <c r="C1883" s="456" t="s">
        <v>161</v>
      </c>
      <c r="D1883" s="457">
        <v>11.17</v>
      </c>
    </row>
    <row r="1884" spans="1:4" ht="13.5" x14ac:dyDescent="0.25">
      <c r="A1884" s="456">
        <v>101575</v>
      </c>
      <c r="B1884" s="456" t="s">
        <v>8860</v>
      </c>
      <c r="C1884" s="456" t="s">
        <v>161</v>
      </c>
      <c r="D1884" s="457">
        <v>18.13</v>
      </c>
    </row>
    <row r="1885" spans="1:4" ht="13.5" x14ac:dyDescent="0.25">
      <c r="A1885" s="456">
        <v>101576</v>
      </c>
      <c r="B1885" s="456" t="s">
        <v>8861</v>
      </c>
      <c r="C1885" s="456" t="s">
        <v>161</v>
      </c>
      <c r="D1885" s="457">
        <v>32.380000000000003</v>
      </c>
    </row>
    <row r="1886" spans="1:4" ht="13.5" x14ac:dyDescent="0.25">
      <c r="A1886" s="456">
        <v>101577</v>
      </c>
      <c r="B1886" s="456" t="s">
        <v>8862</v>
      </c>
      <c r="C1886" s="456" t="s">
        <v>161</v>
      </c>
      <c r="D1886" s="457">
        <v>40.97</v>
      </c>
    </row>
    <row r="1887" spans="1:4" ht="13.5" x14ac:dyDescent="0.25">
      <c r="A1887" s="456">
        <v>101578</v>
      </c>
      <c r="B1887" s="456" t="s">
        <v>8863</v>
      </c>
      <c r="C1887" s="456" t="s">
        <v>161</v>
      </c>
      <c r="D1887" s="457">
        <v>26.78</v>
      </c>
    </row>
    <row r="1888" spans="1:4" ht="13.5" x14ac:dyDescent="0.25">
      <c r="A1888" s="456">
        <v>101579</v>
      </c>
      <c r="B1888" s="456" t="s">
        <v>8864</v>
      </c>
      <c r="C1888" s="456" t="s">
        <v>161</v>
      </c>
      <c r="D1888" s="457">
        <v>35.369999999999997</v>
      </c>
    </row>
    <row r="1889" spans="1:4" ht="13.5" x14ac:dyDescent="0.25">
      <c r="A1889" s="456">
        <v>101580</v>
      </c>
      <c r="B1889" s="456" t="s">
        <v>8865</v>
      </c>
      <c r="C1889" s="456" t="s">
        <v>161</v>
      </c>
      <c r="D1889" s="457">
        <v>23.76</v>
      </c>
    </row>
    <row r="1890" spans="1:4" ht="13.5" x14ac:dyDescent="0.25">
      <c r="A1890" s="456">
        <v>101581</v>
      </c>
      <c r="B1890" s="456" t="s">
        <v>8866</v>
      </c>
      <c r="C1890" s="456" t="s">
        <v>161</v>
      </c>
      <c r="D1890" s="457">
        <v>32.549999999999997</v>
      </c>
    </row>
    <row r="1891" spans="1:4" ht="13.5" x14ac:dyDescent="0.25">
      <c r="A1891" s="456">
        <v>101582</v>
      </c>
      <c r="B1891" s="456" t="s">
        <v>8867</v>
      </c>
      <c r="C1891" s="456" t="s">
        <v>161</v>
      </c>
      <c r="D1891" s="457">
        <v>53</v>
      </c>
    </row>
    <row r="1892" spans="1:4" ht="13.5" x14ac:dyDescent="0.25">
      <c r="A1892" s="456">
        <v>101583</v>
      </c>
      <c r="B1892" s="456" t="s">
        <v>8868</v>
      </c>
      <c r="C1892" s="456" t="s">
        <v>161</v>
      </c>
      <c r="D1892" s="457">
        <v>66.27</v>
      </c>
    </row>
    <row r="1893" spans="1:4" ht="13.5" x14ac:dyDescent="0.25">
      <c r="A1893" s="456">
        <v>101584</v>
      </c>
      <c r="B1893" s="456" t="s">
        <v>8869</v>
      </c>
      <c r="C1893" s="456" t="s">
        <v>161</v>
      </c>
      <c r="D1893" s="457">
        <v>43.57</v>
      </c>
    </row>
    <row r="1894" spans="1:4" ht="13.5" x14ac:dyDescent="0.25">
      <c r="A1894" s="456">
        <v>101585</v>
      </c>
      <c r="B1894" s="456" t="s">
        <v>8870</v>
      </c>
      <c r="C1894" s="456" t="s">
        <v>161</v>
      </c>
      <c r="D1894" s="457">
        <v>56.84</v>
      </c>
    </row>
    <row r="1895" spans="1:4" ht="13.5" x14ac:dyDescent="0.25">
      <c r="A1895" s="456">
        <v>101586</v>
      </c>
      <c r="B1895" s="456" t="s">
        <v>8871</v>
      </c>
      <c r="C1895" s="456" t="s">
        <v>161</v>
      </c>
      <c r="D1895" s="457">
        <v>37.74</v>
      </c>
    </row>
    <row r="1896" spans="1:4" ht="13.5" x14ac:dyDescent="0.25">
      <c r="A1896" s="456">
        <v>101587</v>
      </c>
      <c r="B1896" s="456" t="s">
        <v>8872</v>
      </c>
      <c r="C1896" s="456" t="s">
        <v>161</v>
      </c>
      <c r="D1896" s="457">
        <v>51.2</v>
      </c>
    </row>
    <row r="1897" spans="1:4" ht="13.5" x14ac:dyDescent="0.25">
      <c r="A1897" s="456">
        <v>101588</v>
      </c>
      <c r="B1897" s="456" t="s">
        <v>8873</v>
      </c>
      <c r="C1897" s="456" t="s">
        <v>161</v>
      </c>
      <c r="D1897" s="457">
        <v>78.010000000000005</v>
      </c>
    </row>
    <row r="1898" spans="1:4" ht="13.5" x14ac:dyDescent="0.25">
      <c r="A1898" s="456">
        <v>101589</v>
      </c>
      <c r="B1898" s="456" t="s">
        <v>8874</v>
      </c>
      <c r="C1898" s="456" t="s">
        <v>161</v>
      </c>
      <c r="D1898" s="457">
        <v>113.78</v>
      </c>
    </row>
    <row r="1899" spans="1:4" ht="13.5" x14ac:dyDescent="0.25">
      <c r="A1899" s="456">
        <v>101590</v>
      </c>
      <c r="B1899" s="456" t="s">
        <v>8875</v>
      </c>
      <c r="C1899" s="456" t="s">
        <v>161</v>
      </c>
      <c r="D1899" s="457">
        <v>59.06</v>
      </c>
    </row>
    <row r="1900" spans="1:4" ht="13.5" x14ac:dyDescent="0.25">
      <c r="A1900" s="456">
        <v>101591</v>
      </c>
      <c r="B1900" s="456" t="s">
        <v>8876</v>
      </c>
      <c r="C1900" s="456" t="s">
        <v>161</v>
      </c>
      <c r="D1900" s="457">
        <v>94.84</v>
      </c>
    </row>
    <row r="1901" spans="1:4" ht="13.5" x14ac:dyDescent="0.25">
      <c r="A1901" s="456">
        <v>101592</v>
      </c>
      <c r="B1901" s="456" t="s">
        <v>8877</v>
      </c>
      <c r="C1901" s="456" t="s">
        <v>161</v>
      </c>
      <c r="D1901" s="457">
        <v>41.48</v>
      </c>
    </row>
    <row r="1902" spans="1:4" ht="13.5" x14ac:dyDescent="0.25">
      <c r="A1902" s="456">
        <v>101593</v>
      </c>
      <c r="B1902" s="456" t="s">
        <v>8878</v>
      </c>
      <c r="C1902" s="456" t="s">
        <v>161</v>
      </c>
      <c r="D1902" s="457">
        <v>77.44</v>
      </c>
    </row>
    <row r="1903" spans="1:4" ht="13.5" x14ac:dyDescent="0.25">
      <c r="A1903" s="456">
        <v>101600</v>
      </c>
      <c r="B1903" s="456" t="s">
        <v>8879</v>
      </c>
      <c r="C1903" s="456" t="s">
        <v>161</v>
      </c>
      <c r="D1903" s="457">
        <v>14.59</v>
      </c>
    </row>
    <row r="1904" spans="1:4" ht="13.5" x14ac:dyDescent="0.25">
      <c r="A1904" s="456">
        <v>101601</v>
      </c>
      <c r="B1904" s="456" t="s">
        <v>8880</v>
      </c>
      <c r="C1904" s="456" t="s">
        <v>161</v>
      </c>
      <c r="D1904" s="457">
        <v>21.6</v>
      </c>
    </row>
    <row r="1905" spans="1:4" ht="13.5" x14ac:dyDescent="0.25">
      <c r="A1905" s="456">
        <v>101602</v>
      </c>
      <c r="B1905" s="456" t="s">
        <v>8881</v>
      </c>
      <c r="C1905" s="456" t="s">
        <v>161</v>
      </c>
      <c r="D1905" s="457">
        <v>10.82</v>
      </c>
    </row>
    <row r="1906" spans="1:4" ht="13.5" x14ac:dyDescent="0.25">
      <c r="A1906" s="456">
        <v>101603</v>
      </c>
      <c r="B1906" s="456" t="s">
        <v>8882</v>
      </c>
      <c r="C1906" s="456" t="s">
        <v>161</v>
      </c>
      <c r="D1906" s="457">
        <v>17.82</v>
      </c>
    </row>
    <row r="1907" spans="1:4" ht="13.5" x14ac:dyDescent="0.25">
      <c r="A1907" s="456">
        <v>101604</v>
      </c>
      <c r="B1907" s="456" t="s">
        <v>8883</v>
      </c>
      <c r="C1907" s="456" t="s">
        <v>161</v>
      </c>
      <c r="D1907" s="457">
        <v>7.07</v>
      </c>
    </row>
    <row r="1908" spans="1:4" ht="13.5" x14ac:dyDescent="0.25">
      <c r="A1908" s="456">
        <v>101605</v>
      </c>
      <c r="B1908" s="456" t="s">
        <v>8884</v>
      </c>
      <c r="C1908" s="456" t="s">
        <v>161</v>
      </c>
      <c r="D1908" s="457">
        <v>14.08</v>
      </c>
    </row>
    <row r="1909" spans="1:4" ht="13.5" x14ac:dyDescent="0.25">
      <c r="A1909" s="456">
        <v>90788</v>
      </c>
      <c r="B1909" s="456" t="s">
        <v>8290</v>
      </c>
      <c r="C1909" s="456" t="s">
        <v>65</v>
      </c>
      <c r="D1909" s="457">
        <v>751.27</v>
      </c>
    </row>
    <row r="1910" spans="1:4" ht="13.5" x14ac:dyDescent="0.25">
      <c r="A1910" s="456">
        <v>90789</v>
      </c>
      <c r="B1910" s="456" t="s">
        <v>8291</v>
      </c>
      <c r="C1910" s="456" t="s">
        <v>65</v>
      </c>
      <c r="D1910" s="457">
        <v>752.62</v>
      </c>
    </row>
    <row r="1911" spans="1:4" ht="13.5" x14ac:dyDescent="0.25">
      <c r="A1911" s="456">
        <v>90790</v>
      </c>
      <c r="B1911" s="456" t="s">
        <v>8292</v>
      </c>
      <c r="C1911" s="456" t="s">
        <v>65</v>
      </c>
      <c r="D1911" s="457">
        <v>776.1</v>
      </c>
    </row>
    <row r="1912" spans="1:4" ht="13.5" x14ac:dyDescent="0.25">
      <c r="A1912" s="456">
        <v>90791</v>
      </c>
      <c r="B1912" s="456" t="s">
        <v>8885</v>
      </c>
      <c r="C1912" s="456" t="s">
        <v>65</v>
      </c>
      <c r="D1912" s="457">
        <v>909.04</v>
      </c>
    </row>
    <row r="1913" spans="1:4" ht="13.5" x14ac:dyDescent="0.25">
      <c r="A1913" s="456">
        <v>90793</v>
      </c>
      <c r="B1913" s="456" t="s">
        <v>8886</v>
      </c>
      <c r="C1913" s="456" t="s">
        <v>65</v>
      </c>
      <c r="D1913" s="457">
        <v>962.44</v>
      </c>
    </row>
    <row r="1914" spans="1:4" ht="13.5" x14ac:dyDescent="0.25">
      <c r="A1914" s="456">
        <v>90794</v>
      </c>
      <c r="B1914" s="456" t="s">
        <v>8887</v>
      </c>
      <c r="C1914" s="456" t="s">
        <v>65</v>
      </c>
      <c r="D1914" s="457">
        <v>642.38</v>
      </c>
    </row>
    <row r="1915" spans="1:4" ht="13.5" x14ac:dyDescent="0.25">
      <c r="A1915" s="456">
        <v>90795</v>
      </c>
      <c r="B1915" s="456" t="s">
        <v>8888</v>
      </c>
      <c r="C1915" s="456" t="s">
        <v>65</v>
      </c>
      <c r="D1915" s="457">
        <v>648.21</v>
      </c>
    </row>
    <row r="1916" spans="1:4" ht="13.5" x14ac:dyDescent="0.25">
      <c r="A1916" s="456">
        <v>90796</v>
      </c>
      <c r="B1916" s="456" t="s">
        <v>8889</v>
      </c>
      <c r="C1916" s="456" t="s">
        <v>65</v>
      </c>
      <c r="D1916" s="457">
        <v>654.03</v>
      </c>
    </row>
    <row r="1917" spans="1:4" ht="13.5" x14ac:dyDescent="0.25">
      <c r="A1917" s="456">
        <v>90797</v>
      </c>
      <c r="B1917" s="456" t="s">
        <v>8890</v>
      </c>
      <c r="C1917" s="456" t="s">
        <v>65</v>
      </c>
      <c r="D1917" s="457">
        <v>659.86</v>
      </c>
    </row>
    <row r="1918" spans="1:4" ht="13.5" x14ac:dyDescent="0.25">
      <c r="A1918" s="456">
        <v>90798</v>
      </c>
      <c r="B1918" s="456" t="s">
        <v>8891</v>
      </c>
      <c r="C1918" s="456" t="s">
        <v>65</v>
      </c>
      <c r="D1918" s="457">
        <v>960.34</v>
      </c>
    </row>
    <row r="1919" spans="1:4" ht="13.5" x14ac:dyDescent="0.25">
      <c r="A1919" s="456">
        <v>90799</v>
      </c>
      <c r="B1919" s="456" t="s">
        <v>8892</v>
      </c>
      <c r="C1919" s="456" t="s">
        <v>65</v>
      </c>
      <c r="D1919" s="457">
        <v>990.59</v>
      </c>
    </row>
    <row r="1920" spans="1:4" ht="13.5" x14ac:dyDescent="0.25">
      <c r="A1920" s="456">
        <v>90801</v>
      </c>
      <c r="B1920" s="456" t="s">
        <v>8293</v>
      </c>
      <c r="C1920" s="456" t="s">
        <v>65</v>
      </c>
      <c r="D1920" s="457">
        <v>200.89</v>
      </c>
    </row>
    <row r="1921" spans="1:4" ht="13.5" x14ac:dyDescent="0.25">
      <c r="A1921" s="456">
        <v>90806</v>
      </c>
      <c r="B1921" s="456" t="s">
        <v>8294</v>
      </c>
      <c r="C1921" s="456" t="s">
        <v>65</v>
      </c>
      <c r="D1921" s="457">
        <v>277.83999999999997</v>
      </c>
    </row>
    <row r="1922" spans="1:4" ht="13.5" x14ac:dyDescent="0.25">
      <c r="A1922" s="456">
        <v>90820</v>
      </c>
      <c r="B1922" s="456" t="s">
        <v>8295</v>
      </c>
      <c r="C1922" s="456" t="s">
        <v>65</v>
      </c>
      <c r="D1922" s="457">
        <v>290.91000000000003</v>
      </c>
    </row>
    <row r="1923" spans="1:4" ht="13.5" x14ac:dyDescent="0.25">
      <c r="A1923" s="456">
        <v>90821</v>
      </c>
      <c r="B1923" s="456" t="s">
        <v>8296</v>
      </c>
      <c r="C1923" s="456" t="s">
        <v>65</v>
      </c>
      <c r="D1923" s="457">
        <v>296.32</v>
      </c>
    </row>
    <row r="1924" spans="1:4" ht="13.5" x14ac:dyDescent="0.25">
      <c r="A1924" s="456">
        <v>90822</v>
      </c>
      <c r="B1924" s="456" t="s">
        <v>8297</v>
      </c>
      <c r="C1924" s="456" t="s">
        <v>65</v>
      </c>
      <c r="D1924" s="457">
        <v>317.29000000000002</v>
      </c>
    </row>
    <row r="1925" spans="1:4" ht="13.5" x14ac:dyDescent="0.25">
      <c r="A1925" s="456">
        <v>90823</v>
      </c>
      <c r="B1925" s="456" t="s">
        <v>8298</v>
      </c>
      <c r="C1925" s="456" t="s">
        <v>65</v>
      </c>
      <c r="D1925" s="457">
        <v>389.43</v>
      </c>
    </row>
    <row r="1926" spans="1:4" ht="13.5" x14ac:dyDescent="0.25">
      <c r="A1926" s="456">
        <v>90824</v>
      </c>
      <c r="B1926" s="456" t="s">
        <v>8299</v>
      </c>
      <c r="C1926" s="456" t="s">
        <v>65</v>
      </c>
      <c r="D1926" s="457">
        <v>555.20000000000005</v>
      </c>
    </row>
    <row r="1927" spans="1:4" ht="13.5" x14ac:dyDescent="0.25">
      <c r="A1927" s="456">
        <v>90825</v>
      </c>
      <c r="B1927" s="456" t="s">
        <v>8300</v>
      </c>
      <c r="C1927" s="456" t="s">
        <v>65</v>
      </c>
      <c r="D1927" s="457">
        <v>617.87</v>
      </c>
    </row>
    <row r="1928" spans="1:4" ht="13.5" x14ac:dyDescent="0.25">
      <c r="A1928" s="456">
        <v>90830</v>
      </c>
      <c r="B1928" s="456" t="s">
        <v>8301</v>
      </c>
      <c r="C1928" s="456" t="s">
        <v>65</v>
      </c>
      <c r="D1928" s="457">
        <v>151.06</v>
      </c>
    </row>
    <row r="1929" spans="1:4" ht="13.5" x14ac:dyDescent="0.25">
      <c r="A1929" s="456">
        <v>90831</v>
      </c>
      <c r="B1929" s="456" t="s">
        <v>8302</v>
      </c>
      <c r="C1929" s="456" t="s">
        <v>65</v>
      </c>
      <c r="D1929" s="457">
        <v>132.9</v>
      </c>
    </row>
    <row r="1930" spans="1:4" ht="13.5" x14ac:dyDescent="0.25">
      <c r="A1930" s="456">
        <v>90841</v>
      </c>
      <c r="B1930" s="456" t="s">
        <v>8303</v>
      </c>
      <c r="C1930" s="456" t="s">
        <v>65</v>
      </c>
      <c r="D1930" s="457">
        <v>771.25</v>
      </c>
    </row>
    <row r="1931" spans="1:4" ht="13.5" x14ac:dyDescent="0.25">
      <c r="A1931" s="456">
        <v>90842</v>
      </c>
      <c r="B1931" s="456" t="s">
        <v>8304</v>
      </c>
      <c r="C1931" s="456" t="s">
        <v>65</v>
      </c>
      <c r="D1931" s="457">
        <v>778.11</v>
      </c>
    </row>
    <row r="1932" spans="1:4" ht="13.5" x14ac:dyDescent="0.25">
      <c r="A1932" s="456">
        <v>90843</v>
      </c>
      <c r="B1932" s="456" t="s">
        <v>8305</v>
      </c>
      <c r="C1932" s="456" t="s">
        <v>65</v>
      </c>
      <c r="D1932" s="457">
        <v>818.69</v>
      </c>
    </row>
    <row r="1933" spans="1:4" ht="13.5" x14ac:dyDescent="0.25">
      <c r="A1933" s="456">
        <v>90844</v>
      </c>
      <c r="B1933" s="456" t="s">
        <v>8306</v>
      </c>
      <c r="C1933" s="456" t="s">
        <v>65</v>
      </c>
      <c r="D1933" s="457">
        <v>892.28</v>
      </c>
    </row>
    <row r="1934" spans="1:4" ht="13.5" x14ac:dyDescent="0.25">
      <c r="A1934" s="456">
        <v>90845</v>
      </c>
      <c r="B1934" s="456" t="s">
        <v>8893</v>
      </c>
      <c r="C1934" s="456" t="s">
        <v>65</v>
      </c>
      <c r="D1934" s="458">
        <v>1056.5999999999999</v>
      </c>
    </row>
    <row r="1935" spans="1:4" ht="13.5" x14ac:dyDescent="0.25">
      <c r="A1935" s="456">
        <v>90846</v>
      </c>
      <c r="B1935" s="456" t="s">
        <v>8894</v>
      </c>
      <c r="C1935" s="456" t="s">
        <v>65</v>
      </c>
      <c r="D1935" s="458">
        <v>1120.72</v>
      </c>
    </row>
    <row r="1936" spans="1:4" ht="13.5" x14ac:dyDescent="0.25">
      <c r="A1936" s="456">
        <v>90847</v>
      </c>
      <c r="B1936" s="456" t="s">
        <v>8307</v>
      </c>
      <c r="C1936" s="456" t="s">
        <v>65</v>
      </c>
      <c r="D1936" s="457">
        <v>638.35</v>
      </c>
    </row>
    <row r="1937" spans="1:4" ht="13.5" x14ac:dyDescent="0.25">
      <c r="A1937" s="456">
        <v>90848</v>
      </c>
      <c r="B1937" s="456" t="s">
        <v>8308</v>
      </c>
      <c r="C1937" s="456" t="s">
        <v>65</v>
      </c>
      <c r="D1937" s="457">
        <v>645.21</v>
      </c>
    </row>
    <row r="1938" spans="1:4" ht="13.5" x14ac:dyDescent="0.25">
      <c r="A1938" s="456">
        <v>90849</v>
      </c>
      <c r="B1938" s="456" t="s">
        <v>8309</v>
      </c>
      <c r="C1938" s="456" t="s">
        <v>65</v>
      </c>
      <c r="D1938" s="457">
        <v>667.63</v>
      </c>
    </row>
    <row r="1939" spans="1:4" ht="13.5" x14ac:dyDescent="0.25">
      <c r="A1939" s="456">
        <v>90850</v>
      </c>
      <c r="B1939" s="456" t="s">
        <v>8310</v>
      </c>
      <c r="C1939" s="456" t="s">
        <v>65</v>
      </c>
      <c r="D1939" s="457">
        <v>741.22</v>
      </c>
    </row>
    <row r="1940" spans="1:4" ht="13.5" x14ac:dyDescent="0.25">
      <c r="A1940" s="456">
        <v>90851</v>
      </c>
      <c r="B1940" s="456" t="s">
        <v>8895</v>
      </c>
      <c r="C1940" s="456" t="s">
        <v>65</v>
      </c>
      <c r="D1940" s="457">
        <v>905.54</v>
      </c>
    </row>
    <row r="1941" spans="1:4" ht="13.5" x14ac:dyDescent="0.25">
      <c r="A1941" s="456">
        <v>90852</v>
      </c>
      <c r="B1941" s="456" t="s">
        <v>8896</v>
      </c>
      <c r="C1941" s="456" t="s">
        <v>65</v>
      </c>
      <c r="D1941" s="457">
        <v>969.66</v>
      </c>
    </row>
    <row r="1942" spans="1:4" ht="13.5" x14ac:dyDescent="0.25">
      <c r="A1942" s="456">
        <v>91009</v>
      </c>
      <c r="B1942" s="456" t="s">
        <v>8311</v>
      </c>
      <c r="C1942" s="456" t="s">
        <v>65</v>
      </c>
      <c r="D1942" s="457">
        <v>301.14999999999998</v>
      </c>
    </row>
    <row r="1943" spans="1:4" ht="13.5" x14ac:dyDescent="0.25">
      <c r="A1943" s="456">
        <v>91010</v>
      </c>
      <c r="B1943" s="456" t="s">
        <v>8312</v>
      </c>
      <c r="C1943" s="456" t="s">
        <v>65</v>
      </c>
      <c r="D1943" s="457">
        <v>307.05</v>
      </c>
    </row>
    <row r="1944" spans="1:4" ht="13.5" x14ac:dyDescent="0.25">
      <c r="A1944" s="456">
        <v>91011</v>
      </c>
      <c r="B1944" s="456" t="s">
        <v>8313</v>
      </c>
      <c r="C1944" s="456" t="s">
        <v>65</v>
      </c>
      <c r="D1944" s="457">
        <v>358.87</v>
      </c>
    </row>
    <row r="1945" spans="1:4" ht="13.5" x14ac:dyDescent="0.25">
      <c r="A1945" s="456">
        <v>91012</v>
      </c>
      <c r="B1945" s="456" t="s">
        <v>8314</v>
      </c>
      <c r="C1945" s="456" t="s">
        <v>65</v>
      </c>
      <c r="D1945" s="457">
        <v>398.51</v>
      </c>
    </row>
    <row r="1946" spans="1:4" ht="13.5" x14ac:dyDescent="0.25">
      <c r="A1946" s="456">
        <v>91013</v>
      </c>
      <c r="B1946" s="456" t="s">
        <v>8315</v>
      </c>
      <c r="C1946" s="456" t="s">
        <v>65</v>
      </c>
      <c r="D1946" s="457">
        <v>648.59</v>
      </c>
    </row>
    <row r="1947" spans="1:4" ht="13.5" x14ac:dyDescent="0.25">
      <c r="A1947" s="456">
        <v>91014</v>
      </c>
      <c r="B1947" s="456" t="s">
        <v>8316</v>
      </c>
      <c r="C1947" s="456" t="s">
        <v>65</v>
      </c>
      <c r="D1947" s="457">
        <v>655.94</v>
      </c>
    </row>
    <row r="1948" spans="1:4" ht="13.5" x14ac:dyDescent="0.25">
      <c r="A1948" s="456">
        <v>91015</v>
      </c>
      <c r="B1948" s="456" t="s">
        <v>8317</v>
      </c>
      <c r="C1948" s="456" t="s">
        <v>65</v>
      </c>
      <c r="D1948" s="457">
        <v>709.21</v>
      </c>
    </row>
    <row r="1949" spans="1:4" ht="13.5" x14ac:dyDescent="0.25">
      <c r="A1949" s="456">
        <v>91016</v>
      </c>
      <c r="B1949" s="456" t="s">
        <v>8318</v>
      </c>
      <c r="C1949" s="456" t="s">
        <v>65</v>
      </c>
      <c r="D1949" s="457">
        <v>750.3</v>
      </c>
    </row>
    <row r="1950" spans="1:4" ht="13.5" x14ac:dyDescent="0.25">
      <c r="A1950" s="456">
        <v>91287</v>
      </c>
      <c r="B1950" s="456" t="s">
        <v>8319</v>
      </c>
      <c r="C1950" s="456" t="s">
        <v>65</v>
      </c>
      <c r="D1950" s="457">
        <v>154.57</v>
      </c>
    </row>
    <row r="1951" spans="1:4" ht="13.5" x14ac:dyDescent="0.25">
      <c r="A1951" s="456">
        <v>91292</v>
      </c>
      <c r="B1951" s="456" t="s">
        <v>8320</v>
      </c>
      <c r="C1951" s="456" t="s">
        <v>65</v>
      </c>
      <c r="D1951" s="457">
        <v>231.52</v>
      </c>
    </row>
    <row r="1952" spans="1:4" ht="13.5" x14ac:dyDescent="0.25">
      <c r="A1952" s="456">
        <v>91295</v>
      </c>
      <c r="B1952" s="456" t="s">
        <v>8321</v>
      </c>
      <c r="C1952" s="456" t="s">
        <v>65</v>
      </c>
      <c r="D1952" s="457">
        <v>310.02</v>
      </c>
    </row>
    <row r="1953" spans="1:4" ht="13.5" x14ac:dyDescent="0.25">
      <c r="A1953" s="456">
        <v>91296</v>
      </c>
      <c r="B1953" s="456" t="s">
        <v>8322</v>
      </c>
      <c r="C1953" s="456" t="s">
        <v>65</v>
      </c>
      <c r="D1953" s="457">
        <v>331.83</v>
      </c>
    </row>
    <row r="1954" spans="1:4" ht="13.5" x14ac:dyDescent="0.25">
      <c r="A1954" s="456">
        <v>91297</v>
      </c>
      <c r="B1954" s="456" t="s">
        <v>8323</v>
      </c>
      <c r="C1954" s="456" t="s">
        <v>65</v>
      </c>
      <c r="D1954" s="457">
        <v>364.78</v>
      </c>
    </row>
    <row r="1955" spans="1:4" ht="13.5" x14ac:dyDescent="0.25">
      <c r="A1955" s="456">
        <v>91298</v>
      </c>
      <c r="B1955" s="456" t="s">
        <v>8324</v>
      </c>
      <c r="C1955" s="456" t="s">
        <v>65</v>
      </c>
      <c r="D1955" s="457">
        <v>766.95</v>
      </c>
    </row>
    <row r="1956" spans="1:4" ht="13.5" x14ac:dyDescent="0.25">
      <c r="A1956" s="456">
        <v>91299</v>
      </c>
      <c r="B1956" s="456" t="s">
        <v>8325</v>
      </c>
      <c r="C1956" s="456" t="s">
        <v>65</v>
      </c>
      <c r="D1956" s="458">
        <v>1071.03</v>
      </c>
    </row>
    <row r="1957" spans="1:4" ht="13.5" x14ac:dyDescent="0.25">
      <c r="A1957" s="456">
        <v>91304</v>
      </c>
      <c r="B1957" s="456" t="s">
        <v>8326</v>
      </c>
      <c r="C1957" s="456" t="s">
        <v>65</v>
      </c>
      <c r="D1957" s="457">
        <v>90.4</v>
      </c>
    </row>
    <row r="1958" spans="1:4" ht="13.5" x14ac:dyDescent="0.25">
      <c r="A1958" s="456">
        <v>91305</v>
      </c>
      <c r="B1958" s="456" t="s">
        <v>8327</v>
      </c>
      <c r="C1958" s="456" t="s">
        <v>65</v>
      </c>
      <c r="D1958" s="457">
        <v>91.17</v>
      </c>
    </row>
    <row r="1959" spans="1:4" ht="13.5" x14ac:dyDescent="0.25">
      <c r="A1959" s="456">
        <v>91306</v>
      </c>
      <c r="B1959" s="456" t="s">
        <v>8328</v>
      </c>
      <c r="C1959" s="456" t="s">
        <v>65</v>
      </c>
      <c r="D1959" s="457">
        <v>132.9</v>
      </c>
    </row>
    <row r="1960" spans="1:4" ht="13.5" x14ac:dyDescent="0.25">
      <c r="A1960" s="456">
        <v>91307</v>
      </c>
      <c r="B1960" s="456" t="s">
        <v>8329</v>
      </c>
      <c r="C1960" s="456" t="s">
        <v>65</v>
      </c>
      <c r="D1960" s="457">
        <v>77.09</v>
      </c>
    </row>
    <row r="1961" spans="1:4" ht="13.5" x14ac:dyDescent="0.25">
      <c r="A1961" s="456">
        <v>91312</v>
      </c>
      <c r="B1961" s="456" t="s">
        <v>8330</v>
      </c>
      <c r="C1961" s="456" t="s">
        <v>65</v>
      </c>
      <c r="D1961" s="457">
        <v>663.13</v>
      </c>
    </row>
    <row r="1962" spans="1:4" ht="13.5" x14ac:dyDescent="0.25">
      <c r="A1962" s="456">
        <v>91313</v>
      </c>
      <c r="B1962" s="456" t="s">
        <v>8331</v>
      </c>
      <c r="C1962" s="456" t="s">
        <v>65</v>
      </c>
      <c r="D1962" s="457">
        <v>655.49</v>
      </c>
    </row>
    <row r="1963" spans="1:4" ht="13.5" x14ac:dyDescent="0.25">
      <c r="A1963" s="456">
        <v>91314</v>
      </c>
      <c r="B1963" s="456" t="s">
        <v>8332</v>
      </c>
      <c r="C1963" s="456" t="s">
        <v>65</v>
      </c>
      <c r="D1963" s="457">
        <v>690.81</v>
      </c>
    </row>
    <row r="1964" spans="1:4" ht="13.5" x14ac:dyDescent="0.25">
      <c r="A1964" s="456">
        <v>91315</v>
      </c>
      <c r="B1964" s="456" t="s">
        <v>8333</v>
      </c>
      <c r="C1964" s="456" t="s">
        <v>65</v>
      </c>
      <c r="D1964" s="457">
        <v>763.98</v>
      </c>
    </row>
    <row r="1965" spans="1:4" ht="13.5" x14ac:dyDescent="0.25">
      <c r="A1965" s="456">
        <v>91316</v>
      </c>
      <c r="B1965" s="456" t="s">
        <v>8897</v>
      </c>
      <c r="C1965" s="456" t="s">
        <v>65</v>
      </c>
      <c r="D1965" s="457">
        <v>928.72</v>
      </c>
    </row>
    <row r="1966" spans="1:4" ht="13.5" x14ac:dyDescent="0.25">
      <c r="A1966" s="456">
        <v>91317</v>
      </c>
      <c r="B1966" s="456" t="s">
        <v>8898</v>
      </c>
      <c r="C1966" s="456" t="s">
        <v>65</v>
      </c>
      <c r="D1966" s="457">
        <v>992.42</v>
      </c>
    </row>
    <row r="1967" spans="1:4" ht="13.5" x14ac:dyDescent="0.25">
      <c r="A1967" s="456">
        <v>91318</v>
      </c>
      <c r="B1967" s="456" t="s">
        <v>8334</v>
      </c>
      <c r="C1967" s="456" t="s">
        <v>65</v>
      </c>
      <c r="D1967" s="457">
        <v>571.96</v>
      </c>
    </row>
    <row r="1968" spans="1:4" ht="13.5" x14ac:dyDescent="0.25">
      <c r="A1968" s="456">
        <v>91319</v>
      </c>
      <c r="B1968" s="456" t="s">
        <v>8335</v>
      </c>
      <c r="C1968" s="456" t="s">
        <v>65</v>
      </c>
      <c r="D1968" s="457">
        <v>578.4</v>
      </c>
    </row>
    <row r="1969" spans="1:4" ht="13.5" x14ac:dyDescent="0.25">
      <c r="A1969" s="456">
        <v>91320</v>
      </c>
      <c r="B1969" s="456" t="s">
        <v>8336</v>
      </c>
      <c r="C1969" s="456" t="s">
        <v>65</v>
      </c>
      <c r="D1969" s="457">
        <v>600.41</v>
      </c>
    </row>
    <row r="1970" spans="1:4" ht="13.5" x14ac:dyDescent="0.25">
      <c r="A1970" s="456">
        <v>91321</v>
      </c>
      <c r="B1970" s="456" t="s">
        <v>8337</v>
      </c>
      <c r="C1970" s="456" t="s">
        <v>65</v>
      </c>
      <c r="D1970" s="457">
        <v>673.58</v>
      </c>
    </row>
    <row r="1971" spans="1:4" ht="13.5" x14ac:dyDescent="0.25">
      <c r="A1971" s="456">
        <v>91322</v>
      </c>
      <c r="B1971" s="456" t="s">
        <v>8899</v>
      </c>
      <c r="C1971" s="456" t="s">
        <v>65</v>
      </c>
      <c r="D1971" s="457">
        <v>838.32</v>
      </c>
    </row>
    <row r="1972" spans="1:4" ht="13.5" x14ac:dyDescent="0.25">
      <c r="A1972" s="456">
        <v>91323</v>
      </c>
      <c r="B1972" s="456" t="s">
        <v>8900</v>
      </c>
      <c r="C1972" s="456" t="s">
        <v>65</v>
      </c>
      <c r="D1972" s="457">
        <v>902.02</v>
      </c>
    </row>
    <row r="1973" spans="1:4" ht="13.5" x14ac:dyDescent="0.25">
      <c r="A1973" s="456">
        <v>91324</v>
      </c>
      <c r="B1973" s="456" t="s">
        <v>8338</v>
      </c>
      <c r="C1973" s="456" t="s">
        <v>65</v>
      </c>
      <c r="D1973" s="457">
        <v>582.20000000000005</v>
      </c>
    </row>
    <row r="1974" spans="1:4" ht="13.5" x14ac:dyDescent="0.25">
      <c r="A1974" s="456">
        <v>91325</v>
      </c>
      <c r="B1974" s="456" t="s">
        <v>8339</v>
      </c>
      <c r="C1974" s="456" t="s">
        <v>65</v>
      </c>
      <c r="D1974" s="457">
        <v>589.13</v>
      </c>
    </row>
    <row r="1975" spans="1:4" ht="13.5" x14ac:dyDescent="0.25">
      <c r="A1975" s="456">
        <v>91326</v>
      </c>
      <c r="B1975" s="456" t="s">
        <v>8340</v>
      </c>
      <c r="C1975" s="456" t="s">
        <v>65</v>
      </c>
      <c r="D1975" s="457">
        <v>641.99</v>
      </c>
    </row>
    <row r="1976" spans="1:4" ht="13.5" x14ac:dyDescent="0.25">
      <c r="A1976" s="456">
        <v>91327</v>
      </c>
      <c r="B1976" s="456" t="s">
        <v>8341</v>
      </c>
      <c r="C1976" s="456" t="s">
        <v>65</v>
      </c>
      <c r="D1976" s="457">
        <v>682.66</v>
      </c>
    </row>
    <row r="1977" spans="1:4" ht="13.5" x14ac:dyDescent="0.25">
      <c r="A1977" s="456">
        <v>91328</v>
      </c>
      <c r="B1977" s="456" t="s">
        <v>8342</v>
      </c>
      <c r="C1977" s="456" t="s">
        <v>65</v>
      </c>
      <c r="D1977" s="457">
        <v>657.46</v>
      </c>
    </row>
    <row r="1978" spans="1:4" ht="13.5" x14ac:dyDescent="0.25">
      <c r="A1978" s="456">
        <v>91329</v>
      </c>
      <c r="B1978" s="456" t="s">
        <v>8343</v>
      </c>
      <c r="C1978" s="456" t="s">
        <v>65</v>
      </c>
      <c r="D1978" s="457">
        <v>591.07000000000005</v>
      </c>
    </row>
    <row r="1979" spans="1:4" ht="13.5" x14ac:dyDescent="0.25">
      <c r="A1979" s="456">
        <v>91330</v>
      </c>
      <c r="B1979" s="456" t="s">
        <v>8344</v>
      </c>
      <c r="C1979" s="456" t="s">
        <v>65</v>
      </c>
      <c r="D1979" s="457">
        <v>680.72</v>
      </c>
    </row>
    <row r="1980" spans="1:4" ht="13.5" x14ac:dyDescent="0.25">
      <c r="A1980" s="456">
        <v>91331</v>
      </c>
      <c r="B1980" s="456" t="s">
        <v>8345</v>
      </c>
      <c r="C1980" s="456" t="s">
        <v>65</v>
      </c>
      <c r="D1980" s="457">
        <v>613.91</v>
      </c>
    </row>
    <row r="1981" spans="1:4" ht="13.5" x14ac:dyDescent="0.25">
      <c r="A1981" s="456">
        <v>91332</v>
      </c>
      <c r="B1981" s="456" t="s">
        <v>8346</v>
      </c>
      <c r="C1981" s="456" t="s">
        <v>65</v>
      </c>
      <c r="D1981" s="457">
        <v>715.12</v>
      </c>
    </row>
    <row r="1982" spans="1:4" ht="13.5" x14ac:dyDescent="0.25">
      <c r="A1982" s="456">
        <v>91333</v>
      </c>
      <c r="B1982" s="456" t="s">
        <v>8347</v>
      </c>
      <c r="C1982" s="456" t="s">
        <v>65</v>
      </c>
      <c r="D1982" s="457">
        <v>647.9</v>
      </c>
    </row>
    <row r="1983" spans="1:4" ht="13.5" x14ac:dyDescent="0.25">
      <c r="A1983" s="456">
        <v>91334</v>
      </c>
      <c r="B1983" s="456" t="s">
        <v>8348</v>
      </c>
      <c r="C1983" s="456" t="s">
        <v>65</v>
      </c>
      <c r="D1983" s="458">
        <v>1117.29</v>
      </c>
    </row>
    <row r="1984" spans="1:4" ht="13.5" x14ac:dyDescent="0.25">
      <c r="A1984" s="456">
        <v>91335</v>
      </c>
      <c r="B1984" s="456" t="s">
        <v>8349</v>
      </c>
      <c r="C1984" s="456" t="s">
        <v>65</v>
      </c>
      <c r="D1984" s="458">
        <v>1050.07</v>
      </c>
    </row>
    <row r="1985" spans="1:4" ht="13.5" x14ac:dyDescent="0.25">
      <c r="A1985" s="456">
        <v>91336</v>
      </c>
      <c r="B1985" s="456" t="s">
        <v>8350</v>
      </c>
      <c r="C1985" s="456" t="s">
        <v>65</v>
      </c>
      <c r="D1985" s="458">
        <v>1421.37</v>
      </c>
    </row>
    <row r="1986" spans="1:4" ht="13.5" x14ac:dyDescent="0.25">
      <c r="A1986" s="456">
        <v>91337</v>
      </c>
      <c r="B1986" s="456" t="s">
        <v>8351</v>
      </c>
      <c r="C1986" s="456" t="s">
        <v>65</v>
      </c>
      <c r="D1986" s="458">
        <v>1354.15</v>
      </c>
    </row>
    <row r="1987" spans="1:4" ht="13.5" x14ac:dyDescent="0.25">
      <c r="A1987" s="456">
        <v>100659</v>
      </c>
      <c r="B1987" s="456" t="s">
        <v>8352</v>
      </c>
      <c r="C1987" s="456" t="s">
        <v>13</v>
      </c>
      <c r="D1987" s="457">
        <v>7.25</v>
      </c>
    </row>
    <row r="1988" spans="1:4" ht="13.5" x14ac:dyDescent="0.25">
      <c r="A1988" s="456">
        <v>100660</v>
      </c>
      <c r="B1988" s="456" t="s">
        <v>8353</v>
      </c>
      <c r="C1988" s="456" t="s">
        <v>13</v>
      </c>
      <c r="D1988" s="457">
        <v>5.16</v>
      </c>
    </row>
    <row r="1989" spans="1:4" ht="13.5" x14ac:dyDescent="0.25">
      <c r="A1989" s="456">
        <v>100675</v>
      </c>
      <c r="B1989" s="456" t="s">
        <v>8354</v>
      </c>
      <c r="C1989" s="456" t="s">
        <v>65</v>
      </c>
      <c r="D1989" s="457">
        <v>858.61</v>
      </c>
    </row>
    <row r="1990" spans="1:4" ht="13.5" x14ac:dyDescent="0.25">
      <c r="A1990" s="456">
        <v>100676</v>
      </c>
      <c r="B1990" s="456" t="s">
        <v>8355</v>
      </c>
      <c r="C1990" s="456" t="s">
        <v>65</v>
      </c>
      <c r="D1990" s="457">
        <v>129.59</v>
      </c>
    </row>
    <row r="1991" spans="1:4" ht="13.5" x14ac:dyDescent="0.25">
      <c r="A1991" s="456">
        <v>100678</v>
      </c>
      <c r="B1991" s="456" t="s">
        <v>8356</v>
      </c>
      <c r="C1991" s="456" t="s">
        <v>65</v>
      </c>
      <c r="D1991" s="457">
        <v>781.49</v>
      </c>
    </row>
    <row r="1992" spans="1:4" ht="13.5" x14ac:dyDescent="0.25">
      <c r="A1992" s="456">
        <v>100679</v>
      </c>
      <c r="B1992" s="456" t="s">
        <v>8357</v>
      </c>
      <c r="C1992" s="456" t="s">
        <v>65</v>
      </c>
      <c r="D1992" s="457">
        <v>673.37</v>
      </c>
    </row>
    <row r="1993" spans="1:4" ht="13.5" x14ac:dyDescent="0.25">
      <c r="A1993" s="456">
        <v>100680</v>
      </c>
      <c r="B1993" s="456" t="s">
        <v>8358</v>
      </c>
      <c r="C1993" s="456" t="s">
        <v>65</v>
      </c>
      <c r="D1993" s="457">
        <v>788.84</v>
      </c>
    </row>
    <row r="1994" spans="1:4" ht="13.5" x14ac:dyDescent="0.25">
      <c r="A1994" s="456">
        <v>100681</v>
      </c>
      <c r="B1994" s="456" t="s">
        <v>8359</v>
      </c>
      <c r="C1994" s="456" t="s">
        <v>65</v>
      </c>
      <c r="D1994" s="457">
        <v>813.62</v>
      </c>
    </row>
    <row r="1995" spans="1:4" ht="13.5" x14ac:dyDescent="0.25">
      <c r="A1995" s="456">
        <v>100682</v>
      </c>
      <c r="B1995" s="456" t="s">
        <v>8360</v>
      </c>
      <c r="C1995" s="456" t="s">
        <v>65</v>
      </c>
      <c r="D1995" s="457">
        <v>691</v>
      </c>
    </row>
    <row r="1996" spans="1:4" ht="13.5" x14ac:dyDescent="0.25">
      <c r="A1996" s="456">
        <v>100683</v>
      </c>
      <c r="B1996" s="456" t="s">
        <v>8361</v>
      </c>
      <c r="C1996" s="456" t="s">
        <v>65</v>
      </c>
      <c r="D1996" s="457">
        <v>860.27</v>
      </c>
    </row>
    <row r="1997" spans="1:4" ht="13.5" x14ac:dyDescent="0.25">
      <c r="A1997" s="456">
        <v>100684</v>
      </c>
      <c r="B1997" s="456" t="s">
        <v>8362</v>
      </c>
      <c r="C1997" s="456" t="s">
        <v>65</v>
      </c>
      <c r="D1997" s="457">
        <v>732.39</v>
      </c>
    </row>
    <row r="1998" spans="1:4" ht="13.5" x14ac:dyDescent="0.25">
      <c r="A1998" s="456">
        <v>100685</v>
      </c>
      <c r="B1998" s="456" t="s">
        <v>8363</v>
      </c>
      <c r="C1998" s="456" t="s">
        <v>65</v>
      </c>
      <c r="D1998" s="457">
        <v>901.36</v>
      </c>
    </row>
    <row r="1999" spans="1:4" ht="13.5" x14ac:dyDescent="0.25">
      <c r="A1999" s="456">
        <v>100686</v>
      </c>
      <c r="B1999" s="456" t="s">
        <v>8364</v>
      </c>
      <c r="C1999" s="456" t="s">
        <v>65</v>
      </c>
      <c r="D1999" s="457">
        <v>773.06</v>
      </c>
    </row>
    <row r="2000" spans="1:4" ht="13.5" x14ac:dyDescent="0.25">
      <c r="A2000" s="456">
        <v>100687</v>
      </c>
      <c r="B2000" s="456" t="s">
        <v>8365</v>
      </c>
      <c r="C2000" s="456" t="s">
        <v>65</v>
      </c>
      <c r="D2000" s="457">
        <v>790.36</v>
      </c>
    </row>
    <row r="2001" spans="1:4" ht="13.5" x14ac:dyDescent="0.25">
      <c r="A2001" s="456">
        <v>100688</v>
      </c>
      <c r="B2001" s="456" t="s">
        <v>8366</v>
      </c>
      <c r="C2001" s="456" t="s">
        <v>65</v>
      </c>
      <c r="D2001" s="457">
        <v>682.24</v>
      </c>
    </row>
    <row r="2002" spans="1:4" ht="13.5" x14ac:dyDescent="0.25">
      <c r="A2002" s="456">
        <v>100689</v>
      </c>
      <c r="B2002" s="456" t="s">
        <v>8367</v>
      </c>
      <c r="C2002" s="456" t="s">
        <v>65</v>
      </c>
      <c r="D2002" s="457">
        <v>866.18</v>
      </c>
    </row>
    <row r="2003" spans="1:4" ht="13.5" x14ac:dyDescent="0.25">
      <c r="A2003" s="456">
        <v>100690</v>
      </c>
      <c r="B2003" s="456" t="s">
        <v>8368</v>
      </c>
      <c r="C2003" s="456" t="s">
        <v>65</v>
      </c>
      <c r="D2003" s="457">
        <v>738.3</v>
      </c>
    </row>
    <row r="2004" spans="1:4" ht="13.5" x14ac:dyDescent="0.25">
      <c r="A2004" s="456">
        <v>100691</v>
      </c>
      <c r="B2004" s="456" t="s">
        <v>8369</v>
      </c>
      <c r="C2004" s="456" t="s">
        <v>65</v>
      </c>
      <c r="D2004" s="458">
        <v>1268.3499999999999</v>
      </c>
    </row>
    <row r="2005" spans="1:4" ht="13.5" x14ac:dyDescent="0.25">
      <c r="A2005" s="456">
        <v>100692</v>
      </c>
      <c r="B2005" s="456" t="s">
        <v>8370</v>
      </c>
      <c r="C2005" s="456" t="s">
        <v>65</v>
      </c>
      <c r="D2005" s="458">
        <v>1140.47</v>
      </c>
    </row>
    <row r="2006" spans="1:4" ht="13.5" x14ac:dyDescent="0.25">
      <c r="A2006" s="456">
        <v>100693</v>
      </c>
      <c r="B2006" s="456" t="s">
        <v>8371</v>
      </c>
      <c r="C2006" s="456" t="s">
        <v>65</v>
      </c>
      <c r="D2006" s="458">
        <v>1572.43</v>
      </c>
    </row>
    <row r="2007" spans="1:4" ht="13.5" x14ac:dyDescent="0.25">
      <c r="A2007" s="456">
        <v>100694</v>
      </c>
      <c r="B2007" s="456" t="s">
        <v>8372</v>
      </c>
      <c r="C2007" s="456" t="s">
        <v>65</v>
      </c>
      <c r="D2007" s="458">
        <v>1444.55</v>
      </c>
    </row>
    <row r="2008" spans="1:4" ht="13.5" x14ac:dyDescent="0.25">
      <c r="A2008" s="456">
        <v>100695</v>
      </c>
      <c r="B2008" s="456" t="s">
        <v>8373</v>
      </c>
      <c r="C2008" s="456" t="s">
        <v>65</v>
      </c>
      <c r="D2008" s="457">
        <v>46.69</v>
      </c>
    </row>
    <row r="2009" spans="1:4" ht="13.5" x14ac:dyDescent="0.25">
      <c r="A2009" s="456">
        <v>100696</v>
      </c>
      <c r="B2009" s="456" t="s">
        <v>8374</v>
      </c>
      <c r="C2009" s="456" t="s">
        <v>65</v>
      </c>
      <c r="D2009" s="457">
        <v>51.91</v>
      </c>
    </row>
    <row r="2010" spans="1:4" ht="13.5" x14ac:dyDescent="0.25">
      <c r="A2010" s="456">
        <v>100697</v>
      </c>
      <c r="B2010" s="456" t="s">
        <v>8375</v>
      </c>
      <c r="C2010" s="456" t="s">
        <v>65</v>
      </c>
      <c r="D2010" s="457">
        <v>57.17</v>
      </c>
    </row>
    <row r="2011" spans="1:4" ht="13.5" x14ac:dyDescent="0.25">
      <c r="A2011" s="456">
        <v>100698</v>
      </c>
      <c r="B2011" s="456" t="s">
        <v>8376</v>
      </c>
      <c r="C2011" s="456" t="s">
        <v>65</v>
      </c>
      <c r="D2011" s="457">
        <v>62.41</v>
      </c>
    </row>
    <row r="2012" spans="1:4" ht="13.5" x14ac:dyDescent="0.25">
      <c r="A2012" s="456">
        <v>100699</v>
      </c>
      <c r="B2012" s="456" t="s">
        <v>8377</v>
      </c>
      <c r="C2012" s="456" t="s">
        <v>65</v>
      </c>
      <c r="D2012" s="457">
        <v>74.150000000000006</v>
      </c>
    </row>
    <row r="2013" spans="1:4" ht="13.5" x14ac:dyDescent="0.25">
      <c r="A2013" s="456">
        <v>100700</v>
      </c>
      <c r="B2013" s="456" t="s">
        <v>8378</v>
      </c>
      <c r="C2013" s="456" t="s">
        <v>65</v>
      </c>
      <c r="D2013" s="457">
        <v>686.57</v>
      </c>
    </row>
    <row r="2014" spans="1:4" ht="13.5" x14ac:dyDescent="0.25">
      <c r="A2014" s="456">
        <v>100712</v>
      </c>
      <c r="B2014" s="456" t="s">
        <v>8379</v>
      </c>
      <c r="C2014" s="456" t="s">
        <v>65</v>
      </c>
      <c r="D2014" s="457">
        <v>666.22</v>
      </c>
    </row>
    <row r="2015" spans="1:4" ht="13.5" x14ac:dyDescent="0.25">
      <c r="A2015" s="456">
        <v>100665</v>
      </c>
      <c r="B2015" s="456" t="s">
        <v>8380</v>
      </c>
      <c r="C2015" s="456" t="s">
        <v>161</v>
      </c>
      <c r="D2015" s="457">
        <v>971.57</v>
      </c>
    </row>
    <row r="2016" spans="1:4" ht="13.5" x14ac:dyDescent="0.25">
      <c r="A2016" s="456">
        <v>100666</v>
      </c>
      <c r="B2016" s="456" t="s">
        <v>8381</v>
      </c>
      <c r="C2016" s="456" t="s">
        <v>161</v>
      </c>
      <c r="D2016" s="457">
        <v>762.53</v>
      </c>
    </row>
    <row r="2017" spans="1:4" ht="13.5" x14ac:dyDescent="0.25">
      <c r="A2017" s="456">
        <v>100667</v>
      </c>
      <c r="B2017" s="456" t="s">
        <v>8382</v>
      </c>
      <c r="C2017" s="456" t="s">
        <v>161</v>
      </c>
      <c r="D2017" s="458">
        <v>1267.0899999999999</v>
      </c>
    </row>
    <row r="2018" spans="1:4" ht="13.5" x14ac:dyDescent="0.25">
      <c r="A2018" s="456">
        <v>100668</v>
      </c>
      <c r="B2018" s="456" t="s">
        <v>8383</v>
      </c>
      <c r="C2018" s="456" t="s">
        <v>161</v>
      </c>
      <c r="D2018" s="458">
        <v>1486.11</v>
      </c>
    </row>
    <row r="2019" spans="1:4" ht="13.5" x14ac:dyDescent="0.25">
      <c r="A2019" s="456">
        <v>100669</v>
      </c>
      <c r="B2019" s="456" t="s">
        <v>8384</v>
      </c>
      <c r="C2019" s="456" t="s">
        <v>161</v>
      </c>
      <c r="D2019" s="457">
        <v>896.17</v>
      </c>
    </row>
    <row r="2020" spans="1:4" ht="13.5" x14ac:dyDescent="0.25">
      <c r="A2020" s="456">
        <v>100670</v>
      </c>
      <c r="B2020" s="456" t="s">
        <v>8385</v>
      </c>
      <c r="C2020" s="456" t="s">
        <v>161</v>
      </c>
      <c r="D2020" s="458">
        <v>1215.6199999999999</v>
      </c>
    </row>
    <row r="2021" spans="1:4" ht="13.5" x14ac:dyDescent="0.25">
      <c r="A2021" s="456">
        <v>100671</v>
      </c>
      <c r="B2021" s="456" t="s">
        <v>8386</v>
      </c>
      <c r="C2021" s="456" t="s">
        <v>161</v>
      </c>
      <c r="D2021" s="458">
        <v>1515.98</v>
      </c>
    </row>
    <row r="2022" spans="1:4" ht="13.5" x14ac:dyDescent="0.25">
      <c r="A2022" s="456">
        <v>100672</v>
      </c>
      <c r="B2022" s="456" t="s">
        <v>8387</v>
      </c>
      <c r="C2022" s="456" t="s">
        <v>161</v>
      </c>
      <c r="D2022" s="457">
        <v>967.9</v>
      </c>
    </row>
    <row r="2023" spans="1:4" ht="13.5" x14ac:dyDescent="0.25">
      <c r="A2023" s="456">
        <v>100701</v>
      </c>
      <c r="B2023" s="456" t="s">
        <v>8388</v>
      </c>
      <c r="C2023" s="456" t="s">
        <v>161</v>
      </c>
      <c r="D2023" s="457">
        <v>555.53</v>
      </c>
    </row>
    <row r="2024" spans="1:4" ht="13.5" x14ac:dyDescent="0.25">
      <c r="A2024" s="456">
        <v>94559</v>
      </c>
      <c r="B2024" s="456" t="s">
        <v>8389</v>
      </c>
      <c r="C2024" s="456" t="s">
        <v>161</v>
      </c>
      <c r="D2024" s="457">
        <v>783.56</v>
      </c>
    </row>
    <row r="2025" spans="1:4" ht="13.5" x14ac:dyDescent="0.25">
      <c r="A2025" s="456">
        <v>94562</v>
      </c>
      <c r="B2025" s="456" t="s">
        <v>8390</v>
      </c>
      <c r="C2025" s="456" t="s">
        <v>161</v>
      </c>
      <c r="D2025" s="457">
        <v>769.51</v>
      </c>
    </row>
    <row r="2026" spans="1:4" ht="13.5" x14ac:dyDescent="0.25">
      <c r="A2026" s="456">
        <v>94587</v>
      </c>
      <c r="B2026" s="456" t="s">
        <v>8391</v>
      </c>
      <c r="C2026" s="456" t="s">
        <v>13</v>
      </c>
      <c r="D2026" s="457">
        <v>67.540000000000006</v>
      </c>
    </row>
    <row r="2027" spans="1:4" ht="13.5" x14ac:dyDescent="0.25">
      <c r="A2027" s="456">
        <v>94588</v>
      </c>
      <c r="B2027" s="456" t="s">
        <v>8392</v>
      </c>
      <c r="C2027" s="456" t="s">
        <v>13</v>
      </c>
      <c r="D2027" s="457">
        <v>61.16</v>
      </c>
    </row>
    <row r="2028" spans="1:4" ht="13.5" x14ac:dyDescent="0.25">
      <c r="A2028" s="456">
        <v>99837</v>
      </c>
      <c r="B2028" s="456" t="s">
        <v>7603</v>
      </c>
      <c r="C2028" s="456" t="s">
        <v>13</v>
      </c>
      <c r="D2028" s="457">
        <v>597.36</v>
      </c>
    </row>
    <row r="2029" spans="1:4" ht="13.5" x14ac:dyDescent="0.25">
      <c r="A2029" s="456">
        <v>99839</v>
      </c>
      <c r="B2029" s="456" t="s">
        <v>7604</v>
      </c>
      <c r="C2029" s="456" t="s">
        <v>13</v>
      </c>
      <c r="D2029" s="457">
        <v>481.33</v>
      </c>
    </row>
    <row r="2030" spans="1:4" ht="13.5" x14ac:dyDescent="0.25">
      <c r="A2030" s="456">
        <v>99841</v>
      </c>
      <c r="B2030" s="456" t="s">
        <v>7605</v>
      </c>
      <c r="C2030" s="456" t="s">
        <v>13</v>
      </c>
      <c r="D2030" s="458">
        <v>1487.23</v>
      </c>
    </row>
    <row r="2031" spans="1:4" ht="13.5" x14ac:dyDescent="0.25">
      <c r="A2031" s="456">
        <v>99855</v>
      </c>
      <c r="B2031" s="456" t="s">
        <v>7606</v>
      </c>
      <c r="C2031" s="456" t="s">
        <v>13</v>
      </c>
      <c r="D2031" s="457">
        <v>108.48</v>
      </c>
    </row>
    <row r="2032" spans="1:4" ht="13.5" x14ac:dyDescent="0.25">
      <c r="A2032" s="456">
        <v>99857</v>
      </c>
      <c r="B2032" s="456" t="s">
        <v>7607</v>
      </c>
      <c r="C2032" s="456" t="s">
        <v>13</v>
      </c>
      <c r="D2032" s="457">
        <v>79.06</v>
      </c>
    </row>
    <row r="2033" spans="1:4" ht="13.5" x14ac:dyDescent="0.25">
      <c r="A2033" s="456">
        <v>99861</v>
      </c>
      <c r="B2033" s="456" t="s">
        <v>7608</v>
      </c>
      <c r="C2033" s="456" t="s">
        <v>161</v>
      </c>
      <c r="D2033" s="457">
        <v>580.54</v>
      </c>
    </row>
    <row r="2034" spans="1:4" ht="13.5" x14ac:dyDescent="0.25">
      <c r="A2034" s="456">
        <v>99862</v>
      </c>
      <c r="B2034" s="456" t="s">
        <v>7609</v>
      </c>
      <c r="C2034" s="456" t="s">
        <v>161</v>
      </c>
      <c r="D2034" s="457">
        <v>525.92999999999995</v>
      </c>
    </row>
    <row r="2035" spans="1:4" ht="13.5" x14ac:dyDescent="0.25">
      <c r="A2035" s="456">
        <v>90838</v>
      </c>
      <c r="B2035" s="456" t="s">
        <v>8393</v>
      </c>
      <c r="C2035" s="456" t="s">
        <v>65</v>
      </c>
      <c r="D2035" s="458">
        <v>1390.9</v>
      </c>
    </row>
    <row r="2036" spans="1:4" ht="13.5" x14ac:dyDescent="0.25">
      <c r="A2036" s="456">
        <v>91338</v>
      </c>
      <c r="B2036" s="456" t="s">
        <v>8394</v>
      </c>
      <c r="C2036" s="456" t="s">
        <v>161</v>
      </c>
      <c r="D2036" s="457">
        <v>891.22</v>
      </c>
    </row>
    <row r="2037" spans="1:4" ht="13.5" x14ac:dyDescent="0.25">
      <c r="A2037" s="456">
        <v>91341</v>
      </c>
      <c r="B2037" s="456" t="s">
        <v>8395</v>
      </c>
      <c r="C2037" s="456" t="s">
        <v>161</v>
      </c>
      <c r="D2037" s="457">
        <v>721.35</v>
      </c>
    </row>
    <row r="2038" spans="1:4" ht="13.5" x14ac:dyDescent="0.25">
      <c r="A2038" s="456">
        <v>94805</v>
      </c>
      <c r="B2038" s="456" t="s">
        <v>8396</v>
      </c>
      <c r="C2038" s="456" t="s">
        <v>65</v>
      </c>
      <c r="D2038" s="457">
        <v>750.39</v>
      </c>
    </row>
    <row r="2039" spans="1:4" ht="13.5" x14ac:dyDescent="0.25">
      <c r="A2039" s="456">
        <v>94806</v>
      </c>
      <c r="B2039" s="456" t="s">
        <v>8397</v>
      </c>
      <c r="C2039" s="456" t="s">
        <v>65</v>
      </c>
      <c r="D2039" s="457">
        <v>644.02</v>
      </c>
    </row>
    <row r="2040" spans="1:4" ht="13.5" x14ac:dyDescent="0.25">
      <c r="A2040" s="456">
        <v>94807</v>
      </c>
      <c r="B2040" s="456" t="s">
        <v>8398</v>
      </c>
      <c r="C2040" s="456" t="s">
        <v>65</v>
      </c>
      <c r="D2040" s="457">
        <v>586.09</v>
      </c>
    </row>
    <row r="2041" spans="1:4" ht="13.5" x14ac:dyDescent="0.25">
      <c r="A2041" s="456">
        <v>100702</v>
      </c>
      <c r="B2041" s="456" t="s">
        <v>8399</v>
      </c>
      <c r="C2041" s="456" t="s">
        <v>161</v>
      </c>
      <c r="D2041" s="457">
        <v>464.48</v>
      </c>
    </row>
    <row r="2042" spans="1:4" ht="13.5" x14ac:dyDescent="0.25">
      <c r="A2042" s="456">
        <v>102188</v>
      </c>
      <c r="B2042" s="456" t="s">
        <v>11065</v>
      </c>
      <c r="C2042" s="456" t="s">
        <v>65</v>
      </c>
      <c r="D2042" s="457">
        <v>833.97</v>
      </c>
    </row>
    <row r="2043" spans="1:4" ht="13.5" x14ac:dyDescent="0.25">
      <c r="A2043" s="456">
        <v>102189</v>
      </c>
      <c r="B2043" s="456" t="s">
        <v>11066</v>
      </c>
      <c r="C2043" s="456" t="s">
        <v>65</v>
      </c>
      <c r="D2043" s="457">
        <v>213.91</v>
      </c>
    </row>
    <row r="2044" spans="1:4" ht="13.5" x14ac:dyDescent="0.25">
      <c r="A2044" s="456">
        <v>100703</v>
      </c>
      <c r="B2044" s="456" t="s">
        <v>8400</v>
      </c>
      <c r="C2044" s="456" t="s">
        <v>65</v>
      </c>
      <c r="D2044" s="457">
        <v>31.2</v>
      </c>
    </row>
    <row r="2045" spans="1:4" ht="13.5" x14ac:dyDescent="0.25">
      <c r="A2045" s="456">
        <v>100704</v>
      </c>
      <c r="B2045" s="456" t="s">
        <v>8401</v>
      </c>
      <c r="C2045" s="456" t="s">
        <v>65</v>
      </c>
      <c r="D2045" s="457">
        <v>67.930000000000007</v>
      </c>
    </row>
    <row r="2046" spans="1:4" ht="13.5" x14ac:dyDescent="0.25">
      <c r="A2046" s="456">
        <v>100705</v>
      </c>
      <c r="B2046" s="456" t="s">
        <v>8402</v>
      </c>
      <c r="C2046" s="456" t="s">
        <v>65</v>
      </c>
      <c r="D2046" s="457">
        <v>75.12</v>
      </c>
    </row>
    <row r="2047" spans="1:4" ht="13.5" x14ac:dyDescent="0.25">
      <c r="A2047" s="456">
        <v>100706</v>
      </c>
      <c r="B2047" s="456" t="s">
        <v>8403</v>
      </c>
      <c r="C2047" s="456" t="s">
        <v>65</v>
      </c>
      <c r="D2047" s="457">
        <v>63.17</v>
      </c>
    </row>
    <row r="2048" spans="1:4" ht="13.5" x14ac:dyDescent="0.25">
      <c r="A2048" s="456">
        <v>100707</v>
      </c>
      <c r="B2048" s="456" t="s">
        <v>8404</v>
      </c>
      <c r="C2048" s="456" t="s">
        <v>65</v>
      </c>
      <c r="D2048" s="457">
        <v>143.68</v>
      </c>
    </row>
    <row r="2049" spans="1:4" ht="13.5" x14ac:dyDescent="0.25">
      <c r="A2049" s="456">
        <v>100708</v>
      </c>
      <c r="B2049" s="456" t="s">
        <v>8405</v>
      </c>
      <c r="C2049" s="456" t="s">
        <v>65</v>
      </c>
      <c r="D2049" s="457">
        <v>181.58</v>
      </c>
    </row>
    <row r="2050" spans="1:4" ht="13.5" x14ac:dyDescent="0.25">
      <c r="A2050" s="456">
        <v>100709</v>
      </c>
      <c r="B2050" s="456" t="s">
        <v>8406</v>
      </c>
      <c r="C2050" s="456" t="s">
        <v>65</v>
      </c>
      <c r="D2050" s="457">
        <v>38.49</v>
      </c>
    </row>
    <row r="2051" spans="1:4" ht="13.5" x14ac:dyDescent="0.25">
      <c r="A2051" s="456">
        <v>100710</v>
      </c>
      <c r="B2051" s="456" t="s">
        <v>8407</v>
      </c>
      <c r="C2051" s="456" t="s">
        <v>65</v>
      </c>
      <c r="D2051" s="457">
        <v>101.02</v>
      </c>
    </row>
    <row r="2052" spans="1:4" ht="13.5" x14ac:dyDescent="0.25">
      <c r="A2052" s="456">
        <v>102151</v>
      </c>
      <c r="B2052" s="456" t="s">
        <v>11067</v>
      </c>
      <c r="C2052" s="456" t="s">
        <v>161</v>
      </c>
      <c r="D2052" s="457">
        <v>210.62</v>
      </c>
    </row>
    <row r="2053" spans="1:4" ht="13.5" x14ac:dyDescent="0.25">
      <c r="A2053" s="456">
        <v>102152</v>
      </c>
      <c r="B2053" s="456" t="s">
        <v>11068</v>
      </c>
      <c r="C2053" s="456" t="s">
        <v>161</v>
      </c>
      <c r="D2053" s="457">
        <v>269.70999999999998</v>
      </c>
    </row>
    <row r="2054" spans="1:4" ht="13.5" x14ac:dyDescent="0.25">
      <c r="A2054" s="456">
        <v>102153</v>
      </c>
      <c r="B2054" s="456" t="s">
        <v>11069</v>
      </c>
      <c r="C2054" s="456" t="s">
        <v>161</v>
      </c>
      <c r="D2054" s="457">
        <v>348.5</v>
      </c>
    </row>
    <row r="2055" spans="1:4" ht="13.5" x14ac:dyDescent="0.25">
      <c r="A2055" s="456">
        <v>102154</v>
      </c>
      <c r="B2055" s="456" t="s">
        <v>11070</v>
      </c>
      <c r="C2055" s="456" t="s">
        <v>161</v>
      </c>
      <c r="D2055" s="457">
        <v>302.58</v>
      </c>
    </row>
    <row r="2056" spans="1:4" ht="13.5" x14ac:dyDescent="0.25">
      <c r="A2056" s="456">
        <v>102155</v>
      </c>
      <c r="B2056" s="456" t="s">
        <v>11071</v>
      </c>
      <c r="C2056" s="456" t="s">
        <v>161</v>
      </c>
      <c r="D2056" s="457">
        <v>367.02</v>
      </c>
    </row>
    <row r="2057" spans="1:4" ht="13.5" x14ac:dyDescent="0.25">
      <c r="A2057" s="456">
        <v>102156</v>
      </c>
      <c r="B2057" s="456" t="s">
        <v>11072</v>
      </c>
      <c r="C2057" s="456" t="s">
        <v>161</v>
      </c>
      <c r="D2057" s="457">
        <v>355.42</v>
      </c>
    </row>
    <row r="2058" spans="1:4" ht="13.5" x14ac:dyDescent="0.25">
      <c r="A2058" s="456">
        <v>102157</v>
      </c>
      <c r="B2058" s="456" t="s">
        <v>11073</v>
      </c>
      <c r="C2058" s="456" t="s">
        <v>161</v>
      </c>
      <c r="D2058" s="457">
        <v>493.3</v>
      </c>
    </row>
    <row r="2059" spans="1:4" ht="13.5" x14ac:dyDescent="0.25">
      <c r="A2059" s="456">
        <v>102158</v>
      </c>
      <c r="B2059" s="456" t="s">
        <v>11074</v>
      </c>
      <c r="C2059" s="456" t="s">
        <v>161</v>
      </c>
      <c r="D2059" s="457">
        <v>503.77</v>
      </c>
    </row>
    <row r="2060" spans="1:4" ht="13.5" x14ac:dyDescent="0.25">
      <c r="A2060" s="456">
        <v>102159</v>
      </c>
      <c r="B2060" s="456" t="s">
        <v>11075</v>
      </c>
      <c r="C2060" s="456" t="s">
        <v>161</v>
      </c>
      <c r="D2060" s="457">
        <v>604.28</v>
      </c>
    </row>
    <row r="2061" spans="1:4" ht="13.5" x14ac:dyDescent="0.25">
      <c r="A2061" s="456">
        <v>102160</v>
      </c>
      <c r="B2061" s="456" t="s">
        <v>11076</v>
      </c>
      <c r="C2061" s="456" t="s">
        <v>161</v>
      </c>
      <c r="D2061" s="457">
        <v>230.31</v>
      </c>
    </row>
    <row r="2062" spans="1:4" ht="13.5" x14ac:dyDescent="0.25">
      <c r="A2062" s="456">
        <v>102161</v>
      </c>
      <c r="B2062" s="456" t="s">
        <v>11077</v>
      </c>
      <c r="C2062" s="456" t="s">
        <v>161</v>
      </c>
      <c r="D2062" s="457">
        <v>303.88</v>
      </c>
    </row>
    <row r="2063" spans="1:4" ht="13.5" x14ac:dyDescent="0.25">
      <c r="A2063" s="456">
        <v>102162</v>
      </c>
      <c r="B2063" s="456" t="s">
        <v>11078</v>
      </c>
      <c r="C2063" s="456" t="s">
        <v>161</v>
      </c>
      <c r="D2063" s="457">
        <v>362.97</v>
      </c>
    </row>
    <row r="2064" spans="1:4" ht="13.5" x14ac:dyDescent="0.25">
      <c r="A2064" s="456">
        <v>102163</v>
      </c>
      <c r="B2064" s="456" t="s">
        <v>11079</v>
      </c>
      <c r="C2064" s="456" t="s">
        <v>161</v>
      </c>
      <c r="D2064" s="457">
        <v>441.76</v>
      </c>
    </row>
    <row r="2065" spans="1:4" ht="13.5" x14ac:dyDescent="0.25">
      <c r="A2065" s="456">
        <v>102164</v>
      </c>
      <c r="B2065" s="456" t="s">
        <v>11080</v>
      </c>
      <c r="C2065" s="456" t="s">
        <v>161</v>
      </c>
      <c r="D2065" s="457">
        <v>378.69</v>
      </c>
    </row>
    <row r="2066" spans="1:4" ht="13.5" x14ac:dyDescent="0.25">
      <c r="A2066" s="456">
        <v>102165</v>
      </c>
      <c r="B2066" s="456" t="s">
        <v>11081</v>
      </c>
      <c r="C2066" s="456" t="s">
        <v>161</v>
      </c>
      <c r="D2066" s="457">
        <v>443.13</v>
      </c>
    </row>
    <row r="2067" spans="1:4" ht="13.5" x14ac:dyDescent="0.25">
      <c r="A2067" s="456">
        <v>102166</v>
      </c>
      <c r="B2067" s="456" t="s">
        <v>11082</v>
      </c>
      <c r="C2067" s="456" t="s">
        <v>161</v>
      </c>
      <c r="D2067" s="457">
        <v>414.36</v>
      </c>
    </row>
    <row r="2068" spans="1:4" ht="13.5" x14ac:dyDescent="0.25">
      <c r="A2068" s="456">
        <v>102167</v>
      </c>
      <c r="B2068" s="456" t="s">
        <v>11083</v>
      </c>
      <c r="C2068" s="456" t="s">
        <v>161</v>
      </c>
      <c r="D2068" s="457">
        <v>552.24</v>
      </c>
    </row>
    <row r="2069" spans="1:4" ht="13.5" x14ac:dyDescent="0.25">
      <c r="A2069" s="456">
        <v>102168</v>
      </c>
      <c r="B2069" s="456" t="s">
        <v>11084</v>
      </c>
      <c r="C2069" s="456" t="s">
        <v>161</v>
      </c>
      <c r="D2069" s="457">
        <v>547.45000000000005</v>
      </c>
    </row>
    <row r="2070" spans="1:4" ht="13.5" x14ac:dyDescent="0.25">
      <c r="A2070" s="456">
        <v>102169</v>
      </c>
      <c r="B2070" s="456" t="s">
        <v>11085</v>
      </c>
      <c r="C2070" s="456" t="s">
        <v>161</v>
      </c>
      <c r="D2070" s="457">
        <v>642.32000000000005</v>
      </c>
    </row>
    <row r="2071" spans="1:4" ht="13.5" x14ac:dyDescent="0.25">
      <c r="A2071" s="456">
        <v>102170</v>
      </c>
      <c r="B2071" s="456" t="s">
        <v>11086</v>
      </c>
      <c r="C2071" s="456" t="s">
        <v>161</v>
      </c>
      <c r="D2071" s="457">
        <v>323.57</v>
      </c>
    </row>
    <row r="2072" spans="1:4" ht="13.5" x14ac:dyDescent="0.25">
      <c r="A2072" s="456">
        <v>102171</v>
      </c>
      <c r="B2072" s="456" t="s">
        <v>11087</v>
      </c>
      <c r="C2072" s="456" t="s">
        <v>161</v>
      </c>
      <c r="D2072" s="457">
        <v>693.86</v>
      </c>
    </row>
    <row r="2073" spans="1:4" ht="13.5" x14ac:dyDescent="0.25">
      <c r="A2073" s="456">
        <v>102172</v>
      </c>
      <c r="B2073" s="456" t="s">
        <v>11088</v>
      </c>
      <c r="C2073" s="456" t="s">
        <v>161</v>
      </c>
      <c r="D2073" s="457">
        <v>690.13</v>
      </c>
    </row>
    <row r="2074" spans="1:4" ht="13.5" x14ac:dyDescent="0.25">
      <c r="A2074" s="456">
        <v>102176</v>
      </c>
      <c r="B2074" s="456" t="s">
        <v>11089</v>
      </c>
      <c r="C2074" s="456" t="s">
        <v>161</v>
      </c>
      <c r="D2074" s="458">
        <v>1282.42</v>
      </c>
    </row>
    <row r="2075" spans="1:4" ht="13.5" x14ac:dyDescent="0.25">
      <c r="A2075" s="456">
        <v>102177</v>
      </c>
      <c r="B2075" s="456" t="s">
        <v>11090</v>
      </c>
      <c r="C2075" s="456" t="s">
        <v>161</v>
      </c>
      <c r="D2075" s="458">
        <v>2694.47</v>
      </c>
    </row>
    <row r="2076" spans="1:4" ht="13.5" x14ac:dyDescent="0.25">
      <c r="A2076" s="456">
        <v>102178</v>
      </c>
      <c r="B2076" s="456" t="s">
        <v>11091</v>
      </c>
      <c r="C2076" s="456" t="s">
        <v>161</v>
      </c>
      <c r="D2076" s="458">
        <v>3114.6</v>
      </c>
    </row>
    <row r="2077" spans="1:4" ht="13.5" x14ac:dyDescent="0.25">
      <c r="A2077" s="456">
        <v>102179</v>
      </c>
      <c r="B2077" s="456" t="s">
        <v>11092</v>
      </c>
      <c r="C2077" s="456" t="s">
        <v>161</v>
      </c>
      <c r="D2077" s="457">
        <v>390.27</v>
      </c>
    </row>
    <row r="2078" spans="1:4" ht="13.5" x14ac:dyDescent="0.25">
      <c r="A2078" s="456">
        <v>102180</v>
      </c>
      <c r="B2078" s="456" t="s">
        <v>11093</v>
      </c>
      <c r="C2078" s="456" t="s">
        <v>161</v>
      </c>
      <c r="D2078" s="457">
        <v>462.95</v>
      </c>
    </row>
    <row r="2079" spans="1:4" ht="13.5" x14ac:dyDescent="0.25">
      <c r="A2079" s="456">
        <v>102181</v>
      </c>
      <c r="B2079" s="456" t="s">
        <v>11094</v>
      </c>
      <c r="C2079" s="456" t="s">
        <v>161</v>
      </c>
      <c r="D2079" s="457">
        <v>560.04</v>
      </c>
    </row>
    <row r="2080" spans="1:4" ht="13.5" x14ac:dyDescent="0.25">
      <c r="A2080" s="456">
        <v>102182</v>
      </c>
      <c r="B2080" s="456" t="s">
        <v>11095</v>
      </c>
      <c r="C2080" s="456" t="s">
        <v>65</v>
      </c>
      <c r="D2080" s="458">
        <v>1155.3699999999999</v>
      </c>
    </row>
    <row r="2081" spans="1:4" ht="13.5" x14ac:dyDescent="0.25">
      <c r="A2081" s="456">
        <v>102183</v>
      </c>
      <c r="B2081" s="456" t="s">
        <v>11096</v>
      </c>
      <c r="C2081" s="456" t="s">
        <v>65</v>
      </c>
      <c r="D2081" s="458">
        <v>2319.9</v>
      </c>
    </row>
    <row r="2082" spans="1:4" ht="13.5" x14ac:dyDescent="0.25">
      <c r="A2082" s="456">
        <v>102184</v>
      </c>
      <c r="B2082" s="456" t="s">
        <v>11097</v>
      </c>
      <c r="C2082" s="456" t="s">
        <v>65</v>
      </c>
      <c r="D2082" s="458">
        <v>1972.3</v>
      </c>
    </row>
    <row r="2083" spans="1:4" ht="13.5" x14ac:dyDescent="0.25">
      <c r="A2083" s="456">
        <v>102185</v>
      </c>
      <c r="B2083" s="456" t="s">
        <v>11098</v>
      </c>
      <c r="C2083" s="456" t="s">
        <v>65</v>
      </c>
      <c r="D2083" s="458">
        <v>3953.52</v>
      </c>
    </row>
    <row r="2084" spans="1:4" ht="13.5" x14ac:dyDescent="0.25">
      <c r="A2084" s="456">
        <v>102190</v>
      </c>
      <c r="B2084" s="456" t="s">
        <v>11099</v>
      </c>
      <c r="C2084" s="456" t="s">
        <v>161</v>
      </c>
      <c r="D2084" s="457">
        <v>14.09</v>
      </c>
    </row>
    <row r="2085" spans="1:4" ht="13.5" x14ac:dyDescent="0.25">
      <c r="A2085" s="456">
        <v>102191</v>
      </c>
      <c r="B2085" s="456" t="s">
        <v>11100</v>
      </c>
      <c r="C2085" s="456" t="s">
        <v>161</v>
      </c>
      <c r="D2085" s="457">
        <v>17.11</v>
      </c>
    </row>
    <row r="2086" spans="1:4" ht="13.5" x14ac:dyDescent="0.25">
      <c r="A2086" s="456">
        <v>102192</v>
      </c>
      <c r="B2086" s="456" t="s">
        <v>11101</v>
      </c>
      <c r="C2086" s="456" t="s">
        <v>161</v>
      </c>
      <c r="D2086" s="457">
        <v>12.21</v>
      </c>
    </row>
    <row r="2087" spans="1:4" ht="13.5" x14ac:dyDescent="0.25">
      <c r="A2087" s="456">
        <v>94569</v>
      </c>
      <c r="B2087" s="456" t="s">
        <v>8408</v>
      </c>
      <c r="C2087" s="456" t="s">
        <v>161</v>
      </c>
      <c r="D2087" s="457">
        <v>994.46</v>
      </c>
    </row>
    <row r="2088" spans="1:4" ht="13.5" x14ac:dyDescent="0.25">
      <c r="A2088" s="456">
        <v>94570</v>
      </c>
      <c r="B2088" s="456" t="s">
        <v>8409</v>
      </c>
      <c r="C2088" s="456" t="s">
        <v>161</v>
      </c>
      <c r="D2088" s="457">
        <v>526.32000000000005</v>
      </c>
    </row>
    <row r="2089" spans="1:4" ht="13.5" x14ac:dyDescent="0.25">
      <c r="A2089" s="456">
        <v>94572</v>
      </c>
      <c r="B2089" s="456" t="s">
        <v>8410</v>
      </c>
      <c r="C2089" s="456" t="s">
        <v>161</v>
      </c>
      <c r="D2089" s="457">
        <v>756.45</v>
      </c>
    </row>
    <row r="2090" spans="1:4" ht="13.5" x14ac:dyDescent="0.25">
      <c r="A2090" s="456">
        <v>94573</v>
      </c>
      <c r="B2090" s="456" t="s">
        <v>8411</v>
      </c>
      <c r="C2090" s="456" t="s">
        <v>161</v>
      </c>
      <c r="D2090" s="457">
        <v>602.80999999999995</v>
      </c>
    </row>
    <row r="2091" spans="1:4" ht="13.5" x14ac:dyDescent="0.25">
      <c r="A2091" s="456">
        <v>94580</v>
      </c>
      <c r="B2091" s="456" t="s">
        <v>8412</v>
      </c>
      <c r="C2091" s="456" t="s">
        <v>161</v>
      </c>
      <c r="D2091" s="457">
        <v>835.82</v>
      </c>
    </row>
    <row r="2092" spans="1:4" ht="13.5" x14ac:dyDescent="0.25">
      <c r="A2092" s="456">
        <v>94589</v>
      </c>
      <c r="B2092" s="456" t="s">
        <v>11779</v>
      </c>
      <c r="C2092" s="456" t="s">
        <v>13</v>
      </c>
      <c r="D2092" s="457">
        <v>22.9</v>
      </c>
    </row>
    <row r="2093" spans="1:4" ht="13.5" x14ac:dyDescent="0.25">
      <c r="A2093" s="456">
        <v>94590</v>
      </c>
      <c r="B2093" s="456" t="s">
        <v>11780</v>
      </c>
      <c r="C2093" s="456" t="s">
        <v>13</v>
      </c>
      <c r="D2093" s="457">
        <v>19.96</v>
      </c>
    </row>
    <row r="2094" spans="1:4" ht="13.5" x14ac:dyDescent="0.25">
      <c r="A2094" s="456">
        <v>100674</v>
      </c>
      <c r="B2094" s="456" t="s">
        <v>8413</v>
      </c>
      <c r="C2094" s="456" t="s">
        <v>161</v>
      </c>
      <c r="D2094" s="458">
        <v>1122.8399999999999</v>
      </c>
    </row>
    <row r="2095" spans="1:4" ht="13.5" x14ac:dyDescent="0.25">
      <c r="A2095" s="456">
        <v>101096</v>
      </c>
      <c r="B2095" s="456" t="s">
        <v>8901</v>
      </c>
      <c r="C2095" s="456" t="s">
        <v>1055</v>
      </c>
      <c r="D2095" s="458">
        <v>1081.1400000000001</v>
      </c>
    </row>
    <row r="2096" spans="1:4" ht="13.5" x14ac:dyDescent="0.25">
      <c r="A2096" s="456">
        <v>101097</v>
      </c>
      <c r="B2096" s="456" t="s">
        <v>8902</v>
      </c>
      <c r="C2096" s="456" t="s">
        <v>1055</v>
      </c>
      <c r="D2096" s="458">
        <v>1033.01</v>
      </c>
    </row>
    <row r="2097" spans="1:4" ht="13.5" x14ac:dyDescent="0.25">
      <c r="A2097" s="456">
        <v>101098</v>
      </c>
      <c r="B2097" s="456" t="s">
        <v>8903</v>
      </c>
      <c r="C2097" s="456" t="s">
        <v>1055</v>
      </c>
      <c r="D2097" s="457">
        <v>976.72</v>
      </c>
    </row>
    <row r="2098" spans="1:4" ht="13.5" x14ac:dyDescent="0.25">
      <c r="A2098" s="456">
        <v>101099</v>
      </c>
      <c r="B2098" s="456" t="s">
        <v>8904</v>
      </c>
      <c r="C2098" s="456" t="s">
        <v>1055</v>
      </c>
      <c r="D2098" s="457">
        <v>898.01</v>
      </c>
    </row>
    <row r="2099" spans="1:4" ht="13.5" x14ac:dyDescent="0.25">
      <c r="A2099" s="456">
        <v>101100</v>
      </c>
      <c r="B2099" s="456" t="s">
        <v>8905</v>
      </c>
      <c r="C2099" s="456" t="s">
        <v>1055</v>
      </c>
      <c r="D2099" s="457">
        <v>859.91</v>
      </c>
    </row>
    <row r="2100" spans="1:4" ht="13.5" x14ac:dyDescent="0.25">
      <c r="A2100" s="456">
        <v>101101</v>
      </c>
      <c r="B2100" s="456" t="s">
        <v>8906</v>
      </c>
      <c r="C2100" s="456" t="s">
        <v>1055</v>
      </c>
      <c r="D2100" s="457">
        <v>842.78</v>
      </c>
    </row>
    <row r="2101" spans="1:4" ht="13.5" x14ac:dyDescent="0.25">
      <c r="A2101" s="456">
        <v>101102</v>
      </c>
      <c r="B2101" s="456" t="s">
        <v>8907</v>
      </c>
      <c r="C2101" s="456" t="s">
        <v>1055</v>
      </c>
      <c r="D2101" s="457">
        <v>829.34</v>
      </c>
    </row>
    <row r="2102" spans="1:4" ht="13.5" x14ac:dyDescent="0.25">
      <c r="A2102" s="456">
        <v>101103</v>
      </c>
      <c r="B2102" s="456" t="s">
        <v>8908</v>
      </c>
      <c r="C2102" s="456" t="s">
        <v>1055</v>
      </c>
      <c r="D2102" s="457">
        <v>778.44</v>
      </c>
    </row>
    <row r="2103" spans="1:4" ht="13.5" x14ac:dyDescent="0.25">
      <c r="A2103" s="456">
        <v>101104</v>
      </c>
      <c r="B2103" s="456" t="s">
        <v>8909</v>
      </c>
      <c r="C2103" s="456" t="s">
        <v>1055</v>
      </c>
      <c r="D2103" s="458">
        <v>1208.5</v>
      </c>
    </row>
    <row r="2104" spans="1:4" ht="13.5" x14ac:dyDescent="0.25">
      <c r="A2104" s="456">
        <v>101105</v>
      </c>
      <c r="B2104" s="456" t="s">
        <v>8910</v>
      </c>
      <c r="C2104" s="456" t="s">
        <v>1055</v>
      </c>
      <c r="D2104" s="458">
        <v>1158.45</v>
      </c>
    </row>
    <row r="2105" spans="1:4" ht="13.5" x14ac:dyDescent="0.25">
      <c r="A2105" s="456">
        <v>101106</v>
      </c>
      <c r="B2105" s="456" t="s">
        <v>8911</v>
      </c>
      <c r="C2105" s="456" t="s">
        <v>1055</v>
      </c>
      <c r="D2105" s="458">
        <v>1099.6199999999999</v>
      </c>
    </row>
    <row r="2106" spans="1:4" ht="13.5" x14ac:dyDescent="0.25">
      <c r="A2106" s="456">
        <v>101107</v>
      </c>
      <c r="B2106" s="456" t="s">
        <v>8912</v>
      </c>
      <c r="C2106" s="456" t="s">
        <v>1055</v>
      </c>
      <c r="D2106" s="458">
        <v>1017.04</v>
      </c>
    </row>
    <row r="2107" spans="1:4" ht="13.5" x14ac:dyDescent="0.25">
      <c r="A2107" s="456">
        <v>101108</v>
      </c>
      <c r="B2107" s="456" t="s">
        <v>8913</v>
      </c>
      <c r="C2107" s="456" t="s">
        <v>1055</v>
      </c>
      <c r="D2107" s="457">
        <v>982.82</v>
      </c>
    </row>
    <row r="2108" spans="1:4" ht="13.5" x14ac:dyDescent="0.25">
      <c r="A2108" s="456">
        <v>101109</v>
      </c>
      <c r="B2108" s="456" t="s">
        <v>8914</v>
      </c>
      <c r="C2108" s="456" t="s">
        <v>1055</v>
      </c>
      <c r="D2108" s="457">
        <v>964</v>
      </c>
    </row>
    <row r="2109" spans="1:4" ht="13.5" x14ac:dyDescent="0.25">
      <c r="A2109" s="456">
        <v>101110</v>
      </c>
      <c r="B2109" s="456" t="s">
        <v>8915</v>
      </c>
      <c r="C2109" s="456" t="s">
        <v>1055</v>
      </c>
      <c r="D2109" s="457">
        <v>948.53</v>
      </c>
    </row>
    <row r="2110" spans="1:4" ht="13.5" x14ac:dyDescent="0.25">
      <c r="A2110" s="456">
        <v>101111</v>
      </c>
      <c r="B2110" s="456" t="s">
        <v>8916</v>
      </c>
      <c r="C2110" s="456" t="s">
        <v>1055</v>
      </c>
      <c r="D2110" s="457">
        <v>894.27</v>
      </c>
    </row>
    <row r="2111" spans="1:4" ht="13.5" x14ac:dyDescent="0.25">
      <c r="A2111" s="456">
        <v>101112</v>
      </c>
      <c r="B2111" s="456" t="s">
        <v>8917</v>
      </c>
      <c r="C2111" s="456" t="s">
        <v>1055</v>
      </c>
      <c r="D2111" s="457">
        <v>757.81</v>
      </c>
    </row>
    <row r="2112" spans="1:4" ht="13.5" x14ac:dyDescent="0.25">
      <c r="A2112" s="456">
        <v>101113</v>
      </c>
      <c r="B2112" s="456" t="s">
        <v>8918</v>
      </c>
      <c r="C2112" s="456" t="s">
        <v>1055</v>
      </c>
      <c r="D2112" s="457">
        <v>890.8</v>
      </c>
    </row>
    <row r="2113" spans="1:4" ht="13.5" x14ac:dyDescent="0.25">
      <c r="A2113" s="456">
        <v>95601</v>
      </c>
      <c r="B2113" s="456" t="s">
        <v>11781</v>
      </c>
      <c r="C2113" s="456" t="s">
        <v>65</v>
      </c>
      <c r="D2113" s="457">
        <v>11.66</v>
      </c>
    </row>
    <row r="2114" spans="1:4" ht="13.5" x14ac:dyDescent="0.25">
      <c r="A2114" s="456">
        <v>95602</v>
      </c>
      <c r="B2114" s="456" t="s">
        <v>11782</v>
      </c>
      <c r="C2114" s="456" t="s">
        <v>65</v>
      </c>
      <c r="D2114" s="457">
        <v>18.66</v>
      </c>
    </row>
    <row r="2115" spans="1:4" ht="13.5" x14ac:dyDescent="0.25">
      <c r="A2115" s="456">
        <v>95603</v>
      </c>
      <c r="B2115" s="456" t="s">
        <v>11783</v>
      </c>
      <c r="C2115" s="456" t="s">
        <v>65</v>
      </c>
      <c r="D2115" s="457">
        <v>31.84</v>
      </c>
    </row>
    <row r="2116" spans="1:4" ht="13.5" x14ac:dyDescent="0.25">
      <c r="A2116" s="456">
        <v>95604</v>
      </c>
      <c r="B2116" s="456" t="s">
        <v>11784</v>
      </c>
      <c r="C2116" s="456" t="s">
        <v>65</v>
      </c>
      <c r="D2116" s="457">
        <v>49.42</v>
      </c>
    </row>
    <row r="2117" spans="1:4" ht="13.5" x14ac:dyDescent="0.25">
      <c r="A2117" s="456">
        <v>95605</v>
      </c>
      <c r="B2117" s="456" t="s">
        <v>11785</v>
      </c>
      <c r="C2117" s="456" t="s">
        <v>65</v>
      </c>
      <c r="D2117" s="457">
        <v>90.75</v>
      </c>
    </row>
    <row r="2118" spans="1:4" ht="13.5" x14ac:dyDescent="0.25">
      <c r="A2118" s="456">
        <v>95607</v>
      </c>
      <c r="B2118" s="456" t="s">
        <v>11786</v>
      </c>
      <c r="C2118" s="456" t="s">
        <v>65</v>
      </c>
      <c r="D2118" s="457">
        <v>12.78</v>
      </c>
    </row>
    <row r="2119" spans="1:4" ht="13.5" x14ac:dyDescent="0.25">
      <c r="A2119" s="456">
        <v>95608</v>
      </c>
      <c r="B2119" s="456" t="s">
        <v>11787</v>
      </c>
      <c r="C2119" s="456" t="s">
        <v>65</v>
      </c>
      <c r="D2119" s="457">
        <v>18.54</v>
      </c>
    </row>
    <row r="2120" spans="1:4" ht="13.5" x14ac:dyDescent="0.25">
      <c r="A2120" s="456">
        <v>95609</v>
      </c>
      <c r="B2120" s="456" t="s">
        <v>11788</v>
      </c>
      <c r="C2120" s="456" t="s">
        <v>65</v>
      </c>
      <c r="D2120" s="457">
        <v>23.51</v>
      </c>
    </row>
    <row r="2121" spans="1:4" ht="13.5" x14ac:dyDescent="0.25">
      <c r="A2121" s="456">
        <v>100651</v>
      </c>
      <c r="B2121" s="456" t="s">
        <v>8919</v>
      </c>
      <c r="C2121" s="456" t="s">
        <v>13</v>
      </c>
      <c r="D2121" s="457">
        <v>139.63</v>
      </c>
    </row>
    <row r="2122" spans="1:4" ht="13.5" x14ac:dyDescent="0.25">
      <c r="A2122" s="456">
        <v>100652</v>
      </c>
      <c r="B2122" s="456" t="s">
        <v>8920</v>
      </c>
      <c r="C2122" s="456" t="s">
        <v>13</v>
      </c>
      <c r="D2122" s="457">
        <v>271.64999999999998</v>
      </c>
    </row>
    <row r="2123" spans="1:4" ht="13.5" x14ac:dyDescent="0.25">
      <c r="A2123" s="456">
        <v>100653</v>
      </c>
      <c r="B2123" s="456" t="s">
        <v>8921</v>
      </c>
      <c r="C2123" s="456" t="s">
        <v>13</v>
      </c>
      <c r="D2123" s="457">
        <v>457.21</v>
      </c>
    </row>
    <row r="2124" spans="1:4" ht="13.5" x14ac:dyDescent="0.25">
      <c r="A2124" s="456">
        <v>100654</v>
      </c>
      <c r="B2124" s="456" t="s">
        <v>8922</v>
      </c>
      <c r="C2124" s="456" t="s">
        <v>13</v>
      </c>
      <c r="D2124" s="457">
        <v>623.66999999999996</v>
      </c>
    </row>
    <row r="2125" spans="1:4" ht="13.5" x14ac:dyDescent="0.25">
      <c r="A2125" s="456">
        <v>100655</v>
      </c>
      <c r="B2125" s="456" t="s">
        <v>8923</v>
      </c>
      <c r="C2125" s="456" t="s">
        <v>13</v>
      </c>
      <c r="D2125" s="457">
        <v>724.02</v>
      </c>
    </row>
    <row r="2126" spans="1:4" ht="13.5" x14ac:dyDescent="0.25">
      <c r="A2126" s="456">
        <v>100656</v>
      </c>
      <c r="B2126" s="456" t="s">
        <v>8414</v>
      </c>
      <c r="C2126" s="456" t="s">
        <v>13</v>
      </c>
      <c r="D2126" s="457">
        <v>104.22</v>
      </c>
    </row>
    <row r="2127" spans="1:4" ht="13.5" x14ac:dyDescent="0.25">
      <c r="A2127" s="456">
        <v>100657</v>
      </c>
      <c r="B2127" s="456" t="s">
        <v>8415</v>
      </c>
      <c r="C2127" s="456" t="s">
        <v>13</v>
      </c>
      <c r="D2127" s="457">
        <v>135.65</v>
      </c>
    </row>
    <row r="2128" spans="1:4" ht="13.5" x14ac:dyDescent="0.25">
      <c r="A2128" s="456">
        <v>100658</v>
      </c>
      <c r="B2128" s="456" t="s">
        <v>8416</v>
      </c>
      <c r="C2128" s="456" t="s">
        <v>13</v>
      </c>
      <c r="D2128" s="457">
        <v>318.45</v>
      </c>
    </row>
    <row r="2129" spans="1:4" ht="13.5" x14ac:dyDescent="0.25">
      <c r="A2129" s="456">
        <v>100889</v>
      </c>
      <c r="B2129" s="456" t="s">
        <v>8592</v>
      </c>
      <c r="C2129" s="456" t="s">
        <v>146</v>
      </c>
      <c r="D2129" s="457">
        <v>16.2</v>
      </c>
    </row>
    <row r="2130" spans="1:4" ht="13.5" x14ac:dyDescent="0.25">
      <c r="A2130" s="456">
        <v>100890</v>
      </c>
      <c r="B2130" s="456" t="s">
        <v>8593</v>
      </c>
      <c r="C2130" s="456" t="s">
        <v>146</v>
      </c>
      <c r="D2130" s="457">
        <v>16.059999999999999</v>
      </c>
    </row>
    <row r="2131" spans="1:4" ht="13.5" x14ac:dyDescent="0.25">
      <c r="A2131" s="456">
        <v>100892</v>
      </c>
      <c r="B2131" s="456" t="s">
        <v>8594</v>
      </c>
      <c r="C2131" s="456" t="s">
        <v>146</v>
      </c>
      <c r="D2131" s="457">
        <v>15.24</v>
      </c>
    </row>
    <row r="2132" spans="1:4" ht="13.5" x14ac:dyDescent="0.25">
      <c r="A2132" s="456">
        <v>100893</v>
      </c>
      <c r="B2132" s="456" t="s">
        <v>8595</v>
      </c>
      <c r="C2132" s="456" t="s">
        <v>146</v>
      </c>
      <c r="D2132" s="457">
        <v>15.1</v>
      </c>
    </row>
    <row r="2133" spans="1:4" ht="13.5" x14ac:dyDescent="0.25">
      <c r="A2133" s="456">
        <v>100894</v>
      </c>
      <c r="B2133" s="456" t="s">
        <v>8596</v>
      </c>
      <c r="C2133" s="456" t="s">
        <v>146</v>
      </c>
      <c r="D2133" s="457">
        <v>15</v>
      </c>
    </row>
    <row r="2134" spans="1:4" ht="13.5" x14ac:dyDescent="0.25">
      <c r="A2134" s="456">
        <v>100896</v>
      </c>
      <c r="B2134" s="456" t="s">
        <v>8597</v>
      </c>
      <c r="C2134" s="456" t="s">
        <v>13</v>
      </c>
      <c r="D2134" s="457">
        <v>60.86</v>
      </c>
    </row>
    <row r="2135" spans="1:4" ht="13.5" x14ac:dyDescent="0.25">
      <c r="A2135" s="456">
        <v>100897</v>
      </c>
      <c r="B2135" s="456" t="s">
        <v>8598</v>
      </c>
      <c r="C2135" s="456" t="s">
        <v>13</v>
      </c>
      <c r="D2135" s="457">
        <v>121.7</v>
      </c>
    </row>
    <row r="2136" spans="1:4" ht="13.5" x14ac:dyDescent="0.25">
      <c r="A2136" s="456">
        <v>100898</v>
      </c>
      <c r="B2136" s="456" t="s">
        <v>8599</v>
      </c>
      <c r="C2136" s="456" t="s">
        <v>13</v>
      </c>
      <c r="D2136" s="457">
        <v>239.41</v>
      </c>
    </row>
    <row r="2137" spans="1:4" ht="13.5" x14ac:dyDescent="0.25">
      <c r="A2137" s="456">
        <v>100899</v>
      </c>
      <c r="B2137" s="456" t="s">
        <v>8600</v>
      </c>
      <c r="C2137" s="456" t="s">
        <v>13</v>
      </c>
      <c r="D2137" s="457">
        <v>79.66</v>
      </c>
    </row>
    <row r="2138" spans="1:4" ht="13.5" x14ac:dyDescent="0.25">
      <c r="A2138" s="456">
        <v>100900</v>
      </c>
      <c r="B2138" s="456" t="s">
        <v>8601</v>
      </c>
      <c r="C2138" s="456" t="s">
        <v>13</v>
      </c>
      <c r="D2138" s="457">
        <v>274.63</v>
      </c>
    </row>
    <row r="2139" spans="1:4" ht="13.5" x14ac:dyDescent="0.25">
      <c r="A2139" s="456">
        <v>101173</v>
      </c>
      <c r="B2139" s="456" t="s">
        <v>8924</v>
      </c>
      <c r="C2139" s="456" t="s">
        <v>13</v>
      </c>
      <c r="D2139" s="457">
        <v>55.06</v>
      </c>
    </row>
    <row r="2140" spans="1:4" ht="13.5" x14ac:dyDescent="0.25">
      <c r="A2140" s="456">
        <v>101174</v>
      </c>
      <c r="B2140" s="456" t="s">
        <v>8925</v>
      </c>
      <c r="C2140" s="456" t="s">
        <v>13</v>
      </c>
      <c r="D2140" s="457">
        <v>74.89</v>
      </c>
    </row>
    <row r="2141" spans="1:4" ht="13.5" x14ac:dyDescent="0.25">
      <c r="A2141" s="456">
        <v>101175</v>
      </c>
      <c r="B2141" s="456" t="s">
        <v>8926</v>
      </c>
      <c r="C2141" s="456" t="s">
        <v>13</v>
      </c>
      <c r="D2141" s="457">
        <v>102.19</v>
      </c>
    </row>
    <row r="2142" spans="1:4" ht="13.5" x14ac:dyDescent="0.25">
      <c r="A2142" s="456">
        <v>101176</v>
      </c>
      <c r="B2142" s="456" t="s">
        <v>8927</v>
      </c>
      <c r="C2142" s="456" t="s">
        <v>13</v>
      </c>
      <c r="D2142" s="457">
        <v>132.76</v>
      </c>
    </row>
    <row r="2143" spans="1:4" ht="13.5" x14ac:dyDescent="0.25">
      <c r="A2143" s="456">
        <v>102521</v>
      </c>
      <c r="B2143" s="456" t="s">
        <v>11789</v>
      </c>
      <c r="C2143" s="456" t="s">
        <v>65</v>
      </c>
      <c r="D2143" s="457">
        <v>74.86</v>
      </c>
    </row>
    <row r="2144" spans="1:4" ht="13.5" x14ac:dyDescent="0.25">
      <c r="A2144" s="456">
        <v>102522</v>
      </c>
      <c r="B2144" s="456" t="s">
        <v>11790</v>
      </c>
      <c r="C2144" s="456" t="s">
        <v>65</v>
      </c>
      <c r="D2144" s="457">
        <v>109.83</v>
      </c>
    </row>
    <row r="2145" spans="1:4" ht="13.5" x14ac:dyDescent="0.25">
      <c r="A2145" s="456">
        <v>102523</v>
      </c>
      <c r="B2145" s="456" t="s">
        <v>11791</v>
      </c>
      <c r="C2145" s="456" t="s">
        <v>65</v>
      </c>
      <c r="D2145" s="457">
        <v>144.80000000000001</v>
      </c>
    </row>
    <row r="2146" spans="1:4" ht="13.5" x14ac:dyDescent="0.25">
      <c r="A2146" s="456">
        <v>95240</v>
      </c>
      <c r="B2146" s="456" t="s">
        <v>11102</v>
      </c>
      <c r="C2146" s="456" t="s">
        <v>161</v>
      </c>
      <c r="D2146" s="457">
        <v>15.45</v>
      </c>
    </row>
    <row r="2147" spans="1:4" ht="13.5" x14ac:dyDescent="0.25">
      <c r="A2147" s="456">
        <v>95241</v>
      </c>
      <c r="B2147" s="456" t="s">
        <v>11103</v>
      </c>
      <c r="C2147" s="456" t="s">
        <v>161</v>
      </c>
      <c r="D2147" s="457">
        <v>25.76</v>
      </c>
    </row>
    <row r="2148" spans="1:4" ht="13.5" x14ac:dyDescent="0.25">
      <c r="A2148" s="456">
        <v>96616</v>
      </c>
      <c r="B2148" s="456" t="s">
        <v>1155</v>
      </c>
      <c r="C2148" s="456" t="s">
        <v>1055</v>
      </c>
      <c r="D2148" s="457">
        <v>535.54</v>
      </c>
    </row>
    <row r="2149" spans="1:4" ht="13.5" x14ac:dyDescent="0.25">
      <c r="A2149" s="456">
        <v>96617</v>
      </c>
      <c r="B2149" s="456" t="s">
        <v>1156</v>
      </c>
      <c r="C2149" s="456" t="s">
        <v>161</v>
      </c>
      <c r="D2149" s="457">
        <v>16.05</v>
      </c>
    </row>
    <row r="2150" spans="1:4" ht="13.5" x14ac:dyDescent="0.25">
      <c r="A2150" s="456">
        <v>96619</v>
      </c>
      <c r="B2150" s="456" t="s">
        <v>1157</v>
      </c>
      <c r="C2150" s="456" t="s">
        <v>161</v>
      </c>
      <c r="D2150" s="457">
        <v>26.76</v>
      </c>
    </row>
    <row r="2151" spans="1:4" ht="13.5" x14ac:dyDescent="0.25">
      <c r="A2151" s="456">
        <v>96620</v>
      </c>
      <c r="B2151" s="456" t="s">
        <v>11104</v>
      </c>
      <c r="C2151" s="456" t="s">
        <v>1055</v>
      </c>
      <c r="D2151" s="457">
        <v>515.63</v>
      </c>
    </row>
    <row r="2152" spans="1:4" ht="13.5" x14ac:dyDescent="0.25">
      <c r="A2152" s="456">
        <v>96621</v>
      </c>
      <c r="B2152" s="456" t="s">
        <v>1158</v>
      </c>
      <c r="C2152" s="456" t="s">
        <v>1055</v>
      </c>
      <c r="D2152" s="457">
        <v>187.18</v>
      </c>
    </row>
    <row r="2153" spans="1:4" ht="13.5" x14ac:dyDescent="0.25">
      <c r="A2153" s="456">
        <v>96622</v>
      </c>
      <c r="B2153" s="456" t="s">
        <v>11105</v>
      </c>
      <c r="C2153" s="456" t="s">
        <v>1055</v>
      </c>
      <c r="D2153" s="457">
        <v>128.52000000000001</v>
      </c>
    </row>
    <row r="2154" spans="1:4" ht="13.5" x14ac:dyDescent="0.25">
      <c r="A2154" s="456">
        <v>96623</v>
      </c>
      <c r="B2154" s="456" t="s">
        <v>1159</v>
      </c>
      <c r="C2154" s="456" t="s">
        <v>1055</v>
      </c>
      <c r="D2154" s="457">
        <v>173.55</v>
      </c>
    </row>
    <row r="2155" spans="1:4" ht="13.5" x14ac:dyDescent="0.25">
      <c r="A2155" s="456">
        <v>96624</v>
      </c>
      <c r="B2155" s="456" t="s">
        <v>11106</v>
      </c>
      <c r="C2155" s="456" t="s">
        <v>1055</v>
      </c>
      <c r="D2155" s="457">
        <v>123.72</v>
      </c>
    </row>
    <row r="2156" spans="1:4" ht="13.5" x14ac:dyDescent="0.25">
      <c r="A2156" s="456">
        <v>97082</v>
      </c>
      <c r="B2156" s="456" t="s">
        <v>11792</v>
      </c>
      <c r="C2156" s="456" t="s">
        <v>1055</v>
      </c>
      <c r="D2156" s="457">
        <v>48.87</v>
      </c>
    </row>
    <row r="2157" spans="1:4" ht="13.5" x14ac:dyDescent="0.25">
      <c r="A2157" s="456">
        <v>97083</v>
      </c>
      <c r="B2157" s="456" t="s">
        <v>11793</v>
      </c>
      <c r="C2157" s="456" t="s">
        <v>161</v>
      </c>
      <c r="D2157" s="457">
        <v>2.64</v>
      </c>
    </row>
    <row r="2158" spans="1:4" ht="13.5" x14ac:dyDescent="0.25">
      <c r="A2158" s="456">
        <v>97084</v>
      </c>
      <c r="B2158" s="456" t="s">
        <v>11794</v>
      </c>
      <c r="C2158" s="456" t="s">
        <v>161</v>
      </c>
      <c r="D2158" s="457">
        <v>0.54</v>
      </c>
    </row>
    <row r="2159" spans="1:4" ht="13.5" x14ac:dyDescent="0.25">
      <c r="A2159" s="456">
        <v>97086</v>
      </c>
      <c r="B2159" s="456" t="s">
        <v>11795</v>
      </c>
      <c r="C2159" s="456" t="s">
        <v>161</v>
      </c>
      <c r="D2159" s="457">
        <v>102.07</v>
      </c>
    </row>
    <row r="2160" spans="1:4" ht="13.5" x14ac:dyDescent="0.25">
      <c r="A2160" s="456">
        <v>97087</v>
      </c>
      <c r="B2160" s="456" t="s">
        <v>11796</v>
      </c>
      <c r="C2160" s="456" t="s">
        <v>161</v>
      </c>
      <c r="D2160" s="457">
        <v>1.86</v>
      </c>
    </row>
    <row r="2161" spans="1:4" ht="13.5" x14ac:dyDescent="0.25">
      <c r="A2161" s="456">
        <v>97088</v>
      </c>
      <c r="B2161" s="456" t="s">
        <v>11797</v>
      </c>
      <c r="C2161" s="456" t="s">
        <v>146</v>
      </c>
      <c r="D2161" s="457">
        <v>28.25</v>
      </c>
    </row>
    <row r="2162" spans="1:4" ht="13.5" x14ac:dyDescent="0.25">
      <c r="A2162" s="456">
        <v>97089</v>
      </c>
      <c r="B2162" s="456" t="s">
        <v>11798</v>
      </c>
      <c r="C2162" s="456" t="s">
        <v>146</v>
      </c>
      <c r="D2162" s="457">
        <v>25.85</v>
      </c>
    </row>
    <row r="2163" spans="1:4" ht="13.5" x14ac:dyDescent="0.25">
      <c r="A2163" s="456">
        <v>97090</v>
      </c>
      <c r="B2163" s="456" t="s">
        <v>11799</v>
      </c>
      <c r="C2163" s="456" t="s">
        <v>146</v>
      </c>
      <c r="D2163" s="457">
        <v>25.5</v>
      </c>
    </row>
    <row r="2164" spans="1:4" ht="13.5" x14ac:dyDescent="0.25">
      <c r="A2164" s="456">
        <v>97091</v>
      </c>
      <c r="B2164" s="456" t="s">
        <v>11800</v>
      </c>
      <c r="C2164" s="456" t="s">
        <v>146</v>
      </c>
      <c r="D2164" s="457">
        <v>24.75</v>
      </c>
    </row>
    <row r="2165" spans="1:4" ht="13.5" x14ac:dyDescent="0.25">
      <c r="A2165" s="456">
        <v>97092</v>
      </c>
      <c r="B2165" s="456" t="s">
        <v>11801</v>
      </c>
      <c r="C2165" s="456" t="s">
        <v>146</v>
      </c>
      <c r="D2165" s="457">
        <v>24.05</v>
      </c>
    </row>
    <row r="2166" spans="1:4" ht="13.5" x14ac:dyDescent="0.25">
      <c r="A2166" s="456">
        <v>97093</v>
      </c>
      <c r="B2166" s="456" t="s">
        <v>11802</v>
      </c>
      <c r="C2166" s="456" t="s">
        <v>146</v>
      </c>
      <c r="D2166" s="457">
        <v>22.63</v>
      </c>
    </row>
    <row r="2167" spans="1:4" ht="13.5" x14ac:dyDescent="0.25">
      <c r="A2167" s="456">
        <v>97096</v>
      </c>
      <c r="B2167" s="456" t="s">
        <v>11803</v>
      </c>
      <c r="C2167" s="456" t="s">
        <v>1055</v>
      </c>
      <c r="D2167" s="457">
        <v>648.51</v>
      </c>
    </row>
    <row r="2168" spans="1:4" ht="13.5" x14ac:dyDescent="0.25">
      <c r="A2168" s="456">
        <v>97097</v>
      </c>
      <c r="B2168" s="456" t="s">
        <v>11804</v>
      </c>
      <c r="C2168" s="456" t="s">
        <v>161</v>
      </c>
      <c r="D2168" s="457">
        <v>28.8</v>
      </c>
    </row>
    <row r="2169" spans="1:4" ht="13.5" x14ac:dyDescent="0.25">
      <c r="A2169" s="456">
        <v>97101</v>
      </c>
      <c r="B2169" s="456" t="s">
        <v>11805</v>
      </c>
      <c r="C2169" s="456" t="s">
        <v>161</v>
      </c>
      <c r="D2169" s="457">
        <v>207.78</v>
      </c>
    </row>
    <row r="2170" spans="1:4" ht="13.5" x14ac:dyDescent="0.25">
      <c r="A2170" s="456">
        <v>97102</v>
      </c>
      <c r="B2170" s="456" t="s">
        <v>11806</v>
      </c>
      <c r="C2170" s="456" t="s">
        <v>161</v>
      </c>
      <c r="D2170" s="457">
        <v>261.39</v>
      </c>
    </row>
    <row r="2171" spans="1:4" ht="13.5" x14ac:dyDescent="0.25">
      <c r="A2171" s="456">
        <v>97103</v>
      </c>
      <c r="B2171" s="456" t="s">
        <v>11807</v>
      </c>
      <c r="C2171" s="456" t="s">
        <v>161</v>
      </c>
      <c r="D2171" s="457">
        <v>308.39</v>
      </c>
    </row>
    <row r="2172" spans="1:4" ht="13.5" x14ac:dyDescent="0.25">
      <c r="A2172" s="456">
        <v>100322</v>
      </c>
      <c r="B2172" s="456" t="s">
        <v>11107</v>
      </c>
      <c r="C2172" s="456" t="s">
        <v>1055</v>
      </c>
      <c r="D2172" s="457">
        <v>117.93</v>
      </c>
    </row>
    <row r="2173" spans="1:4" ht="13.5" x14ac:dyDescent="0.25">
      <c r="A2173" s="456">
        <v>100323</v>
      </c>
      <c r="B2173" s="456" t="s">
        <v>11108</v>
      </c>
      <c r="C2173" s="456" t="s">
        <v>1055</v>
      </c>
      <c r="D2173" s="457">
        <v>122.19</v>
      </c>
    </row>
    <row r="2174" spans="1:4" ht="13.5" x14ac:dyDescent="0.25">
      <c r="A2174" s="456">
        <v>100324</v>
      </c>
      <c r="B2174" s="456" t="s">
        <v>11109</v>
      </c>
      <c r="C2174" s="456" t="s">
        <v>1055</v>
      </c>
      <c r="D2174" s="457">
        <v>123.46</v>
      </c>
    </row>
    <row r="2175" spans="1:4" ht="13.5" x14ac:dyDescent="0.25">
      <c r="A2175" s="456">
        <v>103072</v>
      </c>
      <c r="B2175" s="456" t="s">
        <v>11808</v>
      </c>
      <c r="C2175" s="456" t="s">
        <v>161</v>
      </c>
      <c r="D2175" s="457">
        <v>367.71</v>
      </c>
    </row>
    <row r="2176" spans="1:4" ht="13.5" x14ac:dyDescent="0.25">
      <c r="A2176" s="456">
        <v>103073</v>
      </c>
      <c r="B2176" s="456" t="s">
        <v>11809</v>
      </c>
      <c r="C2176" s="456" t="s">
        <v>161</v>
      </c>
      <c r="D2176" s="457">
        <v>455.36</v>
      </c>
    </row>
    <row r="2177" spans="1:4" ht="13.5" x14ac:dyDescent="0.25">
      <c r="A2177" s="456">
        <v>103074</v>
      </c>
      <c r="B2177" s="456" t="s">
        <v>11810</v>
      </c>
      <c r="C2177" s="456" t="s">
        <v>161</v>
      </c>
      <c r="D2177" s="457">
        <v>199.13</v>
      </c>
    </row>
    <row r="2178" spans="1:4" ht="13.5" x14ac:dyDescent="0.25">
      <c r="A2178" s="456">
        <v>103075</v>
      </c>
      <c r="B2178" s="456" t="s">
        <v>11811</v>
      </c>
      <c r="C2178" s="456" t="s">
        <v>161</v>
      </c>
      <c r="D2178" s="457">
        <v>227.93</v>
      </c>
    </row>
    <row r="2179" spans="1:4" ht="13.5" x14ac:dyDescent="0.25">
      <c r="A2179" s="456">
        <v>103076</v>
      </c>
      <c r="B2179" s="456" t="s">
        <v>11812</v>
      </c>
      <c r="C2179" s="456" t="s">
        <v>161</v>
      </c>
      <c r="D2179" s="457">
        <v>182.94</v>
      </c>
    </row>
    <row r="2180" spans="1:4" ht="13.5" x14ac:dyDescent="0.25">
      <c r="A2180" s="456">
        <v>103077</v>
      </c>
      <c r="B2180" s="456" t="s">
        <v>11813</v>
      </c>
      <c r="C2180" s="456" t="s">
        <v>161</v>
      </c>
      <c r="D2180" s="457">
        <v>236.54</v>
      </c>
    </row>
    <row r="2181" spans="1:4" ht="13.5" x14ac:dyDescent="0.25">
      <c r="A2181" s="456">
        <v>103078</v>
      </c>
      <c r="B2181" s="456" t="s">
        <v>11814</v>
      </c>
      <c r="C2181" s="456" t="s">
        <v>161</v>
      </c>
      <c r="D2181" s="457">
        <v>283.55</v>
      </c>
    </row>
    <row r="2182" spans="1:4" ht="13.5" x14ac:dyDescent="0.25">
      <c r="A2182" s="456">
        <v>103079</v>
      </c>
      <c r="B2182" s="456" t="s">
        <v>11815</v>
      </c>
      <c r="C2182" s="456" t="s">
        <v>161</v>
      </c>
      <c r="D2182" s="457">
        <v>342.86</v>
      </c>
    </row>
    <row r="2183" spans="1:4" ht="13.5" x14ac:dyDescent="0.25">
      <c r="A2183" s="456">
        <v>103080</v>
      </c>
      <c r="B2183" s="456" t="s">
        <v>11816</v>
      </c>
      <c r="C2183" s="456" t="s">
        <v>161</v>
      </c>
      <c r="D2183" s="457">
        <v>430.51</v>
      </c>
    </row>
    <row r="2184" spans="1:4" ht="13.5" x14ac:dyDescent="0.25">
      <c r="A2184" s="456">
        <v>92263</v>
      </c>
      <c r="B2184" s="456" t="s">
        <v>8928</v>
      </c>
      <c r="C2184" s="456" t="s">
        <v>161</v>
      </c>
      <c r="D2184" s="457">
        <v>175.96</v>
      </c>
    </row>
    <row r="2185" spans="1:4" ht="13.5" x14ac:dyDescent="0.25">
      <c r="A2185" s="456">
        <v>92264</v>
      </c>
      <c r="B2185" s="456" t="s">
        <v>8929</v>
      </c>
      <c r="C2185" s="456" t="s">
        <v>161</v>
      </c>
      <c r="D2185" s="457">
        <v>236.12</v>
      </c>
    </row>
    <row r="2186" spans="1:4" ht="13.5" x14ac:dyDescent="0.25">
      <c r="A2186" s="456">
        <v>92265</v>
      </c>
      <c r="B2186" s="456" t="s">
        <v>8930</v>
      </c>
      <c r="C2186" s="456" t="s">
        <v>161</v>
      </c>
      <c r="D2186" s="457">
        <v>129.49</v>
      </c>
    </row>
    <row r="2187" spans="1:4" ht="13.5" x14ac:dyDescent="0.25">
      <c r="A2187" s="456">
        <v>92266</v>
      </c>
      <c r="B2187" s="456" t="s">
        <v>8931</v>
      </c>
      <c r="C2187" s="456" t="s">
        <v>161</v>
      </c>
      <c r="D2187" s="457">
        <v>181.1</v>
      </c>
    </row>
    <row r="2188" spans="1:4" ht="13.5" x14ac:dyDescent="0.25">
      <c r="A2188" s="456">
        <v>92267</v>
      </c>
      <c r="B2188" s="456" t="s">
        <v>8932</v>
      </c>
      <c r="C2188" s="456" t="s">
        <v>161</v>
      </c>
      <c r="D2188" s="457">
        <v>68.900000000000006</v>
      </c>
    </row>
    <row r="2189" spans="1:4" ht="13.5" x14ac:dyDescent="0.25">
      <c r="A2189" s="456">
        <v>92268</v>
      </c>
      <c r="B2189" s="456" t="s">
        <v>8933</v>
      </c>
      <c r="C2189" s="456" t="s">
        <v>161</v>
      </c>
      <c r="D2189" s="457">
        <v>116.18</v>
      </c>
    </row>
    <row r="2190" spans="1:4" ht="13.5" x14ac:dyDescent="0.25">
      <c r="A2190" s="456">
        <v>92269</v>
      </c>
      <c r="B2190" s="456" t="s">
        <v>8934</v>
      </c>
      <c r="C2190" s="456" t="s">
        <v>161</v>
      </c>
      <c r="D2190" s="457">
        <v>175.81</v>
      </c>
    </row>
    <row r="2191" spans="1:4" ht="13.5" x14ac:dyDescent="0.25">
      <c r="A2191" s="456">
        <v>92270</v>
      </c>
      <c r="B2191" s="456" t="s">
        <v>8935</v>
      </c>
      <c r="C2191" s="456" t="s">
        <v>161</v>
      </c>
      <c r="D2191" s="457">
        <v>136.46</v>
      </c>
    </row>
    <row r="2192" spans="1:4" ht="13.5" x14ac:dyDescent="0.25">
      <c r="A2192" s="456">
        <v>92271</v>
      </c>
      <c r="B2192" s="456" t="s">
        <v>8936</v>
      </c>
      <c r="C2192" s="456" t="s">
        <v>161</v>
      </c>
      <c r="D2192" s="457">
        <v>83.05</v>
      </c>
    </row>
    <row r="2193" spans="1:4" ht="13.5" x14ac:dyDescent="0.25">
      <c r="A2193" s="456">
        <v>92272</v>
      </c>
      <c r="B2193" s="456" t="s">
        <v>8937</v>
      </c>
      <c r="C2193" s="456" t="s">
        <v>13</v>
      </c>
      <c r="D2193" s="457">
        <v>40.71</v>
      </c>
    </row>
    <row r="2194" spans="1:4" ht="13.5" x14ac:dyDescent="0.25">
      <c r="A2194" s="456">
        <v>92273</v>
      </c>
      <c r="B2194" s="456" t="s">
        <v>8938</v>
      </c>
      <c r="C2194" s="456" t="s">
        <v>13</v>
      </c>
      <c r="D2194" s="457">
        <v>15.22</v>
      </c>
    </row>
    <row r="2195" spans="1:4" ht="13.5" x14ac:dyDescent="0.25">
      <c r="A2195" s="456">
        <v>92409</v>
      </c>
      <c r="B2195" s="456" t="s">
        <v>8939</v>
      </c>
      <c r="C2195" s="456" t="s">
        <v>161</v>
      </c>
      <c r="D2195" s="457">
        <v>253.04</v>
      </c>
    </row>
    <row r="2196" spans="1:4" ht="13.5" x14ac:dyDescent="0.25">
      <c r="A2196" s="456">
        <v>92411</v>
      </c>
      <c r="B2196" s="456" t="s">
        <v>8940</v>
      </c>
      <c r="C2196" s="456" t="s">
        <v>161</v>
      </c>
      <c r="D2196" s="457">
        <v>158.33000000000001</v>
      </c>
    </row>
    <row r="2197" spans="1:4" ht="13.5" x14ac:dyDescent="0.25">
      <c r="A2197" s="456">
        <v>92413</v>
      </c>
      <c r="B2197" s="456" t="s">
        <v>8941</v>
      </c>
      <c r="C2197" s="456" t="s">
        <v>161</v>
      </c>
      <c r="D2197" s="457">
        <v>98.66</v>
      </c>
    </row>
    <row r="2198" spans="1:4" ht="13.5" x14ac:dyDescent="0.25">
      <c r="A2198" s="456">
        <v>92415</v>
      </c>
      <c r="B2198" s="456" t="s">
        <v>8942</v>
      </c>
      <c r="C2198" s="456" t="s">
        <v>161</v>
      </c>
      <c r="D2198" s="457">
        <v>136.18</v>
      </c>
    </row>
    <row r="2199" spans="1:4" ht="13.5" x14ac:dyDescent="0.25">
      <c r="A2199" s="456">
        <v>92417</v>
      </c>
      <c r="B2199" s="456" t="s">
        <v>8943</v>
      </c>
      <c r="C2199" s="456" t="s">
        <v>161</v>
      </c>
      <c r="D2199" s="457">
        <v>153.72</v>
      </c>
    </row>
    <row r="2200" spans="1:4" ht="13.5" x14ac:dyDescent="0.25">
      <c r="A2200" s="456">
        <v>92419</v>
      </c>
      <c r="B2200" s="456" t="s">
        <v>8944</v>
      </c>
      <c r="C2200" s="456" t="s">
        <v>161</v>
      </c>
      <c r="D2200" s="457">
        <v>83.85</v>
      </c>
    </row>
    <row r="2201" spans="1:4" ht="13.5" x14ac:dyDescent="0.25">
      <c r="A2201" s="456">
        <v>92421</v>
      </c>
      <c r="B2201" s="456" t="s">
        <v>8945</v>
      </c>
      <c r="C2201" s="456" t="s">
        <v>161</v>
      </c>
      <c r="D2201" s="457">
        <v>97.3</v>
      </c>
    </row>
    <row r="2202" spans="1:4" ht="13.5" x14ac:dyDescent="0.25">
      <c r="A2202" s="456">
        <v>92423</v>
      </c>
      <c r="B2202" s="456" t="s">
        <v>8946</v>
      </c>
      <c r="C2202" s="456" t="s">
        <v>161</v>
      </c>
      <c r="D2202" s="457">
        <v>67.900000000000006</v>
      </c>
    </row>
    <row r="2203" spans="1:4" ht="13.5" x14ac:dyDescent="0.25">
      <c r="A2203" s="456">
        <v>92425</v>
      </c>
      <c r="B2203" s="456" t="s">
        <v>8947</v>
      </c>
      <c r="C2203" s="456" t="s">
        <v>161</v>
      </c>
      <c r="D2203" s="457">
        <v>79.599999999999994</v>
      </c>
    </row>
    <row r="2204" spans="1:4" ht="13.5" x14ac:dyDescent="0.25">
      <c r="A2204" s="456">
        <v>92427</v>
      </c>
      <c r="B2204" s="456" t="s">
        <v>8948</v>
      </c>
      <c r="C2204" s="456" t="s">
        <v>161</v>
      </c>
      <c r="D2204" s="457">
        <v>59.84</v>
      </c>
    </row>
    <row r="2205" spans="1:4" ht="13.5" x14ac:dyDescent="0.25">
      <c r="A2205" s="456">
        <v>92429</v>
      </c>
      <c r="B2205" s="456" t="s">
        <v>8949</v>
      </c>
      <c r="C2205" s="456" t="s">
        <v>161</v>
      </c>
      <c r="D2205" s="457">
        <v>70.67</v>
      </c>
    </row>
    <row r="2206" spans="1:4" ht="13.5" x14ac:dyDescent="0.25">
      <c r="A2206" s="456">
        <v>92431</v>
      </c>
      <c r="B2206" s="456" t="s">
        <v>8950</v>
      </c>
      <c r="C2206" s="456" t="s">
        <v>161</v>
      </c>
      <c r="D2206" s="457">
        <v>57.39</v>
      </c>
    </row>
    <row r="2207" spans="1:4" ht="13.5" x14ac:dyDescent="0.25">
      <c r="A2207" s="456">
        <v>92433</v>
      </c>
      <c r="B2207" s="456" t="s">
        <v>8951</v>
      </c>
      <c r="C2207" s="456" t="s">
        <v>161</v>
      </c>
      <c r="D2207" s="457">
        <v>67.680000000000007</v>
      </c>
    </row>
    <row r="2208" spans="1:4" ht="13.5" x14ac:dyDescent="0.25">
      <c r="A2208" s="456">
        <v>92435</v>
      </c>
      <c r="B2208" s="456" t="s">
        <v>8952</v>
      </c>
      <c r="C2208" s="456" t="s">
        <v>161</v>
      </c>
      <c r="D2208" s="457">
        <v>54.24</v>
      </c>
    </row>
    <row r="2209" spans="1:4" ht="13.5" x14ac:dyDescent="0.25">
      <c r="A2209" s="456">
        <v>92437</v>
      </c>
      <c r="B2209" s="456" t="s">
        <v>8953</v>
      </c>
      <c r="C2209" s="456" t="s">
        <v>161</v>
      </c>
      <c r="D2209" s="457">
        <v>64.180000000000007</v>
      </c>
    </row>
    <row r="2210" spans="1:4" ht="13.5" x14ac:dyDescent="0.25">
      <c r="A2210" s="456">
        <v>92439</v>
      </c>
      <c r="B2210" s="456" t="s">
        <v>8954</v>
      </c>
      <c r="C2210" s="456" t="s">
        <v>161</v>
      </c>
      <c r="D2210" s="457">
        <v>51.96</v>
      </c>
    </row>
    <row r="2211" spans="1:4" ht="13.5" x14ac:dyDescent="0.25">
      <c r="A2211" s="456">
        <v>92441</v>
      </c>
      <c r="B2211" s="456" t="s">
        <v>8955</v>
      </c>
      <c r="C2211" s="456" t="s">
        <v>161</v>
      </c>
      <c r="D2211" s="457">
        <v>61.66</v>
      </c>
    </row>
    <row r="2212" spans="1:4" ht="13.5" x14ac:dyDescent="0.25">
      <c r="A2212" s="456">
        <v>92443</v>
      </c>
      <c r="B2212" s="456" t="s">
        <v>8956</v>
      </c>
      <c r="C2212" s="456" t="s">
        <v>161</v>
      </c>
      <c r="D2212" s="457">
        <v>46.96</v>
      </c>
    </row>
    <row r="2213" spans="1:4" ht="13.5" x14ac:dyDescent="0.25">
      <c r="A2213" s="456">
        <v>92445</v>
      </c>
      <c r="B2213" s="456" t="s">
        <v>8957</v>
      </c>
      <c r="C2213" s="456" t="s">
        <v>161</v>
      </c>
      <c r="D2213" s="457">
        <v>56.3</v>
      </c>
    </row>
    <row r="2214" spans="1:4" ht="13.5" x14ac:dyDescent="0.25">
      <c r="A2214" s="456">
        <v>92446</v>
      </c>
      <c r="B2214" s="456" t="s">
        <v>8958</v>
      </c>
      <c r="C2214" s="456" t="s">
        <v>161</v>
      </c>
      <c r="D2214" s="457">
        <v>239.97</v>
      </c>
    </row>
    <row r="2215" spans="1:4" ht="13.5" x14ac:dyDescent="0.25">
      <c r="A2215" s="456">
        <v>92447</v>
      </c>
      <c r="B2215" s="456" t="s">
        <v>8959</v>
      </c>
      <c r="C2215" s="456" t="s">
        <v>161</v>
      </c>
      <c r="D2215" s="457">
        <v>167.76</v>
      </c>
    </row>
    <row r="2216" spans="1:4" ht="13.5" x14ac:dyDescent="0.25">
      <c r="A2216" s="456">
        <v>92448</v>
      </c>
      <c r="B2216" s="456" t="s">
        <v>8960</v>
      </c>
      <c r="C2216" s="456" t="s">
        <v>161</v>
      </c>
      <c r="D2216" s="457">
        <v>133.21</v>
      </c>
    </row>
    <row r="2217" spans="1:4" ht="13.5" x14ac:dyDescent="0.25">
      <c r="A2217" s="456">
        <v>92449</v>
      </c>
      <c r="B2217" s="456" t="s">
        <v>8961</v>
      </c>
      <c r="C2217" s="456" t="s">
        <v>161</v>
      </c>
      <c r="D2217" s="457">
        <v>279.89999999999998</v>
      </c>
    </row>
    <row r="2218" spans="1:4" ht="13.5" x14ac:dyDescent="0.25">
      <c r="A2218" s="456">
        <v>92450</v>
      </c>
      <c r="B2218" s="456" t="s">
        <v>8962</v>
      </c>
      <c r="C2218" s="456" t="s">
        <v>161</v>
      </c>
      <c r="D2218" s="457">
        <v>335.41</v>
      </c>
    </row>
    <row r="2219" spans="1:4" ht="13.5" x14ac:dyDescent="0.25">
      <c r="A2219" s="456">
        <v>92451</v>
      </c>
      <c r="B2219" s="456" t="s">
        <v>8963</v>
      </c>
      <c r="C2219" s="456" t="s">
        <v>161</v>
      </c>
      <c r="D2219" s="457">
        <v>189.75</v>
      </c>
    </row>
    <row r="2220" spans="1:4" ht="13.5" x14ac:dyDescent="0.25">
      <c r="A2220" s="456">
        <v>92452</v>
      </c>
      <c r="B2220" s="456" t="s">
        <v>8964</v>
      </c>
      <c r="C2220" s="456" t="s">
        <v>161</v>
      </c>
      <c r="D2220" s="457">
        <v>160.11000000000001</v>
      </c>
    </row>
    <row r="2221" spans="1:4" ht="13.5" x14ac:dyDescent="0.25">
      <c r="A2221" s="456">
        <v>92453</v>
      </c>
      <c r="B2221" s="456" t="s">
        <v>8965</v>
      </c>
      <c r="C2221" s="456" t="s">
        <v>161</v>
      </c>
      <c r="D2221" s="457">
        <v>239.87</v>
      </c>
    </row>
    <row r="2222" spans="1:4" ht="13.5" x14ac:dyDescent="0.25">
      <c r="A2222" s="456">
        <v>92454</v>
      </c>
      <c r="B2222" s="456" t="s">
        <v>8966</v>
      </c>
      <c r="C2222" s="456" t="s">
        <v>161</v>
      </c>
      <c r="D2222" s="457">
        <v>304.33</v>
      </c>
    </row>
    <row r="2223" spans="1:4" ht="13.5" x14ac:dyDescent="0.25">
      <c r="A2223" s="456">
        <v>92455</v>
      </c>
      <c r="B2223" s="456" t="s">
        <v>8967</v>
      </c>
      <c r="C2223" s="456" t="s">
        <v>161</v>
      </c>
      <c r="D2223" s="457">
        <v>155.21</v>
      </c>
    </row>
    <row r="2224" spans="1:4" ht="13.5" x14ac:dyDescent="0.25">
      <c r="A2224" s="456">
        <v>92456</v>
      </c>
      <c r="B2224" s="456" t="s">
        <v>8968</v>
      </c>
      <c r="C2224" s="456" t="s">
        <v>161</v>
      </c>
      <c r="D2224" s="457">
        <v>128.22</v>
      </c>
    </row>
    <row r="2225" spans="1:4" ht="13.5" x14ac:dyDescent="0.25">
      <c r="A2225" s="456">
        <v>92457</v>
      </c>
      <c r="B2225" s="456" t="s">
        <v>8969</v>
      </c>
      <c r="C2225" s="456" t="s">
        <v>161</v>
      </c>
      <c r="D2225" s="457">
        <v>207.42</v>
      </c>
    </row>
    <row r="2226" spans="1:4" ht="13.5" x14ac:dyDescent="0.25">
      <c r="A2226" s="456">
        <v>92458</v>
      </c>
      <c r="B2226" s="456" t="s">
        <v>1160</v>
      </c>
      <c r="C2226" s="456" t="s">
        <v>161</v>
      </c>
      <c r="D2226" s="457">
        <v>285.18</v>
      </c>
    </row>
    <row r="2227" spans="1:4" ht="13.5" x14ac:dyDescent="0.25">
      <c r="A2227" s="456">
        <v>92459</v>
      </c>
      <c r="B2227" s="456" t="s">
        <v>8970</v>
      </c>
      <c r="C2227" s="456" t="s">
        <v>161</v>
      </c>
      <c r="D2227" s="457">
        <v>130.93</v>
      </c>
    </row>
    <row r="2228" spans="1:4" ht="13.5" x14ac:dyDescent="0.25">
      <c r="A2228" s="456">
        <v>92460</v>
      </c>
      <c r="B2228" s="456" t="s">
        <v>8971</v>
      </c>
      <c r="C2228" s="456" t="s">
        <v>161</v>
      </c>
      <c r="D2228" s="457">
        <v>102.78</v>
      </c>
    </row>
    <row r="2229" spans="1:4" ht="13.5" x14ac:dyDescent="0.25">
      <c r="A2229" s="456">
        <v>92461</v>
      </c>
      <c r="B2229" s="456" t="s">
        <v>8972</v>
      </c>
      <c r="C2229" s="456" t="s">
        <v>161</v>
      </c>
      <c r="D2229" s="457">
        <v>191.34</v>
      </c>
    </row>
    <row r="2230" spans="1:4" ht="13.5" x14ac:dyDescent="0.25">
      <c r="A2230" s="456">
        <v>92462</v>
      </c>
      <c r="B2230" s="456" t="s">
        <v>8973</v>
      </c>
      <c r="C2230" s="456" t="s">
        <v>161</v>
      </c>
      <c r="D2230" s="457">
        <v>273.60000000000002</v>
      </c>
    </row>
    <row r="2231" spans="1:4" ht="13.5" x14ac:dyDescent="0.25">
      <c r="A2231" s="456">
        <v>92463</v>
      </c>
      <c r="B2231" s="456" t="s">
        <v>8974</v>
      </c>
      <c r="C2231" s="456" t="s">
        <v>161</v>
      </c>
      <c r="D2231" s="457">
        <v>118.47</v>
      </c>
    </row>
    <row r="2232" spans="1:4" ht="13.5" x14ac:dyDescent="0.25">
      <c r="A2232" s="456">
        <v>92464</v>
      </c>
      <c r="B2232" s="456" t="s">
        <v>8975</v>
      </c>
      <c r="C2232" s="456" t="s">
        <v>161</v>
      </c>
      <c r="D2232" s="457">
        <v>97.42</v>
      </c>
    </row>
    <row r="2233" spans="1:4" ht="13.5" x14ac:dyDescent="0.25">
      <c r="A2233" s="456">
        <v>92465</v>
      </c>
      <c r="B2233" s="456" t="s">
        <v>8976</v>
      </c>
      <c r="C2233" s="456" t="s">
        <v>161</v>
      </c>
      <c r="D2233" s="457">
        <v>152.06</v>
      </c>
    </row>
    <row r="2234" spans="1:4" ht="13.5" x14ac:dyDescent="0.25">
      <c r="A2234" s="456">
        <v>92466</v>
      </c>
      <c r="B2234" s="456" t="s">
        <v>8977</v>
      </c>
      <c r="C2234" s="456" t="s">
        <v>161</v>
      </c>
      <c r="D2234" s="457">
        <v>269.51</v>
      </c>
    </row>
    <row r="2235" spans="1:4" ht="13.5" x14ac:dyDescent="0.25">
      <c r="A2235" s="456">
        <v>92467</v>
      </c>
      <c r="B2235" s="456" t="s">
        <v>8978</v>
      </c>
      <c r="C2235" s="456" t="s">
        <v>161</v>
      </c>
      <c r="D2235" s="457">
        <v>98.08</v>
      </c>
    </row>
    <row r="2236" spans="1:4" ht="13.5" x14ac:dyDescent="0.25">
      <c r="A2236" s="456">
        <v>92468</v>
      </c>
      <c r="B2236" s="456" t="s">
        <v>8979</v>
      </c>
      <c r="C2236" s="456" t="s">
        <v>161</v>
      </c>
      <c r="D2236" s="457">
        <v>93.38</v>
      </c>
    </row>
    <row r="2237" spans="1:4" ht="13.5" x14ac:dyDescent="0.25">
      <c r="A2237" s="456">
        <v>92469</v>
      </c>
      <c r="B2237" s="456" t="s">
        <v>8980</v>
      </c>
      <c r="C2237" s="456" t="s">
        <v>161</v>
      </c>
      <c r="D2237" s="457">
        <v>138.04</v>
      </c>
    </row>
    <row r="2238" spans="1:4" ht="13.5" x14ac:dyDescent="0.25">
      <c r="A2238" s="456">
        <v>92470</v>
      </c>
      <c r="B2238" s="456" t="s">
        <v>8981</v>
      </c>
      <c r="C2238" s="456" t="s">
        <v>161</v>
      </c>
      <c r="D2238" s="457">
        <v>263.3</v>
      </c>
    </row>
    <row r="2239" spans="1:4" ht="13.5" x14ac:dyDescent="0.25">
      <c r="A2239" s="456">
        <v>92471</v>
      </c>
      <c r="B2239" s="456" t="s">
        <v>8982</v>
      </c>
      <c r="C2239" s="456" t="s">
        <v>161</v>
      </c>
      <c r="D2239" s="457">
        <v>89.16</v>
      </c>
    </row>
    <row r="2240" spans="1:4" ht="13.5" x14ac:dyDescent="0.25">
      <c r="A2240" s="456">
        <v>92472</v>
      </c>
      <c r="B2240" s="456" t="s">
        <v>8983</v>
      </c>
      <c r="C2240" s="456" t="s">
        <v>161</v>
      </c>
      <c r="D2240" s="457">
        <v>87.75</v>
      </c>
    </row>
    <row r="2241" spans="1:4" ht="13.5" x14ac:dyDescent="0.25">
      <c r="A2241" s="456">
        <v>92473</v>
      </c>
      <c r="B2241" s="456" t="s">
        <v>8984</v>
      </c>
      <c r="C2241" s="456" t="s">
        <v>161</v>
      </c>
      <c r="D2241" s="457">
        <v>126.83</v>
      </c>
    </row>
    <row r="2242" spans="1:4" ht="13.5" x14ac:dyDescent="0.25">
      <c r="A2242" s="456">
        <v>92474</v>
      </c>
      <c r="B2242" s="456" t="s">
        <v>8985</v>
      </c>
      <c r="C2242" s="456" t="s">
        <v>161</v>
      </c>
      <c r="D2242" s="457">
        <v>258.04000000000002</v>
      </c>
    </row>
    <row r="2243" spans="1:4" ht="13.5" x14ac:dyDescent="0.25">
      <c r="A2243" s="456">
        <v>92475</v>
      </c>
      <c r="B2243" s="456" t="s">
        <v>8986</v>
      </c>
      <c r="C2243" s="456" t="s">
        <v>161</v>
      </c>
      <c r="D2243" s="457">
        <v>82</v>
      </c>
    </row>
    <row r="2244" spans="1:4" ht="13.5" x14ac:dyDescent="0.25">
      <c r="A2244" s="456">
        <v>92476</v>
      </c>
      <c r="B2244" s="456" t="s">
        <v>8987</v>
      </c>
      <c r="C2244" s="456" t="s">
        <v>161</v>
      </c>
      <c r="D2244" s="457">
        <v>83.05</v>
      </c>
    </row>
    <row r="2245" spans="1:4" ht="13.5" x14ac:dyDescent="0.25">
      <c r="A2245" s="456">
        <v>92477</v>
      </c>
      <c r="B2245" s="456" t="s">
        <v>8988</v>
      </c>
      <c r="C2245" s="456" t="s">
        <v>161</v>
      </c>
      <c r="D2245" s="457">
        <v>102.48</v>
      </c>
    </row>
    <row r="2246" spans="1:4" ht="13.5" x14ac:dyDescent="0.25">
      <c r="A2246" s="456">
        <v>92478</v>
      </c>
      <c r="B2246" s="456" t="s">
        <v>8989</v>
      </c>
      <c r="C2246" s="456" t="s">
        <v>161</v>
      </c>
      <c r="D2246" s="457">
        <v>247.42</v>
      </c>
    </row>
    <row r="2247" spans="1:4" ht="13.5" x14ac:dyDescent="0.25">
      <c r="A2247" s="456">
        <v>92479</v>
      </c>
      <c r="B2247" s="456" t="s">
        <v>8990</v>
      </c>
      <c r="C2247" s="456" t="s">
        <v>161</v>
      </c>
      <c r="D2247" s="457">
        <v>66.44</v>
      </c>
    </row>
    <row r="2248" spans="1:4" ht="13.5" x14ac:dyDescent="0.25">
      <c r="A2248" s="456">
        <v>92480</v>
      </c>
      <c r="B2248" s="456" t="s">
        <v>8991</v>
      </c>
      <c r="C2248" s="456" t="s">
        <v>161</v>
      </c>
      <c r="D2248" s="457">
        <v>73.430000000000007</v>
      </c>
    </row>
    <row r="2249" spans="1:4" ht="13.5" x14ac:dyDescent="0.25">
      <c r="A2249" s="456">
        <v>92482</v>
      </c>
      <c r="B2249" s="456" t="s">
        <v>8992</v>
      </c>
      <c r="C2249" s="456" t="s">
        <v>161</v>
      </c>
      <c r="D2249" s="457">
        <v>259.77999999999997</v>
      </c>
    </row>
    <row r="2250" spans="1:4" ht="13.5" x14ac:dyDescent="0.25">
      <c r="A2250" s="456">
        <v>92484</v>
      </c>
      <c r="B2250" s="456" t="s">
        <v>8993</v>
      </c>
      <c r="C2250" s="456" t="s">
        <v>161</v>
      </c>
      <c r="D2250" s="457">
        <v>186.29</v>
      </c>
    </row>
    <row r="2251" spans="1:4" ht="13.5" x14ac:dyDescent="0.25">
      <c r="A2251" s="456">
        <v>92486</v>
      </c>
      <c r="B2251" s="456" t="s">
        <v>8994</v>
      </c>
      <c r="C2251" s="456" t="s">
        <v>161</v>
      </c>
      <c r="D2251" s="457">
        <v>129.94999999999999</v>
      </c>
    </row>
    <row r="2252" spans="1:4" ht="13.5" x14ac:dyDescent="0.25">
      <c r="A2252" s="456">
        <v>92488</v>
      </c>
      <c r="B2252" s="456" t="s">
        <v>8995</v>
      </c>
      <c r="C2252" s="456" t="s">
        <v>161</v>
      </c>
      <c r="D2252" s="457">
        <v>99.56</v>
      </c>
    </row>
    <row r="2253" spans="1:4" ht="13.5" x14ac:dyDescent="0.25">
      <c r="A2253" s="456">
        <v>92490</v>
      </c>
      <c r="B2253" s="456" t="s">
        <v>8996</v>
      </c>
      <c r="C2253" s="456" t="s">
        <v>161</v>
      </c>
      <c r="D2253" s="457">
        <v>56.12</v>
      </c>
    </row>
    <row r="2254" spans="1:4" ht="13.5" x14ac:dyDescent="0.25">
      <c r="A2254" s="456">
        <v>92492</v>
      </c>
      <c r="B2254" s="456" t="s">
        <v>8997</v>
      </c>
      <c r="C2254" s="456" t="s">
        <v>161</v>
      </c>
      <c r="D2254" s="457">
        <v>95.65</v>
      </c>
    </row>
    <row r="2255" spans="1:4" ht="13.5" x14ac:dyDescent="0.25">
      <c r="A2255" s="456">
        <v>92494</v>
      </c>
      <c r="B2255" s="456" t="s">
        <v>8998</v>
      </c>
      <c r="C2255" s="456" t="s">
        <v>161</v>
      </c>
      <c r="D2255" s="457">
        <v>52.6</v>
      </c>
    </row>
    <row r="2256" spans="1:4" ht="13.5" x14ac:dyDescent="0.25">
      <c r="A2256" s="456">
        <v>92496</v>
      </c>
      <c r="B2256" s="456" t="s">
        <v>8999</v>
      </c>
      <c r="C2256" s="456" t="s">
        <v>161</v>
      </c>
      <c r="D2256" s="457">
        <v>93</v>
      </c>
    </row>
    <row r="2257" spans="1:4" ht="13.5" x14ac:dyDescent="0.25">
      <c r="A2257" s="456">
        <v>92498</v>
      </c>
      <c r="B2257" s="456" t="s">
        <v>9000</v>
      </c>
      <c r="C2257" s="456" t="s">
        <v>161</v>
      </c>
      <c r="D2257" s="457">
        <v>50.21</v>
      </c>
    </row>
    <row r="2258" spans="1:4" ht="13.5" x14ac:dyDescent="0.25">
      <c r="A2258" s="456">
        <v>92500</v>
      </c>
      <c r="B2258" s="456" t="s">
        <v>9001</v>
      </c>
      <c r="C2258" s="456" t="s">
        <v>161</v>
      </c>
      <c r="D2258" s="457">
        <v>91.56</v>
      </c>
    </row>
    <row r="2259" spans="1:4" ht="13.5" x14ac:dyDescent="0.25">
      <c r="A2259" s="456">
        <v>92502</v>
      </c>
      <c r="B2259" s="456" t="s">
        <v>9002</v>
      </c>
      <c r="C2259" s="456" t="s">
        <v>161</v>
      </c>
      <c r="D2259" s="457">
        <v>48.96</v>
      </c>
    </row>
    <row r="2260" spans="1:4" ht="13.5" x14ac:dyDescent="0.25">
      <c r="A2260" s="456">
        <v>92504</v>
      </c>
      <c r="B2260" s="456" t="s">
        <v>9003</v>
      </c>
      <c r="C2260" s="456" t="s">
        <v>161</v>
      </c>
      <c r="D2260" s="457">
        <v>53.68</v>
      </c>
    </row>
    <row r="2261" spans="1:4" ht="13.5" x14ac:dyDescent="0.25">
      <c r="A2261" s="456">
        <v>92506</v>
      </c>
      <c r="B2261" s="456" t="s">
        <v>9004</v>
      </c>
      <c r="C2261" s="456" t="s">
        <v>161</v>
      </c>
      <c r="D2261" s="457">
        <v>46.66</v>
      </c>
    </row>
    <row r="2262" spans="1:4" ht="13.5" x14ac:dyDescent="0.25">
      <c r="A2262" s="456">
        <v>92508</v>
      </c>
      <c r="B2262" s="456" t="s">
        <v>9005</v>
      </c>
      <c r="C2262" s="456" t="s">
        <v>161</v>
      </c>
      <c r="D2262" s="457">
        <v>111.01</v>
      </c>
    </row>
    <row r="2263" spans="1:4" ht="13.5" x14ac:dyDescent="0.25">
      <c r="A2263" s="456">
        <v>92510</v>
      </c>
      <c r="B2263" s="456" t="s">
        <v>9006</v>
      </c>
      <c r="C2263" s="456" t="s">
        <v>161</v>
      </c>
      <c r="D2263" s="457">
        <v>63.79</v>
      </c>
    </row>
    <row r="2264" spans="1:4" ht="13.5" x14ac:dyDescent="0.25">
      <c r="A2264" s="456">
        <v>92512</v>
      </c>
      <c r="B2264" s="456" t="s">
        <v>9007</v>
      </c>
      <c r="C2264" s="456" t="s">
        <v>161</v>
      </c>
      <c r="D2264" s="457">
        <v>88.16</v>
      </c>
    </row>
    <row r="2265" spans="1:4" ht="13.5" x14ac:dyDescent="0.25">
      <c r="A2265" s="456">
        <v>92514</v>
      </c>
      <c r="B2265" s="456" t="s">
        <v>9008</v>
      </c>
      <c r="C2265" s="456" t="s">
        <v>161</v>
      </c>
      <c r="D2265" s="457">
        <v>43.7</v>
      </c>
    </row>
    <row r="2266" spans="1:4" ht="13.5" x14ac:dyDescent="0.25">
      <c r="A2266" s="456">
        <v>92515</v>
      </c>
      <c r="B2266" s="456" t="s">
        <v>9009</v>
      </c>
      <c r="C2266" s="456" t="s">
        <v>161</v>
      </c>
      <c r="D2266" s="457">
        <v>78.66</v>
      </c>
    </row>
    <row r="2267" spans="1:4" ht="13.5" x14ac:dyDescent="0.25">
      <c r="A2267" s="456">
        <v>92518</v>
      </c>
      <c r="B2267" s="456" t="s">
        <v>9010</v>
      </c>
      <c r="C2267" s="456" t="s">
        <v>161</v>
      </c>
      <c r="D2267" s="457">
        <v>35.43</v>
      </c>
    </row>
    <row r="2268" spans="1:4" ht="13.5" x14ac:dyDescent="0.25">
      <c r="A2268" s="456">
        <v>92520</v>
      </c>
      <c r="B2268" s="456" t="s">
        <v>9011</v>
      </c>
      <c r="C2268" s="456" t="s">
        <v>161</v>
      </c>
      <c r="D2268" s="457">
        <v>73.760000000000005</v>
      </c>
    </row>
    <row r="2269" spans="1:4" ht="13.5" x14ac:dyDescent="0.25">
      <c r="A2269" s="456">
        <v>92522</v>
      </c>
      <c r="B2269" s="456" t="s">
        <v>9012</v>
      </c>
      <c r="C2269" s="456" t="s">
        <v>161</v>
      </c>
      <c r="D2269" s="457">
        <v>31.14</v>
      </c>
    </row>
    <row r="2270" spans="1:4" ht="13.5" x14ac:dyDescent="0.25">
      <c r="A2270" s="456">
        <v>92524</v>
      </c>
      <c r="B2270" s="456" t="s">
        <v>11817</v>
      </c>
      <c r="C2270" s="456" t="s">
        <v>161</v>
      </c>
      <c r="D2270" s="457">
        <v>75.23</v>
      </c>
    </row>
    <row r="2271" spans="1:4" ht="13.5" x14ac:dyDescent="0.25">
      <c r="A2271" s="456">
        <v>92526</v>
      </c>
      <c r="B2271" s="456" t="s">
        <v>9013</v>
      </c>
      <c r="C2271" s="456" t="s">
        <v>161</v>
      </c>
      <c r="D2271" s="457">
        <v>32.97</v>
      </c>
    </row>
    <row r="2272" spans="1:4" ht="13.5" x14ac:dyDescent="0.25">
      <c r="A2272" s="456">
        <v>92528</v>
      </c>
      <c r="B2272" s="456" t="s">
        <v>9014</v>
      </c>
      <c r="C2272" s="456" t="s">
        <v>161</v>
      </c>
      <c r="D2272" s="457">
        <v>73.03</v>
      </c>
    </row>
    <row r="2273" spans="1:4" ht="13.5" x14ac:dyDescent="0.25">
      <c r="A2273" s="456">
        <v>92530</v>
      </c>
      <c r="B2273" s="456" t="s">
        <v>9015</v>
      </c>
      <c r="C2273" s="456" t="s">
        <v>161</v>
      </c>
      <c r="D2273" s="457">
        <v>31</v>
      </c>
    </row>
    <row r="2274" spans="1:4" ht="13.5" x14ac:dyDescent="0.25">
      <c r="A2274" s="456">
        <v>92532</v>
      </c>
      <c r="B2274" s="456" t="s">
        <v>9016</v>
      </c>
      <c r="C2274" s="456" t="s">
        <v>161</v>
      </c>
      <c r="D2274" s="457">
        <v>71.319999999999993</v>
      </c>
    </row>
    <row r="2275" spans="1:4" ht="13.5" x14ac:dyDescent="0.25">
      <c r="A2275" s="456">
        <v>92534</v>
      </c>
      <c r="B2275" s="456" t="s">
        <v>9017</v>
      </c>
      <c r="C2275" s="456" t="s">
        <v>161</v>
      </c>
      <c r="D2275" s="457">
        <v>29.51</v>
      </c>
    </row>
    <row r="2276" spans="1:4" ht="13.5" x14ac:dyDescent="0.25">
      <c r="A2276" s="456">
        <v>92536</v>
      </c>
      <c r="B2276" s="456" t="s">
        <v>9018</v>
      </c>
      <c r="C2276" s="456" t="s">
        <v>161</v>
      </c>
      <c r="D2276" s="457">
        <v>67.97</v>
      </c>
    </row>
    <row r="2277" spans="1:4" ht="13.5" x14ac:dyDescent="0.25">
      <c r="A2277" s="456">
        <v>92538</v>
      </c>
      <c r="B2277" s="456" t="s">
        <v>9019</v>
      </c>
      <c r="C2277" s="456" t="s">
        <v>161</v>
      </c>
      <c r="D2277" s="457">
        <v>26.37</v>
      </c>
    </row>
    <row r="2278" spans="1:4" ht="13.5" x14ac:dyDescent="0.25">
      <c r="A2278" s="456">
        <v>96252</v>
      </c>
      <c r="B2278" s="456" t="s">
        <v>1161</v>
      </c>
      <c r="C2278" s="456" t="s">
        <v>161</v>
      </c>
      <c r="D2278" s="457">
        <v>245.45</v>
      </c>
    </row>
    <row r="2279" spans="1:4" ht="13.5" x14ac:dyDescent="0.25">
      <c r="A2279" s="456">
        <v>96257</v>
      </c>
      <c r="B2279" s="456" t="s">
        <v>1162</v>
      </c>
      <c r="C2279" s="456" t="s">
        <v>161</v>
      </c>
      <c r="D2279" s="457">
        <v>187.29</v>
      </c>
    </row>
    <row r="2280" spans="1:4" ht="13.5" x14ac:dyDescent="0.25">
      <c r="A2280" s="456">
        <v>96258</v>
      </c>
      <c r="B2280" s="456" t="s">
        <v>1163</v>
      </c>
      <c r="C2280" s="456" t="s">
        <v>161</v>
      </c>
      <c r="D2280" s="457">
        <v>176.78</v>
      </c>
    </row>
    <row r="2281" spans="1:4" ht="13.5" x14ac:dyDescent="0.25">
      <c r="A2281" s="456">
        <v>96259</v>
      </c>
      <c r="B2281" s="456" t="s">
        <v>1164</v>
      </c>
      <c r="C2281" s="456" t="s">
        <v>161</v>
      </c>
      <c r="D2281" s="457">
        <v>204.99</v>
      </c>
    </row>
    <row r="2282" spans="1:4" ht="13.5" x14ac:dyDescent="0.25">
      <c r="A2282" s="456">
        <v>96529</v>
      </c>
      <c r="B2282" s="456" t="s">
        <v>1165</v>
      </c>
      <c r="C2282" s="456" t="s">
        <v>161</v>
      </c>
      <c r="D2282" s="457">
        <v>285.16000000000003</v>
      </c>
    </row>
    <row r="2283" spans="1:4" ht="13.5" x14ac:dyDescent="0.25">
      <c r="A2283" s="456">
        <v>96530</v>
      </c>
      <c r="B2283" s="456" t="s">
        <v>1166</v>
      </c>
      <c r="C2283" s="456" t="s">
        <v>161</v>
      </c>
      <c r="D2283" s="457">
        <v>154.77000000000001</v>
      </c>
    </row>
    <row r="2284" spans="1:4" ht="13.5" x14ac:dyDescent="0.25">
      <c r="A2284" s="456">
        <v>96531</v>
      </c>
      <c r="B2284" s="456" t="s">
        <v>1167</v>
      </c>
      <c r="C2284" s="456" t="s">
        <v>161</v>
      </c>
      <c r="D2284" s="457">
        <v>106.74</v>
      </c>
    </row>
    <row r="2285" spans="1:4" ht="13.5" x14ac:dyDescent="0.25">
      <c r="A2285" s="456">
        <v>96532</v>
      </c>
      <c r="B2285" s="456" t="s">
        <v>1168</v>
      </c>
      <c r="C2285" s="456" t="s">
        <v>161</v>
      </c>
      <c r="D2285" s="457">
        <v>178.41</v>
      </c>
    </row>
    <row r="2286" spans="1:4" ht="13.5" x14ac:dyDescent="0.25">
      <c r="A2286" s="456">
        <v>96533</v>
      </c>
      <c r="B2286" s="456" t="s">
        <v>1169</v>
      </c>
      <c r="C2286" s="456" t="s">
        <v>161</v>
      </c>
      <c r="D2286" s="457">
        <v>94.57</v>
      </c>
    </row>
    <row r="2287" spans="1:4" ht="13.5" x14ac:dyDescent="0.25">
      <c r="A2287" s="456">
        <v>96534</v>
      </c>
      <c r="B2287" s="456" t="s">
        <v>1170</v>
      </c>
      <c r="C2287" s="456" t="s">
        <v>161</v>
      </c>
      <c r="D2287" s="457">
        <v>73.319999999999993</v>
      </c>
    </row>
    <row r="2288" spans="1:4" ht="13.5" x14ac:dyDescent="0.25">
      <c r="A2288" s="456">
        <v>96535</v>
      </c>
      <c r="B2288" s="456" t="s">
        <v>1171</v>
      </c>
      <c r="C2288" s="456" t="s">
        <v>161</v>
      </c>
      <c r="D2288" s="457">
        <v>122.82</v>
      </c>
    </row>
    <row r="2289" spans="1:4" ht="13.5" x14ac:dyDescent="0.25">
      <c r="A2289" s="456">
        <v>96536</v>
      </c>
      <c r="B2289" s="456" t="s">
        <v>1172</v>
      </c>
      <c r="C2289" s="456" t="s">
        <v>161</v>
      </c>
      <c r="D2289" s="457">
        <v>63.26</v>
      </c>
    </row>
    <row r="2290" spans="1:4" ht="13.5" x14ac:dyDescent="0.25">
      <c r="A2290" s="456">
        <v>96537</v>
      </c>
      <c r="B2290" s="456" t="s">
        <v>1173</v>
      </c>
      <c r="C2290" s="456" t="s">
        <v>161</v>
      </c>
      <c r="D2290" s="457">
        <v>177.7</v>
      </c>
    </row>
    <row r="2291" spans="1:4" ht="13.5" x14ac:dyDescent="0.25">
      <c r="A2291" s="456">
        <v>96538</v>
      </c>
      <c r="B2291" s="456" t="s">
        <v>1174</v>
      </c>
      <c r="C2291" s="456" t="s">
        <v>161</v>
      </c>
      <c r="D2291" s="457">
        <v>251.1</v>
      </c>
    </row>
    <row r="2292" spans="1:4" ht="13.5" x14ac:dyDescent="0.25">
      <c r="A2292" s="456">
        <v>96539</v>
      </c>
      <c r="B2292" s="456" t="s">
        <v>1175</v>
      </c>
      <c r="C2292" s="456" t="s">
        <v>161</v>
      </c>
      <c r="D2292" s="457">
        <v>120</v>
      </c>
    </row>
    <row r="2293" spans="1:4" ht="13.5" x14ac:dyDescent="0.25">
      <c r="A2293" s="456">
        <v>96540</v>
      </c>
      <c r="B2293" s="456" t="s">
        <v>1176</v>
      </c>
      <c r="C2293" s="456" t="s">
        <v>161</v>
      </c>
      <c r="D2293" s="457">
        <v>118.91</v>
      </c>
    </row>
    <row r="2294" spans="1:4" ht="13.5" x14ac:dyDescent="0.25">
      <c r="A2294" s="456">
        <v>96541</v>
      </c>
      <c r="B2294" s="456" t="s">
        <v>1177</v>
      </c>
      <c r="C2294" s="456" t="s">
        <v>161</v>
      </c>
      <c r="D2294" s="457">
        <v>170.39</v>
      </c>
    </row>
    <row r="2295" spans="1:4" ht="13.5" x14ac:dyDescent="0.25">
      <c r="A2295" s="456">
        <v>96542</v>
      </c>
      <c r="B2295" s="456" t="s">
        <v>1178</v>
      </c>
      <c r="C2295" s="456" t="s">
        <v>161</v>
      </c>
      <c r="D2295" s="457">
        <v>84.57</v>
      </c>
    </row>
    <row r="2296" spans="1:4" ht="13.5" x14ac:dyDescent="0.25">
      <c r="A2296" s="456">
        <v>96543</v>
      </c>
      <c r="B2296" s="456" t="s">
        <v>1179</v>
      </c>
      <c r="C2296" s="456" t="s">
        <v>146</v>
      </c>
      <c r="D2296" s="457">
        <v>18.45</v>
      </c>
    </row>
    <row r="2297" spans="1:4" ht="13.5" x14ac:dyDescent="0.25">
      <c r="A2297" s="456">
        <v>97747</v>
      </c>
      <c r="B2297" s="456" t="s">
        <v>1180</v>
      </c>
      <c r="C2297" s="456" t="s">
        <v>161</v>
      </c>
      <c r="D2297" s="457">
        <v>192.28</v>
      </c>
    </row>
    <row r="2298" spans="1:4" ht="13.5" x14ac:dyDescent="0.25">
      <c r="A2298" s="456">
        <v>101791</v>
      </c>
      <c r="B2298" s="456" t="s">
        <v>9020</v>
      </c>
      <c r="C2298" s="456" t="s">
        <v>13</v>
      </c>
      <c r="D2298" s="457">
        <v>27.65</v>
      </c>
    </row>
    <row r="2299" spans="1:4" ht="13.5" x14ac:dyDescent="0.25">
      <c r="A2299" s="456">
        <v>101792</v>
      </c>
      <c r="B2299" s="456" t="s">
        <v>9021</v>
      </c>
      <c r="C2299" s="456" t="s">
        <v>1055</v>
      </c>
      <c r="D2299" s="457">
        <v>14.94</v>
      </c>
    </row>
    <row r="2300" spans="1:4" ht="13.5" x14ac:dyDescent="0.25">
      <c r="A2300" s="456">
        <v>101793</v>
      </c>
      <c r="B2300" s="456" t="s">
        <v>9022</v>
      </c>
      <c r="C2300" s="456" t="s">
        <v>1055</v>
      </c>
      <c r="D2300" s="457">
        <v>23.97</v>
      </c>
    </row>
    <row r="2301" spans="1:4" ht="13.5" x14ac:dyDescent="0.25">
      <c r="A2301" s="456">
        <v>101969</v>
      </c>
      <c r="B2301" s="456" t="s">
        <v>9023</v>
      </c>
      <c r="C2301" s="456" t="s">
        <v>161</v>
      </c>
      <c r="D2301" s="457">
        <v>218.96</v>
      </c>
    </row>
    <row r="2302" spans="1:4" ht="13.5" x14ac:dyDescent="0.25">
      <c r="A2302" s="456">
        <v>101971</v>
      </c>
      <c r="B2302" s="456" t="s">
        <v>9024</v>
      </c>
      <c r="C2302" s="456" t="s">
        <v>161</v>
      </c>
      <c r="D2302" s="457">
        <v>165.01</v>
      </c>
    </row>
    <row r="2303" spans="1:4" ht="13.5" x14ac:dyDescent="0.25">
      <c r="A2303" s="456">
        <v>101973</v>
      </c>
      <c r="B2303" s="456" t="s">
        <v>9025</v>
      </c>
      <c r="C2303" s="456" t="s">
        <v>161</v>
      </c>
      <c r="D2303" s="457">
        <v>167.54</v>
      </c>
    </row>
    <row r="2304" spans="1:4" ht="13.5" x14ac:dyDescent="0.25">
      <c r="A2304" s="456">
        <v>101974</v>
      </c>
      <c r="B2304" s="456" t="s">
        <v>9026</v>
      </c>
      <c r="C2304" s="456" t="s">
        <v>161</v>
      </c>
      <c r="D2304" s="457">
        <v>397.62</v>
      </c>
    </row>
    <row r="2305" spans="1:4" ht="13.5" x14ac:dyDescent="0.25">
      <c r="A2305" s="456">
        <v>101975</v>
      </c>
      <c r="B2305" s="456" t="s">
        <v>9027</v>
      </c>
      <c r="C2305" s="456" t="s">
        <v>161</v>
      </c>
      <c r="D2305" s="457">
        <v>339.44</v>
      </c>
    </row>
    <row r="2306" spans="1:4" ht="13.5" x14ac:dyDescent="0.25">
      <c r="A2306" s="456">
        <v>101977</v>
      </c>
      <c r="B2306" s="456" t="s">
        <v>9028</v>
      </c>
      <c r="C2306" s="456" t="s">
        <v>161</v>
      </c>
      <c r="D2306" s="457">
        <v>273.83</v>
      </c>
    </row>
    <row r="2307" spans="1:4" ht="13.5" x14ac:dyDescent="0.25">
      <c r="A2307" s="456">
        <v>101980</v>
      </c>
      <c r="B2307" s="456" t="s">
        <v>9029</v>
      </c>
      <c r="C2307" s="456" t="s">
        <v>161</v>
      </c>
      <c r="D2307" s="457">
        <v>252.84</v>
      </c>
    </row>
    <row r="2308" spans="1:4" ht="13.5" x14ac:dyDescent="0.25">
      <c r="A2308" s="456">
        <v>101981</v>
      </c>
      <c r="B2308" s="456" t="s">
        <v>9030</v>
      </c>
      <c r="C2308" s="456" t="s">
        <v>161</v>
      </c>
      <c r="D2308" s="457">
        <v>218.55</v>
      </c>
    </row>
    <row r="2309" spans="1:4" ht="13.5" x14ac:dyDescent="0.25">
      <c r="A2309" s="456">
        <v>101982</v>
      </c>
      <c r="B2309" s="456" t="s">
        <v>9031</v>
      </c>
      <c r="C2309" s="456" t="s">
        <v>161</v>
      </c>
      <c r="D2309" s="457">
        <v>190.29</v>
      </c>
    </row>
    <row r="2310" spans="1:4" ht="13.5" x14ac:dyDescent="0.25">
      <c r="A2310" s="456">
        <v>101983</v>
      </c>
      <c r="B2310" s="456" t="s">
        <v>9032</v>
      </c>
      <c r="C2310" s="456" t="s">
        <v>161</v>
      </c>
      <c r="D2310" s="457">
        <v>172.44</v>
      </c>
    </row>
    <row r="2311" spans="1:4" ht="13.5" x14ac:dyDescent="0.25">
      <c r="A2311" s="456">
        <v>101985</v>
      </c>
      <c r="B2311" s="456" t="s">
        <v>9033</v>
      </c>
      <c r="C2311" s="456" t="s">
        <v>161</v>
      </c>
      <c r="D2311" s="457">
        <v>232.05</v>
      </c>
    </row>
    <row r="2312" spans="1:4" ht="13.5" x14ac:dyDescent="0.25">
      <c r="A2312" s="456">
        <v>101986</v>
      </c>
      <c r="B2312" s="456" t="s">
        <v>9034</v>
      </c>
      <c r="C2312" s="456" t="s">
        <v>161</v>
      </c>
      <c r="D2312" s="457">
        <v>163.47</v>
      </c>
    </row>
    <row r="2313" spans="1:4" ht="13.5" x14ac:dyDescent="0.25">
      <c r="A2313" s="456">
        <v>101987</v>
      </c>
      <c r="B2313" s="456" t="s">
        <v>9035</v>
      </c>
      <c r="C2313" s="456" t="s">
        <v>161</v>
      </c>
      <c r="D2313" s="457">
        <v>193.55</v>
      </c>
    </row>
    <row r="2314" spans="1:4" ht="13.5" x14ac:dyDescent="0.25">
      <c r="A2314" s="456">
        <v>101988</v>
      </c>
      <c r="B2314" s="456" t="s">
        <v>9036</v>
      </c>
      <c r="C2314" s="456" t="s">
        <v>161</v>
      </c>
      <c r="D2314" s="457">
        <v>224.85</v>
      </c>
    </row>
    <row r="2315" spans="1:4" ht="13.5" x14ac:dyDescent="0.25">
      <c r="A2315" s="456">
        <v>101989</v>
      </c>
      <c r="B2315" s="456" t="s">
        <v>9037</v>
      </c>
      <c r="C2315" s="456" t="s">
        <v>161</v>
      </c>
      <c r="D2315" s="457">
        <v>171.58</v>
      </c>
    </row>
    <row r="2316" spans="1:4" ht="13.5" x14ac:dyDescent="0.25">
      <c r="A2316" s="456">
        <v>101990</v>
      </c>
      <c r="B2316" s="456" t="s">
        <v>9038</v>
      </c>
      <c r="C2316" s="456" t="s">
        <v>161</v>
      </c>
      <c r="D2316" s="457">
        <v>180.07</v>
      </c>
    </row>
    <row r="2317" spans="1:4" ht="13.5" x14ac:dyDescent="0.25">
      <c r="A2317" s="456">
        <v>101991</v>
      </c>
      <c r="B2317" s="456" t="s">
        <v>9039</v>
      </c>
      <c r="C2317" s="456" t="s">
        <v>161</v>
      </c>
      <c r="D2317" s="457">
        <v>229.56</v>
      </c>
    </row>
    <row r="2318" spans="1:4" ht="13.5" x14ac:dyDescent="0.25">
      <c r="A2318" s="456">
        <v>101992</v>
      </c>
      <c r="B2318" s="456" t="s">
        <v>9040</v>
      </c>
      <c r="C2318" s="456" t="s">
        <v>161</v>
      </c>
      <c r="D2318" s="457">
        <v>163.99</v>
      </c>
    </row>
    <row r="2319" spans="1:4" ht="13.5" x14ac:dyDescent="0.25">
      <c r="A2319" s="456">
        <v>101993</v>
      </c>
      <c r="B2319" s="456" t="s">
        <v>9041</v>
      </c>
      <c r="C2319" s="456" t="s">
        <v>161</v>
      </c>
      <c r="D2319" s="457">
        <v>226.27</v>
      </c>
    </row>
    <row r="2320" spans="1:4" ht="13.5" x14ac:dyDescent="0.25">
      <c r="A2320" s="456">
        <v>101994</v>
      </c>
      <c r="B2320" s="456" t="s">
        <v>9042</v>
      </c>
      <c r="C2320" s="456" t="s">
        <v>161</v>
      </c>
      <c r="D2320" s="457">
        <v>241.34</v>
      </c>
    </row>
    <row r="2321" spans="1:4" ht="13.5" x14ac:dyDescent="0.25">
      <c r="A2321" s="456">
        <v>101995</v>
      </c>
      <c r="B2321" s="456" t="s">
        <v>9043</v>
      </c>
      <c r="C2321" s="456" t="s">
        <v>161</v>
      </c>
      <c r="D2321" s="457">
        <v>181.54</v>
      </c>
    </row>
    <row r="2322" spans="1:4" ht="13.5" x14ac:dyDescent="0.25">
      <c r="A2322" s="456">
        <v>101996</v>
      </c>
      <c r="B2322" s="456" t="s">
        <v>9044</v>
      </c>
      <c r="C2322" s="456" t="s">
        <v>161</v>
      </c>
      <c r="D2322" s="457">
        <v>193.19</v>
      </c>
    </row>
    <row r="2323" spans="1:4" ht="13.5" x14ac:dyDescent="0.25">
      <c r="A2323" s="456">
        <v>101997</v>
      </c>
      <c r="B2323" s="456" t="s">
        <v>9045</v>
      </c>
      <c r="C2323" s="456" t="s">
        <v>161</v>
      </c>
      <c r="D2323" s="457">
        <v>229.95</v>
      </c>
    </row>
    <row r="2324" spans="1:4" ht="13.5" x14ac:dyDescent="0.25">
      <c r="A2324" s="456">
        <v>101998</v>
      </c>
      <c r="B2324" s="456" t="s">
        <v>9046</v>
      </c>
      <c r="C2324" s="456" t="s">
        <v>161</v>
      </c>
      <c r="D2324" s="457">
        <v>162.9</v>
      </c>
    </row>
    <row r="2325" spans="1:4" ht="13.5" x14ac:dyDescent="0.25">
      <c r="A2325" s="456">
        <v>101999</v>
      </c>
      <c r="B2325" s="456" t="s">
        <v>9047</v>
      </c>
      <c r="C2325" s="456" t="s">
        <v>161</v>
      </c>
      <c r="D2325" s="457">
        <v>242</v>
      </c>
    </row>
    <row r="2326" spans="1:4" ht="13.5" x14ac:dyDescent="0.25">
      <c r="A2326" s="456">
        <v>102000</v>
      </c>
      <c r="B2326" s="456" t="s">
        <v>9048</v>
      </c>
      <c r="C2326" s="456" t="s">
        <v>161</v>
      </c>
      <c r="D2326" s="457">
        <v>395.53</v>
      </c>
    </row>
    <row r="2327" spans="1:4" ht="13.5" x14ac:dyDescent="0.25">
      <c r="A2327" s="456">
        <v>102001</v>
      </c>
      <c r="B2327" s="456" t="s">
        <v>9049</v>
      </c>
      <c r="C2327" s="456" t="s">
        <v>161</v>
      </c>
      <c r="D2327" s="457">
        <v>341.26</v>
      </c>
    </row>
    <row r="2328" spans="1:4" ht="13.5" x14ac:dyDescent="0.25">
      <c r="A2328" s="456">
        <v>102002</v>
      </c>
      <c r="B2328" s="456" t="s">
        <v>9050</v>
      </c>
      <c r="C2328" s="456" t="s">
        <v>161</v>
      </c>
      <c r="D2328" s="457">
        <v>271.48</v>
      </c>
    </row>
    <row r="2329" spans="1:4" ht="13.5" x14ac:dyDescent="0.25">
      <c r="A2329" s="456">
        <v>102003</v>
      </c>
      <c r="B2329" s="456" t="s">
        <v>9051</v>
      </c>
      <c r="C2329" s="456" t="s">
        <v>161</v>
      </c>
      <c r="D2329" s="457">
        <v>251.83</v>
      </c>
    </row>
    <row r="2330" spans="1:4" ht="13.5" x14ac:dyDescent="0.25">
      <c r="A2330" s="456">
        <v>102004</v>
      </c>
      <c r="B2330" s="456" t="s">
        <v>9052</v>
      </c>
      <c r="C2330" s="456" t="s">
        <v>161</v>
      </c>
      <c r="D2330" s="457">
        <v>224.35</v>
      </c>
    </row>
    <row r="2331" spans="1:4" ht="13.5" x14ac:dyDescent="0.25">
      <c r="A2331" s="456">
        <v>102005</v>
      </c>
      <c r="B2331" s="456" t="s">
        <v>9053</v>
      </c>
      <c r="C2331" s="456" t="s">
        <v>161</v>
      </c>
      <c r="D2331" s="457">
        <v>194.65</v>
      </c>
    </row>
    <row r="2332" spans="1:4" ht="13.5" x14ac:dyDescent="0.25">
      <c r="A2332" s="456">
        <v>102006</v>
      </c>
      <c r="B2332" s="456" t="s">
        <v>9054</v>
      </c>
      <c r="C2332" s="456" t="s">
        <v>161</v>
      </c>
      <c r="D2332" s="457">
        <v>175.89</v>
      </c>
    </row>
    <row r="2333" spans="1:4" ht="13.5" x14ac:dyDescent="0.25">
      <c r="A2333" s="456">
        <v>102007</v>
      </c>
      <c r="B2333" s="456" t="s">
        <v>9055</v>
      </c>
      <c r="C2333" s="456" t="s">
        <v>161</v>
      </c>
      <c r="D2333" s="457">
        <v>391.78</v>
      </c>
    </row>
    <row r="2334" spans="1:4" ht="13.5" x14ac:dyDescent="0.25">
      <c r="A2334" s="456">
        <v>102008</v>
      </c>
      <c r="B2334" s="456" t="s">
        <v>9056</v>
      </c>
      <c r="C2334" s="456" t="s">
        <v>161</v>
      </c>
      <c r="D2334" s="457">
        <v>328.68</v>
      </c>
    </row>
    <row r="2335" spans="1:4" ht="13.5" x14ac:dyDescent="0.25">
      <c r="A2335" s="456">
        <v>102009</v>
      </c>
      <c r="B2335" s="456" t="s">
        <v>9057</v>
      </c>
      <c r="C2335" s="456" t="s">
        <v>161</v>
      </c>
      <c r="D2335" s="457">
        <v>275.29000000000002</v>
      </c>
    </row>
    <row r="2336" spans="1:4" ht="13.5" x14ac:dyDescent="0.25">
      <c r="A2336" s="456">
        <v>102010</v>
      </c>
      <c r="B2336" s="456" t="s">
        <v>9058</v>
      </c>
      <c r="C2336" s="456" t="s">
        <v>161</v>
      </c>
      <c r="D2336" s="457">
        <v>251.92</v>
      </c>
    </row>
    <row r="2337" spans="1:4" ht="13.5" x14ac:dyDescent="0.25">
      <c r="A2337" s="456">
        <v>102011</v>
      </c>
      <c r="B2337" s="456" t="s">
        <v>9059</v>
      </c>
      <c r="C2337" s="456" t="s">
        <v>161</v>
      </c>
      <c r="D2337" s="457">
        <v>215.66</v>
      </c>
    </row>
    <row r="2338" spans="1:4" ht="13.5" x14ac:dyDescent="0.25">
      <c r="A2338" s="456">
        <v>102012</v>
      </c>
      <c r="B2338" s="456" t="s">
        <v>9060</v>
      </c>
      <c r="C2338" s="456" t="s">
        <v>161</v>
      </c>
      <c r="D2338" s="457">
        <v>186.75</v>
      </c>
    </row>
    <row r="2339" spans="1:4" ht="13.5" x14ac:dyDescent="0.25">
      <c r="A2339" s="456">
        <v>102013</v>
      </c>
      <c r="B2339" s="456" t="s">
        <v>9061</v>
      </c>
      <c r="C2339" s="456" t="s">
        <v>161</v>
      </c>
      <c r="D2339" s="457">
        <v>170.74</v>
      </c>
    </row>
    <row r="2340" spans="1:4" ht="13.5" x14ac:dyDescent="0.25">
      <c r="A2340" s="456">
        <v>102014</v>
      </c>
      <c r="B2340" s="456" t="s">
        <v>9062</v>
      </c>
      <c r="C2340" s="456" t="s">
        <v>161</v>
      </c>
      <c r="D2340" s="457">
        <v>427.98</v>
      </c>
    </row>
    <row r="2341" spans="1:4" ht="13.5" x14ac:dyDescent="0.25">
      <c r="A2341" s="456">
        <v>102015</v>
      </c>
      <c r="B2341" s="456" t="s">
        <v>9063</v>
      </c>
      <c r="C2341" s="456" t="s">
        <v>161</v>
      </c>
      <c r="D2341" s="457">
        <v>359.55</v>
      </c>
    </row>
    <row r="2342" spans="1:4" ht="13.5" x14ac:dyDescent="0.25">
      <c r="A2342" s="456">
        <v>102016</v>
      </c>
      <c r="B2342" s="456" t="s">
        <v>9064</v>
      </c>
      <c r="C2342" s="456" t="s">
        <v>161</v>
      </c>
      <c r="D2342" s="457">
        <v>268.20999999999998</v>
      </c>
    </row>
    <row r="2343" spans="1:4" ht="13.5" x14ac:dyDescent="0.25">
      <c r="A2343" s="456">
        <v>102017</v>
      </c>
      <c r="B2343" s="456" t="s">
        <v>9065</v>
      </c>
      <c r="C2343" s="456" t="s">
        <v>161</v>
      </c>
      <c r="D2343" s="457">
        <v>246.58</v>
      </c>
    </row>
    <row r="2344" spans="1:4" ht="13.5" x14ac:dyDescent="0.25">
      <c r="A2344" s="456">
        <v>102036</v>
      </c>
      <c r="B2344" s="456" t="s">
        <v>9066</v>
      </c>
      <c r="C2344" s="456" t="s">
        <v>161</v>
      </c>
      <c r="D2344" s="457">
        <v>217.5</v>
      </c>
    </row>
    <row r="2345" spans="1:4" ht="13.5" x14ac:dyDescent="0.25">
      <c r="A2345" s="456">
        <v>102037</v>
      </c>
      <c r="B2345" s="456" t="s">
        <v>9067</v>
      </c>
      <c r="C2345" s="456" t="s">
        <v>161</v>
      </c>
      <c r="D2345" s="457">
        <v>188.07</v>
      </c>
    </row>
    <row r="2346" spans="1:4" ht="13.5" x14ac:dyDescent="0.25">
      <c r="A2346" s="456">
        <v>102038</v>
      </c>
      <c r="B2346" s="456" t="s">
        <v>9068</v>
      </c>
      <c r="C2346" s="456" t="s">
        <v>161</v>
      </c>
      <c r="D2346" s="457">
        <v>171.77</v>
      </c>
    </row>
    <row r="2347" spans="1:4" ht="13.5" x14ac:dyDescent="0.25">
      <c r="A2347" s="456">
        <v>102039</v>
      </c>
      <c r="B2347" s="456" t="s">
        <v>9069</v>
      </c>
      <c r="C2347" s="456" t="s">
        <v>161</v>
      </c>
      <c r="D2347" s="457">
        <v>406.85</v>
      </c>
    </row>
    <row r="2348" spans="1:4" ht="13.5" x14ac:dyDescent="0.25">
      <c r="A2348" s="456">
        <v>102040</v>
      </c>
      <c r="B2348" s="456" t="s">
        <v>9070</v>
      </c>
      <c r="C2348" s="456" t="s">
        <v>161</v>
      </c>
      <c r="D2348" s="457">
        <v>340.2</v>
      </c>
    </row>
    <row r="2349" spans="1:4" ht="13.5" x14ac:dyDescent="0.25">
      <c r="A2349" s="456">
        <v>102041</v>
      </c>
      <c r="B2349" s="456" t="s">
        <v>9071</v>
      </c>
      <c r="C2349" s="456" t="s">
        <v>161</v>
      </c>
      <c r="D2349" s="457">
        <v>279.45999999999998</v>
      </c>
    </row>
    <row r="2350" spans="1:4" ht="13.5" x14ac:dyDescent="0.25">
      <c r="A2350" s="456">
        <v>102042</v>
      </c>
      <c r="B2350" s="456" t="s">
        <v>9072</v>
      </c>
      <c r="C2350" s="456" t="s">
        <v>161</v>
      </c>
      <c r="D2350" s="457">
        <v>253.51</v>
      </c>
    </row>
    <row r="2351" spans="1:4" ht="13.5" x14ac:dyDescent="0.25">
      <c r="A2351" s="456">
        <v>102043</v>
      </c>
      <c r="B2351" s="456" t="s">
        <v>9073</v>
      </c>
      <c r="C2351" s="456" t="s">
        <v>161</v>
      </c>
      <c r="D2351" s="457">
        <v>218.11</v>
      </c>
    </row>
    <row r="2352" spans="1:4" ht="13.5" x14ac:dyDescent="0.25">
      <c r="A2352" s="456">
        <v>102044</v>
      </c>
      <c r="B2352" s="456" t="s">
        <v>9074</v>
      </c>
      <c r="C2352" s="456" t="s">
        <v>161</v>
      </c>
      <c r="D2352" s="457">
        <v>189.8</v>
      </c>
    </row>
    <row r="2353" spans="1:4" ht="13.5" x14ac:dyDescent="0.25">
      <c r="A2353" s="456">
        <v>102045</v>
      </c>
      <c r="B2353" s="456" t="s">
        <v>9075</v>
      </c>
      <c r="C2353" s="456" t="s">
        <v>161</v>
      </c>
      <c r="D2353" s="457">
        <v>172.8</v>
      </c>
    </row>
    <row r="2354" spans="1:4" ht="13.5" x14ac:dyDescent="0.25">
      <c r="A2354" s="456">
        <v>102046</v>
      </c>
      <c r="B2354" s="456" t="s">
        <v>9076</v>
      </c>
      <c r="C2354" s="456" t="s">
        <v>161</v>
      </c>
      <c r="D2354" s="457">
        <v>433.22</v>
      </c>
    </row>
    <row r="2355" spans="1:4" ht="13.5" x14ac:dyDescent="0.25">
      <c r="A2355" s="456">
        <v>102047</v>
      </c>
      <c r="B2355" s="456" t="s">
        <v>9077</v>
      </c>
      <c r="C2355" s="456" t="s">
        <v>161</v>
      </c>
      <c r="D2355" s="457">
        <v>370.03</v>
      </c>
    </row>
    <row r="2356" spans="1:4" ht="13.5" x14ac:dyDescent="0.25">
      <c r="A2356" s="456">
        <v>102048</v>
      </c>
      <c r="B2356" s="456" t="s">
        <v>9078</v>
      </c>
      <c r="C2356" s="456" t="s">
        <v>161</v>
      </c>
      <c r="D2356" s="457">
        <v>263.3</v>
      </c>
    </row>
    <row r="2357" spans="1:4" ht="13.5" x14ac:dyDescent="0.25">
      <c r="A2357" s="456">
        <v>102049</v>
      </c>
      <c r="B2357" s="456" t="s">
        <v>9079</v>
      </c>
      <c r="C2357" s="456" t="s">
        <v>161</v>
      </c>
      <c r="D2357" s="457">
        <v>238.93</v>
      </c>
    </row>
    <row r="2358" spans="1:4" ht="13.5" x14ac:dyDescent="0.25">
      <c r="A2358" s="456">
        <v>102050</v>
      </c>
      <c r="B2358" s="456" t="s">
        <v>9080</v>
      </c>
      <c r="C2358" s="456" t="s">
        <v>161</v>
      </c>
      <c r="D2358" s="457">
        <v>212.02</v>
      </c>
    </row>
    <row r="2359" spans="1:4" ht="13.5" x14ac:dyDescent="0.25">
      <c r="A2359" s="456">
        <v>102051</v>
      </c>
      <c r="B2359" s="456" t="s">
        <v>9081</v>
      </c>
      <c r="C2359" s="456" t="s">
        <v>161</v>
      </c>
      <c r="D2359" s="457">
        <v>182.54</v>
      </c>
    </row>
    <row r="2360" spans="1:4" ht="13.5" x14ac:dyDescent="0.25">
      <c r="A2360" s="456">
        <v>102052</v>
      </c>
      <c r="B2360" s="456" t="s">
        <v>9082</v>
      </c>
      <c r="C2360" s="456" t="s">
        <v>161</v>
      </c>
      <c r="D2360" s="457">
        <v>166.23</v>
      </c>
    </row>
    <row r="2361" spans="1:4" ht="13.5" x14ac:dyDescent="0.25">
      <c r="A2361" s="456">
        <v>102059</v>
      </c>
      <c r="B2361" s="456" t="s">
        <v>9083</v>
      </c>
      <c r="C2361" s="456" t="s">
        <v>161</v>
      </c>
      <c r="D2361" s="457">
        <v>383.22</v>
      </c>
    </row>
    <row r="2362" spans="1:4" ht="13.5" x14ac:dyDescent="0.25">
      <c r="A2362" s="456">
        <v>102060</v>
      </c>
      <c r="B2362" s="456" t="s">
        <v>9084</v>
      </c>
      <c r="C2362" s="456" t="s">
        <v>161</v>
      </c>
      <c r="D2362" s="457">
        <v>323.36</v>
      </c>
    </row>
    <row r="2363" spans="1:4" ht="13.5" x14ac:dyDescent="0.25">
      <c r="A2363" s="456">
        <v>102061</v>
      </c>
      <c r="B2363" s="456" t="s">
        <v>9085</v>
      </c>
      <c r="C2363" s="456" t="s">
        <v>161</v>
      </c>
      <c r="D2363" s="457">
        <v>260.33999999999997</v>
      </c>
    </row>
    <row r="2364" spans="1:4" ht="13.5" x14ac:dyDescent="0.25">
      <c r="A2364" s="456">
        <v>102062</v>
      </c>
      <c r="B2364" s="456" t="s">
        <v>9086</v>
      </c>
      <c r="C2364" s="456" t="s">
        <v>161</v>
      </c>
      <c r="D2364" s="457">
        <v>240.99</v>
      </c>
    </row>
    <row r="2365" spans="1:4" ht="13.5" x14ac:dyDescent="0.25">
      <c r="A2365" s="456">
        <v>102063</v>
      </c>
      <c r="B2365" s="456" t="s">
        <v>9087</v>
      </c>
      <c r="C2365" s="456" t="s">
        <v>161</v>
      </c>
      <c r="D2365" s="457">
        <v>206.58</v>
      </c>
    </row>
    <row r="2366" spans="1:4" ht="13.5" x14ac:dyDescent="0.25">
      <c r="A2366" s="456">
        <v>102064</v>
      </c>
      <c r="B2366" s="456" t="s">
        <v>9088</v>
      </c>
      <c r="C2366" s="456" t="s">
        <v>161</v>
      </c>
      <c r="D2366" s="457">
        <v>177.73</v>
      </c>
    </row>
    <row r="2367" spans="1:4" ht="13.5" x14ac:dyDescent="0.25">
      <c r="A2367" s="456">
        <v>102065</v>
      </c>
      <c r="B2367" s="456" t="s">
        <v>9089</v>
      </c>
      <c r="C2367" s="456" t="s">
        <v>161</v>
      </c>
      <c r="D2367" s="457">
        <v>161.80000000000001</v>
      </c>
    </row>
    <row r="2368" spans="1:4" ht="13.5" x14ac:dyDescent="0.25">
      <c r="A2368" s="456">
        <v>102066</v>
      </c>
      <c r="B2368" s="456" t="s">
        <v>9090</v>
      </c>
      <c r="C2368" s="456" t="s">
        <v>161</v>
      </c>
      <c r="D2368" s="457">
        <v>389.43</v>
      </c>
    </row>
    <row r="2369" spans="1:4" ht="13.5" x14ac:dyDescent="0.25">
      <c r="A2369" s="456">
        <v>102067</v>
      </c>
      <c r="B2369" s="456" t="s">
        <v>9091</v>
      </c>
      <c r="C2369" s="456" t="s">
        <v>161</v>
      </c>
      <c r="D2369" s="457">
        <v>334.26</v>
      </c>
    </row>
    <row r="2370" spans="1:4" ht="13.5" x14ac:dyDescent="0.25">
      <c r="A2370" s="456">
        <v>102068</v>
      </c>
      <c r="B2370" s="456" t="s">
        <v>9092</v>
      </c>
      <c r="C2370" s="456" t="s">
        <v>161</v>
      </c>
      <c r="D2370" s="457">
        <v>242.78</v>
      </c>
    </row>
    <row r="2371" spans="1:4" ht="13.5" x14ac:dyDescent="0.25">
      <c r="A2371" s="456">
        <v>102069</v>
      </c>
      <c r="B2371" s="456" t="s">
        <v>9093</v>
      </c>
      <c r="C2371" s="456" t="s">
        <v>161</v>
      </c>
      <c r="D2371" s="457">
        <v>225.23</v>
      </c>
    </row>
    <row r="2372" spans="1:4" ht="13.5" x14ac:dyDescent="0.25">
      <c r="A2372" s="456">
        <v>102070</v>
      </c>
      <c r="B2372" s="456" t="s">
        <v>9094</v>
      </c>
      <c r="C2372" s="456" t="s">
        <v>161</v>
      </c>
      <c r="D2372" s="457">
        <v>199.37</v>
      </c>
    </row>
    <row r="2373" spans="1:4" ht="13.5" x14ac:dyDescent="0.25">
      <c r="A2373" s="456">
        <v>102071</v>
      </c>
      <c r="B2373" s="456" t="s">
        <v>9095</v>
      </c>
      <c r="C2373" s="456" t="s">
        <v>161</v>
      </c>
      <c r="D2373" s="457">
        <v>171.79</v>
      </c>
    </row>
    <row r="2374" spans="1:4" ht="13.5" x14ac:dyDescent="0.25">
      <c r="A2374" s="456">
        <v>102072</v>
      </c>
      <c r="B2374" s="456" t="s">
        <v>9096</v>
      </c>
      <c r="C2374" s="456" t="s">
        <v>161</v>
      </c>
      <c r="D2374" s="457">
        <v>160.9</v>
      </c>
    </row>
    <row r="2375" spans="1:4" ht="13.5" x14ac:dyDescent="0.25">
      <c r="A2375" s="456">
        <v>102073</v>
      </c>
      <c r="B2375" s="456" t="s">
        <v>9097</v>
      </c>
      <c r="C2375" s="456" t="s">
        <v>1055</v>
      </c>
      <c r="D2375" s="458">
        <v>3576.5</v>
      </c>
    </row>
    <row r="2376" spans="1:4" ht="13.5" x14ac:dyDescent="0.25">
      <c r="A2376" s="456">
        <v>102074</v>
      </c>
      <c r="B2376" s="456" t="s">
        <v>9098</v>
      </c>
      <c r="C2376" s="456" t="s">
        <v>1055</v>
      </c>
      <c r="D2376" s="458">
        <v>4347.07</v>
      </c>
    </row>
    <row r="2377" spans="1:4" ht="13.5" x14ac:dyDescent="0.25">
      <c r="A2377" s="456">
        <v>102075</v>
      </c>
      <c r="B2377" s="456" t="s">
        <v>9099</v>
      </c>
      <c r="C2377" s="456" t="s">
        <v>1055</v>
      </c>
      <c r="D2377" s="458">
        <v>4562.4399999999996</v>
      </c>
    </row>
    <row r="2378" spans="1:4" ht="13.5" x14ac:dyDescent="0.25">
      <c r="A2378" s="456">
        <v>102076</v>
      </c>
      <c r="B2378" s="456" t="s">
        <v>9100</v>
      </c>
      <c r="C2378" s="456" t="s">
        <v>1055</v>
      </c>
      <c r="D2378" s="458">
        <v>4703.82</v>
      </c>
    </row>
    <row r="2379" spans="1:4" ht="13.5" x14ac:dyDescent="0.25">
      <c r="A2379" s="456">
        <v>102077</v>
      </c>
      <c r="B2379" s="456" t="s">
        <v>9101</v>
      </c>
      <c r="C2379" s="456" t="s">
        <v>1055</v>
      </c>
      <c r="D2379" s="458">
        <v>5092.96</v>
      </c>
    </row>
    <row r="2380" spans="1:4" ht="13.5" x14ac:dyDescent="0.25">
      <c r="A2380" s="456">
        <v>102078</v>
      </c>
      <c r="B2380" s="456" t="s">
        <v>9102</v>
      </c>
      <c r="C2380" s="456" t="s">
        <v>1055</v>
      </c>
      <c r="D2380" s="458">
        <v>5176.01</v>
      </c>
    </row>
    <row r="2381" spans="1:4" ht="13.5" x14ac:dyDescent="0.25">
      <c r="A2381" s="456">
        <v>102079</v>
      </c>
      <c r="B2381" s="456" t="s">
        <v>9103</v>
      </c>
      <c r="C2381" s="456" t="s">
        <v>1055</v>
      </c>
      <c r="D2381" s="458">
        <v>4991.22</v>
      </c>
    </row>
    <row r="2382" spans="1:4" ht="13.5" x14ac:dyDescent="0.25">
      <c r="A2382" s="456">
        <v>102080</v>
      </c>
      <c r="B2382" s="456" t="s">
        <v>9104</v>
      </c>
      <c r="C2382" s="456" t="s">
        <v>1055</v>
      </c>
      <c r="D2382" s="458">
        <v>4442.91</v>
      </c>
    </row>
    <row r="2383" spans="1:4" ht="13.5" x14ac:dyDescent="0.25">
      <c r="A2383" s="456">
        <v>102086</v>
      </c>
      <c r="B2383" s="456" t="s">
        <v>9105</v>
      </c>
      <c r="C2383" s="456" t="s">
        <v>161</v>
      </c>
      <c r="D2383" s="457">
        <v>230.42</v>
      </c>
    </row>
    <row r="2384" spans="1:4" ht="13.5" x14ac:dyDescent="0.25">
      <c r="A2384" s="456">
        <v>102087</v>
      </c>
      <c r="B2384" s="456" t="s">
        <v>9106</v>
      </c>
      <c r="C2384" s="456" t="s">
        <v>161</v>
      </c>
      <c r="D2384" s="457">
        <v>174.49</v>
      </c>
    </row>
    <row r="2385" spans="1:4" ht="13.5" x14ac:dyDescent="0.25">
      <c r="A2385" s="456">
        <v>102088</v>
      </c>
      <c r="B2385" s="456" t="s">
        <v>9107</v>
      </c>
      <c r="C2385" s="456" t="s">
        <v>161</v>
      </c>
      <c r="D2385" s="457">
        <v>180.27</v>
      </c>
    </row>
    <row r="2386" spans="1:4" ht="13.5" x14ac:dyDescent="0.25">
      <c r="A2386" s="456">
        <v>102089</v>
      </c>
      <c r="B2386" s="456" t="s">
        <v>9108</v>
      </c>
      <c r="C2386" s="456" t="s">
        <v>161</v>
      </c>
      <c r="D2386" s="457">
        <v>218.79</v>
      </c>
    </row>
    <row r="2387" spans="1:4" ht="13.5" x14ac:dyDescent="0.25">
      <c r="A2387" s="456">
        <v>102090</v>
      </c>
      <c r="B2387" s="456" t="s">
        <v>9109</v>
      </c>
      <c r="C2387" s="456" t="s">
        <v>161</v>
      </c>
      <c r="D2387" s="457">
        <v>155.34</v>
      </c>
    </row>
    <row r="2388" spans="1:4" ht="13.5" x14ac:dyDescent="0.25">
      <c r="A2388" s="456">
        <v>102091</v>
      </c>
      <c r="B2388" s="456" t="s">
        <v>9110</v>
      </c>
      <c r="C2388" s="456" t="s">
        <v>161</v>
      </c>
      <c r="D2388" s="457">
        <v>205.73</v>
      </c>
    </row>
    <row r="2389" spans="1:4" ht="13.5" x14ac:dyDescent="0.25">
      <c r="A2389" s="456">
        <v>89996</v>
      </c>
      <c r="B2389" s="456" t="s">
        <v>11818</v>
      </c>
      <c r="C2389" s="456" t="s">
        <v>146</v>
      </c>
      <c r="D2389" s="457">
        <v>12.44</v>
      </c>
    </row>
    <row r="2390" spans="1:4" ht="13.5" x14ac:dyDescent="0.25">
      <c r="A2390" s="456">
        <v>89997</v>
      </c>
      <c r="B2390" s="456" t="s">
        <v>11819</v>
      </c>
      <c r="C2390" s="456" t="s">
        <v>146</v>
      </c>
      <c r="D2390" s="457">
        <v>10.33</v>
      </c>
    </row>
    <row r="2391" spans="1:4" ht="13.5" x14ac:dyDescent="0.25">
      <c r="A2391" s="456">
        <v>89998</v>
      </c>
      <c r="B2391" s="456" t="s">
        <v>11820</v>
      </c>
      <c r="C2391" s="456" t="s">
        <v>146</v>
      </c>
      <c r="D2391" s="457">
        <v>12.03</v>
      </c>
    </row>
    <row r="2392" spans="1:4" ht="13.5" x14ac:dyDescent="0.25">
      <c r="A2392" s="456">
        <v>89999</v>
      </c>
      <c r="B2392" s="456" t="s">
        <v>11821</v>
      </c>
      <c r="C2392" s="456" t="s">
        <v>146</v>
      </c>
      <c r="D2392" s="457">
        <v>16.87</v>
      </c>
    </row>
    <row r="2393" spans="1:4" ht="13.5" x14ac:dyDescent="0.25">
      <c r="A2393" s="456">
        <v>90000</v>
      </c>
      <c r="B2393" s="456" t="s">
        <v>11822</v>
      </c>
      <c r="C2393" s="456" t="s">
        <v>146</v>
      </c>
      <c r="D2393" s="457">
        <v>14.15</v>
      </c>
    </row>
    <row r="2394" spans="1:4" ht="13.5" x14ac:dyDescent="0.25">
      <c r="A2394" s="456">
        <v>91593</v>
      </c>
      <c r="B2394" s="456" t="s">
        <v>7610</v>
      </c>
      <c r="C2394" s="456" t="s">
        <v>146</v>
      </c>
      <c r="D2394" s="457">
        <v>17.670000000000002</v>
      </c>
    </row>
    <row r="2395" spans="1:4" ht="13.5" x14ac:dyDescent="0.25">
      <c r="A2395" s="456">
        <v>91594</v>
      </c>
      <c r="B2395" s="456" t="s">
        <v>7611</v>
      </c>
      <c r="C2395" s="456" t="s">
        <v>146</v>
      </c>
      <c r="D2395" s="457">
        <v>18.02</v>
      </c>
    </row>
    <row r="2396" spans="1:4" ht="13.5" x14ac:dyDescent="0.25">
      <c r="A2396" s="456">
        <v>91595</v>
      </c>
      <c r="B2396" s="456" t="s">
        <v>7612</v>
      </c>
      <c r="C2396" s="456" t="s">
        <v>146</v>
      </c>
      <c r="D2396" s="457">
        <v>18.48</v>
      </c>
    </row>
    <row r="2397" spans="1:4" ht="13.5" x14ac:dyDescent="0.25">
      <c r="A2397" s="456">
        <v>91596</v>
      </c>
      <c r="B2397" s="456" t="s">
        <v>7613</v>
      </c>
      <c r="C2397" s="456" t="s">
        <v>146</v>
      </c>
      <c r="D2397" s="457">
        <v>17.93</v>
      </c>
    </row>
    <row r="2398" spans="1:4" ht="13.5" x14ac:dyDescent="0.25">
      <c r="A2398" s="456">
        <v>91597</v>
      </c>
      <c r="B2398" s="456" t="s">
        <v>7614</v>
      </c>
      <c r="C2398" s="456" t="s">
        <v>146</v>
      </c>
      <c r="D2398" s="457">
        <v>12.41</v>
      </c>
    </row>
    <row r="2399" spans="1:4" ht="13.5" x14ac:dyDescent="0.25">
      <c r="A2399" s="456">
        <v>91598</v>
      </c>
      <c r="B2399" s="456" t="s">
        <v>7615</v>
      </c>
      <c r="C2399" s="456" t="s">
        <v>146</v>
      </c>
      <c r="D2399" s="457">
        <v>17.350000000000001</v>
      </c>
    </row>
    <row r="2400" spans="1:4" ht="13.5" x14ac:dyDescent="0.25">
      <c r="A2400" s="456">
        <v>91599</v>
      </c>
      <c r="B2400" s="456" t="s">
        <v>7616</v>
      </c>
      <c r="C2400" s="456" t="s">
        <v>146</v>
      </c>
      <c r="D2400" s="457">
        <v>12.78</v>
      </c>
    </row>
    <row r="2401" spans="1:4" ht="13.5" x14ac:dyDescent="0.25">
      <c r="A2401" s="456">
        <v>91600</v>
      </c>
      <c r="B2401" s="456" t="s">
        <v>7617</v>
      </c>
      <c r="C2401" s="456" t="s">
        <v>146</v>
      </c>
      <c r="D2401" s="457">
        <v>19.98</v>
      </c>
    </row>
    <row r="2402" spans="1:4" ht="13.5" x14ac:dyDescent="0.25">
      <c r="A2402" s="456">
        <v>91601</v>
      </c>
      <c r="B2402" s="456" t="s">
        <v>7618</v>
      </c>
      <c r="C2402" s="456" t="s">
        <v>146</v>
      </c>
      <c r="D2402" s="457">
        <v>14.51</v>
      </c>
    </row>
    <row r="2403" spans="1:4" ht="13.5" x14ac:dyDescent="0.25">
      <c r="A2403" s="456">
        <v>91602</v>
      </c>
      <c r="B2403" s="456" t="s">
        <v>7619</v>
      </c>
      <c r="C2403" s="456" t="s">
        <v>146</v>
      </c>
      <c r="D2403" s="457">
        <v>13.77</v>
      </c>
    </row>
    <row r="2404" spans="1:4" ht="13.5" x14ac:dyDescent="0.25">
      <c r="A2404" s="456">
        <v>91603</v>
      </c>
      <c r="B2404" s="456" t="s">
        <v>7620</v>
      </c>
      <c r="C2404" s="456" t="s">
        <v>146</v>
      </c>
      <c r="D2404" s="457">
        <v>12.99</v>
      </c>
    </row>
    <row r="2405" spans="1:4" ht="13.5" x14ac:dyDescent="0.25">
      <c r="A2405" s="456">
        <v>92759</v>
      </c>
      <c r="B2405" s="456" t="s">
        <v>1181</v>
      </c>
      <c r="C2405" s="456" t="s">
        <v>146</v>
      </c>
      <c r="D2405" s="457">
        <v>16.09</v>
      </c>
    </row>
    <row r="2406" spans="1:4" ht="13.5" x14ac:dyDescent="0.25">
      <c r="A2406" s="456">
        <v>92760</v>
      </c>
      <c r="B2406" s="456" t="s">
        <v>1182</v>
      </c>
      <c r="C2406" s="456" t="s">
        <v>146</v>
      </c>
      <c r="D2406" s="457">
        <v>15.74</v>
      </c>
    </row>
    <row r="2407" spans="1:4" ht="13.5" x14ac:dyDescent="0.25">
      <c r="A2407" s="456">
        <v>92761</v>
      </c>
      <c r="B2407" s="456" t="s">
        <v>1183</v>
      </c>
      <c r="C2407" s="456" t="s">
        <v>146</v>
      </c>
      <c r="D2407" s="457">
        <v>15.17</v>
      </c>
    </row>
    <row r="2408" spans="1:4" ht="13.5" x14ac:dyDescent="0.25">
      <c r="A2408" s="456">
        <v>92762</v>
      </c>
      <c r="B2408" s="456" t="s">
        <v>1184</v>
      </c>
      <c r="C2408" s="456" t="s">
        <v>146</v>
      </c>
      <c r="D2408" s="457">
        <v>13.76</v>
      </c>
    </row>
    <row r="2409" spans="1:4" ht="13.5" x14ac:dyDescent="0.25">
      <c r="A2409" s="456">
        <v>92763</v>
      </c>
      <c r="B2409" s="456" t="s">
        <v>1185</v>
      </c>
      <c r="C2409" s="456" t="s">
        <v>146</v>
      </c>
      <c r="D2409" s="457">
        <v>11.69</v>
      </c>
    </row>
    <row r="2410" spans="1:4" ht="13.5" x14ac:dyDescent="0.25">
      <c r="A2410" s="456">
        <v>92764</v>
      </c>
      <c r="B2410" s="456" t="s">
        <v>1186</v>
      </c>
      <c r="C2410" s="456" t="s">
        <v>146</v>
      </c>
      <c r="D2410" s="457">
        <v>11.28</v>
      </c>
    </row>
    <row r="2411" spans="1:4" ht="13.5" x14ac:dyDescent="0.25">
      <c r="A2411" s="456">
        <v>92765</v>
      </c>
      <c r="B2411" s="456" t="s">
        <v>1187</v>
      </c>
      <c r="C2411" s="456" t="s">
        <v>146</v>
      </c>
      <c r="D2411" s="457">
        <v>12.88</v>
      </c>
    </row>
    <row r="2412" spans="1:4" ht="13.5" x14ac:dyDescent="0.25">
      <c r="A2412" s="456">
        <v>92766</v>
      </c>
      <c r="B2412" s="456" t="s">
        <v>1188</v>
      </c>
      <c r="C2412" s="456" t="s">
        <v>146</v>
      </c>
      <c r="D2412" s="457">
        <v>12.67</v>
      </c>
    </row>
    <row r="2413" spans="1:4" ht="13.5" x14ac:dyDescent="0.25">
      <c r="A2413" s="456">
        <v>92767</v>
      </c>
      <c r="B2413" s="456" t="s">
        <v>1189</v>
      </c>
      <c r="C2413" s="456" t="s">
        <v>146</v>
      </c>
      <c r="D2413" s="457">
        <v>16.350000000000001</v>
      </c>
    </row>
    <row r="2414" spans="1:4" ht="13.5" x14ac:dyDescent="0.25">
      <c r="A2414" s="456">
        <v>92768</v>
      </c>
      <c r="B2414" s="456" t="s">
        <v>1190</v>
      </c>
      <c r="C2414" s="456" t="s">
        <v>146</v>
      </c>
      <c r="D2414" s="457">
        <v>14.92</v>
      </c>
    </row>
    <row r="2415" spans="1:4" ht="13.5" x14ac:dyDescent="0.25">
      <c r="A2415" s="456">
        <v>92769</v>
      </c>
      <c r="B2415" s="456" t="s">
        <v>1191</v>
      </c>
      <c r="C2415" s="456" t="s">
        <v>146</v>
      </c>
      <c r="D2415" s="457">
        <v>14.85</v>
      </c>
    </row>
    <row r="2416" spans="1:4" ht="13.5" x14ac:dyDescent="0.25">
      <c r="A2416" s="456">
        <v>92770</v>
      </c>
      <c r="B2416" s="456" t="s">
        <v>1192</v>
      </c>
      <c r="C2416" s="456" t="s">
        <v>146</v>
      </c>
      <c r="D2416" s="457">
        <v>14.47</v>
      </c>
    </row>
    <row r="2417" spans="1:4" ht="13.5" x14ac:dyDescent="0.25">
      <c r="A2417" s="456">
        <v>92771</v>
      </c>
      <c r="B2417" s="456" t="s">
        <v>1193</v>
      </c>
      <c r="C2417" s="456" t="s">
        <v>146</v>
      </c>
      <c r="D2417" s="457">
        <v>13.2</v>
      </c>
    </row>
    <row r="2418" spans="1:4" ht="13.5" x14ac:dyDescent="0.25">
      <c r="A2418" s="456">
        <v>92772</v>
      </c>
      <c r="B2418" s="456" t="s">
        <v>1194</v>
      </c>
      <c r="C2418" s="456" t="s">
        <v>146</v>
      </c>
      <c r="D2418" s="457">
        <v>11.27</v>
      </c>
    </row>
    <row r="2419" spans="1:4" ht="13.5" x14ac:dyDescent="0.25">
      <c r="A2419" s="456">
        <v>92773</v>
      </c>
      <c r="B2419" s="456" t="s">
        <v>1195</v>
      </c>
      <c r="C2419" s="456" t="s">
        <v>146</v>
      </c>
      <c r="D2419" s="457">
        <v>10.98</v>
      </c>
    </row>
    <row r="2420" spans="1:4" ht="13.5" x14ac:dyDescent="0.25">
      <c r="A2420" s="456">
        <v>92774</v>
      </c>
      <c r="B2420" s="456" t="s">
        <v>1196</v>
      </c>
      <c r="C2420" s="456" t="s">
        <v>146</v>
      </c>
      <c r="D2420" s="457">
        <v>12.65</v>
      </c>
    </row>
    <row r="2421" spans="1:4" ht="13.5" x14ac:dyDescent="0.25">
      <c r="A2421" s="456">
        <v>92775</v>
      </c>
      <c r="B2421" s="456" t="s">
        <v>1197</v>
      </c>
      <c r="C2421" s="456" t="s">
        <v>146</v>
      </c>
      <c r="D2421" s="457">
        <v>18.46</v>
      </c>
    </row>
    <row r="2422" spans="1:4" ht="13.5" x14ac:dyDescent="0.25">
      <c r="A2422" s="456">
        <v>92776</v>
      </c>
      <c r="B2422" s="456" t="s">
        <v>1198</v>
      </c>
      <c r="C2422" s="456" t="s">
        <v>146</v>
      </c>
      <c r="D2422" s="457">
        <v>17.559999999999999</v>
      </c>
    </row>
    <row r="2423" spans="1:4" ht="13.5" x14ac:dyDescent="0.25">
      <c r="A2423" s="456">
        <v>92777</v>
      </c>
      <c r="B2423" s="456" t="s">
        <v>1199</v>
      </c>
      <c r="C2423" s="456" t="s">
        <v>146</v>
      </c>
      <c r="D2423" s="457">
        <v>16.52</v>
      </c>
    </row>
    <row r="2424" spans="1:4" ht="13.5" x14ac:dyDescent="0.25">
      <c r="A2424" s="456">
        <v>92778</v>
      </c>
      <c r="B2424" s="456" t="s">
        <v>1200</v>
      </c>
      <c r="C2424" s="456" t="s">
        <v>146</v>
      </c>
      <c r="D2424" s="457">
        <v>14.78</v>
      </c>
    </row>
    <row r="2425" spans="1:4" ht="13.5" x14ac:dyDescent="0.25">
      <c r="A2425" s="456">
        <v>92779</v>
      </c>
      <c r="B2425" s="456" t="s">
        <v>1201</v>
      </c>
      <c r="C2425" s="456" t="s">
        <v>146</v>
      </c>
      <c r="D2425" s="457">
        <v>12.44</v>
      </c>
    </row>
    <row r="2426" spans="1:4" ht="13.5" x14ac:dyDescent="0.25">
      <c r="A2426" s="456">
        <v>92780</v>
      </c>
      <c r="B2426" s="456" t="s">
        <v>1202</v>
      </c>
      <c r="C2426" s="456" t="s">
        <v>146</v>
      </c>
      <c r="D2426" s="457">
        <v>11.78</v>
      </c>
    </row>
    <row r="2427" spans="1:4" ht="13.5" x14ac:dyDescent="0.25">
      <c r="A2427" s="456">
        <v>92781</v>
      </c>
      <c r="B2427" s="456" t="s">
        <v>1203</v>
      </c>
      <c r="C2427" s="456" t="s">
        <v>146</v>
      </c>
      <c r="D2427" s="457">
        <v>13.21</v>
      </c>
    </row>
    <row r="2428" spans="1:4" ht="13.5" x14ac:dyDescent="0.25">
      <c r="A2428" s="456">
        <v>92782</v>
      </c>
      <c r="B2428" s="456" t="s">
        <v>1204</v>
      </c>
      <c r="C2428" s="456" t="s">
        <v>146</v>
      </c>
      <c r="D2428" s="457">
        <v>12.87</v>
      </c>
    </row>
    <row r="2429" spans="1:4" ht="13.5" x14ac:dyDescent="0.25">
      <c r="A2429" s="456">
        <v>92783</v>
      </c>
      <c r="B2429" s="456" t="s">
        <v>1205</v>
      </c>
      <c r="C2429" s="456" t="s">
        <v>146</v>
      </c>
      <c r="D2429" s="457">
        <v>18.37</v>
      </c>
    </row>
    <row r="2430" spans="1:4" ht="13.5" x14ac:dyDescent="0.25">
      <c r="A2430" s="456">
        <v>92784</v>
      </c>
      <c r="B2430" s="456" t="s">
        <v>1206</v>
      </c>
      <c r="C2430" s="456" t="s">
        <v>146</v>
      </c>
      <c r="D2430" s="457">
        <v>16.559999999999999</v>
      </c>
    </row>
    <row r="2431" spans="1:4" ht="13.5" x14ac:dyDescent="0.25">
      <c r="A2431" s="456">
        <v>92785</v>
      </c>
      <c r="B2431" s="456" t="s">
        <v>1207</v>
      </c>
      <c r="C2431" s="456" t="s">
        <v>146</v>
      </c>
      <c r="D2431" s="457">
        <v>16.09</v>
      </c>
    </row>
    <row r="2432" spans="1:4" ht="13.5" x14ac:dyDescent="0.25">
      <c r="A2432" s="456">
        <v>92786</v>
      </c>
      <c r="B2432" s="456" t="s">
        <v>1208</v>
      </c>
      <c r="C2432" s="456" t="s">
        <v>146</v>
      </c>
      <c r="D2432" s="457">
        <v>15.38</v>
      </c>
    </row>
    <row r="2433" spans="1:4" ht="13.5" x14ac:dyDescent="0.25">
      <c r="A2433" s="456">
        <v>92787</v>
      </c>
      <c r="B2433" s="456" t="s">
        <v>1209</v>
      </c>
      <c r="C2433" s="456" t="s">
        <v>146</v>
      </c>
      <c r="D2433" s="457">
        <v>13.87</v>
      </c>
    </row>
    <row r="2434" spans="1:4" ht="13.5" x14ac:dyDescent="0.25">
      <c r="A2434" s="456">
        <v>92788</v>
      </c>
      <c r="B2434" s="456" t="s">
        <v>1210</v>
      </c>
      <c r="C2434" s="456" t="s">
        <v>146</v>
      </c>
      <c r="D2434" s="457">
        <v>11.75</v>
      </c>
    </row>
    <row r="2435" spans="1:4" ht="13.5" x14ac:dyDescent="0.25">
      <c r="A2435" s="456">
        <v>92789</v>
      </c>
      <c r="B2435" s="456" t="s">
        <v>1211</v>
      </c>
      <c r="C2435" s="456" t="s">
        <v>146</v>
      </c>
      <c r="D2435" s="457">
        <v>11.27</v>
      </c>
    </row>
    <row r="2436" spans="1:4" ht="13.5" x14ac:dyDescent="0.25">
      <c r="A2436" s="456">
        <v>92790</v>
      </c>
      <c r="B2436" s="456" t="s">
        <v>1212</v>
      </c>
      <c r="C2436" s="456" t="s">
        <v>146</v>
      </c>
      <c r="D2436" s="457">
        <v>12.83</v>
      </c>
    </row>
    <row r="2437" spans="1:4" ht="13.5" x14ac:dyDescent="0.25">
      <c r="A2437" s="456">
        <v>92791</v>
      </c>
      <c r="B2437" s="456" t="s">
        <v>1213</v>
      </c>
      <c r="C2437" s="456" t="s">
        <v>146</v>
      </c>
      <c r="D2437" s="457">
        <v>12.39</v>
      </c>
    </row>
    <row r="2438" spans="1:4" ht="13.5" x14ac:dyDescent="0.25">
      <c r="A2438" s="456">
        <v>92792</v>
      </c>
      <c r="B2438" s="456" t="s">
        <v>1214</v>
      </c>
      <c r="C2438" s="456" t="s">
        <v>146</v>
      </c>
      <c r="D2438" s="457">
        <v>12.79</v>
      </c>
    </row>
    <row r="2439" spans="1:4" ht="13.5" x14ac:dyDescent="0.25">
      <c r="A2439" s="456">
        <v>92793</v>
      </c>
      <c r="B2439" s="456" t="s">
        <v>1215</v>
      </c>
      <c r="C2439" s="456" t="s">
        <v>146</v>
      </c>
      <c r="D2439" s="457">
        <v>12.84</v>
      </c>
    </row>
    <row r="2440" spans="1:4" ht="13.5" x14ac:dyDescent="0.25">
      <c r="A2440" s="456">
        <v>92794</v>
      </c>
      <c r="B2440" s="456" t="s">
        <v>1216</v>
      </c>
      <c r="C2440" s="456" t="s">
        <v>146</v>
      </c>
      <c r="D2440" s="457">
        <v>11.91</v>
      </c>
    </row>
    <row r="2441" spans="1:4" ht="13.5" x14ac:dyDescent="0.25">
      <c r="A2441" s="456">
        <v>92795</v>
      </c>
      <c r="B2441" s="456" t="s">
        <v>1217</v>
      </c>
      <c r="C2441" s="456" t="s">
        <v>146</v>
      </c>
      <c r="D2441" s="457">
        <v>10.210000000000001</v>
      </c>
    </row>
    <row r="2442" spans="1:4" ht="13.5" x14ac:dyDescent="0.25">
      <c r="A2442" s="456">
        <v>92796</v>
      </c>
      <c r="B2442" s="456" t="s">
        <v>1218</v>
      </c>
      <c r="C2442" s="456" t="s">
        <v>146</v>
      </c>
      <c r="D2442" s="457">
        <v>10.130000000000001</v>
      </c>
    </row>
    <row r="2443" spans="1:4" ht="13.5" x14ac:dyDescent="0.25">
      <c r="A2443" s="456">
        <v>92797</v>
      </c>
      <c r="B2443" s="456" t="s">
        <v>1219</v>
      </c>
      <c r="C2443" s="456" t="s">
        <v>146</v>
      </c>
      <c r="D2443" s="457">
        <v>11.96</v>
      </c>
    </row>
    <row r="2444" spans="1:4" ht="13.5" x14ac:dyDescent="0.25">
      <c r="A2444" s="456">
        <v>92798</v>
      </c>
      <c r="B2444" s="456" t="s">
        <v>1220</v>
      </c>
      <c r="C2444" s="456" t="s">
        <v>146</v>
      </c>
      <c r="D2444" s="457">
        <v>11.94</v>
      </c>
    </row>
    <row r="2445" spans="1:4" ht="13.5" x14ac:dyDescent="0.25">
      <c r="A2445" s="456">
        <v>92799</v>
      </c>
      <c r="B2445" s="456" t="s">
        <v>1221</v>
      </c>
      <c r="C2445" s="456" t="s">
        <v>146</v>
      </c>
      <c r="D2445" s="457">
        <v>12.77</v>
      </c>
    </row>
    <row r="2446" spans="1:4" ht="13.5" x14ac:dyDescent="0.25">
      <c r="A2446" s="456">
        <v>92800</v>
      </c>
      <c r="B2446" s="456" t="s">
        <v>1222</v>
      </c>
      <c r="C2446" s="456" t="s">
        <v>146</v>
      </c>
      <c r="D2446" s="457">
        <v>11.94</v>
      </c>
    </row>
    <row r="2447" spans="1:4" ht="13.5" x14ac:dyDescent="0.25">
      <c r="A2447" s="456">
        <v>92801</v>
      </c>
      <c r="B2447" s="456" t="s">
        <v>1223</v>
      </c>
      <c r="C2447" s="456" t="s">
        <v>146</v>
      </c>
      <c r="D2447" s="457">
        <v>12.54</v>
      </c>
    </row>
    <row r="2448" spans="1:4" ht="13.5" x14ac:dyDescent="0.25">
      <c r="A2448" s="456">
        <v>92802</v>
      </c>
      <c r="B2448" s="456" t="s">
        <v>1224</v>
      </c>
      <c r="C2448" s="456" t="s">
        <v>146</v>
      </c>
      <c r="D2448" s="457">
        <v>12.69</v>
      </c>
    </row>
    <row r="2449" spans="1:4" ht="13.5" x14ac:dyDescent="0.25">
      <c r="A2449" s="456">
        <v>92803</v>
      </c>
      <c r="B2449" s="456" t="s">
        <v>1225</v>
      </c>
      <c r="C2449" s="456" t="s">
        <v>146</v>
      </c>
      <c r="D2449" s="457">
        <v>11.82</v>
      </c>
    </row>
    <row r="2450" spans="1:4" ht="13.5" x14ac:dyDescent="0.25">
      <c r="A2450" s="456">
        <v>92804</v>
      </c>
      <c r="B2450" s="456" t="s">
        <v>1226</v>
      </c>
      <c r="C2450" s="456" t="s">
        <v>146</v>
      </c>
      <c r="D2450" s="457">
        <v>10.17</v>
      </c>
    </row>
    <row r="2451" spans="1:4" ht="13.5" x14ac:dyDescent="0.25">
      <c r="A2451" s="456">
        <v>92805</v>
      </c>
      <c r="B2451" s="456" t="s">
        <v>1227</v>
      </c>
      <c r="C2451" s="456" t="s">
        <v>146</v>
      </c>
      <c r="D2451" s="457">
        <v>10.11</v>
      </c>
    </row>
    <row r="2452" spans="1:4" ht="13.5" x14ac:dyDescent="0.25">
      <c r="A2452" s="456">
        <v>92806</v>
      </c>
      <c r="B2452" s="456" t="s">
        <v>1228</v>
      </c>
      <c r="C2452" s="456" t="s">
        <v>146</v>
      </c>
      <c r="D2452" s="457">
        <v>11.94</v>
      </c>
    </row>
    <row r="2453" spans="1:4" ht="13.5" x14ac:dyDescent="0.25">
      <c r="A2453" s="456">
        <v>92875</v>
      </c>
      <c r="B2453" s="456" t="s">
        <v>1229</v>
      </c>
      <c r="C2453" s="456" t="s">
        <v>146</v>
      </c>
      <c r="D2453" s="457">
        <v>11.72</v>
      </c>
    </row>
    <row r="2454" spans="1:4" ht="13.5" x14ac:dyDescent="0.25">
      <c r="A2454" s="456">
        <v>92876</v>
      </c>
      <c r="B2454" s="456" t="s">
        <v>1230</v>
      </c>
      <c r="C2454" s="456" t="s">
        <v>146</v>
      </c>
      <c r="D2454" s="457">
        <v>11.66</v>
      </c>
    </row>
    <row r="2455" spans="1:4" ht="13.5" x14ac:dyDescent="0.25">
      <c r="A2455" s="456">
        <v>92877</v>
      </c>
      <c r="B2455" s="456" t="s">
        <v>1231</v>
      </c>
      <c r="C2455" s="456" t="s">
        <v>146</v>
      </c>
      <c r="D2455" s="457">
        <v>12.77</v>
      </c>
    </row>
    <row r="2456" spans="1:4" ht="13.5" x14ac:dyDescent="0.25">
      <c r="A2456" s="456">
        <v>92878</v>
      </c>
      <c r="B2456" s="456" t="s">
        <v>1232</v>
      </c>
      <c r="C2456" s="456" t="s">
        <v>146</v>
      </c>
      <c r="D2456" s="457">
        <v>12.63</v>
      </c>
    </row>
    <row r="2457" spans="1:4" ht="13.5" x14ac:dyDescent="0.25">
      <c r="A2457" s="456">
        <v>92879</v>
      </c>
      <c r="B2457" s="456" t="s">
        <v>1233</v>
      </c>
      <c r="C2457" s="456" t="s">
        <v>146</v>
      </c>
      <c r="D2457" s="457">
        <v>12.55</v>
      </c>
    </row>
    <row r="2458" spans="1:4" ht="13.5" x14ac:dyDescent="0.25">
      <c r="A2458" s="456">
        <v>92880</v>
      </c>
      <c r="B2458" s="456" t="s">
        <v>1234</v>
      </c>
      <c r="C2458" s="456" t="s">
        <v>146</v>
      </c>
      <c r="D2458" s="457">
        <v>12.86</v>
      </c>
    </row>
    <row r="2459" spans="1:4" ht="13.5" x14ac:dyDescent="0.25">
      <c r="A2459" s="456">
        <v>92881</v>
      </c>
      <c r="B2459" s="456" t="s">
        <v>1235</v>
      </c>
      <c r="C2459" s="456" t="s">
        <v>146</v>
      </c>
      <c r="D2459" s="457">
        <v>12.84</v>
      </c>
    </row>
    <row r="2460" spans="1:4" ht="13.5" x14ac:dyDescent="0.25">
      <c r="A2460" s="456">
        <v>92882</v>
      </c>
      <c r="B2460" s="456" t="s">
        <v>1236</v>
      </c>
      <c r="C2460" s="456" t="s">
        <v>146</v>
      </c>
      <c r="D2460" s="457">
        <v>14.67</v>
      </c>
    </row>
    <row r="2461" spans="1:4" ht="13.5" x14ac:dyDescent="0.25">
      <c r="A2461" s="456">
        <v>92883</v>
      </c>
      <c r="B2461" s="456" t="s">
        <v>1237</v>
      </c>
      <c r="C2461" s="456" t="s">
        <v>146</v>
      </c>
      <c r="D2461" s="457">
        <v>13.99</v>
      </c>
    </row>
    <row r="2462" spans="1:4" ht="13.5" x14ac:dyDescent="0.25">
      <c r="A2462" s="456">
        <v>92884</v>
      </c>
      <c r="B2462" s="456" t="s">
        <v>1238</v>
      </c>
      <c r="C2462" s="456" t="s">
        <v>146</v>
      </c>
      <c r="D2462" s="457">
        <v>14.62</v>
      </c>
    </row>
    <row r="2463" spans="1:4" ht="13.5" x14ac:dyDescent="0.25">
      <c r="A2463" s="456">
        <v>92885</v>
      </c>
      <c r="B2463" s="456" t="s">
        <v>1239</v>
      </c>
      <c r="C2463" s="456" t="s">
        <v>146</v>
      </c>
      <c r="D2463" s="457">
        <v>14.11</v>
      </c>
    </row>
    <row r="2464" spans="1:4" ht="13.5" x14ac:dyDescent="0.25">
      <c r="A2464" s="456">
        <v>92886</v>
      </c>
      <c r="B2464" s="456" t="s">
        <v>1240</v>
      </c>
      <c r="C2464" s="456" t="s">
        <v>146</v>
      </c>
      <c r="D2464" s="457">
        <v>13.7</v>
      </c>
    </row>
    <row r="2465" spans="1:4" ht="13.5" x14ac:dyDescent="0.25">
      <c r="A2465" s="456">
        <v>92887</v>
      </c>
      <c r="B2465" s="456" t="s">
        <v>1241</v>
      </c>
      <c r="C2465" s="456" t="s">
        <v>146</v>
      </c>
      <c r="D2465" s="457">
        <v>13.78</v>
      </c>
    </row>
    <row r="2466" spans="1:4" ht="13.5" x14ac:dyDescent="0.25">
      <c r="A2466" s="456">
        <v>92888</v>
      </c>
      <c r="B2466" s="456" t="s">
        <v>1242</v>
      </c>
      <c r="C2466" s="456" t="s">
        <v>146</v>
      </c>
      <c r="D2466" s="457">
        <v>13.57</v>
      </c>
    </row>
    <row r="2467" spans="1:4" ht="13.5" x14ac:dyDescent="0.25">
      <c r="A2467" s="456">
        <v>92915</v>
      </c>
      <c r="B2467" s="456" t="s">
        <v>1243</v>
      </c>
      <c r="C2467" s="456" t="s">
        <v>146</v>
      </c>
      <c r="D2467" s="457">
        <v>17.27</v>
      </c>
    </row>
    <row r="2468" spans="1:4" ht="13.5" x14ac:dyDescent="0.25">
      <c r="A2468" s="456">
        <v>92916</v>
      </c>
      <c r="B2468" s="456" t="s">
        <v>1244</v>
      </c>
      <c r="C2468" s="456" t="s">
        <v>146</v>
      </c>
      <c r="D2468" s="457">
        <v>16.64</v>
      </c>
    </row>
    <row r="2469" spans="1:4" ht="13.5" x14ac:dyDescent="0.25">
      <c r="A2469" s="456">
        <v>92917</v>
      </c>
      <c r="B2469" s="456" t="s">
        <v>1245</v>
      </c>
      <c r="C2469" s="456" t="s">
        <v>146</v>
      </c>
      <c r="D2469" s="457">
        <v>15.85</v>
      </c>
    </row>
    <row r="2470" spans="1:4" ht="13.5" x14ac:dyDescent="0.25">
      <c r="A2470" s="456">
        <v>92919</v>
      </c>
      <c r="B2470" s="456" t="s">
        <v>1246</v>
      </c>
      <c r="C2470" s="456" t="s">
        <v>146</v>
      </c>
      <c r="D2470" s="457">
        <v>14.27</v>
      </c>
    </row>
    <row r="2471" spans="1:4" ht="13.5" x14ac:dyDescent="0.25">
      <c r="A2471" s="456">
        <v>92921</v>
      </c>
      <c r="B2471" s="456" t="s">
        <v>1247</v>
      </c>
      <c r="C2471" s="456" t="s">
        <v>146</v>
      </c>
      <c r="D2471" s="457">
        <v>12.06</v>
      </c>
    </row>
    <row r="2472" spans="1:4" ht="13.5" x14ac:dyDescent="0.25">
      <c r="A2472" s="456">
        <v>92922</v>
      </c>
      <c r="B2472" s="456" t="s">
        <v>1248</v>
      </c>
      <c r="C2472" s="456" t="s">
        <v>146</v>
      </c>
      <c r="D2472" s="457">
        <v>11.53</v>
      </c>
    </row>
    <row r="2473" spans="1:4" ht="13.5" x14ac:dyDescent="0.25">
      <c r="A2473" s="456">
        <v>92923</v>
      </c>
      <c r="B2473" s="456" t="s">
        <v>1249</v>
      </c>
      <c r="C2473" s="456" t="s">
        <v>146</v>
      </c>
      <c r="D2473" s="457">
        <v>13.04</v>
      </c>
    </row>
    <row r="2474" spans="1:4" ht="13.5" x14ac:dyDescent="0.25">
      <c r="A2474" s="456">
        <v>92924</v>
      </c>
      <c r="B2474" s="456" t="s">
        <v>1250</v>
      </c>
      <c r="C2474" s="456" t="s">
        <v>146</v>
      </c>
      <c r="D2474" s="457">
        <v>12.76</v>
      </c>
    </row>
    <row r="2475" spans="1:4" ht="13.5" x14ac:dyDescent="0.25">
      <c r="A2475" s="456">
        <v>95445</v>
      </c>
      <c r="B2475" s="456" t="s">
        <v>11823</v>
      </c>
      <c r="C2475" s="456" t="s">
        <v>146</v>
      </c>
      <c r="D2475" s="457">
        <v>11.13</v>
      </c>
    </row>
    <row r="2476" spans="1:4" ht="13.5" x14ac:dyDescent="0.25">
      <c r="A2476" s="456">
        <v>95446</v>
      </c>
      <c r="B2476" s="456" t="s">
        <v>11824</v>
      </c>
      <c r="C2476" s="456" t="s">
        <v>146</v>
      </c>
      <c r="D2476" s="457">
        <v>12.11</v>
      </c>
    </row>
    <row r="2477" spans="1:4" ht="13.5" x14ac:dyDescent="0.25">
      <c r="A2477" s="456">
        <v>95448</v>
      </c>
      <c r="B2477" s="456" t="s">
        <v>8602</v>
      </c>
      <c r="C2477" s="456" t="s">
        <v>146</v>
      </c>
      <c r="D2477" s="457">
        <v>13.11</v>
      </c>
    </row>
    <row r="2478" spans="1:4" ht="13.5" x14ac:dyDescent="0.25">
      <c r="A2478" s="456">
        <v>95576</v>
      </c>
      <c r="B2478" s="456" t="s">
        <v>11825</v>
      </c>
      <c r="C2478" s="456" t="s">
        <v>146</v>
      </c>
      <c r="D2478" s="457">
        <v>14.8</v>
      </c>
    </row>
    <row r="2479" spans="1:4" ht="13.5" x14ac:dyDescent="0.25">
      <c r="A2479" s="456">
        <v>95577</v>
      </c>
      <c r="B2479" s="456" t="s">
        <v>11826</v>
      </c>
      <c r="C2479" s="456" t="s">
        <v>146</v>
      </c>
      <c r="D2479" s="457">
        <v>13.05</v>
      </c>
    </row>
    <row r="2480" spans="1:4" ht="13.5" x14ac:dyDescent="0.25">
      <c r="A2480" s="456">
        <v>95578</v>
      </c>
      <c r="B2480" s="456" t="s">
        <v>11827</v>
      </c>
      <c r="C2480" s="456" t="s">
        <v>146</v>
      </c>
      <c r="D2480" s="457">
        <v>11.01</v>
      </c>
    </row>
    <row r="2481" spans="1:4" ht="13.5" x14ac:dyDescent="0.25">
      <c r="A2481" s="456">
        <v>95579</v>
      </c>
      <c r="B2481" s="456" t="s">
        <v>11828</v>
      </c>
      <c r="C2481" s="456" t="s">
        <v>146</v>
      </c>
      <c r="D2481" s="457">
        <v>10.78</v>
      </c>
    </row>
    <row r="2482" spans="1:4" ht="13.5" x14ac:dyDescent="0.25">
      <c r="A2482" s="456">
        <v>95580</v>
      </c>
      <c r="B2482" s="456" t="s">
        <v>11829</v>
      </c>
      <c r="C2482" s="456" t="s">
        <v>146</v>
      </c>
      <c r="D2482" s="457">
        <v>12.55</v>
      </c>
    </row>
    <row r="2483" spans="1:4" ht="13.5" x14ac:dyDescent="0.25">
      <c r="A2483" s="456">
        <v>95581</v>
      </c>
      <c r="B2483" s="456" t="s">
        <v>11830</v>
      </c>
      <c r="C2483" s="456" t="s">
        <v>146</v>
      </c>
      <c r="D2483" s="457">
        <v>12.52</v>
      </c>
    </row>
    <row r="2484" spans="1:4" ht="13.5" x14ac:dyDescent="0.25">
      <c r="A2484" s="456">
        <v>95582</v>
      </c>
      <c r="B2484" s="456" t="s">
        <v>11831</v>
      </c>
      <c r="C2484" s="456" t="s">
        <v>146</v>
      </c>
      <c r="D2484" s="457">
        <v>13.68</v>
      </c>
    </row>
    <row r="2485" spans="1:4" ht="13.5" x14ac:dyDescent="0.25">
      <c r="A2485" s="456">
        <v>95583</v>
      </c>
      <c r="B2485" s="456" t="s">
        <v>11832</v>
      </c>
      <c r="C2485" s="456" t="s">
        <v>146</v>
      </c>
      <c r="D2485" s="457">
        <v>15.54</v>
      </c>
    </row>
    <row r="2486" spans="1:4" ht="13.5" x14ac:dyDescent="0.25">
      <c r="A2486" s="456">
        <v>95584</v>
      </c>
      <c r="B2486" s="456" t="s">
        <v>11833</v>
      </c>
      <c r="C2486" s="456" t="s">
        <v>146</v>
      </c>
      <c r="D2486" s="457">
        <v>15.04</v>
      </c>
    </row>
    <row r="2487" spans="1:4" ht="13.5" x14ac:dyDescent="0.25">
      <c r="A2487" s="456">
        <v>95592</v>
      </c>
      <c r="B2487" s="456" t="s">
        <v>11834</v>
      </c>
      <c r="C2487" s="456" t="s">
        <v>146</v>
      </c>
      <c r="D2487" s="457">
        <v>16.8</v>
      </c>
    </row>
    <row r="2488" spans="1:4" ht="13.5" x14ac:dyDescent="0.25">
      <c r="A2488" s="456">
        <v>95593</v>
      </c>
      <c r="B2488" s="456" t="s">
        <v>11835</v>
      </c>
      <c r="C2488" s="456" t="s">
        <v>146</v>
      </c>
      <c r="D2488" s="457">
        <v>15.72</v>
      </c>
    </row>
    <row r="2489" spans="1:4" ht="13.5" x14ac:dyDescent="0.25">
      <c r="A2489" s="456">
        <v>95943</v>
      </c>
      <c r="B2489" s="456" t="s">
        <v>9111</v>
      </c>
      <c r="C2489" s="456" t="s">
        <v>146</v>
      </c>
      <c r="D2489" s="457">
        <v>21.3</v>
      </c>
    </row>
    <row r="2490" spans="1:4" ht="13.5" x14ac:dyDescent="0.25">
      <c r="A2490" s="456">
        <v>95944</v>
      </c>
      <c r="B2490" s="456" t="s">
        <v>9112</v>
      </c>
      <c r="C2490" s="456" t="s">
        <v>146</v>
      </c>
      <c r="D2490" s="457">
        <v>20.23</v>
      </c>
    </row>
    <row r="2491" spans="1:4" ht="13.5" x14ac:dyDescent="0.25">
      <c r="A2491" s="456">
        <v>95945</v>
      </c>
      <c r="B2491" s="456" t="s">
        <v>9113</v>
      </c>
      <c r="C2491" s="456" t="s">
        <v>146</v>
      </c>
      <c r="D2491" s="457">
        <v>17.45</v>
      </c>
    </row>
    <row r="2492" spans="1:4" ht="13.5" x14ac:dyDescent="0.25">
      <c r="A2492" s="456">
        <v>95946</v>
      </c>
      <c r="B2492" s="456" t="s">
        <v>9114</v>
      </c>
      <c r="C2492" s="456" t="s">
        <v>146</v>
      </c>
      <c r="D2492" s="457">
        <v>14.63</v>
      </c>
    </row>
    <row r="2493" spans="1:4" ht="13.5" x14ac:dyDescent="0.25">
      <c r="A2493" s="456">
        <v>95947</v>
      </c>
      <c r="B2493" s="456" t="s">
        <v>9115</v>
      </c>
      <c r="C2493" s="456" t="s">
        <v>146</v>
      </c>
      <c r="D2493" s="457">
        <v>11.72</v>
      </c>
    </row>
    <row r="2494" spans="1:4" ht="13.5" x14ac:dyDescent="0.25">
      <c r="A2494" s="456">
        <v>95948</v>
      </c>
      <c r="B2494" s="456" t="s">
        <v>9116</v>
      </c>
      <c r="C2494" s="456" t="s">
        <v>146</v>
      </c>
      <c r="D2494" s="457">
        <v>10.79</v>
      </c>
    </row>
    <row r="2495" spans="1:4" ht="13.5" x14ac:dyDescent="0.25">
      <c r="A2495" s="456">
        <v>96544</v>
      </c>
      <c r="B2495" s="456" t="s">
        <v>1251</v>
      </c>
      <c r="C2495" s="456" t="s">
        <v>146</v>
      </c>
      <c r="D2495" s="457">
        <v>17.53</v>
      </c>
    </row>
    <row r="2496" spans="1:4" ht="13.5" x14ac:dyDescent="0.25">
      <c r="A2496" s="456">
        <v>96545</v>
      </c>
      <c r="B2496" s="456" t="s">
        <v>1252</v>
      </c>
      <c r="C2496" s="456" t="s">
        <v>146</v>
      </c>
      <c r="D2496" s="457">
        <v>16.54</v>
      </c>
    </row>
    <row r="2497" spans="1:4" ht="13.5" x14ac:dyDescent="0.25">
      <c r="A2497" s="456">
        <v>96546</v>
      </c>
      <c r="B2497" s="456" t="s">
        <v>1253</v>
      </c>
      <c r="C2497" s="456" t="s">
        <v>146</v>
      </c>
      <c r="D2497" s="457">
        <v>14.85</v>
      </c>
    </row>
    <row r="2498" spans="1:4" ht="13.5" x14ac:dyDescent="0.25">
      <c r="A2498" s="456">
        <v>96547</v>
      </c>
      <c r="B2498" s="456" t="s">
        <v>1254</v>
      </c>
      <c r="C2498" s="456" t="s">
        <v>146</v>
      </c>
      <c r="D2498" s="457">
        <v>12.56</v>
      </c>
    </row>
    <row r="2499" spans="1:4" ht="13.5" x14ac:dyDescent="0.25">
      <c r="A2499" s="456">
        <v>96548</v>
      </c>
      <c r="B2499" s="456" t="s">
        <v>1255</v>
      </c>
      <c r="C2499" s="456" t="s">
        <v>146</v>
      </c>
      <c r="D2499" s="457">
        <v>11.96</v>
      </c>
    </row>
    <row r="2500" spans="1:4" ht="13.5" x14ac:dyDescent="0.25">
      <c r="A2500" s="456">
        <v>96549</v>
      </c>
      <c r="B2500" s="456" t="s">
        <v>1256</v>
      </c>
      <c r="C2500" s="456" t="s">
        <v>146</v>
      </c>
      <c r="D2500" s="457">
        <v>13.44</v>
      </c>
    </row>
    <row r="2501" spans="1:4" ht="13.5" x14ac:dyDescent="0.25">
      <c r="A2501" s="456">
        <v>96550</v>
      </c>
      <c r="B2501" s="456" t="s">
        <v>1257</v>
      </c>
      <c r="C2501" s="456" t="s">
        <v>146</v>
      </c>
      <c r="D2501" s="457">
        <v>13.14</v>
      </c>
    </row>
    <row r="2502" spans="1:4" ht="13.5" x14ac:dyDescent="0.25">
      <c r="A2502" s="456">
        <v>100064</v>
      </c>
      <c r="B2502" s="456" t="s">
        <v>11836</v>
      </c>
      <c r="C2502" s="456" t="s">
        <v>146</v>
      </c>
      <c r="D2502" s="457">
        <v>17.920000000000002</v>
      </c>
    </row>
    <row r="2503" spans="1:4" ht="13.5" x14ac:dyDescent="0.25">
      <c r="A2503" s="456">
        <v>100066</v>
      </c>
      <c r="B2503" s="456" t="s">
        <v>7621</v>
      </c>
      <c r="C2503" s="456" t="s">
        <v>146</v>
      </c>
      <c r="D2503" s="457">
        <v>17.96</v>
      </c>
    </row>
    <row r="2504" spans="1:4" ht="13.5" x14ac:dyDescent="0.25">
      <c r="A2504" s="456">
        <v>100067</v>
      </c>
      <c r="B2504" s="456" t="s">
        <v>7622</v>
      </c>
      <c r="C2504" s="456" t="s">
        <v>146</v>
      </c>
      <c r="D2504" s="457">
        <v>13.76</v>
      </c>
    </row>
    <row r="2505" spans="1:4" ht="13.5" x14ac:dyDescent="0.25">
      <c r="A2505" s="456">
        <v>100068</v>
      </c>
      <c r="B2505" s="456" t="s">
        <v>7623</v>
      </c>
      <c r="C2505" s="456" t="s">
        <v>146</v>
      </c>
      <c r="D2505" s="457">
        <v>11.17</v>
      </c>
    </row>
    <row r="2506" spans="1:4" ht="13.5" x14ac:dyDescent="0.25">
      <c r="A2506" s="456">
        <v>102920</v>
      </c>
      <c r="B2506" s="456" t="s">
        <v>11837</v>
      </c>
      <c r="C2506" s="456" t="s">
        <v>146</v>
      </c>
      <c r="D2506" s="457">
        <v>10.07</v>
      </c>
    </row>
    <row r="2507" spans="1:4" ht="13.5" x14ac:dyDescent="0.25">
      <c r="A2507" s="456">
        <v>102921</v>
      </c>
      <c r="B2507" s="456" t="s">
        <v>11838</v>
      </c>
      <c r="C2507" s="456" t="s">
        <v>146</v>
      </c>
      <c r="D2507" s="457">
        <v>9.83</v>
      </c>
    </row>
    <row r="2508" spans="1:4" ht="13.5" x14ac:dyDescent="0.25">
      <c r="A2508" s="456">
        <v>102922</v>
      </c>
      <c r="B2508" s="456" t="s">
        <v>11839</v>
      </c>
      <c r="C2508" s="456" t="s">
        <v>146</v>
      </c>
      <c r="D2508" s="457">
        <v>10.51</v>
      </c>
    </row>
    <row r="2509" spans="1:4" ht="13.5" x14ac:dyDescent="0.25">
      <c r="A2509" s="456">
        <v>102923</v>
      </c>
      <c r="B2509" s="456" t="s">
        <v>11840</v>
      </c>
      <c r="C2509" s="456" t="s">
        <v>146</v>
      </c>
      <c r="D2509" s="457">
        <v>9.68</v>
      </c>
    </row>
    <row r="2510" spans="1:4" ht="13.5" x14ac:dyDescent="0.25">
      <c r="A2510" s="456">
        <v>103088</v>
      </c>
      <c r="B2510" s="456" t="s">
        <v>11841</v>
      </c>
      <c r="C2510" s="456" t="s">
        <v>146</v>
      </c>
      <c r="D2510" s="457">
        <v>11.43</v>
      </c>
    </row>
    <row r="2511" spans="1:4" ht="13.5" x14ac:dyDescent="0.25">
      <c r="A2511" s="456">
        <v>89993</v>
      </c>
      <c r="B2511" s="456" t="s">
        <v>11842</v>
      </c>
      <c r="C2511" s="456" t="s">
        <v>1055</v>
      </c>
      <c r="D2511" s="457">
        <v>864.46</v>
      </c>
    </row>
    <row r="2512" spans="1:4" ht="13.5" x14ac:dyDescent="0.25">
      <c r="A2512" s="456">
        <v>89994</v>
      </c>
      <c r="B2512" s="456" t="s">
        <v>11843</v>
      </c>
      <c r="C2512" s="456" t="s">
        <v>1055</v>
      </c>
      <c r="D2512" s="457">
        <v>752.94</v>
      </c>
    </row>
    <row r="2513" spans="1:4" ht="13.5" x14ac:dyDescent="0.25">
      <c r="A2513" s="456">
        <v>89995</v>
      </c>
      <c r="B2513" s="456" t="s">
        <v>11844</v>
      </c>
      <c r="C2513" s="456" t="s">
        <v>1055</v>
      </c>
      <c r="D2513" s="457">
        <v>835.94</v>
      </c>
    </row>
    <row r="2514" spans="1:4" ht="13.5" x14ac:dyDescent="0.25">
      <c r="A2514" s="456">
        <v>90278</v>
      </c>
      <c r="B2514" s="456" t="s">
        <v>11845</v>
      </c>
      <c r="C2514" s="456" t="s">
        <v>1055</v>
      </c>
      <c r="D2514" s="457">
        <v>446.16</v>
      </c>
    </row>
    <row r="2515" spans="1:4" ht="13.5" x14ac:dyDescent="0.25">
      <c r="A2515" s="456">
        <v>90279</v>
      </c>
      <c r="B2515" s="456" t="s">
        <v>11846</v>
      </c>
      <c r="C2515" s="456" t="s">
        <v>1055</v>
      </c>
      <c r="D2515" s="457">
        <v>495.68</v>
      </c>
    </row>
    <row r="2516" spans="1:4" ht="13.5" x14ac:dyDescent="0.25">
      <c r="A2516" s="456">
        <v>90280</v>
      </c>
      <c r="B2516" s="456" t="s">
        <v>11847</v>
      </c>
      <c r="C2516" s="456" t="s">
        <v>1055</v>
      </c>
      <c r="D2516" s="457">
        <v>555.62</v>
      </c>
    </row>
    <row r="2517" spans="1:4" ht="13.5" x14ac:dyDescent="0.25">
      <c r="A2517" s="456">
        <v>90281</v>
      </c>
      <c r="B2517" s="456" t="s">
        <v>11848</v>
      </c>
      <c r="C2517" s="456" t="s">
        <v>1055</v>
      </c>
      <c r="D2517" s="457">
        <v>654.26</v>
      </c>
    </row>
    <row r="2518" spans="1:4" ht="13.5" x14ac:dyDescent="0.25">
      <c r="A2518" s="456">
        <v>90282</v>
      </c>
      <c r="B2518" s="456" t="s">
        <v>11849</v>
      </c>
      <c r="C2518" s="456" t="s">
        <v>1055</v>
      </c>
      <c r="D2518" s="457">
        <v>437.74</v>
      </c>
    </row>
    <row r="2519" spans="1:4" ht="13.5" x14ac:dyDescent="0.25">
      <c r="A2519" s="456">
        <v>90283</v>
      </c>
      <c r="B2519" s="456" t="s">
        <v>11850</v>
      </c>
      <c r="C2519" s="456" t="s">
        <v>1055</v>
      </c>
      <c r="D2519" s="457">
        <v>487.35</v>
      </c>
    </row>
    <row r="2520" spans="1:4" ht="13.5" x14ac:dyDescent="0.25">
      <c r="A2520" s="456">
        <v>90284</v>
      </c>
      <c r="B2520" s="456" t="s">
        <v>11851</v>
      </c>
      <c r="C2520" s="456" t="s">
        <v>1055</v>
      </c>
      <c r="D2520" s="457">
        <v>550.52</v>
      </c>
    </row>
    <row r="2521" spans="1:4" ht="13.5" x14ac:dyDescent="0.25">
      <c r="A2521" s="456">
        <v>90285</v>
      </c>
      <c r="B2521" s="456" t="s">
        <v>11852</v>
      </c>
      <c r="C2521" s="456" t="s">
        <v>1055</v>
      </c>
      <c r="D2521" s="457">
        <v>653.78</v>
      </c>
    </row>
    <row r="2522" spans="1:4" ht="13.5" x14ac:dyDescent="0.25">
      <c r="A2522" s="456">
        <v>94962</v>
      </c>
      <c r="B2522" s="456" t="s">
        <v>11853</v>
      </c>
      <c r="C2522" s="456" t="s">
        <v>1055</v>
      </c>
      <c r="D2522" s="457">
        <v>334.24</v>
      </c>
    </row>
    <row r="2523" spans="1:4" ht="13.5" x14ac:dyDescent="0.25">
      <c r="A2523" s="456">
        <v>94963</v>
      </c>
      <c r="B2523" s="456" t="s">
        <v>11854</v>
      </c>
      <c r="C2523" s="456" t="s">
        <v>1055</v>
      </c>
      <c r="D2523" s="457">
        <v>375.96</v>
      </c>
    </row>
    <row r="2524" spans="1:4" ht="13.5" x14ac:dyDescent="0.25">
      <c r="A2524" s="456">
        <v>94964</v>
      </c>
      <c r="B2524" s="456" t="s">
        <v>11855</v>
      </c>
      <c r="C2524" s="456" t="s">
        <v>1055</v>
      </c>
      <c r="D2524" s="457">
        <v>414.17</v>
      </c>
    </row>
    <row r="2525" spans="1:4" ht="13.5" x14ac:dyDescent="0.25">
      <c r="A2525" s="456">
        <v>94965</v>
      </c>
      <c r="B2525" s="456" t="s">
        <v>11856</v>
      </c>
      <c r="C2525" s="456" t="s">
        <v>1055</v>
      </c>
      <c r="D2525" s="457">
        <v>434.48</v>
      </c>
    </row>
    <row r="2526" spans="1:4" ht="13.5" x14ac:dyDescent="0.25">
      <c r="A2526" s="456">
        <v>94966</v>
      </c>
      <c r="B2526" s="456" t="s">
        <v>11857</v>
      </c>
      <c r="C2526" s="456" t="s">
        <v>1055</v>
      </c>
      <c r="D2526" s="457">
        <v>451.24</v>
      </c>
    </row>
    <row r="2527" spans="1:4" ht="13.5" x14ac:dyDescent="0.25">
      <c r="A2527" s="456">
        <v>94967</v>
      </c>
      <c r="B2527" s="456" t="s">
        <v>11858</v>
      </c>
      <c r="C2527" s="456" t="s">
        <v>1055</v>
      </c>
      <c r="D2527" s="457">
        <v>520.55999999999995</v>
      </c>
    </row>
    <row r="2528" spans="1:4" ht="13.5" x14ac:dyDescent="0.25">
      <c r="A2528" s="456">
        <v>94968</v>
      </c>
      <c r="B2528" s="456" t="s">
        <v>11859</v>
      </c>
      <c r="C2528" s="456" t="s">
        <v>1055</v>
      </c>
      <c r="D2528" s="457">
        <v>332.71</v>
      </c>
    </row>
    <row r="2529" spans="1:4" ht="13.5" x14ac:dyDescent="0.25">
      <c r="A2529" s="456">
        <v>94969</v>
      </c>
      <c r="B2529" s="456" t="s">
        <v>11860</v>
      </c>
      <c r="C2529" s="456" t="s">
        <v>1055</v>
      </c>
      <c r="D2529" s="457">
        <v>371.95</v>
      </c>
    </row>
    <row r="2530" spans="1:4" ht="13.5" x14ac:dyDescent="0.25">
      <c r="A2530" s="456">
        <v>94970</v>
      </c>
      <c r="B2530" s="456" t="s">
        <v>11861</v>
      </c>
      <c r="C2530" s="456" t="s">
        <v>1055</v>
      </c>
      <c r="D2530" s="457">
        <v>405.57</v>
      </c>
    </row>
    <row r="2531" spans="1:4" ht="13.5" x14ac:dyDescent="0.25">
      <c r="A2531" s="456">
        <v>94971</v>
      </c>
      <c r="B2531" s="456" t="s">
        <v>11862</v>
      </c>
      <c r="C2531" s="456" t="s">
        <v>1055</v>
      </c>
      <c r="D2531" s="457">
        <v>430.63</v>
      </c>
    </row>
    <row r="2532" spans="1:4" ht="13.5" x14ac:dyDescent="0.25">
      <c r="A2532" s="456">
        <v>94972</v>
      </c>
      <c r="B2532" s="456" t="s">
        <v>11863</v>
      </c>
      <c r="C2532" s="456" t="s">
        <v>1055</v>
      </c>
      <c r="D2532" s="457">
        <v>447.38</v>
      </c>
    </row>
    <row r="2533" spans="1:4" ht="13.5" x14ac:dyDescent="0.25">
      <c r="A2533" s="456">
        <v>94973</v>
      </c>
      <c r="B2533" s="456" t="s">
        <v>11864</v>
      </c>
      <c r="C2533" s="456" t="s">
        <v>1055</v>
      </c>
      <c r="D2533" s="457">
        <v>515.52</v>
      </c>
    </row>
    <row r="2534" spans="1:4" ht="13.5" x14ac:dyDescent="0.25">
      <c r="A2534" s="456">
        <v>94974</v>
      </c>
      <c r="B2534" s="456" t="s">
        <v>11865</v>
      </c>
      <c r="C2534" s="456" t="s">
        <v>1055</v>
      </c>
      <c r="D2534" s="457">
        <v>385.09</v>
      </c>
    </row>
    <row r="2535" spans="1:4" ht="13.5" x14ac:dyDescent="0.25">
      <c r="A2535" s="456">
        <v>94975</v>
      </c>
      <c r="B2535" s="456" t="s">
        <v>11866</v>
      </c>
      <c r="C2535" s="456" t="s">
        <v>1055</v>
      </c>
      <c r="D2535" s="457">
        <v>422.59</v>
      </c>
    </row>
    <row r="2536" spans="1:4" ht="13.5" x14ac:dyDescent="0.25">
      <c r="A2536" s="456">
        <v>96555</v>
      </c>
      <c r="B2536" s="456" t="s">
        <v>1258</v>
      </c>
      <c r="C2536" s="456" t="s">
        <v>1055</v>
      </c>
      <c r="D2536" s="457">
        <v>606.83000000000004</v>
      </c>
    </row>
    <row r="2537" spans="1:4" ht="13.5" x14ac:dyDescent="0.25">
      <c r="A2537" s="456">
        <v>96556</v>
      </c>
      <c r="B2537" s="456" t="s">
        <v>1259</v>
      </c>
      <c r="C2537" s="456" t="s">
        <v>1055</v>
      </c>
      <c r="D2537" s="457">
        <v>674.5</v>
      </c>
    </row>
    <row r="2538" spans="1:4" ht="13.5" x14ac:dyDescent="0.25">
      <c r="A2538" s="456">
        <v>96557</v>
      </c>
      <c r="B2538" s="456" t="s">
        <v>1260</v>
      </c>
      <c r="C2538" s="456" t="s">
        <v>1055</v>
      </c>
      <c r="D2538" s="457">
        <v>703.52</v>
      </c>
    </row>
    <row r="2539" spans="1:4" ht="13.5" x14ac:dyDescent="0.25">
      <c r="A2539" s="456">
        <v>96558</v>
      </c>
      <c r="B2539" s="456" t="s">
        <v>1261</v>
      </c>
      <c r="C2539" s="456" t="s">
        <v>1055</v>
      </c>
      <c r="D2539" s="457">
        <v>709.62</v>
      </c>
    </row>
    <row r="2540" spans="1:4" ht="13.5" x14ac:dyDescent="0.25">
      <c r="A2540" s="456">
        <v>99235</v>
      </c>
      <c r="B2540" s="456" t="s">
        <v>11867</v>
      </c>
      <c r="C2540" s="456" t="s">
        <v>1055</v>
      </c>
      <c r="D2540" s="457">
        <v>683.18</v>
      </c>
    </row>
    <row r="2541" spans="1:4" ht="13.5" x14ac:dyDescent="0.25">
      <c r="A2541" s="456">
        <v>99431</v>
      </c>
      <c r="B2541" s="456" t="s">
        <v>11868</v>
      </c>
      <c r="C2541" s="456" t="s">
        <v>1055</v>
      </c>
      <c r="D2541" s="457">
        <v>704.17</v>
      </c>
    </row>
    <row r="2542" spans="1:4" ht="13.5" x14ac:dyDescent="0.25">
      <c r="A2542" s="456">
        <v>99432</v>
      </c>
      <c r="B2542" s="456" t="s">
        <v>11869</v>
      </c>
      <c r="C2542" s="456" t="s">
        <v>1055</v>
      </c>
      <c r="D2542" s="457">
        <v>684.11</v>
      </c>
    </row>
    <row r="2543" spans="1:4" ht="13.5" x14ac:dyDescent="0.25">
      <c r="A2543" s="456">
        <v>99433</v>
      </c>
      <c r="B2543" s="456" t="s">
        <v>11870</v>
      </c>
      <c r="C2543" s="456" t="s">
        <v>1055</v>
      </c>
      <c r="D2543" s="457">
        <v>738.65</v>
      </c>
    </row>
    <row r="2544" spans="1:4" ht="13.5" x14ac:dyDescent="0.25">
      <c r="A2544" s="456">
        <v>99434</v>
      </c>
      <c r="B2544" s="456" t="s">
        <v>11871</v>
      </c>
      <c r="C2544" s="456" t="s">
        <v>1055</v>
      </c>
      <c r="D2544" s="457">
        <v>707.44</v>
      </c>
    </row>
    <row r="2545" spans="1:4" ht="13.5" x14ac:dyDescent="0.25">
      <c r="A2545" s="456">
        <v>99435</v>
      </c>
      <c r="B2545" s="456" t="s">
        <v>11872</v>
      </c>
      <c r="C2545" s="456" t="s">
        <v>1055</v>
      </c>
      <c r="D2545" s="457">
        <v>686.35</v>
      </c>
    </row>
    <row r="2546" spans="1:4" ht="13.5" x14ac:dyDescent="0.25">
      <c r="A2546" s="456">
        <v>99436</v>
      </c>
      <c r="B2546" s="456" t="s">
        <v>11873</v>
      </c>
      <c r="C2546" s="456" t="s">
        <v>1055</v>
      </c>
      <c r="D2546" s="457">
        <v>755.72</v>
      </c>
    </row>
    <row r="2547" spans="1:4" ht="13.5" x14ac:dyDescent="0.25">
      <c r="A2547" s="456">
        <v>99437</v>
      </c>
      <c r="B2547" s="456" t="s">
        <v>11874</v>
      </c>
      <c r="C2547" s="456" t="s">
        <v>1055</v>
      </c>
      <c r="D2547" s="457">
        <v>723.56</v>
      </c>
    </row>
    <row r="2548" spans="1:4" ht="13.5" x14ac:dyDescent="0.25">
      <c r="A2548" s="456">
        <v>99438</v>
      </c>
      <c r="B2548" s="456" t="s">
        <v>11875</v>
      </c>
      <c r="C2548" s="456" t="s">
        <v>1055</v>
      </c>
      <c r="D2548" s="457">
        <v>728.25</v>
      </c>
    </row>
    <row r="2549" spans="1:4" ht="13.5" x14ac:dyDescent="0.25">
      <c r="A2549" s="456">
        <v>99439</v>
      </c>
      <c r="B2549" s="456" t="s">
        <v>11876</v>
      </c>
      <c r="C2549" s="456" t="s">
        <v>1055</v>
      </c>
      <c r="D2549" s="457">
        <v>692.8</v>
      </c>
    </row>
    <row r="2550" spans="1:4" ht="13.5" x14ac:dyDescent="0.25">
      <c r="A2550" s="456">
        <v>102473</v>
      </c>
      <c r="B2550" s="456" t="s">
        <v>11877</v>
      </c>
      <c r="C2550" s="456" t="s">
        <v>1055</v>
      </c>
      <c r="D2550" s="457">
        <v>456.78</v>
      </c>
    </row>
    <row r="2551" spans="1:4" ht="13.5" x14ac:dyDescent="0.25">
      <c r="A2551" s="456">
        <v>102474</v>
      </c>
      <c r="B2551" s="456" t="s">
        <v>11878</v>
      </c>
      <c r="C2551" s="456" t="s">
        <v>1055</v>
      </c>
      <c r="D2551" s="457">
        <v>495.96</v>
      </c>
    </row>
    <row r="2552" spans="1:4" ht="13.5" x14ac:dyDescent="0.25">
      <c r="A2552" s="456">
        <v>102475</v>
      </c>
      <c r="B2552" s="456" t="s">
        <v>11879</v>
      </c>
      <c r="C2552" s="456" t="s">
        <v>1055</v>
      </c>
      <c r="D2552" s="457">
        <v>538.87</v>
      </c>
    </row>
    <row r="2553" spans="1:4" ht="13.5" x14ac:dyDescent="0.25">
      <c r="A2553" s="456">
        <v>102476</v>
      </c>
      <c r="B2553" s="456" t="s">
        <v>11880</v>
      </c>
      <c r="C2553" s="456" t="s">
        <v>1055</v>
      </c>
      <c r="D2553" s="457">
        <v>560.16999999999996</v>
      </c>
    </row>
    <row r="2554" spans="1:4" ht="13.5" x14ac:dyDescent="0.25">
      <c r="A2554" s="456">
        <v>102477</v>
      </c>
      <c r="B2554" s="456" t="s">
        <v>11881</v>
      </c>
      <c r="C2554" s="456" t="s">
        <v>1055</v>
      </c>
      <c r="D2554" s="457">
        <v>593.20000000000005</v>
      </c>
    </row>
    <row r="2555" spans="1:4" ht="13.5" x14ac:dyDescent="0.25">
      <c r="A2555" s="456">
        <v>102478</v>
      </c>
      <c r="B2555" s="456" t="s">
        <v>11882</v>
      </c>
      <c r="C2555" s="456" t="s">
        <v>1055</v>
      </c>
      <c r="D2555" s="457">
        <v>647.34</v>
      </c>
    </row>
    <row r="2556" spans="1:4" ht="13.5" x14ac:dyDescent="0.25">
      <c r="A2556" s="456">
        <v>102479</v>
      </c>
      <c r="B2556" s="456" t="s">
        <v>11883</v>
      </c>
      <c r="C2556" s="456" t="s">
        <v>1055</v>
      </c>
      <c r="D2556" s="457">
        <v>455.79</v>
      </c>
    </row>
    <row r="2557" spans="1:4" ht="13.5" x14ac:dyDescent="0.25">
      <c r="A2557" s="456">
        <v>102480</v>
      </c>
      <c r="B2557" s="456" t="s">
        <v>11884</v>
      </c>
      <c r="C2557" s="456" t="s">
        <v>1055</v>
      </c>
      <c r="D2557" s="457">
        <v>492.4</v>
      </c>
    </row>
    <row r="2558" spans="1:4" ht="13.5" x14ac:dyDescent="0.25">
      <c r="A2558" s="456">
        <v>102481</v>
      </c>
      <c r="B2558" s="456" t="s">
        <v>11885</v>
      </c>
      <c r="C2558" s="456" t="s">
        <v>1055</v>
      </c>
      <c r="D2558" s="457">
        <v>530.76</v>
      </c>
    </row>
    <row r="2559" spans="1:4" ht="13.5" x14ac:dyDescent="0.25">
      <c r="A2559" s="456">
        <v>102482</v>
      </c>
      <c r="B2559" s="456" t="s">
        <v>11886</v>
      </c>
      <c r="C2559" s="456" t="s">
        <v>1055</v>
      </c>
      <c r="D2559" s="457">
        <v>559.52</v>
      </c>
    </row>
    <row r="2560" spans="1:4" ht="13.5" x14ac:dyDescent="0.25">
      <c r="A2560" s="456">
        <v>102483</v>
      </c>
      <c r="B2560" s="456" t="s">
        <v>11887</v>
      </c>
      <c r="C2560" s="456" t="s">
        <v>1055</v>
      </c>
      <c r="D2560" s="457">
        <v>589.62</v>
      </c>
    </row>
    <row r="2561" spans="1:4" ht="13.5" x14ac:dyDescent="0.25">
      <c r="A2561" s="456">
        <v>102484</v>
      </c>
      <c r="B2561" s="456" t="s">
        <v>11888</v>
      </c>
      <c r="C2561" s="456" t="s">
        <v>1055</v>
      </c>
      <c r="D2561" s="457">
        <v>648.05999999999995</v>
      </c>
    </row>
    <row r="2562" spans="1:4" ht="13.5" x14ac:dyDescent="0.25">
      <c r="A2562" s="456">
        <v>102485</v>
      </c>
      <c r="B2562" s="456" t="s">
        <v>11889</v>
      </c>
      <c r="C2562" s="456" t="s">
        <v>1055</v>
      </c>
      <c r="D2562" s="457">
        <v>510.34</v>
      </c>
    </row>
    <row r="2563" spans="1:4" ht="13.5" x14ac:dyDescent="0.25">
      <c r="A2563" s="456">
        <v>102486</v>
      </c>
      <c r="B2563" s="456" t="s">
        <v>11890</v>
      </c>
      <c r="C2563" s="456" t="s">
        <v>1055</v>
      </c>
      <c r="D2563" s="457">
        <v>543.64</v>
      </c>
    </row>
    <row r="2564" spans="1:4" ht="13.5" x14ac:dyDescent="0.25">
      <c r="A2564" s="456">
        <v>102487</v>
      </c>
      <c r="B2564" s="456" t="s">
        <v>11891</v>
      </c>
      <c r="C2564" s="456" t="s">
        <v>1055</v>
      </c>
      <c r="D2564" s="457">
        <v>483.31</v>
      </c>
    </row>
    <row r="2565" spans="1:4" ht="13.5" x14ac:dyDescent="0.25">
      <c r="A2565" s="456">
        <v>103183</v>
      </c>
      <c r="B2565" s="456" t="s">
        <v>11892</v>
      </c>
      <c r="C2565" s="456" t="s">
        <v>1055</v>
      </c>
      <c r="D2565" s="457">
        <v>725.05</v>
      </c>
    </row>
    <row r="2566" spans="1:4" ht="13.5" x14ac:dyDescent="0.25">
      <c r="A2566" s="456">
        <v>103184</v>
      </c>
      <c r="B2566" s="456" t="s">
        <v>11893</v>
      </c>
      <c r="C2566" s="456" t="s">
        <v>1055</v>
      </c>
      <c r="D2566" s="457">
        <v>692.66</v>
      </c>
    </row>
    <row r="2567" spans="1:4" ht="13.5" x14ac:dyDescent="0.25">
      <c r="A2567" s="456">
        <v>103669</v>
      </c>
      <c r="B2567" s="456" t="s">
        <v>11894</v>
      </c>
      <c r="C2567" s="456" t="s">
        <v>1055</v>
      </c>
      <c r="D2567" s="457">
        <v>907.07</v>
      </c>
    </row>
    <row r="2568" spans="1:4" ht="13.5" x14ac:dyDescent="0.25">
      <c r="A2568" s="456">
        <v>103670</v>
      </c>
      <c r="B2568" s="456" t="s">
        <v>11895</v>
      </c>
      <c r="C2568" s="456" t="s">
        <v>1055</v>
      </c>
      <c r="D2568" s="457">
        <v>229.19</v>
      </c>
    </row>
    <row r="2569" spans="1:4" ht="13.5" x14ac:dyDescent="0.25">
      <c r="A2569" s="456">
        <v>103671</v>
      </c>
      <c r="B2569" s="456" t="s">
        <v>11896</v>
      </c>
      <c r="C2569" s="456" t="s">
        <v>1055</v>
      </c>
      <c r="D2569" s="457">
        <v>715.02</v>
      </c>
    </row>
    <row r="2570" spans="1:4" ht="13.5" x14ac:dyDescent="0.25">
      <c r="A2570" s="456">
        <v>103672</v>
      </c>
      <c r="B2570" s="456" t="s">
        <v>11897</v>
      </c>
      <c r="C2570" s="456" t="s">
        <v>1055</v>
      </c>
      <c r="D2570" s="457">
        <v>671.04</v>
      </c>
    </row>
    <row r="2571" spans="1:4" ht="13.5" x14ac:dyDescent="0.25">
      <c r="A2571" s="456">
        <v>103673</v>
      </c>
      <c r="B2571" s="456" t="s">
        <v>11898</v>
      </c>
      <c r="C2571" s="456" t="s">
        <v>1055</v>
      </c>
      <c r="D2571" s="457">
        <v>32.18</v>
      </c>
    </row>
    <row r="2572" spans="1:4" ht="13.5" x14ac:dyDescent="0.25">
      <c r="A2572" s="456">
        <v>103674</v>
      </c>
      <c r="B2572" s="456" t="s">
        <v>11899</v>
      </c>
      <c r="C2572" s="456" t="s">
        <v>1055</v>
      </c>
      <c r="D2572" s="457">
        <v>686.7</v>
      </c>
    </row>
    <row r="2573" spans="1:4" ht="13.5" x14ac:dyDescent="0.25">
      <c r="A2573" s="456">
        <v>103675</v>
      </c>
      <c r="B2573" s="456" t="s">
        <v>11900</v>
      </c>
      <c r="C2573" s="456" t="s">
        <v>1055</v>
      </c>
      <c r="D2573" s="457">
        <v>671.43</v>
      </c>
    </row>
    <row r="2574" spans="1:4" ht="13.5" x14ac:dyDescent="0.25">
      <c r="A2574" s="456">
        <v>103676</v>
      </c>
      <c r="B2574" s="456" t="s">
        <v>11901</v>
      </c>
      <c r="C2574" s="456" t="s">
        <v>1055</v>
      </c>
      <c r="D2574" s="457">
        <v>950.47</v>
      </c>
    </row>
    <row r="2575" spans="1:4" ht="13.5" x14ac:dyDescent="0.25">
      <c r="A2575" s="456">
        <v>103677</v>
      </c>
      <c r="B2575" s="456" t="s">
        <v>11902</v>
      </c>
      <c r="C2575" s="456" t="s">
        <v>1055</v>
      </c>
      <c r="D2575" s="457">
        <v>819.16</v>
      </c>
    </row>
    <row r="2576" spans="1:4" ht="13.5" x14ac:dyDescent="0.25">
      <c r="A2576" s="456">
        <v>103678</v>
      </c>
      <c r="B2576" s="456" t="s">
        <v>11903</v>
      </c>
      <c r="C2576" s="456" t="s">
        <v>1055</v>
      </c>
      <c r="D2576" s="457">
        <v>877.1</v>
      </c>
    </row>
    <row r="2577" spans="1:4" ht="13.5" x14ac:dyDescent="0.25">
      <c r="A2577" s="456">
        <v>103679</v>
      </c>
      <c r="B2577" s="456" t="s">
        <v>11904</v>
      </c>
      <c r="C2577" s="456" t="s">
        <v>1055</v>
      </c>
      <c r="D2577" s="457">
        <v>786.62</v>
      </c>
    </row>
    <row r="2578" spans="1:4" ht="13.5" x14ac:dyDescent="0.25">
      <c r="A2578" s="456">
        <v>103680</v>
      </c>
      <c r="B2578" s="456" t="s">
        <v>11905</v>
      </c>
      <c r="C2578" s="456" t="s">
        <v>1055</v>
      </c>
      <c r="D2578" s="457">
        <v>823.02</v>
      </c>
    </row>
    <row r="2579" spans="1:4" ht="13.5" x14ac:dyDescent="0.25">
      <c r="A2579" s="456">
        <v>103681</v>
      </c>
      <c r="B2579" s="456" t="s">
        <v>11906</v>
      </c>
      <c r="C2579" s="456" t="s">
        <v>1055</v>
      </c>
      <c r="D2579" s="457">
        <v>735.02</v>
      </c>
    </row>
    <row r="2580" spans="1:4" ht="13.5" x14ac:dyDescent="0.25">
      <c r="A2580" s="456">
        <v>103682</v>
      </c>
      <c r="B2580" s="456" t="s">
        <v>11907</v>
      </c>
      <c r="C2580" s="456" t="s">
        <v>1055</v>
      </c>
      <c r="D2580" s="457">
        <v>920.75</v>
      </c>
    </row>
    <row r="2581" spans="1:4" ht="13.5" x14ac:dyDescent="0.25">
      <c r="A2581" s="456">
        <v>103683</v>
      </c>
      <c r="B2581" s="456" t="s">
        <v>11908</v>
      </c>
      <c r="C2581" s="456" t="s">
        <v>1055</v>
      </c>
      <c r="D2581" s="458">
        <v>1143.1400000000001</v>
      </c>
    </row>
    <row r="2582" spans="1:4" ht="13.5" x14ac:dyDescent="0.25">
      <c r="A2582" s="456">
        <v>103684</v>
      </c>
      <c r="B2582" s="456" t="s">
        <v>11909</v>
      </c>
      <c r="C2582" s="456" t="s">
        <v>1055</v>
      </c>
      <c r="D2582" s="457">
        <v>684.63</v>
      </c>
    </row>
    <row r="2583" spans="1:4" ht="13.5" x14ac:dyDescent="0.25">
      <c r="A2583" s="456">
        <v>103685</v>
      </c>
      <c r="B2583" s="456" t="s">
        <v>11910</v>
      </c>
      <c r="C2583" s="456" t="s">
        <v>1055</v>
      </c>
      <c r="D2583" s="457">
        <v>674.95</v>
      </c>
    </row>
    <row r="2584" spans="1:4" ht="13.5" x14ac:dyDescent="0.25">
      <c r="A2584" s="456">
        <v>103686</v>
      </c>
      <c r="B2584" s="456" t="s">
        <v>11911</v>
      </c>
      <c r="C2584" s="456" t="s">
        <v>1055</v>
      </c>
      <c r="D2584" s="457">
        <v>721.14</v>
      </c>
    </row>
    <row r="2585" spans="1:4" ht="13.5" x14ac:dyDescent="0.25">
      <c r="A2585" s="456">
        <v>103687</v>
      </c>
      <c r="B2585" s="456" t="s">
        <v>11912</v>
      </c>
      <c r="C2585" s="456" t="s">
        <v>1055</v>
      </c>
      <c r="D2585" s="458">
        <v>1002.12</v>
      </c>
    </row>
    <row r="2586" spans="1:4" ht="13.5" x14ac:dyDescent="0.25">
      <c r="A2586" s="456">
        <v>103688</v>
      </c>
      <c r="B2586" s="456" t="s">
        <v>11913</v>
      </c>
      <c r="C2586" s="456" t="s">
        <v>1055</v>
      </c>
      <c r="D2586" s="457">
        <v>814.17</v>
      </c>
    </row>
    <row r="2587" spans="1:4" ht="13.5" x14ac:dyDescent="0.25">
      <c r="A2587" s="456">
        <v>101963</v>
      </c>
      <c r="B2587" s="456" t="s">
        <v>9117</v>
      </c>
      <c r="C2587" s="456" t="s">
        <v>161</v>
      </c>
      <c r="D2587" s="457">
        <v>191.09</v>
      </c>
    </row>
    <row r="2588" spans="1:4" ht="13.5" x14ac:dyDescent="0.25">
      <c r="A2588" s="456">
        <v>101964</v>
      </c>
      <c r="B2588" s="456" t="s">
        <v>9118</v>
      </c>
      <c r="C2588" s="456" t="s">
        <v>161</v>
      </c>
      <c r="D2588" s="457">
        <v>177.5</v>
      </c>
    </row>
    <row r="2589" spans="1:4" ht="13.5" x14ac:dyDescent="0.25">
      <c r="A2589" s="456">
        <v>101165</v>
      </c>
      <c r="B2589" s="456" t="s">
        <v>9119</v>
      </c>
      <c r="C2589" s="456" t="s">
        <v>1055</v>
      </c>
      <c r="D2589" s="457">
        <v>809.93</v>
      </c>
    </row>
    <row r="2590" spans="1:4" ht="13.5" x14ac:dyDescent="0.25">
      <c r="A2590" s="456">
        <v>101166</v>
      </c>
      <c r="B2590" s="456" t="s">
        <v>9120</v>
      </c>
      <c r="C2590" s="456" t="s">
        <v>1055</v>
      </c>
      <c r="D2590" s="457">
        <v>612.66999999999996</v>
      </c>
    </row>
    <row r="2591" spans="1:4" ht="13.5" x14ac:dyDescent="0.25">
      <c r="A2591" s="456">
        <v>98575</v>
      </c>
      <c r="B2591" s="456" t="s">
        <v>11914</v>
      </c>
      <c r="C2591" s="456" t="s">
        <v>13</v>
      </c>
      <c r="D2591" s="457">
        <v>84.52</v>
      </c>
    </row>
    <row r="2592" spans="1:4" ht="13.5" x14ac:dyDescent="0.25">
      <c r="A2592" s="456">
        <v>98576</v>
      </c>
      <c r="B2592" s="456" t="s">
        <v>1262</v>
      </c>
      <c r="C2592" s="456" t="s">
        <v>13</v>
      </c>
      <c r="D2592" s="457">
        <v>20.55</v>
      </c>
    </row>
    <row r="2593" spans="1:4" ht="13.5" x14ac:dyDescent="0.25">
      <c r="A2593" s="456">
        <v>98577</v>
      </c>
      <c r="B2593" s="456" t="s">
        <v>11915</v>
      </c>
      <c r="C2593" s="456" t="s">
        <v>13</v>
      </c>
      <c r="D2593" s="457">
        <v>36.74</v>
      </c>
    </row>
    <row r="2594" spans="1:4" ht="13.5" x14ac:dyDescent="0.25">
      <c r="A2594" s="456">
        <v>93182</v>
      </c>
      <c r="B2594" s="456" t="s">
        <v>1263</v>
      </c>
      <c r="C2594" s="456" t="s">
        <v>13</v>
      </c>
      <c r="D2594" s="457">
        <v>42.41</v>
      </c>
    </row>
    <row r="2595" spans="1:4" ht="13.5" x14ac:dyDescent="0.25">
      <c r="A2595" s="456">
        <v>93183</v>
      </c>
      <c r="B2595" s="456" t="s">
        <v>1264</v>
      </c>
      <c r="C2595" s="456" t="s">
        <v>13</v>
      </c>
      <c r="D2595" s="457">
        <v>54.67</v>
      </c>
    </row>
    <row r="2596" spans="1:4" ht="13.5" x14ac:dyDescent="0.25">
      <c r="A2596" s="456">
        <v>93184</v>
      </c>
      <c r="B2596" s="456" t="s">
        <v>1265</v>
      </c>
      <c r="C2596" s="456" t="s">
        <v>13</v>
      </c>
      <c r="D2596" s="457">
        <v>31.26</v>
      </c>
    </row>
    <row r="2597" spans="1:4" ht="13.5" x14ac:dyDescent="0.25">
      <c r="A2597" s="456">
        <v>93185</v>
      </c>
      <c r="B2597" s="456" t="s">
        <v>1266</v>
      </c>
      <c r="C2597" s="456" t="s">
        <v>13</v>
      </c>
      <c r="D2597" s="457">
        <v>53.91</v>
      </c>
    </row>
    <row r="2598" spans="1:4" ht="13.5" x14ac:dyDescent="0.25">
      <c r="A2598" s="456">
        <v>93186</v>
      </c>
      <c r="B2598" s="456" t="s">
        <v>1267</v>
      </c>
      <c r="C2598" s="456" t="s">
        <v>13</v>
      </c>
      <c r="D2598" s="457">
        <v>76.92</v>
      </c>
    </row>
    <row r="2599" spans="1:4" ht="13.5" x14ac:dyDescent="0.25">
      <c r="A2599" s="456">
        <v>93187</v>
      </c>
      <c r="B2599" s="456" t="s">
        <v>1268</v>
      </c>
      <c r="C2599" s="456" t="s">
        <v>13</v>
      </c>
      <c r="D2599" s="457">
        <v>88.38</v>
      </c>
    </row>
    <row r="2600" spans="1:4" ht="13.5" x14ac:dyDescent="0.25">
      <c r="A2600" s="456">
        <v>93188</v>
      </c>
      <c r="B2600" s="456" t="s">
        <v>1269</v>
      </c>
      <c r="C2600" s="456" t="s">
        <v>13</v>
      </c>
      <c r="D2600" s="457">
        <v>73.290000000000006</v>
      </c>
    </row>
    <row r="2601" spans="1:4" ht="13.5" x14ac:dyDescent="0.25">
      <c r="A2601" s="456">
        <v>93189</v>
      </c>
      <c r="B2601" s="456" t="s">
        <v>1270</v>
      </c>
      <c r="C2601" s="456" t="s">
        <v>13</v>
      </c>
      <c r="D2601" s="457">
        <v>89.52</v>
      </c>
    </row>
    <row r="2602" spans="1:4" ht="13.5" x14ac:dyDescent="0.25">
      <c r="A2602" s="456">
        <v>93190</v>
      </c>
      <c r="B2602" s="456" t="s">
        <v>1271</v>
      </c>
      <c r="C2602" s="456" t="s">
        <v>13</v>
      </c>
      <c r="D2602" s="457">
        <v>43.64</v>
      </c>
    </row>
    <row r="2603" spans="1:4" ht="13.5" x14ac:dyDescent="0.25">
      <c r="A2603" s="456">
        <v>93191</v>
      </c>
      <c r="B2603" s="456" t="s">
        <v>1272</v>
      </c>
      <c r="C2603" s="456" t="s">
        <v>13</v>
      </c>
      <c r="D2603" s="457">
        <v>45.96</v>
      </c>
    </row>
    <row r="2604" spans="1:4" ht="13.5" x14ac:dyDescent="0.25">
      <c r="A2604" s="456">
        <v>93192</v>
      </c>
      <c r="B2604" s="456" t="s">
        <v>1273</v>
      </c>
      <c r="C2604" s="456" t="s">
        <v>13</v>
      </c>
      <c r="D2604" s="457">
        <v>49.22</v>
      </c>
    </row>
    <row r="2605" spans="1:4" ht="13.5" x14ac:dyDescent="0.25">
      <c r="A2605" s="456">
        <v>93193</v>
      </c>
      <c r="B2605" s="456" t="s">
        <v>1274</v>
      </c>
      <c r="C2605" s="456" t="s">
        <v>13</v>
      </c>
      <c r="D2605" s="457">
        <v>47.2</v>
      </c>
    </row>
    <row r="2606" spans="1:4" ht="13.5" x14ac:dyDescent="0.25">
      <c r="A2606" s="456">
        <v>93194</v>
      </c>
      <c r="B2606" s="456" t="s">
        <v>1275</v>
      </c>
      <c r="C2606" s="456" t="s">
        <v>13</v>
      </c>
      <c r="D2606" s="457">
        <v>41.59</v>
      </c>
    </row>
    <row r="2607" spans="1:4" ht="13.5" x14ac:dyDescent="0.25">
      <c r="A2607" s="456">
        <v>93195</v>
      </c>
      <c r="B2607" s="456" t="s">
        <v>1276</v>
      </c>
      <c r="C2607" s="456" t="s">
        <v>13</v>
      </c>
      <c r="D2607" s="457">
        <v>50.24</v>
      </c>
    </row>
    <row r="2608" spans="1:4" ht="13.5" x14ac:dyDescent="0.25">
      <c r="A2608" s="456">
        <v>93196</v>
      </c>
      <c r="B2608" s="456" t="s">
        <v>1277</v>
      </c>
      <c r="C2608" s="456" t="s">
        <v>13</v>
      </c>
      <c r="D2608" s="457">
        <v>73.760000000000005</v>
      </c>
    </row>
    <row r="2609" spans="1:4" ht="13.5" x14ac:dyDescent="0.25">
      <c r="A2609" s="456">
        <v>93197</v>
      </c>
      <c r="B2609" s="456" t="s">
        <v>1278</v>
      </c>
      <c r="C2609" s="456" t="s">
        <v>13</v>
      </c>
      <c r="D2609" s="457">
        <v>82.53</v>
      </c>
    </row>
    <row r="2610" spans="1:4" ht="13.5" x14ac:dyDescent="0.25">
      <c r="A2610" s="456">
        <v>93198</v>
      </c>
      <c r="B2610" s="456" t="s">
        <v>1279</v>
      </c>
      <c r="C2610" s="456" t="s">
        <v>13</v>
      </c>
      <c r="D2610" s="457">
        <v>37.9</v>
      </c>
    </row>
    <row r="2611" spans="1:4" ht="13.5" x14ac:dyDescent="0.25">
      <c r="A2611" s="456">
        <v>93199</v>
      </c>
      <c r="B2611" s="456" t="s">
        <v>1280</v>
      </c>
      <c r="C2611" s="456" t="s">
        <v>13</v>
      </c>
      <c r="D2611" s="457">
        <v>37.43</v>
      </c>
    </row>
    <row r="2612" spans="1:4" ht="13.5" x14ac:dyDescent="0.25">
      <c r="A2612" s="456">
        <v>93200</v>
      </c>
      <c r="B2612" s="456" t="s">
        <v>1281</v>
      </c>
      <c r="C2612" s="456" t="s">
        <v>13</v>
      </c>
      <c r="D2612" s="457">
        <v>2.58</v>
      </c>
    </row>
    <row r="2613" spans="1:4" ht="13.5" x14ac:dyDescent="0.25">
      <c r="A2613" s="456">
        <v>93201</v>
      </c>
      <c r="B2613" s="456" t="s">
        <v>1282</v>
      </c>
      <c r="C2613" s="456" t="s">
        <v>13</v>
      </c>
      <c r="D2613" s="457">
        <v>5.19</v>
      </c>
    </row>
    <row r="2614" spans="1:4" ht="13.5" x14ac:dyDescent="0.25">
      <c r="A2614" s="456">
        <v>93202</v>
      </c>
      <c r="B2614" s="456" t="s">
        <v>1283</v>
      </c>
      <c r="C2614" s="456" t="s">
        <v>13</v>
      </c>
      <c r="D2614" s="457">
        <v>23.83</v>
      </c>
    </row>
    <row r="2615" spans="1:4" ht="13.5" x14ac:dyDescent="0.25">
      <c r="A2615" s="456">
        <v>93203</v>
      </c>
      <c r="B2615" s="456" t="s">
        <v>1284</v>
      </c>
      <c r="C2615" s="456" t="s">
        <v>13</v>
      </c>
      <c r="D2615" s="457">
        <v>14.92</v>
      </c>
    </row>
    <row r="2616" spans="1:4" ht="13.5" x14ac:dyDescent="0.25">
      <c r="A2616" s="456">
        <v>93204</v>
      </c>
      <c r="B2616" s="456" t="s">
        <v>1285</v>
      </c>
      <c r="C2616" s="456" t="s">
        <v>13</v>
      </c>
      <c r="D2616" s="457">
        <v>55.61</v>
      </c>
    </row>
    <row r="2617" spans="1:4" ht="13.5" x14ac:dyDescent="0.25">
      <c r="A2617" s="456">
        <v>93205</v>
      </c>
      <c r="B2617" s="456" t="s">
        <v>1286</v>
      </c>
      <c r="C2617" s="456" t="s">
        <v>13</v>
      </c>
      <c r="D2617" s="457">
        <v>37.14</v>
      </c>
    </row>
    <row r="2618" spans="1:4" ht="13.5" x14ac:dyDescent="0.25">
      <c r="A2618" s="456">
        <v>95952</v>
      </c>
      <c r="B2618" s="456" t="s">
        <v>1287</v>
      </c>
      <c r="C2618" s="456" t="s">
        <v>1055</v>
      </c>
      <c r="D2618" s="458">
        <v>2384.64</v>
      </c>
    </row>
    <row r="2619" spans="1:4" ht="13.5" x14ac:dyDescent="0.25">
      <c r="A2619" s="456">
        <v>95953</v>
      </c>
      <c r="B2619" s="456" t="s">
        <v>1288</v>
      </c>
      <c r="C2619" s="456" t="s">
        <v>1055</v>
      </c>
      <c r="D2619" s="458">
        <v>3830.18</v>
      </c>
    </row>
    <row r="2620" spans="1:4" ht="13.5" x14ac:dyDescent="0.25">
      <c r="A2620" s="456">
        <v>95954</v>
      </c>
      <c r="B2620" s="456" t="s">
        <v>1289</v>
      </c>
      <c r="C2620" s="456" t="s">
        <v>1055</v>
      </c>
      <c r="D2620" s="458">
        <v>2692.27</v>
      </c>
    </row>
    <row r="2621" spans="1:4" ht="13.5" x14ac:dyDescent="0.25">
      <c r="A2621" s="456">
        <v>95955</v>
      </c>
      <c r="B2621" s="456" t="s">
        <v>1290</v>
      </c>
      <c r="C2621" s="456" t="s">
        <v>1055</v>
      </c>
      <c r="D2621" s="458">
        <v>3347.78</v>
      </c>
    </row>
    <row r="2622" spans="1:4" ht="13.5" x14ac:dyDescent="0.25">
      <c r="A2622" s="456">
        <v>95956</v>
      </c>
      <c r="B2622" s="456" t="s">
        <v>1291</v>
      </c>
      <c r="C2622" s="456" t="s">
        <v>1055</v>
      </c>
      <c r="D2622" s="458">
        <v>2583.5300000000002</v>
      </c>
    </row>
    <row r="2623" spans="1:4" ht="13.5" x14ac:dyDescent="0.25">
      <c r="A2623" s="456">
        <v>95957</v>
      </c>
      <c r="B2623" s="456" t="s">
        <v>1292</v>
      </c>
      <c r="C2623" s="456" t="s">
        <v>1055</v>
      </c>
      <c r="D2623" s="458">
        <v>3426.81</v>
      </c>
    </row>
    <row r="2624" spans="1:4" ht="13.5" x14ac:dyDescent="0.25">
      <c r="A2624" s="456">
        <v>95969</v>
      </c>
      <c r="B2624" s="456" t="s">
        <v>1293</v>
      </c>
      <c r="C2624" s="456" t="s">
        <v>1055</v>
      </c>
      <c r="D2624" s="458">
        <v>3298.82</v>
      </c>
    </row>
    <row r="2625" spans="1:4" ht="13.5" x14ac:dyDescent="0.25">
      <c r="A2625" s="456">
        <v>97733</v>
      </c>
      <c r="B2625" s="456" t="s">
        <v>1294</v>
      </c>
      <c r="C2625" s="456" t="s">
        <v>1055</v>
      </c>
      <c r="D2625" s="458">
        <v>2991.75</v>
      </c>
    </row>
    <row r="2626" spans="1:4" ht="13.5" x14ac:dyDescent="0.25">
      <c r="A2626" s="456">
        <v>97734</v>
      </c>
      <c r="B2626" s="456" t="s">
        <v>1295</v>
      </c>
      <c r="C2626" s="456" t="s">
        <v>1055</v>
      </c>
      <c r="D2626" s="458">
        <v>2557.39</v>
      </c>
    </row>
    <row r="2627" spans="1:4" ht="13.5" x14ac:dyDescent="0.25">
      <c r="A2627" s="456">
        <v>97735</v>
      </c>
      <c r="B2627" s="456" t="s">
        <v>1296</v>
      </c>
      <c r="C2627" s="456" t="s">
        <v>1055</v>
      </c>
      <c r="D2627" s="458">
        <v>2153.1799999999998</v>
      </c>
    </row>
    <row r="2628" spans="1:4" ht="13.5" x14ac:dyDescent="0.25">
      <c r="A2628" s="456">
        <v>97736</v>
      </c>
      <c r="B2628" s="456" t="s">
        <v>1297</v>
      </c>
      <c r="C2628" s="456" t="s">
        <v>1055</v>
      </c>
      <c r="D2628" s="458">
        <v>1430.99</v>
      </c>
    </row>
    <row r="2629" spans="1:4" ht="13.5" x14ac:dyDescent="0.25">
      <c r="A2629" s="456">
        <v>97737</v>
      </c>
      <c r="B2629" s="456" t="s">
        <v>1298</v>
      </c>
      <c r="C2629" s="456" t="s">
        <v>1055</v>
      </c>
      <c r="D2629" s="458">
        <v>3114.37</v>
      </c>
    </row>
    <row r="2630" spans="1:4" ht="13.5" x14ac:dyDescent="0.25">
      <c r="A2630" s="456">
        <v>97738</v>
      </c>
      <c r="B2630" s="456" t="s">
        <v>1299</v>
      </c>
      <c r="C2630" s="456" t="s">
        <v>1055</v>
      </c>
      <c r="D2630" s="458">
        <v>5018.09</v>
      </c>
    </row>
    <row r="2631" spans="1:4" ht="13.5" x14ac:dyDescent="0.25">
      <c r="A2631" s="456">
        <v>97739</v>
      </c>
      <c r="B2631" s="456" t="s">
        <v>1300</v>
      </c>
      <c r="C2631" s="456" t="s">
        <v>1055</v>
      </c>
      <c r="D2631" s="458">
        <v>2668.07</v>
      </c>
    </row>
    <row r="2632" spans="1:4" ht="13.5" x14ac:dyDescent="0.25">
      <c r="A2632" s="456">
        <v>97740</v>
      </c>
      <c r="B2632" s="456" t="s">
        <v>1301</v>
      </c>
      <c r="C2632" s="456" t="s">
        <v>1055</v>
      </c>
      <c r="D2632" s="458">
        <v>2044.1</v>
      </c>
    </row>
    <row r="2633" spans="1:4" ht="13.5" x14ac:dyDescent="0.25">
      <c r="A2633" s="456">
        <v>98615</v>
      </c>
      <c r="B2633" s="456" t="s">
        <v>1302</v>
      </c>
      <c r="C2633" s="456" t="s">
        <v>161</v>
      </c>
      <c r="D2633" s="457">
        <v>141.07</v>
      </c>
    </row>
    <row r="2634" spans="1:4" ht="13.5" x14ac:dyDescent="0.25">
      <c r="A2634" s="456">
        <v>98616</v>
      </c>
      <c r="B2634" s="456" t="s">
        <v>1303</v>
      </c>
      <c r="C2634" s="456" t="s">
        <v>161</v>
      </c>
      <c r="D2634" s="457">
        <v>113.4</v>
      </c>
    </row>
    <row r="2635" spans="1:4" ht="13.5" x14ac:dyDescent="0.25">
      <c r="A2635" s="456">
        <v>98617</v>
      </c>
      <c r="B2635" s="456" t="s">
        <v>1304</v>
      </c>
      <c r="C2635" s="456" t="s">
        <v>161</v>
      </c>
      <c r="D2635" s="457">
        <v>106</v>
      </c>
    </row>
    <row r="2636" spans="1:4" ht="13.5" x14ac:dyDescent="0.25">
      <c r="A2636" s="456">
        <v>98618</v>
      </c>
      <c r="B2636" s="456" t="s">
        <v>1305</v>
      </c>
      <c r="C2636" s="456" t="s">
        <v>161</v>
      </c>
      <c r="D2636" s="457">
        <v>144.86000000000001</v>
      </c>
    </row>
    <row r="2637" spans="1:4" ht="13.5" x14ac:dyDescent="0.25">
      <c r="A2637" s="456">
        <v>98619</v>
      </c>
      <c r="B2637" s="456" t="s">
        <v>1306</v>
      </c>
      <c r="C2637" s="456" t="s">
        <v>161</v>
      </c>
      <c r="D2637" s="457">
        <v>133.63999999999999</v>
      </c>
    </row>
    <row r="2638" spans="1:4" ht="13.5" x14ac:dyDescent="0.25">
      <c r="A2638" s="456">
        <v>98620</v>
      </c>
      <c r="B2638" s="456" t="s">
        <v>1307</v>
      </c>
      <c r="C2638" s="456" t="s">
        <v>161</v>
      </c>
      <c r="D2638" s="457">
        <v>127.96</v>
      </c>
    </row>
    <row r="2639" spans="1:4" ht="13.5" x14ac:dyDescent="0.25">
      <c r="A2639" s="456">
        <v>98621</v>
      </c>
      <c r="B2639" s="456" t="s">
        <v>1308</v>
      </c>
      <c r="C2639" s="456" t="s">
        <v>161</v>
      </c>
      <c r="D2639" s="457">
        <v>166.61</v>
      </c>
    </row>
    <row r="2640" spans="1:4" ht="13.5" x14ac:dyDescent="0.25">
      <c r="A2640" s="456">
        <v>98622</v>
      </c>
      <c r="B2640" s="456" t="s">
        <v>1309</v>
      </c>
      <c r="C2640" s="456" t="s">
        <v>161</v>
      </c>
      <c r="D2640" s="457">
        <v>157.57</v>
      </c>
    </row>
    <row r="2641" spans="1:4" ht="13.5" x14ac:dyDescent="0.25">
      <c r="A2641" s="456">
        <v>98623</v>
      </c>
      <c r="B2641" s="456" t="s">
        <v>1310</v>
      </c>
      <c r="C2641" s="456" t="s">
        <v>161</v>
      </c>
      <c r="D2641" s="457">
        <v>152.96</v>
      </c>
    </row>
    <row r="2642" spans="1:4" ht="13.5" x14ac:dyDescent="0.25">
      <c r="A2642" s="456">
        <v>98624</v>
      </c>
      <c r="B2642" s="456" t="s">
        <v>1311</v>
      </c>
      <c r="C2642" s="456" t="s">
        <v>161</v>
      </c>
      <c r="D2642" s="457">
        <v>189.8</v>
      </c>
    </row>
    <row r="2643" spans="1:4" ht="13.5" x14ac:dyDescent="0.25">
      <c r="A2643" s="456">
        <v>98625</v>
      </c>
      <c r="B2643" s="456" t="s">
        <v>1312</v>
      </c>
      <c r="C2643" s="456" t="s">
        <v>161</v>
      </c>
      <c r="D2643" s="457">
        <v>182.12</v>
      </c>
    </row>
    <row r="2644" spans="1:4" ht="13.5" x14ac:dyDescent="0.25">
      <c r="A2644" s="456">
        <v>98626</v>
      </c>
      <c r="B2644" s="456" t="s">
        <v>1313</v>
      </c>
      <c r="C2644" s="456" t="s">
        <v>161</v>
      </c>
      <c r="D2644" s="457">
        <v>178.15</v>
      </c>
    </row>
    <row r="2645" spans="1:4" ht="13.5" x14ac:dyDescent="0.25">
      <c r="A2645" s="456">
        <v>98655</v>
      </c>
      <c r="B2645" s="456" t="s">
        <v>1314</v>
      </c>
      <c r="C2645" s="456" t="s">
        <v>13</v>
      </c>
      <c r="D2645" s="457">
        <v>630.96</v>
      </c>
    </row>
    <row r="2646" spans="1:4" ht="13.5" x14ac:dyDescent="0.25">
      <c r="A2646" s="456">
        <v>98656</v>
      </c>
      <c r="B2646" s="456" t="s">
        <v>1315</v>
      </c>
      <c r="C2646" s="456" t="s">
        <v>13</v>
      </c>
      <c r="D2646" s="457">
        <v>641.05999999999995</v>
      </c>
    </row>
    <row r="2647" spans="1:4" ht="13.5" x14ac:dyDescent="0.25">
      <c r="A2647" s="456">
        <v>98657</v>
      </c>
      <c r="B2647" s="456" t="s">
        <v>1316</v>
      </c>
      <c r="C2647" s="456" t="s">
        <v>13</v>
      </c>
      <c r="D2647" s="457">
        <v>651.16</v>
      </c>
    </row>
    <row r="2648" spans="1:4" ht="13.5" x14ac:dyDescent="0.25">
      <c r="A2648" s="456">
        <v>98658</v>
      </c>
      <c r="B2648" s="456" t="s">
        <v>1317</v>
      </c>
      <c r="C2648" s="456" t="s">
        <v>13</v>
      </c>
      <c r="D2648" s="457">
        <v>661.25</v>
      </c>
    </row>
    <row r="2649" spans="1:4" ht="13.5" x14ac:dyDescent="0.25">
      <c r="A2649" s="456">
        <v>98659</v>
      </c>
      <c r="B2649" s="456" t="s">
        <v>1318</v>
      </c>
      <c r="C2649" s="456" t="s">
        <v>13</v>
      </c>
      <c r="D2649" s="457">
        <v>681.45</v>
      </c>
    </row>
    <row r="2650" spans="1:4" ht="13.5" x14ac:dyDescent="0.25">
      <c r="A2650" s="456">
        <v>98746</v>
      </c>
      <c r="B2650" s="456" t="s">
        <v>1319</v>
      </c>
      <c r="C2650" s="456" t="s">
        <v>13</v>
      </c>
      <c r="D2650" s="457">
        <v>51.7</v>
      </c>
    </row>
    <row r="2651" spans="1:4" ht="13.5" x14ac:dyDescent="0.25">
      <c r="A2651" s="456">
        <v>98749</v>
      </c>
      <c r="B2651" s="456" t="s">
        <v>1320</v>
      </c>
      <c r="C2651" s="456" t="s">
        <v>13</v>
      </c>
      <c r="D2651" s="457">
        <v>62.01</v>
      </c>
    </row>
    <row r="2652" spans="1:4" ht="13.5" x14ac:dyDescent="0.25">
      <c r="A2652" s="456">
        <v>98750</v>
      </c>
      <c r="B2652" s="456" t="s">
        <v>1321</v>
      </c>
      <c r="C2652" s="456" t="s">
        <v>13</v>
      </c>
      <c r="D2652" s="457">
        <v>74.510000000000005</v>
      </c>
    </row>
    <row r="2653" spans="1:4" ht="13.5" x14ac:dyDescent="0.25">
      <c r="A2653" s="456">
        <v>98751</v>
      </c>
      <c r="B2653" s="456" t="s">
        <v>1322</v>
      </c>
      <c r="C2653" s="456" t="s">
        <v>13</v>
      </c>
      <c r="D2653" s="457">
        <v>107.16</v>
      </c>
    </row>
    <row r="2654" spans="1:4" ht="13.5" x14ac:dyDescent="0.25">
      <c r="A2654" s="456">
        <v>98752</v>
      </c>
      <c r="B2654" s="456" t="s">
        <v>1323</v>
      </c>
      <c r="C2654" s="456" t="s">
        <v>13</v>
      </c>
      <c r="D2654" s="457">
        <v>146.5</v>
      </c>
    </row>
    <row r="2655" spans="1:4" ht="13.5" x14ac:dyDescent="0.25">
      <c r="A2655" s="456">
        <v>98753</v>
      </c>
      <c r="B2655" s="456" t="s">
        <v>1324</v>
      </c>
      <c r="C2655" s="456" t="s">
        <v>13</v>
      </c>
      <c r="D2655" s="457">
        <v>195.44</v>
      </c>
    </row>
    <row r="2656" spans="1:4" ht="13.5" x14ac:dyDescent="0.25">
      <c r="A2656" s="456">
        <v>100763</v>
      </c>
      <c r="B2656" s="456" t="s">
        <v>8603</v>
      </c>
      <c r="C2656" s="456" t="s">
        <v>146</v>
      </c>
      <c r="D2656" s="457">
        <v>16.600000000000001</v>
      </c>
    </row>
    <row r="2657" spans="1:4" ht="13.5" x14ac:dyDescent="0.25">
      <c r="A2657" s="456">
        <v>100764</v>
      </c>
      <c r="B2657" s="456" t="s">
        <v>8604</v>
      </c>
      <c r="C2657" s="456" t="s">
        <v>146</v>
      </c>
      <c r="D2657" s="457">
        <v>16.559999999999999</v>
      </c>
    </row>
    <row r="2658" spans="1:4" ht="13.5" x14ac:dyDescent="0.25">
      <c r="A2658" s="456">
        <v>100765</v>
      </c>
      <c r="B2658" s="456" t="s">
        <v>8605</v>
      </c>
      <c r="C2658" s="456" t="s">
        <v>146</v>
      </c>
      <c r="D2658" s="457">
        <v>16.39</v>
      </c>
    </row>
    <row r="2659" spans="1:4" ht="13.5" x14ac:dyDescent="0.25">
      <c r="A2659" s="456">
        <v>100766</v>
      </c>
      <c r="B2659" s="456" t="s">
        <v>11916</v>
      </c>
      <c r="C2659" s="456" t="s">
        <v>146</v>
      </c>
      <c r="D2659" s="457">
        <v>16.649999999999999</v>
      </c>
    </row>
    <row r="2660" spans="1:4" ht="13.5" x14ac:dyDescent="0.25">
      <c r="A2660" s="456">
        <v>100767</v>
      </c>
      <c r="B2660" s="456" t="s">
        <v>8606</v>
      </c>
      <c r="C2660" s="456" t="s">
        <v>146</v>
      </c>
      <c r="D2660" s="457">
        <v>15.7</v>
      </c>
    </row>
    <row r="2661" spans="1:4" ht="13.5" x14ac:dyDescent="0.25">
      <c r="A2661" s="456">
        <v>100768</v>
      </c>
      <c r="B2661" s="456" t="s">
        <v>11917</v>
      </c>
      <c r="C2661" s="456" t="s">
        <v>146</v>
      </c>
      <c r="D2661" s="457">
        <v>20.13</v>
      </c>
    </row>
    <row r="2662" spans="1:4" ht="13.5" x14ac:dyDescent="0.25">
      <c r="A2662" s="456">
        <v>100769</v>
      </c>
      <c r="B2662" s="456" t="s">
        <v>8607</v>
      </c>
      <c r="C2662" s="456" t="s">
        <v>146</v>
      </c>
      <c r="D2662" s="457">
        <v>20.68</v>
      </c>
    </row>
    <row r="2663" spans="1:4" ht="13.5" x14ac:dyDescent="0.25">
      <c r="A2663" s="456">
        <v>100770</v>
      </c>
      <c r="B2663" s="456" t="s">
        <v>11918</v>
      </c>
      <c r="C2663" s="456" t="s">
        <v>146</v>
      </c>
      <c r="D2663" s="457">
        <v>20.32</v>
      </c>
    </row>
    <row r="2664" spans="1:4" ht="13.5" x14ac:dyDescent="0.25">
      <c r="A2664" s="456">
        <v>100771</v>
      </c>
      <c r="B2664" s="456" t="s">
        <v>8608</v>
      </c>
      <c r="C2664" s="456" t="s">
        <v>146</v>
      </c>
      <c r="D2664" s="457">
        <v>26.44</v>
      </c>
    </row>
    <row r="2665" spans="1:4" ht="13.5" x14ac:dyDescent="0.25">
      <c r="A2665" s="456">
        <v>100772</v>
      </c>
      <c r="B2665" s="456" t="s">
        <v>11919</v>
      </c>
      <c r="C2665" s="456" t="s">
        <v>146</v>
      </c>
      <c r="D2665" s="457">
        <v>16.28</v>
      </c>
    </row>
    <row r="2666" spans="1:4" ht="13.5" x14ac:dyDescent="0.25">
      <c r="A2666" s="456">
        <v>100773</v>
      </c>
      <c r="B2666" s="456" t="s">
        <v>8609</v>
      </c>
      <c r="C2666" s="456" t="s">
        <v>146</v>
      </c>
      <c r="D2666" s="457">
        <v>19.66</v>
      </c>
    </row>
    <row r="2667" spans="1:4" ht="13.5" x14ac:dyDescent="0.25">
      <c r="A2667" s="456">
        <v>100774</v>
      </c>
      <c r="B2667" s="456" t="s">
        <v>8610</v>
      </c>
      <c r="C2667" s="456" t="s">
        <v>146</v>
      </c>
      <c r="D2667" s="457">
        <v>12.69</v>
      </c>
    </row>
    <row r="2668" spans="1:4" ht="13.5" x14ac:dyDescent="0.25">
      <c r="A2668" s="456">
        <v>100775</v>
      </c>
      <c r="B2668" s="456" t="s">
        <v>8611</v>
      </c>
      <c r="C2668" s="456" t="s">
        <v>146</v>
      </c>
      <c r="D2668" s="457">
        <v>14.34</v>
      </c>
    </row>
    <row r="2669" spans="1:4" ht="13.5" x14ac:dyDescent="0.25">
      <c r="A2669" s="456">
        <v>100776</v>
      </c>
      <c r="B2669" s="456" t="s">
        <v>8612</v>
      </c>
      <c r="C2669" s="456" t="s">
        <v>146</v>
      </c>
      <c r="D2669" s="457">
        <v>19.77</v>
      </c>
    </row>
    <row r="2670" spans="1:4" ht="13.5" x14ac:dyDescent="0.25">
      <c r="A2670" s="456">
        <v>100777</v>
      </c>
      <c r="B2670" s="456" t="s">
        <v>8613</v>
      </c>
      <c r="C2670" s="456" t="s">
        <v>146</v>
      </c>
      <c r="D2670" s="457">
        <v>14.54</v>
      </c>
    </row>
    <row r="2671" spans="1:4" ht="13.5" x14ac:dyDescent="0.25">
      <c r="A2671" s="456">
        <v>100778</v>
      </c>
      <c r="B2671" s="456" t="s">
        <v>8614</v>
      </c>
      <c r="C2671" s="456" t="s">
        <v>146</v>
      </c>
      <c r="D2671" s="457">
        <v>11.2</v>
      </c>
    </row>
    <row r="2672" spans="1:4" ht="13.5" x14ac:dyDescent="0.25">
      <c r="A2672" s="456">
        <v>98560</v>
      </c>
      <c r="B2672" s="456" t="s">
        <v>1325</v>
      </c>
      <c r="C2672" s="456" t="s">
        <v>161</v>
      </c>
      <c r="D2672" s="457">
        <v>40.14</v>
      </c>
    </row>
    <row r="2673" spans="1:4" ht="13.5" x14ac:dyDescent="0.25">
      <c r="A2673" s="456">
        <v>98561</v>
      </c>
      <c r="B2673" s="456" t="s">
        <v>1326</v>
      </c>
      <c r="C2673" s="456" t="s">
        <v>161</v>
      </c>
      <c r="D2673" s="457">
        <v>35.1</v>
      </c>
    </row>
    <row r="2674" spans="1:4" ht="13.5" x14ac:dyDescent="0.25">
      <c r="A2674" s="456">
        <v>98562</v>
      </c>
      <c r="B2674" s="456" t="s">
        <v>1327</v>
      </c>
      <c r="C2674" s="456" t="s">
        <v>161</v>
      </c>
      <c r="D2674" s="457">
        <v>35.68</v>
      </c>
    </row>
    <row r="2675" spans="1:4" ht="13.5" x14ac:dyDescent="0.25">
      <c r="A2675" s="456">
        <v>98555</v>
      </c>
      <c r="B2675" s="456" t="s">
        <v>7624</v>
      </c>
      <c r="C2675" s="456" t="s">
        <v>161</v>
      </c>
      <c r="D2675" s="457">
        <v>20.079999999999998</v>
      </c>
    </row>
    <row r="2676" spans="1:4" ht="13.5" x14ac:dyDescent="0.25">
      <c r="A2676" s="456">
        <v>98556</v>
      </c>
      <c r="B2676" s="456" t="s">
        <v>7625</v>
      </c>
      <c r="C2676" s="456" t="s">
        <v>161</v>
      </c>
      <c r="D2676" s="457">
        <v>39.590000000000003</v>
      </c>
    </row>
    <row r="2677" spans="1:4" ht="13.5" x14ac:dyDescent="0.25">
      <c r="A2677" s="456">
        <v>98558</v>
      </c>
      <c r="B2677" s="456" t="s">
        <v>7626</v>
      </c>
      <c r="C2677" s="456" t="s">
        <v>65</v>
      </c>
      <c r="D2677" s="457">
        <v>6.16</v>
      </c>
    </row>
    <row r="2678" spans="1:4" ht="13.5" x14ac:dyDescent="0.25">
      <c r="A2678" s="456">
        <v>98559</v>
      </c>
      <c r="B2678" s="456" t="s">
        <v>1328</v>
      </c>
      <c r="C2678" s="456" t="s">
        <v>13</v>
      </c>
      <c r="D2678" s="457">
        <v>4.01</v>
      </c>
    </row>
    <row r="2679" spans="1:4" ht="13.5" x14ac:dyDescent="0.25">
      <c r="A2679" s="456">
        <v>98546</v>
      </c>
      <c r="B2679" s="456" t="s">
        <v>1329</v>
      </c>
      <c r="C2679" s="456" t="s">
        <v>161</v>
      </c>
      <c r="D2679" s="457">
        <v>92.14</v>
      </c>
    </row>
    <row r="2680" spans="1:4" ht="13.5" x14ac:dyDescent="0.25">
      <c r="A2680" s="456">
        <v>98547</v>
      </c>
      <c r="B2680" s="456" t="s">
        <v>1330</v>
      </c>
      <c r="C2680" s="456" t="s">
        <v>161</v>
      </c>
      <c r="D2680" s="457">
        <v>175.35</v>
      </c>
    </row>
    <row r="2681" spans="1:4" ht="13.5" x14ac:dyDescent="0.25">
      <c r="A2681" s="456">
        <v>98553</v>
      </c>
      <c r="B2681" s="456" t="s">
        <v>8615</v>
      </c>
      <c r="C2681" s="456" t="s">
        <v>161</v>
      </c>
      <c r="D2681" s="457">
        <v>101.62</v>
      </c>
    </row>
    <row r="2682" spans="1:4" ht="13.5" x14ac:dyDescent="0.25">
      <c r="A2682" s="456">
        <v>98554</v>
      </c>
      <c r="B2682" s="456" t="s">
        <v>8616</v>
      </c>
      <c r="C2682" s="456" t="s">
        <v>161</v>
      </c>
      <c r="D2682" s="457">
        <v>34.22</v>
      </c>
    </row>
    <row r="2683" spans="1:4" ht="13.5" x14ac:dyDescent="0.25">
      <c r="A2683" s="456">
        <v>98557</v>
      </c>
      <c r="B2683" s="456" t="s">
        <v>1331</v>
      </c>
      <c r="C2683" s="456" t="s">
        <v>161</v>
      </c>
      <c r="D2683" s="457">
        <v>58.82</v>
      </c>
    </row>
    <row r="2684" spans="1:4" ht="13.5" x14ac:dyDescent="0.25">
      <c r="A2684" s="456">
        <v>98563</v>
      </c>
      <c r="B2684" s="456" t="s">
        <v>1332</v>
      </c>
      <c r="C2684" s="456" t="s">
        <v>161</v>
      </c>
      <c r="D2684" s="457">
        <v>29.98</v>
      </c>
    </row>
    <row r="2685" spans="1:4" ht="13.5" x14ac:dyDescent="0.25">
      <c r="A2685" s="456">
        <v>98564</v>
      </c>
      <c r="B2685" s="456" t="s">
        <v>1333</v>
      </c>
      <c r="C2685" s="456" t="s">
        <v>161</v>
      </c>
      <c r="D2685" s="457">
        <v>43.41</v>
      </c>
    </row>
    <row r="2686" spans="1:4" ht="13.5" x14ac:dyDescent="0.25">
      <c r="A2686" s="456">
        <v>98565</v>
      </c>
      <c r="B2686" s="456" t="s">
        <v>1334</v>
      </c>
      <c r="C2686" s="456" t="s">
        <v>161</v>
      </c>
      <c r="D2686" s="457">
        <v>42.9</v>
      </c>
    </row>
    <row r="2687" spans="1:4" ht="13.5" x14ac:dyDescent="0.25">
      <c r="A2687" s="456">
        <v>98566</v>
      </c>
      <c r="B2687" s="456" t="s">
        <v>1335</v>
      </c>
      <c r="C2687" s="456" t="s">
        <v>161</v>
      </c>
      <c r="D2687" s="457">
        <v>56.33</v>
      </c>
    </row>
    <row r="2688" spans="1:4" ht="13.5" x14ac:dyDescent="0.25">
      <c r="A2688" s="456">
        <v>98567</v>
      </c>
      <c r="B2688" s="456" t="s">
        <v>1336</v>
      </c>
      <c r="C2688" s="456" t="s">
        <v>161</v>
      </c>
      <c r="D2688" s="457">
        <v>55.15</v>
      </c>
    </row>
    <row r="2689" spans="1:4" ht="13.5" x14ac:dyDescent="0.25">
      <c r="A2689" s="456">
        <v>98568</v>
      </c>
      <c r="B2689" s="456" t="s">
        <v>1337</v>
      </c>
      <c r="C2689" s="456" t="s">
        <v>161</v>
      </c>
      <c r="D2689" s="457">
        <v>68.569999999999993</v>
      </c>
    </row>
    <row r="2690" spans="1:4" ht="13.5" x14ac:dyDescent="0.25">
      <c r="A2690" s="456">
        <v>98569</v>
      </c>
      <c r="B2690" s="456" t="s">
        <v>1338</v>
      </c>
      <c r="C2690" s="456" t="s">
        <v>161</v>
      </c>
      <c r="D2690" s="457">
        <v>68.069999999999993</v>
      </c>
    </row>
    <row r="2691" spans="1:4" ht="13.5" x14ac:dyDescent="0.25">
      <c r="A2691" s="456">
        <v>98570</v>
      </c>
      <c r="B2691" s="456" t="s">
        <v>1339</v>
      </c>
      <c r="C2691" s="456" t="s">
        <v>161</v>
      </c>
      <c r="D2691" s="457">
        <v>81.510000000000005</v>
      </c>
    </row>
    <row r="2692" spans="1:4" ht="13.5" x14ac:dyDescent="0.25">
      <c r="A2692" s="456">
        <v>98571</v>
      </c>
      <c r="B2692" s="456" t="s">
        <v>1340</v>
      </c>
      <c r="C2692" s="456" t="s">
        <v>161</v>
      </c>
      <c r="D2692" s="457">
        <v>39.619999999999997</v>
      </c>
    </row>
    <row r="2693" spans="1:4" ht="13.5" x14ac:dyDescent="0.25">
      <c r="A2693" s="456">
        <v>98572</v>
      </c>
      <c r="B2693" s="456" t="s">
        <v>1341</v>
      </c>
      <c r="C2693" s="456" t="s">
        <v>161</v>
      </c>
      <c r="D2693" s="457">
        <v>48.72</v>
      </c>
    </row>
    <row r="2694" spans="1:4" ht="13.5" x14ac:dyDescent="0.25">
      <c r="A2694" s="456">
        <v>98573</v>
      </c>
      <c r="B2694" s="456" t="s">
        <v>1342</v>
      </c>
      <c r="C2694" s="456" t="s">
        <v>161</v>
      </c>
      <c r="D2694" s="457">
        <v>61.83</v>
      </c>
    </row>
    <row r="2695" spans="1:4" ht="13.5" x14ac:dyDescent="0.25">
      <c r="A2695" s="456">
        <v>91831</v>
      </c>
      <c r="B2695" s="456" t="s">
        <v>1343</v>
      </c>
      <c r="C2695" s="456" t="s">
        <v>13</v>
      </c>
      <c r="D2695" s="457">
        <v>7.21</v>
      </c>
    </row>
    <row r="2696" spans="1:4" ht="13.5" x14ac:dyDescent="0.25">
      <c r="A2696" s="456">
        <v>91833</v>
      </c>
      <c r="B2696" s="456" t="s">
        <v>7627</v>
      </c>
      <c r="C2696" s="456" t="s">
        <v>13</v>
      </c>
      <c r="D2696" s="457">
        <v>7.67</v>
      </c>
    </row>
    <row r="2697" spans="1:4" ht="13.5" x14ac:dyDescent="0.25">
      <c r="A2697" s="456">
        <v>91834</v>
      </c>
      <c r="B2697" s="456" t="s">
        <v>1344</v>
      </c>
      <c r="C2697" s="456" t="s">
        <v>13</v>
      </c>
      <c r="D2697" s="457">
        <v>7.96</v>
      </c>
    </row>
    <row r="2698" spans="1:4" ht="13.5" x14ac:dyDescent="0.25">
      <c r="A2698" s="456">
        <v>91835</v>
      </c>
      <c r="B2698" s="456" t="s">
        <v>7628</v>
      </c>
      <c r="C2698" s="456" t="s">
        <v>13</v>
      </c>
      <c r="D2698" s="457">
        <v>9.15</v>
      </c>
    </row>
    <row r="2699" spans="1:4" ht="13.5" x14ac:dyDescent="0.25">
      <c r="A2699" s="456">
        <v>91836</v>
      </c>
      <c r="B2699" s="456" t="s">
        <v>1345</v>
      </c>
      <c r="C2699" s="456" t="s">
        <v>13</v>
      </c>
      <c r="D2699" s="457">
        <v>10.35</v>
      </c>
    </row>
    <row r="2700" spans="1:4" ht="13.5" x14ac:dyDescent="0.25">
      <c r="A2700" s="456">
        <v>91837</v>
      </c>
      <c r="B2700" s="456" t="s">
        <v>7629</v>
      </c>
      <c r="C2700" s="456" t="s">
        <v>13</v>
      </c>
      <c r="D2700" s="457">
        <v>13.13</v>
      </c>
    </row>
    <row r="2701" spans="1:4" ht="13.5" x14ac:dyDescent="0.25">
      <c r="A2701" s="456">
        <v>91839</v>
      </c>
      <c r="B2701" s="456" t="s">
        <v>7630</v>
      </c>
      <c r="C2701" s="456" t="s">
        <v>13</v>
      </c>
      <c r="D2701" s="457">
        <v>8.67</v>
      </c>
    </row>
    <row r="2702" spans="1:4" ht="13.5" x14ac:dyDescent="0.25">
      <c r="A2702" s="456">
        <v>91840</v>
      </c>
      <c r="B2702" s="456" t="s">
        <v>7631</v>
      </c>
      <c r="C2702" s="456" t="s">
        <v>13</v>
      </c>
      <c r="D2702" s="457">
        <v>10.7</v>
      </c>
    </row>
    <row r="2703" spans="1:4" ht="13.5" x14ac:dyDescent="0.25">
      <c r="A2703" s="456">
        <v>91841</v>
      </c>
      <c r="B2703" s="456" t="s">
        <v>7632</v>
      </c>
      <c r="C2703" s="456" t="s">
        <v>13</v>
      </c>
      <c r="D2703" s="457">
        <v>10.18</v>
      </c>
    </row>
    <row r="2704" spans="1:4" ht="13.5" x14ac:dyDescent="0.25">
      <c r="A2704" s="456">
        <v>91842</v>
      </c>
      <c r="B2704" s="456" t="s">
        <v>1346</v>
      </c>
      <c r="C2704" s="456" t="s">
        <v>13</v>
      </c>
      <c r="D2704" s="457">
        <v>4.91</v>
      </c>
    </row>
    <row r="2705" spans="1:4" ht="13.5" x14ac:dyDescent="0.25">
      <c r="A2705" s="456">
        <v>91843</v>
      </c>
      <c r="B2705" s="456" t="s">
        <v>7633</v>
      </c>
      <c r="C2705" s="456" t="s">
        <v>13</v>
      </c>
      <c r="D2705" s="457">
        <v>5.37</v>
      </c>
    </row>
    <row r="2706" spans="1:4" ht="13.5" x14ac:dyDescent="0.25">
      <c r="A2706" s="456">
        <v>91844</v>
      </c>
      <c r="B2706" s="456" t="s">
        <v>1347</v>
      </c>
      <c r="C2706" s="456" t="s">
        <v>13</v>
      </c>
      <c r="D2706" s="457">
        <v>5.66</v>
      </c>
    </row>
    <row r="2707" spans="1:4" ht="13.5" x14ac:dyDescent="0.25">
      <c r="A2707" s="456">
        <v>91845</v>
      </c>
      <c r="B2707" s="456" t="s">
        <v>7634</v>
      </c>
      <c r="C2707" s="456" t="s">
        <v>13</v>
      </c>
      <c r="D2707" s="457">
        <v>6.85</v>
      </c>
    </row>
    <row r="2708" spans="1:4" ht="13.5" x14ac:dyDescent="0.25">
      <c r="A2708" s="456">
        <v>91846</v>
      </c>
      <c r="B2708" s="456" t="s">
        <v>1348</v>
      </c>
      <c r="C2708" s="456" t="s">
        <v>13</v>
      </c>
      <c r="D2708" s="457">
        <v>8.07</v>
      </c>
    </row>
    <row r="2709" spans="1:4" ht="13.5" x14ac:dyDescent="0.25">
      <c r="A2709" s="456">
        <v>91847</v>
      </c>
      <c r="B2709" s="456" t="s">
        <v>7635</v>
      </c>
      <c r="C2709" s="456" t="s">
        <v>13</v>
      </c>
      <c r="D2709" s="457">
        <v>10.85</v>
      </c>
    </row>
    <row r="2710" spans="1:4" ht="13.5" x14ac:dyDescent="0.25">
      <c r="A2710" s="456">
        <v>91849</v>
      </c>
      <c r="B2710" s="456" t="s">
        <v>7636</v>
      </c>
      <c r="C2710" s="456" t="s">
        <v>13</v>
      </c>
      <c r="D2710" s="457">
        <v>6.39</v>
      </c>
    </row>
    <row r="2711" spans="1:4" ht="13.5" x14ac:dyDescent="0.25">
      <c r="A2711" s="456">
        <v>91850</v>
      </c>
      <c r="B2711" s="456" t="s">
        <v>7637</v>
      </c>
      <c r="C2711" s="456" t="s">
        <v>13</v>
      </c>
      <c r="D2711" s="457">
        <v>8.44</v>
      </c>
    </row>
    <row r="2712" spans="1:4" ht="13.5" x14ac:dyDescent="0.25">
      <c r="A2712" s="456">
        <v>91851</v>
      </c>
      <c r="B2712" s="456" t="s">
        <v>7638</v>
      </c>
      <c r="C2712" s="456" t="s">
        <v>13</v>
      </c>
      <c r="D2712" s="457">
        <v>7.92</v>
      </c>
    </row>
    <row r="2713" spans="1:4" ht="13.5" x14ac:dyDescent="0.25">
      <c r="A2713" s="456">
        <v>91852</v>
      </c>
      <c r="B2713" s="456" t="s">
        <v>1349</v>
      </c>
      <c r="C2713" s="456" t="s">
        <v>13</v>
      </c>
      <c r="D2713" s="457">
        <v>6.93</v>
      </c>
    </row>
    <row r="2714" spans="1:4" ht="13.5" x14ac:dyDescent="0.25">
      <c r="A2714" s="456">
        <v>91853</v>
      </c>
      <c r="B2714" s="456" t="s">
        <v>7639</v>
      </c>
      <c r="C2714" s="456" t="s">
        <v>13</v>
      </c>
      <c r="D2714" s="457">
        <v>7.35</v>
      </c>
    </row>
    <row r="2715" spans="1:4" ht="13.5" x14ac:dyDescent="0.25">
      <c r="A2715" s="456">
        <v>91854</v>
      </c>
      <c r="B2715" s="456" t="s">
        <v>1350</v>
      </c>
      <c r="C2715" s="456" t="s">
        <v>13</v>
      </c>
      <c r="D2715" s="457">
        <v>7.66</v>
      </c>
    </row>
    <row r="2716" spans="1:4" ht="13.5" x14ac:dyDescent="0.25">
      <c r="A2716" s="456">
        <v>91855</v>
      </c>
      <c r="B2716" s="456" t="s">
        <v>7640</v>
      </c>
      <c r="C2716" s="456" t="s">
        <v>13</v>
      </c>
      <c r="D2716" s="457">
        <v>8.76</v>
      </c>
    </row>
    <row r="2717" spans="1:4" ht="13.5" x14ac:dyDescent="0.25">
      <c r="A2717" s="456">
        <v>91856</v>
      </c>
      <c r="B2717" s="456" t="s">
        <v>1351</v>
      </c>
      <c r="C2717" s="456" t="s">
        <v>13</v>
      </c>
      <c r="D2717" s="457">
        <v>9.94</v>
      </c>
    </row>
    <row r="2718" spans="1:4" ht="13.5" x14ac:dyDescent="0.25">
      <c r="A2718" s="456">
        <v>91857</v>
      </c>
      <c r="B2718" s="456" t="s">
        <v>7641</v>
      </c>
      <c r="C2718" s="456" t="s">
        <v>13</v>
      </c>
      <c r="D2718" s="457">
        <v>12.51</v>
      </c>
    </row>
    <row r="2719" spans="1:4" ht="13.5" x14ac:dyDescent="0.25">
      <c r="A2719" s="456">
        <v>91859</v>
      </c>
      <c r="B2719" s="456" t="s">
        <v>7642</v>
      </c>
      <c r="C2719" s="456" t="s">
        <v>13</v>
      </c>
      <c r="D2719" s="457">
        <v>8.3800000000000008</v>
      </c>
    </row>
    <row r="2720" spans="1:4" ht="13.5" x14ac:dyDescent="0.25">
      <c r="A2720" s="456">
        <v>91860</v>
      </c>
      <c r="B2720" s="456" t="s">
        <v>7643</v>
      </c>
      <c r="C2720" s="456" t="s">
        <v>13</v>
      </c>
      <c r="D2720" s="457">
        <v>10.36</v>
      </c>
    </row>
    <row r="2721" spans="1:4" ht="13.5" x14ac:dyDescent="0.25">
      <c r="A2721" s="456">
        <v>91861</v>
      </c>
      <c r="B2721" s="456" t="s">
        <v>7644</v>
      </c>
      <c r="C2721" s="456" t="s">
        <v>13</v>
      </c>
      <c r="D2721" s="457">
        <v>9.8800000000000008</v>
      </c>
    </row>
    <row r="2722" spans="1:4" ht="13.5" x14ac:dyDescent="0.25">
      <c r="A2722" s="456">
        <v>91862</v>
      </c>
      <c r="B2722" s="456" t="s">
        <v>1352</v>
      </c>
      <c r="C2722" s="456" t="s">
        <v>13</v>
      </c>
      <c r="D2722" s="457">
        <v>8.7100000000000009</v>
      </c>
    </row>
    <row r="2723" spans="1:4" ht="13.5" x14ac:dyDescent="0.25">
      <c r="A2723" s="456">
        <v>91863</v>
      </c>
      <c r="B2723" s="456" t="s">
        <v>1353</v>
      </c>
      <c r="C2723" s="456" t="s">
        <v>13</v>
      </c>
      <c r="D2723" s="457">
        <v>10.15</v>
      </c>
    </row>
    <row r="2724" spans="1:4" ht="13.5" x14ac:dyDescent="0.25">
      <c r="A2724" s="456">
        <v>91864</v>
      </c>
      <c r="B2724" s="456" t="s">
        <v>1354</v>
      </c>
      <c r="C2724" s="456" t="s">
        <v>13</v>
      </c>
      <c r="D2724" s="457">
        <v>13.33</v>
      </c>
    </row>
    <row r="2725" spans="1:4" ht="13.5" x14ac:dyDescent="0.25">
      <c r="A2725" s="456">
        <v>91865</v>
      </c>
      <c r="B2725" s="456" t="s">
        <v>1355</v>
      </c>
      <c r="C2725" s="456" t="s">
        <v>13</v>
      </c>
      <c r="D2725" s="457">
        <v>16.48</v>
      </c>
    </row>
    <row r="2726" spans="1:4" ht="13.5" x14ac:dyDescent="0.25">
      <c r="A2726" s="456">
        <v>91866</v>
      </c>
      <c r="B2726" s="456" t="s">
        <v>1356</v>
      </c>
      <c r="C2726" s="456" t="s">
        <v>13</v>
      </c>
      <c r="D2726" s="457">
        <v>6.52</v>
      </c>
    </row>
    <row r="2727" spans="1:4" ht="13.5" x14ac:dyDescent="0.25">
      <c r="A2727" s="456">
        <v>91867</v>
      </c>
      <c r="B2727" s="456" t="s">
        <v>1357</v>
      </c>
      <c r="C2727" s="456" t="s">
        <v>13</v>
      </c>
      <c r="D2727" s="457">
        <v>7.96</v>
      </c>
    </row>
    <row r="2728" spans="1:4" ht="13.5" x14ac:dyDescent="0.25">
      <c r="A2728" s="456">
        <v>91868</v>
      </c>
      <c r="B2728" s="456" t="s">
        <v>1358</v>
      </c>
      <c r="C2728" s="456" t="s">
        <v>13</v>
      </c>
      <c r="D2728" s="457">
        <v>11.16</v>
      </c>
    </row>
    <row r="2729" spans="1:4" ht="13.5" x14ac:dyDescent="0.25">
      <c r="A2729" s="456">
        <v>91869</v>
      </c>
      <c r="B2729" s="456" t="s">
        <v>1359</v>
      </c>
      <c r="C2729" s="456" t="s">
        <v>13</v>
      </c>
      <c r="D2729" s="457">
        <v>14.3</v>
      </c>
    </row>
    <row r="2730" spans="1:4" ht="13.5" x14ac:dyDescent="0.25">
      <c r="A2730" s="456">
        <v>91870</v>
      </c>
      <c r="B2730" s="456" t="s">
        <v>1360</v>
      </c>
      <c r="C2730" s="456" t="s">
        <v>13</v>
      </c>
      <c r="D2730" s="457">
        <v>9.08</v>
      </c>
    </row>
    <row r="2731" spans="1:4" ht="13.5" x14ac:dyDescent="0.25">
      <c r="A2731" s="456">
        <v>91871</v>
      </c>
      <c r="B2731" s="456" t="s">
        <v>1361</v>
      </c>
      <c r="C2731" s="456" t="s">
        <v>13</v>
      </c>
      <c r="D2731" s="457">
        <v>10.56</v>
      </c>
    </row>
    <row r="2732" spans="1:4" ht="13.5" x14ac:dyDescent="0.25">
      <c r="A2732" s="456">
        <v>91872</v>
      </c>
      <c r="B2732" s="456" t="s">
        <v>1362</v>
      </c>
      <c r="C2732" s="456" t="s">
        <v>13</v>
      </c>
      <c r="D2732" s="457">
        <v>13.75</v>
      </c>
    </row>
    <row r="2733" spans="1:4" ht="13.5" x14ac:dyDescent="0.25">
      <c r="A2733" s="456">
        <v>91873</v>
      </c>
      <c r="B2733" s="456" t="s">
        <v>1363</v>
      </c>
      <c r="C2733" s="456" t="s">
        <v>13</v>
      </c>
      <c r="D2733" s="457">
        <v>16.86</v>
      </c>
    </row>
    <row r="2734" spans="1:4" ht="13.5" x14ac:dyDescent="0.25">
      <c r="A2734" s="456">
        <v>93008</v>
      </c>
      <c r="B2734" s="456" t="s">
        <v>11920</v>
      </c>
      <c r="C2734" s="456" t="s">
        <v>13</v>
      </c>
      <c r="D2734" s="457">
        <v>14.23</v>
      </c>
    </row>
    <row r="2735" spans="1:4" ht="13.5" x14ac:dyDescent="0.25">
      <c r="A2735" s="456">
        <v>93009</v>
      </c>
      <c r="B2735" s="456" t="s">
        <v>11921</v>
      </c>
      <c r="C2735" s="456" t="s">
        <v>13</v>
      </c>
      <c r="D2735" s="457">
        <v>21.16</v>
      </c>
    </row>
    <row r="2736" spans="1:4" ht="13.5" x14ac:dyDescent="0.25">
      <c r="A2736" s="456">
        <v>93010</v>
      </c>
      <c r="B2736" s="456" t="s">
        <v>11922</v>
      </c>
      <c r="C2736" s="456" t="s">
        <v>13</v>
      </c>
      <c r="D2736" s="457">
        <v>29.55</v>
      </c>
    </row>
    <row r="2737" spans="1:4" ht="13.5" x14ac:dyDescent="0.25">
      <c r="A2737" s="456">
        <v>93011</v>
      </c>
      <c r="B2737" s="456" t="s">
        <v>11923</v>
      </c>
      <c r="C2737" s="456" t="s">
        <v>13</v>
      </c>
      <c r="D2737" s="457">
        <v>36.19</v>
      </c>
    </row>
    <row r="2738" spans="1:4" ht="13.5" x14ac:dyDescent="0.25">
      <c r="A2738" s="456">
        <v>93012</v>
      </c>
      <c r="B2738" s="456" t="s">
        <v>11924</v>
      </c>
      <c r="C2738" s="456" t="s">
        <v>13</v>
      </c>
      <c r="D2738" s="457">
        <v>54.85</v>
      </c>
    </row>
    <row r="2739" spans="1:4" ht="13.5" x14ac:dyDescent="0.25">
      <c r="A2739" s="456">
        <v>95726</v>
      </c>
      <c r="B2739" s="456" t="s">
        <v>1364</v>
      </c>
      <c r="C2739" s="456" t="s">
        <v>13</v>
      </c>
      <c r="D2739" s="457">
        <v>6.09</v>
      </c>
    </row>
    <row r="2740" spans="1:4" ht="13.5" x14ac:dyDescent="0.25">
      <c r="A2740" s="456">
        <v>95727</v>
      </c>
      <c r="B2740" s="456" t="s">
        <v>1365</v>
      </c>
      <c r="C2740" s="456" t="s">
        <v>13</v>
      </c>
      <c r="D2740" s="457">
        <v>6.9</v>
      </c>
    </row>
    <row r="2741" spans="1:4" ht="13.5" x14ac:dyDescent="0.25">
      <c r="A2741" s="456">
        <v>95728</v>
      </c>
      <c r="B2741" s="456" t="s">
        <v>1366</v>
      </c>
      <c r="C2741" s="456" t="s">
        <v>13</v>
      </c>
      <c r="D2741" s="457">
        <v>8.66</v>
      </c>
    </row>
    <row r="2742" spans="1:4" ht="13.5" x14ac:dyDescent="0.25">
      <c r="A2742" s="456">
        <v>95729</v>
      </c>
      <c r="B2742" s="456" t="s">
        <v>1367</v>
      </c>
      <c r="C2742" s="456" t="s">
        <v>13</v>
      </c>
      <c r="D2742" s="457">
        <v>7.74</v>
      </c>
    </row>
    <row r="2743" spans="1:4" ht="13.5" x14ac:dyDescent="0.25">
      <c r="A2743" s="456">
        <v>95730</v>
      </c>
      <c r="B2743" s="456" t="s">
        <v>1368</v>
      </c>
      <c r="C2743" s="456" t="s">
        <v>13</v>
      </c>
      <c r="D2743" s="457">
        <v>8.56</v>
      </c>
    </row>
    <row r="2744" spans="1:4" ht="13.5" x14ac:dyDescent="0.25">
      <c r="A2744" s="456">
        <v>95731</v>
      </c>
      <c r="B2744" s="456" t="s">
        <v>1369</v>
      </c>
      <c r="C2744" s="456" t="s">
        <v>13</v>
      </c>
      <c r="D2744" s="457">
        <v>10.31</v>
      </c>
    </row>
    <row r="2745" spans="1:4" ht="13.5" x14ac:dyDescent="0.25">
      <c r="A2745" s="456">
        <v>95732</v>
      </c>
      <c r="B2745" s="456" t="s">
        <v>1370</v>
      </c>
      <c r="C2745" s="456" t="s">
        <v>65</v>
      </c>
      <c r="D2745" s="457">
        <v>3.81</v>
      </c>
    </row>
    <row r="2746" spans="1:4" ht="13.5" x14ac:dyDescent="0.25">
      <c r="A2746" s="456">
        <v>95745</v>
      </c>
      <c r="B2746" s="456" t="s">
        <v>1371</v>
      </c>
      <c r="C2746" s="456" t="s">
        <v>13</v>
      </c>
      <c r="D2746" s="457">
        <v>19.53</v>
      </c>
    </row>
    <row r="2747" spans="1:4" ht="13.5" x14ac:dyDescent="0.25">
      <c r="A2747" s="456">
        <v>95746</v>
      </c>
      <c r="B2747" s="456" t="s">
        <v>1372</v>
      </c>
      <c r="C2747" s="456" t="s">
        <v>13</v>
      </c>
      <c r="D2747" s="457">
        <v>24.18</v>
      </c>
    </row>
    <row r="2748" spans="1:4" ht="13.5" x14ac:dyDescent="0.25">
      <c r="A2748" s="456">
        <v>95747</v>
      </c>
      <c r="B2748" s="456" t="s">
        <v>1373</v>
      </c>
      <c r="C2748" s="456" t="s">
        <v>13</v>
      </c>
      <c r="D2748" s="457">
        <v>40.04</v>
      </c>
    </row>
    <row r="2749" spans="1:4" ht="13.5" x14ac:dyDescent="0.25">
      <c r="A2749" s="456">
        <v>95748</v>
      </c>
      <c r="B2749" s="456" t="s">
        <v>1374</v>
      </c>
      <c r="C2749" s="456" t="s">
        <v>13</v>
      </c>
      <c r="D2749" s="457">
        <v>43.07</v>
      </c>
    </row>
    <row r="2750" spans="1:4" ht="13.5" x14ac:dyDescent="0.25">
      <c r="A2750" s="456">
        <v>95749</v>
      </c>
      <c r="B2750" s="456" t="s">
        <v>1375</v>
      </c>
      <c r="C2750" s="456" t="s">
        <v>13</v>
      </c>
      <c r="D2750" s="457">
        <v>24.89</v>
      </c>
    </row>
    <row r="2751" spans="1:4" ht="13.5" x14ac:dyDescent="0.25">
      <c r="A2751" s="456">
        <v>95750</v>
      </c>
      <c r="B2751" s="456" t="s">
        <v>1376</v>
      </c>
      <c r="C2751" s="456" t="s">
        <v>13</v>
      </c>
      <c r="D2751" s="457">
        <v>29.42</v>
      </c>
    </row>
    <row r="2752" spans="1:4" ht="13.5" x14ac:dyDescent="0.25">
      <c r="A2752" s="456">
        <v>95751</v>
      </c>
      <c r="B2752" s="456" t="s">
        <v>1377</v>
      </c>
      <c r="C2752" s="456" t="s">
        <v>13</v>
      </c>
      <c r="D2752" s="457">
        <v>45.11</v>
      </c>
    </row>
    <row r="2753" spans="1:4" ht="13.5" x14ac:dyDescent="0.25">
      <c r="A2753" s="456">
        <v>95752</v>
      </c>
      <c r="B2753" s="456" t="s">
        <v>1378</v>
      </c>
      <c r="C2753" s="456" t="s">
        <v>13</v>
      </c>
      <c r="D2753" s="457">
        <v>47.95</v>
      </c>
    </row>
    <row r="2754" spans="1:4" ht="13.5" x14ac:dyDescent="0.25">
      <c r="A2754" s="456">
        <v>97667</v>
      </c>
      <c r="B2754" s="456" t="s">
        <v>11925</v>
      </c>
      <c r="C2754" s="456" t="s">
        <v>13</v>
      </c>
      <c r="D2754" s="457">
        <v>6.42</v>
      </c>
    </row>
    <row r="2755" spans="1:4" ht="13.5" x14ac:dyDescent="0.25">
      <c r="A2755" s="456">
        <v>97668</v>
      </c>
      <c r="B2755" s="456" t="s">
        <v>11926</v>
      </c>
      <c r="C2755" s="456" t="s">
        <v>13</v>
      </c>
      <c r="D2755" s="457">
        <v>9.16</v>
      </c>
    </row>
    <row r="2756" spans="1:4" ht="13.5" x14ac:dyDescent="0.25">
      <c r="A2756" s="456">
        <v>97669</v>
      </c>
      <c r="B2756" s="456" t="s">
        <v>11927</v>
      </c>
      <c r="C2756" s="456" t="s">
        <v>13</v>
      </c>
      <c r="D2756" s="457">
        <v>13.56</v>
      </c>
    </row>
    <row r="2757" spans="1:4" ht="13.5" x14ac:dyDescent="0.25">
      <c r="A2757" s="456">
        <v>97670</v>
      </c>
      <c r="B2757" s="456" t="s">
        <v>11928</v>
      </c>
      <c r="C2757" s="456" t="s">
        <v>13</v>
      </c>
      <c r="D2757" s="457">
        <v>17.399999999999999</v>
      </c>
    </row>
    <row r="2758" spans="1:4" ht="13.5" x14ac:dyDescent="0.25">
      <c r="A2758" s="456">
        <v>91874</v>
      </c>
      <c r="B2758" s="456" t="s">
        <v>1379</v>
      </c>
      <c r="C2758" s="456" t="s">
        <v>65</v>
      </c>
      <c r="D2758" s="457">
        <v>3.96</v>
      </c>
    </row>
    <row r="2759" spans="1:4" ht="13.5" x14ac:dyDescent="0.25">
      <c r="A2759" s="456">
        <v>91875</v>
      </c>
      <c r="B2759" s="456" t="s">
        <v>1380</v>
      </c>
      <c r="C2759" s="456" t="s">
        <v>65</v>
      </c>
      <c r="D2759" s="457">
        <v>5.26</v>
      </c>
    </row>
    <row r="2760" spans="1:4" ht="13.5" x14ac:dyDescent="0.25">
      <c r="A2760" s="456">
        <v>91876</v>
      </c>
      <c r="B2760" s="456" t="s">
        <v>1381</v>
      </c>
      <c r="C2760" s="456" t="s">
        <v>65</v>
      </c>
      <c r="D2760" s="457">
        <v>6.93</v>
      </c>
    </row>
    <row r="2761" spans="1:4" ht="13.5" x14ac:dyDescent="0.25">
      <c r="A2761" s="456">
        <v>91877</v>
      </c>
      <c r="B2761" s="456" t="s">
        <v>1382</v>
      </c>
      <c r="C2761" s="456" t="s">
        <v>65</v>
      </c>
      <c r="D2761" s="457">
        <v>9.23</v>
      </c>
    </row>
    <row r="2762" spans="1:4" ht="13.5" x14ac:dyDescent="0.25">
      <c r="A2762" s="456">
        <v>91878</v>
      </c>
      <c r="B2762" s="456" t="s">
        <v>1383</v>
      </c>
      <c r="C2762" s="456" t="s">
        <v>65</v>
      </c>
      <c r="D2762" s="457">
        <v>5.08</v>
      </c>
    </row>
    <row r="2763" spans="1:4" ht="13.5" x14ac:dyDescent="0.25">
      <c r="A2763" s="456">
        <v>91879</v>
      </c>
      <c r="B2763" s="456" t="s">
        <v>1384</v>
      </c>
      <c r="C2763" s="456" t="s">
        <v>65</v>
      </c>
      <c r="D2763" s="457">
        <v>6.34</v>
      </c>
    </row>
    <row r="2764" spans="1:4" ht="13.5" x14ac:dyDescent="0.25">
      <c r="A2764" s="456">
        <v>91880</v>
      </c>
      <c r="B2764" s="456" t="s">
        <v>1385</v>
      </c>
      <c r="C2764" s="456" t="s">
        <v>65</v>
      </c>
      <c r="D2764" s="457">
        <v>8.0500000000000007</v>
      </c>
    </row>
    <row r="2765" spans="1:4" ht="13.5" x14ac:dyDescent="0.25">
      <c r="A2765" s="456">
        <v>91881</v>
      </c>
      <c r="B2765" s="456" t="s">
        <v>1386</v>
      </c>
      <c r="C2765" s="456" t="s">
        <v>65</v>
      </c>
      <c r="D2765" s="457">
        <v>10.36</v>
      </c>
    </row>
    <row r="2766" spans="1:4" ht="13.5" x14ac:dyDescent="0.25">
      <c r="A2766" s="456">
        <v>91882</v>
      </c>
      <c r="B2766" s="456" t="s">
        <v>1387</v>
      </c>
      <c r="C2766" s="456" t="s">
        <v>65</v>
      </c>
      <c r="D2766" s="457">
        <v>6.28</v>
      </c>
    </row>
    <row r="2767" spans="1:4" ht="13.5" x14ac:dyDescent="0.25">
      <c r="A2767" s="456">
        <v>91884</v>
      </c>
      <c r="B2767" s="456" t="s">
        <v>1388</v>
      </c>
      <c r="C2767" s="456" t="s">
        <v>65</v>
      </c>
      <c r="D2767" s="457">
        <v>7.26</v>
      </c>
    </row>
    <row r="2768" spans="1:4" ht="13.5" x14ac:dyDescent="0.25">
      <c r="A2768" s="456">
        <v>91885</v>
      </c>
      <c r="B2768" s="456" t="s">
        <v>1389</v>
      </c>
      <c r="C2768" s="456" t="s">
        <v>65</v>
      </c>
      <c r="D2768" s="457">
        <v>8.6</v>
      </c>
    </row>
    <row r="2769" spans="1:4" ht="13.5" x14ac:dyDescent="0.25">
      <c r="A2769" s="456">
        <v>91886</v>
      </c>
      <c r="B2769" s="456" t="s">
        <v>1390</v>
      </c>
      <c r="C2769" s="456" t="s">
        <v>65</v>
      </c>
      <c r="D2769" s="457">
        <v>10.47</v>
      </c>
    </row>
    <row r="2770" spans="1:4" ht="13.5" x14ac:dyDescent="0.25">
      <c r="A2770" s="456">
        <v>91887</v>
      </c>
      <c r="B2770" s="456" t="s">
        <v>1391</v>
      </c>
      <c r="C2770" s="456" t="s">
        <v>65</v>
      </c>
      <c r="D2770" s="457">
        <v>7.38</v>
      </c>
    </row>
    <row r="2771" spans="1:4" ht="13.5" x14ac:dyDescent="0.25">
      <c r="A2771" s="456">
        <v>91889</v>
      </c>
      <c r="B2771" s="456" t="s">
        <v>1392</v>
      </c>
      <c r="C2771" s="456" t="s">
        <v>65</v>
      </c>
      <c r="D2771" s="457">
        <v>7.1</v>
      </c>
    </row>
    <row r="2772" spans="1:4" ht="13.5" x14ac:dyDescent="0.25">
      <c r="A2772" s="456">
        <v>91890</v>
      </c>
      <c r="B2772" s="456" t="s">
        <v>1393</v>
      </c>
      <c r="C2772" s="456" t="s">
        <v>65</v>
      </c>
      <c r="D2772" s="457">
        <v>8.76</v>
      </c>
    </row>
    <row r="2773" spans="1:4" ht="13.5" x14ac:dyDescent="0.25">
      <c r="A2773" s="456">
        <v>91892</v>
      </c>
      <c r="B2773" s="456" t="s">
        <v>1394</v>
      </c>
      <c r="C2773" s="456" t="s">
        <v>65</v>
      </c>
      <c r="D2773" s="457">
        <v>10.61</v>
      </c>
    </row>
    <row r="2774" spans="1:4" ht="13.5" x14ac:dyDescent="0.25">
      <c r="A2774" s="456">
        <v>91893</v>
      </c>
      <c r="B2774" s="456" t="s">
        <v>1395</v>
      </c>
      <c r="C2774" s="456" t="s">
        <v>65</v>
      </c>
      <c r="D2774" s="457">
        <v>11.99</v>
      </c>
    </row>
    <row r="2775" spans="1:4" ht="13.5" x14ac:dyDescent="0.25">
      <c r="A2775" s="456">
        <v>91895</v>
      </c>
      <c r="B2775" s="456" t="s">
        <v>7645</v>
      </c>
      <c r="C2775" s="456" t="s">
        <v>65</v>
      </c>
      <c r="D2775" s="457">
        <v>13.87</v>
      </c>
    </row>
    <row r="2776" spans="1:4" ht="13.5" x14ac:dyDescent="0.25">
      <c r="A2776" s="456">
        <v>91896</v>
      </c>
      <c r="B2776" s="456" t="s">
        <v>1396</v>
      </c>
      <c r="C2776" s="456" t="s">
        <v>65</v>
      </c>
      <c r="D2776" s="457">
        <v>14.62</v>
      </c>
    </row>
    <row r="2777" spans="1:4" ht="13.5" x14ac:dyDescent="0.25">
      <c r="A2777" s="456">
        <v>91898</v>
      </c>
      <c r="B2777" s="456" t="s">
        <v>1397</v>
      </c>
      <c r="C2777" s="456" t="s">
        <v>65</v>
      </c>
      <c r="D2777" s="457">
        <v>16.64</v>
      </c>
    </row>
    <row r="2778" spans="1:4" ht="13.5" x14ac:dyDescent="0.25">
      <c r="A2778" s="456">
        <v>91899</v>
      </c>
      <c r="B2778" s="456" t="s">
        <v>1398</v>
      </c>
      <c r="C2778" s="456" t="s">
        <v>65</v>
      </c>
      <c r="D2778" s="457">
        <v>9.01</v>
      </c>
    </row>
    <row r="2779" spans="1:4" ht="13.5" x14ac:dyDescent="0.25">
      <c r="A2779" s="456">
        <v>91901</v>
      </c>
      <c r="B2779" s="456" t="s">
        <v>1399</v>
      </c>
      <c r="C2779" s="456" t="s">
        <v>65</v>
      </c>
      <c r="D2779" s="457">
        <v>8.73</v>
      </c>
    </row>
    <row r="2780" spans="1:4" ht="13.5" x14ac:dyDescent="0.25">
      <c r="A2780" s="456">
        <v>91902</v>
      </c>
      <c r="B2780" s="456" t="s">
        <v>1400</v>
      </c>
      <c r="C2780" s="456" t="s">
        <v>65</v>
      </c>
      <c r="D2780" s="457">
        <v>10.39</v>
      </c>
    </row>
    <row r="2781" spans="1:4" ht="13.5" x14ac:dyDescent="0.25">
      <c r="A2781" s="456">
        <v>91904</v>
      </c>
      <c r="B2781" s="456" t="s">
        <v>1401</v>
      </c>
      <c r="C2781" s="456" t="s">
        <v>65</v>
      </c>
      <c r="D2781" s="457">
        <v>12.24</v>
      </c>
    </row>
    <row r="2782" spans="1:4" ht="13.5" x14ac:dyDescent="0.25">
      <c r="A2782" s="456">
        <v>91905</v>
      </c>
      <c r="B2782" s="456" t="s">
        <v>1402</v>
      </c>
      <c r="C2782" s="456" t="s">
        <v>65</v>
      </c>
      <c r="D2782" s="457">
        <v>13.61</v>
      </c>
    </row>
    <row r="2783" spans="1:4" ht="13.5" x14ac:dyDescent="0.25">
      <c r="A2783" s="456">
        <v>91907</v>
      </c>
      <c r="B2783" s="456" t="s">
        <v>7646</v>
      </c>
      <c r="C2783" s="456" t="s">
        <v>65</v>
      </c>
      <c r="D2783" s="457">
        <v>15.49</v>
      </c>
    </row>
    <row r="2784" spans="1:4" ht="13.5" x14ac:dyDescent="0.25">
      <c r="A2784" s="456">
        <v>91908</v>
      </c>
      <c r="B2784" s="456" t="s">
        <v>1403</v>
      </c>
      <c r="C2784" s="456" t="s">
        <v>65</v>
      </c>
      <c r="D2784" s="457">
        <v>16.28</v>
      </c>
    </row>
    <row r="2785" spans="1:4" ht="13.5" x14ac:dyDescent="0.25">
      <c r="A2785" s="456">
        <v>91910</v>
      </c>
      <c r="B2785" s="456" t="s">
        <v>1404</v>
      </c>
      <c r="C2785" s="456" t="s">
        <v>65</v>
      </c>
      <c r="D2785" s="457">
        <v>18.3</v>
      </c>
    </row>
    <row r="2786" spans="1:4" ht="13.5" x14ac:dyDescent="0.25">
      <c r="A2786" s="456">
        <v>91911</v>
      </c>
      <c r="B2786" s="456" t="s">
        <v>1405</v>
      </c>
      <c r="C2786" s="456" t="s">
        <v>65</v>
      </c>
      <c r="D2786" s="457">
        <v>10.87</v>
      </c>
    </row>
    <row r="2787" spans="1:4" ht="13.5" x14ac:dyDescent="0.25">
      <c r="A2787" s="456">
        <v>91913</v>
      </c>
      <c r="B2787" s="456" t="s">
        <v>1406</v>
      </c>
      <c r="C2787" s="456" t="s">
        <v>65</v>
      </c>
      <c r="D2787" s="457">
        <v>10.59</v>
      </c>
    </row>
    <row r="2788" spans="1:4" ht="13.5" x14ac:dyDescent="0.25">
      <c r="A2788" s="456">
        <v>91914</v>
      </c>
      <c r="B2788" s="456" t="s">
        <v>1407</v>
      </c>
      <c r="C2788" s="456" t="s">
        <v>65</v>
      </c>
      <c r="D2788" s="457">
        <v>11.82</v>
      </c>
    </row>
    <row r="2789" spans="1:4" ht="13.5" x14ac:dyDescent="0.25">
      <c r="A2789" s="456">
        <v>91916</v>
      </c>
      <c r="B2789" s="456" t="s">
        <v>1408</v>
      </c>
      <c r="C2789" s="456" t="s">
        <v>65</v>
      </c>
      <c r="D2789" s="457">
        <v>13.67</v>
      </c>
    </row>
    <row r="2790" spans="1:4" ht="13.5" x14ac:dyDescent="0.25">
      <c r="A2790" s="456">
        <v>91917</v>
      </c>
      <c r="B2790" s="456" t="s">
        <v>1409</v>
      </c>
      <c r="C2790" s="456" t="s">
        <v>65</v>
      </c>
      <c r="D2790" s="457">
        <v>14.47</v>
      </c>
    </row>
    <row r="2791" spans="1:4" ht="13.5" x14ac:dyDescent="0.25">
      <c r="A2791" s="456">
        <v>91919</v>
      </c>
      <c r="B2791" s="456" t="s">
        <v>7647</v>
      </c>
      <c r="C2791" s="456" t="s">
        <v>65</v>
      </c>
      <c r="D2791" s="457">
        <v>16.350000000000001</v>
      </c>
    </row>
    <row r="2792" spans="1:4" ht="13.5" x14ac:dyDescent="0.25">
      <c r="A2792" s="456">
        <v>91920</v>
      </c>
      <c r="B2792" s="456" t="s">
        <v>1410</v>
      </c>
      <c r="C2792" s="456" t="s">
        <v>65</v>
      </c>
      <c r="D2792" s="457">
        <v>16.48</v>
      </c>
    </row>
    <row r="2793" spans="1:4" ht="13.5" x14ac:dyDescent="0.25">
      <c r="A2793" s="456">
        <v>91922</v>
      </c>
      <c r="B2793" s="456" t="s">
        <v>1411</v>
      </c>
      <c r="C2793" s="456" t="s">
        <v>65</v>
      </c>
      <c r="D2793" s="457">
        <v>18.5</v>
      </c>
    </row>
    <row r="2794" spans="1:4" ht="13.5" x14ac:dyDescent="0.25">
      <c r="A2794" s="456">
        <v>93013</v>
      </c>
      <c r="B2794" s="456" t="s">
        <v>11929</v>
      </c>
      <c r="C2794" s="456" t="s">
        <v>65</v>
      </c>
      <c r="D2794" s="457">
        <v>12.01</v>
      </c>
    </row>
    <row r="2795" spans="1:4" ht="13.5" x14ac:dyDescent="0.25">
      <c r="A2795" s="456">
        <v>93014</v>
      </c>
      <c r="B2795" s="456" t="s">
        <v>11930</v>
      </c>
      <c r="C2795" s="456" t="s">
        <v>65</v>
      </c>
      <c r="D2795" s="457">
        <v>14.81</v>
      </c>
    </row>
    <row r="2796" spans="1:4" ht="13.5" x14ac:dyDescent="0.25">
      <c r="A2796" s="456">
        <v>93015</v>
      </c>
      <c r="B2796" s="456" t="s">
        <v>11931</v>
      </c>
      <c r="C2796" s="456" t="s">
        <v>65</v>
      </c>
      <c r="D2796" s="457">
        <v>22.67</v>
      </c>
    </row>
    <row r="2797" spans="1:4" ht="13.5" x14ac:dyDescent="0.25">
      <c r="A2797" s="456">
        <v>93016</v>
      </c>
      <c r="B2797" s="456" t="s">
        <v>11932</v>
      </c>
      <c r="C2797" s="456" t="s">
        <v>65</v>
      </c>
      <c r="D2797" s="457">
        <v>27.64</v>
      </c>
    </row>
    <row r="2798" spans="1:4" ht="13.5" x14ac:dyDescent="0.25">
      <c r="A2798" s="456">
        <v>93017</v>
      </c>
      <c r="B2798" s="456" t="s">
        <v>11933</v>
      </c>
      <c r="C2798" s="456" t="s">
        <v>65</v>
      </c>
      <c r="D2798" s="457">
        <v>41.83</v>
      </c>
    </row>
    <row r="2799" spans="1:4" ht="13.5" x14ac:dyDescent="0.25">
      <c r="A2799" s="456">
        <v>93018</v>
      </c>
      <c r="B2799" s="456" t="s">
        <v>11934</v>
      </c>
      <c r="C2799" s="456" t="s">
        <v>65</v>
      </c>
      <c r="D2799" s="457">
        <v>18.36</v>
      </c>
    </row>
    <row r="2800" spans="1:4" ht="13.5" x14ac:dyDescent="0.25">
      <c r="A2800" s="456">
        <v>93020</v>
      </c>
      <c r="B2800" s="456" t="s">
        <v>11935</v>
      </c>
      <c r="C2800" s="456" t="s">
        <v>65</v>
      </c>
      <c r="D2800" s="457">
        <v>23.66</v>
      </c>
    </row>
    <row r="2801" spans="1:4" ht="13.5" x14ac:dyDescent="0.25">
      <c r="A2801" s="456">
        <v>93022</v>
      </c>
      <c r="B2801" s="456" t="s">
        <v>11936</v>
      </c>
      <c r="C2801" s="456" t="s">
        <v>65</v>
      </c>
      <c r="D2801" s="457">
        <v>40.06</v>
      </c>
    </row>
    <row r="2802" spans="1:4" ht="13.5" x14ac:dyDescent="0.25">
      <c r="A2802" s="456">
        <v>93024</v>
      </c>
      <c r="B2802" s="456" t="s">
        <v>11937</v>
      </c>
      <c r="C2802" s="456" t="s">
        <v>65</v>
      </c>
      <c r="D2802" s="457">
        <v>42.04</v>
      </c>
    </row>
    <row r="2803" spans="1:4" ht="13.5" x14ac:dyDescent="0.25">
      <c r="A2803" s="456">
        <v>93026</v>
      </c>
      <c r="B2803" s="456" t="s">
        <v>11938</v>
      </c>
      <c r="C2803" s="456" t="s">
        <v>65</v>
      </c>
      <c r="D2803" s="457">
        <v>69.33</v>
      </c>
    </row>
    <row r="2804" spans="1:4" ht="13.5" x14ac:dyDescent="0.25">
      <c r="A2804" s="456">
        <v>95733</v>
      </c>
      <c r="B2804" s="456" t="s">
        <v>1412</v>
      </c>
      <c r="C2804" s="456" t="s">
        <v>65</v>
      </c>
      <c r="D2804" s="457">
        <v>4.99</v>
      </c>
    </row>
    <row r="2805" spans="1:4" ht="13.5" x14ac:dyDescent="0.25">
      <c r="A2805" s="456">
        <v>95734</v>
      </c>
      <c r="B2805" s="456" t="s">
        <v>1413</v>
      </c>
      <c r="C2805" s="456" t="s">
        <v>65</v>
      </c>
      <c r="D2805" s="457">
        <v>6.63</v>
      </c>
    </row>
    <row r="2806" spans="1:4" ht="13.5" x14ac:dyDescent="0.25">
      <c r="A2806" s="456">
        <v>95735</v>
      </c>
      <c r="B2806" s="456" t="s">
        <v>1414</v>
      </c>
      <c r="C2806" s="456" t="s">
        <v>65</v>
      </c>
      <c r="D2806" s="457">
        <v>5.52</v>
      </c>
    </row>
    <row r="2807" spans="1:4" ht="13.5" x14ac:dyDescent="0.25">
      <c r="A2807" s="456">
        <v>95736</v>
      </c>
      <c r="B2807" s="456" t="s">
        <v>1415</v>
      </c>
      <c r="C2807" s="456" t="s">
        <v>65</v>
      </c>
      <c r="D2807" s="457">
        <v>6.5</v>
      </c>
    </row>
    <row r="2808" spans="1:4" ht="13.5" x14ac:dyDescent="0.25">
      <c r="A2808" s="456">
        <v>95738</v>
      </c>
      <c r="B2808" s="456" t="s">
        <v>1416</v>
      </c>
      <c r="C2808" s="456" t="s">
        <v>65</v>
      </c>
      <c r="D2808" s="457">
        <v>7.86</v>
      </c>
    </row>
    <row r="2809" spans="1:4" ht="13.5" x14ac:dyDescent="0.25">
      <c r="A2809" s="456">
        <v>95753</v>
      </c>
      <c r="B2809" s="456" t="s">
        <v>1417</v>
      </c>
      <c r="C2809" s="456" t="s">
        <v>65</v>
      </c>
      <c r="D2809" s="457">
        <v>6.07</v>
      </c>
    </row>
    <row r="2810" spans="1:4" ht="13.5" x14ac:dyDescent="0.25">
      <c r="A2810" s="456">
        <v>95754</v>
      </c>
      <c r="B2810" s="456" t="s">
        <v>1418</v>
      </c>
      <c r="C2810" s="456" t="s">
        <v>65</v>
      </c>
      <c r="D2810" s="457">
        <v>7.55</v>
      </c>
    </row>
    <row r="2811" spans="1:4" ht="13.5" x14ac:dyDescent="0.25">
      <c r="A2811" s="456">
        <v>95755</v>
      </c>
      <c r="B2811" s="456" t="s">
        <v>1419</v>
      </c>
      <c r="C2811" s="456" t="s">
        <v>65</v>
      </c>
      <c r="D2811" s="457">
        <v>10.95</v>
      </c>
    </row>
    <row r="2812" spans="1:4" ht="13.5" x14ac:dyDescent="0.25">
      <c r="A2812" s="456">
        <v>95756</v>
      </c>
      <c r="B2812" s="456" t="s">
        <v>1420</v>
      </c>
      <c r="C2812" s="456" t="s">
        <v>65</v>
      </c>
      <c r="D2812" s="457">
        <v>14.63</v>
      </c>
    </row>
    <row r="2813" spans="1:4" ht="13.5" x14ac:dyDescent="0.25">
      <c r="A2813" s="456">
        <v>95757</v>
      </c>
      <c r="B2813" s="456" t="s">
        <v>1421</v>
      </c>
      <c r="C2813" s="456" t="s">
        <v>65</v>
      </c>
      <c r="D2813" s="457">
        <v>9.0500000000000007</v>
      </c>
    </row>
    <row r="2814" spans="1:4" ht="13.5" x14ac:dyDescent="0.25">
      <c r="A2814" s="456">
        <v>95758</v>
      </c>
      <c r="B2814" s="456" t="s">
        <v>1422</v>
      </c>
      <c r="C2814" s="456" t="s">
        <v>65</v>
      </c>
      <c r="D2814" s="457">
        <v>10.17</v>
      </c>
    </row>
    <row r="2815" spans="1:4" ht="13.5" x14ac:dyDescent="0.25">
      <c r="A2815" s="456">
        <v>95759</v>
      </c>
      <c r="B2815" s="456" t="s">
        <v>1423</v>
      </c>
      <c r="C2815" s="456" t="s">
        <v>65</v>
      </c>
      <c r="D2815" s="457">
        <v>13.08</v>
      </c>
    </row>
    <row r="2816" spans="1:4" ht="13.5" x14ac:dyDescent="0.25">
      <c r="A2816" s="456">
        <v>95760</v>
      </c>
      <c r="B2816" s="456" t="s">
        <v>1424</v>
      </c>
      <c r="C2816" s="456" t="s">
        <v>65</v>
      </c>
      <c r="D2816" s="457">
        <v>16.190000000000001</v>
      </c>
    </row>
    <row r="2817" spans="1:4" ht="13.5" x14ac:dyDescent="0.25">
      <c r="A2817" s="456">
        <v>97559</v>
      </c>
      <c r="B2817" s="456" t="s">
        <v>7648</v>
      </c>
      <c r="C2817" s="456" t="s">
        <v>65</v>
      </c>
      <c r="D2817" s="457">
        <v>8.5500000000000007</v>
      </c>
    </row>
    <row r="2818" spans="1:4" ht="13.5" x14ac:dyDescent="0.25">
      <c r="A2818" s="456">
        <v>97562</v>
      </c>
      <c r="B2818" s="456" t="s">
        <v>7649</v>
      </c>
      <c r="C2818" s="456" t="s">
        <v>65</v>
      </c>
      <c r="D2818" s="457">
        <v>10.18</v>
      </c>
    </row>
    <row r="2819" spans="1:4" ht="13.5" x14ac:dyDescent="0.25">
      <c r="A2819" s="456">
        <v>97564</v>
      </c>
      <c r="B2819" s="456" t="s">
        <v>7650</v>
      </c>
      <c r="C2819" s="456" t="s">
        <v>65</v>
      </c>
      <c r="D2819" s="457">
        <v>11.61</v>
      </c>
    </row>
    <row r="2820" spans="1:4" ht="13.5" x14ac:dyDescent="0.25">
      <c r="A2820" s="456">
        <v>91924</v>
      </c>
      <c r="B2820" s="456" t="s">
        <v>1425</v>
      </c>
      <c r="C2820" s="456" t="s">
        <v>13</v>
      </c>
      <c r="D2820" s="457">
        <v>2.79</v>
      </c>
    </row>
    <row r="2821" spans="1:4" ht="13.5" x14ac:dyDescent="0.25">
      <c r="A2821" s="456">
        <v>91925</v>
      </c>
      <c r="B2821" s="456" t="s">
        <v>1426</v>
      </c>
      <c r="C2821" s="456" t="s">
        <v>13</v>
      </c>
      <c r="D2821" s="457">
        <v>4.0999999999999996</v>
      </c>
    </row>
    <row r="2822" spans="1:4" ht="13.5" x14ac:dyDescent="0.25">
      <c r="A2822" s="456">
        <v>91926</v>
      </c>
      <c r="B2822" s="456" t="s">
        <v>1427</v>
      </c>
      <c r="C2822" s="456" t="s">
        <v>13</v>
      </c>
      <c r="D2822" s="457">
        <v>4.1100000000000003</v>
      </c>
    </row>
    <row r="2823" spans="1:4" ht="13.5" x14ac:dyDescent="0.25">
      <c r="A2823" s="456">
        <v>91927</v>
      </c>
      <c r="B2823" s="456" t="s">
        <v>1428</v>
      </c>
      <c r="C2823" s="456" t="s">
        <v>13</v>
      </c>
      <c r="D2823" s="457">
        <v>5.54</v>
      </c>
    </row>
    <row r="2824" spans="1:4" ht="13.5" x14ac:dyDescent="0.25">
      <c r="A2824" s="456">
        <v>91928</v>
      </c>
      <c r="B2824" s="456" t="s">
        <v>1429</v>
      </c>
      <c r="C2824" s="456" t="s">
        <v>13</v>
      </c>
      <c r="D2824" s="457">
        <v>6.82</v>
      </c>
    </row>
    <row r="2825" spans="1:4" ht="13.5" x14ac:dyDescent="0.25">
      <c r="A2825" s="456">
        <v>91929</v>
      </c>
      <c r="B2825" s="456" t="s">
        <v>1430</v>
      </c>
      <c r="C2825" s="456" t="s">
        <v>13</v>
      </c>
      <c r="D2825" s="457">
        <v>7.82</v>
      </c>
    </row>
    <row r="2826" spans="1:4" ht="13.5" x14ac:dyDescent="0.25">
      <c r="A2826" s="456">
        <v>91930</v>
      </c>
      <c r="B2826" s="456" t="s">
        <v>1431</v>
      </c>
      <c r="C2826" s="456" t="s">
        <v>13</v>
      </c>
      <c r="D2826" s="457">
        <v>9.3800000000000008</v>
      </c>
    </row>
    <row r="2827" spans="1:4" ht="13.5" x14ac:dyDescent="0.25">
      <c r="A2827" s="456">
        <v>91931</v>
      </c>
      <c r="B2827" s="456" t="s">
        <v>1432</v>
      </c>
      <c r="C2827" s="456" t="s">
        <v>13</v>
      </c>
      <c r="D2827" s="457">
        <v>10.58</v>
      </c>
    </row>
    <row r="2828" spans="1:4" ht="13.5" x14ac:dyDescent="0.25">
      <c r="A2828" s="456">
        <v>91932</v>
      </c>
      <c r="B2828" s="456" t="s">
        <v>1433</v>
      </c>
      <c r="C2828" s="456" t="s">
        <v>13</v>
      </c>
      <c r="D2828" s="457">
        <v>15.57</v>
      </c>
    </row>
    <row r="2829" spans="1:4" ht="13.5" x14ac:dyDescent="0.25">
      <c r="A2829" s="456">
        <v>91933</v>
      </c>
      <c r="B2829" s="456" t="s">
        <v>1434</v>
      </c>
      <c r="C2829" s="456" t="s">
        <v>13</v>
      </c>
      <c r="D2829" s="457">
        <v>16.7</v>
      </c>
    </row>
    <row r="2830" spans="1:4" ht="13.5" x14ac:dyDescent="0.25">
      <c r="A2830" s="456">
        <v>91934</v>
      </c>
      <c r="B2830" s="456" t="s">
        <v>1435</v>
      </c>
      <c r="C2830" s="456" t="s">
        <v>13</v>
      </c>
      <c r="D2830" s="457">
        <v>23.84</v>
      </c>
    </row>
    <row r="2831" spans="1:4" ht="13.5" x14ac:dyDescent="0.25">
      <c r="A2831" s="456">
        <v>91935</v>
      </c>
      <c r="B2831" s="456" t="s">
        <v>1436</v>
      </c>
      <c r="C2831" s="456" t="s">
        <v>13</v>
      </c>
      <c r="D2831" s="457">
        <v>25.49</v>
      </c>
    </row>
    <row r="2832" spans="1:4" ht="13.5" x14ac:dyDescent="0.25">
      <c r="A2832" s="456">
        <v>92979</v>
      </c>
      <c r="B2832" s="456" t="s">
        <v>1437</v>
      </c>
      <c r="C2832" s="456" t="s">
        <v>13</v>
      </c>
      <c r="D2832" s="457">
        <v>11.22</v>
      </c>
    </row>
    <row r="2833" spans="1:4" ht="13.5" x14ac:dyDescent="0.25">
      <c r="A2833" s="456">
        <v>92980</v>
      </c>
      <c r="B2833" s="456" t="s">
        <v>1438</v>
      </c>
      <c r="C2833" s="456" t="s">
        <v>13</v>
      </c>
      <c r="D2833" s="457">
        <v>12.2</v>
      </c>
    </row>
    <row r="2834" spans="1:4" ht="13.5" x14ac:dyDescent="0.25">
      <c r="A2834" s="456">
        <v>92981</v>
      </c>
      <c r="B2834" s="456" t="s">
        <v>1439</v>
      </c>
      <c r="C2834" s="456" t="s">
        <v>13</v>
      </c>
      <c r="D2834" s="457">
        <v>17.23</v>
      </c>
    </row>
    <row r="2835" spans="1:4" ht="13.5" x14ac:dyDescent="0.25">
      <c r="A2835" s="456">
        <v>92982</v>
      </c>
      <c r="B2835" s="456" t="s">
        <v>1440</v>
      </c>
      <c r="C2835" s="456" t="s">
        <v>13</v>
      </c>
      <c r="D2835" s="457">
        <v>18.66</v>
      </c>
    </row>
    <row r="2836" spans="1:4" ht="13.5" x14ac:dyDescent="0.25">
      <c r="A2836" s="456">
        <v>92984</v>
      </c>
      <c r="B2836" s="456" t="s">
        <v>11939</v>
      </c>
      <c r="C2836" s="456" t="s">
        <v>13</v>
      </c>
      <c r="D2836" s="457">
        <v>29.67</v>
      </c>
    </row>
    <row r="2837" spans="1:4" ht="13.5" x14ac:dyDescent="0.25">
      <c r="A2837" s="456">
        <v>92986</v>
      </c>
      <c r="B2837" s="456" t="s">
        <v>11940</v>
      </c>
      <c r="C2837" s="456" t="s">
        <v>13</v>
      </c>
      <c r="D2837" s="457">
        <v>40.36</v>
      </c>
    </row>
    <row r="2838" spans="1:4" ht="13.5" x14ac:dyDescent="0.25">
      <c r="A2838" s="456">
        <v>92988</v>
      </c>
      <c r="B2838" s="456" t="s">
        <v>11941</v>
      </c>
      <c r="C2838" s="456" t="s">
        <v>13</v>
      </c>
      <c r="D2838" s="457">
        <v>56.88</v>
      </c>
    </row>
    <row r="2839" spans="1:4" ht="13.5" x14ac:dyDescent="0.25">
      <c r="A2839" s="456">
        <v>92990</v>
      </c>
      <c r="B2839" s="456" t="s">
        <v>11942</v>
      </c>
      <c r="C2839" s="456" t="s">
        <v>13</v>
      </c>
      <c r="D2839" s="457">
        <v>78.23</v>
      </c>
    </row>
    <row r="2840" spans="1:4" ht="13.5" x14ac:dyDescent="0.25">
      <c r="A2840" s="456">
        <v>92992</v>
      </c>
      <c r="B2840" s="456" t="s">
        <v>11943</v>
      </c>
      <c r="C2840" s="456" t="s">
        <v>13</v>
      </c>
      <c r="D2840" s="457">
        <v>103.49</v>
      </c>
    </row>
    <row r="2841" spans="1:4" ht="13.5" x14ac:dyDescent="0.25">
      <c r="A2841" s="456">
        <v>92994</v>
      </c>
      <c r="B2841" s="456" t="s">
        <v>11944</v>
      </c>
      <c r="C2841" s="456" t="s">
        <v>13</v>
      </c>
      <c r="D2841" s="457">
        <v>134.15</v>
      </c>
    </row>
    <row r="2842" spans="1:4" ht="13.5" x14ac:dyDescent="0.25">
      <c r="A2842" s="456">
        <v>92996</v>
      </c>
      <c r="B2842" s="456" t="s">
        <v>11945</v>
      </c>
      <c r="C2842" s="456" t="s">
        <v>13</v>
      </c>
      <c r="D2842" s="457">
        <v>165.89</v>
      </c>
    </row>
    <row r="2843" spans="1:4" ht="13.5" x14ac:dyDescent="0.25">
      <c r="A2843" s="456">
        <v>92998</v>
      </c>
      <c r="B2843" s="456" t="s">
        <v>11946</v>
      </c>
      <c r="C2843" s="456" t="s">
        <v>13</v>
      </c>
      <c r="D2843" s="457">
        <v>203.06</v>
      </c>
    </row>
    <row r="2844" spans="1:4" ht="13.5" x14ac:dyDescent="0.25">
      <c r="A2844" s="456">
        <v>93000</v>
      </c>
      <c r="B2844" s="456" t="s">
        <v>11947</v>
      </c>
      <c r="C2844" s="456" t="s">
        <v>13</v>
      </c>
      <c r="D2844" s="457">
        <v>266.77999999999997</v>
      </c>
    </row>
    <row r="2845" spans="1:4" ht="13.5" x14ac:dyDescent="0.25">
      <c r="A2845" s="456">
        <v>93002</v>
      </c>
      <c r="B2845" s="456" t="s">
        <v>11948</v>
      </c>
      <c r="C2845" s="456" t="s">
        <v>13</v>
      </c>
      <c r="D2845" s="457">
        <v>333.47</v>
      </c>
    </row>
    <row r="2846" spans="1:4" ht="13.5" x14ac:dyDescent="0.25">
      <c r="A2846" s="456">
        <v>101884</v>
      </c>
      <c r="B2846" s="456" t="s">
        <v>9121</v>
      </c>
      <c r="C2846" s="456" t="s">
        <v>13</v>
      </c>
      <c r="D2846" s="457">
        <v>11.02</v>
      </c>
    </row>
    <row r="2847" spans="1:4" ht="13.5" x14ac:dyDescent="0.25">
      <c r="A2847" s="456">
        <v>101885</v>
      </c>
      <c r="B2847" s="456" t="s">
        <v>9122</v>
      </c>
      <c r="C2847" s="456" t="s">
        <v>13</v>
      </c>
      <c r="D2847" s="457">
        <v>12</v>
      </c>
    </row>
    <row r="2848" spans="1:4" ht="13.5" x14ac:dyDescent="0.25">
      <c r="A2848" s="456">
        <v>101886</v>
      </c>
      <c r="B2848" s="456" t="s">
        <v>9123</v>
      </c>
      <c r="C2848" s="456" t="s">
        <v>13</v>
      </c>
      <c r="D2848" s="457">
        <v>17</v>
      </c>
    </row>
    <row r="2849" spans="1:4" ht="13.5" x14ac:dyDescent="0.25">
      <c r="A2849" s="456">
        <v>101887</v>
      </c>
      <c r="B2849" s="456" t="s">
        <v>9124</v>
      </c>
      <c r="C2849" s="456" t="s">
        <v>13</v>
      </c>
      <c r="D2849" s="457">
        <v>18.43</v>
      </c>
    </row>
    <row r="2850" spans="1:4" ht="13.5" x14ac:dyDescent="0.25">
      <c r="A2850" s="456">
        <v>101888</v>
      </c>
      <c r="B2850" s="456" t="s">
        <v>9125</v>
      </c>
      <c r="C2850" s="456" t="s">
        <v>13</v>
      </c>
      <c r="D2850" s="457">
        <v>27.32</v>
      </c>
    </row>
    <row r="2851" spans="1:4" ht="13.5" x14ac:dyDescent="0.25">
      <c r="A2851" s="456">
        <v>101889</v>
      </c>
      <c r="B2851" s="456" t="s">
        <v>9126</v>
      </c>
      <c r="C2851" s="456" t="s">
        <v>13</v>
      </c>
      <c r="D2851" s="457">
        <v>28.11</v>
      </c>
    </row>
    <row r="2852" spans="1:4" ht="13.5" x14ac:dyDescent="0.25">
      <c r="A2852" s="456">
        <v>91936</v>
      </c>
      <c r="B2852" s="456" t="s">
        <v>1441</v>
      </c>
      <c r="C2852" s="456" t="s">
        <v>65</v>
      </c>
      <c r="D2852" s="457">
        <v>11.28</v>
      </c>
    </row>
    <row r="2853" spans="1:4" ht="13.5" x14ac:dyDescent="0.25">
      <c r="A2853" s="456">
        <v>91937</v>
      </c>
      <c r="B2853" s="456" t="s">
        <v>1442</v>
      </c>
      <c r="C2853" s="456" t="s">
        <v>65</v>
      </c>
      <c r="D2853" s="457">
        <v>9.51</v>
      </c>
    </row>
    <row r="2854" spans="1:4" ht="13.5" x14ac:dyDescent="0.25">
      <c r="A2854" s="456">
        <v>91939</v>
      </c>
      <c r="B2854" s="456" t="s">
        <v>1443</v>
      </c>
      <c r="C2854" s="456" t="s">
        <v>65</v>
      </c>
      <c r="D2854" s="457">
        <v>22.83</v>
      </c>
    </row>
    <row r="2855" spans="1:4" ht="13.5" x14ac:dyDescent="0.25">
      <c r="A2855" s="456">
        <v>91940</v>
      </c>
      <c r="B2855" s="456" t="s">
        <v>1444</v>
      </c>
      <c r="C2855" s="456" t="s">
        <v>65</v>
      </c>
      <c r="D2855" s="457">
        <v>12.3</v>
      </c>
    </row>
    <row r="2856" spans="1:4" ht="13.5" x14ac:dyDescent="0.25">
      <c r="A2856" s="456">
        <v>91941</v>
      </c>
      <c r="B2856" s="456" t="s">
        <v>1445</v>
      </c>
      <c r="C2856" s="456" t="s">
        <v>65</v>
      </c>
      <c r="D2856" s="457">
        <v>8.36</v>
      </c>
    </row>
    <row r="2857" spans="1:4" ht="13.5" x14ac:dyDescent="0.25">
      <c r="A2857" s="456">
        <v>91942</v>
      </c>
      <c r="B2857" s="456" t="s">
        <v>1446</v>
      </c>
      <c r="C2857" s="456" t="s">
        <v>65</v>
      </c>
      <c r="D2857" s="457">
        <v>28.18</v>
      </c>
    </row>
    <row r="2858" spans="1:4" ht="13.5" x14ac:dyDescent="0.25">
      <c r="A2858" s="456">
        <v>91943</v>
      </c>
      <c r="B2858" s="456" t="s">
        <v>1447</v>
      </c>
      <c r="C2858" s="456" t="s">
        <v>65</v>
      </c>
      <c r="D2858" s="457">
        <v>16.059999999999999</v>
      </c>
    </row>
    <row r="2859" spans="1:4" ht="13.5" x14ac:dyDescent="0.25">
      <c r="A2859" s="456">
        <v>91944</v>
      </c>
      <c r="B2859" s="456" t="s">
        <v>1448</v>
      </c>
      <c r="C2859" s="456" t="s">
        <v>65</v>
      </c>
      <c r="D2859" s="457">
        <v>11.54</v>
      </c>
    </row>
    <row r="2860" spans="1:4" ht="13.5" x14ac:dyDescent="0.25">
      <c r="A2860" s="456">
        <v>92865</v>
      </c>
      <c r="B2860" s="456" t="s">
        <v>1449</v>
      </c>
      <c r="C2860" s="456" t="s">
        <v>65</v>
      </c>
      <c r="D2860" s="457">
        <v>9.59</v>
      </c>
    </row>
    <row r="2861" spans="1:4" ht="13.5" x14ac:dyDescent="0.25">
      <c r="A2861" s="456">
        <v>92866</v>
      </c>
      <c r="B2861" s="456" t="s">
        <v>1450</v>
      </c>
      <c r="C2861" s="456" t="s">
        <v>65</v>
      </c>
      <c r="D2861" s="457">
        <v>7.38</v>
      </c>
    </row>
    <row r="2862" spans="1:4" ht="13.5" x14ac:dyDescent="0.25">
      <c r="A2862" s="456">
        <v>92867</v>
      </c>
      <c r="B2862" s="456" t="s">
        <v>1451</v>
      </c>
      <c r="C2862" s="456" t="s">
        <v>65</v>
      </c>
      <c r="D2862" s="457">
        <v>22.52</v>
      </c>
    </row>
    <row r="2863" spans="1:4" ht="13.5" x14ac:dyDescent="0.25">
      <c r="A2863" s="456">
        <v>92868</v>
      </c>
      <c r="B2863" s="456" t="s">
        <v>1452</v>
      </c>
      <c r="C2863" s="456" t="s">
        <v>65</v>
      </c>
      <c r="D2863" s="457">
        <v>11.99</v>
      </c>
    </row>
    <row r="2864" spans="1:4" ht="13.5" x14ac:dyDescent="0.25">
      <c r="A2864" s="456">
        <v>92869</v>
      </c>
      <c r="B2864" s="456" t="s">
        <v>1453</v>
      </c>
      <c r="C2864" s="456" t="s">
        <v>65</v>
      </c>
      <c r="D2864" s="457">
        <v>8.0500000000000007</v>
      </c>
    </row>
    <row r="2865" spans="1:4" ht="13.5" x14ac:dyDescent="0.25">
      <c r="A2865" s="456">
        <v>92870</v>
      </c>
      <c r="B2865" s="456" t="s">
        <v>1454</v>
      </c>
      <c r="C2865" s="456" t="s">
        <v>65</v>
      </c>
      <c r="D2865" s="457">
        <v>27.82</v>
      </c>
    </row>
    <row r="2866" spans="1:4" ht="13.5" x14ac:dyDescent="0.25">
      <c r="A2866" s="456">
        <v>92871</v>
      </c>
      <c r="B2866" s="456" t="s">
        <v>1455</v>
      </c>
      <c r="C2866" s="456" t="s">
        <v>65</v>
      </c>
      <c r="D2866" s="457">
        <v>15.7</v>
      </c>
    </row>
    <row r="2867" spans="1:4" ht="13.5" x14ac:dyDescent="0.25">
      <c r="A2867" s="456">
        <v>92872</v>
      </c>
      <c r="B2867" s="456" t="s">
        <v>1456</v>
      </c>
      <c r="C2867" s="456" t="s">
        <v>65</v>
      </c>
      <c r="D2867" s="457">
        <v>11.18</v>
      </c>
    </row>
    <row r="2868" spans="1:4" ht="13.5" x14ac:dyDescent="0.25">
      <c r="A2868" s="456">
        <v>95777</v>
      </c>
      <c r="B2868" s="456" t="s">
        <v>1457</v>
      </c>
      <c r="C2868" s="456" t="s">
        <v>65</v>
      </c>
      <c r="D2868" s="457">
        <v>23.66</v>
      </c>
    </row>
    <row r="2869" spans="1:4" ht="13.5" x14ac:dyDescent="0.25">
      <c r="A2869" s="456">
        <v>95778</v>
      </c>
      <c r="B2869" s="456" t="s">
        <v>1458</v>
      </c>
      <c r="C2869" s="456" t="s">
        <v>65</v>
      </c>
      <c r="D2869" s="457">
        <v>24.26</v>
      </c>
    </row>
    <row r="2870" spans="1:4" ht="13.5" x14ac:dyDescent="0.25">
      <c r="A2870" s="456">
        <v>95779</v>
      </c>
      <c r="B2870" s="456" t="s">
        <v>1459</v>
      </c>
      <c r="C2870" s="456" t="s">
        <v>65</v>
      </c>
      <c r="D2870" s="457">
        <v>22.25</v>
      </c>
    </row>
    <row r="2871" spans="1:4" ht="13.5" x14ac:dyDescent="0.25">
      <c r="A2871" s="456">
        <v>95780</v>
      </c>
      <c r="B2871" s="456" t="s">
        <v>1460</v>
      </c>
      <c r="C2871" s="456" t="s">
        <v>65</v>
      </c>
      <c r="D2871" s="457">
        <v>26.98</v>
      </c>
    </row>
    <row r="2872" spans="1:4" ht="13.5" x14ac:dyDescent="0.25">
      <c r="A2872" s="456">
        <v>95781</v>
      </c>
      <c r="B2872" s="456" t="s">
        <v>1461</v>
      </c>
      <c r="C2872" s="456" t="s">
        <v>65</v>
      </c>
      <c r="D2872" s="457">
        <v>27.42</v>
      </c>
    </row>
    <row r="2873" spans="1:4" ht="13.5" x14ac:dyDescent="0.25">
      <c r="A2873" s="456">
        <v>95782</v>
      </c>
      <c r="B2873" s="456" t="s">
        <v>1462</v>
      </c>
      <c r="C2873" s="456" t="s">
        <v>65</v>
      </c>
      <c r="D2873" s="457">
        <v>28.59</v>
      </c>
    </row>
    <row r="2874" spans="1:4" ht="13.5" x14ac:dyDescent="0.25">
      <c r="A2874" s="456">
        <v>95785</v>
      </c>
      <c r="B2874" s="456" t="s">
        <v>1463</v>
      </c>
      <c r="C2874" s="456" t="s">
        <v>65</v>
      </c>
      <c r="D2874" s="457">
        <v>32.58</v>
      </c>
    </row>
    <row r="2875" spans="1:4" ht="13.5" x14ac:dyDescent="0.25">
      <c r="A2875" s="456">
        <v>95787</v>
      </c>
      <c r="B2875" s="456" t="s">
        <v>1464</v>
      </c>
      <c r="C2875" s="456" t="s">
        <v>65</v>
      </c>
      <c r="D2875" s="457">
        <v>23.82</v>
      </c>
    </row>
    <row r="2876" spans="1:4" ht="13.5" x14ac:dyDescent="0.25">
      <c r="A2876" s="456">
        <v>95789</v>
      </c>
      <c r="B2876" s="456" t="s">
        <v>1465</v>
      </c>
      <c r="C2876" s="456" t="s">
        <v>65</v>
      </c>
      <c r="D2876" s="457">
        <v>29.69</v>
      </c>
    </row>
    <row r="2877" spans="1:4" ht="13.5" x14ac:dyDescent="0.25">
      <c r="A2877" s="456">
        <v>95791</v>
      </c>
      <c r="B2877" s="456" t="s">
        <v>1466</v>
      </c>
      <c r="C2877" s="456" t="s">
        <v>65</v>
      </c>
      <c r="D2877" s="457">
        <v>38.46</v>
      </c>
    </row>
    <row r="2878" spans="1:4" ht="13.5" x14ac:dyDescent="0.25">
      <c r="A2878" s="456">
        <v>95795</v>
      </c>
      <c r="B2878" s="456" t="s">
        <v>1467</v>
      </c>
      <c r="C2878" s="456" t="s">
        <v>65</v>
      </c>
      <c r="D2878" s="457">
        <v>27.5</v>
      </c>
    </row>
    <row r="2879" spans="1:4" ht="13.5" x14ac:dyDescent="0.25">
      <c r="A2879" s="456">
        <v>95796</v>
      </c>
      <c r="B2879" s="456" t="s">
        <v>1468</v>
      </c>
      <c r="C2879" s="456" t="s">
        <v>65</v>
      </c>
      <c r="D2879" s="457">
        <v>34.94</v>
      </c>
    </row>
    <row r="2880" spans="1:4" ht="13.5" x14ac:dyDescent="0.25">
      <c r="A2880" s="456">
        <v>95797</v>
      </c>
      <c r="B2880" s="456" t="s">
        <v>1469</v>
      </c>
      <c r="C2880" s="456" t="s">
        <v>65</v>
      </c>
      <c r="D2880" s="457">
        <v>44.62</v>
      </c>
    </row>
    <row r="2881" spans="1:4" ht="13.5" x14ac:dyDescent="0.25">
      <c r="A2881" s="456">
        <v>95801</v>
      </c>
      <c r="B2881" s="456" t="s">
        <v>1470</v>
      </c>
      <c r="C2881" s="456" t="s">
        <v>65</v>
      </c>
      <c r="D2881" s="457">
        <v>33.090000000000003</v>
      </c>
    </row>
    <row r="2882" spans="1:4" ht="13.5" x14ac:dyDescent="0.25">
      <c r="A2882" s="456">
        <v>95802</v>
      </c>
      <c r="B2882" s="456" t="s">
        <v>1471</v>
      </c>
      <c r="C2882" s="456" t="s">
        <v>65</v>
      </c>
      <c r="D2882" s="457">
        <v>36.950000000000003</v>
      </c>
    </row>
    <row r="2883" spans="1:4" ht="13.5" x14ac:dyDescent="0.25">
      <c r="A2883" s="456">
        <v>95803</v>
      </c>
      <c r="B2883" s="456" t="s">
        <v>1472</v>
      </c>
      <c r="C2883" s="456" t="s">
        <v>65</v>
      </c>
      <c r="D2883" s="457">
        <v>49.31</v>
      </c>
    </row>
    <row r="2884" spans="1:4" ht="13.5" x14ac:dyDescent="0.25">
      <c r="A2884" s="456">
        <v>95804</v>
      </c>
      <c r="B2884" s="456" t="s">
        <v>1473</v>
      </c>
      <c r="C2884" s="456" t="s">
        <v>65</v>
      </c>
      <c r="D2884" s="457">
        <v>20.76</v>
      </c>
    </row>
    <row r="2885" spans="1:4" ht="13.5" x14ac:dyDescent="0.25">
      <c r="A2885" s="456">
        <v>95805</v>
      </c>
      <c r="B2885" s="456" t="s">
        <v>1474</v>
      </c>
      <c r="C2885" s="456" t="s">
        <v>65</v>
      </c>
      <c r="D2885" s="457">
        <v>20.94</v>
      </c>
    </row>
    <row r="2886" spans="1:4" ht="13.5" x14ac:dyDescent="0.25">
      <c r="A2886" s="456">
        <v>95806</v>
      </c>
      <c r="B2886" s="456" t="s">
        <v>1475</v>
      </c>
      <c r="C2886" s="456" t="s">
        <v>65</v>
      </c>
      <c r="D2886" s="457">
        <v>21.63</v>
      </c>
    </row>
    <row r="2887" spans="1:4" ht="13.5" x14ac:dyDescent="0.25">
      <c r="A2887" s="456">
        <v>95807</v>
      </c>
      <c r="B2887" s="456" t="s">
        <v>1476</v>
      </c>
      <c r="C2887" s="456" t="s">
        <v>65</v>
      </c>
      <c r="D2887" s="457">
        <v>23.8</v>
      </c>
    </row>
    <row r="2888" spans="1:4" ht="13.5" x14ac:dyDescent="0.25">
      <c r="A2888" s="456">
        <v>95808</v>
      </c>
      <c r="B2888" s="456" t="s">
        <v>1477</v>
      </c>
      <c r="C2888" s="456" t="s">
        <v>65</v>
      </c>
      <c r="D2888" s="457">
        <v>24.35</v>
      </c>
    </row>
    <row r="2889" spans="1:4" ht="13.5" x14ac:dyDescent="0.25">
      <c r="A2889" s="456">
        <v>95809</v>
      </c>
      <c r="B2889" s="456" t="s">
        <v>1478</v>
      </c>
      <c r="C2889" s="456" t="s">
        <v>65</v>
      </c>
      <c r="D2889" s="457">
        <v>26.81</v>
      </c>
    </row>
    <row r="2890" spans="1:4" ht="13.5" x14ac:dyDescent="0.25">
      <c r="A2890" s="456">
        <v>95810</v>
      </c>
      <c r="B2890" s="456" t="s">
        <v>1479</v>
      </c>
      <c r="C2890" s="456" t="s">
        <v>65</v>
      </c>
      <c r="D2890" s="457">
        <v>13.45</v>
      </c>
    </row>
    <row r="2891" spans="1:4" ht="13.5" x14ac:dyDescent="0.25">
      <c r="A2891" s="456">
        <v>95811</v>
      </c>
      <c r="B2891" s="456" t="s">
        <v>1480</v>
      </c>
      <c r="C2891" s="456" t="s">
        <v>65</v>
      </c>
      <c r="D2891" s="457">
        <v>14</v>
      </c>
    </row>
    <row r="2892" spans="1:4" ht="13.5" x14ac:dyDescent="0.25">
      <c r="A2892" s="456">
        <v>95812</v>
      </c>
      <c r="B2892" s="456" t="s">
        <v>1481</v>
      </c>
      <c r="C2892" s="456" t="s">
        <v>65</v>
      </c>
      <c r="D2892" s="457">
        <v>16.45</v>
      </c>
    </row>
    <row r="2893" spans="1:4" ht="13.5" x14ac:dyDescent="0.25">
      <c r="A2893" s="456">
        <v>95813</v>
      </c>
      <c r="B2893" s="456" t="s">
        <v>1482</v>
      </c>
      <c r="C2893" s="456" t="s">
        <v>65</v>
      </c>
      <c r="D2893" s="457">
        <v>16.079999999999998</v>
      </c>
    </row>
    <row r="2894" spans="1:4" ht="13.5" x14ac:dyDescent="0.25">
      <c r="A2894" s="456">
        <v>95814</v>
      </c>
      <c r="B2894" s="456" t="s">
        <v>1483</v>
      </c>
      <c r="C2894" s="456" t="s">
        <v>65</v>
      </c>
      <c r="D2894" s="457">
        <v>16.91</v>
      </c>
    </row>
    <row r="2895" spans="1:4" ht="13.5" x14ac:dyDescent="0.25">
      <c r="A2895" s="456">
        <v>95815</v>
      </c>
      <c r="B2895" s="456" t="s">
        <v>1484</v>
      </c>
      <c r="C2895" s="456" t="s">
        <v>65</v>
      </c>
      <c r="D2895" s="457">
        <v>21.68</v>
      </c>
    </row>
    <row r="2896" spans="1:4" ht="13.5" x14ac:dyDescent="0.25">
      <c r="A2896" s="456">
        <v>95816</v>
      </c>
      <c r="B2896" s="456" t="s">
        <v>1485</v>
      </c>
      <c r="C2896" s="456" t="s">
        <v>65</v>
      </c>
      <c r="D2896" s="457">
        <v>29.31</v>
      </c>
    </row>
    <row r="2897" spans="1:4" ht="13.5" x14ac:dyDescent="0.25">
      <c r="A2897" s="456">
        <v>95817</v>
      </c>
      <c r="B2897" s="456" t="s">
        <v>1486</v>
      </c>
      <c r="C2897" s="456" t="s">
        <v>65</v>
      </c>
      <c r="D2897" s="457">
        <v>29.97</v>
      </c>
    </row>
    <row r="2898" spans="1:4" ht="13.5" x14ac:dyDescent="0.25">
      <c r="A2898" s="456">
        <v>95818</v>
      </c>
      <c r="B2898" s="456" t="s">
        <v>1487</v>
      </c>
      <c r="C2898" s="456" t="s">
        <v>65</v>
      </c>
      <c r="D2898" s="457">
        <v>36.409999999999997</v>
      </c>
    </row>
    <row r="2899" spans="1:4" ht="13.5" x14ac:dyDescent="0.25">
      <c r="A2899" s="456">
        <v>97881</v>
      </c>
      <c r="B2899" s="456" t="s">
        <v>11110</v>
      </c>
      <c r="C2899" s="456" t="s">
        <v>65</v>
      </c>
      <c r="D2899" s="457">
        <v>116.41</v>
      </c>
    </row>
    <row r="2900" spans="1:4" ht="13.5" x14ac:dyDescent="0.25">
      <c r="A2900" s="456">
        <v>97882</v>
      </c>
      <c r="B2900" s="456" t="s">
        <v>11111</v>
      </c>
      <c r="C2900" s="456" t="s">
        <v>65</v>
      </c>
      <c r="D2900" s="457">
        <v>182.65</v>
      </c>
    </row>
    <row r="2901" spans="1:4" ht="13.5" x14ac:dyDescent="0.25">
      <c r="A2901" s="456">
        <v>97883</v>
      </c>
      <c r="B2901" s="456" t="s">
        <v>11112</v>
      </c>
      <c r="C2901" s="456" t="s">
        <v>65</v>
      </c>
      <c r="D2901" s="457">
        <v>350.7</v>
      </c>
    </row>
    <row r="2902" spans="1:4" ht="13.5" x14ac:dyDescent="0.25">
      <c r="A2902" s="456">
        <v>97884</v>
      </c>
      <c r="B2902" s="456" t="s">
        <v>11113</v>
      </c>
      <c r="C2902" s="456" t="s">
        <v>65</v>
      </c>
      <c r="D2902" s="457">
        <v>685.16</v>
      </c>
    </row>
    <row r="2903" spans="1:4" ht="13.5" x14ac:dyDescent="0.25">
      <c r="A2903" s="456">
        <v>97885</v>
      </c>
      <c r="B2903" s="456" t="s">
        <v>11114</v>
      </c>
      <c r="C2903" s="456" t="s">
        <v>65</v>
      </c>
      <c r="D2903" s="458">
        <v>1061.21</v>
      </c>
    </row>
    <row r="2904" spans="1:4" ht="13.5" x14ac:dyDescent="0.25">
      <c r="A2904" s="456">
        <v>97886</v>
      </c>
      <c r="B2904" s="456" t="s">
        <v>11115</v>
      </c>
      <c r="C2904" s="456" t="s">
        <v>65</v>
      </c>
      <c r="D2904" s="457">
        <v>162.5</v>
      </c>
    </row>
    <row r="2905" spans="1:4" ht="13.5" x14ac:dyDescent="0.25">
      <c r="A2905" s="456">
        <v>97887</v>
      </c>
      <c r="B2905" s="456" t="s">
        <v>11116</v>
      </c>
      <c r="C2905" s="456" t="s">
        <v>65</v>
      </c>
      <c r="D2905" s="457">
        <v>257.37</v>
      </c>
    </row>
    <row r="2906" spans="1:4" ht="13.5" x14ac:dyDescent="0.25">
      <c r="A2906" s="456">
        <v>97888</v>
      </c>
      <c r="B2906" s="456" t="s">
        <v>11117</v>
      </c>
      <c r="C2906" s="456" t="s">
        <v>65</v>
      </c>
      <c r="D2906" s="457">
        <v>501.93</v>
      </c>
    </row>
    <row r="2907" spans="1:4" ht="13.5" x14ac:dyDescent="0.25">
      <c r="A2907" s="456">
        <v>97889</v>
      </c>
      <c r="B2907" s="456" t="s">
        <v>11118</v>
      </c>
      <c r="C2907" s="456" t="s">
        <v>65</v>
      </c>
      <c r="D2907" s="457">
        <v>670.91</v>
      </c>
    </row>
    <row r="2908" spans="1:4" ht="13.5" x14ac:dyDescent="0.25">
      <c r="A2908" s="456">
        <v>97890</v>
      </c>
      <c r="B2908" s="456" t="s">
        <v>11119</v>
      </c>
      <c r="C2908" s="456" t="s">
        <v>65</v>
      </c>
      <c r="D2908" s="457">
        <v>781.71</v>
      </c>
    </row>
    <row r="2909" spans="1:4" ht="13.5" x14ac:dyDescent="0.25">
      <c r="A2909" s="456">
        <v>97891</v>
      </c>
      <c r="B2909" s="456" t="s">
        <v>11120</v>
      </c>
      <c r="C2909" s="456" t="s">
        <v>65</v>
      </c>
      <c r="D2909" s="457">
        <v>180.39</v>
      </c>
    </row>
    <row r="2910" spans="1:4" ht="13.5" x14ac:dyDescent="0.25">
      <c r="A2910" s="456">
        <v>97892</v>
      </c>
      <c r="B2910" s="456" t="s">
        <v>11121</v>
      </c>
      <c r="C2910" s="456" t="s">
        <v>65</v>
      </c>
      <c r="D2910" s="457">
        <v>339.16</v>
      </c>
    </row>
    <row r="2911" spans="1:4" ht="13.5" x14ac:dyDescent="0.25">
      <c r="A2911" s="456">
        <v>97893</v>
      </c>
      <c r="B2911" s="456" t="s">
        <v>11122</v>
      </c>
      <c r="C2911" s="456" t="s">
        <v>65</v>
      </c>
      <c r="D2911" s="457">
        <v>463.36</v>
      </c>
    </row>
    <row r="2912" spans="1:4" ht="13.5" x14ac:dyDescent="0.25">
      <c r="A2912" s="456">
        <v>97894</v>
      </c>
      <c r="B2912" s="456" t="s">
        <v>11123</v>
      </c>
      <c r="C2912" s="456" t="s">
        <v>65</v>
      </c>
      <c r="D2912" s="457">
        <v>530.17999999999995</v>
      </c>
    </row>
    <row r="2913" spans="1:4" ht="13.5" x14ac:dyDescent="0.25">
      <c r="A2913" s="456">
        <v>93653</v>
      </c>
      <c r="B2913" s="456" t="s">
        <v>9127</v>
      </c>
      <c r="C2913" s="456" t="s">
        <v>65</v>
      </c>
      <c r="D2913" s="457">
        <v>11.75</v>
      </c>
    </row>
    <row r="2914" spans="1:4" ht="13.5" x14ac:dyDescent="0.25">
      <c r="A2914" s="456">
        <v>93654</v>
      </c>
      <c r="B2914" s="456" t="s">
        <v>9128</v>
      </c>
      <c r="C2914" s="456" t="s">
        <v>65</v>
      </c>
      <c r="D2914" s="457">
        <v>12.24</v>
      </c>
    </row>
    <row r="2915" spans="1:4" ht="13.5" x14ac:dyDescent="0.25">
      <c r="A2915" s="456">
        <v>93655</v>
      </c>
      <c r="B2915" s="456" t="s">
        <v>9129</v>
      </c>
      <c r="C2915" s="456" t="s">
        <v>65</v>
      </c>
      <c r="D2915" s="457">
        <v>13.18</v>
      </c>
    </row>
    <row r="2916" spans="1:4" ht="13.5" x14ac:dyDescent="0.25">
      <c r="A2916" s="456">
        <v>93656</v>
      </c>
      <c r="B2916" s="456" t="s">
        <v>9130</v>
      </c>
      <c r="C2916" s="456" t="s">
        <v>65</v>
      </c>
      <c r="D2916" s="457">
        <v>13.18</v>
      </c>
    </row>
    <row r="2917" spans="1:4" ht="13.5" x14ac:dyDescent="0.25">
      <c r="A2917" s="456">
        <v>93657</v>
      </c>
      <c r="B2917" s="456" t="s">
        <v>9131</v>
      </c>
      <c r="C2917" s="456" t="s">
        <v>65</v>
      </c>
      <c r="D2917" s="457">
        <v>14.34</v>
      </c>
    </row>
    <row r="2918" spans="1:4" ht="13.5" x14ac:dyDescent="0.25">
      <c r="A2918" s="456">
        <v>93658</v>
      </c>
      <c r="B2918" s="456" t="s">
        <v>9132</v>
      </c>
      <c r="C2918" s="456" t="s">
        <v>65</v>
      </c>
      <c r="D2918" s="457">
        <v>20.79</v>
      </c>
    </row>
    <row r="2919" spans="1:4" ht="13.5" x14ac:dyDescent="0.25">
      <c r="A2919" s="456">
        <v>93659</v>
      </c>
      <c r="B2919" s="456" t="s">
        <v>9133</v>
      </c>
      <c r="C2919" s="456" t="s">
        <v>65</v>
      </c>
      <c r="D2919" s="457">
        <v>23.12</v>
      </c>
    </row>
    <row r="2920" spans="1:4" ht="13.5" x14ac:dyDescent="0.25">
      <c r="A2920" s="456">
        <v>93660</v>
      </c>
      <c r="B2920" s="456" t="s">
        <v>9134</v>
      </c>
      <c r="C2920" s="456" t="s">
        <v>65</v>
      </c>
      <c r="D2920" s="457">
        <v>59.51</v>
      </c>
    </row>
    <row r="2921" spans="1:4" ht="13.5" x14ac:dyDescent="0.25">
      <c r="A2921" s="456">
        <v>93661</v>
      </c>
      <c r="B2921" s="456" t="s">
        <v>9135</v>
      </c>
      <c r="C2921" s="456" t="s">
        <v>65</v>
      </c>
      <c r="D2921" s="457">
        <v>60.48</v>
      </c>
    </row>
    <row r="2922" spans="1:4" ht="13.5" x14ac:dyDescent="0.25">
      <c r="A2922" s="456">
        <v>93662</v>
      </c>
      <c r="B2922" s="456" t="s">
        <v>9136</v>
      </c>
      <c r="C2922" s="456" t="s">
        <v>65</v>
      </c>
      <c r="D2922" s="457">
        <v>62.38</v>
      </c>
    </row>
    <row r="2923" spans="1:4" ht="13.5" x14ac:dyDescent="0.25">
      <c r="A2923" s="456">
        <v>93663</v>
      </c>
      <c r="B2923" s="456" t="s">
        <v>9137</v>
      </c>
      <c r="C2923" s="456" t="s">
        <v>65</v>
      </c>
      <c r="D2923" s="457">
        <v>62.38</v>
      </c>
    </row>
    <row r="2924" spans="1:4" ht="13.5" x14ac:dyDescent="0.25">
      <c r="A2924" s="456">
        <v>93664</v>
      </c>
      <c r="B2924" s="456" t="s">
        <v>9138</v>
      </c>
      <c r="C2924" s="456" t="s">
        <v>65</v>
      </c>
      <c r="D2924" s="457">
        <v>64.680000000000007</v>
      </c>
    </row>
    <row r="2925" spans="1:4" ht="13.5" x14ac:dyDescent="0.25">
      <c r="A2925" s="456">
        <v>93665</v>
      </c>
      <c r="B2925" s="456" t="s">
        <v>9139</v>
      </c>
      <c r="C2925" s="456" t="s">
        <v>65</v>
      </c>
      <c r="D2925" s="457">
        <v>67.430000000000007</v>
      </c>
    </row>
    <row r="2926" spans="1:4" ht="13.5" x14ac:dyDescent="0.25">
      <c r="A2926" s="456">
        <v>93666</v>
      </c>
      <c r="B2926" s="456" t="s">
        <v>9140</v>
      </c>
      <c r="C2926" s="456" t="s">
        <v>65</v>
      </c>
      <c r="D2926" s="457">
        <v>72.09</v>
      </c>
    </row>
    <row r="2927" spans="1:4" ht="13.5" x14ac:dyDescent="0.25">
      <c r="A2927" s="456">
        <v>93667</v>
      </c>
      <c r="B2927" s="456" t="s">
        <v>9141</v>
      </c>
      <c r="C2927" s="456" t="s">
        <v>65</v>
      </c>
      <c r="D2927" s="457">
        <v>74.08</v>
      </c>
    </row>
    <row r="2928" spans="1:4" ht="13.5" x14ac:dyDescent="0.25">
      <c r="A2928" s="456">
        <v>93668</v>
      </c>
      <c r="B2928" s="456" t="s">
        <v>9142</v>
      </c>
      <c r="C2928" s="456" t="s">
        <v>65</v>
      </c>
      <c r="D2928" s="457">
        <v>75.53</v>
      </c>
    </row>
    <row r="2929" spans="1:4" ht="13.5" x14ac:dyDescent="0.25">
      <c r="A2929" s="456">
        <v>93669</v>
      </c>
      <c r="B2929" s="456" t="s">
        <v>9143</v>
      </c>
      <c r="C2929" s="456" t="s">
        <v>65</v>
      </c>
      <c r="D2929" s="457">
        <v>78.38</v>
      </c>
    </row>
    <row r="2930" spans="1:4" ht="13.5" x14ac:dyDescent="0.25">
      <c r="A2930" s="456">
        <v>93670</v>
      </c>
      <c r="B2930" s="456" t="s">
        <v>9144</v>
      </c>
      <c r="C2930" s="456" t="s">
        <v>65</v>
      </c>
      <c r="D2930" s="457">
        <v>78.38</v>
      </c>
    </row>
    <row r="2931" spans="1:4" ht="13.5" x14ac:dyDescent="0.25">
      <c r="A2931" s="456">
        <v>93671</v>
      </c>
      <c r="B2931" s="456" t="s">
        <v>9145</v>
      </c>
      <c r="C2931" s="456" t="s">
        <v>65</v>
      </c>
      <c r="D2931" s="457">
        <v>81.84</v>
      </c>
    </row>
    <row r="2932" spans="1:4" ht="13.5" x14ac:dyDescent="0.25">
      <c r="A2932" s="456">
        <v>93672</v>
      </c>
      <c r="B2932" s="456" t="s">
        <v>9146</v>
      </c>
      <c r="C2932" s="456" t="s">
        <v>65</v>
      </c>
      <c r="D2932" s="457">
        <v>87.24</v>
      </c>
    </row>
    <row r="2933" spans="1:4" ht="13.5" x14ac:dyDescent="0.25">
      <c r="A2933" s="456">
        <v>93673</v>
      </c>
      <c r="B2933" s="456" t="s">
        <v>9147</v>
      </c>
      <c r="C2933" s="456" t="s">
        <v>65</v>
      </c>
      <c r="D2933" s="457">
        <v>94.23</v>
      </c>
    </row>
    <row r="2934" spans="1:4" ht="13.5" x14ac:dyDescent="0.25">
      <c r="A2934" s="456">
        <v>97359</v>
      </c>
      <c r="B2934" s="456" t="s">
        <v>9148</v>
      </c>
      <c r="C2934" s="456" t="s">
        <v>65</v>
      </c>
      <c r="D2934" s="458">
        <v>3153.96</v>
      </c>
    </row>
    <row r="2935" spans="1:4" ht="13.5" x14ac:dyDescent="0.25">
      <c r="A2935" s="456">
        <v>97360</v>
      </c>
      <c r="B2935" s="456" t="s">
        <v>9149</v>
      </c>
      <c r="C2935" s="456" t="s">
        <v>65</v>
      </c>
      <c r="D2935" s="458">
        <v>6086.49</v>
      </c>
    </row>
    <row r="2936" spans="1:4" ht="13.5" x14ac:dyDescent="0.25">
      <c r="A2936" s="456">
        <v>97361</v>
      </c>
      <c r="B2936" s="456" t="s">
        <v>9150</v>
      </c>
      <c r="C2936" s="456" t="s">
        <v>65</v>
      </c>
      <c r="D2936" s="458">
        <v>8115.32</v>
      </c>
    </row>
    <row r="2937" spans="1:4" ht="13.5" x14ac:dyDescent="0.25">
      <c r="A2937" s="456">
        <v>97362</v>
      </c>
      <c r="B2937" s="456" t="s">
        <v>9151</v>
      </c>
      <c r="C2937" s="456" t="s">
        <v>65</v>
      </c>
      <c r="D2937" s="458">
        <v>2183.77</v>
      </c>
    </row>
    <row r="2938" spans="1:4" ht="13.5" x14ac:dyDescent="0.25">
      <c r="A2938" s="456">
        <v>101875</v>
      </c>
      <c r="B2938" s="456" t="s">
        <v>9152</v>
      </c>
      <c r="C2938" s="456" t="s">
        <v>65</v>
      </c>
      <c r="D2938" s="457">
        <v>461.11</v>
      </c>
    </row>
    <row r="2939" spans="1:4" ht="13.5" x14ac:dyDescent="0.25">
      <c r="A2939" s="456">
        <v>101876</v>
      </c>
      <c r="B2939" s="456" t="s">
        <v>9153</v>
      </c>
      <c r="C2939" s="456" t="s">
        <v>65</v>
      </c>
      <c r="D2939" s="457">
        <v>69.62</v>
      </c>
    </row>
    <row r="2940" spans="1:4" ht="13.5" x14ac:dyDescent="0.25">
      <c r="A2940" s="456">
        <v>101877</v>
      </c>
      <c r="B2940" s="456" t="s">
        <v>9154</v>
      </c>
      <c r="C2940" s="456" t="s">
        <v>65</v>
      </c>
      <c r="D2940" s="457">
        <v>47.71</v>
      </c>
    </row>
    <row r="2941" spans="1:4" ht="13.5" x14ac:dyDescent="0.25">
      <c r="A2941" s="456">
        <v>101878</v>
      </c>
      <c r="B2941" s="456" t="s">
        <v>9155</v>
      </c>
      <c r="C2941" s="456" t="s">
        <v>65</v>
      </c>
      <c r="D2941" s="457">
        <v>624.19000000000005</v>
      </c>
    </row>
    <row r="2942" spans="1:4" ht="13.5" x14ac:dyDescent="0.25">
      <c r="A2942" s="456">
        <v>101879</v>
      </c>
      <c r="B2942" s="456" t="s">
        <v>9156</v>
      </c>
      <c r="C2942" s="456" t="s">
        <v>65</v>
      </c>
      <c r="D2942" s="457">
        <v>670.73</v>
      </c>
    </row>
    <row r="2943" spans="1:4" ht="13.5" x14ac:dyDescent="0.25">
      <c r="A2943" s="456">
        <v>101880</v>
      </c>
      <c r="B2943" s="456" t="s">
        <v>9157</v>
      </c>
      <c r="C2943" s="456" t="s">
        <v>65</v>
      </c>
      <c r="D2943" s="457">
        <v>771.53</v>
      </c>
    </row>
    <row r="2944" spans="1:4" ht="13.5" x14ac:dyDescent="0.25">
      <c r="A2944" s="456">
        <v>101881</v>
      </c>
      <c r="B2944" s="456" t="s">
        <v>9158</v>
      </c>
      <c r="C2944" s="456" t="s">
        <v>65</v>
      </c>
      <c r="D2944" s="458">
        <v>1115.52</v>
      </c>
    </row>
    <row r="2945" spans="1:4" ht="13.5" x14ac:dyDescent="0.25">
      <c r="A2945" s="456">
        <v>101882</v>
      </c>
      <c r="B2945" s="456" t="s">
        <v>9159</v>
      </c>
      <c r="C2945" s="456" t="s">
        <v>65</v>
      </c>
      <c r="D2945" s="458">
        <v>1589.62</v>
      </c>
    </row>
    <row r="2946" spans="1:4" ht="13.5" x14ac:dyDescent="0.25">
      <c r="A2946" s="456">
        <v>101883</v>
      </c>
      <c r="B2946" s="456" t="s">
        <v>9160</v>
      </c>
      <c r="C2946" s="456" t="s">
        <v>65</v>
      </c>
      <c r="D2946" s="457">
        <v>639.03</v>
      </c>
    </row>
    <row r="2947" spans="1:4" ht="13.5" x14ac:dyDescent="0.25">
      <c r="A2947" s="456">
        <v>101890</v>
      </c>
      <c r="B2947" s="456" t="s">
        <v>9161</v>
      </c>
      <c r="C2947" s="456" t="s">
        <v>65</v>
      </c>
      <c r="D2947" s="457">
        <v>16.03</v>
      </c>
    </row>
    <row r="2948" spans="1:4" ht="13.5" x14ac:dyDescent="0.25">
      <c r="A2948" s="456">
        <v>101891</v>
      </c>
      <c r="B2948" s="456" t="s">
        <v>9162</v>
      </c>
      <c r="C2948" s="456" t="s">
        <v>65</v>
      </c>
      <c r="D2948" s="457">
        <v>27.44</v>
      </c>
    </row>
    <row r="2949" spans="1:4" ht="13.5" x14ac:dyDescent="0.25">
      <c r="A2949" s="456">
        <v>101892</v>
      </c>
      <c r="B2949" s="456" t="s">
        <v>9163</v>
      </c>
      <c r="C2949" s="456" t="s">
        <v>65</v>
      </c>
      <c r="D2949" s="457">
        <v>74.319999999999993</v>
      </c>
    </row>
    <row r="2950" spans="1:4" ht="13.5" x14ac:dyDescent="0.25">
      <c r="A2950" s="456">
        <v>101893</v>
      </c>
      <c r="B2950" s="456" t="s">
        <v>9164</v>
      </c>
      <c r="C2950" s="456" t="s">
        <v>65</v>
      </c>
      <c r="D2950" s="457">
        <v>94.49</v>
      </c>
    </row>
    <row r="2951" spans="1:4" ht="13.5" x14ac:dyDescent="0.25">
      <c r="A2951" s="456">
        <v>101894</v>
      </c>
      <c r="B2951" s="456" t="s">
        <v>9165</v>
      </c>
      <c r="C2951" s="456" t="s">
        <v>65</v>
      </c>
      <c r="D2951" s="457">
        <v>154.69999999999999</v>
      </c>
    </row>
    <row r="2952" spans="1:4" ht="13.5" x14ac:dyDescent="0.25">
      <c r="A2952" s="456">
        <v>101895</v>
      </c>
      <c r="B2952" s="456" t="s">
        <v>9166</v>
      </c>
      <c r="C2952" s="456" t="s">
        <v>65</v>
      </c>
      <c r="D2952" s="457">
        <v>432.9</v>
      </c>
    </row>
    <row r="2953" spans="1:4" ht="13.5" x14ac:dyDescent="0.25">
      <c r="A2953" s="456">
        <v>101896</v>
      </c>
      <c r="B2953" s="456" t="s">
        <v>9167</v>
      </c>
      <c r="C2953" s="456" t="s">
        <v>65</v>
      </c>
      <c r="D2953" s="457">
        <v>658.21</v>
      </c>
    </row>
    <row r="2954" spans="1:4" ht="13.5" x14ac:dyDescent="0.25">
      <c r="A2954" s="456">
        <v>101897</v>
      </c>
      <c r="B2954" s="456" t="s">
        <v>9168</v>
      </c>
      <c r="C2954" s="456" t="s">
        <v>65</v>
      </c>
      <c r="D2954" s="458">
        <v>1062.6600000000001</v>
      </c>
    </row>
    <row r="2955" spans="1:4" ht="13.5" x14ac:dyDescent="0.25">
      <c r="A2955" s="456">
        <v>101898</v>
      </c>
      <c r="B2955" s="456" t="s">
        <v>9169</v>
      </c>
      <c r="C2955" s="456" t="s">
        <v>65</v>
      </c>
      <c r="D2955" s="458">
        <v>1430.67</v>
      </c>
    </row>
    <row r="2956" spans="1:4" ht="13.5" x14ac:dyDescent="0.25">
      <c r="A2956" s="456">
        <v>101899</v>
      </c>
      <c r="B2956" s="456" t="s">
        <v>9170</v>
      </c>
      <c r="C2956" s="456" t="s">
        <v>65</v>
      </c>
      <c r="D2956" s="458">
        <v>2306.04</v>
      </c>
    </row>
    <row r="2957" spans="1:4" ht="13.5" x14ac:dyDescent="0.25">
      <c r="A2957" s="456">
        <v>101900</v>
      </c>
      <c r="B2957" s="456" t="s">
        <v>9171</v>
      </c>
      <c r="C2957" s="456" t="s">
        <v>65</v>
      </c>
      <c r="D2957" s="458">
        <v>4841.4799999999996</v>
      </c>
    </row>
    <row r="2958" spans="1:4" ht="13.5" x14ac:dyDescent="0.25">
      <c r="A2958" s="456">
        <v>101901</v>
      </c>
      <c r="B2958" s="456" t="s">
        <v>9172</v>
      </c>
      <c r="C2958" s="456" t="s">
        <v>65</v>
      </c>
      <c r="D2958" s="457">
        <v>138.41</v>
      </c>
    </row>
    <row r="2959" spans="1:4" ht="13.5" x14ac:dyDescent="0.25">
      <c r="A2959" s="456">
        <v>101902</v>
      </c>
      <c r="B2959" s="456" t="s">
        <v>9173</v>
      </c>
      <c r="C2959" s="456" t="s">
        <v>65</v>
      </c>
      <c r="D2959" s="457">
        <v>170.8</v>
      </c>
    </row>
    <row r="2960" spans="1:4" ht="13.5" x14ac:dyDescent="0.25">
      <c r="A2960" s="456">
        <v>101903</v>
      </c>
      <c r="B2960" s="456" t="s">
        <v>9174</v>
      </c>
      <c r="C2960" s="456" t="s">
        <v>65</v>
      </c>
      <c r="D2960" s="457">
        <v>356.88</v>
      </c>
    </row>
    <row r="2961" spans="1:4" ht="13.5" x14ac:dyDescent="0.25">
      <c r="A2961" s="456">
        <v>101904</v>
      </c>
      <c r="B2961" s="456" t="s">
        <v>9175</v>
      </c>
      <c r="C2961" s="456" t="s">
        <v>65</v>
      </c>
      <c r="D2961" s="458">
        <v>1319.85</v>
      </c>
    </row>
    <row r="2962" spans="1:4" ht="13.5" x14ac:dyDescent="0.25">
      <c r="A2962" s="456">
        <v>101938</v>
      </c>
      <c r="B2962" s="456" t="s">
        <v>9176</v>
      </c>
      <c r="C2962" s="456" t="s">
        <v>65</v>
      </c>
      <c r="D2962" s="457">
        <v>93.62</v>
      </c>
    </row>
    <row r="2963" spans="1:4" ht="13.5" x14ac:dyDescent="0.25">
      <c r="A2963" s="456">
        <v>101946</v>
      </c>
      <c r="B2963" s="456" t="s">
        <v>9177</v>
      </c>
      <c r="C2963" s="456" t="s">
        <v>65</v>
      </c>
      <c r="D2963" s="457">
        <v>133.18</v>
      </c>
    </row>
    <row r="2964" spans="1:4" ht="13.5" x14ac:dyDescent="0.25">
      <c r="A2964" s="456">
        <v>91945</v>
      </c>
      <c r="B2964" s="456" t="s">
        <v>1488</v>
      </c>
      <c r="C2964" s="456" t="s">
        <v>65</v>
      </c>
      <c r="D2964" s="457">
        <v>7.78</v>
      </c>
    </row>
    <row r="2965" spans="1:4" ht="13.5" x14ac:dyDescent="0.25">
      <c r="A2965" s="456">
        <v>91946</v>
      </c>
      <c r="B2965" s="456" t="s">
        <v>1489</v>
      </c>
      <c r="C2965" s="456" t="s">
        <v>65</v>
      </c>
      <c r="D2965" s="457">
        <v>6.51</v>
      </c>
    </row>
    <row r="2966" spans="1:4" ht="13.5" x14ac:dyDescent="0.25">
      <c r="A2966" s="456">
        <v>91947</v>
      </c>
      <c r="B2966" s="456" t="s">
        <v>1490</v>
      </c>
      <c r="C2966" s="456" t="s">
        <v>65</v>
      </c>
      <c r="D2966" s="457">
        <v>5.72</v>
      </c>
    </row>
    <row r="2967" spans="1:4" ht="13.5" x14ac:dyDescent="0.25">
      <c r="A2967" s="456">
        <v>91949</v>
      </c>
      <c r="B2967" s="456" t="s">
        <v>1491</v>
      </c>
      <c r="C2967" s="456" t="s">
        <v>65</v>
      </c>
      <c r="D2967" s="457">
        <v>11.92</v>
      </c>
    </row>
    <row r="2968" spans="1:4" ht="13.5" x14ac:dyDescent="0.25">
      <c r="A2968" s="456">
        <v>91950</v>
      </c>
      <c r="B2968" s="456" t="s">
        <v>1492</v>
      </c>
      <c r="C2968" s="456" t="s">
        <v>65</v>
      </c>
      <c r="D2968" s="457">
        <v>10.39</v>
      </c>
    </row>
    <row r="2969" spans="1:4" ht="13.5" x14ac:dyDescent="0.25">
      <c r="A2969" s="456">
        <v>91951</v>
      </c>
      <c r="B2969" s="456" t="s">
        <v>1493</v>
      </c>
      <c r="C2969" s="456" t="s">
        <v>65</v>
      </c>
      <c r="D2969" s="457">
        <v>9.4700000000000006</v>
      </c>
    </row>
    <row r="2970" spans="1:4" ht="13.5" x14ac:dyDescent="0.25">
      <c r="A2970" s="456">
        <v>91952</v>
      </c>
      <c r="B2970" s="456" t="s">
        <v>1494</v>
      </c>
      <c r="C2970" s="456" t="s">
        <v>65</v>
      </c>
      <c r="D2970" s="457">
        <v>14.6</v>
      </c>
    </row>
    <row r="2971" spans="1:4" ht="13.5" x14ac:dyDescent="0.25">
      <c r="A2971" s="456">
        <v>91953</v>
      </c>
      <c r="B2971" s="456" t="s">
        <v>1495</v>
      </c>
      <c r="C2971" s="456" t="s">
        <v>65</v>
      </c>
      <c r="D2971" s="457">
        <v>21.11</v>
      </c>
    </row>
    <row r="2972" spans="1:4" ht="13.5" x14ac:dyDescent="0.25">
      <c r="A2972" s="456">
        <v>91954</v>
      </c>
      <c r="B2972" s="456" t="s">
        <v>1496</v>
      </c>
      <c r="C2972" s="456" t="s">
        <v>65</v>
      </c>
      <c r="D2972" s="457">
        <v>19.59</v>
      </c>
    </row>
    <row r="2973" spans="1:4" ht="13.5" x14ac:dyDescent="0.25">
      <c r="A2973" s="456">
        <v>91955</v>
      </c>
      <c r="B2973" s="456" t="s">
        <v>1497</v>
      </c>
      <c r="C2973" s="456" t="s">
        <v>65</v>
      </c>
      <c r="D2973" s="457">
        <v>26.1</v>
      </c>
    </row>
    <row r="2974" spans="1:4" ht="13.5" x14ac:dyDescent="0.25">
      <c r="A2974" s="456">
        <v>91956</v>
      </c>
      <c r="B2974" s="456" t="s">
        <v>1498</v>
      </c>
      <c r="C2974" s="456" t="s">
        <v>65</v>
      </c>
      <c r="D2974" s="457">
        <v>31.84</v>
      </c>
    </row>
    <row r="2975" spans="1:4" ht="13.5" x14ac:dyDescent="0.25">
      <c r="A2975" s="456">
        <v>91957</v>
      </c>
      <c r="B2975" s="456" t="s">
        <v>1499</v>
      </c>
      <c r="C2975" s="456" t="s">
        <v>65</v>
      </c>
      <c r="D2975" s="457">
        <v>38.35</v>
      </c>
    </row>
    <row r="2976" spans="1:4" ht="13.5" x14ac:dyDescent="0.25">
      <c r="A2976" s="456">
        <v>91958</v>
      </c>
      <c r="B2976" s="456" t="s">
        <v>1500</v>
      </c>
      <c r="C2976" s="456" t="s">
        <v>65</v>
      </c>
      <c r="D2976" s="457">
        <v>26.88</v>
      </c>
    </row>
    <row r="2977" spans="1:4" ht="13.5" x14ac:dyDescent="0.25">
      <c r="A2977" s="456">
        <v>91959</v>
      </c>
      <c r="B2977" s="456" t="s">
        <v>1501</v>
      </c>
      <c r="C2977" s="456" t="s">
        <v>65</v>
      </c>
      <c r="D2977" s="457">
        <v>33.39</v>
      </c>
    </row>
    <row r="2978" spans="1:4" ht="13.5" x14ac:dyDescent="0.25">
      <c r="A2978" s="456">
        <v>91960</v>
      </c>
      <c r="B2978" s="456" t="s">
        <v>1502</v>
      </c>
      <c r="C2978" s="456" t="s">
        <v>65</v>
      </c>
      <c r="D2978" s="457">
        <v>36.83</v>
      </c>
    </row>
    <row r="2979" spans="1:4" ht="13.5" x14ac:dyDescent="0.25">
      <c r="A2979" s="456">
        <v>91961</v>
      </c>
      <c r="B2979" s="456" t="s">
        <v>1503</v>
      </c>
      <c r="C2979" s="456" t="s">
        <v>65</v>
      </c>
      <c r="D2979" s="457">
        <v>43.34</v>
      </c>
    </row>
    <row r="2980" spans="1:4" ht="13.5" x14ac:dyDescent="0.25">
      <c r="A2980" s="456">
        <v>91962</v>
      </c>
      <c r="B2980" s="456" t="s">
        <v>1504</v>
      </c>
      <c r="C2980" s="456" t="s">
        <v>65</v>
      </c>
      <c r="D2980" s="457">
        <v>49.12</v>
      </c>
    </row>
    <row r="2981" spans="1:4" ht="13.5" x14ac:dyDescent="0.25">
      <c r="A2981" s="456">
        <v>91963</v>
      </c>
      <c r="B2981" s="456" t="s">
        <v>1505</v>
      </c>
      <c r="C2981" s="456" t="s">
        <v>65</v>
      </c>
      <c r="D2981" s="457">
        <v>55.63</v>
      </c>
    </row>
    <row r="2982" spans="1:4" ht="13.5" x14ac:dyDescent="0.25">
      <c r="A2982" s="456">
        <v>91964</v>
      </c>
      <c r="B2982" s="456" t="s">
        <v>1506</v>
      </c>
      <c r="C2982" s="456" t="s">
        <v>65</v>
      </c>
      <c r="D2982" s="457">
        <v>44.13</v>
      </c>
    </row>
    <row r="2983" spans="1:4" ht="13.5" x14ac:dyDescent="0.25">
      <c r="A2983" s="456">
        <v>91965</v>
      </c>
      <c r="B2983" s="456" t="s">
        <v>1507</v>
      </c>
      <c r="C2983" s="456" t="s">
        <v>65</v>
      </c>
      <c r="D2983" s="457">
        <v>50.64</v>
      </c>
    </row>
    <row r="2984" spans="1:4" ht="13.5" x14ac:dyDescent="0.25">
      <c r="A2984" s="456">
        <v>91966</v>
      </c>
      <c r="B2984" s="456" t="s">
        <v>1508</v>
      </c>
      <c r="C2984" s="456" t="s">
        <v>65</v>
      </c>
      <c r="D2984" s="457">
        <v>39.17</v>
      </c>
    </row>
    <row r="2985" spans="1:4" ht="13.5" x14ac:dyDescent="0.25">
      <c r="A2985" s="456">
        <v>91967</v>
      </c>
      <c r="B2985" s="456" t="s">
        <v>1509</v>
      </c>
      <c r="C2985" s="456" t="s">
        <v>65</v>
      </c>
      <c r="D2985" s="457">
        <v>45.68</v>
      </c>
    </row>
    <row r="2986" spans="1:4" ht="13.5" x14ac:dyDescent="0.25">
      <c r="A2986" s="456">
        <v>91968</v>
      </c>
      <c r="B2986" s="456" t="s">
        <v>1510</v>
      </c>
      <c r="C2986" s="456" t="s">
        <v>65</v>
      </c>
      <c r="D2986" s="457">
        <v>54.07</v>
      </c>
    </row>
    <row r="2987" spans="1:4" ht="13.5" x14ac:dyDescent="0.25">
      <c r="A2987" s="456">
        <v>91969</v>
      </c>
      <c r="B2987" s="456" t="s">
        <v>1511</v>
      </c>
      <c r="C2987" s="456" t="s">
        <v>65</v>
      </c>
      <c r="D2987" s="457">
        <v>60.58</v>
      </c>
    </row>
    <row r="2988" spans="1:4" ht="13.5" x14ac:dyDescent="0.25">
      <c r="A2988" s="456">
        <v>91970</v>
      </c>
      <c r="B2988" s="456" t="s">
        <v>1512</v>
      </c>
      <c r="C2988" s="456" t="s">
        <v>65</v>
      </c>
      <c r="D2988" s="457">
        <v>56.69</v>
      </c>
    </row>
    <row r="2989" spans="1:4" ht="13.5" x14ac:dyDescent="0.25">
      <c r="A2989" s="456">
        <v>91971</v>
      </c>
      <c r="B2989" s="456" t="s">
        <v>1513</v>
      </c>
      <c r="C2989" s="456" t="s">
        <v>65</v>
      </c>
      <c r="D2989" s="457">
        <v>67.08</v>
      </c>
    </row>
    <row r="2990" spans="1:4" ht="13.5" x14ac:dyDescent="0.25">
      <c r="A2990" s="456">
        <v>91972</v>
      </c>
      <c r="B2990" s="456" t="s">
        <v>1514</v>
      </c>
      <c r="C2990" s="456" t="s">
        <v>65</v>
      </c>
      <c r="D2990" s="457">
        <v>61.68</v>
      </c>
    </row>
    <row r="2991" spans="1:4" ht="13.5" x14ac:dyDescent="0.25">
      <c r="A2991" s="456">
        <v>91973</v>
      </c>
      <c r="B2991" s="456" t="s">
        <v>1515</v>
      </c>
      <c r="C2991" s="456" t="s">
        <v>65</v>
      </c>
      <c r="D2991" s="457">
        <v>72.069999999999993</v>
      </c>
    </row>
    <row r="2992" spans="1:4" ht="13.5" x14ac:dyDescent="0.25">
      <c r="A2992" s="456">
        <v>91974</v>
      </c>
      <c r="B2992" s="456" t="s">
        <v>1516</v>
      </c>
      <c r="C2992" s="456" t="s">
        <v>65</v>
      </c>
      <c r="D2992" s="457">
        <v>51.69</v>
      </c>
    </row>
    <row r="2993" spans="1:4" ht="13.5" x14ac:dyDescent="0.25">
      <c r="A2993" s="456">
        <v>91975</v>
      </c>
      <c r="B2993" s="456" t="s">
        <v>1517</v>
      </c>
      <c r="C2993" s="456" t="s">
        <v>65</v>
      </c>
      <c r="D2993" s="457">
        <v>62.08</v>
      </c>
    </row>
    <row r="2994" spans="1:4" ht="13.5" x14ac:dyDescent="0.25">
      <c r="A2994" s="456">
        <v>91976</v>
      </c>
      <c r="B2994" s="456" t="s">
        <v>1518</v>
      </c>
      <c r="C2994" s="456" t="s">
        <v>65</v>
      </c>
      <c r="D2994" s="457">
        <v>76.34</v>
      </c>
    </row>
    <row r="2995" spans="1:4" ht="13.5" x14ac:dyDescent="0.25">
      <c r="A2995" s="456">
        <v>91977</v>
      </c>
      <c r="B2995" s="456" t="s">
        <v>1519</v>
      </c>
      <c r="C2995" s="456" t="s">
        <v>65</v>
      </c>
      <c r="D2995" s="457">
        <v>86.73</v>
      </c>
    </row>
    <row r="2996" spans="1:4" ht="13.5" x14ac:dyDescent="0.25">
      <c r="A2996" s="456">
        <v>91978</v>
      </c>
      <c r="B2996" s="456" t="s">
        <v>1520</v>
      </c>
      <c r="C2996" s="456" t="s">
        <v>65</v>
      </c>
      <c r="D2996" s="457">
        <v>31.4</v>
      </c>
    </row>
    <row r="2997" spans="1:4" ht="13.5" x14ac:dyDescent="0.25">
      <c r="A2997" s="456">
        <v>91979</v>
      </c>
      <c r="B2997" s="456" t="s">
        <v>1521</v>
      </c>
      <c r="C2997" s="456" t="s">
        <v>65</v>
      </c>
      <c r="D2997" s="457">
        <v>37.909999999999997</v>
      </c>
    </row>
    <row r="2998" spans="1:4" ht="13.5" x14ac:dyDescent="0.25">
      <c r="A2998" s="456">
        <v>91980</v>
      </c>
      <c r="B2998" s="456" t="s">
        <v>1522</v>
      </c>
      <c r="C2998" s="456" t="s">
        <v>65</v>
      </c>
      <c r="D2998" s="457">
        <v>30.37</v>
      </c>
    </row>
    <row r="2999" spans="1:4" ht="13.5" x14ac:dyDescent="0.25">
      <c r="A2999" s="456">
        <v>91981</v>
      </c>
      <c r="B2999" s="456" t="s">
        <v>1523</v>
      </c>
      <c r="C2999" s="456" t="s">
        <v>65</v>
      </c>
      <c r="D2999" s="457">
        <v>36.880000000000003</v>
      </c>
    </row>
    <row r="3000" spans="1:4" ht="13.5" x14ac:dyDescent="0.25">
      <c r="A3000" s="456">
        <v>91982</v>
      </c>
      <c r="B3000" s="456" t="s">
        <v>1524</v>
      </c>
      <c r="C3000" s="456" t="s">
        <v>65</v>
      </c>
      <c r="D3000" s="457">
        <v>74.37</v>
      </c>
    </row>
    <row r="3001" spans="1:4" ht="13.5" x14ac:dyDescent="0.25">
      <c r="A3001" s="456">
        <v>91983</v>
      </c>
      <c r="B3001" s="456" t="s">
        <v>1525</v>
      </c>
      <c r="C3001" s="456" t="s">
        <v>65</v>
      </c>
      <c r="D3001" s="457">
        <v>80.88</v>
      </c>
    </row>
    <row r="3002" spans="1:4" ht="13.5" x14ac:dyDescent="0.25">
      <c r="A3002" s="456">
        <v>91984</v>
      </c>
      <c r="B3002" s="456" t="s">
        <v>1526</v>
      </c>
      <c r="C3002" s="456" t="s">
        <v>65</v>
      </c>
      <c r="D3002" s="457">
        <v>13.64</v>
      </c>
    </row>
    <row r="3003" spans="1:4" ht="13.5" x14ac:dyDescent="0.25">
      <c r="A3003" s="456">
        <v>91985</v>
      </c>
      <c r="B3003" s="456" t="s">
        <v>1527</v>
      </c>
      <c r="C3003" s="456" t="s">
        <v>65</v>
      </c>
      <c r="D3003" s="457">
        <v>20.149999999999999</v>
      </c>
    </row>
    <row r="3004" spans="1:4" ht="13.5" x14ac:dyDescent="0.25">
      <c r="A3004" s="456">
        <v>91986</v>
      </c>
      <c r="B3004" s="456" t="s">
        <v>1528</v>
      </c>
      <c r="C3004" s="456" t="s">
        <v>65</v>
      </c>
      <c r="D3004" s="457">
        <v>29.39</v>
      </c>
    </row>
    <row r="3005" spans="1:4" ht="13.5" x14ac:dyDescent="0.25">
      <c r="A3005" s="456">
        <v>91987</v>
      </c>
      <c r="B3005" s="456" t="s">
        <v>1529</v>
      </c>
      <c r="C3005" s="456" t="s">
        <v>65</v>
      </c>
      <c r="D3005" s="457">
        <v>35.9</v>
      </c>
    </row>
    <row r="3006" spans="1:4" ht="13.5" x14ac:dyDescent="0.25">
      <c r="A3006" s="456">
        <v>91988</v>
      </c>
      <c r="B3006" s="456" t="s">
        <v>1530</v>
      </c>
      <c r="C3006" s="456" t="s">
        <v>65</v>
      </c>
      <c r="D3006" s="457">
        <v>17.12</v>
      </c>
    </row>
    <row r="3007" spans="1:4" ht="13.5" x14ac:dyDescent="0.25">
      <c r="A3007" s="456">
        <v>91989</v>
      </c>
      <c r="B3007" s="456" t="s">
        <v>1531</v>
      </c>
      <c r="C3007" s="456" t="s">
        <v>65</v>
      </c>
      <c r="D3007" s="457">
        <v>23.63</v>
      </c>
    </row>
    <row r="3008" spans="1:4" ht="13.5" x14ac:dyDescent="0.25">
      <c r="A3008" s="456">
        <v>91990</v>
      </c>
      <c r="B3008" s="456" t="s">
        <v>1532</v>
      </c>
      <c r="C3008" s="456" t="s">
        <v>65</v>
      </c>
      <c r="D3008" s="457">
        <v>25.9</v>
      </c>
    </row>
    <row r="3009" spans="1:4" ht="13.5" x14ac:dyDescent="0.25">
      <c r="A3009" s="456">
        <v>91991</v>
      </c>
      <c r="B3009" s="456" t="s">
        <v>1533</v>
      </c>
      <c r="C3009" s="456" t="s">
        <v>65</v>
      </c>
      <c r="D3009" s="457">
        <v>27.78</v>
      </c>
    </row>
    <row r="3010" spans="1:4" ht="13.5" x14ac:dyDescent="0.25">
      <c r="A3010" s="456">
        <v>91992</v>
      </c>
      <c r="B3010" s="456" t="s">
        <v>1534</v>
      </c>
      <c r="C3010" s="456" t="s">
        <v>65</v>
      </c>
      <c r="D3010" s="457">
        <v>32.409999999999997</v>
      </c>
    </row>
    <row r="3011" spans="1:4" ht="13.5" x14ac:dyDescent="0.25">
      <c r="A3011" s="456">
        <v>91993</v>
      </c>
      <c r="B3011" s="456" t="s">
        <v>1535</v>
      </c>
      <c r="C3011" s="456" t="s">
        <v>65</v>
      </c>
      <c r="D3011" s="457">
        <v>34.29</v>
      </c>
    </row>
    <row r="3012" spans="1:4" ht="13.5" x14ac:dyDescent="0.25">
      <c r="A3012" s="456">
        <v>91994</v>
      </c>
      <c r="B3012" s="456" t="s">
        <v>1536</v>
      </c>
      <c r="C3012" s="456" t="s">
        <v>65</v>
      </c>
      <c r="D3012" s="457">
        <v>18.62</v>
      </c>
    </row>
    <row r="3013" spans="1:4" ht="13.5" x14ac:dyDescent="0.25">
      <c r="A3013" s="456">
        <v>91995</v>
      </c>
      <c r="B3013" s="456" t="s">
        <v>1537</v>
      </c>
      <c r="C3013" s="456" t="s">
        <v>65</v>
      </c>
      <c r="D3013" s="457">
        <v>20.5</v>
      </c>
    </row>
    <row r="3014" spans="1:4" ht="13.5" x14ac:dyDescent="0.25">
      <c r="A3014" s="456">
        <v>91996</v>
      </c>
      <c r="B3014" s="456" t="s">
        <v>1538</v>
      </c>
      <c r="C3014" s="456" t="s">
        <v>65</v>
      </c>
      <c r="D3014" s="457">
        <v>25.13</v>
      </c>
    </row>
    <row r="3015" spans="1:4" ht="13.5" x14ac:dyDescent="0.25">
      <c r="A3015" s="456">
        <v>91997</v>
      </c>
      <c r="B3015" s="456" t="s">
        <v>1539</v>
      </c>
      <c r="C3015" s="456" t="s">
        <v>65</v>
      </c>
      <c r="D3015" s="457">
        <v>27.01</v>
      </c>
    </row>
    <row r="3016" spans="1:4" ht="13.5" x14ac:dyDescent="0.25">
      <c r="A3016" s="456">
        <v>91998</v>
      </c>
      <c r="B3016" s="456" t="s">
        <v>1540</v>
      </c>
      <c r="C3016" s="456" t="s">
        <v>65</v>
      </c>
      <c r="D3016" s="457">
        <v>15.79</v>
      </c>
    </row>
    <row r="3017" spans="1:4" ht="13.5" x14ac:dyDescent="0.25">
      <c r="A3017" s="456">
        <v>91999</v>
      </c>
      <c r="B3017" s="456" t="s">
        <v>1541</v>
      </c>
      <c r="C3017" s="456" t="s">
        <v>65</v>
      </c>
      <c r="D3017" s="457">
        <v>17.670000000000002</v>
      </c>
    </row>
    <row r="3018" spans="1:4" ht="13.5" x14ac:dyDescent="0.25">
      <c r="A3018" s="456">
        <v>92000</v>
      </c>
      <c r="B3018" s="456" t="s">
        <v>1542</v>
      </c>
      <c r="C3018" s="456" t="s">
        <v>65</v>
      </c>
      <c r="D3018" s="457">
        <v>22.3</v>
      </c>
    </row>
    <row r="3019" spans="1:4" ht="13.5" x14ac:dyDescent="0.25">
      <c r="A3019" s="456">
        <v>92001</v>
      </c>
      <c r="B3019" s="456" t="s">
        <v>1543</v>
      </c>
      <c r="C3019" s="456" t="s">
        <v>65</v>
      </c>
      <c r="D3019" s="457">
        <v>24.18</v>
      </c>
    </row>
    <row r="3020" spans="1:4" ht="13.5" x14ac:dyDescent="0.25">
      <c r="A3020" s="456">
        <v>92002</v>
      </c>
      <c r="B3020" s="456" t="s">
        <v>1544</v>
      </c>
      <c r="C3020" s="456" t="s">
        <v>65</v>
      </c>
      <c r="D3020" s="457">
        <v>34.89</v>
      </c>
    </row>
    <row r="3021" spans="1:4" ht="13.5" x14ac:dyDescent="0.25">
      <c r="A3021" s="456">
        <v>92003</v>
      </c>
      <c r="B3021" s="456" t="s">
        <v>1545</v>
      </c>
      <c r="C3021" s="456" t="s">
        <v>65</v>
      </c>
      <c r="D3021" s="457">
        <v>38.65</v>
      </c>
    </row>
    <row r="3022" spans="1:4" ht="13.5" x14ac:dyDescent="0.25">
      <c r="A3022" s="456">
        <v>92004</v>
      </c>
      <c r="B3022" s="456" t="s">
        <v>1546</v>
      </c>
      <c r="C3022" s="456" t="s">
        <v>65</v>
      </c>
      <c r="D3022" s="457">
        <v>41.4</v>
      </c>
    </row>
    <row r="3023" spans="1:4" ht="13.5" x14ac:dyDescent="0.25">
      <c r="A3023" s="456">
        <v>92005</v>
      </c>
      <c r="B3023" s="456" t="s">
        <v>1547</v>
      </c>
      <c r="C3023" s="456" t="s">
        <v>65</v>
      </c>
      <c r="D3023" s="457">
        <v>45.16</v>
      </c>
    </row>
    <row r="3024" spans="1:4" ht="13.5" x14ac:dyDescent="0.25">
      <c r="A3024" s="456">
        <v>92006</v>
      </c>
      <c r="B3024" s="456" t="s">
        <v>1548</v>
      </c>
      <c r="C3024" s="456" t="s">
        <v>65</v>
      </c>
      <c r="D3024" s="457">
        <v>29.24</v>
      </c>
    </row>
    <row r="3025" spans="1:4" ht="13.5" x14ac:dyDescent="0.25">
      <c r="A3025" s="456">
        <v>92007</v>
      </c>
      <c r="B3025" s="456" t="s">
        <v>1549</v>
      </c>
      <c r="C3025" s="456" t="s">
        <v>65</v>
      </c>
      <c r="D3025" s="457">
        <v>33</v>
      </c>
    </row>
    <row r="3026" spans="1:4" ht="13.5" x14ac:dyDescent="0.25">
      <c r="A3026" s="456">
        <v>92008</v>
      </c>
      <c r="B3026" s="456" t="s">
        <v>1550</v>
      </c>
      <c r="C3026" s="456" t="s">
        <v>65</v>
      </c>
      <c r="D3026" s="457">
        <v>35.75</v>
      </c>
    </row>
    <row r="3027" spans="1:4" ht="13.5" x14ac:dyDescent="0.25">
      <c r="A3027" s="456">
        <v>92009</v>
      </c>
      <c r="B3027" s="456" t="s">
        <v>1551</v>
      </c>
      <c r="C3027" s="456" t="s">
        <v>65</v>
      </c>
      <c r="D3027" s="457">
        <v>39.51</v>
      </c>
    </row>
    <row r="3028" spans="1:4" ht="13.5" x14ac:dyDescent="0.25">
      <c r="A3028" s="456">
        <v>92010</v>
      </c>
      <c r="B3028" s="456" t="s">
        <v>1552</v>
      </c>
      <c r="C3028" s="456" t="s">
        <v>65</v>
      </c>
      <c r="D3028" s="457">
        <v>51.16</v>
      </c>
    </row>
    <row r="3029" spans="1:4" ht="13.5" x14ac:dyDescent="0.25">
      <c r="A3029" s="456">
        <v>92011</v>
      </c>
      <c r="B3029" s="456" t="s">
        <v>1553</v>
      </c>
      <c r="C3029" s="456" t="s">
        <v>65</v>
      </c>
      <c r="D3029" s="457">
        <v>56.8</v>
      </c>
    </row>
    <row r="3030" spans="1:4" ht="13.5" x14ac:dyDescent="0.25">
      <c r="A3030" s="456">
        <v>92012</v>
      </c>
      <c r="B3030" s="456" t="s">
        <v>1554</v>
      </c>
      <c r="C3030" s="456" t="s">
        <v>65</v>
      </c>
      <c r="D3030" s="457">
        <v>57.67</v>
      </c>
    </row>
    <row r="3031" spans="1:4" ht="13.5" x14ac:dyDescent="0.25">
      <c r="A3031" s="456">
        <v>92013</v>
      </c>
      <c r="B3031" s="456" t="s">
        <v>1555</v>
      </c>
      <c r="C3031" s="456" t="s">
        <v>65</v>
      </c>
      <c r="D3031" s="457">
        <v>63.31</v>
      </c>
    </row>
    <row r="3032" spans="1:4" ht="13.5" x14ac:dyDescent="0.25">
      <c r="A3032" s="456">
        <v>92014</v>
      </c>
      <c r="B3032" s="456" t="s">
        <v>1556</v>
      </c>
      <c r="C3032" s="456" t="s">
        <v>65</v>
      </c>
      <c r="D3032" s="457">
        <v>42.69</v>
      </c>
    </row>
    <row r="3033" spans="1:4" ht="13.5" x14ac:dyDescent="0.25">
      <c r="A3033" s="456">
        <v>92015</v>
      </c>
      <c r="B3033" s="456" t="s">
        <v>1557</v>
      </c>
      <c r="C3033" s="456" t="s">
        <v>65</v>
      </c>
      <c r="D3033" s="457">
        <v>48.33</v>
      </c>
    </row>
    <row r="3034" spans="1:4" ht="13.5" x14ac:dyDescent="0.25">
      <c r="A3034" s="456">
        <v>92016</v>
      </c>
      <c r="B3034" s="456" t="s">
        <v>1558</v>
      </c>
      <c r="C3034" s="456" t="s">
        <v>65</v>
      </c>
      <c r="D3034" s="457">
        <v>49.2</v>
      </c>
    </row>
    <row r="3035" spans="1:4" ht="13.5" x14ac:dyDescent="0.25">
      <c r="A3035" s="456">
        <v>92017</v>
      </c>
      <c r="B3035" s="456" t="s">
        <v>1559</v>
      </c>
      <c r="C3035" s="456" t="s">
        <v>65</v>
      </c>
      <c r="D3035" s="457">
        <v>54.84</v>
      </c>
    </row>
    <row r="3036" spans="1:4" ht="13.5" x14ac:dyDescent="0.25">
      <c r="A3036" s="456">
        <v>92018</v>
      </c>
      <c r="B3036" s="456" t="s">
        <v>1560</v>
      </c>
      <c r="C3036" s="456" t="s">
        <v>65</v>
      </c>
      <c r="D3036" s="457">
        <v>56.52</v>
      </c>
    </row>
    <row r="3037" spans="1:4" ht="13.5" x14ac:dyDescent="0.25">
      <c r="A3037" s="456">
        <v>92019</v>
      </c>
      <c r="B3037" s="456" t="s">
        <v>1561</v>
      </c>
      <c r="C3037" s="456" t="s">
        <v>65</v>
      </c>
      <c r="D3037" s="457">
        <v>66.91</v>
      </c>
    </row>
    <row r="3038" spans="1:4" ht="13.5" x14ac:dyDescent="0.25">
      <c r="A3038" s="456">
        <v>92020</v>
      </c>
      <c r="B3038" s="456" t="s">
        <v>1562</v>
      </c>
      <c r="C3038" s="456" t="s">
        <v>65</v>
      </c>
      <c r="D3038" s="457">
        <v>83.61</v>
      </c>
    </row>
    <row r="3039" spans="1:4" ht="13.5" x14ac:dyDescent="0.25">
      <c r="A3039" s="456">
        <v>92021</v>
      </c>
      <c r="B3039" s="456" t="s">
        <v>1563</v>
      </c>
      <c r="C3039" s="456" t="s">
        <v>65</v>
      </c>
      <c r="D3039" s="457">
        <v>94</v>
      </c>
    </row>
    <row r="3040" spans="1:4" ht="13.5" x14ac:dyDescent="0.25">
      <c r="A3040" s="456">
        <v>92022</v>
      </c>
      <c r="B3040" s="456" t="s">
        <v>1564</v>
      </c>
      <c r="C3040" s="456" t="s">
        <v>65</v>
      </c>
      <c r="D3040" s="457">
        <v>30.87</v>
      </c>
    </row>
    <row r="3041" spans="1:4" ht="13.5" x14ac:dyDescent="0.25">
      <c r="A3041" s="456">
        <v>92023</v>
      </c>
      <c r="B3041" s="456" t="s">
        <v>1565</v>
      </c>
      <c r="C3041" s="456" t="s">
        <v>65</v>
      </c>
      <c r="D3041" s="457">
        <v>37.380000000000003</v>
      </c>
    </row>
    <row r="3042" spans="1:4" ht="13.5" x14ac:dyDescent="0.25">
      <c r="A3042" s="456">
        <v>92024</v>
      </c>
      <c r="B3042" s="456" t="s">
        <v>1566</v>
      </c>
      <c r="C3042" s="456" t="s">
        <v>65</v>
      </c>
      <c r="D3042" s="457">
        <v>47.18</v>
      </c>
    </row>
    <row r="3043" spans="1:4" ht="13.5" x14ac:dyDescent="0.25">
      <c r="A3043" s="456">
        <v>92025</v>
      </c>
      <c r="B3043" s="456" t="s">
        <v>1567</v>
      </c>
      <c r="C3043" s="456" t="s">
        <v>65</v>
      </c>
      <c r="D3043" s="457">
        <v>53.69</v>
      </c>
    </row>
    <row r="3044" spans="1:4" ht="13.5" x14ac:dyDescent="0.25">
      <c r="A3044" s="456">
        <v>92026</v>
      </c>
      <c r="B3044" s="456" t="s">
        <v>1568</v>
      </c>
      <c r="C3044" s="456" t="s">
        <v>65</v>
      </c>
      <c r="D3044" s="457">
        <v>43.16</v>
      </c>
    </row>
    <row r="3045" spans="1:4" ht="13.5" x14ac:dyDescent="0.25">
      <c r="A3045" s="456">
        <v>92027</v>
      </c>
      <c r="B3045" s="456" t="s">
        <v>1569</v>
      </c>
      <c r="C3045" s="456" t="s">
        <v>65</v>
      </c>
      <c r="D3045" s="457">
        <v>49.67</v>
      </c>
    </row>
    <row r="3046" spans="1:4" ht="13.5" x14ac:dyDescent="0.25">
      <c r="A3046" s="456">
        <v>92028</v>
      </c>
      <c r="B3046" s="456" t="s">
        <v>1570</v>
      </c>
      <c r="C3046" s="456" t="s">
        <v>65</v>
      </c>
      <c r="D3046" s="457">
        <v>35.86</v>
      </c>
    </row>
    <row r="3047" spans="1:4" ht="13.5" x14ac:dyDescent="0.25">
      <c r="A3047" s="456">
        <v>92029</v>
      </c>
      <c r="B3047" s="456" t="s">
        <v>1571</v>
      </c>
      <c r="C3047" s="456" t="s">
        <v>65</v>
      </c>
      <c r="D3047" s="457">
        <v>42.37</v>
      </c>
    </row>
    <row r="3048" spans="1:4" ht="13.5" x14ac:dyDescent="0.25">
      <c r="A3048" s="456">
        <v>92030</v>
      </c>
      <c r="B3048" s="456" t="s">
        <v>1572</v>
      </c>
      <c r="C3048" s="456" t="s">
        <v>65</v>
      </c>
      <c r="D3048" s="457">
        <v>52.13</v>
      </c>
    </row>
    <row r="3049" spans="1:4" ht="13.5" x14ac:dyDescent="0.25">
      <c r="A3049" s="456">
        <v>92031</v>
      </c>
      <c r="B3049" s="456" t="s">
        <v>1573</v>
      </c>
      <c r="C3049" s="456" t="s">
        <v>65</v>
      </c>
      <c r="D3049" s="457">
        <v>58.64</v>
      </c>
    </row>
    <row r="3050" spans="1:4" ht="13.5" x14ac:dyDescent="0.25">
      <c r="A3050" s="456">
        <v>92032</v>
      </c>
      <c r="B3050" s="456" t="s">
        <v>1574</v>
      </c>
      <c r="C3050" s="456" t="s">
        <v>65</v>
      </c>
      <c r="D3050" s="457">
        <v>53.1</v>
      </c>
    </row>
    <row r="3051" spans="1:4" ht="13.5" x14ac:dyDescent="0.25">
      <c r="A3051" s="456">
        <v>92033</v>
      </c>
      <c r="B3051" s="456" t="s">
        <v>1575</v>
      </c>
      <c r="C3051" s="456" t="s">
        <v>65</v>
      </c>
      <c r="D3051" s="457">
        <v>59.61</v>
      </c>
    </row>
    <row r="3052" spans="1:4" ht="13.5" x14ac:dyDescent="0.25">
      <c r="A3052" s="456">
        <v>92034</v>
      </c>
      <c r="B3052" s="456" t="s">
        <v>1576</v>
      </c>
      <c r="C3052" s="456" t="s">
        <v>65</v>
      </c>
      <c r="D3052" s="457">
        <v>48.15</v>
      </c>
    </row>
    <row r="3053" spans="1:4" ht="13.5" x14ac:dyDescent="0.25">
      <c r="A3053" s="456">
        <v>92035</v>
      </c>
      <c r="B3053" s="456" t="s">
        <v>1577</v>
      </c>
      <c r="C3053" s="456" t="s">
        <v>65</v>
      </c>
      <c r="D3053" s="457">
        <v>54.66</v>
      </c>
    </row>
    <row r="3054" spans="1:4" ht="13.5" x14ac:dyDescent="0.25">
      <c r="A3054" s="456">
        <v>97583</v>
      </c>
      <c r="B3054" s="456" t="s">
        <v>8617</v>
      </c>
      <c r="C3054" s="456" t="s">
        <v>65</v>
      </c>
      <c r="D3054" s="457">
        <v>115.54</v>
      </c>
    </row>
    <row r="3055" spans="1:4" ht="13.5" x14ac:dyDescent="0.25">
      <c r="A3055" s="456">
        <v>97584</v>
      </c>
      <c r="B3055" s="456" t="s">
        <v>8618</v>
      </c>
      <c r="C3055" s="456" t="s">
        <v>65</v>
      </c>
      <c r="D3055" s="457">
        <v>165.47</v>
      </c>
    </row>
    <row r="3056" spans="1:4" ht="13.5" x14ac:dyDescent="0.25">
      <c r="A3056" s="456">
        <v>97585</v>
      </c>
      <c r="B3056" s="456" t="s">
        <v>8619</v>
      </c>
      <c r="C3056" s="456" t="s">
        <v>65</v>
      </c>
      <c r="D3056" s="457">
        <v>157.5</v>
      </c>
    </row>
    <row r="3057" spans="1:4" ht="13.5" x14ac:dyDescent="0.25">
      <c r="A3057" s="456">
        <v>97586</v>
      </c>
      <c r="B3057" s="456" t="s">
        <v>8620</v>
      </c>
      <c r="C3057" s="456" t="s">
        <v>65</v>
      </c>
      <c r="D3057" s="457">
        <v>217.8</v>
      </c>
    </row>
    <row r="3058" spans="1:4" ht="13.5" x14ac:dyDescent="0.25">
      <c r="A3058" s="456">
        <v>97587</v>
      </c>
      <c r="B3058" s="456" t="s">
        <v>8621</v>
      </c>
      <c r="C3058" s="456" t="s">
        <v>65</v>
      </c>
      <c r="D3058" s="457">
        <v>408.01</v>
      </c>
    </row>
    <row r="3059" spans="1:4" ht="13.5" x14ac:dyDescent="0.25">
      <c r="A3059" s="456">
        <v>97589</v>
      </c>
      <c r="B3059" s="456" t="s">
        <v>8622</v>
      </c>
      <c r="C3059" s="456" t="s">
        <v>65</v>
      </c>
      <c r="D3059" s="457">
        <v>35.06</v>
      </c>
    </row>
    <row r="3060" spans="1:4" ht="13.5" x14ac:dyDescent="0.25">
      <c r="A3060" s="456">
        <v>97590</v>
      </c>
      <c r="B3060" s="456" t="s">
        <v>8623</v>
      </c>
      <c r="C3060" s="456" t="s">
        <v>65</v>
      </c>
      <c r="D3060" s="457">
        <v>118.37</v>
      </c>
    </row>
    <row r="3061" spans="1:4" ht="13.5" x14ac:dyDescent="0.25">
      <c r="A3061" s="456">
        <v>97591</v>
      </c>
      <c r="B3061" s="456" t="s">
        <v>8624</v>
      </c>
      <c r="C3061" s="456" t="s">
        <v>65</v>
      </c>
      <c r="D3061" s="457">
        <v>147.33000000000001</v>
      </c>
    </row>
    <row r="3062" spans="1:4" ht="13.5" x14ac:dyDescent="0.25">
      <c r="A3062" s="456">
        <v>97592</v>
      </c>
      <c r="B3062" s="456" t="s">
        <v>8625</v>
      </c>
      <c r="C3062" s="456" t="s">
        <v>65</v>
      </c>
      <c r="D3062" s="457">
        <v>32.549999999999997</v>
      </c>
    </row>
    <row r="3063" spans="1:4" ht="13.5" x14ac:dyDescent="0.25">
      <c r="A3063" s="456">
        <v>97593</v>
      </c>
      <c r="B3063" s="456" t="s">
        <v>8626</v>
      </c>
      <c r="C3063" s="456" t="s">
        <v>65</v>
      </c>
      <c r="D3063" s="457">
        <v>184.53</v>
      </c>
    </row>
    <row r="3064" spans="1:4" ht="13.5" x14ac:dyDescent="0.25">
      <c r="A3064" s="456">
        <v>97594</v>
      </c>
      <c r="B3064" s="456" t="s">
        <v>8627</v>
      </c>
      <c r="C3064" s="456" t="s">
        <v>65</v>
      </c>
      <c r="D3064" s="457">
        <v>151.04</v>
      </c>
    </row>
    <row r="3065" spans="1:4" ht="13.5" x14ac:dyDescent="0.25">
      <c r="A3065" s="456">
        <v>97595</v>
      </c>
      <c r="B3065" s="456" t="s">
        <v>8628</v>
      </c>
      <c r="C3065" s="456" t="s">
        <v>65</v>
      </c>
      <c r="D3065" s="457">
        <v>134.26</v>
      </c>
    </row>
    <row r="3066" spans="1:4" ht="13.5" x14ac:dyDescent="0.25">
      <c r="A3066" s="456">
        <v>97596</v>
      </c>
      <c r="B3066" s="456" t="s">
        <v>8629</v>
      </c>
      <c r="C3066" s="456" t="s">
        <v>65</v>
      </c>
      <c r="D3066" s="457">
        <v>89.25</v>
      </c>
    </row>
    <row r="3067" spans="1:4" ht="13.5" x14ac:dyDescent="0.25">
      <c r="A3067" s="456">
        <v>97597</v>
      </c>
      <c r="B3067" s="456" t="s">
        <v>8630</v>
      </c>
      <c r="C3067" s="456" t="s">
        <v>65</v>
      </c>
      <c r="D3067" s="457">
        <v>92.95</v>
      </c>
    </row>
    <row r="3068" spans="1:4" ht="13.5" x14ac:dyDescent="0.25">
      <c r="A3068" s="456">
        <v>97598</v>
      </c>
      <c r="B3068" s="456" t="s">
        <v>8631</v>
      </c>
      <c r="C3068" s="456" t="s">
        <v>65</v>
      </c>
      <c r="D3068" s="457">
        <v>87.19</v>
      </c>
    </row>
    <row r="3069" spans="1:4" ht="13.5" x14ac:dyDescent="0.25">
      <c r="A3069" s="456">
        <v>97599</v>
      </c>
      <c r="B3069" s="456" t="s">
        <v>8632</v>
      </c>
      <c r="C3069" s="456" t="s">
        <v>65</v>
      </c>
      <c r="D3069" s="457">
        <v>23.86</v>
      </c>
    </row>
    <row r="3070" spans="1:4" ht="13.5" x14ac:dyDescent="0.25">
      <c r="A3070" s="456">
        <v>97609</v>
      </c>
      <c r="B3070" s="456" t="s">
        <v>8633</v>
      </c>
      <c r="C3070" s="456" t="s">
        <v>65</v>
      </c>
      <c r="D3070" s="457">
        <v>14.35</v>
      </c>
    </row>
    <row r="3071" spans="1:4" ht="13.5" x14ac:dyDescent="0.25">
      <c r="A3071" s="456">
        <v>97610</v>
      </c>
      <c r="B3071" s="456" t="s">
        <v>8634</v>
      </c>
      <c r="C3071" s="456" t="s">
        <v>65</v>
      </c>
      <c r="D3071" s="457">
        <v>15.33</v>
      </c>
    </row>
    <row r="3072" spans="1:4" ht="13.5" x14ac:dyDescent="0.25">
      <c r="A3072" s="456">
        <v>97611</v>
      </c>
      <c r="B3072" s="456" t="s">
        <v>8635</v>
      </c>
      <c r="C3072" s="456" t="s">
        <v>65</v>
      </c>
      <c r="D3072" s="457">
        <v>17.61</v>
      </c>
    </row>
    <row r="3073" spans="1:4" ht="13.5" x14ac:dyDescent="0.25">
      <c r="A3073" s="456">
        <v>97612</v>
      </c>
      <c r="B3073" s="456" t="s">
        <v>8636</v>
      </c>
      <c r="C3073" s="456" t="s">
        <v>65</v>
      </c>
      <c r="D3073" s="457">
        <v>18.989999999999998</v>
      </c>
    </row>
    <row r="3074" spans="1:4" ht="13.5" x14ac:dyDescent="0.25">
      <c r="A3074" s="456">
        <v>97613</v>
      </c>
      <c r="B3074" s="456" t="s">
        <v>8637</v>
      </c>
      <c r="C3074" s="456" t="s">
        <v>65</v>
      </c>
      <c r="D3074" s="457">
        <v>23.54</v>
      </c>
    </row>
    <row r="3075" spans="1:4" ht="13.5" x14ac:dyDescent="0.25">
      <c r="A3075" s="456">
        <v>97614</v>
      </c>
      <c r="B3075" s="456" t="s">
        <v>8638</v>
      </c>
      <c r="C3075" s="456" t="s">
        <v>65</v>
      </c>
      <c r="D3075" s="457">
        <v>39.99</v>
      </c>
    </row>
    <row r="3076" spans="1:4" ht="13.5" x14ac:dyDescent="0.25">
      <c r="A3076" s="456">
        <v>97615</v>
      </c>
      <c r="B3076" s="456" t="s">
        <v>8639</v>
      </c>
      <c r="C3076" s="456" t="s">
        <v>65</v>
      </c>
      <c r="D3076" s="457">
        <v>62.39</v>
      </c>
    </row>
    <row r="3077" spans="1:4" ht="13.5" x14ac:dyDescent="0.25">
      <c r="A3077" s="456">
        <v>97616</v>
      </c>
      <c r="B3077" s="456" t="s">
        <v>8640</v>
      </c>
      <c r="C3077" s="456" t="s">
        <v>65</v>
      </c>
      <c r="D3077" s="457">
        <v>73.5</v>
      </c>
    </row>
    <row r="3078" spans="1:4" ht="13.5" x14ac:dyDescent="0.25">
      <c r="A3078" s="456">
        <v>97617</v>
      </c>
      <c r="B3078" s="456" t="s">
        <v>8641</v>
      </c>
      <c r="C3078" s="456" t="s">
        <v>65</v>
      </c>
      <c r="D3078" s="457">
        <v>73.28</v>
      </c>
    </row>
    <row r="3079" spans="1:4" ht="13.5" x14ac:dyDescent="0.25">
      <c r="A3079" s="456">
        <v>97618</v>
      </c>
      <c r="B3079" s="456" t="s">
        <v>8642</v>
      </c>
      <c r="C3079" s="456" t="s">
        <v>65</v>
      </c>
      <c r="D3079" s="457">
        <v>64.31</v>
      </c>
    </row>
    <row r="3080" spans="1:4" ht="13.5" x14ac:dyDescent="0.25">
      <c r="A3080" s="456">
        <v>100902</v>
      </c>
      <c r="B3080" s="456" t="s">
        <v>8643</v>
      </c>
      <c r="C3080" s="456" t="s">
        <v>65</v>
      </c>
      <c r="D3080" s="457">
        <v>23.32</v>
      </c>
    </row>
    <row r="3081" spans="1:4" ht="13.5" x14ac:dyDescent="0.25">
      <c r="A3081" s="456">
        <v>100903</v>
      </c>
      <c r="B3081" s="456" t="s">
        <v>8644</v>
      </c>
      <c r="C3081" s="456" t="s">
        <v>65</v>
      </c>
      <c r="D3081" s="457">
        <v>27.64</v>
      </c>
    </row>
    <row r="3082" spans="1:4" ht="13.5" x14ac:dyDescent="0.25">
      <c r="A3082" s="456">
        <v>100904</v>
      </c>
      <c r="B3082" s="456" t="s">
        <v>8645</v>
      </c>
      <c r="C3082" s="456" t="s">
        <v>65</v>
      </c>
      <c r="D3082" s="457">
        <v>115.54</v>
      </c>
    </row>
    <row r="3083" spans="1:4" ht="13.5" x14ac:dyDescent="0.25">
      <c r="A3083" s="456">
        <v>100905</v>
      </c>
      <c r="B3083" s="456" t="s">
        <v>8646</v>
      </c>
      <c r="C3083" s="456" t="s">
        <v>65</v>
      </c>
      <c r="D3083" s="457">
        <v>315.01</v>
      </c>
    </row>
    <row r="3084" spans="1:4" ht="13.5" x14ac:dyDescent="0.25">
      <c r="A3084" s="456">
        <v>100906</v>
      </c>
      <c r="B3084" s="456" t="s">
        <v>8647</v>
      </c>
      <c r="C3084" s="456" t="s">
        <v>65</v>
      </c>
      <c r="D3084" s="457">
        <v>435.61</v>
      </c>
    </row>
    <row r="3085" spans="1:4" ht="13.5" x14ac:dyDescent="0.25">
      <c r="A3085" s="456">
        <v>100919</v>
      </c>
      <c r="B3085" s="456" t="s">
        <v>8648</v>
      </c>
      <c r="C3085" s="456" t="s">
        <v>65</v>
      </c>
      <c r="D3085" s="457">
        <v>45.36</v>
      </c>
    </row>
    <row r="3086" spans="1:4" ht="13.5" x14ac:dyDescent="0.25">
      <c r="A3086" s="456">
        <v>100920</v>
      </c>
      <c r="B3086" s="456" t="s">
        <v>8649</v>
      </c>
      <c r="C3086" s="456" t="s">
        <v>65</v>
      </c>
      <c r="D3086" s="457">
        <v>75.69</v>
      </c>
    </row>
    <row r="3087" spans="1:4" ht="13.5" x14ac:dyDescent="0.25">
      <c r="A3087" s="456">
        <v>100921</v>
      </c>
      <c r="B3087" s="456" t="s">
        <v>8650</v>
      </c>
      <c r="C3087" s="456" t="s">
        <v>65</v>
      </c>
      <c r="D3087" s="457">
        <v>78.540000000000006</v>
      </c>
    </row>
    <row r="3088" spans="1:4" ht="13.5" x14ac:dyDescent="0.25">
      <c r="A3088" s="456">
        <v>100922</v>
      </c>
      <c r="B3088" s="456" t="s">
        <v>8651</v>
      </c>
      <c r="C3088" s="456" t="s">
        <v>65</v>
      </c>
      <c r="D3088" s="457">
        <v>56.9</v>
      </c>
    </row>
    <row r="3089" spans="1:4" ht="13.5" x14ac:dyDescent="0.25">
      <c r="A3089" s="456">
        <v>100923</v>
      </c>
      <c r="B3089" s="456" t="s">
        <v>8652</v>
      </c>
      <c r="C3089" s="456" t="s">
        <v>65</v>
      </c>
      <c r="D3089" s="457">
        <v>67.66</v>
      </c>
    </row>
    <row r="3090" spans="1:4" ht="13.5" x14ac:dyDescent="0.25">
      <c r="A3090" s="456">
        <v>101489</v>
      </c>
      <c r="B3090" s="456" t="s">
        <v>9178</v>
      </c>
      <c r="C3090" s="456" t="s">
        <v>65</v>
      </c>
      <c r="D3090" s="458">
        <v>1203.1300000000001</v>
      </c>
    </row>
    <row r="3091" spans="1:4" ht="13.5" x14ac:dyDescent="0.25">
      <c r="A3091" s="456">
        <v>101490</v>
      </c>
      <c r="B3091" s="456" t="s">
        <v>9179</v>
      </c>
      <c r="C3091" s="456" t="s">
        <v>65</v>
      </c>
      <c r="D3091" s="458">
        <v>1299.82</v>
      </c>
    </row>
    <row r="3092" spans="1:4" ht="13.5" x14ac:dyDescent="0.25">
      <c r="A3092" s="456">
        <v>101491</v>
      </c>
      <c r="B3092" s="456" t="s">
        <v>9180</v>
      </c>
      <c r="C3092" s="456" t="s">
        <v>65</v>
      </c>
      <c r="D3092" s="458">
        <v>1345.8</v>
      </c>
    </row>
    <row r="3093" spans="1:4" ht="13.5" x14ac:dyDescent="0.25">
      <c r="A3093" s="456">
        <v>101492</v>
      </c>
      <c r="B3093" s="456" t="s">
        <v>9181</v>
      </c>
      <c r="C3093" s="456" t="s">
        <v>65</v>
      </c>
      <c r="D3093" s="458">
        <v>1488.24</v>
      </c>
    </row>
    <row r="3094" spans="1:4" ht="13.5" x14ac:dyDescent="0.25">
      <c r="A3094" s="456">
        <v>101493</v>
      </c>
      <c r="B3094" s="456" t="s">
        <v>9182</v>
      </c>
      <c r="C3094" s="456" t="s">
        <v>65</v>
      </c>
      <c r="D3094" s="458">
        <v>1191.2</v>
      </c>
    </row>
    <row r="3095" spans="1:4" ht="13.5" x14ac:dyDescent="0.25">
      <c r="A3095" s="456">
        <v>101494</v>
      </c>
      <c r="B3095" s="456" t="s">
        <v>9183</v>
      </c>
      <c r="C3095" s="456" t="s">
        <v>65</v>
      </c>
      <c r="D3095" s="458">
        <v>1287.8900000000001</v>
      </c>
    </row>
    <row r="3096" spans="1:4" ht="13.5" x14ac:dyDescent="0.25">
      <c r="A3096" s="456">
        <v>101495</v>
      </c>
      <c r="B3096" s="456" t="s">
        <v>9184</v>
      </c>
      <c r="C3096" s="456" t="s">
        <v>65</v>
      </c>
      <c r="D3096" s="458">
        <v>1333.87</v>
      </c>
    </row>
    <row r="3097" spans="1:4" ht="13.5" x14ac:dyDescent="0.25">
      <c r="A3097" s="456">
        <v>101496</v>
      </c>
      <c r="B3097" s="456" t="s">
        <v>9185</v>
      </c>
      <c r="C3097" s="456" t="s">
        <v>65</v>
      </c>
      <c r="D3097" s="458">
        <v>1476.31</v>
      </c>
    </row>
    <row r="3098" spans="1:4" ht="13.5" x14ac:dyDescent="0.25">
      <c r="A3098" s="456">
        <v>101497</v>
      </c>
      <c r="B3098" s="456" t="s">
        <v>9186</v>
      </c>
      <c r="C3098" s="456" t="s">
        <v>65</v>
      </c>
      <c r="D3098" s="458">
        <v>1447.17</v>
      </c>
    </row>
    <row r="3099" spans="1:4" ht="13.5" x14ac:dyDescent="0.25">
      <c r="A3099" s="456">
        <v>101498</v>
      </c>
      <c r="B3099" s="456" t="s">
        <v>9187</v>
      </c>
      <c r="C3099" s="456" t="s">
        <v>65</v>
      </c>
      <c r="D3099" s="458">
        <v>1593.52</v>
      </c>
    </row>
    <row r="3100" spans="1:4" ht="13.5" x14ac:dyDescent="0.25">
      <c r="A3100" s="456">
        <v>101499</v>
      </c>
      <c r="B3100" s="456" t="s">
        <v>9188</v>
      </c>
      <c r="C3100" s="456" t="s">
        <v>65</v>
      </c>
      <c r="D3100" s="458">
        <v>1663.12</v>
      </c>
    </row>
    <row r="3101" spans="1:4" ht="13.5" x14ac:dyDescent="0.25">
      <c r="A3101" s="456">
        <v>101500</v>
      </c>
      <c r="B3101" s="456" t="s">
        <v>9189</v>
      </c>
      <c r="C3101" s="456" t="s">
        <v>65</v>
      </c>
      <c r="D3101" s="458">
        <v>1865.96</v>
      </c>
    </row>
    <row r="3102" spans="1:4" ht="13.5" x14ac:dyDescent="0.25">
      <c r="A3102" s="456">
        <v>101501</v>
      </c>
      <c r="B3102" s="456" t="s">
        <v>9190</v>
      </c>
      <c r="C3102" s="456" t="s">
        <v>65</v>
      </c>
      <c r="D3102" s="458">
        <v>1441.69</v>
      </c>
    </row>
    <row r="3103" spans="1:4" ht="13.5" x14ac:dyDescent="0.25">
      <c r="A3103" s="456">
        <v>101502</v>
      </c>
      <c r="B3103" s="456" t="s">
        <v>9191</v>
      </c>
      <c r="C3103" s="456" t="s">
        <v>65</v>
      </c>
      <c r="D3103" s="458">
        <v>1588.04</v>
      </c>
    </row>
    <row r="3104" spans="1:4" ht="13.5" x14ac:dyDescent="0.25">
      <c r="A3104" s="456">
        <v>101503</v>
      </c>
      <c r="B3104" s="456" t="s">
        <v>9192</v>
      </c>
      <c r="C3104" s="456" t="s">
        <v>65</v>
      </c>
      <c r="D3104" s="458">
        <v>1657.64</v>
      </c>
    </row>
    <row r="3105" spans="1:4" ht="13.5" x14ac:dyDescent="0.25">
      <c r="A3105" s="456">
        <v>101504</v>
      </c>
      <c r="B3105" s="456" t="s">
        <v>9193</v>
      </c>
      <c r="C3105" s="456" t="s">
        <v>65</v>
      </c>
      <c r="D3105" s="458">
        <v>1860.48</v>
      </c>
    </row>
    <row r="3106" spans="1:4" ht="13.5" x14ac:dyDescent="0.25">
      <c r="A3106" s="456">
        <v>101505</v>
      </c>
      <c r="B3106" s="456" t="s">
        <v>9194</v>
      </c>
      <c r="C3106" s="456" t="s">
        <v>65</v>
      </c>
      <c r="D3106" s="458">
        <v>1562</v>
      </c>
    </row>
    <row r="3107" spans="1:4" ht="13.5" x14ac:dyDescent="0.25">
      <c r="A3107" s="456">
        <v>101506</v>
      </c>
      <c r="B3107" s="456" t="s">
        <v>9195</v>
      </c>
      <c r="C3107" s="456" t="s">
        <v>65</v>
      </c>
      <c r="D3107" s="458">
        <v>1757.13</v>
      </c>
    </row>
    <row r="3108" spans="1:4" ht="13.5" x14ac:dyDescent="0.25">
      <c r="A3108" s="456">
        <v>101507</v>
      </c>
      <c r="B3108" s="456" t="s">
        <v>9196</v>
      </c>
      <c r="C3108" s="456" t="s">
        <v>65</v>
      </c>
      <c r="D3108" s="458">
        <v>1849.93</v>
      </c>
    </row>
    <row r="3109" spans="1:4" ht="13.5" x14ac:dyDescent="0.25">
      <c r="A3109" s="456">
        <v>101508</v>
      </c>
      <c r="B3109" s="456" t="s">
        <v>9197</v>
      </c>
      <c r="C3109" s="456" t="s">
        <v>65</v>
      </c>
      <c r="D3109" s="458">
        <v>2112.1</v>
      </c>
    </row>
    <row r="3110" spans="1:4" ht="13.5" x14ac:dyDescent="0.25">
      <c r="A3110" s="456">
        <v>101509</v>
      </c>
      <c r="B3110" s="456" t="s">
        <v>9198</v>
      </c>
      <c r="C3110" s="456" t="s">
        <v>65</v>
      </c>
      <c r="D3110" s="458">
        <v>1710.09</v>
      </c>
    </row>
    <row r="3111" spans="1:4" ht="13.5" x14ac:dyDescent="0.25">
      <c r="A3111" s="456">
        <v>101510</v>
      </c>
      <c r="B3111" s="456" t="s">
        <v>9199</v>
      </c>
      <c r="C3111" s="456" t="s">
        <v>65</v>
      </c>
      <c r="D3111" s="458">
        <v>1905.22</v>
      </c>
    </row>
    <row r="3112" spans="1:4" ht="13.5" x14ac:dyDescent="0.25">
      <c r="A3112" s="456">
        <v>101511</v>
      </c>
      <c r="B3112" s="456" t="s">
        <v>9200</v>
      </c>
      <c r="C3112" s="456" t="s">
        <v>65</v>
      </c>
      <c r="D3112" s="458">
        <v>1998.02</v>
      </c>
    </row>
    <row r="3113" spans="1:4" ht="13.5" x14ac:dyDescent="0.25">
      <c r="A3113" s="456">
        <v>101512</v>
      </c>
      <c r="B3113" s="456" t="s">
        <v>9201</v>
      </c>
      <c r="C3113" s="456" t="s">
        <v>65</v>
      </c>
      <c r="D3113" s="458">
        <v>2260.19</v>
      </c>
    </row>
    <row r="3114" spans="1:4" ht="13.5" x14ac:dyDescent="0.25">
      <c r="A3114" s="456">
        <v>101513</v>
      </c>
      <c r="B3114" s="456" t="s">
        <v>9202</v>
      </c>
      <c r="C3114" s="456" t="s">
        <v>65</v>
      </c>
      <c r="D3114" s="457">
        <v>690.43</v>
      </c>
    </row>
    <row r="3115" spans="1:4" ht="13.5" x14ac:dyDescent="0.25">
      <c r="A3115" s="456">
        <v>101514</v>
      </c>
      <c r="B3115" s="456" t="s">
        <v>9203</v>
      </c>
      <c r="C3115" s="456" t="s">
        <v>65</v>
      </c>
      <c r="D3115" s="457">
        <v>806.45</v>
      </c>
    </row>
    <row r="3116" spans="1:4" ht="13.5" x14ac:dyDescent="0.25">
      <c r="A3116" s="456">
        <v>101515</v>
      </c>
      <c r="B3116" s="456" t="s">
        <v>9204</v>
      </c>
      <c r="C3116" s="456" t="s">
        <v>65</v>
      </c>
      <c r="D3116" s="457">
        <v>861.63</v>
      </c>
    </row>
    <row r="3117" spans="1:4" ht="13.5" x14ac:dyDescent="0.25">
      <c r="A3117" s="456">
        <v>101516</v>
      </c>
      <c r="B3117" s="456" t="s">
        <v>9205</v>
      </c>
      <c r="C3117" s="456" t="s">
        <v>65</v>
      </c>
      <c r="D3117" s="458">
        <v>1002.74</v>
      </c>
    </row>
    <row r="3118" spans="1:4" ht="13.5" x14ac:dyDescent="0.25">
      <c r="A3118" s="456">
        <v>101517</v>
      </c>
      <c r="B3118" s="456" t="s">
        <v>9206</v>
      </c>
      <c r="C3118" s="456" t="s">
        <v>65</v>
      </c>
      <c r="D3118" s="457">
        <v>678.51</v>
      </c>
    </row>
    <row r="3119" spans="1:4" ht="13.5" x14ac:dyDescent="0.25">
      <c r="A3119" s="456">
        <v>101518</v>
      </c>
      <c r="B3119" s="456" t="s">
        <v>9207</v>
      </c>
      <c r="C3119" s="456" t="s">
        <v>65</v>
      </c>
      <c r="D3119" s="457">
        <v>794.53</v>
      </c>
    </row>
    <row r="3120" spans="1:4" ht="13.5" x14ac:dyDescent="0.25">
      <c r="A3120" s="456">
        <v>101519</v>
      </c>
      <c r="B3120" s="456" t="s">
        <v>9208</v>
      </c>
      <c r="C3120" s="456" t="s">
        <v>65</v>
      </c>
      <c r="D3120" s="457">
        <v>849.71</v>
      </c>
    </row>
    <row r="3121" spans="1:4" ht="13.5" x14ac:dyDescent="0.25">
      <c r="A3121" s="456">
        <v>101520</v>
      </c>
      <c r="B3121" s="456" t="s">
        <v>9209</v>
      </c>
      <c r="C3121" s="456" t="s">
        <v>65</v>
      </c>
      <c r="D3121" s="457">
        <v>990.82</v>
      </c>
    </row>
    <row r="3122" spans="1:4" ht="13.5" x14ac:dyDescent="0.25">
      <c r="A3122" s="456">
        <v>101521</v>
      </c>
      <c r="B3122" s="456" t="s">
        <v>9210</v>
      </c>
      <c r="C3122" s="456" t="s">
        <v>65</v>
      </c>
      <c r="D3122" s="457">
        <v>950.34</v>
      </c>
    </row>
    <row r="3123" spans="1:4" ht="13.5" x14ac:dyDescent="0.25">
      <c r="A3123" s="456">
        <v>101522</v>
      </c>
      <c r="B3123" s="456" t="s">
        <v>9211</v>
      </c>
      <c r="C3123" s="456" t="s">
        <v>65</v>
      </c>
      <c r="D3123" s="458">
        <v>1124.3800000000001</v>
      </c>
    </row>
    <row r="3124" spans="1:4" ht="13.5" x14ac:dyDescent="0.25">
      <c r="A3124" s="456">
        <v>101523</v>
      </c>
      <c r="B3124" s="456" t="s">
        <v>9212</v>
      </c>
      <c r="C3124" s="456" t="s">
        <v>65</v>
      </c>
      <c r="D3124" s="458">
        <v>1207.1400000000001</v>
      </c>
    </row>
    <row r="3125" spans="1:4" ht="13.5" x14ac:dyDescent="0.25">
      <c r="A3125" s="456">
        <v>101524</v>
      </c>
      <c r="B3125" s="456" t="s">
        <v>9213</v>
      </c>
      <c r="C3125" s="456" t="s">
        <v>65</v>
      </c>
      <c r="D3125" s="458">
        <v>1418.8</v>
      </c>
    </row>
    <row r="3126" spans="1:4" ht="13.5" x14ac:dyDescent="0.25">
      <c r="A3126" s="456">
        <v>101525</v>
      </c>
      <c r="B3126" s="456" t="s">
        <v>9214</v>
      </c>
      <c r="C3126" s="456" t="s">
        <v>65</v>
      </c>
      <c r="D3126" s="457">
        <v>944.86</v>
      </c>
    </row>
    <row r="3127" spans="1:4" ht="13.5" x14ac:dyDescent="0.25">
      <c r="A3127" s="456">
        <v>101526</v>
      </c>
      <c r="B3127" s="456" t="s">
        <v>9215</v>
      </c>
      <c r="C3127" s="456" t="s">
        <v>65</v>
      </c>
      <c r="D3127" s="458">
        <v>1118.9000000000001</v>
      </c>
    </row>
    <row r="3128" spans="1:4" ht="13.5" x14ac:dyDescent="0.25">
      <c r="A3128" s="456">
        <v>101527</v>
      </c>
      <c r="B3128" s="456" t="s">
        <v>9216</v>
      </c>
      <c r="C3128" s="456" t="s">
        <v>65</v>
      </c>
      <c r="D3128" s="458">
        <v>1201.6600000000001</v>
      </c>
    </row>
    <row r="3129" spans="1:4" ht="13.5" x14ac:dyDescent="0.25">
      <c r="A3129" s="456">
        <v>101528</v>
      </c>
      <c r="B3129" s="456" t="s">
        <v>9217</v>
      </c>
      <c r="C3129" s="456" t="s">
        <v>65</v>
      </c>
      <c r="D3129" s="458">
        <v>1413.32</v>
      </c>
    </row>
    <row r="3130" spans="1:4" ht="13.5" x14ac:dyDescent="0.25">
      <c r="A3130" s="456">
        <v>101529</v>
      </c>
      <c r="B3130" s="456" t="s">
        <v>9218</v>
      </c>
      <c r="C3130" s="456" t="s">
        <v>65</v>
      </c>
      <c r="D3130" s="458">
        <v>1082.7</v>
      </c>
    </row>
    <row r="3131" spans="1:4" ht="13.5" x14ac:dyDescent="0.25">
      <c r="A3131" s="456">
        <v>101530</v>
      </c>
      <c r="B3131" s="456" t="s">
        <v>9219</v>
      </c>
      <c r="C3131" s="456" t="s">
        <v>65</v>
      </c>
      <c r="D3131" s="458">
        <v>1314.75</v>
      </c>
    </row>
    <row r="3132" spans="1:4" ht="13.5" x14ac:dyDescent="0.25">
      <c r="A3132" s="456">
        <v>101531</v>
      </c>
      <c r="B3132" s="456" t="s">
        <v>9220</v>
      </c>
      <c r="C3132" s="456" t="s">
        <v>65</v>
      </c>
      <c r="D3132" s="458">
        <v>1425.1</v>
      </c>
    </row>
    <row r="3133" spans="1:4" ht="13.5" x14ac:dyDescent="0.25">
      <c r="A3133" s="456">
        <v>101532</v>
      </c>
      <c r="B3133" s="456" t="s">
        <v>9221</v>
      </c>
      <c r="C3133" s="456" t="s">
        <v>65</v>
      </c>
      <c r="D3133" s="458">
        <v>1707.32</v>
      </c>
    </row>
    <row r="3134" spans="1:4" ht="13.5" x14ac:dyDescent="0.25">
      <c r="A3134" s="456">
        <v>101533</v>
      </c>
      <c r="B3134" s="456" t="s">
        <v>9222</v>
      </c>
      <c r="C3134" s="456" t="s">
        <v>65</v>
      </c>
      <c r="D3134" s="458">
        <v>1230.79</v>
      </c>
    </row>
    <row r="3135" spans="1:4" ht="13.5" x14ac:dyDescent="0.25">
      <c r="A3135" s="456">
        <v>101534</v>
      </c>
      <c r="B3135" s="456" t="s">
        <v>9223</v>
      </c>
      <c r="C3135" s="456" t="s">
        <v>65</v>
      </c>
      <c r="D3135" s="458">
        <v>1462.84</v>
      </c>
    </row>
    <row r="3136" spans="1:4" ht="13.5" x14ac:dyDescent="0.25">
      <c r="A3136" s="456">
        <v>101535</v>
      </c>
      <c r="B3136" s="456" t="s">
        <v>9224</v>
      </c>
      <c r="C3136" s="456" t="s">
        <v>65</v>
      </c>
      <c r="D3136" s="458">
        <v>1573.19</v>
      </c>
    </row>
    <row r="3137" spans="1:4" ht="13.5" x14ac:dyDescent="0.25">
      <c r="A3137" s="456">
        <v>101536</v>
      </c>
      <c r="B3137" s="456" t="s">
        <v>9225</v>
      </c>
      <c r="C3137" s="456" t="s">
        <v>65</v>
      </c>
      <c r="D3137" s="458">
        <v>1855.41</v>
      </c>
    </row>
    <row r="3138" spans="1:4" ht="13.5" x14ac:dyDescent="0.25">
      <c r="A3138" s="456">
        <v>101537</v>
      </c>
      <c r="B3138" s="456" t="s">
        <v>9226</v>
      </c>
      <c r="C3138" s="456" t="s">
        <v>65</v>
      </c>
      <c r="D3138" s="457">
        <v>113.87</v>
      </c>
    </row>
    <row r="3139" spans="1:4" ht="13.5" x14ac:dyDescent="0.25">
      <c r="A3139" s="456">
        <v>101538</v>
      </c>
      <c r="B3139" s="456" t="s">
        <v>9227</v>
      </c>
      <c r="C3139" s="456" t="s">
        <v>65</v>
      </c>
      <c r="D3139" s="457">
        <v>46.74</v>
      </c>
    </row>
    <row r="3140" spans="1:4" ht="13.5" x14ac:dyDescent="0.25">
      <c r="A3140" s="456">
        <v>101539</v>
      </c>
      <c r="B3140" s="456" t="s">
        <v>9228</v>
      </c>
      <c r="C3140" s="456" t="s">
        <v>65</v>
      </c>
      <c r="D3140" s="457">
        <v>75.63</v>
      </c>
    </row>
    <row r="3141" spans="1:4" ht="13.5" x14ac:dyDescent="0.25">
      <c r="A3141" s="456">
        <v>101540</v>
      </c>
      <c r="B3141" s="456" t="s">
        <v>9229</v>
      </c>
      <c r="C3141" s="456" t="s">
        <v>65</v>
      </c>
      <c r="D3141" s="457">
        <v>129.33000000000001</v>
      </c>
    </row>
    <row r="3142" spans="1:4" ht="13.5" x14ac:dyDescent="0.25">
      <c r="A3142" s="456">
        <v>101541</v>
      </c>
      <c r="B3142" s="456" t="s">
        <v>9230</v>
      </c>
      <c r="C3142" s="456" t="s">
        <v>65</v>
      </c>
      <c r="D3142" s="457">
        <v>168.26</v>
      </c>
    </row>
    <row r="3143" spans="1:4" ht="13.5" x14ac:dyDescent="0.25">
      <c r="A3143" s="456">
        <v>101542</v>
      </c>
      <c r="B3143" s="456" t="s">
        <v>9231</v>
      </c>
      <c r="C3143" s="456" t="s">
        <v>65</v>
      </c>
      <c r="D3143" s="457">
        <v>34.82</v>
      </c>
    </row>
    <row r="3144" spans="1:4" ht="13.5" x14ac:dyDescent="0.25">
      <c r="A3144" s="456">
        <v>101543</v>
      </c>
      <c r="B3144" s="456" t="s">
        <v>9232</v>
      </c>
      <c r="C3144" s="456" t="s">
        <v>65</v>
      </c>
      <c r="D3144" s="457">
        <v>61</v>
      </c>
    </row>
    <row r="3145" spans="1:4" ht="13.5" x14ac:dyDescent="0.25">
      <c r="A3145" s="456">
        <v>101544</v>
      </c>
      <c r="B3145" s="456" t="s">
        <v>9233</v>
      </c>
      <c r="C3145" s="456" t="s">
        <v>65</v>
      </c>
      <c r="D3145" s="457">
        <v>98.39</v>
      </c>
    </row>
    <row r="3146" spans="1:4" ht="13.5" x14ac:dyDescent="0.25">
      <c r="A3146" s="456">
        <v>101545</v>
      </c>
      <c r="B3146" s="456" t="s">
        <v>9234</v>
      </c>
      <c r="C3146" s="456" t="s">
        <v>65</v>
      </c>
      <c r="D3146" s="457">
        <v>144.19999999999999</v>
      </c>
    </row>
    <row r="3147" spans="1:4" ht="13.5" x14ac:dyDescent="0.25">
      <c r="A3147" s="456">
        <v>101546</v>
      </c>
      <c r="B3147" s="456" t="s">
        <v>9235</v>
      </c>
      <c r="C3147" s="456" t="s">
        <v>65</v>
      </c>
      <c r="D3147" s="457">
        <v>29.59</v>
      </c>
    </row>
    <row r="3148" spans="1:4" ht="13.5" x14ac:dyDescent="0.25">
      <c r="A3148" s="456">
        <v>101547</v>
      </c>
      <c r="B3148" s="456" t="s">
        <v>9236</v>
      </c>
      <c r="C3148" s="456" t="s">
        <v>65</v>
      </c>
      <c r="D3148" s="457">
        <v>93.36</v>
      </c>
    </row>
    <row r="3149" spans="1:4" ht="13.5" x14ac:dyDescent="0.25">
      <c r="A3149" s="456">
        <v>101548</v>
      </c>
      <c r="B3149" s="456" t="s">
        <v>9237</v>
      </c>
      <c r="C3149" s="456" t="s">
        <v>65</v>
      </c>
      <c r="D3149" s="457">
        <v>7.1</v>
      </c>
    </row>
    <row r="3150" spans="1:4" ht="13.5" x14ac:dyDescent="0.25">
      <c r="A3150" s="456">
        <v>101549</v>
      </c>
      <c r="B3150" s="456" t="s">
        <v>9238</v>
      </c>
      <c r="C3150" s="456" t="s">
        <v>65</v>
      </c>
      <c r="D3150" s="457">
        <v>14.8</v>
      </c>
    </row>
    <row r="3151" spans="1:4" ht="13.5" x14ac:dyDescent="0.25">
      <c r="A3151" s="456">
        <v>101553</v>
      </c>
      <c r="B3151" s="456" t="s">
        <v>9239</v>
      </c>
      <c r="C3151" s="456" t="s">
        <v>65</v>
      </c>
      <c r="D3151" s="457">
        <v>16.489999999999998</v>
      </c>
    </row>
    <row r="3152" spans="1:4" ht="13.5" x14ac:dyDescent="0.25">
      <c r="A3152" s="456">
        <v>101554</v>
      </c>
      <c r="B3152" s="456" t="s">
        <v>9240</v>
      </c>
      <c r="C3152" s="456" t="s">
        <v>65</v>
      </c>
      <c r="D3152" s="457">
        <v>11.43</v>
      </c>
    </row>
    <row r="3153" spans="1:4" ht="13.5" x14ac:dyDescent="0.25">
      <c r="A3153" s="456">
        <v>101555</v>
      </c>
      <c r="B3153" s="456" t="s">
        <v>9241</v>
      </c>
      <c r="C3153" s="456" t="s">
        <v>65</v>
      </c>
      <c r="D3153" s="457">
        <v>6.81</v>
      </c>
    </row>
    <row r="3154" spans="1:4" ht="13.5" x14ac:dyDescent="0.25">
      <c r="A3154" s="456">
        <v>101556</v>
      </c>
      <c r="B3154" s="456" t="s">
        <v>9242</v>
      </c>
      <c r="C3154" s="456" t="s">
        <v>65</v>
      </c>
      <c r="D3154" s="457">
        <v>6.08</v>
      </c>
    </row>
    <row r="3155" spans="1:4" ht="13.5" x14ac:dyDescent="0.25">
      <c r="A3155" s="456">
        <v>101560</v>
      </c>
      <c r="B3155" s="456" t="s">
        <v>9243</v>
      </c>
      <c r="C3155" s="456" t="s">
        <v>13</v>
      </c>
      <c r="D3155" s="457">
        <v>12.04</v>
      </c>
    </row>
    <row r="3156" spans="1:4" ht="13.5" x14ac:dyDescent="0.25">
      <c r="A3156" s="456">
        <v>101561</v>
      </c>
      <c r="B3156" s="456" t="s">
        <v>9244</v>
      </c>
      <c r="C3156" s="456" t="s">
        <v>13</v>
      </c>
      <c r="D3156" s="457">
        <v>18.43</v>
      </c>
    </row>
    <row r="3157" spans="1:4" ht="13.5" x14ac:dyDescent="0.25">
      <c r="A3157" s="456">
        <v>101562</v>
      </c>
      <c r="B3157" s="456" t="s">
        <v>9245</v>
      </c>
      <c r="C3157" s="456" t="s">
        <v>13</v>
      </c>
      <c r="D3157" s="457">
        <v>28.03</v>
      </c>
    </row>
    <row r="3158" spans="1:4" ht="13.5" x14ac:dyDescent="0.25">
      <c r="A3158" s="456">
        <v>101563</v>
      </c>
      <c r="B3158" s="456" t="s">
        <v>9246</v>
      </c>
      <c r="C3158" s="456" t="s">
        <v>13</v>
      </c>
      <c r="D3158" s="457">
        <v>38.630000000000003</v>
      </c>
    </row>
    <row r="3159" spans="1:4" ht="13.5" x14ac:dyDescent="0.25">
      <c r="A3159" s="456">
        <v>101564</v>
      </c>
      <c r="B3159" s="456" t="s">
        <v>9247</v>
      </c>
      <c r="C3159" s="456" t="s">
        <v>13</v>
      </c>
      <c r="D3159" s="457">
        <v>55.03</v>
      </c>
    </row>
    <row r="3160" spans="1:4" ht="13.5" x14ac:dyDescent="0.25">
      <c r="A3160" s="456">
        <v>101565</v>
      </c>
      <c r="B3160" s="456" t="s">
        <v>9248</v>
      </c>
      <c r="C3160" s="456" t="s">
        <v>13</v>
      </c>
      <c r="D3160" s="457">
        <v>76.209999999999994</v>
      </c>
    </row>
    <row r="3161" spans="1:4" ht="13.5" x14ac:dyDescent="0.25">
      <c r="A3161" s="456">
        <v>101567</v>
      </c>
      <c r="B3161" s="456" t="s">
        <v>9249</v>
      </c>
      <c r="C3161" s="456" t="s">
        <v>13</v>
      </c>
      <c r="D3161" s="457">
        <v>101.23</v>
      </c>
    </row>
    <row r="3162" spans="1:4" ht="13.5" x14ac:dyDescent="0.25">
      <c r="A3162" s="456">
        <v>101568</v>
      </c>
      <c r="B3162" s="456" t="s">
        <v>9250</v>
      </c>
      <c r="C3162" s="456" t="s">
        <v>13</v>
      </c>
      <c r="D3162" s="457">
        <v>131.76</v>
      </c>
    </row>
    <row r="3163" spans="1:4" ht="13.5" x14ac:dyDescent="0.25">
      <c r="A3163" s="456">
        <v>101626</v>
      </c>
      <c r="B3163" s="456" t="s">
        <v>9251</v>
      </c>
      <c r="C3163" s="456" t="s">
        <v>65</v>
      </c>
      <c r="D3163" s="457">
        <v>239.73</v>
      </c>
    </row>
    <row r="3164" spans="1:4" ht="13.5" x14ac:dyDescent="0.25">
      <c r="A3164" s="456">
        <v>101627</v>
      </c>
      <c r="B3164" s="456" t="s">
        <v>9252</v>
      </c>
      <c r="C3164" s="456" t="s">
        <v>65</v>
      </c>
      <c r="D3164" s="457">
        <v>376.25</v>
      </c>
    </row>
    <row r="3165" spans="1:4" ht="13.5" x14ac:dyDescent="0.25">
      <c r="A3165" s="456">
        <v>101628</v>
      </c>
      <c r="B3165" s="456" t="s">
        <v>9253</v>
      </c>
      <c r="C3165" s="456" t="s">
        <v>65</v>
      </c>
      <c r="D3165" s="457">
        <v>176.58</v>
      </c>
    </row>
    <row r="3166" spans="1:4" ht="13.5" x14ac:dyDescent="0.25">
      <c r="A3166" s="456">
        <v>101629</v>
      </c>
      <c r="B3166" s="456" t="s">
        <v>9254</v>
      </c>
      <c r="C3166" s="456" t="s">
        <v>65</v>
      </c>
      <c r="D3166" s="457">
        <v>209.1</v>
      </c>
    </row>
    <row r="3167" spans="1:4" ht="13.5" x14ac:dyDescent="0.25">
      <c r="A3167" s="456">
        <v>101630</v>
      </c>
      <c r="B3167" s="456" t="s">
        <v>9255</v>
      </c>
      <c r="C3167" s="456" t="s">
        <v>65</v>
      </c>
      <c r="D3167" s="457">
        <v>66.13</v>
      </c>
    </row>
    <row r="3168" spans="1:4" ht="13.5" x14ac:dyDescent="0.25">
      <c r="A3168" s="456">
        <v>101631</v>
      </c>
      <c r="B3168" s="456" t="s">
        <v>9256</v>
      </c>
      <c r="C3168" s="456" t="s">
        <v>65</v>
      </c>
      <c r="D3168" s="457">
        <v>26.12</v>
      </c>
    </row>
    <row r="3169" spans="1:4" ht="13.5" x14ac:dyDescent="0.25">
      <c r="A3169" s="456">
        <v>101632</v>
      </c>
      <c r="B3169" s="456" t="s">
        <v>9257</v>
      </c>
      <c r="C3169" s="456" t="s">
        <v>65</v>
      </c>
      <c r="D3169" s="457">
        <v>54.12</v>
      </c>
    </row>
    <row r="3170" spans="1:4" ht="13.5" x14ac:dyDescent="0.25">
      <c r="A3170" s="456">
        <v>101633</v>
      </c>
      <c r="B3170" s="456" t="s">
        <v>9258</v>
      </c>
      <c r="C3170" s="456" t="s">
        <v>65</v>
      </c>
      <c r="D3170" s="457">
        <v>110.16</v>
      </c>
    </row>
    <row r="3171" spans="1:4" ht="13.5" x14ac:dyDescent="0.25">
      <c r="A3171" s="456">
        <v>101636</v>
      </c>
      <c r="B3171" s="456" t="s">
        <v>9259</v>
      </c>
      <c r="C3171" s="456" t="s">
        <v>65</v>
      </c>
      <c r="D3171" s="457">
        <v>158.5</v>
      </c>
    </row>
    <row r="3172" spans="1:4" ht="13.5" x14ac:dyDescent="0.25">
      <c r="A3172" s="456">
        <v>101637</v>
      </c>
      <c r="B3172" s="456" t="s">
        <v>9260</v>
      </c>
      <c r="C3172" s="456" t="s">
        <v>65</v>
      </c>
      <c r="D3172" s="457">
        <v>151.16</v>
      </c>
    </row>
    <row r="3173" spans="1:4" ht="13.5" x14ac:dyDescent="0.25">
      <c r="A3173" s="456">
        <v>101640</v>
      </c>
      <c r="B3173" s="456" t="s">
        <v>9261</v>
      </c>
      <c r="C3173" s="456" t="s">
        <v>65</v>
      </c>
      <c r="D3173" s="457">
        <v>63.86</v>
      </c>
    </row>
    <row r="3174" spans="1:4" ht="13.5" x14ac:dyDescent="0.25">
      <c r="A3174" s="456">
        <v>101641</v>
      </c>
      <c r="B3174" s="456" t="s">
        <v>9262</v>
      </c>
      <c r="C3174" s="456" t="s">
        <v>65</v>
      </c>
      <c r="D3174" s="457">
        <v>33.15</v>
      </c>
    </row>
    <row r="3175" spans="1:4" ht="13.5" x14ac:dyDescent="0.25">
      <c r="A3175" s="456">
        <v>101642</v>
      </c>
      <c r="B3175" s="456" t="s">
        <v>9263</v>
      </c>
      <c r="C3175" s="456" t="s">
        <v>65</v>
      </c>
      <c r="D3175" s="457">
        <v>16.7</v>
      </c>
    </row>
    <row r="3176" spans="1:4" ht="13.5" x14ac:dyDescent="0.25">
      <c r="A3176" s="456">
        <v>101643</v>
      </c>
      <c r="B3176" s="456" t="s">
        <v>9264</v>
      </c>
      <c r="C3176" s="456" t="s">
        <v>65</v>
      </c>
      <c r="D3176" s="457">
        <v>28.95</v>
      </c>
    </row>
    <row r="3177" spans="1:4" ht="13.5" x14ac:dyDescent="0.25">
      <c r="A3177" s="456">
        <v>101644</v>
      </c>
      <c r="B3177" s="456" t="s">
        <v>9265</v>
      </c>
      <c r="C3177" s="456" t="s">
        <v>65</v>
      </c>
      <c r="D3177" s="457">
        <v>39.119999999999997</v>
      </c>
    </row>
    <row r="3178" spans="1:4" ht="13.5" x14ac:dyDescent="0.25">
      <c r="A3178" s="456">
        <v>101645</v>
      </c>
      <c r="B3178" s="456" t="s">
        <v>9266</v>
      </c>
      <c r="C3178" s="456" t="s">
        <v>65</v>
      </c>
      <c r="D3178" s="457">
        <v>18.600000000000001</v>
      </c>
    </row>
    <row r="3179" spans="1:4" ht="13.5" x14ac:dyDescent="0.25">
      <c r="A3179" s="456">
        <v>101646</v>
      </c>
      <c r="B3179" s="456" t="s">
        <v>9267</v>
      </c>
      <c r="C3179" s="456" t="s">
        <v>65</v>
      </c>
      <c r="D3179" s="457">
        <v>24.65</v>
      </c>
    </row>
    <row r="3180" spans="1:4" ht="13.5" x14ac:dyDescent="0.25">
      <c r="A3180" s="456">
        <v>101647</v>
      </c>
      <c r="B3180" s="456" t="s">
        <v>9268</v>
      </c>
      <c r="C3180" s="456" t="s">
        <v>65</v>
      </c>
      <c r="D3180" s="457">
        <v>45.15</v>
      </c>
    </row>
    <row r="3181" spans="1:4" ht="13.5" x14ac:dyDescent="0.25">
      <c r="A3181" s="456">
        <v>101648</v>
      </c>
      <c r="B3181" s="456" t="s">
        <v>9269</v>
      </c>
      <c r="C3181" s="456" t="s">
        <v>65</v>
      </c>
      <c r="D3181" s="457">
        <v>34.96</v>
      </c>
    </row>
    <row r="3182" spans="1:4" ht="13.5" x14ac:dyDescent="0.25">
      <c r="A3182" s="456">
        <v>101649</v>
      </c>
      <c r="B3182" s="456" t="s">
        <v>9270</v>
      </c>
      <c r="C3182" s="456" t="s">
        <v>65</v>
      </c>
      <c r="D3182" s="457">
        <v>40.25</v>
      </c>
    </row>
    <row r="3183" spans="1:4" ht="13.5" x14ac:dyDescent="0.25">
      <c r="A3183" s="456">
        <v>101650</v>
      </c>
      <c r="B3183" s="456" t="s">
        <v>9271</v>
      </c>
      <c r="C3183" s="456" t="s">
        <v>65</v>
      </c>
      <c r="D3183" s="457">
        <v>46.76</v>
      </c>
    </row>
    <row r="3184" spans="1:4" ht="13.5" x14ac:dyDescent="0.25">
      <c r="A3184" s="456">
        <v>101651</v>
      </c>
      <c r="B3184" s="456" t="s">
        <v>9272</v>
      </c>
      <c r="C3184" s="456" t="s">
        <v>65</v>
      </c>
      <c r="D3184" s="457">
        <v>57.64</v>
      </c>
    </row>
    <row r="3185" spans="1:4" ht="13.5" x14ac:dyDescent="0.25">
      <c r="A3185" s="456">
        <v>101652</v>
      </c>
      <c r="B3185" s="456" t="s">
        <v>9273</v>
      </c>
      <c r="C3185" s="456" t="s">
        <v>65</v>
      </c>
      <c r="D3185" s="457">
        <v>674.08</v>
      </c>
    </row>
    <row r="3186" spans="1:4" ht="13.5" x14ac:dyDescent="0.25">
      <c r="A3186" s="456">
        <v>101653</v>
      </c>
      <c r="B3186" s="456" t="s">
        <v>9274</v>
      </c>
      <c r="C3186" s="456" t="s">
        <v>65</v>
      </c>
      <c r="D3186" s="457">
        <v>315.77999999999997</v>
      </c>
    </row>
    <row r="3187" spans="1:4" ht="13.5" x14ac:dyDescent="0.25">
      <c r="A3187" s="456">
        <v>101654</v>
      </c>
      <c r="B3187" s="456" t="s">
        <v>9275</v>
      </c>
      <c r="C3187" s="456" t="s">
        <v>65</v>
      </c>
      <c r="D3187" s="457">
        <v>256.36</v>
      </c>
    </row>
    <row r="3188" spans="1:4" ht="13.5" x14ac:dyDescent="0.25">
      <c r="A3188" s="456">
        <v>101655</v>
      </c>
      <c r="B3188" s="456" t="s">
        <v>9276</v>
      </c>
      <c r="C3188" s="456" t="s">
        <v>65</v>
      </c>
      <c r="D3188" s="457">
        <v>418.43</v>
      </c>
    </row>
    <row r="3189" spans="1:4" ht="13.5" x14ac:dyDescent="0.25">
      <c r="A3189" s="456">
        <v>101656</v>
      </c>
      <c r="B3189" s="456" t="s">
        <v>9277</v>
      </c>
      <c r="C3189" s="456" t="s">
        <v>65</v>
      </c>
      <c r="D3189" s="457">
        <v>456.27</v>
      </c>
    </row>
    <row r="3190" spans="1:4" ht="13.5" x14ac:dyDescent="0.25">
      <c r="A3190" s="456">
        <v>101657</v>
      </c>
      <c r="B3190" s="456" t="s">
        <v>9278</v>
      </c>
      <c r="C3190" s="456" t="s">
        <v>65</v>
      </c>
      <c r="D3190" s="457">
        <v>536.87</v>
      </c>
    </row>
    <row r="3191" spans="1:4" ht="13.5" x14ac:dyDescent="0.25">
      <c r="A3191" s="456">
        <v>101658</v>
      </c>
      <c r="B3191" s="456" t="s">
        <v>9279</v>
      </c>
      <c r="C3191" s="456" t="s">
        <v>65</v>
      </c>
      <c r="D3191" s="457">
        <v>702.61</v>
      </c>
    </row>
    <row r="3192" spans="1:4" ht="13.5" x14ac:dyDescent="0.25">
      <c r="A3192" s="456">
        <v>101659</v>
      </c>
      <c r="B3192" s="456" t="s">
        <v>9280</v>
      </c>
      <c r="C3192" s="456" t="s">
        <v>65</v>
      </c>
      <c r="D3192" s="457">
        <v>805.69</v>
      </c>
    </row>
    <row r="3193" spans="1:4" ht="13.5" x14ac:dyDescent="0.25">
      <c r="A3193" s="456">
        <v>101660</v>
      </c>
      <c r="B3193" s="456" t="s">
        <v>9281</v>
      </c>
      <c r="C3193" s="456" t="s">
        <v>65</v>
      </c>
      <c r="D3193" s="458">
        <v>1292.3</v>
      </c>
    </row>
    <row r="3194" spans="1:4" ht="13.5" x14ac:dyDescent="0.25">
      <c r="A3194" s="456">
        <v>101661</v>
      </c>
      <c r="B3194" s="456" t="s">
        <v>9282</v>
      </c>
      <c r="C3194" s="456" t="s">
        <v>65</v>
      </c>
      <c r="D3194" s="457">
        <v>95.98</v>
      </c>
    </row>
    <row r="3195" spans="1:4" ht="13.5" x14ac:dyDescent="0.25">
      <c r="A3195" s="456">
        <v>101662</v>
      </c>
      <c r="B3195" s="456" t="s">
        <v>9283</v>
      </c>
      <c r="C3195" s="456" t="s">
        <v>65</v>
      </c>
      <c r="D3195" s="457">
        <v>912.14</v>
      </c>
    </row>
    <row r="3196" spans="1:4" ht="13.5" x14ac:dyDescent="0.25">
      <c r="A3196" s="456">
        <v>101663</v>
      </c>
      <c r="B3196" s="456" t="s">
        <v>9284</v>
      </c>
      <c r="C3196" s="456" t="s">
        <v>65</v>
      </c>
      <c r="D3196" s="457">
        <v>23.05</v>
      </c>
    </row>
    <row r="3197" spans="1:4" ht="13.5" x14ac:dyDescent="0.25">
      <c r="A3197" s="456">
        <v>101664</v>
      </c>
      <c r="B3197" s="456" t="s">
        <v>9285</v>
      </c>
      <c r="C3197" s="456" t="s">
        <v>65</v>
      </c>
      <c r="D3197" s="457">
        <v>24.34</v>
      </c>
    </row>
    <row r="3198" spans="1:4" ht="13.5" x14ac:dyDescent="0.25">
      <c r="A3198" s="456">
        <v>101665</v>
      </c>
      <c r="B3198" s="456" t="s">
        <v>9286</v>
      </c>
      <c r="C3198" s="456" t="s">
        <v>65</v>
      </c>
      <c r="D3198" s="457">
        <v>29.88</v>
      </c>
    </row>
    <row r="3199" spans="1:4" ht="13.5" x14ac:dyDescent="0.25">
      <c r="A3199" s="456">
        <v>101666</v>
      </c>
      <c r="B3199" s="456" t="s">
        <v>9287</v>
      </c>
      <c r="C3199" s="456" t="s">
        <v>65</v>
      </c>
      <c r="D3199" s="457">
        <v>480.47</v>
      </c>
    </row>
    <row r="3200" spans="1:4" ht="13.5" x14ac:dyDescent="0.25">
      <c r="A3200" s="456">
        <v>102085</v>
      </c>
      <c r="B3200" s="456" t="s">
        <v>9288</v>
      </c>
      <c r="C3200" s="456" t="s">
        <v>65</v>
      </c>
      <c r="D3200" s="457">
        <v>265</v>
      </c>
    </row>
    <row r="3201" spans="1:4" ht="13.5" x14ac:dyDescent="0.25">
      <c r="A3201" s="456">
        <v>100578</v>
      </c>
      <c r="B3201" s="456" t="s">
        <v>8417</v>
      </c>
      <c r="C3201" s="456" t="s">
        <v>65</v>
      </c>
      <c r="D3201" s="457">
        <v>393.93</v>
      </c>
    </row>
    <row r="3202" spans="1:4" ht="13.5" x14ac:dyDescent="0.25">
      <c r="A3202" s="456">
        <v>100579</v>
      </c>
      <c r="B3202" s="456" t="s">
        <v>8418</v>
      </c>
      <c r="C3202" s="456" t="s">
        <v>65</v>
      </c>
      <c r="D3202" s="457">
        <v>432.13</v>
      </c>
    </row>
    <row r="3203" spans="1:4" ht="13.5" x14ac:dyDescent="0.25">
      <c r="A3203" s="456">
        <v>100580</v>
      </c>
      <c r="B3203" s="456" t="s">
        <v>8419</v>
      </c>
      <c r="C3203" s="456" t="s">
        <v>65</v>
      </c>
      <c r="D3203" s="457">
        <v>470.13</v>
      </c>
    </row>
    <row r="3204" spans="1:4" ht="13.5" x14ac:dyDescent="0.25">
      <c r="A3204" s="456">
        <v>100581</v>
      </c>
      <c r="B3204" s="456" t="s">
        <v>8420</v>
      </c>
      <c r="C3204" s="456" t="s">
        <v>65</v>
      </c>
      <c r="D3204" s="457">
        <v>451.06</v>
      </c>
    </row>
    <row r="3205" spans="1:4" ht="13.5" x14ac:dyDescent="0.25">
      <c r="A3205" s="456">
        <v>100582</v>
      </c>
      <c r="B3205" s="456" t="s">
        <v>8421</v>
      </c>
      <c r="C3205" s="456" t="s">
        <v>65</v>
      </c>
      <c r="D3205" s="457">
        <v>519.47</v>
      </c>
    </row>
    <row r="3206" spans="1:4" ht="13.5" x14ac:dyDescent="0.25">
      <c r="A3206" s="456">
        <v>100583</v>
      </c>
      <c r="B3206" s="456" t="s">
        <v>8422</v>
      </c>
      <c r="C3206" s="456" t="s">
        <v>65</v>
      </c>
      <c r="D3206" s="457">
        <v>471.24</v>
      </c>
    </row>
    <row r="3207" spans="1:4" ht="13.5" x14ac:dyDescent="0.25">
      <c r="A3207" s="456">
        <v>100584</v>
      </c>
      <c r="B3207" s="456" t="s">
        <v>8423</v>
      </c>
      <c r="C3207" s="456" t="s">
        <v>65</v>
      </c>
      <c r="D3207" s="457">
        <v>512.44000000000005</v>
      </c>
    </row>
    <row r="3208" spans="1:4" ht="13.5" x14ac:dyDescent="0.25">
      <c r="A3208" s="456">
        <v>100585</v>
      </c>
      <c r="B3208" s="456" t="s">
        <v>8424</v>
      </c>
      <c r="C3208" s="456" t="s">
        <v>65</v>
      </c>
      <c r="D3208" s="457">
        <v>510.55</v>
      </c>
    </row>
    <row r="3209" spans="1:4" ht="13.5" x14ac:dyDescent="0.25">
      <c r="A3209" s="456">
        <v>100586</v>
      </c>
      <c r="B3209" s="456" t="s">
        <v>8425</v>
      </c>
      <c r="C3209" s="456" t="s">
        <v>65</v>
      </c>
      <c r="D3209" s="457">
        <v>576.25</v>
      </c>
    </row>
    <row r="3210" spans="1:4" ht="13.5" x14ac:dyDescent="0.25">
      <c r="A3210" s="456">
        <v>100587</v>
      </c>
      <c r="B3210" s="456" t="s">
        <v>8426</v>
      </c>
      <c r="C3210" s="456" t="s">
        <v>65</v>
      </c>
      <c r="D3210" s="457">
        <v>551.13</v>
      </c>
    </row>
    <row r="3211" spans="1:4" ht="13.5" x14ac:dyDescent="0.25">
      <c r="A3211" s="456">
        <v>100588</v>
      </c>
      <c r="B3211" s="456" t="s">
        <v>8427</v>
      </c>
      <c r="C3211" s="456" t="s">
        <v>65</v>
      </c>
      <c r="D3211" s="457">
        <v>602.21</v>
      </c>
    </row>
    <row r="3212" spans="1:4" ht="13.5" x14ac:dyDescent="0.25">
      <c r="A3212" s="456">
        <v>100589</v>
      </c>
      <c r="B3212" s="456" t="s">
        <v>8428</v>
      </c>
      <c r="C3212" s="456" t="s">
        <v>65</v>
      </c>
      <c r="D3212" s="457">
        <v>606.66</v>
      </c>
    </row>
    <row r="3213" spans="1:4" ht="13.5" x14ac:dyDescent="0.25">
      <c r="A3213" s="456">
        <v>100590</v>
      </c>
      <c r="B3213" s="456" t="s">
        <v>8429</v>
      </c>
      <c r="C3213" s="456" t="s">
        <v>65</v>
      </c>
      <c r="D3213" s="457">
        <v>657</v>
      </c>
    </row>
    <row r="3214" spans="1:4" ht="13.5" x14ac:dyDescent="0.25">
      <c r="A3214" s="456">
        <v>100591</v>
      </c>
      <c r="B3214" s="456" t="s">
        <v>8430</v>
      </c>
      <c r="C3214" s="456" t="s">
        <v>65</v>
      </c>
      <c r="D3214" s="457">
        <v>605.19000000000005</v>
      </c>
    </row>
    <row r="3215" spans="1:4" ht="13.5" x14ac:dyDescent="0.25">
      <c r="A3215" s="456">
        <v>100592</v>
      </c>
      <c r="B3215" s="456" t="s">
        <v>8431</v>
      </c>
      <c r="C3215" s="456" t="s">
        <v>65</v>
      </c>
      <c r="D3215" s="457">
        <v>646.92999999999995</v>
      </c>
    </row>
    <row r="3216" spans="1:4" ht="13.5" x14ac:dyDescent="0.25">
      <c r="A3216" s="456">
        <v>100593</v>
      </c>
      <c r="B3216" s="456" t="s">
        <v>8432</v>
      </c>
      <c r="C3216" s="456" t="s">
        <v>65</v>
      </c>
      <c r="D3216" s="457">
        <v>648.07000000000005</v>
      </c>
    </row>
    <row r="3217" spans="1:4" ht="13.5" x14ac:dyDescent="0.25">
      <c r="A3217" s="456">
        <v>100594</v>
      </c>
      <c r="B3217" s="456" t="s">
        <v>8433</v>
      </c>
      <c r="C3217" s="456" t="s">
        <v>65</v>
      </c>
      <c r="D3217" s="457">
        <v>718.96</v>
      </c>
    </row>
    <row r="3218" spans="1:4" ht="13.5" x14ac:dyDescent="0.25">
      <c r="A3218" s="456">
        <v>100595</v>
      </c>
      <c r="B3218" s="456" t="s">
        <v>8434</v>
      </c>
      <c r="C3218" s="456" t="s">
        <v>65</v>
      </c>
      <c r="D3218" s="457">
        <v>776.65</v>
      </c>
    </row>
    <row r="3219" spans="1:4" ht="13.5" x14ac:dyDescent="0.25">
      <c r="A3219" s="456">
        <v>100596</v>
      </c>
      <c r="B3219" s="456" t="s">
        <v>8435</v>
      </c>
      <c r="C3219" s="456" t="s">
        <v>65</v>
      </c>
      <c r="D3219" s="457">
        <v>872.42</v>
      </c>
    </row>
    <row r="3220" spans="1:4" ht="13.5" x14ac:dyDescent="0.25">
      <c r="A3220" s="456">
        <v>100597</v>
      </c>
      <c r="B3220" s="456" t="s">
        <v>8436</v>
      </c>
      <c r="C3220" s="456" t="s">
        <v>65</v>
      </c>
      <c r="D3220" s="457">
        <v>894.91</v>
      </c>
    </row>
    <row r="3221" spans="1:4" ht="13.5" x14ac:dyDescent="0.25">
      <c r="A3221" s="456">
        <v>100598</v>
      </c>
      <c r="B3221" s="456" t="s">
        <v>8437</v>
      </c>
      <c r="C3221" s="456" t="s">
        <v>65</v>
      </c>
      <c r="D3221" s="457">
        <v>973.88</v>
      </c>
    </row>
    <row r="3222" spans="1:4" ht="13.5" x14ac:dyDescent="0.25">
      <c r="A3222" s="456">
        <v>100599</v>
      </c>
      <c r="B3222" s="456" t="s">
        <v>8438</v>
      </c>
      <c r="C3222" s="456" t="s">
        <v>65</v>
      </c>
      <c r="D3222" s="457">
        <v>414.61</v>
      </c>
    </row>
    <row r="3223" spans="1:4" ht="13.5" x14ac:dyDescent="0.25">
      <c r="A3223" s="456">
        <v>100600</v>
      </c>
      <c r="B3223" s="456" t="s">
        <v>8439</v>
      </c>
      <c r="C3223" s="456" t="s">
        <v>65</v>
      </c>
      <c r="D3223" s="457">
        <v>491.4</v>
      </c>
    </row>
    <row r="3224" spans="1:4" ht="13.5" x14ac:dyDescent="0.25">
      <c r="A3224" s="456">
        <v>100601</v>
      </c>
      <c r="B3224" s="456" t="s">
        <v>8440</v>
      </c>
      <c r="C3224" s="456" t="s">
        <v>65</v>
      </c>
      <c r="D3224" s="457">
        <v>623.37</v>
      </c>
    </row>
    <row r="3225" spans="1:4" ht="13.5" x14ac:dyDescent="0.25">
      <c r="A3225" s="456">
        <v>100602</v>
      </c>
      <c r="B3225" s="456" t="s">
        <v>8441</v>
      </c>
      <c r="C3225" s="456" t="s">
        <v>65</v>
      </c>
      <c r="D3225" s="457">
        <v>787.98</v>
      </c>
    </row>
    <row r="3226" spans="1:4" ht="13.5" x14ac:dyDescent="0.25">
      <c r="A3226" s="456">
        <v>100603</v>
      </c>
      <c r="B3226" s="456" t="s">
        <v>8442</v>
      </c>
      <c r="C3226" s="456" t="s">
        <v>65</v>
      </c>
      <c r="D3226" s="458">
        <v>1210.6400000000001</v>
      </c>
    </row>
    <row r="3227" spans="1:4" ht="13.5" x14ac:dyDescent="0.25">
      <c r="A3227" s="456">
        <v>100604</v>
      </c>
      <c r="B3227" s="456" t="s">
        <v>8443</v>
      </c>
      <c r="C3227" s="456" t="s">
        <v>65</v>
      </c>
      <c r="D3227" s="457">
        <v>521.71</v>
      </c>
    </row>
    <row r="3228" spans="1:4" ht="13.5" x14ac:dyDescent="0.25">
      <c r="A3228" s="456">
        <v>100605</v>
      </c>
      <c r="B3228" s="456" t="s">
        <v>8444</v>
      </c>
      <c r="C3228" s="456" t="s">
        <v>65</v>
      </c>
      <c r="D3228" s="457">
        <v>825.09</v>
      </c>
    </row>
    <row r="3229" spans="1:4" ht="13.5" x14ac:dyDescent="0.25">
      <c r="A3229" s="456">
        <v>100606</v>
      </c>
      <c r="B3229" s="456" t="s">
        <v>8445</v>
      </c>
      <c r="C3229" s="456" t="s">
        <v>65</v>
      </c>
      <c r="D3229" s="458">
        <v>1256.45</v>
      </c>
    </row>
    <row r="3230" spans="1:4" ht="13.5" x14ac:dyDescent="0.25">
      <c r="A3230" s="456">
        <v>100607</v>
      </c>
      <c r="B3230" s="456" t="s">
        <v>8446</v>
      </c>
      <c r="C3230" s="456" t="s">
        <v>65</v>
      </c>
      <c r="D3230" s="457">
        <v>536.07000000000005</v>
      </c>
    </row>
    <row r="3231" spans="1:4" ht="13.5" x14ac:dyDescent="0.25">
      <c r="A3231" s="456">
        <v>100608</v>
      </c>
      <c r="B3231" s="456" t="s">
        <v>8447</v>
      </c>
      <c r="C3231" s="456" t="s">
        <v>65</v>
      </c>
      <c r="D3231" s="457">
        <v>843.37</v>
      </c>
    </row>
    <row r="3232" spans="1:4" ht="13.5" x14ac:dyDescent="0.25">
      <c r="A3232" s="456">
        <v>100609</v>
      </c>
      <c r="B3232" s="456" t="s">
        <v>8448</v>
      </c>
      <c r="C3232" s="456" t="s">
        <v>65</v>
      </c>
      <c r="D3232" s="458">
        <v>1280.93</v>
      </c>
    </row>
    <row r="3233" spans="1:4" ht="13.5" x14ac:dyDescent="0.25">
      <c r="A3233" s="456">
        <v>100610</v>
      </c>
      <c r="B3233" s="456" t="s">
        <v>8449</v>
      </c>
      <c r="C3233" s="456" t="s">
        <v>65</v>
      </c>
      <c r="D3233" s="457">
        <v>550.41999999999996</v>
      </c>
    </row>
    <row r="3234" spans="1:4" ht="13.5" x14ac:dyDescent="0.25">
      <c r="A3234" s="456">
        <v>100611</v>
      </c>
      <c r="B3234" s="456" t="s">
        <v>8450</v>
      </c>
      <c r="C3234" s="456" t="s">
        <v>65</v>
      </c>
      <c r="D3234" s="457">
        <v>688.4</v>
      </c>
    </row>
    <row r="3235" spans="1:4" ht="13.5" x14ac:dyDescent="0.25">
      <c r="A3235" s="456">
        <v>100612</v>
      </c>
      <c r="B3235" s="456" t="s">
        <v>8451</v>
      </c>
      <c r="C3235" s="456" t="s">
        <v>65</v>
      </c>
      <c r="D3235" s="457">
        <v>861.31</v>
      </c>
    </row>
    <row r="3236" spans="1:4" ht="13.5" x14ac:dyDescent="0.25">
      <c r="A3236" s="456">
        <v>100613</v>
      </c>
      <c r="B3236" s="456" t="s">
        <v>8452</v>
      </c>
      <c r="C3236" s="456" t="s">
        <v>65</v>
      </c>
      <c r="D3236" s="458">
        <v>1304.77</v>
      </c>
    </row>
    <row r="3237" spans="1:4" ht="13.5" x14ac:dyDescent="0.25">
      <c r="A3237" s="456">
        <v>100614</v>
      </c>
      <c r="B3237" s="456" t="s">
        <v>8453</v>
      </c>
      <c r="C3237" s="456" t="s">
        <v>65</v>
      </c>
      <c r="D3237" s="457">
        <v>720.34</v>
      </c>
    </row>
    <row r="3238" spans="1:4" ht="13.5" x14ac:dyDescent="0.25">
      <c r="A3238" s="456">
        <v>100615</v>
      </c>
      <c r="B3238" s="456" t="s">
        <v>8454</v>
      </c>
      <c r="C3238" s="456" t="s">
        <v>65</v>
      </c>
      <c r="D3238" s="457">
        <v>896.89</v>
      </c>
    </row>
    <row r="3239" spans="1:4" ht="13.5" x14ac:dyDescent="0.25">
      <c r="A3239" s="456">
        <v>100616</v>
      </c>
      <c r="B3239" s="456" t="s">
        <v>8455</v>
      </c>
      <c r="C3239" s="456" t="s">
        <v>65</v>
      </c>
      <c r="D3239" s="458">
        <v>1354.82</v>
      </c>
    </row>
    <row r="3240" spans="1:4" ht="13.5" x14ac:dyDescent="0.25">
      <c r="A3240" s="456">
        <v>100617</v>
      </c>
      <c r="B3240" s="456" t="s">
        <v>8456</v>
      </c>
      <c r="C3240" s="456" t="s">
        <v>65</v>
      </c>
      <c r="D3240" s="457">
        <v>932.28</v>
      </c>
    </row>
    <row r="3241" spans="1:4" ht="13.5" x14ac:dyDescent="0.25">
      <c r="A3241" s="456">
        <v>100618</v>
      </c>
      <c r="B3241" s="456" t="s">
        <v>8457</v>
      </c>
      <c r="C3241" s="456" t="s">
        <v>65</v>
      </c>
      <c r="D3241" s="458">
        <v>1410.03</v>
      </c>
    </row>
    <row r="3242" spans="1:4" ht="13.5" x14ac:dyDescent="0.25">
      <c r="A3242" s="456">
        <v>100619</v>
      </c>
      <c r="B3242" s="456" t="s">
        <v>8458</v>
      </c>
      <c r="C3242" s="456" t="s">
        <v>65</v>
      </c>
      <c r="D3242" s="457">
        <v>613.79</v>
      </c>
    </row>
    <row r="3243" spans="1:4" ht="13.5" x14ac:dyDescent="0.25">
      <c r="A3243" s="456">
        <v>100620</v>
      </c>
      <c r="B3243" s="456" t="s">
        <v>8459</v>
      </c>
      <c r="C3243" s="456" t="s">
        <v>65</v>
      </c>
      <c r="D3243" s="458">
        <v>4007.26</v>
      </c>
    </row>
    <row r="3244" spans="1:4" ht="13.5" x14ac:dyDescent="0.25">
      <c r="A3244" s="456">
        <v>100621</v>
      </c>
      <c r="B3244" s="456" t="s">
        <v>8460</v>
      </c>
      <c r="C3244" s="456" t="s">
        <v>65</v>
      </c>
      <c r="D3244" s="458">
        <v>4570.68</v>
      </c>
    </row>
    <row r="3245" spans="1:4" ht="13.5" x14ac:dyDescent="0.25">
      <c r="A3245" s="456">
        <v>100622</v>
      </c>
      <c r="B3245" s="456" t="s">
        <v>8461</v>
      </c>
      <c r="C3245" s="456" t="s">
        <v>65</v>
      </c>
      <c r="D3245" s="458">
        <v>2843.12</v>
      </c>
    </row>
    <row r="3246" spans="1:4" ht="13.5" x14ac:dyDescent="0.25">
      <c r="A3246" s="456">
        <v>100623</v>
      </c>
      <c r="B3246" s="456" t="s">
        <v>8462</v>
      </c>
      <c r="C3246" s="456" t="s">
        <v>65</v>
      </c>
      <c r="D3246" s="458">
        <v>3074.64</v>
      </c>
    </row>
    <row r="3247" spans="1:4" ht="13.5" x14ac:dyDescent="0.25">
      <c r="A3247" s="456">
        <v>97600</v>
      </c>
      <c r="B3247" s="456" t="s">
        <v>8653</v>
      </c>
      <c r="C3247" s="456" t="s">
        <v>65</v>
      </c>
      <c r="D3247" s="457">
        <v>362.79</v>
      </c>
    </row>
    <row r="3248" spans="1:4" ht="13.5" x14ac:dyDescent="0.25">
      <c r="A3248" s="456">
        <v>97601</v>
      </c>
      <c r="B3248" s="456" t="s">
        <v>8654</v>
      </c>
      <c r="C3248" s="456" t="s">
        <v>65</v>
      </c>
      <c r="D3248" s="457">
        <v>375.04</v>
      </c>
    </row>
    <row r="3249" spans="1:4" ht="13.5" x14ac:dyDescent="0.25">
      <c r="A3249" s="456">
        <v>97605</v>
      </c>
      <c r="B3249" s="456" t="s">
        <v>8655</v>
      </c>
      <c r="C3249" s="456" t="s">
        <v>65</v>
      </c>
      <c r="D3249" s="457">
        <v>118.4</v>
      </c>
    </row>
    <row r="3250" spans="1:4" ht="13.5" x14ac:dyDescent="0.25">
      <c r="A3250" s="456">
        <v>97606</v>
      </c>
      <c r="B3250" s="456" t="s">
        <v>8656</v>
      </c>
      <c r="C3250" s="456" t="s">
        <v>65</v>
      </c>
      <c r="D3250" s="457">
        <v>121.66</v>
      </c>
    </row>
    <row r="3251" spans="1:4" ht="13.5" x14ac:dyDescent="0.25">
      <c r="A3251" s="456">
        <v>97607</v>
      </c>
      <c r="B3251" s="456" t="s">
        <v>8657</v>
      </c>
      <c r="C3251" s="456" t="s">
        <v>65</v>
      </c>
      <c r="D3251" s="457">
        <v>144.04</v>
      </c>
    </row>
    <row r="3252" spans="1:4" ht="13.5" x14ac:dyDescent="0.25">
      <c r="A3252" s="456">
        <v>97608</v>
      </c>
      <c r="B3252" s="456" t="s">
        <v>8658</v>
      </c>
      <c r="C3252" s="456" t="s">
        <v>65</v>
      </c>
      <c r="D3252" s="457">
        <v>147.30000000000001</v>
      </c>
    </row>
    <row r="3253" spans="1:4" ht="13.5" x14ac:dyDescent="0.25">
      <c r="A3253" s="456">
        <v>102102</v>
      </c>
      <c r="B3253" s="456" t="s">
        <v>11124</v>
      </c>
      <c r="C3253" s="456" t="s">
        <v>65</v>
      </c>
      <c r="D3253" s="458">
        <v>11685.47</v>
      </c>
    </row>
    <row r="3254" spans="1:4" ht="13.5" x14ac:dyDescent="0.25">
      <c r="A3254" s="456">
        <v>102103</v>
      </c>
      <c r="B3254" s="456" t="s">
        <v>11125</v>
      </c>
      <c r="C3254" s="456" t="s">
        <v>65</v>
      </c>
      <c r="D3254" s="458">
        <v>13019.11</v>
      </c>
    </row>
    <row r="3255" spans="1:4" ht="13.5" x14ac:dyDescent="0.25">
      <c r="A3255" s="456">
        <v>102104</v>
      </c>
      <c r="B3255" s="456" t="s">
        <v>11126</v>
      </c>
      <c r="C3255" s="456" t="s">
        <v>65</v>
      </c>
      <c r="D3255" s="458">
        <v>16741.84</v>
      </c>
    </row>
    <row r="3256" spans="1:4" ht="13.5" x14ac:dyDescent="0.25">
      <c r="A3256" s="456">
        <v>102105</v>
      </c>
      <c r="B3256" s="456" t="s">
        <v>11127</v>
      </c>
      <c r="C3256" s="456" t="s">
        <v>65</v>
      </c>
      <c r="D3256" s="458">
        <v>20610.12</v>
      </c>
    </row>
    <row r="3257" spans="1:4" ht="13.5" x14ac:dyDescent="0.25">
      <c r="A3257" s="456">
        <v>102106</v>
      </c>
      <c r="B3257" s="456" t="s">
        <v>11128</v>
      </c>
      <c r="C3257" s="456" t="s">
        <v>65</v>
      </c>
      <c r="D3257" s="458">
        <v>25895.13</v>
      </c>
    </row>
    <row r="3258" spans="1:4" ht="13.5" x14ac:dyDescent="0.25">
      <c r="A3258" s="456">
        <v>102107</v>
      </c>
      <c r="B3258" s="456" t="s">
        <v>11129</v>
      </c>
      <c r="C3258" s="456" t="s">
        <v>65</v>
      </c>
      <c r="D3258" s="458">
        <v>36192.86</v>
      </c>
    </row>
    <row r="3259" spans="1:4" ht="13.5" x14ac:dyDescent="0.25">
      <c r="A3259" s="456">
        <v>102108</v>
      </c>
      <c r="B3259" s="456" t="s">
        <v>11130</v>
      </c>
      <c r="C3259" s="456" t="s">
        <v>65</v>
      </c>
      <c r="D3259" s="458">
        <v>42170.85</v>
      </c>
    </row>
    <row r="3260" spans="1:4" ht="13.5" x14ac:dyDescent="0.25">
      <c r="A3260" s="456">
        <v>102109</v>
      </c>
      <c r="B3260" s="456" t="s">
        <v>11131</v>
      </c>
      <c r="C3260" s="456" t="s">
        <v>65</v>
      </c>
      <c r="D3260" s="457">
        <v>60.38</v>
      </c>
    </row>
    <row r="3261" spans="1:4" ht="13.5" x14ac:dyDescent="0.25">
      <c r="A3261" s="456">
        <v>102110</v>
      </c>
      <c r="B3261" s="456" t="s">
        <v>11132</v>
      </c>
      <c r="C3261" s="456" t="s">
        <v>65</v>
      </c>
      <c r="D3261" s="457">
        <v>205.57</v>
      </c>
    </row>
    <row r="3262" spans="1:4" ht="13.5" x14ac:dyDescent="0.25">
      <c r="A3262" s="456">
        <v>103654</v>
      </c>
      <c r="B3262" s="456" t="s">
        <v>11949</v>
      </c>
      <c r="C3262" s="456" t="s">
        <v>65</v>
      </c>
      <c r="D3262" s="458">
        <v>68439.98</v>
      </c>
    </row>
    <row r="3263" spans="1:4" ht="13.5" x14ac:dyDescent="0.25">
      <c r="A3263" s="456">
        <v>103655</v>
      </c>
      <c r="B3263" s="456" t="s">
        <v>11950</v>
      </c>
      <c r="C3263" s="456" t="s">
        <v>65</v>
      </c>
      <c r="D3263" s="458">
        <v>93793.09</v>
      </c>
    </row>
    <row r="3264" spans="1:4" ht="13.5" x14ac:dyDescent="0.25">
      <c r="A3264" s="456">
        <v>103656</v>
      </c>
      <c r="B3264" s="456" t="s">
        <v>11951</v>
      </c>
      <c r="C3264" s="456" t="s">
        <v>65</v>
      </c>
      <c r="D3264" s="458">
        <v>131194.91</v>
      </c>
    </row>
    <row r="3265" spans="1:4" ht="13.5" x14ac:dyDescent="0.25">
      <c r="A3265" s="456">
        <v>93128</v>
      </c>
      <c r="B3265" s="456" t="s">
        <v>1578</v>
      </c>
      <c r="C3265" s="456" t="s">
        <v>65</v>
      </c>
      <c r="D3265" s="457">
        <v>124.5</v>
      </c>
    </row>
    <row r="3266" spans="1:4" ht="13.5" x14ac:dyDescent="0.25">
      <c r="A3266" s="456">
        <v>93137</v>
      </c>
      <c r="B3266" s="456" t="s">
        <v>1579</v>
      </c>
      <c r="C3266" s="456" t="s">
        <v>65</v>
      </c>
      <c r="D3266" s="457">
        <v>148.5</v>
      </c>
    </row>
    <row r="3267" spans="1:4" ht="13.5" x14ac:dyDescent="0.25">
      <c r="A3267" s="456">
        <v>93138</v>
      </c>
      <c r="B3267" s="456" t="s">
        <v>1580</v>
      </c>
      <c r="C3267" s="456" t="s">
        <v>65</v>
      </c>
      <c r="D3267" s="457">
        <v>141.21</v>
      </c>
    </row>
    <row r="3268" spans="1:4" ht="13.5" x14ac:dyDescent="0.25">
      <c r="A3268" s="456">
        <v>93139</v>
      </c>
      <c r="B3268" s="456" t="s">
        <v>1581</v>
      </c>
      <c r="C3268" s="456" t="s">
        <v>65</v>
      </c>
      <c r="D3268" s="457">
        <v>181.89</v>
      </c>
    </row>
    <row r="3269" spans="1:4" ht="13.5" x14ac:dyDescent="0.25">
      <c r="A3269" s="456">
        <v>93140</v>
      </c>
      <c r="B3269" s="456" t="s">
        <v>1582</v>
      </c>
      <c r="C3269" s="456" t="s">
        <v>65</v>
      </c>
      <c r="D3269" s="457">
        <v>171.04</v>
      </c>
    </row>
    <row r="3270" spans="1:4" ht="13.5" x14ac:dyDescent="0.25">
      <c r="A3270" s="456">
        <v>93141</v>
      </c>
      <c r="B3270" s="456" t="s">
        <v>1583</v>
      </c>
      <c r="C3270" s="456" t="s">
        <v>65</v>
      </c>
      <c r="D3270" s="457">
        <v>156.87</v>
      </c>
    </row>
    <row r="3271" spans="1:4" ht="13.5" x14ac:dyDescent="0.25">
      <c r="A3271" s="456">
        <v>93142</v>
      </c>
      <c r="B3271" s="456" t="s">
        <v>1584</v>
      </c>
      <c r="C3271" s="456" t="s">
        <v>65</v>
      </c>
      <c r="D3271" s="457">
        <v>173.14</v>
      </c>
    </row>
    <row r="3272" spans="1:4" ht="13.5" x14ac:dyDescent="0.25">
      <c r="A3272" s="456">
        <v>93143</v>
      </c>
      <c r="B3272" s="456" t="s">
        <v>1585</v>
      </c>
      <c r="C3272" s="456" t="s">
        <v>65</v>
      </c>
      <c r="D3272" s="457">
        <v>158.75</v>
      </c>
    </row>
    <row r="3273" spans="1:4" ht="13.5" x14ac:dyDescent="0.25">
      <c r="A3273" s="456">
        <v>93144</v>
      </c>
      <c r="B3273" s="456" t="s">
        <v>1586</v>
      </c>
      <c r="C3273" s="456" t="s">
        <v>65</v>
      </c>
      <c r="D3273" s="457">
        <v>220.32</v>
      </c>
    </row>
    <row r="3274" spans="1:4" ht="13.5" x14ac:dyDescent="0.25">
      <c r="A3274" s="456">
        <v>93145</v>
      </c>
      <c r="B3274" s="456" t="s">
        <v>1587</v>
      </c>
      <c r="C3274" s="456" t="s">
        <v>65</v>
      </c>
      <c r="D3274" s="457">
        <v>192.55</v>
      </c>
    </row>
    <row r="3275" spans="1:4" ht="13.5" x14ac:dyDescent="0.25">
      <c r="A3275" s="456">
        <v>93146</v>
      </c>
      <c r="B3275" s="456" t="s">
        <v>1588</v>
      </c>
      <c r="C3275" s="456" t="s">
        <v>65</v>
      </c>
      <c r="D3275" s="457">
        <v>209.26</v>
      </c>
    </row>
    <row r="3276" spans="1:4" ht="13.5" x14ac:dyDescent="0.25">
      <c r="A3276" s="456">
        <v>93147</v>
      </c>
      <c r="B3276" s="456" t="s">
        <v>1589</v>
      </c>
      <c r="C3276" s="456" t="s">
        <v>65</v>
      </c>
      <c r="D3276" s="457">
        <v>239.13</v>
      </c>
    </row>
    <row r="3277" spans="1:4" ht="13.5" x14ac:dyDescent="0.25">
      <c r="A3277" s="456">
        <v>96971</v>
      </c>
      <c r="B3277" s="456" t="s">
        <v>1590</v>
      </c>
      <c r="C3277" s="456" t="s">
        <v>13</v>
      </c>
      <c r="D3277" s="457">
        <v>28.66</v>
      </c>
    </row>
    <row r="3278" spans="1:4" ht="13.5" x14ac:dyDescent="0.25">
      <c r="A3278" s="456">
        <v>96972</v>
      </c>
      <c r="B3278" s="456" t="s">
        <v>1591</v>
      </c>
      <c r="C3278" s="456" t="s">
        <v>13</v>
      </c>
      <c r="D3278" s="457">
        <v>40.1</v>
      </c>
    </row>
    <row r="3279" spans="1:4" ht="13.5" x14ac:dyDescent="0.25">
      <c r="A3279" s="456">
        <v>96973</v>
      </c>
      <c r="B3279" s="456" t="s">
        <v>1592</v>
      </c>
      <c r="C3279" s="456" t="s">
        <v>13</v>
      </c>
      <c r="D3279" s="457">
        <v>51.34</v>
      </c>
    </row>
    <row r="3280" spans="1:4" ht="13.5" x14ac:dyDescent="0.25">
      <c r="A3280" s="456">
        <v>96974</v>
      </c>
      <c r="B3280" s="456" t="s">
        <v>1593</v>
      </c>
      <c r="C3280" s="456" t="s">
        <v>13</v>
      </c>
      <c r="D3280" s="457">
        <v>66.39</v>
      </c>
    </row>
    <row r="3281" spans="1:4" ht="13.5" x14ac:dyDescent="0.25">
      <c r="A3281" s="456">
        <v>96975</v>
      </c>
      <c r="B3281" s="456" t="s">
        <v>1594</v>
      </c>
      <c r="C3281" s="456" t="s">
        <v>13</v>
      </c>
      <c r="D3281" s="457">
        <v>86.8</v>
      </c>
    </row>
    <row r="3282" spans="1:4" ht="13.5" x14ac:dyDescent="0.25">
      <c r="A3282" s="456">
        <v>96976</v>
      </c>
      <c r="B3282" s="456" t="s">
        <v>1595</v>
      </c>
      <c r="C3282" s="456" t="s">
        <v>13</v>
      </c>
      <c r="D3282" s="457">
        <v>114.22</v>
      </c>
    </row>
    <row r="3283" spans="1:4" ht="13.5" x14ac:dyDescent="0.25">
      <c r="A3283" s="456">
        <v>96977</v>
      </c>
      <c r="B3283" s="456" t="s">
        <v>1596</v>
      </c>
      <c r="C3283" s="456" t="s">
        <v>13</v>
      </c>
      <c r="D3283" s="457">
        <v>46.85</v>
      </c>
    </row>
    <row r="3284" spans="1:4" ht="13.5" x14ac:dyDescent="0.25">
      <c r="A3284" s="456">
        <v>96978</v>
      </c>
      <c r="B3284" s="456" t="s">
        <v>1597</v>
      </c>
      <c r="C3284" s="456" t="s">
        <v>13</v>
      </c>
      <c r="D3284" s="457">
        <v>65.760000000000005</v>
      </c>
    </row>
    <row r="3285" spans="1:4" ht="13.5" x14ac:dyDescent="0.25">
      <c r="A3285" s="456">
        <v>96979</v>
      </c>
      <c r="B3285" s="456" t="s">
        <v>1598</v>
      </c>
      <c r="C3285" s="456" t="s">
        <v>13</v>
      </c>
      <c r="D3285" s="457">
        <v>92.24</v>
      </c>
    </row>
    <row r="3286" spans="1:4" ht="13.5" x14ac:dyDescent="0.25">
      <c r="A3286" s="456">
        <v>96984</v>
      </c>
      <c r="B3286" s="456" t="s">
        <v>1599</v>
      </c>
      <c r="C3286" s="456" t="s">
        <v>65</v>
      </c>
      <c r="D3286" s="457">
        <v>48.89</v>
      </c>
    </row>
    <row r="3287" spans="1:4" ht="13.5" x14ac:dyDescent="0.25">
      <c r="A3287" s="456">
        <v>96985</v>
      </c>
      <c r="B3287" s="456" t="s">
        <v>1600</v>
      </c>
      <c r="C3287" s="456" t="s">
        <v>65</v>
      </c>
      <c r="D3287" s="457">
        <v>61.4</v>
      </c>
    </row>
    <row r="3288" spans="1:4" ht="13.5" x14ac:dyDescent="0.25">
      <c r="A3288" s="456">
        <v>96986</v>
      </c>
      <c r="B3288" s="456" t="s">
        <v>1601</v>
      </c>
      <c r="C3288" s="456" t="s">
        <v>65</v>
      </c>
      <c r="D3288" s="457">
        <v>91.67</v>
      </c>
    </row>
    <row r="3289" spans="1:4" ht="13.5" x14ac:dyDescent="0.25">
      <c r="A3289" s="456">
        <v>96987</v>
      </c>
      <c r="B3289" s="456" t="s">
        <v>1602</v>
      </c>
      <c r="C3289" s="456" t="s">
        <v>65</v>
      </c>
      <c r="D3289" s="457">
        <v>98.12</v>
      </c>
    </row>
    <row r="3290" spans="1:4" ht="13.5" x14ac:dyDescent="0.25">
      <c r="A3290" s="456">
        <v>96988</v>
      </c>
      <c r="B3290" s="456" t="s">
        <v>1603</v>
      </c>
      <c r="C3290" s="456" t="s">
        <v>65</v>
      </c>
      <c r="D3290" s="457">
        <v>166.52</v>
      </c>
    </row>
    <row r="3291" spans="1:4" ht="13.5" x14ac:dyDescent="0.25">
      <c r="A3291" s="456">
        <v>96989</v>
      </c>
      <c r="B3291" s="456" t="s">
        <v>1604</v>
      </c>
      <c r="C3291" s="456" t="s">
        <v>65</v>
      </c>
      <c r="D3291" s="457">
        <v>139.41</v>
      </c>
    </row>
    <row r="3292" spans="1:4" ht="13.5" x14ac:dyDescent="0.25">
      <c r="A3292" s="456">
        <v>98463</v>
      </c>
      <c r="B3292" s="456" t="s">
        <v>1605</v>
      </c>
      <c r="C3292" s="456" t="s">
        <v>65</v>
      </c>
      <c r="D3292" s="457">
        <v>20.67</v>
      </c>
    </row>
    <row r="3293" spans="1:4" ht="13.5" x14ac:dyDescent="0.25">
      <c r="A3293" s="456">
        <v>103490</v>
      </c>
      <c r="B3293" s="456" t="s">
        <v>11952</v>
      </c>
      <c r="C3293" s="456" t="s">
        <v>1055</v>
      </c>
      <c r="D3293" s="458">
        <v>2675.65</v>
      </c>
    </row>
    <row r="3294" spans="1:4" ht="13.5" x14ac:dyDescent="0.25">
      <c r="A3294" s="456">
        <v>103491</v>
      </c>
      <c r="B3294" s="456" t="s">
        <v>11953</v>
      </c>
      <c r="C3294" s="456" t="s">
        <v>1055</v>
      </c>
      <c r="D3294" s="457">
        <v>654.16999999999996</v>
      </c>
    </row>
    <row r="3295" spans="1:4" ht="13.5" x14ac:dyDescent="0.25">
      <c r="A3295" s="456">
        <v>96765</v>
      </c>
      <c r="B3295" s="456" t="s">
        <v>9289</v>
      </c>
      <c r="C3295" s="456" t="s">
        <v>65</v>
      </c>
      <c r="D3295" s="458">
        <v>1350.48</v>
      </c>
    </row>
    <row r="3296" spans="1:4" ht="13.5" x14ac:dyDescent="0.25">
      <c r="A3296" s="456">
        <v>101905</v>
      </c>
      <c r="B3296" s="456" t="s">
        <v>9290</v>
      </c>
      <c r="C3296" s="456" t="s">
        <v>65</v>
      </c>
      <c r="D3296" s="457">
        <v>188.61</v>
      </c>
    </row>
    <row r="3297" spans="1:4" ht="13.5" x14ac:dyDescent="0.25">
      <c r="A3297" s="456">
        <v>101906</v>
      </c>
      <c r="B3297" s="456" t="s">
        <v>9291</v>
      </c>
      <c r="C3297" s="456" t="s">
        <v>65</v>
      </c>
      <c r="D3297" s="457">
        <v>555.83000000000004</v>
      </c>
    </row>
    <row r="3298" spans="1:4" ht="13.5" x14ac:dyDescent="0.25">
      <c r="A3298" s="456">
        <v>101907</v>
      </c>
      <c r="B3298" s="456" t="s">
        <v>9292</v>
      </c>
      <c r="C3298" s="456" t="s">
        <v>65</v>
      </c>
      <c r="D3298" s="457">
        <v>600.57000000000005</v>
      </c>
    </row>
    <row r="3299" spans="1:4" ht="13.5" x14ac:dyDescent="0.25">
      <c r="A3299" s="456">
        <v>101908</v>
      </c>
      <c r="B3299" s="456" t="s">
        <v>9293</v>
      </c>
      <c r="C3299" s="456" t="s">
        <v>65</v>
      </c>
      <c r="D3299" s="457">
        <v>183.02</v>
      </c>
    </row>
    <row r="3300" spans="1:4" ht="13.5" x14ac:dyDescent="0.25">
      <c r="A3300" s="456">
        <v>101909</v>
      </c>
      <c r="B3300" s="456" t="s">
        <v>9294</v>
      </c>
      <c r="C3300" s="456" t="s">
        <v>65</v>
      </c>
      <c r="D3300" s="457">
        <v>212.85</v>
      </c>
    </row>
    <row r="3301" spans="1:4" ht="13.5" x14ac:dyDescent="0.25">
      <c r="A3301" s="456">
        <v>101910</v>
      </c>
      <c r="B3301" s="456" t="s">
        <v>9295</v>
      </c>
      <c r="C3301" s="456" t="s">
        <v>65</v>
      </c>
      <c r="D3301" s="457">
        <v>250.13</v>
      </c>
    </row>
    <row r="3302" spans="1:4" ht="13.5" x14ac:dyDescent="0.25">
      <c r="A3302" s="456">
        <v>101911</v>
      </c>
      <c r="B3302" s="456" t="s">
        <v>9296</v>
      </c>
      <c r="C3302" s="456" t="s">
        <v>65</v>
      </c>
      <c r="D3302" s="457">
        <v>287.41000000000003</v>
      </c>
    </row>
    <row r="3303" spans="1:4" ht="13.5" x14ac:dyDescent="0.25">
      <c r="A3303" s="456">
        <v>101912</v>
      </c>
      <c r="B3303" s="456" t="s">
        <v>9297</v>
      </c>
      <c r="C3303" s="456" t="s">
        <v>65</v>
      </c>
      <c r="D3303" s="458">
        <v>1727.75</v>
      </c>
    </row>
    <row r="3304" spans="1:4" ht="13.5" x14ac:dyDescent="0.25">
      <c r="A3304" s="456">
        <v>101913</v>
      </c>
      <c r="B3304" s="456" t="s">
        <v>9298</v>
      </c>
      <c r="C3304" s="456" t="s">
        <v>65</v>
      </c>
      <c r="D3304" s="457">
        <v>490.35</v>
      </c>
    </row>
    <row r="3305" spans="1:4" ht="13.5" x14ac:dyDescent="0.25">
      <c r="A3305" s="456">
        <v>101914</v>
      </c>
      <c r="B3305" s="456" t="s">
        <v>9299</v>
      </c>
      <c r="C3305" s="456" t="s">
        <v>65</v>
      </c>
      <c r="D3305" s="457">
        <v>430.84</v>
      </c>
    </row>
    <row r="3306" spans="1:4" ht="13.5" x14ac:dyDescent="0.25">
      <c r="A3306" s="456">
        <v>101915</v>
      </c>
      <c r="B3306" s="456" t="s">
        <v>9300</v>
      </c>
      <c r="C3306" s="456" t="s">
        <v>65</v>
      </c>
      <c r="D3306" s="457">
        <v>378.27</v>
      </c>
    </row>
    <row r="3307" spans="1:4" ht="13.5" x14ac:dyDescent="0.25">
      <c r="A3307" s="456">
        <v>101916</v>
      </c>
      <c r="B3307" s="456" t="s">
        <v>9301</v>
      </c>
      <c r="C3307" s="456" t="s">
        <v>65</v>
      </c>
      <c r="D3307" s="458">
        <v>3154</v>
      </c>
    </row>
    <row r="3308" spans="1:4" ht="13.5" x14ac:dyDescent="0.25">
      <c r="A3308" s="456">
        <v>101917</v>
      </c>
      <c r="B3308" s="456" t="s">
        <v>9302</v>
      </c>
      <c r="C3308" s="456" t="s">
        <v>65</v>
      </c>
      <c r="D3308" s="457">
        <v>125.55</v>
      </c>
    </row>
    <row r="3309" spans="1:4" ht="13.5" x14ac:dyDescent="0.25">
      <c r="A3309" s="456">
        <v>98261</v>
      </c>
      <c r="B3309" s="456" t="s">
        <v>8463</v>
      </c>
      <c r="C3309" s="456" t="s">
        <v>13</v>
      </c>
      <c r="D3309" s="457">
        <v>3.4</v>
      </c>
    </row>
    <row r="3310" spans="1:4" ht="13.5" x14ac:dyDescent="0.25">
      <c r="A3310" s="456">
        <v>98262</v>
      </c>
      <c r="B3310" s="456" t="s">
        <v>8464</v>
      </c>
      <c r="C3310" s="456" t="s">
        <v>13</v>
      </c>
      <c r="D3310" s="457">
        <v>4.2699999999999996</v>
      </c>
    </row>
    <row r="3311" spans="1:4" ht="13.5" x14ac:dyDescent="0.25">
      <c r="A3311" s="456">
        <v>98263</v>
      </c>
      <c r="B3311" s="456" t="s">
        <v>8465</v>
      </c>
      <c r="C3311" s="456" t="s">
        <v>13</v>
      </c>
      <c r="D3311" s="457">
        <v>5.36</v>
      </c>
    </row>
    <row r="3312" spans="1:4" ht="13.5" x14ac:dyDescent="0.25">
      <c r="A3312" s="456">
        <v>98264</v>
      </c>
      <c r="B3312" s="456" t="s">
        <v>8466</v>
      </c>
      <c r="C3312" s="456" t="s">
        <v>13</v>
      </c>
      <c r="D3312" s="457">
        <v>6.2</v>
      </c>
    </row>
    <row r="3313" spans="1:4" ht="13.5" x14ac:dyDescent="0.25">
      <c r="A3313" s="456">
        <v>98265</v>
      </c>
      <c r="B3313" s="456" t="s">
        <v>8467</v>
      </c>
      <c r="C3313" s="456" t="s">
        <v>13</v>
      </c>
      <c r="D3313" s="457">
        <v>7.5</v>
      </c>
    </row>
    <row r="3314" spans="1:4" ht="13.5" x14ac:dyDescent="0.25">
      <c r="A3314" s="456">
        <v>98266</v>
      </c>
      <c r="B3314" s="456" t="s">
        <v>8468</v>
      </c>
      <c r="C3314" s="456" t="s">
        <v>13</v>
      </c>
      <c r="D3314" s="457">
        <v>8.25</v>
      </c>
    </row>
    <row r="3315" spans="1:4" ht="13.5" x14ac:dyDescent="0.25">
      <c r="A3315" s="456">
        <v>98267</v>
      </c>
      <c r="B3315" s="456" t="s">
        <v>8469</v>
      </c>
      <c r="C3315" s="456" t="s">
        <v>13</v>
      </c>
      <c r="D3315" s="457">
        <v>14.36</v>
      </c>
    </row>
    <row r="3316" spans="1:4" ht="13.5" x14ac:dyDescent="0.25">
      <c r="A3316" s="456">
        <v>98268</v>
      </c>
      <c r="B3316" s="456" t="s">
        <v>8470</v>
      </c>
      <c r="C3316" s="456" t="s">
        <v>13</v>
      </c>
      <c r="D3316" s="457">
        <v>24.99</v>
      </c>
    </row>
    <row r="3317" spans="1:4" ht="13.5" x14ac:dyDescent="0.25">
      <c r="A3317" s="456">
        <v>98269</v>
      </c>
      <c r="B3317" s="456" t="s">
        <v>8471</v>
      </c>
      <c r="C3317" s="456" t="s">
        <v>13</v>
      </c>
      <c r="D3317" s="457">
        <v>32.97</v>
      </c>
    </row>
    <row r="3318" spans="1:4" ht="13.5" x14ac:dyDescent="0.25">
      <c r="A3318" s="456">
        <v>98270</v>
      </c>
      <c r="B3318" s="456" t="s">
        <v>8472</v>
      </c>
      <c r="C3318" s="456" t="s">
        <v>13</v>
      </c>
      <c r="D3318" s="457">
        <v>55.59</v>
      </c>
    </row>
    <row r="3319" spans="1:4" ht="13.5" x14ac:dyDescent="0.25">
      <c r="A3319" s="456">
        <v>98271</v>
      </c>
      <c r="B3319" s="456" t="s">
        <v>8473</v>
      </c>
      <c r="C3319" s="456" t="s">
        <v>13</v>
      </c>
      <c r="D3319" s="457">
        <v>88.17</v>
      </c>
    </row>
    <row r="3320" spans="1:4" ht="13.5" x14ac:dyDescent="0.25">
      <c r="A3320" s="456">
        <v>98272</v>
      </c>
      <c r="B3320" s="456" t="s">
        <v>8474</v>
      </c>
      <c r="C3320" s="456" t="s">
        <v>13</v>
      </c>
      <c r="D3320" s="457">
        <v>211.33</v>
      </c>
    </row>
    <row r="3321" spans="1:4" ht="13.5" x14ac:dyDescent="0.25">
      <c r="A3321" s="456">
        <v>98273</v>
      </c>
      <c r="B3321" s="456" t="s">
        <v>8475</v>
      </c>
      <c r="C3321" s="456" t="s">
        <v>13</v>
      </c>
      <c r="D3321" s="457">
        <v>3.87</v>
      </c>
    </row>
    <row r="3322" spans="1:4" ht="13.5" x14ac:dyDescent="0.25">
      <c r="A3322" s="456">
        <v>98274</v>
      </c>
      <c r="B3322" s="456" t="s">
        <v>8476</v>
      </c>
      <c r="C3322" s="456" t="s">
        <v>13</v>
      </c>
      <c r="D3322" s="457">
        <v>5.16</v>
      </c>
    </row>
    <row r="3323" spans="1:4" ht="13.5" x14ac:dyDescent="0.25">
      <c r="A3323" s="456">
        <v>98275</v>
      </c>
      <c r="B3323" s="456" t="s">
        <v>8477</v>
      </c>
      <c r="C3323" s="456" t="s">
        <v>13</v>
      </c>
      <c r="D3323" s="457">
        <v>5.92</v>
      </c>
    </row>
    <row r="3324" spans="1:4" ht="13.5" x14ac:dyDescent="0.25">
      <c r="A3324" s="456">
        <v>98276</v>
      </c>
      <c r="B3324" s="456" t="s">
        <v>8478</v>
      </c>
      <c r="C3324" s="456" t="s">
        <v>13</v>
      </c>
      <c r="D3324" s="457">
        <v>12.04</v>
      </c>
    </row>
    <row r="3325" spans="1:4" ht="13.5" x14ac:dyDescent="0.25">
      <c r="A3325" s="456">
        <v>98277</v>
      </c>
      <c r="B3325" s="456" t="s">
        <v>8479</v>
      </c>
      <c r="C3325" s="456" t="s">
        <v>13</v>
      </c>
      <c r="D3325" s="457">
        <v>22.66</v>
      </c>
    </row>
    <row r="3326" spans="1:4" ht="13.5" x14ac:dyDescent="0.25">
      <c r="A3326" s="456">
        <v>98278</v>
      </c>
      <c r="B3326" s="456" t="s">
        <v>8480</v>
      </c>
      <c r="C3326" s="456" t="s">
        <v>13</v>
      </c>
      <c r="D3326" s="457">
        <v>30.65</v>
      </c>
    </row>
    <row r="3327" spans="1:4" ht="13.5" x14ac:dyDescent="0.25">
      <c r="A3327" s="456">
        <v>98279</v>
      </c>
      <c r="B3327" s="456" t="s">
        <v>8481</v>
      </c>
      <c r="C3327" s="456" t="s">
        <v>13</v>
      </c>
      <c r="D3327" s="457">
        <v>53.25</v>
      </c>
    </row>
    <row r="3328" spans="1:4" ht="13.5" x14ac:dyDescent="0.25">
      <c r="A3328" s="456">
        <v>98280</v>
      </c>
      <c r="B3328" s="456" t="s">
        <v>8482</v>
      </c>
      <c r="C3328" s="456" t="s">
        <v>13</v>
      </c>
      <c r="D3328" s="457">
        <v>6.39</v>
      </c>
    </row>
    <row r="3329" spans="1:4" ht="13.5" x14ac:dyDescent="0.25">
      <c r="A3329" s="456">
        <v>98281</v>
      </c>
      <c r="B3329" s="456" t="s">
        <v>8483</v>
      </c>
      <c r="C3329" s="456" t="s">
        <v>13</v>
      </c>
      <c r="D3329" s="457">
        <v>7.27</v>
      </c>
    </row>
    <row r="3330" spans="1:4" ht="13.5" x14ac:dyDescent="0.25">
      <c r="A3330" s="456">
        <v>98282</v>
      </c>
      <c r="B3330" s="456" t="s">
        <v>8484</v>
      </c>
      <c r="C3330" s="456" t="s">
        <v>13</v>
      </c>
      <c r="D3330" s="457">
        <v>8.36</v>
      </c>
    </row>
    <row r="3331" spans="1:4" ht="13.5" x14ac:dyDescent="0.25">
      <c r="A3331" s="456">
        <v>98283</v>
      </c>
      <c r="B3331" s="456" t="s">
        <v>8485</v>
      </c>
      <c r="C3331" s="456" t="s">
        <v>13</v>
      </c>
      <c r="D3331" s="457">
        <v>9.1999999999999993</v>
      </c>
    </row>
    <row r="3332" spans="1:4" ht="13.5" x14ac:dyDescent="0.25">
      <c r="A3332" s="456">
        <v>98284</v>
      </c>
      <c r="B3332" s="456" t="s">
        <v>8486</v>
      </c>
      <c r="C3332" s="456" t="s">
        <v>13</v>
      </c>
      <c r="D3332" s="457">
        <v>10.5</v>
      </c>
    </row>
    <row r="3333" spans="1:4" ht="13.5" x14ac:dyDescent="0.25">
      <c r="A3333" s="456">
        <v>98285</v>
      </c>
      <c r="B3333" s="456" t="s">
        <v>8487</v>
      </c>
      <c r="C3333" s="456" t="s">
        <v>13</v>
      </c>
      <c r="D3333" s="457">
        <v>11.25</v>
      </c>
    </row>
    <row r="3334" spans="1:4" ht="13.5" x14ac:dyDescent="0.25">
      <c r="A3334" s="456">
        <v>98286</v>
      </c>
      <c r="B3334" s="456" t="s">
        <v>8488</v>
      </c>
      <c r="C3334" s="456" t="s">
        <v>13</v>
      </c>
      <c r="D3334" s="457">
        <v>17.37</v>
      </c>
    </row>
    <row r="3335" spans="1:4" ht="13.5" x14ac:dyDescent="0.25">
      <c r="A3335" s="456">
        <v>98287</v>
      </c>
      <c r="B3335" s="456" t="s">
        <v>8489</v>
      </c>
      <c r="C3335" s="456" t="s">
        <v>13</v>
      </c>
      <c r="D3335" s="457">
        <v>1.59</v>
      </c>
    </row>
    <row r="3336" spans="1:4" ht="13.5" x14ac:dyDescent="0.25">
      <c r="A3336" s="456">
        <v>98288</v>
      </c>
      <c r="B3336" s="456" t="s">
        <v>8490</v>
      </c>
      <c r="C3336" s="456" t="s">
        <v>13</v>
      </c>
      <c r="D3336" s="457">
        <v>2.4700000000000002</v>
      </c>
    </row>
    <row r="3337" spans="1:4" ht="13.5" x14ac:dyDescent="0.25">
      <c r="A3337" s="456">
        <v>98289</v>
      </c>
      <c r="B3337" s="456" t="s">
        <v>8491</v>
      </c>
      <c r="C3337" s="456" t="s">
        <v>13</v>
      </c>
      <c r="D3337" s="457">
        <v>3.55</v>
      </c>
    </row>
    <row r="3338" spans="1:4" ht="13.5" x14ac:dyDescent="0.25">
      <c r="A3338" s="456">
        <v>98290</v>
      </c>
      <c r="B3338" s="456" t="s">
        <v>8492</v>
      </c>
      <c r="C3338" s="456" t="s">
        <v>13</v>
      </c>
      <c r="D3338" s="457">
        <v>4.4000000000000004</v>
      </c>
    </row>
    <row r="3339" spans="1:4" ht="13.5" x14ac:dyDescent="0.25">
      <c r="A3339" s="456">
        <v>98291</v>
      </c>
      <c r="B3339" s="456" t="s">
        <v>8493</v>
      </c>
      <c r="C3339" s="456" t="s">
        <v>13</v>
      </c>
      <c r="D3339" s="457">
        <v>5.71</v>
      </c>
    </row>
    <row r="3340" spans="1:4" ht="13.5" x14ac:dyDescent="0.25">
      <c r="A3340" s="456">
        <v>98292</v>
      </c>
      <c r="B3340" s="456" t="s">
        <v>8494</v>
      </c>
      <c r="C3340" s="456" t="s">
        <v>13</v>
      </c>
      <c r="D3340" s="457">
        <v>6.45</v>
      </c>
    </row>
    <row r="3341" spans="1:4" ht="13.5" x14ac:dyDescent="0.25">
      <c r="A3341" s="456">
        <v>98293</v>
      </c>
      <c r="B3341" s="456" t="s">
        <v>8495</v>
      </c>
      <c r="C3341" s="456" t="s">
        <v>13</v>
      </c>
      <c r="D3341" s="457">
        <v>12.57</v>
      </c>
    </row>
    <row r="3342" spans="1:4" ht="13.5" x14ac:dyDescent="0.25">
      <c r="A3342" s="456">
        <v>98400</v>
      </c>
      <c r="B3342" s="456" t="s">
        <v>8496</v>
      </c>
      <c r="C3342" s="456" t="s">
        <v>13</v>
      </c>
      <c r="D3342" s="457">
        <v>17.579999999999998</v>
      </c>
    </row>
    <row r="3343" spans="1:4" ht="13.5" x14ac:dyDescent="0.25">
      <c r="A3343" s="456">
        <v>98401</v>
      </c>
      <c r="B3343" s="456" t="s">
        <v>8497</v>
      </c>
      <c r="C3343" s="456" t="s">
        <v>13</v>
      </c>
      <c r="D3343" s="457">
        <v>28.47</v>
      </c>
    </row>
    <row r="3344" spans="1:4" ht="13.5" x14ac:dyDescent="0.25">
      <c r="A3344" s="456">
        <v>98402</v>
      </c>
      <c r="B3344" s="456" t="s">
        <v>8498</v>
      </c>
      <c r="C3344" s="456" t="s">
        <v>13</v>
      </c>
      <c r="D3344" s="457">
        <v>37.590000000000003</v>
      </c>
    </row>
    <row r="3345" spans="1:4" ht="13.5" x14ac:dyDescent="0.25">
      <c r="A3345" s="456">
        <v>100556</v>
      </c>
      <c r="B3345" s="456" t="s">
        <v>8499</v>
      </c>
      <c r="C3345" s="456" t="s">
        <v>65</v>
      </c>
      <c r="D3345" s="457">
        <v>40.78</v>
      </c>
    </row>
    <row r="3346" spans="1:4" ht="13.5" x14ac:dyDescent="0.25">
      <c r="A3346" s="456">
        <v>100557</v>
      </c>
      <c r="B3346" s="456" t="s">
        <v>8500</v>
      </c>
      <c r="C3346" s="456" t="s">
        <v>65</v>
      </c>
      <c r="D3346" s="457">
        <v>552.04</v>
      </c>
    </row>
    <row r="3347" spans="1:4" ht="13.5" x14ac:dyDescent="0.25">
      <c r="A3347" s="456">
        <v>100560</v>
      </c>
      <c r="B3347" s="456" t="s">
        <v>8501</v>
      </c>
      <c r="C3347" s="456" t="s">
        <v>65</v>
      </c>
      <c r="D3347" s="457">
        <v>111</v>
      </c>
    </row>
    <row r="3348" spans="1:4" ht="13.5" x14ac:dyDescent="0.25">
      <c r="A3348" s="456">
        <v>100561</v>
      </c>
      <c r="B3348" s="456" t="s">
        <v>8502</v>
      </c>
      <c r="C3348" s="456" t="s">
        <v>65</v>
      </c>
      <c r="D3348" s="457">
        <v>210.37</v>
      </c>
    </row>
    <row r="3349" spans="1:4" ht="13.5" x14ac:dyDescent="0.25">
      <c r="A3349" s="456">
        <v>100562</v>
      </c>
      <c r="B3349" s="456" t="s">
        <v>8503</v>
      </c>
      <c r="C3349" s="456" t="s">
        <v>65</v>
      </c>
      <c r="D3349" s="457">
        <v>330.47</v>
      </c>
    </row>
    <row r="3350" spans="1:4" ht="13.5" x14ac:dyDescent="0.25">
      <c r="A3350" s="456">
        <v>100563</v>
      </c>
      <c r="B3350" s="456" t="s">
        <v>8504</v>
      </c>
      <c r="C3350" s="456" t="s">
        <v>65</v>
      </c>
      <c r="D3350" s="457">
        <v>480.34</v>
      </c>
    </row>
    <row r="3351" spans="1:4" ht="13.5" x14ac:dyDescent="0.25">
      <c r="A3351" s="456">
        <v>101795</v>
      </c>
      <c r="B3351" s="456" t="s">
        <v>11133</v>
      </c>
      <c r="C3351" s="456" t="s">
        <v>65</v>
      </c>
      <c r="D3351" s="457">
        <v>489.41</v>
      </c>
    </row>
    <row r="3352" spans="1:4" ht="13.5" x14ac:dyDescent="0.25">
      <c r="A3352" s="456">
        <v>101798</v>
      </c>
      <c r="B3352" s="456" t="s">
        <v>11134</v>
      </c>
      <c r="C3352" s="456" t="s">
        <v>65</v>
      </c>
      <c r="D3352" s="457">
        <v>374.45</v>
      </c>
    </row>
    <row r="3353" spans="1:4" ht="13.5" x14ac:dyDescent="0.25">
      <c r="A3353" s="456">
        <v>101799</v>
      </c>
      <c r="B3353" s="456" t="s">
        <v>11135</v>
      </c>
      <c r="C3353" s="456" t="s">
        <v>65</v>
      </c>
      <c r="D3353" s="457">
        <v>917.41</v>
      </c>
    </row>
    <row r="3354" spans="1:4" ht="13.5" x14ac:dyDescent="0.25">
      <c r="A3354" s="456">
        <v>98397</v>
      </c>
      <c r="B3354" s="456" t="s">
        <v>1606</v>
      </c>
      <c r="C3354" s="456" t="s">
        <v>161</v>
      </c>
      <c r="D3354" s="457">
        <v>9.98</v>
      </c>
    </row>
    <row r="3355" spans="1:4" ht="13.5" x14ac:dyDescent="0.25">
      <c r="A3355" s="456">
        <v>103244</v>
      </c>
      <c r="B3355" s="456" t="s">
        <v>11954</v>
      </c>
      <c r="C3355" s="456" t="s">
        <v>65</v>
      </c>
      <c r="D3355" s="458">
        <v>2258.79</v>
      </c>
    </row>
    <row r="3356" spans="1:4" ht="13.5" x14ac:dyDescent="0.25">
      <c r="A3356" s="456">
        <v>103245</v>
      </c>
      <c r="B3356" s="456" t="s">
        <v>11955</v>
      </c>
      <c r="C3356" s="456" t="s">
        <v>65</v>
      </c>
      <c r="D3356" s="458">
        <v>1778.32</v>
      </c>
    </row>
    <row r="3357" spans="1:4" ht="13.5" x14ac:dyDescent="0.25">
      <c r="A3357" s="456">
        <v>103246</v>
      </c>
      <c r="B3357" s="456" t="s">
        <v>11956</v>
      </c>
      <c r="C3357" s="456" t="s">
        <v>65</v>
      </c>
      <c r="D3357" s="458">
        <v>1940.81</v>
      </c>
    </row>
    <row r="3358" spans="1:4" ht="13.5" x14ac:dyDescent="0.25">
      <c r="A3358" s="456">
        <v>103247</v>
      </c>
      <c r="B3358" s="456" t="s">
        <v>11957</v>
      </c>
      <c r="C3358" s="456" t="s">
        <v>65</v>
      </c>
      <c r="D3358" s="458">
        <v>2508.69</v>
      </c>
    </row>
    <row r="3359" spans="1:4" ht="13.5" x14ac:dyDescent="0.25">
      <c r="A3359" s="456">
        <v>103248</v>
      </c>
      <c r="B3359" s="456" t="s">
        <v>11958</v>
      </c>
      <c r="C3359" s="456" t="s">
        <v>65</v>
      </c>
      <c r="D3359" s="458">
        <v>2047.2</v>
      </c>
    </row>
    <row r="3360" spans="1:4" ht="13.5" x14ac:dyDescent="0.25">
      <c r="A3360" s="456">
        <v>103249</v>
      </c>
      <c r="B3360" s="456" t="s">
        <v>11959</v>
      </c>
      <c r="C3360" s="456" t="s">
        <v>65</v>
      </c>
      <c r="D3360" s="458">
        <v>2200.5500000000002</v>
      </c>
    </row>
    <row r="3361" spans="1:4" ht="13.5" x14ac:dyDescent="0.25">
      <c r="A3361" s="456">
        <v>103250</v>
      </c>
      <c r="B3361" s="456" t="s">
        <v>11960</v>
      </c>
      <c r="C3361" s="456" t="s">
        <v>65</v>
      </c>
      <c r="D3361" s="458">
        <v>3649.06</v>
      </c>
    </row>
    <row r="3362" spans="1:4" ht="13.5" x14ac:dyDescent="0.25">
      <c r="A3362" s="456">
        <v>103251</v>
      </c>
      <c r="B3362" s="456" t="s">
        <v>11961</v>
      </c>
      <c r="C3362" s="456" t="s">
        <v>65</v>
      </c>
      <c r="D3362" s="458">
        <v>2878.29</v>
      </c>
    </row>
    <row r="3363" spans="1:4" ht="13.5" x14ac:dyDescent="0.25">
      <c r="A3363" s="456">
        <v>103252</v>
      </c>
      <c r="B3363" s="456" t="s">
        <v>11962</v>
      </c>
      <c r="C3363" s="456" t="s">
        <v>65</v>
      </c>
      <c r="D3363" s="458">
        <v>3189.12</v>
      </c>
    </row>
    <row r="3364" spans="1:4" ht="13.5" x14ac:dyDescent="0.25">
      <c r="A3364" s="456">
        <v>103253</v>
      </c>
      <c r="B3364" s="456" t="s">
        <v>11963</v>
      </c>
      <c r="C3364" s="456" t="s">
        <v>65</v>
      </c>
      <c r="D3364" s="458">
        <v>4979.4799999999996</v>
      </c>
    </row>
    <row r="3365" spans="1:4" ht="13.5" x14ac:dyDescent="0.25">
      <c r="A3365" s="456">
        <v>103254</v>
      </c>
      <c r="B3365" s="456" t="s">
        <v>11964</v>
      </c>
      <c r="C3365" s="456" t="s">
        <v>65</v>
      </c>
      <c r="D3365" s="458">
        <v>3719.36</v>
      </c>
    </row>
    <row r="3366" spans="1:4" ht="13.5" x14ac:dyDescent="0.25">
      <c r="A3366" s="456">
        <v>103255</v>
      </c>
      <c r="B3366" s="456" t="s">
        <v>11965</v>
      </c>
      <c r="C3366" s="456" t="s">
        <v>65</v>
      </c>
      <c r="D3366" s="458">
        <v>4163.97</v>
      </c>
    </row>
    <row r="3367" spans="1:4" ht="13.5" x14ac:dyDescent="0.25">
      <c r="A3367" s="456">
        <v>103256</v>
      </c>
      <c r="B3367" s="456" t="s">
        <v>11966</v>
      </c>
      <c r="C3367" s="456" t="s">
        <v>65</v>
      </c>
      <c r="D3367" s="458">
        <v>9248.17</v>
      </c>
    </row>
    <row r="3368" spans="1:4" ht="13.5" x14ac:dyDescent="0.25">
      <c r="A3368" s="456">
        <v>103257</v>
      </c>
      <c r="B3368" s="456" t="s">
        <v>11967</v>
      </c>
      <c r="C3368" s="456" t="s">
        <v>65</v>
      </c>
      <c r="D3368" s="458">
        <v>5269.26</v>
      </c>
    </row>
    <row r="3369" spans="1:4" ht="13.5" x14ac:dyDescent="0.25">
      <c r="A3369" s="456">
        <v>103258</v>
      </c>
      <c r="B3369" s="456" t="s">
        <v>11968</v>
      </c>
      <c r="C3369" s="456" t="s">
        <v>65</v>
      </c>
      <c r="D3369" s="458">
        <v>10342.030000000001</v>
      </c>
    </row>
    <row r="3370" spans="1:4" ht="13.5" x14ac:dyDescent="0.25">
      <c r="A3370" s="456">
        <v>103259</v>
      </c>
      <c r="B3370" s="456" t="s">
        <v>11969</v>
      </c>
      <c r="C3370" s="456" t="s">
        <v>65</v>
      </c>
      <c r="D3370" s="458">
        <v>5557.6</v>
      </c>
    </row>
    <row r="3371" spans="1:4" ht="13.5" x14ac:dyDescent="0.25">
      <c r="A3371" s="456">
        <v>103260</v>
      </c>
      <c r="B3371" s="456" t="s">
        <v>11970</v>
      </c>
      <c r="C3371" s="456" t="s">
        <v>65</v>
      </c>
      <c r="D3371" s="458">
        <v>5709.86</v>
      </c>
    </row>
    <row r="3372" spans="1:4" ht="13.5" x14ac:dyDescent="0.25">
      <c r="A3372" s="456">
        <v>103261</v>
      </c>
      <c r="B3372" s="456" t="s">
        <v>11971</v>
      </c>
      <c r="C3372" s="456" t="s">
        <v>65</v>
      </c>
      <c r="D3372" s="458">
        <v>11667.45</v>
      </c>
    </row>
    <row r="3373" spans="1:4" ht="13.5" x14ac:dyDescent="0.25">
      <c r="A3373" s="456">
        <v>103262</v>
      </c>
      <c r="B3373" s="456" t="s">
        <v>11972</v>
      </c>
      <c r="C3373" s="456" t="s">
        <v>65</v>
      </c>
      <c r="D3373" s="458">
        <v>7308.19</v>
      </c>
    </row>
    <row r="3374" spans="1:4" ht="13.5" x14ac:dyDescent="0.25">
      <c r="A3374" s="456">
        <v>103263</v>
      </c>
      <c r="B3374" s="456" t="s">
        <v>11973</v>
      </c>
      <c r="C3374" s="456" t="s">
        <v>65</v>
      </c>
      <c r="D3374" s="458">
        <v>16139.69</v>
      </c>
    </row>
    <row r="3375" spans="1:4" ht="13.5" x14ac:dyDescent="0.25">
      <c r="A3375" s="456">
        <v>103264</v>
      </c>
      <c r="B3375" s="456" t="s">
        <v>11974</v>
      </c>
      <c r="C3375" s="456" t="s">
        <v>65</v>
      </c>
      <c r="D3375" s="458">
        <v>9002.33</v>
      </c>
    </row>
    <row r="3376" spans="1:4" ht="13.5" x14ac:dyDescent="0.25">
      <c r="A3376" s="456">
        <v>103265</v>
      </c>
      <c r="B3376" s="456" t="s">
        <v>11975</v>
      </c>
      <c r="C3376" s="456" t="s">
        <v>65</v>
      </c>
      <c r="D3376" s="458">
        <v>19480.55</v>
      </c>
    </row>
    <row r="3377" spans="1:4" ht="13.5" x14ac:dyDescent="0.25">
      <c r="A3377" s="456">
        <v>103266</v>
      </c>
      <c r="B3377" s="456" t="s">
        <v>11976</v>
      </c>
      <c r="C3377" s="456" t="s">
        <v>65</v>
      </c>
      <c r="D3377" s="458">
        <v>10066.98</v>
      </c>
    </row>
    <row r="3378" spans="1:4" ht="13.5" x14ac:dyDescent="0.25">
      <c r="A3378" s="456">
        <v>103267</v>
      </c>
      <c r="B3378" s="456" t="s">
        <v>11977</v>
      </c>
      <c r="C3378" s="456" t="s">
        <v>65</v>
      </c>
      <c r="D3378" s="458">
        <v>5767.65</v>
      </c>
    </row>
    <row r="3379" spans="1:4" ht="13.5" x14ac:dyDescent="0.25">
      <c r="A3379" s="456">
        <v>103268</v>
      </c>
      <c r="B3379" s="456" t="s">
        <v>11978</v>
      </c>
      <c r="C3379" s="456" t="s">
        <v>65</v>
      </c>
      <c r="D3379" s="458">
        <v>6852.09</v>
      </c>
    </row>
    <row r="3380" spans="1:4" ht="13.5" x14ac:dyDescent="0.25">
      <c r="A3380" s="456">
        <v>103269</v>
      </c>
      <c r="B3380" s="456" t="s">
        <v>11979</v>
      </c>
      <c r="C3380" s="456" t="s">
        <v>65</v>
      </c>
      <c r="D3380" s="458">
        <v>7094.47</v>
      </c>
    </row>
    <row r="3381" spans="1:4" ht="13.5" x14ac:dyDescent="0.25">
      <c r="A3381" s="456">
        <v>103270</v>
      </c>
      <c r="B3381" s="456" t="s">
        <v>11980</v>
      </c>
      <c r="C3381" s="456" t="s">
        <v>65</v>
      </c>
      <c r="D3381" s="458">
        <v>7365.38</v>
      </c>
    </row>
    <row r="3382" spans="1:4" ht="13.5" x14ac:dyDescent="0.25">
      <c r="A3382" s="456">
        <v>103271</v>
      </c>
      <c r="B3382" s="456" t="s">
        <v>11981</v>
      </c>
      <c r="C3382" s="456" t="s">
        <v>65</v>
      </c>
      <c r="D3382" s="458">
        <v>10442.540000000001</v>
      </c>
    </row>
    <row r="3383" spans="1:4" ht="13.5" x14ac:dyDescent="0.25">
      <c r="A3383" s="456">
        <v>103272</v>
      </c>
      <c r="B3383" s="456" t="s">
        <v>11982</v>
      </c>
      <c r="C3383" s="456" t="s">
        <v>65</v>
      </c>
      <c r="D3383" s="458">
        <v>10787.05</v>
      </c>
    </row>
    <row r="3384" spans="1:4" ht="13.5" x14ac:dyDescent="0.25">
      <c r="A3384" s="456">
        <v>103273</v>
      </c>
      <c r="B3384" s="456" t="s">
        <v>11983</v>
      </c>
      <c r="C3384" s="456" t="s">
        <v>65</v>
      </c>
      <c r="D3384" s="458">
        <v>11021.09</v>
      </c>
    </row>
    <row r="3385" spans="1:4" ht="13.5" x14ac:dyDescent="0.25">
      <c r="A3385" s="456">
        <v>103274</v>
      </c>
      <c r="B3385" s="456" t="s">
        <v>11984</v>
      </c>
      <c r="C3385" s="456" t="s">
        <v>65</v>
      </c>
      <c r="D3385" s="458">
        <v>12641.35</v>
      </c>
    </row>
    <row r="3386" spans="1:4" ht="13.5" x14ac:dyDescent="0.25">
      <c r="A3386" s="456">
        <v>103275</v>
      </c>
      <c r="B3386" s="456" t="s">
        <v>11985</v>
      </c>
      <c r="C3386" s="456" t="s">
        <v>65</v>
      </c>
      <c r="D3386" s="458">
        <v>12575.2</v>
      </c>
    </row>
    <row r="3387" spans="1:4" ht="13.5" x14ac:dyDescent="0.25">
      <c r="A3387" s="456">
        <v>103276</v>
      </c>
      <c r="B3387" s="456" t="s">
        <v>11986</v>
      </c>
      <c r="C3387" s="456" t="s">
        <v>65</v>
      </c>
      <c r="D3387" s="458">
        <v>13201.87</v>
      </c>
    </row>
    <row r="3388" spans="1:4" ht="13.5" x14ac:dyDescent="0.25">
      <c r="A3388" s="456">
        <v>103277</v>
      </c>
      <c r="B3388" s="456" t="s">
        <v>11987</v>
      </c>
      <c r="C3388" s="456" t="s">
        <v>65</v>
      </c>
      <c r="D3388" s="458">
        <v>24406.02</v>
      </c>
    </row>
    <row r="3389" spans="1:4" ht="13.5" x14ac:dyDescent="0.25">
      <c r="A3389" s="456">
        <v>103278</v>
      </c>
      <c r="B3389" s="456" t="s">
        <v>11988</v>
      </c>
      <c r="C3389" s="456" t="s">
        <v>65</v>
      </c>
      <c r="D3389" s="458">
        <v>31288.79</v>
      </c>
    </row>
    <row r="3390" spans="1:4" ht="13.5" x14ac:dyDescent="0.25">
      <c r="A3390" s="456">
        <v>103288</v>
      </c>
      <c r="B3390" s="456" t="s">
        <v>11989</v>
      </c>
      <c r="C3390" s="456" t="s">
        <v>65</v>
      </c>
      <c r="D3390" s="457">
        <v>14.01</v>
      </c>
    </row>
    <row r="3391" spans="1:4" ht="13.5" x14ac:dyDescent="0.25">
      <c r="A3391" s="456">
        <v>103289</v>
      </c>
      <c r="B3391" s="456" t="s">
        <v>11990</v>
      </c>
      <c r="C3391" s="456" t="s">
        <v>13</v>
      </c>
      <c r="D3391" s="457">
        <v>36.270000000000003</v>
      </c>
    </row>
    <row r="3392" spans="1:4" ht="13.5" x14ac:dyDescent="0.25">
      <c r="A3392" s="456">
        <v>103290</v>
      </c>
      <c r="B3392" s="456" t="s">
        <v>11991</v>
      </c>
      <c r="C3392" s="456" t="s">
        <v>13</v>
      </c>
      <c r="D3392" s="457">
        <v>60.26</v>
      </c>
    </row>
    <row r="3393" spans="1:4" ht="13.5" x14ac:dyDescent="0.25">
      <c r="A3393" s="456">
        <v>103291</v>
      </c>
      <c r="B3393" s="456" t="s">
        <v>11992</v>
      </c>
      <c r="C3393" s="456" t="s">
        <v>13</v>
      </c>
      <c r="D3393" s="457">
        <v>74.88</v>
      </c>
    </row>
    <row r="3394" spans="1:4" ht="13.5" x14ac:dyDescent="0.25">
      <c r="A3394" s="456">
        <v>103292</v>
      </c>
      <c r="B3394" s="456" t="s">
        <v>11993</v>
      </c>
      <c r="C3394" s="456" t="s">
        <v>13</v>
      </c>
      <c r="D3394" s="457">
        <v>90.7</v>
      </c>
    </row>
    <row r="3395" spans="1:4" ht="13.5" x14ac:dyDescent="0.25">
      <c r="A3395" s="456">
        <v>101936</v>
      </c>
      <c r="B3395" s="456" t="s">
        <v>9303</v>
      </c>
      <c r="C3395" s="456" t="s">
        <v>65</v>
      </c>
      <c r="D3395" s="458">
        <v>6645.96</v>
      </c>
    </row>
    <row r="3396" spans="1:4" ht="13.5" x14ac:dyDescent="0.25">
      <c r="A3396" s="456">
        <v>101937</v>
      </c>
      <c r="B3396" s="456" t="s">
        <v>9304</v>
      </c>
      <c r="C3396" s="456" t="s">
        <v>65</v>
      </c>
      <c r="D3396" s="458">
        <v>11937.56</v>
      </c>
    </row>
    <row r="3397" spans="1:4" ht="13.5" x14ac:dyDescent="0.25">
      <c r="A3397" s="456">
        <v>98294</v>
      </c>
      <c r="B3397" s="456" t="s">
        <v>8505</v>
      </c>
      <c r="C3397" s="456" t="s">
        <v>13</v>
      </c>
      <c r="D3397" s="457">
        <v>2.4</v>
      </c>
    </row>
    <row r="3398" spans="1:4" ht="13.5" x14ac:dyDescent="0.25">
      <c r="A3398" s="456">
        <v>98295</v>
      </c>
      <c r="B3398" s="456" t="s">
        <v>8506</v>
      </c>
      <c r="C3398" s="456" t="s">
        <v>13</v>
      </c>
      <c r="D3398" s="457">
        <v>1.86</v>
      </c>
    </row>
    <row r="3399" spans="1:4" ht="13.5" x14ac:dyDescent="0.25">
      <c r="A3399" s="456">
        <v>98296</v>
      </c>
      <c r="B3399" s="456" t="s">
        <v>8507</v>
      </c>
      <c r="C3399" s="456" t="s">
        <v>13</v>
      </c>
      <c r="D3399" s="457">
        <v>3.68</v>
      </c>
    </row>
    <row r="3400" spans="1:4" ht="13.5" x14ac:dyDescent="0.25">
      <c r="A3400" s="456">
        <v>98297</v>
      </c>
      <c r="B3400" s="456" t="s">
        <v>8508</v>
      </c>
      <c r="C3400" s="456" t="s">
        <v>13</v>
      </c>
      <c r="D3400" s="457">
        <v>2.81</v>
      </c>
    </row>
    <row r="3401" spans="1:4" ht="13.5" x14ac:dyDescent="0.25">
      <c r="A3401" s="456">
        <v>98301</v>
      </c>
      <c r="B3401" s="456" t="s">
        <v>8509</v>
      </c>
      <c r="C3401" s="456" t="s">
        <v>65</v>
      </c>
      <c r="D3401" s="457">
        <v>511.01</v>
      </c>
    </row>
    <row r="3402" spans="1:4" ht="13.5" x14ac:dyDescent="0.25">
      <c r="A3402" s="456">
        <v>98302</v>
      </c>
      <c r="B3402" s="456" t="s">
        <v>8510</v>
      </c>
      <c r="C3402" s="456" t="s">
        <v>65</v>
      </c>
      <c r="D3402" s="457">
        <v>712.35</v>
      </c>
    </row>
    <row r="3403" spans="1:4" ht="13.5" x14ac:dyDescent="0.25">
      <c r="A3403" s="456">
        <v>98304</v>
      </c>
      <c r="B3403" s="456" t="s">
        <v>8511</v>
      </c>
      <c r="C3403" s="456" t="s">
        <v>65</v>
      </c>
      <c r="D3403" s="458">
        <v>1114</v>
      </c>
    </row>
    <row r="3404" spans="1:4" ht="13.5" x14ac:dyDescent="0.25">
      <c r="A3404" s="456">
        <v>98307</v>
      </c>
      <c r="B3404" s="456" t="s">
        <v>8512</v>
      </c>
      <c r="C3404" s="456" t="s">
        <v>65</v>
      </c>
      <c r="D3404" s="457">
        <v>38.659999999999997</v>
      </c>
    </row>
    <row r="3405" spans="1:4" ht="13.5" x14ac:dyDescent="0.25">
      <c r="A3405" s="456">
        <v>98308</v>
      </c>
      <c r="B3405" s="456" t="s">
        <v>8513</v>
      </c>
      <c r="C3405" s="456" t="s">
        <v>65</v>
      </c>
      <c r="D3405" s="457">
        <v>25.36</v>
      </c>
    </row>
    <row r="3406" spans="1:4" ht="13.5" x14ac:dyDescent="0.25">
      <c r="A3406" s="456">
        <v>98593</v>
      </c>
      <c r="B3406" s="456" t="s">
        <v>8514</v>
      </c>
      <c r="C3406" s="456" t="s">
        <v>65</v>
      </c>
      <c r="D3406" s="457">
        <v>873.52</v>
      </c>
    </row>
    <row r="3407" spans="1:4" ht="13.5" x14ac:dyDescent="0.25">
      <c r="A3407" s="456">
        <v>89355</v>
      </c>
      <c r="B3407" s="456" t="s">
        <v>1607</v>
      </c>
      <c r="C3407" s="456" t="s">
        <v>13</v>
      </c>
      <c r="D3407" s="457">
        <v>15.76</v>
      </c>
    </row>
    <row r="3408" spans="1:4" ht="13.5" x14ac:dyDescent="0.25">
      <c r="A3408" s="456">
        <v>89356</v>
      </c>
      <c r="B3408" s="456" t="s">
        <v>1608</v>
      </c>
      <c r="C3408" s="456" t="s">
        <v>13</v>
      </c>
      <c r="D3408" s="457">
        <v>18.66</v>
      </c>
    </row>
    <row r="3409" spans="1:4" ht="13.5" x14ac:dyDescent="0.25">
      <c r="A3409" s="456">
        <v>89357</v>
      </c>
      <c r="B3409" s="456" t="s">
        <v>1609</v>
      </c>
      <c r="C3409" s="456" t="s">
        <v>13</v>
      </c>
      <c r="D3409" s="457">
        <v>26.71</v>
      </c>
    </row>
    <row r="3410" spans="1:4" ht="13.5" x14ac:dyDescent="0.25">
      <c r="A3410" s="456">
        <v>89401</v>
      </c>
      <c r="B3410" s="456" t="s">
        <v>1610</v>
      </c>
      <c r="C3410" s="456" t="s">
        <v>13</v>
      </c>
      <c r="D3410" s="457">
        <v>7.09</v>
      </c>
    </row>
    <row r="3411" spans="1:4" ht="13.5" x14ac:dyDescent="0.25">
      <c r="A3411" s="456">
        <v>89402</v>
      </c>
      <c r="B3411" s="456" t="s">
        <v>1611</v>
      </c>
      <c r="C3411" s="456" t="s">
        <v>13</v>
      </c>
      <c r="D3411" s="457">
        <v>8.64</v>
      </c>
    </row>
    <row r="3412" spans="1:4" ht="13.5" x14ac:dyDescent="0.25">
      <c r="A3412" s="456">
        <v>89403</v>
      </c>
      <c r="B3412" s="456" t="s">
        <v>1612</v>
      </c>
      <c r="C3412" s="456" t="s">
        <v>13</v>
      </c>
      <c r="D3412" s="457">
        <v>14.74</v>
      </c>
    </row>
    <row r="3413" spans="1:4" ht="13.5" x14ac:dyDescent="0.25">
      <c r="A3413" s="456">
        <v>89446</v>
      </c>
      <c r="B3413" s="456" t="s">
        <v>1613</v>
      </c>
      <c r="C3413" s="456" t="s">
        <v>13</v>
      </c>
      <c r="D3413" s="457">
        <v>4.84</v>
      </c>
    </row>
    <row r="3414" spans="1:4" ht="13.5" x14ac:dyDescent="0.25">
      <c r="A3414" s="456">
        <v>89447</v>
      </c>
      <c r="B3414" s="456" t="s">
        <v>1614</v>
      </c>
      <c r="C3414" s="456" t="s">
        <v>13</v>
      </c>
      <c r="D3414" s="457">
        <v>10.28</v>
      </c>
    </row>
    <row r="3415" spans="1:4" ht="13.5" x14ac:dyDescent="0.25">
      <c r="A3415" s="456">
        <v>89448</v>
      </c>
      <c r="B3415" s="456" t="s">
        <v>1615</v>
      </c>
      <c r="C3415" s="456" t="s">
        <v>13</v>
      </c>
      <c r="D3415" s="457">
        <v>14.78</v>
      </c>
    </row>
    <row r="3416" spans="1:4" ht="13.5" x14ac:dyDescent="0.25">
      <c r="A3416" s="456">
        <v>89449</v>
      </c>
      <c r="B3416" s="456" t="s">
        <v>1616</v>
      </c>
      <c r="C3416" s="456" t="s">
        <v>13</v>
      </c>
      <c r="D3416" s="457">
        <v>17.010000000000002</v>
      </c>
    </row>
    <row r="3417" spans="1:4" ht="13.5" x14ac:dyDescent="0.25">
      <c r="A3417" s="456">
        <v>89450</v>
      </c>
      <c r="B3417" s="456" t="s">
        <v>1617</v>
      </c>
      <c r="C3417" s="456" t="s">
        <v>13</v>
      </c>
      <c r="D3417" s="457">
        <v>28.12</v>
      </c>
    </row>
    <row r="3418" spans="1:4" ht="13.5" x14ac:dyDescent="0.25">
      <c r="A3418" s="456">
        <v>89451</v>
      </c>
      <c r="B3418" s="456" t="s">
        <v>1618</v>
      </c>
      <c r="C3418" s="456" t="s">
        <v>13</v>
      </c>
      <c r="D3418" s="457">
        <v>46.54</v>
      </c>
    </row>
    <row r="3419" spans="1:4" ht="13.5" x14ac:dyDescent="0.25">
      <c r="A3419" s="456">
        <v>89452</v>
      </c>
      <c r="B3419" s="456" t="s">
        <v>1619</v>
      </c>
      <c r="C3419" s="456" t="s">
        <v>13</v>
      </c>
      <c r="D3419" s="457">
        <v>57.93</v>
      </c>
    </row>
    <row r="3420" spans="1:4" ht="13.5" x14ac:dyDescent="0.25">
      <c r="A3420" s="456">
        <v>89508</v>
      </c>
      <c r="B3420" s="456" t="s">
        <v>1620</v>
      </c>
      <c r="C3420" s="456" t="s">
        <v>13</v>
      </c>
      <c r="D3420" s="457">
        <v>22.67</v>
      </c>
    </row>
    <row r="3421" spans="1:4" ht="13.5" x14ac:dyDescent="0.25">
      <c r="A3421" s="456">
        <v>89509</v>
      </c>
      <c r="B3421" s="456" t="s">
        <v>1621</v>
      </c>
      <c r="C3421" s="456" t="s">
        <v>13</v>
      </c>
      <c r="D3421" s="457">
        <v>31.09</v>
      </c>
    </row>
    <row r="3422" spans="1:4" ht="13.5" x14ac:dyDescent="0.25">
      <c r="A3422" s="456">
        <v>89511</v>
      </c>
      <c r="B3422" s="456" t="s">
        <v>1622</v>
      </c>
      <c r="C3422" s="456" t="s">
        <v>13</v>
      </c>
      <c r="D3422" s="457">
        <v>45.52</v>
      </c>
    </row>
    <row r="3423" spans="1:4" ht="13.5" x14ac:dyDescent="0.25">
      <c r="A3423" s="456">
        <v>89512</v>
      </c>
      <c r="B3423" s="456" t="s">
        <v>1623</v>
      </c>
      <c r="C3423" s="456" t="s">
        <v>13</v>
      </c>
      <c r="D3423" s="457">
        <v>73.42</v>
      </c>
    </row>
    <row r="3424" spans="1:4" ht="13.5" x14ac:dyDescent="0.25">
      <c r="A3424" s="456">
        <v>89576</v>
      </c>
      <c r="B3424" s="456" t="s">
        <v>1624</v>
      </c>
      <c r="C3424" s="456" t="s">
        <v>13</v>
      </c>
      <c r="D3424" s="457">
        <v>30.04</v>
      </c>
    </row>
    <row r="3425" spans="1:4" ht="13.5" x14ac:dyDescent="0.25">
      <c r="A3425" s="456">
        <v>89578</v>
      </c>
      <c r="B3425" s="456" t="s">
        <v>1625</v>
      </c>
      <c r="C3425" s="456" t="s">
        <v>13</v>
      </c>
      <c r="D3425" s="457">
        <v>51.98</v>
      </c>
    </row>
    <row r="3426" spans="1:4" ht="13.5" x14ac:dyDescent="0.25">
      <c r="A3426" s="456">
        <v>89580</v>
      </c>
      <c r="B3426" s="456" t="s">
        <v>1626</v>
      </c>
      <c r="C3426" s="456" t="s">
        <v>13</v>
      </c>
      <c r="D3426" s="457">
        <v>103.1</v>
      </c>
    </row>
    <row r="3427" spans="1:4" ht="13.5" x14ac:dyDescent="0.25">
      <c r="A3427" s="456">
        <v>89633</v>
      </c>
      <c r="B3427" s="456" t="s">
        <v>1627</v>
      </c>
      <c r="C3427" s="456" t="s">
        <v>13</v>
      </c>
      <c r="D3427" s="457">
        <v>20.88</v>
      </c>
    </row>
    <row r="3428" spans="1:4" ht="13.5" x14ac:dyDescent="0.25">
      <c r="A3428" s="456">
        <v>89634</v>
      </c>
      <c r="B3428" s="456" t="s">
        <v>1628</v>
      </c>
      <c r="C3428" s="456" t="s">
        <v>13</v>
      </c>
      <c r="D3428" s="457">
        <v>31.8</v>
      </c>
    </row>
    <row r="3429" spans="1:4" ht="13.5" x14ac:dyDescent="0.25">
      <c r="A3429" s="456">
        <v>89635</v>
      </c>
      <c r="B3429" s="456" t="s">
        <v>1629</v>
      </c>
      <c r="C3429" s="456" t="s">
        <v>13</v>
      </c>
      <c r="D3429" s="457">
        <v>45.53</v>
      </c>
    </row>
    <row r="3430" spans="1:4" ht="13.5" x14ac:dyDescent="0.25">
      <c r="A3430" s="456">
        <v>89636</v>
      </c>
      <c r="B3430" s="456" t="s">
        <v>1630</v>
      </c>
      <c r="C3430" s="456" t="s">
        <v>13</v>
      </c>
      <c r="D3430" s="457">
        <v>55.44</v>
      </c>
    </row>
    <row r="3431" spans="1:4" ht="13.5" x14ac:dyDescent="0.25">
      <c r="A3431" s="456">
        <v>89711</v>
      </c>
      <c r="B3431" s="456" t="s">
        <v>1631</v>
      </c>
      <c r="C3431" s="456" t="s">
        <v>13</v>
      </c>
      <c r="D3431" s="457">
        <v>18.579999999999998</v>
      </c>
    </row>
    <row r="3432" spans="1:4" ht="13.5" x14ac:dyDescent="0.25">
      <c r="A3432" s="456">
        <v>89712</v>
      </c>
      <c r="B3432" s="456" t="s">
        <v>1632</v>
      </c>
      <c r="C3432" s="456" t="s">
        <v>13</v>
      </c>
      <c r="D3432" s="457">
        <v>28.79</v>
      </c>
    </row>
    <row r="3433" spans="1:4" ht="13.5" x14ac:dyDescent="0.25">
      <c r="A3433" s="456">
        <v>89713</v>
      </c>
      <c r="B3433" s="456" t="s">
        <v>1633</v>
      </c>
      <c r="C3433" s="456" t="s">
        <v>13</v>
      </c>
      <c r="D3433" s="457">
        <v>44.03</v>
      </c>
    </row>
    <row r="3434" spans="1:4" ht="13.5" x14ac:dyDescent="0.25">
      <c r="A3434" s="456">
        <v>89714</v>
      </c>
      <c r="B3434" s="456" t="s">
        <v>1634</v>
      </c>
      <c r="C3434" s="456" t="s">
        <v>13</v>
      </c>
      <c r="D3434" s="457">
        <v>55.94</v>
      </c>
    </row>
    <row r="3435" spans="1:4" ht="13.5" x14ac:dyDescent="0.25">
      <c r="A3435" s="456">
        <v>89716</v>
      </c>
      <c r="B3435" s="456" t="s">
        <v>1635</v>
      </c>
      <c r="C3435" s="456" t="s">
        <v>13</v>
      </c>
      <c r="D3435" s="457">
        <v>22.75</v>
      </c>
    </row>
    <row r="3436" spans="1:4" ht="13.5" x14ac:dyDescent="0.25">
      <c r="A3436" s="456">
        <v>89717</v>
      </c>
      <c r="B3436" s="456" t="s">
        <v>1636</v>
      </c>
      <c r="C3436" s="456" t="s">
        <v>13</v>
      </c>
      <c r="D3436" s="457">
        <v>34.86</v>
      </c>
    </row>
    <row r="3437" spans="1:4" ht="13.5" x14ac:dyDescent="0.25">
      <c r="A3437" s="456">
        <v>89770</v>
      </c>
      <c r="B3437" s="456" t="s">
        <v>1637</v>
      </c>
      <c r="C3437" s="456" t="s">
        <v>13</v>
      </c>
      <c r="D3437" s="457">
        <v>38.18</v>
      </c>
    </row>
    <row r="3438" spans="1:4" ht="13.5" x14ac:dyDescent="0.25">
      <c r="A3438" s="456">
        <v>89771</v>
      </c>
      <c r="B3438" s="456" t="s">
        <v>1638</v>
      </c>
      <c r="C3438" s="456" t="s">
        <v>13</v>
      </c>
      <c r="D3438" s="457">
        <v>52.18</v>
      </c>
    </row>
    <row r="3439" spans="1:4" ht="13.5" x14ac:dyDescent="0.25">
      <c r="A3439" s="456">
        <v>89773</v>
      </c>
      <c r="B3439" s="456" t="s">
        <v>1639</v>
      </c>
      <c r="C3439" s="456" t="s">
        <v>13</v>
      </c>
      <c r="D3439" s="457">
        <v>121.53</v>
      </c>
    </row>
    <row r="3440" spans="1:4" ht="13.5" x14ac:dyDescent="0.25">
      <c r="A3440" s="456">
        <v>89775</v>
      </c>
      <c r="B3440" s="456" t="s">
        <v>1640</v>
      </c>
      <c r="C3440" s="456" t="s">
        <v>13</v>
      </c>
      <c r="D3440" s="457">
        <v>191.97</v>
      </c>
    </row>
    <row r="3441" spans="1:4" ht="13.5" x14ac:dyDescent="0.25">
      <c r="A3441" s="456">
        <v>89798</v>
      </c>
      <c r="B3441" s="456" t="s">
        <v>1641</v>
      </c>
      <c r="C3441" s="456" t="s">
        <v>13</v>
      </c>
      <c r="D3441" s="457">
        <v>14.31</v>
      </c>
    </row>
    <row r="3442" spans="1:4" ht="13.5" x14ac:dyDescent="0.25">
      <c r="A3442" s="456">
        <v>89799</v>
      </c>
      <c r="B3442" s="456" t="s">
        <v>1642</v>
      </c>
      <c r="C3442" s="456" t="s">
        <v>13</v>
      </c>
      <c r="D3442" s="457">
        <v>22.88</v>
      </c>
    </row>
    <row r="3443" spans="1:4" ht="13.5" x14ac:dyDescent="0.25">
      <c r="A3443" s="456">
        <v>89800</v>
      </c>
      <c r="B3443" s="456" t="s">
        <v>1643</v>
      </c>
      <c r="C3443" s="456" t="s">
        <v>13</v>
      </c>
      <c r="D3443" s="457">
        <v>27.87</v>
      </c>
    </row>
    <row r="3444" spans="1:4" ht="13.5" x14ac:dyDescent="0.25">
      <c r="A3444" s="456">
        <v>89848</v>
      </c>
      <c r="B3444" s="456" t="s">
        <v>1644</v>
      </c>
      <c r="C3444" s="456" t="s">
        <v>13</v>
      </c>
      <c r="D3444" s="457">
        <v>32.619999999999997</v>
      </c>
    </row>
    <row r="3445" spans="1:4" ht="13.5" x14ac:dyDescent="0.25">
      <c r="A3445" s="456">
        <v>89849</v>
      </c>
      <c r="B3445" s="456" t="s">
        <v>1645</v>
      </c>
      <c r="C3445" s="456" t="s">
        <v>13</v>
      </c>
      <c r="D3445" s="457">
        <v>67.03</v>
      </c>
    </row>
    <row r="3446" spans="1:4" ht="13.5" x14ac:dyDescent="0.25">
      <c r="A3446" s="456">
        <v>89865</v>
      </c>
      <c r="B3446" s="456" t="s">
        <v>1646</v>
      </c>
      <c r="C3446" s="456" t="s">
        <v>13</v>
      </c>
      <c r="D3446" s="457">
        <v>11.61</v>
      </c>
    </row>
    <row r="3447" spans="1:4" ht="13.5" x14ac:dyDescent="0.25">
      <c r="A3447" s="456">
        <v>91784</v>
      </c>
      <c r="B3447" s="456" t="s">
        <v>1647</v>
      </c>
      <c r="C3447" s="456" t="s">
        <v>13</v>
      </c>
      <c r="D3447" s="457">
        <v>38.159999999999997</v>
      </c>
    </row>
    <row r="3448" spans="1:4" ht="13.5" x14ac:dyDescent="0.25">
      <c r="A3448" s="456">
        <v>91785</v>
      </c>
      <c r="B3448" s="456" t="s">
        <v>1648</v>
      </c>
      <c r="C3448" s="456" t="s">
        <v>13</v>
      </c>
      <c r="D3448" s="457">
        <v>37.89</v>
      </c>
    </row>
    <row r="3449" spans="1:4" ht="13.5" x14ac:dyDescent="0.25">
      <c r="A3449" s="456">
        <v>91786</v>
      </c>
      <c r="B3449" s="456" t="s">
        <v>1649</v>
      </c>
      <c r="C3449" s="456" t="s">
        <v>13</v>
      </c>
      <c r="D3449" s="457">
        <v>27.38</v>
      </c>
    </row>
    <row r="3450" spans="1:4" ht="13.5" x14ac:dyDescent="0.25">
      <c r="A3450" s="456">
        <v>91787</v>
      </c>
      <c r="B3450" s="456" t="s">
        <v>1650</v>
      </c>
      <c r="C3450" s="456" t="s">
        <v>13</v>
      </c>
      <c r="D3450" s="457">
        <v>31.6</v>
      </c>
    </row>
    <row r="3451" spans="1:4" ht="13.5" x14ac:dyDescent="0.25">
      <c r="A3451" s="456">
        <v>91788</v>
      </c>
      <c r="B3451" s="456" t="s">
        <v>1651</v>
      </c>
      <c r="C3451" s="456" t="s">
        <v>13</v>
      </c>
      <c r="D3451" s="457">
        <v>40.119999999999997</v>
      </c>
    </row>
    <row r="3452" spans="1:4" ht="13.5" x14ac:dyDescent="0.25">
      <c r="A3452" s="456">
        <v>91789</v>
      </c>
      <c r="B3452" s="456" t="s">
        <v>1652</v>
      </c>
      <c r="C3452" s="456" t="s">
        <v>13</v>
      </c>
      <c r="D3452" s="457">
        <v>52.95</v>
      </c>
    </row>
    <row r="3453" spans="1:4" ht="13.5" x14ac:dyDescent="0.25">
      <c r="A3453" s="456">
        <v>91790</v>
      </c>
      <c r="B3453" s="456" t="s">
        <v>1653</v>
      </c>
      <c r="C3453" s="456" t="s">
        <v>13</v>
      </c>
      <c r="D3453" s="457">
        <v>78.73</v>
      </c>
    </row>
    <row r="3454" spans="1:4" ht="13.5" x14ac:dyDescent="0.25">
      <c r="A3454" s="456">
        <v>91791</v>
      </c>
      <c r="B3454" s="456" t="s">
        <v>1654</v>
      </c>
      <c r="C3454" s="456" t="s">
        <v>13</v>
      </c>
      <c r="D3454" s="457">
        <v>109.7</v>
      </c>
    </row>
    <row r="3455" spans="1:4" ht="13.5" x14ac:dyDescent="0.25">
      <c r="A3455" s="456">
        <v>91792</v>
      </c>
      <c r="B3455" s="456" t="s">
        <v>1655</v>
      </c>
      <c r="C3455" s="456" t="s">
        <v>13</v>
      </c>
      <c r="D3455" s="457">
        <v>54.1</v>
      </c>
    </row>
    <row r="3456" spans="1:4" ht="13.5" x14ac:dyDescent="0.25">
      <c r="A3456" s="456">
        <v>91793</v>
      </c>
      <c r="B3456" s="456" t="s">
        <v>1656</v>
      </c>
      <c r="C3456" s="456" t="s">
        <v>13</v>
      </c>
      <c r="D3456" s="457">
        <v>87.2</v>
      </c>
    </row>
    <row r="3457" spans="1:4" ht="13.5" x14ac:dyDescent="0.25">
      <c r="A3457" s="456">
        <v>91794</v>
      </c>
      <c r="B3457" s="456" t="s">
        <v>1657</v>
      </c>
      <c r="C3457" s="456" t="s">
        <v>13</v>
      </c>
      <c r="D3457" s="457">
        <v>44.32</v>
      </c>
    </row>
    <row r="3458" spans="1:4" ht="13.5" x14ac:dyDescent="0.25">
      <c r="A3458" s="456">
        <v>91795</v>
      </c>
      <c r="B3458" s="456" t="s">
        <v>1658</v>
      </c>
      <c r="C3458" s="456" t="s">
        <v>13</v>
      </c>
      <c r="D3458" s="457">
        <v>72.73</v>
      </c>
    </row>
    <row r="3459" spans="1:4" ht="13.5" x14ac:dyDescent="0.25">
      <c r="A3459" s="456">
        <v>91796</v>
      </c>
      <c r="B3459" s="456" t="s">
        <v>1659</v>
      </c>
      <c r="C3459" s="456" t="s">
        <v>13</v>
      </c>
      <c r="D3459" s="457">
        <v>80.81</v>
      </c>
    </row>
    <row r="3460" spans="1:4" ht="13.5" x14ac:dyDescent="0.25">
      <c r="A3460" s="456">
        <v>92275</v>
      </c>
      <c r="B3460" s="456" t="s">
        <v>1660</v>
      </c>
      <c r="C3460" s="456" t="s">
        <v>13</v>
      </c>
      <c r="D3460" s="457">
        <v>63.83</v>
      </c>
    </row>
    <row r="3461" spans="1:4" ht="13.5" x14ac:dyDescent="0.25">
      <c r="A3461" s="456">
        <v>92276</v>
      </c>
      <c r="B3461" s="456" t="s">
        <v>1661</v>
      </c>
      <c r="C3461" s="456" t="s">
        <v>13</v>
      </c>
      <c r="D3461" s="457">
        <v>80.87</v>
      </c>
    </row>
    <row r="3462" spans="1:4" ht="13.5" x14ac:dyDescent="0.25">
      <c r="A3462" s="456">
        <v>92277</v>
      </c>
      <c r="B3462" s="456" t="s">
        <v>1662</v>
      </c>
      <c r="C3462" s="456" t="s">
        <v>13</v>
      </c>
      <c r="D3462" s="457">
        <v>116.86</v>
      </c>
    </row>
    <row r="3463" spans="1:4" ht="13.5" x14ac:dyDescent="0.25">
      <c r="A3463" s="456">
        <v>92278</v>
      </c>
      <c r="B3463" s="456" t="s">
        <v>1663</v>
      </c>
      <c r="C3463" s="456" t="s">
        <v>13</v>
      </c>
      <c r="D3463" s="457">
        <v>157.31</v>
      </c>
    </row>
    <row r="3464" spans="1:4" ht="13.5" x14ac:dyDescent="0.25">
      <c r="A3464" s="456">
        <v>92279</v>
      </c>
      <c r="B3464" s="456" t="s">
        <v>1664</v>
      </c>
      <c r="C3464" s="456" t="s">
        <v>13</v>
      </c>
      <c r="D3464" s="457">
        <v>227.51</v>
      </c>
    </row>
    <row r="3465" spans="1:4" ht="13.5" x14ac:dyDescent="0.25">
      <c r="A3465" s="456">
        <v>92280</v>
      </c>
      <c r="B3465" s="456" t="s">
        <v>1665</v>
      </c>
      <c r="C3465" s="456" t="s">
        <v>13</v>
      </c>
      <c r="D3465" s="457">
        <v>319.70999999999998</v>
      </c>
    </row>
    <row r="3466" spans="1:4" ht="13.5" x14ac:dyDescent="0.25">
      <c r="A3466" s="456">
        <v>92281</v>
      </c>
      <c r="B3466" s="456" t="s">
        <v>1666</v>
      </c>
      <c r="C3466" s="456" t="s">
        <v>13</v>
      </c>
      <c r="D3466" s="457">
        <v>168.32</v>
      </c>
    </row>
    <row r="3467" spans="1:4" ht="13.5" x14ac:dyDescent="0.25">
      <c r="A3467" s="456">
        <v>92282</v>
      </c>
      <c r="B3467" s="456" t="s">
        <v>1667</v>
      </c>
      <c r="C3467" s="456" t="s">
        <v>13</v>
      </c>
      <c r="D3467" s="457">
        <v>189.6</v>
      </c>
    </row>
    <row r="3468" spans="1:4" ht="13.5" x14ac:dyDescent="0.25">
      <c r="A3468" s="456">
        <v>92283</v>
      </c>
      <c r="B3468" s="456" t="s">
        <v>1668</v>
      </c>
      <c r="C3468" s="456" t="s">
        <v>13</v>
      </c>
      <c r="D3468" s="457">
        <v>254.4</v>
      </c>
    </row>
    <row r="3469" spans="1:4" ht="13.5" x14ac:dyDescent="0.25">
      <c r="A3469" s="456">
        <v>92284</v>
      </c>
      <c r="B3469" s="456" t="s">
        <v>1669</v>
      </c>
      <c r="C3469" s="456" t="s">
        <v>13</v>
      </c>
      <c r="D3469" s="457">
        <v>314.22000000000003</v>
      </c>
    </row>
    <row r="3470" spans="1:4" ht="13.5" x14ac:dyDescent="0.25">
      <c r="A3470" s="456">
        <v>92285</v>
      </c>
      <c r="B3470" s="456" t="s">
        <v>1670</v>
      </c>
      <c r="C3470" s="456" t="s">
        <v>13</v>
      </c>
      <c r="D3470" s="457">
        <v>415.08</v>
      </c>
    </row>
    <row r="3471" spans="1:4" ht="13.5" x14ac:dyDescent="0.25">
      <c r="A3471" s="456">
        <v>92286</v>
      </c>
      <c r="B3471" s="456" t="s">
        <v>1671</v>
      </c>
      <c r="C3471" s="456" t="s">
        <v>13</v>
      </c>
      <c r="D3471" s="457">
        <v>509.92</v>
      </c>
    </row>
    <row r="3472" spans="1:4" ht="13.5" x14ac:dyDescent="0.25">
      <c r="A3472" s="456">
        <v>92305</v>
      </c>
      <c r="B3472" s="456" t="s">
        <v>1672</v>
      </c>
      <c r="C3472" s="456" t="s">
        <v>13</v>
      </c>
      <c r="D3472" s="457">
        <v>40.840000000000003</v>
      </c>
    </row>
    <row r="3473" spans="1:4" ht="13.5" x14ac:dyDescent="0.25">
      <c r="A3473" s="456">
        <v>92306</v>
      </c>
      <c r="B3473" s="456" t="s">
        <v>1673</v>
      </c>
      <c r="C3473" s="456" t="s">
        <v>13</v>
      </c>
      <c r="D3473" s="457">
        <v>67.55</v>
      </c>
    </row>
    <row r="3474" spans="1:4" ht="13.5" x14ac:dyDescent="0.25">
      <c r="A3474" s="456">
        <v>92307</v>
      </c>
      <c r="B3474" s="456" t="s">
        <v>1674</v>
      </c>
      <c r="C3474" s="456" t="s">
        <v>13</v>
      </c>
      <c r="D3474" s="457">
        <v>84.86</v>
      </c>
    </row>
    <row r="3475" spans="1:4" ht="13.5" x14ac:dyDescent="0.25">
      <c r="A3475" s="456">
        <v>92308</v>
      </c>
      <c r="B3475" s="456" t="s">
        <v>1675</v>
      </c>
      <c r="C3475" s="456" t="s">
        <v>13</v>
      </c>
      <c r="D3475" s="457">
        <v>64.52</v>
      </c>
    </row>
    <row r="3476" spans="1:4" ht="13.5" x14ac:dyDescent="0.25">
      <c r="A3476" s="456">
        <v>92309</v>
      </c>
      <c r="B3476" s="456" t="s">
        <v>1676</v>
      </c>
      <c r="C3476" s="456" t="s">
        <v>13</v>
      </c>
      <c r="D3476" s="457">
        <v>173.92</v>
      </c>
    </row>
    <row r="3477" spans="1:4" ht="13.5" x14ac:dyDescent="0.25">
      <c r="A3477" s="456">
        <v>92310</v>
      </c>
      <c r="B3477" s="456" t="s">
        <v>1677</v>
      </c>
      <c r="C3477" s="456" t="s">
        <v>13</v>
      </c>
      <c r="D3477" s="457">
        <v>195.51</v>
      </c>
    </row>
    <row r="3478" spans="1:4" ht="13.5" x14ac:dyDescent="0.25">
      <c r="A3478" s="456">
        <v>92320</v>
      </c>
      <c r="B3478" s="456" t="s">
        <v>1678</v>
      </c>
      <c r="C3478" s="456" t="s">
        <v>13</v>
      </c>
      <c r="D3478" s="457">
        <v>49.01</v>
      </c>
    </row>
    <row r="3479" spans="1:4" ht="13.5" x14ac:dyDescent="0.25">
      <c r="A3479" s="456">
        <v>92321</v>
      </c>
      <c r="B3479" s="456" t="s">
        <v>1679</v>
      </c>
      <c r="C3479" s="456" t="s">
        <v>13</v>
      </c>
      <c r="D3479" s="457">
        <v>81.59</v>
      </c>
    </row>
    <row r="3480" spans="1:4" ht="13.5" x14ac:dyDescent="0.25">
      <c r="A3480" s="456">
        <v>92322</v>
      </c>
      <c r="B3480" s="456" t="s">
        <v>1680</v>
      </c>
      <c r="C3480" s="456" t="s">
        <v>13</v>
      </c>
      <c r="D3480" s="457">
        <v>104</v>
      </c>
    </row>
    <row r="3481" spans="1:4" ht="13.5" x14ac:dyDescent="0.25">
      <c r="A3481" s="456">
        <v>92323</v>
      </c>
      <c r="B3481" s="456" t="s">
        <v>1681</v>
      </c>
      <c r="C3481" s="456" t="s">
        <v>13</v>
      </c>
      <c r="D3481" s="457">
        <v>70.73</v>
      </c>
    </row>
    <row r="3482" spans="1:4" ht="13.5" x14ac:dyDescent="0.25">
      <c r="A3482" s="456">
        <v>92324</v>
      </c>
      <c r="B3482" s="456" t="s">
        <v>1682</v>
      </c>
      <c r="C3482" s="456" t="s">
        <v>13</v>
      </c>
      <c r="D3482" s="457">
        <v>186</v>
      </c>
    </row>
    <row r="3483" spans="1:4" ht="13.5" x14ac:dyDescent="0.25">
      <c r="A3483" s="456">
        <v>92325</v>
      </c>
      <c r="B3483" s="456" t="s">
        <v>1683</v>
      </c>
      <c r="C3483" s="456" t="s">
        <v>13</v>
      </c>
      <c r="D3483" s="457">
        <v>212.65</v>
      </c>
    </row>
    <row r="3484" spans="1:4" ht="13.5" x14ac:dyDescent="0.25">
      <c r="A3484" s="456">
        <v>92335</v>
      </c>
      <c r="B3484" s="456" t="s">
        <v>9305</v>
      </c>
      <c r="C3484" s="456" t="s">
        <v>13</v>
      </c>
      <c r="D3484" s="457">
        <v>104.9</v>
      </c>
    </row>
    <row r="3485" spans="1:4" ht="13.5" x14ac:dyDescent="0.25">
      <c r="A3485" s="456">
        <v>92336</v>
      </c>
      <c r="B3485" s="456" t="s">
        <v>9306</v>
      </c>
      <c r="C3485" s="456" t="s">
        <v>13</v>
      </c>
      <c r="D3485" s="457">
        <v>129.30000000000001</v>
      </c>
    </row>
    <row r="3486" spans="1:4" ht="13.5" x14ac:dyDescent="0.25">
      <c r="A3486" s="456">
        <v>92337</v>
      </c>
      <c r="B3486" s="456" t="s">
        <v>9307</v>
      </c>
      <c r="C3486" s="456" t="s">
        <v>13</v>
      </c>
      <c r="D3486" s="457">
        <v>171.46</v>
      </c>
    </row>
    <row r="3487" spans="1:4" ht="13.5" x14ac:dyDescent="0.25">
      <c r="A3487" s="456">
        <v>92338</v>
      </c>
      <c r="B3487" s="456" t="s">
        <v>9308</v>
      </c>
      <c r="C3487" s="456" t="s">
        <v>13</v>
      </c>
      <c r="D3487" s="457">
        <v>117.44</v>
      </c>
    </row>
    <row r="3488" spans="1:4" ht="13.5" x14ac:dyDescent="0.25">
      <c r="A3488" s="456">
        <v>92339</v>
      </c>
      <c r="B3488" s="456" t="s">
        <v>9309</v>
      </c>
      <c r="C3488" s="456" t="s">
        <v>13</v>
      </c>
      <c r="D3488" s="457">
        <v>178.67</v>
      </c>
    </row>
    <row r="3489" spans="1:4" ht="13.5" x14ac:dyDescent="0.25">
      <c r="A3489" s="456">
        <v>92341</v>
      </c>
      <c r="B3489" s="456" t="s">
        <v>9310</v>
      </c>
      <c r="C3489" s="456" t="s">
        <v>13</v>
      </c>
      <c r="D3489" s="457">
        <v>113.06</v>
      </c>
    </row>
    <row r="3490" spans="1:4" ht="13.5" x14ac:dyDescent="0.25">
      <c r="A3490" s="456">
        <v>92342</v>
      </c>
      <c r="B3490" s="456" t="s">
        <v>9311</v>
      </c>
      <c r="C3490" s="456" t="s">
        <v>13</v>
      </c>
      <c r="D3490" s="457">
        <v>137.51</v>
      </c>
    </row>
    <row r="3491" spans="1:4" ht="13.5" x14ac:dyDescent="0.25">
      <c r="A3491" s="456">
        <v>92343</v>
      </c>
      <c r="B3491" s="456" t="s">
        <v>9312</v>
      </c>
      <c r="C3491" s="456" t="s">
        <v>13</v>
      </c>
      <c r="D3491" s="457">
        <v>179.74</v>
      </c>
    </row>
    <row r="3492" spans="1:4" ht="13.5" x14ac:dyDescent="0.25">
      <c r="A3492" s="456">
        <v>92359</v>
      </c>
      <c r="B3492" s="456" t="s">
        <v>9313</v>
      </c>
      <c r="C3492" s="456" t="s">
        <v>13</v>
      </c>
      <c r="D3492" s="457">
        <v>55.85</v>
      </c>
    </row>
    <row r="3493" spans="1:4" ht="13.5" x14ac:dyDescent="0.25">
      <c r="A3493" s="456">
        <v>92360</v>
      </c>
      <c r="B3493" s="456" t="s">
        <v>9314</v>
      </c>
      <c r="C3493" s="456" t="s">
        <v>13</v>
      </c>
      <c r="D3493" s="457">
        <v>74.66</v>
      </c>
    </row>
    <row r="3494" spans="1:4" ht="13.5" x14ac:dyDescent="0.25">
      <c r="A3494" s="456">
        <v>92361</v>
      </c>
      <c r="B3494" s="456" t="s">
        <v>9315</v>
      </c>
      <c r="C3494" s="456" t="s">
        <v>13</v>
      </c>
      <c r="D3494" s="457">
        <v>100.72</v>
      </c>
    </row>
    <row r="3495" spans="1:4" ht="13.5" x14ac:dyDescent="0.25">
      <c r="A3495" s="456">
        <v>92362</v>
      </c>
      <c r="B3495" s="456" t="s">
        <v>9316</v>
      </c>
      <c r="C3495" s="456" t="s">
        <v>13</v>
      </c>
      <c r="D3495" s="457">
        <v>161.28</v>
      </c>
    </row>
    <row r="3496" spans="1:4" ht="13.5" x14ac:dyDescent="0.25">
      <c r="A3496" s="456">
        <v>92364</v>
      </c>
      <c r="B3496" s="456" t="s">
        <v>9317</v>
      </c>
      <c r="C3496" s="456" t="s">
        <v>13</v>
      </c>
      <c r="D3496" s="457">
        <v>63.37</v>
      </c>
    </row>
    <row r="3497" spans="1:4" ht="13.5" x14ac:dyDescent="0.25">
      <c r="A3497" s="456">
        <v>92365</v>
      </c>
      <c r="B3497" s="456" t="s">
        <v>9318</v>
      </c>
      <c r="C3497" s="456" t="s">
        <v>13</v>
      </c>
      <c r="D3497" s="457">
        <v>73.12</v>
      </c>
    </row>
    <row r="3498" spans="1:4" ht="13.5" x14ac:dyDescent="0.25">
      <c r="A3498" s="456">
        <v>92366</v>
      </c>
      <c r="B3498" s="456" t="s">
        <v>9319</v>
      </c>
      <c r="C3498" s="456" t="s">
        <v>13</v>
      </c>
      <c r="D3498" s="457">
        <v>102.97</v>
      </c>
    </row>
    <row r="3499" spans="1:4" ht="13.5" x14ac:dyDescent="0.25">
      <c r="A3499" s="456">
        <v>92367</v>
      </c>
      <c r="B3499" s="456" t="s">
        <v>9320</v>
      </c>
      <c r="C3499" s="456" t="s">
        <v>13</v>
      </c>
      <c r="D3499" s="457">
        <v>126.96</v>
      </c>
    </row>
    <row r="3500" spans="1:4" ht="13.5" x14ac:dyDescent="0.25">
      <c r="A3500" s="456">
        <v>92368</v>
      </c>
      <c r="B3500" s="456" t="s">
        <v>9321</v>
      </c>
      <c r="C3500" s="456" t="s">
        <v>13</v>
      </c>
      <c r="D3500" s="457">
        <v>168.78</v>
      </c>
    </row>
    <row r="3501" spans="1:4" ht="13.5" x14ac:dyDescent="0.25">
      <c r="A3501" s="456">
        <v>92645</v>
      </c>
      <c r="B3501" s="456" t="s">
        <v>9322</v>
      </c>
      <c r="C3501" s="456" t="s">
        <v>13</v>
      </c>
      <c r="D3501" s="457">
        <v>58.86</v>
      </c>
    </row>
    <row r="3502" spans="1:4" ht="13.5" x14ac:dyDescent="0.25">
      <c r="A3502" s="456">
        <v>92646</v>
      </c>
      <c r="B3502" s="456" t="s">
        <v>9323</v>
      </c>
      <c r="C3502" s="456" t="s">
        <v>13</v>
      </c>
      <c r="D3502" s="457">
        <v>77.67</v>
      </c>
    </row>
    <row r="3503" spans="1:4" ht="13.5" x14ac:dyDescent="0.25">
      <c r="A3503" s="456">
        <v>92648</v>
      </c>
      <c r="B3503" s="456" t="s">
        <v>9324</v>
      </c>
      <c r="C3503" s="456" t="s">
        <v>13</v>
      </c>
      <c r="D3503" s="457">
        <v>84.99</v>
      </c>
    </row>
    <row r="3504" spans="1:4" ht="13.5" x14ac:dyDescent="0.25">
      <c r="A3504" s="456">
        <v>92649</v>
      </c>
      <c r="B3504" s="456" t="s">
        <v>9325</v>
      </c>
      <c r="C3504" s="456" t="s">
        <v>13</v>
      </c>
      <c r="D3504" s="457">
        <v>103.72</v>
      </c>
    </row>
    <row r="3505" spans="1:4" ht="13.5" x14ac:dyDescent="0.25">
      <c r="A3505" s="456">
        <v>92650</v>
      </c>
      <c r="B3505" s="456" t="s">
        <v>9326</v>
      </c>
      <c r="C3505" s="456" t="s">
        <v>13</v>
      </c>
      <c r="D3505" s="457">
        <v>164.28</v>
      </c>
    </row>
    <row r="3506" spans="1:4" ht="13.5" x14ac:dyDescent="0.25">
      <c r="A3506" s="456">
        <v>92652</v>
      </c>
      <c r="B3506" s="456" t="s">
        <v>9327</v>
      </c>
      <c r="C3506" s="456" t="s">
        <v>13</v>
      </c>
      <c r="D3506" s="457">
        <v>67.09</v>
      </c>
    </row>
    <row r="3507" spans="1:4" ht="13.5" x14ac:dyDescent="0.25">
      <c r="A3507" s="456">
        <v>92653</v>
      </c>
      <c r="B3507" s="456" t="s">
        <v>9328</v>
      </c>
      <c r="C3507" s="456" t="s">
        <v>13</v>
      </c>
      <c r="D3507" s="457">
        <v>76.89</v>
      </c>
    </row>
    <row r="3508" spans="1:4" ht="13.5" x14ac:dyDescent="0.25">
      <c r="A3508" s="456">
        <v>92654</v>
      </c>
      <c r="B3508" s="456" t="s">
        <v>9329</v>
      </c>
      <c r="C3508" s="456" t="s">
        <v>13</v>
      </c>
      <c r="D3508" s="457">
        <v>106.73</v>
      </c>
    </row>
    <row r="3509" spans="1:4" ht="13.5" x14ac:dyDescent="0.25">
      <c r="A3509" s="456">
        <v>92655</v>
      </c>
      <c r="B3509" s="456" t="s">
        <v>9330</v>
      </c>
      <c r="C3509" s="456" t="s">
        <v>13</v>
      </c>
      <c r="D3509" s="457">
        <v>130.79</v>
      </c>
    </row>
    <row r="3510" spans="1:4" ht="13.5" x14ac:dyDescent="0.25">
      <c r="A3510" s="456">
        <v>92656</v>
      </c>
      <c r="B3510" s="456" t="s">
        <v>9331</v>
      </c>
      <c r="C3510" s="456" t="s">
        <v>13</v>
      </c>
      <c r="D3510" s="457">
        <v>172.61</v>
      </c>
    </row>
    <row r="3511" spans="1:4" ht="13.5" x14ac:dyDescent="0.25">
      <c r="A3511" s="456">
        <v>92687</v>
      </c>
      <c r="B3511" s="456" t="s">
        <v>9332</v>
      </c>
      <c r="C3511" s="456" t="s">
        <v>13</v>
      </c>
      <c r="D3511" s="457">
        <v>30.51</v>
      </c>
    </row>
    <row r="3512" spans="1:4" ht="13.5" x14ac:dyDescent="0.25">
      <c r="A3512" s="456">
        <v>92688</v>
      </c>
      <c r="B3512" s="456" t="s">
        <v>9333</v>
      </c>
      <c r="C3512" s="456" t="s">
        <v>13</v>
      </c>
      <c r="D3512" s="457">
        <v>41.6</v>
      </c>
    </row>
    <row r="3513" spans="1:4" ht="13.5" x14ac:dyDescent="0.25">
      <c r="A3513" s="456">
        <v>92689</v>
      </c>
      <c r="B3513" s="456" t="s">
        <v>9334</v>
      </c>
      <c r="C3513" s="456" t="s">
        <v>13</v>
      </c>
      <c r="D3513" s="457">
        <v>41.27</v>
      </c>
    </row>
    <row r="3514" spans="1:4" ht="13.5" x14ac:dyDescent="0.25">
      <c r="A3514" s="456">
        <v>92690</v>
      </c>
      <c r="B3514" s="456" t="s">
        <v>9335</v>
      </c>
      <c r="C3514" s="456" t="s">
        <v>13</v>
      </c>
      <c r="D3514" s="457">
        <v>58.74</v>
      </c>
    </row>
    <row r="3515" spans="1:4" ht="13.5" x14ac:dyDescent="0.25">
      <c r="A3515" s="456">
        <v>92691</v>
      </c>
      <c r="B3515" s="456" t="s">
        <v>9336</v>
      </c>
      <c r="C3515" s="456" t="s">
        <v>13</v>
      </c>
      <c r="D3515" s="457">
        <v>75.83</v>
      </c>
    </row>
    <row r="3516" spans="1:4" ht="13.5" x14ac:dyDescent="0.25">
      <c r="A3516" s="456">
        <v>94462</v>
      </c>
      <c r="B3516" s="456" t="s">
        <v>1684</v>
      </c>
      <c r="C3516" s="456" t="s">
        <v>13</v>
      </c>
      <c r="D3516" s="457">
        <v>109.59</v>
      </c>
    </row>
    <row r="3517" spans="1:4" ht="13.5" x14ac:dyDescent="0.25">
      <c r="A3517" s="456">
        <v>94463</v>
      </c>
      <c r="B3517" s="456" t="s">
        <v>1685</v>
      </c>
      <c r="C3517" s="456" t="s">
        <v>13</v>
      </c>
      <c r="D3517" s="457">
        <v>130.63999999999999</v>
      </c>
    </row>
    <row r="3518" spans="1:4" ht="13.5" x14ac:dyDescent="0.25">
      <c r="A3518" s="456">
        <v>94464</v>
      </c>
      <c r="B3518" s="456" t="s">
        <v>1686</v>
      </c>
      <c r="C3518" s="456" t="s">
        <v>13</v>
      </c>
      <c r="D3518" s="457">
        <v>186</v>
      </c>
    </row>
    <row r="3519" spans="1:4" ht="13.5" x14ac:dyDescent="0.25">
      <c r="A3519" s="456">
        <v>94602</v>
      </c>
      <c r="B3519" s="456" t="s">
        <v>1687</v>
      </c>
      <c r="C3519" s="456" t="s">
        <v>13</v>
      </c>
      <c r="D3519" s="457">
        <v>234.92</v>
      </c>
    </row>
    <row r="3520" spans="1:4" ht="13.5" x14ac:dyDescent="0.25">
      <c r="A3520" s="456">
        <v>94603</v>
      </c>
      <c r="B3520" s="456" t="s">
        <v>1688</v>
      </c>
      <c r="C3520" s="456" t="s">
        <v>13</v>
      </c>
      <c r="D3520" s="457">
        <v>320.27</v>
      </c>
    </row>
    <row r="3521" spans="1:4" ht="13.5" x14ac:dyDescent="0.25">
      <c r="A3521" s="456">
        <v>94604</v>
      </c>
      <c r="B3521" s="456" t="s">
        <v>1689</v>
      </c>
      <c r="C3521" s="456" t="s">
        <v>13</v>
      </c>
      <c r="D3521" s="457">
        <v>441.27</v>
      </c>
    </row>
    <row r="3522" spans="1:4" ht="13.5" x14ac:dyDescent="0.25">
      <c r="A3522" s="456">
        <v>94605</v>
      </c>
      <c r="B3522" s="456" t="s">
        <v>1690</v>
      </c>
      <c r="C3522" s="456" t="s">
        <v>13</v>
      </c>
      <c r="D3522" s="457">
        <v>637.16999999999996</v>
      </c>
    </row>
    <row r="3523" spans="1:4" ht="13.5" x14ac:dyDescent="0.25">
      <c r="A3523" s="456">
        <v>94648</v>
      </c>
      <c r="B3523" s="456" t="s">
        <v>1691</v>
      </c>
      <c r="C3523" s="456" t="s">
        <v>13</v>
      </c>
      <c r="D3523" s="457">
        <v>9.26</v>
      </c>
    </row>
    <row r="3524" spans="1:4" ht="13.5" x14ac:dyDescent="0.25">
      <c r="A3524" s="456">
        <v>94649</v>
      </c>
      <c r="B3524" s="456" t="s">
        <v>1692</v>
      </c>
      <c r="C3524" s="456" t="s">
        <v>13</v>
      </c>
      <c r="D3524" s="457">
        <v>14.45</v>
      </c>
    </row>
    <row r="3525" spans="1:4" ht="13.5" x14ac:dyDescent="0.25">
      <c r="A3525" s="456">
        <v>94650</v>
      </c>
      <c r="B3525" s="456" t="s">
        <v>1693</v>
      </c>
      <c r="C3525" s="456" t="s">
        <v>13</v>
      </c>
      <c r="D3525" s="457">
        <v>20.68</v>
      </c>
    </row>
    <row r="3526" spans="1:4" ht="13.5" x14ac:dyDescent="0.25">
      <c r="A3526" s="456">
        <v>94651</v>
      </c>
      <c r="B3526" s="456" t="s">
        <v>1694</v>
      </c>
      <c r="C3526" s="456" t="s">
        <v>13</v>
      </c>
      <c r="D3526" s="457">
        <v>22.64</v>
      </c>
    </row>
    <row r="3527" spans="1:4" ht="13.5" x14ac:dyDescent="0.25">
      <c r="A3527" s="456">
        <v>94652</v>
      </c>
      <c r="B3527" s="456" t="s">
        <v>1695</v>
      </c>
      <c r="C3527" s="456" t="s">
        <v>13</v>
      </c>
      <c r="D3527" s="457">
        <v>36.840000000000003</v>
      </c>
    </row>
    <row r="3528" spans="1:4" ht="13.5" x14ac:dyDescent="0.25">
      <c r="A3528" s="456">
        <v>94653</v>
      </c>
      <c r="B3528" s="456" t="s">
        <v>1696</v>
      </c>
      <c r="C3528" s="456" t="s">
        <v>13</v>
      </c>
      <c r="D3528" s="457">
        <v>53.74</v>
      </c>
    </row>
    <row r="3529" spans="1:4" ht="13.5" x14ac:dyDescent="0.25">
      <c r="A3529" s="456">
        <v>94654</v>
      </c>
      <c r="B3529" s="456" t="s">
        <v>1697</v>
      </c>
      <c r="C3529" s="456" t="s">
        <v>13</v>
      </c>
      <c r="D3529" s="457">
        <v>70.510000000000005</v>
      </c>
    </row>
    <row r="3530" spans="1:4" ht="13.5" x14ac:dyDescent="0.25">
      <c r="A3530" s="456">
        <v>94655</v>
      </c>
      <c r="B3530" s="456" t="s">
        <v>1698</v>
      </c>
      <c r="C3530" s="456" t="s">
        <v>13</v>
      </c>
      <c r="D3530" s="457">
        <v>100.62</v>
      </c>
    </row>
    <row r="3531" spans="1:4" ht="13.5" x14ac:dyDescent="0.25">
      <c r="A3531" s="456">
        <v>94716</v>
      </c>
      <c r="B3531" s="456" t="s">
        <v>1699</v>
      </c>
      <c r="C3531" s="456" t="s">
        <v>13</v>
      </c>
      <c r="D3531" s="457">
        <v>22.94</v>
      </c>
    </row>
    <row r="3532" spans="1:4" ht="13.5" x14ac:dyDescent="0.25">
      <c r="A3532" s="456">
        <v>94717</v>
      </c>
      <c r="B3532" s="456" t="s">
        <v>1700</v>
      </c>
      <c r="C3532" s="456" t="s">
        <v>13</v>
      </c>
      <c r="D3532" s="457">
        <v>33.96</v>
      </c>
    </row>
    <row r="3533" spans="1:4" ht="13.5" x14ac:dyDescent="0.25">
      <c r="A3533" s="456">
        <v>94718</v>
      </c>
      <c r="B3533" s="456" t="s">
        <v>1701</v>
      </c>
      <c r="C3533" s="456" t="s">
        <v>13</v>
      </c>
      <c r="D3533" s="457">
        <v>41.97</v>
      </c>
    </row>
    <row r="3534" spans="1:4" ht="13.5" x14ac:dyDescent="0.25">
      <c r="A3534" s="456">
        <v>94719</v>
      </c>
      <c r="B3534" s="456" t="s">
        <v>1702</v>
      </c>
      <c r="C3534" s="456" t="s">
        <v>13</v>
      </c>
      <c r="D3534" s="457">
        <v>55.19</v>
      </c>
    </row>
    <row r="3535" spans="1:4" ht="13.5" x14ac:dyDescent="0.25">
      <c r="A3535" s="456">
        <v>94720</v>
      </c>
      <c r="B3535" s="456" t="s">
        <v>1703</v>
      </c>
      <c r="C3535" s="456" t="s">
        <v>13</v>
      </c>
      <c r="D3535" s="457">
        <v>83.17</v>
      </c>
    </row>
    <row r="3536" spans="1:4" ht="13.5" x14ac:dyDescent="0.25">
      <c r="A3536" s="456">
        <v>94721</v>
      </c>
      <c r="B3536" s="456" t="s">
        <v>1704</v>
      </c>
      <c r="C3536" s="456" t="s">
        <v>13</v>
      </c>
      <c r="D3536" s="457">
        <v>121.92</v>
      </c>
    </row>
    <row r="3537" spans="1:4" ht="13.5" x14ac:dyDescent="0.25">
      <c r="A3537" s="456">
        <v>94722</v>
      </c>
      <c r="B3537" s="456" t="s">
        <v>1705</v>
      </c>
      <c r="C3537" s="456" t="s">
        <v>13</v>
      </c>
      <c r="D3537" s="457">
        <v>212.15</v>
      </c>
    </row>
    <row r="3538" spans="1:4" ht="13.5" x14ac:dyDescent="0.25">
      <c r="A3538" s="456">
        <v>95697</v>
      </c>
      <c r="B3538" s="456" t="s">
        <v>9337</v>
      </c>
      <c r="C3538" s="456" t="s">
        <v>13</v>
      </c>
      <c r="D3538" s="457">
        <v>81.98</v>
      </c>
    </row>
    <row r="3539" spans="1:4" ht="13.5" x14ac:dyDescent="0.25">
      <c r="A3539" s="456">
        <v>96635</v>
      </c>
      <c r="B3539" s="456" t="s">
        <v>1706</v>
      </c>
      <c r="C3539" s="456" t="s">
        <v>13</v>
      </c>
      <c r="D3539" s="457">
        <v>29.37</v>
      </c>
    </row>
    <row r="3540" spans="1:4" ht="13.5" x14ac:dyDescent="0.25">
      <c r="A3540" s="456">
        <v>96636</v>
      </c>
      <c r="B3540" s="456" t="s">
        <v>1707</v>
      </c>
      <c r="C3540" s="456" t="s">
        <v>13</v>
      </c>
      <c r="D3540" s="457">
        <v>30.75</v>
      </c>
    </row>
    <row r="3541" spans="1:4" ht="13.5" x14ac:dyDescent="0.25">
      <c r="A3541" s="456">
        <v>96644</v>
      </c>
      <c r="B3541" s="456" t="s">
        <v>1708</v>
      </c>
      <c r="C3541" s="456" t="s">
        <v>13</v>
      </c>
      <c r="D3541" s="457">
        <v>20.9</v>
      </c>
    </row>
    <row r="3542" spans="1:4" ht="13.5" x14ac:dyDescent="0.25">
      <c r="A3542" s="456">
        <v>96645</v>
      </c>
      <c r="B3542" s="456" t="s">
        <v>1709</v>
      </c>
      <c r="C3542" s="456" t="s">
        <v>13</v>
      </c>
      <c r="D3542" s="457">
        <v>26.85</v>
      </c>
    </row>
    <row r="3543" spans="1:4" ht="13.5" x14ac:dyDescent="0.25">
      <c r="A3543" s="456">
        <v>96646</v>
      </c>
      <c r="B3543" s="456" t="s">
        <v>1710</v>
      </c>
      <c r="C3543" s="456" t="s">
        <v>13</v>
      </c>
      <c r="D3543" s="457">
        <v>41.46</v>
      </c>
    </row>
    <row r="3544" spans="1:4" ht="13.5" x14ac:dyDescent="0.25">
      <c r="A3544" s="456">
        <v>96647</v>
      </c>
      <c r="B3544" s="456" t="s">
        <v>1711</v>
      </c>
      <c r="C3544" s="456" t="s">
        <v>13</v>
      </c>
      <c r="D3544" s="457">
        <v>19.36</v>
      </c>
    </row>
    <row r="3545" spans="1:4" ht="13.5" x14ac:dyDescent="0.25">
      <c r="A3545" s="456">
        <v>96648</v>
      </c>
      <c r="B3545" s="456" t="s">
        <v>1712</v>
      </c>
      <c r="C3545" s="456" t="s">
        <v>13</v>
      </c>
      <c r="D3545" s="457">
        <v>34.5</v>
      </c>
    </row>
    <row r="3546" spans="1:4" ht="13.5" x14ac:dyDescent="0.25">
      <c r="A3546" s="456">
        <v>96649</v>
      </c>
      <c r="B3546" s="456" t="s">
        <v>1713</v>
      </c>
      <c r="C3546" s="456" t="s">
        <v>13</v>
      </c>
      <c r="D3546" s="457">
        <v>50.1</v>
      </c>
    </row>
    <row r="3547" spans="1:4" ht="13.5" x14ac:dyDescent="0.25">
      <c r="A3547" s="456">
        <v>96668</v>
      </c>
      <c r="B3547" s="456" t="s">
        <v>1714</v>
      </c>
      <c r="C3547" s="456" t="s">
        <v>13</v>
      </c>
      <c r="D3547" s="457">
        <v>14.99</v>
      </c>
    </row>
    <row r="3548" spans="1:4" ht="13.5" x14ac:dyDescent="0.25">
      <c r="A3548" s="456">
        <v>96669</v>
      </c>
      <c r="B3548" s="456" t="s">
        <v>1715</v>
      </c>
      <c r="C3548" s="456" t="s">
        <v>13</v>
      </c>
      <c r="D3548" s="457">
        <v>18.68</v>
      </c>
    </row>
    <row r="3549" spans="1:4" ht="13.5" x14ac:dyDescent="0.25">
      <c r="A3549" s="456">
        <v>96670</v>
      </c>
      <c r="B3549" s="456" t="s">
        <v>1716</v>
      </c>
      <c r="C3549" s="456" t="s">
        <v>13</v>
      </c>
      <c r="D3549" s="457">
        <v>28.38</v>
      </c>
    </row>
    <row r="3550" spans="1:4" ht="13.5" x14ac:dyDescent="0.25">
      <c r="A3550" s="456">
        <v>96671</v>
      </c>
      <c r="B3550" s="456" t="s">
        <v>1717</v>
      </c>
      <c r="C3550" s="456" t="s">
        <v>13</v>
      </c>
      <c r="D3550" s="457">
        <v>37.86</v>
      </c>
    </row>
    <row r="3551" spans="1:4" ht="13.5" x14ac:dyDescent="0.25">
      <c r="A3551" s="456">
        <v>96672</v>
      </c>
      <c r="B3551" s="456" t="s">
        <v>1718</v>
      </c>
      <c r="C3551" s="456" t="s">
        <v>13</v>
      </c>
      <c r="D3551" s="457">
        <v>55.46</v>
      </c>
    </row>
    <row r="3552" spans="1:4" ht="13.5" x14ac:dyDescent="0.25">
      <c r="A3552" s="456">
        <v>96673</v>
      </c>
      <c r="B3552" s="456" t="s">
        <v>1719</v>
      </c>
      <c r="C3552" s="456" t="s">
        <v>13</v>
      </c>
      <c r="D3552" s="457">
        <v>91.17</v>
      </c>
    </row>
    <row r="3553" spans="1:4" ht="13.5" x14ac:dyDescent="0.25">
      <c r="A3553" s="456">
        <v>96674</v>
      </c>
      <c r="B3553" s="456" t="s">
        <v>1720</v>
      </c>
      <c r="C3553" s="456" t="s">
        <v>13</v>
      </c>
      <c r="D3553" s="457">
        <v>128.01</v>
      </c>
    </row>
    <row r="3554" spans="1:4" ht="13.5" x14ac:dyDescent="0.25">
      <c r="A3554" s="456">
        <v>96675</v>
      </c>
      <c r="B3554" s="456" t="s">
        <v>1721</v>
      </c>
      <c r="C3554" s="456" t="s">
        <v>13</v>
      </c>
      <c r="D3554" s="457">
        <v>223.67</v>
      </c>
    </row>
    <row r="3555" spans="1:4" ht="13.5" x14ac:dyDescent="0.25">
      <c r="A3555" s="456">
        <v>96676</v>
      </c>
      <c r="B3555" s="456" t="s">
        <v>1722</v>
      </c>
      <c r="C3555" s="456" t="s">
        <v>13</v>
      </c>
      <c r="D3555" s="457">
        <v>14.95</v>
      </c>
    </row>
    <row r="3556" spans="1:4" ht="13.5" x14ac:dyDescent="0.25">
      <c r="A3556" s="456">
        <v>96677</v>
      </c>
      <c r="B3556" s="456" t="s">
        <v>1723</v>
      </c>
      <c r="C3556" s="456" t="s">
        <v>13</v>
      </c>
      <c r="D3556" s="457">
        <v>24.76</v>
      </c>
    </row>
    <row r="3557" spans="1:4" ht="13.5" x14ac:dyDescent="0.25">
      <c r="A3557" s="456">
        <v>96678</v>
      </c>
      <c r="B3557" s="456" t="s">
        <v>1724</v>
      </c>
      <c r="C3557" s="456" t="s">
        <v>13</v>
      </c>
      <c r="D3557" s="457">
        <v>34.380000000000003</v>
      </c>
    </row>
    <row r="3558" spans="1:4" ht="13.5" x14ac:dyDescent="0.25">
      <c r="A3558" s="456">
        <v>96679</v>
      </c>
      <c r="B3558" s="456" t="s">
        <v>1725</v>
      </c>
      <c r="C3558" s="456" t="s">
        <v>13</v>
      </c>
      <c r="D3558" s="457">
        <v>50.11</v>
      </c>
    </row>
    <row r="3559" spans="1:4" ht="13.5" x14ac:dyDescent="0.25">
      <c r="A3559" s="456">
        <v>96680</v>
      </c>
      <c r="B3559" s="456" t="s">
        <v>1726</v>
      </c>
      <c r="C3559" s="456" t="s">
        <v>13</v>
      </c>
      <c r="D3559" s="457">
        <v>67.19</v>
      </c>
    </row>
    <row r="3560" spans="1:4" ht="13.5" x14ac:dyDescent="0.25">
      <c r="A3560" s="456">
        <v>96681</v>
      </c>
      <c r="B3560" s="456" t="s">
        <v>1727</v>
      </c>
      <c r="C3560" s="456" t="s">
        <v>13</v>
      </c>
      <c r="D3560" s="457">
        <v>126.67</v>
      </c>
    </row>
    <row r="3561" spans="1:4" ht="13.5" x14ac:dyDescent="0.25">
      <c r="A3561" s="456">
        <v>96682</v>
      </c>
      <c r="B3561" s="456" t="s">
        <v>1728</v>
      </c>
      <c r="C3561" s="456" t="s">
        <v>13</v>
      </c>
      <c r="D3561" s="457">
        <v>187.04</v>
      </c>
    </row>
    <row r="3562" spans="1:4" ht="13.5" x14ac:dyDescent="0.25">
      <c r="A3562" s="456">
        <v>96683</v>
      </c>
      <c r="B3562" s="456" t="s">
        <v>1729</v>
      </c>
      <c r="C3562" s="456" t="s">
        <v>13</v>
      </c>
      <c r="D3562" s="457">
        <v>255.45</v>
      </c>
    </row>
    <row r="3563" spans="1:4" ht="13.5" x14ac:dyDescent="0.25">
      <c r="A3563" s="456">
        <v>96718</v>
      </c>
      <c r="B3563" s="456" t="s">
        <v>1730</v>
      </c>
      <c r="C3563" s="456" t="s">
        <v>13</v>
      </c>
      <c r="D3563" s="457">
        <v>10.08</v>
      </c>
    </row>
    <row r="3564" spans="1:4" ht="13.5" x14ac:dyDescent="0.25">
      <c r="A3564" s="456">
        <v>96719</v>
      </c>
      <c r="B3564" s="456" t="s">
        <v>1731</v>
      </c>
      <c r="C3564" s="456" t="s">
        <v>13</v>
      </c>
      <c r="D3564" s="457">
        <v>18.350000000000001</v>
      </c>
    </row>
    <row r="3565" spans="1:4" ht="13.5" x14ac:dyDescent="0.25">
      <c r="A3565" s="456">
        <v>96720</v>
      </c>
      <c r="B3565" s="456" t="s">
        <v>1732</v>
      </c>
      <c r="C3565" s="456" t="s">
        <v>13</v>
      </c>
      <c r="D3565" s="457">
        <v>22.41</v>
      </c>
    </row>
    <row r="3566" spans="1:4" ht="13.5" x14ac:dyDescent="0.25">
      <c r="A3566" s="456">
        <v>96721</v>
      </c>
      <c r="B3566" s="456" t="s">
        <v>1733</v>
      </c>
      <c r="C3566" s="456" t="s">
        <v>13</v>
      </c>
      <c r="D3566" s="457">
        <v>31.06</v>
      </c>
    </row>
    <row r="3567" spans="1:4" ht="13.5" x14ac:dyDescent="0.25">
      <c r="A3567" s="456">
        <v>96722</v>
      </c>
      <c r="B3567" s="456" t="s">
        <v>1734</v>
      </c>
      <c r="C3567" s="456" t="s">
        <v>13</v>
      </c>
      <c r="D3567" s="457">
        <v>41.96</v>
      </c>
    </row>
    <row r="3568" spans="1:4" ht="13.5" x14ac:dyDescent="0.25">
      <c r="A3568" s="456">
        <v>96723</v>
      </c>
      <c r="B3568" s="456" t="s">
        <v>1735</v>
      </c>
      <c r="C3568" s="456" t="s">
        <v>13</v>
      </c>
      <c r="D3568" s="457">
        <v>57.11</v>
      </c>
    </row>
    <row r="3569" spans="1:4" ht="13.5" x14ac:dyDescent="0.25">
      <c r="A3569" s="456">
        <v>96724</v>
      </c>
      <c r="B3569" s="456" t="s">
        <v>1736</v>
      </c>
      <c r="C3569" s="456" t="s">
        <v>13</v>
      </c>
      <c r="D3569" s="457">
        <v>93.2</v>
      </c>
    </row>
    <row r="3570" spans="1:4" ht="13.5" x14ac:dyDescent="0.25">
      <c r="A3570" s="456">
        <v>96725</v>
      </c>
      <c r="B3570" s="456" t="s">
        <v>1737</v>
      </c>
      <c r="C3570" s="456" t="s">
        <v>13</v>
      </c>
      <c r="D3570" s="457">
        <v>124.79</v>
      </c>
    </row>
    <row r="3571" spans="1:4" ht="13.5" x14ac:dyDescent="0.25">
      <c r="A3571" s="456">
        <v>96726</v>
      </c>
      <c r="B3571" s="456" t="s">
        <v>1738</v>
      </c>
      <c r="C3571" s="456" t="s">
        <v>13</v>
      </c>
      <c r="D3571" s="457">
        <v>203.89</v>
      </c>
    </row>
    <row r="3572" spans="1:4" ht="13.5" x14ac:dyDescent="0.25">
      <c r="A3572" s="456">
        <v>96727</v>
      </c>
      <c r="B3572" s="456" t="s">
        <v>1739</v>
      </c>
      <c r="C3572" s="456" t="s">
        <v>13</v>
      </c>
      <c r="D3572" s="457">
        <v>15.29</v>
      </c>
    </row>
    <row r="3573" spans="1:4" ht="13.5" x14ac:dyDescent="0.25">
      <c r="A3573" s="456">
        <v>96728</v>
      </c>
      <c r="B3573" s="456" t="s">
        <v>1740</v>
      </c>
      <c r="C3573" s="456" t="s">
        <v>13</v>
      </c>
      <c r="D3573" s="457">
        <v>18.8</v>
      </c>
    </row>
    <row r="3574" spans="1:4" ht="13.5" x14ac:dyDescent="0.25">
      <c r="A3574" s="456">
        <v>96729</v>
      </c>
      <c r="B3574" s="456" t="s">
        <v>1741</v>
      </c>
      <c r="C3574" s="456" t="s">
        <v>13</v>
      </c>
      <c r="D3574" s="457">
        <v>29.08</v>
      </c>
    </row>
    <row r="3575" spans="1:4" ht="13.5" x14ac:dyDescent="0.25">
      <c r="A3575" s="456">
        <v>96730</v>
      </c>
      <c r="B3575" s="456" t="s">
        <v>1742</v>
      </c>
      <c r="C3575" s="456" t="s">
        <v>13</v>
      </c>
      <c r="D3575" s="457">
        <v>37.57</v>
      </c>
    </row>
    <row r="3576" spans="1:4" ht="13.5" x14ac:dyDescent="0.25">
      <c r="A3576" s="456">
        <v>96731</v>
      </c>
      <c r="B3576" s="456" t="s">
        <v>1743</v>
      </c>
      <c r="C3576" s="456" t="s">
        <v>13</v>
      </c>
      <c r="D3576" s="457">
        <v>54.77</v>
      </c>
    </row>
    <row r="3577" spans="1:4" ht="13.5" x14ac:dyDescent="0.25">
      <c r="A3577" s="456">
        <v>96732</v>
      </c>
      <c r="B3577" s="456" t="s">
        <v>1744</v>
      </c>
      <c r="C3577" s="456" t="s">
        <v>13</v>
      </c>
      <c r="D3577" s="457">
        <v>69.13</v>
      </c>
    </row>
    <row r="3578" spans="1:4" ht="13.5" x14ac:dyDescent="0.25">
      <c r="A3578" s="456">
        <v>96733</v>
      </c>
      <c r="B3578" s="456" t="s">
        <v>1745</v>
      </c>
      <c r="C3578" s="456" t="s">
        <v>13</v>
      </c>
      <c r="D3578" s="457">
        <v>127.81</v>
      </c>
    </row>
    <row r="3579" spans="1:4" ht="13.5" x14ac:dyDescent="0.25">
      <c r="A3579" s="456">
        <v>96734</v>
      </c>
      <c r="B3579" s="456" t="s">
        <v>1746</v>
      </c>
      <c r="C3579" s="456" t="s">
        <v>13</v>
      </c>
      <c r="D3579" s="457">
        <v>180.73</v>
      </c>
    </row>
    <row r="3580" spans="1:4" ht="13.5" x14ac:dyDescent="0.25">
      <c r="A3580" s="456">
        <v>96735</v>
      </c>
      <c r="B3580" s="456" t="s">
        <v>1747</v>
      </c>
      <c r="C3580" s="456" t="s">
        <v>13</v>
      </c>
      <c r="D3580" s="457">
        <v>233.51</v>
      </c>
    </row>
    <row r="3581" spans="1:4" ht="13.5" x14ac:dyDescent="0.25">
      <c r="A3581" s="456">
        <v>96794</v>
      </c>
      <c r="B3581" s="456" t="s">
        <v>1748</v>
      </c>
      <c r="C3581" s="456" t="s">
        <v>13</v>
      </c>
      <c r="D3581" s="457">
        <v>8.74</v>
      </c>
    </row>
    <row r="3582" spans="1:4" ht="13.5" x14ac:dyDescent="0.25">
      <c r="A3582" s="456">
        <v>96795</v>
      </c>
      <c r="B3582" s="456" t="s">
        <v>1749</v>
      </c>
      <c r="C3582" s="456" t="s">
        <v>13</v>
      </c>
      <c r="D3582" s="457">
        <v>11.15</v>
      </c>
    </row>
    <row r="3583" spans="1:4" ht="13.5" x14ac:dyDescent="0.25">
      <c r="A3583" s="456">
        <v>96796</v>
      </c>
      <c r="B3583" s="456" t="s">
        <v>1750</v>
      </c>
      <c r="C3583" s="456" t="s">
        <v>13</v>
      </c>
      <c r="D3583" s="457">
        <v>15.75</v>
      </c>
    </row>
    <row r="3584" spans="1:4" ht="13.5" x14ac:dyDescent="0.25">
      <c r="A3584" s="456">
        <v>96797</v>
      </c>
      <c r="B3584" s="456" t="s">
        <v>1751</v>
      </c>
      <c r="C3584" s="456" t="s">
        <v>13</v>
      </c>
      <c r="D3584" s="457">
        <v>24.02</v>
      </c>
    </row>
    <row r="3585" spans="1:4" ht="13.5" x14ac:dyDescent="0.25">
      <c r="A3585" s="456">
        <v>96798</v>
      </c>
      <c r="B3585" s="456" t="s">
        <v>1752</v>
      </c>
      <c r="C3585" s="456" t="s">
        <v>13</v>
      </c>
      <c r="D3585" s="457">
        <v>8.85</v>
      </c>
    </row>
    <row r="3586" spans="1:4" ht="13.5" x14ac:dyDescent="0.25">
      <c r="A3586" s="456">
        <v>96799</v>
      </c>
      <c r="B3586" s="456" t="s">
        <v>1753</v>
      </c>
      <c r="C3586" s="456" t="s">
        <v>13</v>
      </c>
      <c r="D3586" s="457">
        <v>11.82</v>
      </c>
    </row>
    <row r="3587" spans="1:4" ht="13.5" x14ac:dyDescent="0.25">
      <c r="A3587" s="456">
        <v>96800</v>
      </c>
      <c r="B3587" s="456" t="s">
        <v>1754</v>
      </c>
      <c r="C3587" s="456" t="s">
        <v>13</v>
      </c>
      <c r="D3587" s="457">
        <v>17.13</v>
      </c>
    </row>
    <row r="3588" spans="1:4" ht="13.5" x14ac:dyDescent="0.25">
      <c r="A3588" s="456">
        <v>96801</v>
      </c>
      <c r="B3588" s="456" t="s">
        <v>1755</v>
      </c>
      <c r="C3588" s="456" t="s">
        <v>13</v>
      </c>
      <c r="D3588" s="457">
        <v>26.37</v>
      </c>
    </row>
    <row r="3589" spans="1:4" ht="13.5" x14ac:dyDescent="0.25">
      <c r="A3589" s="456">
        <v>97327</v>
      </c>
      <c r="B3589" s="456" t="s">
        <v>7651</v>
      </c>
      <c r="C3589" s="456" t="s">
        <v>13</v>
      </c>
      <c r="D3589" s="457">
        <v>32.340000000000003</v>
      </c>
    </row>
    <row r="3590" spans="1:4" ht="13.5" x14ac:dyDescent="0.25">
      <c r="A3590" s="456">
        <v>97328</v>
      </c>
      <c r="B3590" s="456" t="s">
        <v>1756</v>
      </c>
      <c r="C3590" s="456" t="s">
        <v>13</v>
      </c>
      <c r="D3590" s="457">
        <v>56.29</v>
      </c>
    </row>
    <row r="3591" spans="1:4" ht="13.5" x14ac:dyDescent="0.25">
      <c r="A3591" s="456">
        <v>97329</v>
      </c>
      <c r="B3591" s="456" t="s">
        <v>1757</v>
      </c>
      <c r="C3591" s="456" t="s">
        <v>13</v>
      </c>
      <c r="D3591" s="457">
        <v>70.83</v>
      </c>
    </row>
    <row r="3592" spans="1:4" ht="13.5" x14ac:dyDescent="0.25">
      <c r="A3592" s="456">
        <v>97330</v>
      </c>
      <c r="B3592" s="456" t="s">
        <v>1758</v>
      </c>
      <c r="C3592" s="456" t="s">
        <v>13</v>
      </c>
      <c r="D3592" s="457">
        <v>86.62</v>
      </c>
    </row>
    <row r="3593" spans="1:4" ht="13.5" x14ac:dyDescent="0.25">
      <c r="A3593" s="456">
        <v>97331</v>
      </c>
      <c r="B3593" s="456" t="s">
        <v>1759</v>
      </c>
      <c r="C3593" s="456" t="s">
        <v>13</v>
      </c>
      <c r="D3593" s="457">
        <v>32.61</v>
      </c>
    </row>
    <row r="3594" spans="1:4" ht="13.5" x14ac:dyDescent="0.25">
      <c r="A3594" s="456">
        <v>97332</v>
      </c>
      <c r="B3594" s="456" t="s">
        <v>1760</v>
      </c>
      <c r="C3594" s="456" t="s">
        <v>13</v>
      </c>
      <c r="D3594" s="457">
        <v>56.6</v>
      </c>
    </row>
    <row r="3595" spans="1:4" ht="13.5" x14ac:dyDescent="0.25">
      <c r="A3595" s="456">
        <v>97333</v>
      </c>
      <c r="B3595" s="456" t="s">
        <v>1761</v>
      </c>
      <c r="C3595" s="456" t="s">
        <v>13</v>
      </c>
      <c r="D3595" s="457">
        <v>71.22</v>
      </c>
    </row>
    <row r="3596" spans="1:4" ht="13.5" x14ac:dyDescent="0.25">
      <c r="A3596" s="456">
        <v>97334</v>
      </c>
      <c r="B3596" s="456" t="s">
        <v>7652</v>
      </c>
      <c r="C3596" s="456" t="s">
        <v>13</v>
      </c>
      <c r="D3596" s="457">
        <v>87.04</v>
      </c>
    </row>
    <row r="3597" spans="1:4" ht="13.5" x14ac:dyDescent="0.25">
      <c r="A3597" s="456">
        <v>97335</v>
      </c>
      <c r="B3597" s="456" t="s">
        <v>1762</v>
      </c>
      <c r="C3597" s="456" t="s">
        <v>13</v>
      </c>
      <c r="D3597" s="457">
        <v>92.13</v>
      </c>
    </row>
    <row r="3598" spans="1:4" ht="13.5" x14ac:dyDescent="0.25">
      <c r="A3598" s="456">
        <v>97336</v>
      </c>
      <c r="B3598" s="456" t="s">
        <v>1763</v>
      </c>
      <c r="C3598" s="456" t="s">
        <v>13</v>
      </c>
      <c r="D3598" s="457">
        <v>117.07</v>
      </c>
    </row>
    <row r="3599" spans="1:4" ht="13.5" x14ac:dyDescent="0.25">
      <c r="A3599" s="456">
        <v>97337</v>
      </c>
      <c r="B3599" s="456" t="s">
        <v>1764</v>
      </c>
      <c r="C3599" s="456" t="s">
        <v>13</v>
      </c>
      <c r="D3599" s="457">
        <v>176.11</v>
      </c>
    </row>
    <row r="3600" spans="1:4" ht="13.5" x14ac:dyDescent="0.25">
      <c r="A3600" s="456">
        <v>97338</v>
      </c>
      <c r="B3600" s="456" t="s">
        <v>1765</v>
      </c>
      <c r="C3600" s="456" t="s">
        <v>13</v>
      </c>
      <c r="D3600" s="457">
        <v>211.75</v>
      </c>
    </row>
    <row r="3601" spans="1:4" ht="13.5" x14ac:dyDescent="0.25">
      <c r="A3601" s="456">
        <v>97339</v>
      </c>
      <c r="B3601" s="456" t="s">
        <v>1766</v>
      </c>
      <c r="C3601" s="456" t="s">
        <v>13</v>
      </c>
      <c r="D3601" s="457">
        <v>227.51</v>
      </c>
    </row>
    <row r="3602" spans="1:4" ht="13.5" x14ac:dyDescent="0.25">
      <c r="A3602" s="456">
        <v>97340</v>
      </c>
      <c r="B3602" s="456" t="s">
        <v>1767</v>
      </c>
      <c r="C3602" s="456" t="s">
        <v>13</v>
      </c>
      <c r="D3602" s="457">
        <v>228.17</v>
      </c>
    </row>
    <row r="3603" spans="1:4" ht="13.5" x14ac:dyDescent="0.25">
      <c r="A3603" s="456">
        <v>97341</v>
      </c>
      <c r="B3603" s="456" t="s">
        <v>1768</v>
      </c>
      <c r="C3603" s="456" t="s">
        <v>13</v>
      </c>
      <c r="D3603" s="457">
        <v>60.61</v>
      </c>
    </row>
    <row r="3604" spans="1:4" ht="13.5" x14ac:dyDescent="0.25">
      <c r="A3604" s="456">
        <v>97342</v>
      </c>
      <c r="B3604" s="456" t="s">
        <v>1769</v>
      </c>
      <c r="C3604" s="456" t="s">
        <v>13</v>
      </c>
      <c r="D3604" s="457">
        <v>95.85</v>
      </c>
    </row>
    <row r="3605" spans="1:4" ht="13.5" x14ac:dyDescent="0.25">
      <c r="A3605" s="456">
        <v>97343</v>
      </c>
      <c r="B3605" s="456" t="s">
        <v>1770</v>
      </c>
      <c r="C3605" s="456" t="s">
        <v>13</v>
      </c>
      <c r="D3605" s="457">
        <v>121.06</v>
      </c>
    </row>
    <row r="3606" spans="1:4" ht="13.5" x14ac:dyDescent="0.25">
      <c r="A3606" s="456">
        <v>97344</v>
      </c>
      <c r="B3606" s="456" t="s">
        <v>1771</v>
      </c>
      <c r="C3606" s="456" t="s">
        <v>13</v>
      </c>
      <c r="D3606" s="457">
        <v>68.78</v>
      </c>
    </row>
    <row r="3607" spans="1:4" ht="13.5" x14ac:dyDescent="0.25">
      <c r="A3607" s="456">
        <v>97345</v>
      </c>
      <c r="B3607" s="456" t="s">
        <v>1772</v>
      </c>
      <c r="C3607" s="456" t="s">
        <v>13</v>
      </c>
      <c r="D3607" s="457">
        <v>109.89</v>
      </c>
    </row>
    <row r="3608" spans="1:4" ht="13.5" x14ac:dyDescent="0.25">
      <c r="A3608" s="456">
        <v>97346</v>
      </c>
      <c r="B3608" s="456" t="s">
        <v>1773</v>
      </c>
      <c r="C3608" s="456" t="s">
        <v>13</v>
      </c>
      <c r="D3608" s="457">
        <v>140.19999999999999</v>
      </c>
    </row>
    <row r="3609" spans="1:4" ht="13.5" x14ac:dyDescent="0.25">
      <c r="A3609" s="456">
        <v>97347</v>
      </c>
      <c r="B3609" s="456" t="s">
        <v>1774</v>
      </c>
      <c r="C3609" s="456" t="s">
        <v>13</v>
      </c>
      <c r="D3609" s="457">
        <v>111.11</v>
      </c>
    </row>
    <row r="3610" spans="1:4" ht="13.5" x14ac:dyDescent="0.25">
      <c r="A3610" s="456">
        <v>97348</v>
      </c>
      <c r="B3610" s="456" t="s">
        <v>1775</v>
      </c>
      <c r="C3610" s="456" t="s">
        <v>13</v>
      </c>
      <c r="D3610" s="457">
        <v>153.6</v>
      </c>
    </row>
    <row r="3611" spans="1:4" ht="13.5" x14ac:dyDescent="0.25">
      <c r="A3611" s="456">
        <v>97349</v>
      </c>
      <c r="B3611" s="456" t="s">
        <v>1776</v>
      </c>
      <c r="C3611" s="456" t="s">
        <v>13</v>
      </c>
      <c r="D3611" s="457">
        <v>221.59</v>
      </c>
    </row>
    <row r="3612" spans="1:4" ht="13.5" x14ac:dyDescent="0.25">
      <c r="A3612" s="456">
        <v>97350</v>
      </c>
      <c r="B3612" s="456" t="s">
        <v>1777</v>
      </c>
      <c r="C3612" s="456" t="s">
        <v>13</v>
      </c>
      <c r="D3612" s="457">
        <v>269.12</v>
      </c>
    </row>
    <row r="3613" spans="1:4" ht="13.5" x14ac:dyDescent="0.25">
      <c r="A3613" s="456">
        <v>97351</v>
      </c>
      <c r="B3613" s="456" t="s">
        <v>1778</v>
      </c>
      <c r="C3613" s="456" t="s">
        <v>13</v>
      </c>
      <c r="D3613" s="457">
        <v>372.24</v>
      </c>
    </row>
    <row r="3614" spans="1:4" ht="13.5" x14ac:dyDescent="0.25">
      <c r="A3614" s="456">
        <v>97352</v>
      </c>
      <c r="B3614" s="456" t="s">
        <v>1779</v>
      </c>
      <c r="C3614" s="456" t="s">
        <v>13</v>
      </c>
      <c r="D3614" s="457">
        <v>482.57</v>
      </c>
    </row>
    <row r="3615" spans="1:4" ht="13.5" x14ac:dyDescent="0.25">
      <c r="A3615" s="456">
        <v>97353</v>
      </c>
      <c r="B3615" s="456" t="s">
        <v>1780</v>
      </c>
      <c r="C3615" s="456" t="s">
        <v>13</v>
      </c>
      <c r="D3615" s="457">
        <v>71.849999999999994</v>
      </c>
    </row>
    <row r="3616" spans="1:4" ht="13.5" x14ac:dyDescent="0.25">
      <c r="A3616" s="456">
        <v>97354</v>
      </c>
      <c r="B3616" s="456" t="s">
        <v>1781</v>
      </c>
      <c r="C3616" s="456" t="s">
        <v>13</v>
      </c>
      <c r="D3616" s="457">
        <v>114.83</v>
      </c>
    </row>
    <row r="3617" spans="1:4" ht="13.5" x14ac:dyDescent="0.25">
      <c r="A3617" s="456">
        <v>97355</v>
      </c>
      <c r="B3617" s="456" t="s">
        <v>1782</v>
      </c>
      <c r="C3617" s="456" t="s">
        <v>13</v>
      </c>
      <c r="D3617" s="457">
        <v>157.59</v>
      </c>
    </row>
    <row r="3618" spans="1:4" ht="13.5" x14ac:dyDescent="0.25">
      <c r="A3618" s="456">
        <v>97356</v>
      </c>
      <c r="B3618" s="456" t="s">
        <v>1783</v>
      </c>
      <c r="C3618" s="456" t="s">
        <v>13</v>
      </c>
      <c r="D3618" s="457">
        <v>80.02</v>
      </c>
    </row>
    <row r="3619" spans="1:4" ht="13.5" x14ac:dyDescent="0.25">
      <c r="A3619" s="456">
        <v>97357</v>
      </c>
      <c r="B3619" s="456" t="s">
        <v>1784</v>
      </c>
      <c r="C3619" s="456" t="s">
        <v>13</v>
      </c>
      <c r="D3619" s="457">
        <v>128.87</v>
      </c>
    </row>
    <row r="3620" spans="1:4" ht="13.5" x14ac:dyDescent="0.25">
      <c r="A3620" s="456">
        <v>97358</v>
      </c>
      <c r="B3620" s="456" t="s">
        <v>1785</v>
      </c>
      <c r="C3620" s="456" t="s">
        <v>13</v>
      </c>
      <c r="D3620" s="457">
        <v>176.73</v>
      </c>
    </row>
    <row r="3621" spans="1:4" ht="13.5" x14ac:dyDescent="0.25">
      <c r="A3621" s="456">
        <v>97498</v>
      </c>
      <c r="B3621" s="456" t="s">
        <v>9338</v>
      </c>
      <c r="C3621" s="456" t="s">
        <v>13</v>
      </c>
      <c r="D3621" s="457">
        <v>51.08</v>
      </c>
    </row>
    <row r="3622" spans="1:4" ht="13.5" x14ac:dyDescent="0.25">
      <c r="A3622" s="456">
        <v>97535</v>
      </c>
      <c r="B3622" s="456" t="s">
        <v>9339</v>
      </c>
      <c r="C3622" s="456" t="s">
        <v>13</v>
      </c>
      <c r="D3622" s="457">
        <v>54.8</v>
      </c>
    </row>
    <row r="3623" spans="1:4" ht="13.5" x14ac:dyDescent="0.25">
      <c r="A3623" s="456">
        <v>97536</v>
      </c>
      <c r="B3623" s="456" t="s">
        <v>9340</v>
      </c>
      <c r="C3623" s="456" t="s">
        <v>13</v>
      </c>
      <c r="D3623" s="457">
        <v>63.36</v>
      </c>
    </row>
    <row r="3624" spans="1:4" ht="13.5" x14ac:dyDescent="0.25">
      <c r="A3624" s="456">
        <v>100788</v>
      </c>
      <c r="B3624" s="456" t="s">
        <v>8659</v>
      </c>
      <c r="C3624" s="456" t="s">
        <v>65</v>
      </c>
      <c r="D3624" s="457">
        <v>569.79</v>
      </c>
    </row>
    <row r="3625" spans="1:4" ht="13.5" x14ac:dyDescent="0.25">
      <c r="A3625" s="456">
        <v>100791</v>
      </c>
      <c r="B3625" s="456" t="s">
        <v>8660</v>
      </c>
      <c r="C3625" s="456" t="s">
        <v>13</v>
      </c>
      <c r="D3625" s="457">
        <v>17.95</v>
      </c>
    </row>
    <row r="3626" spans="1:4" ht="13.5" x14ac:dyDescent="0.25">
      <c r="A3626" s="456">
        <v>100792</v>
      </c>
      <c r="B3626" s="456" t="s">
        <v>8661</v>
      </c>
      <c r="C3626" s="456" t="s">
        <v>13</v>
      </c>
      <c r="D3626" s="457">
        <v>26.7</v>
      </c>
    </row>
    <row r="3627" spans="1:4" ht="13.5" x14ac:dyDescent="0.25">
      <c r="A3627" s="456">
        <v>100793</v>
      </c>
      <c r="B3627" s="456" t="s">
        <v>8662</v>
      </c>
      <c r="C3627" s="456" t="s">
        <v>13</v>
      </c>
      <c r="D3627" s="457">
        <v>35.65</v>
      </c>
    </row>
    <row r="3628" spans="1:4" ht="13.5" x14ac:dyDescent="0.25">
      <c r="A3628" s="456">
        <v>100794</v>
      </c>
      <c r="B3628" s="456" t="s">
        <v>8663</v>
      </c>
      <c r="C3628" s="456" t="s">
        <v>13</v>
      </c>
      <c r="D3628" s="457">
        <v>48.33</v>
      </c>
    </row>
    <row r="3629" spans="1:4" ht="13.5" x14ac:dyDescent="0.25">
      <c r="A3629" s="456">
        <v>100799</v>
      </c>
      <c r="B3629" s="456" t="s">
        <v>11994</v>
      </c>
      <c r="C3629" s="456" t="s">
        <v>13</v>
      </c>
      <c r="D3629" s="457">
        <v>18.329999999999998</v>
      </c>
    </row>
    <row r="3630" spans="1:4" ht="13.5" x14ac:dyDescent="0.25">
      <c r="A3630" s="456">
        <v>100800</v>
      </c>
      <c r="B3630" s="456" t="s">
        <v>11995</v>
      </c>
      <c r="C3630" s="456" t="s">
        <v>13</v>
      </c>
      <c r="D3630" s="457">
        <v>27.09</v>
      </c>
    </row>
    <row r="3631" spans="1:4" ht="13.5" x14ac:dyDescent="0.25">
      <c r="A3631" s="456">
        <v>100801</v>
      </c>
      <c r="B3631" s="456" t="s">
        <v>11996</v>
      </c>
      <c r="C3631" s="456" t="s">
        <v>13</v>
      </c>
      <c r="D3631" s="457">
        <v>36.03</v>
      </c>
    </row>
    <row r="3632" spans="1:4" ht="13.5" x14ac:dyDescent="0.25">
      <c r="A3632" s="456">
        <v>100802</v>
      </c>
      <c r="B3632" s="456" t="s">
        <v>11997</v>
      </c>
      <c r="C3632" s="456" t="s">
        <v>13</v>
      </c>
      <c r="D3632" s="457">
        <v>48.71</v>
      </c>
    </row>
    <row r="3633" spans="1:4" ht="13.5" x14ac:dyDescent="0.25">
      <c r="A3633" s="456">
        <v>100803</v>
      </c>
      <c r="B3633" s="456" t="s">
        <v>8664</v>
      </c>
      <c r="C3633" s="456" t="s">
        <v>13</v>
      </c>
      <c r="D3633" s="457">
        <v>17.170000000000002</v>
      </c>
    </row>
    <row r="3634" spans="1:4" ht="13.5" x14ac:dyDescent="0.25">
      <c r="A3634" s="456">
        <v>100804</v>
      </c>
      <c r="B3634" s="456" t="s">
        <v>8665</v>
      </c>
      <c r="C3634" s="456" t="s">
        <v>13</v>
      </c>
      <c r="D3634" s="457">
        <v>25.78</v>
      </c>
    </row>
    <row r="3635" spans="1:4" ht="13.5" x14ac:dyDescent="0.25">
      <c r="A3635" s="456">
        <v>100805</v>
      </c>
      <c r="B3635" s="456" t="s">
        <v>8666</v>
      </c>
      <c r="C3635" s="456" t="s">
        <v>13</v>
      </c>
      <c r="D3635" s="457">
        <v>34.54</v>
      </c>
    </row>
    <row r="3636" spans="1:4" ht="13.5" x14ac:dyDescent="0.25">
      <c r="A3636" s="456">
        <v>100806</v>
      </c>
      <c r="B3636" s="456" t="s">
        <v>8667</v>
      </c>
      <c r="C3636" s="456" t="s">
        <v>13</v>
      </c>
      <c r="D3636" s="457">
        <v>46.97</v>
      </c>
    </row>
    <row r="3637" spans="1:4" ht="13.5" x14ac:dyDescent="0.25">
      <c r="A3637" s="456">
        <v>100807</v>
      </c>
      <c r="B3637" s="456" t="s">
        <v>11998</v>
      </c>
      <c r="C3637" s="456" t="s">
        <v>13</v>
      </c>
      <c r="D3637" s="457">
        <v>22.76</v>
      </c>
    </row>
    <row r="3638" spans="1:4" ht="13.5" x14ac:dyDescent="0.25">
      <c r="A3638" s="456">
        <v>100808</v>
      </c>
      <c r="B3638" s="456" t="s">
        <v>11999</v>
      </c>
      <c r="C3638" s="456" t="s">
        <v>13</v>
      </c>
      <c r="D3638" s="457">
        <v>32.340000000000003</v>
      </c>
    </row>
    <row r="3639" spans="1:4" ht="13.5" x14ac:dyDescent="0.25">
      <c r="A3639" s="456">
        <v>100809</v>
      </c>
      <c r="B3639" s="456" t="s">
        <v>12000</v>
      </c>
      <c r="C3639" s="456" t="s">
        <v>13</v>
      </c>
      <c r="D3639" s="457">
        <v>42.31</v>
      </c>
    </row>
    <row r="3640" spans="1:4" ht="13.5" x14ac:dyDescent="0.25">
      <c r="A3640" s="456">
        <v>100810</v>
      </c>
      <c r="B3640" s="456" t="s">
        <v>12001</v>
      </c>
      <c r="C3640" s="456" t="s">
        <v>13</v>
      </c>
      <c r="D3640" s="457">
        <v>56.43</v>
      </c>
    </row>
    <row r="3641" spans="1:4" ht="13.5" x14ac:dyDescent="0.25">
      <c r="A3641" s="456">
        <v>101918</v>
      </c>
      <c r="B3641" s="456" t="s">
        <v>9341</v>
      </c>
      <c r="C3641" s="456" t="s">
        <v>13</v>
      </c>
      <c r="D3641" s="457">
        <v>241.72</v>
      </c>
    </row>
    <row r="3642" spans="1:4" ht="13.5" x14ac:dyDescent="0.25">
      <c r="A3642" s="456">
        <v>101919</v>
      </c>
      <c r="B3642" s="456" t="s">
        <v>9342</v>
      </c>
      <c r="C3642" s="456" t="s">
        <v>65</v>
      </c>
      <c r="D3642" s="457">
        <v>322.32</v>
      </c>
    </row>
    <row r="3643" spans="1:4" ht="13.5" x14ac:dyDescent="0.25">
      <c r="A3643" s="456">
        <v>101920</v>
      </c>
      <c r="B3643" s="456" t="s">
        <v>9343</v>
      </c>
      <c r="C3643" s="456" t="s">
        <v>65</v>
      </c>
      <c r="D3643" s="457">
        <v>153.52000000000001</v>
      </c>
    </row>
    <row r="3644" spans="1:4" ht="13.5" x14ac:dyDescent="0.25">
      <c r="A3644" s="456">
        <v>101921</v>
      </c>
      <c r="B3644" s="456" t="s">
        <v>9344</v>
      </c>
      <c r="C3644" s="456" t="s">
        <v>65</v>
      </c>
      <c r="D3644" s="457">
        <v>175.25</v>
      </c>
    </row>
    <row r="3645" spans="1:4" ht="13.5" x14ac:dyDescent="0.25">
      <c r="A3645" s="456">
        <v>101922</v>
      </c>
      <c r="B3645" s="456" t="s">
        <v>9345</v>
      </c>
      <c r="C3645" s="456" t="s">
        <v>65</v>
      </c>
      <c r="D3645" s="457">
        <v>175.25</v>
      </c>
    </row>
    <row r="3646" spans="1:4" ht="13.5" x14ac:dyDescent="0.25">
      <c r="A3646" s="456">
        <v>101923</v>
      </c>
      <c r="B3646" s="456" t="s">
        <v>9346</v>
      </c>
      <c r="C3646" s="456" t="s">
        <v>65</v>
      </c>
      <c r="D3646" s="457">
        <v>175.25</v>
      </c>
    </row>
    <row r="3647" spans="1:4" ht="13.5" x14ac:dyDescent="0.25">
      <c r="A3647" s="456">
        <v>101924</v>
      </c>
      <c r="B3647" s="456" t="s">
        <v>9347</v>
      </c>
      <c r="C3647" s="456" t="s">
        <v>65</v>
      </c>
      <c r="D3647" s="457">
        <v>144.41999999999999</v>
      </c>
    </row>
    <row r="3648" spans="1:4" ht="13.5" x14ac:dyDescent="0.25">
      <c r="A3648" s="456">
        <v>101925</v>
      </c>
      <c r="B3648" s="456" t="s">
        <v>9348</v>
      </c>
      <c r="C3648" s="456" t="s">
        <v>65</v>
      </c>
      <c r="D3648" s="457">
        <v>241.48</v>
      </c>
    </row>
    <row r="3649" spans="1:4" ht="13.5" x14ac:dyDescent="0.25">
      <c r="A3649" s="456">
        <v>101926</v>
      </c>
      <c r="B3649" s="456" t="s">
        <v>9349</v>
      </c>
      <c r="C3649" s="456" t="s">
        <v>65</v>
      </c>
      <c r="D3649" s="457">
        <v>311.33</v>
      </c>
    </row>
    <row r="3650" spans="1:4" ht="13.5" x14ac:dyDescent="0.25">
      <c r="A3650" s="456">
        <v>101927</v>
      </c>
      <c r="B3650" s="456" t="s">
        <v>9350</v>
      </c>
      <c r="C3650" s="456" t="s">
        <v>13</v>
      </c>
      <c r="D3650" s="457">
        <v>230.12</v>
      </c>
    </row>
    <row r="3651" spans="1:4" ht="13.5" x14ac:dyDescent="0.25">
      <c r="A3651" s="456">
        <v>101928</v>
      </c>
      <c r="B3651" s="456" t="s">
        <v>9351</v>
      </c>
      <c r="C3651" s="456" t="s">
        <v>65</v>
      </c>
      <c r="D3651" s="457">
        <v>326.77</v>
      </c>
    </row>
    <row r="3652" spans="1:4" ht="13.5" x14ac:dyDescent="0.25">
      <c r="A3652" s="456">
        <v>101929</v>
      </c>
      <c r="B3652" s="456" t="s">
        <v>9352</v>
      </c>
      <c r="C3652" s="456" t="s">
        <v>65</v>
      </c>
      <c r="D3652" s="457">
        <v>157.97</v>
      </c>
    </row>
    <row r="3653" spans="1:4" ht="13.5" x14ac:dyDescent="0.25">
      <c r="A3653" s="456">
        <v>101930</v>
      </c>
      <c r="B3653" s="456" t="s">
        <v>9353</v>
      </c>
      <c r="C3653" s="456" t="s">
        <v>65</v>
      </c>
      <c r="D3653" s="457">
        <v>179.7</v>
      </c>
    </row>
    <row r="3654" spans="1:4" ht="13.5" x14ac:dyDescent="0.25">
      <c r="A3654" s="456">
        <v>101931</v>
      </c>
      <c r="B3654" s="456" t="s">
        <v>9354</v>
      </c>
      <c r="C3654" s="456" t="s">
        <v>65</v>
      </c>
      <c r="D3654" s="457">
        <v>179.7</v>
      </c>
    </row>
    <row r="3655" spans="1:4" ht="13.5" x14ac:dyDescent="0.25">
      <c r="A3655" s="456">
        <v>101932</v>
      </c>
      <c r="B3655" s="456" t="s">
        <v>9355</v>
      </c>
      <c r="C3655" s="456" t="s">
        <v>65</v>
      </c>
      <c r="D3655" s="457">
        <v>179.7</v>
      </c>
    </row>
    <row r="3656" spans="1:4" ht="13.5" x14ac:dyDescent="0.25">
      <c r="A3656" s="456">
        <v>101933</v>
      </c>
      <c r="B3656" s="456" t="s">
        <v>9356</v>
      </c>
      <c r="C3656" s="456" t="s">
        <v>65</v>
      </c>
      <c r="D3656" s="457">
        <v>148.87</v>
      </c>
    </row>
    <row r="3657" spans="1:4" ht="13.5" x14ac:dyDescent="0.25">
      <c r="A3657" s="456">
        <v>101934</v>
      </c>
      <c r="B3657" s="456" t="s">
        <v>9357</v>
      </c>
      <c r="C3657" s="456" t="s">
        <v>65</v>
      </c>
      <c r="D3657" s="457">
        <v>248.15</v>
      </c>
    </row>
    <row r="3658" spans="1:4" ht="13.5" x14ac:dyDescent="0.25">
      <c r="A3658" s="456">
        <v>101935</v>
      </c>
      <c r="B3658" s="456" t="s">
        <v>9358</v>
      </c>
      <c r="C3658" s="456" t="s">
        <v>65</v>
      </c>
      <c r="D3658" s="457">
        <v>320.22000000000003</v>
      </c>
    </row>
    <row r="3659" spans="1:4" ht="13.5" x14ac:dyDescent="0.25">
      <c r="A3659" s="456">
        <v>89358</v>
      </c>
      <c r="B3659" s="456" t="s">
        <v>1786</v>
      </c>
      <c r="C3659" s="456" t="s">
        <v>65</v>
      </c>
      <c r="D3659" s="457">
        <v>6.58</v>
      </c>
    </row>
    <row r="3660" spans="1:4" ht="13.5" x14ac:dyDescent="0.25">
      <c r="A3660" s="456">
        <v>89359</v>
      </c>
      <c r="B3660" s="456" t="s">
        <v>1787</v>
      </c>
      <c r="C3660" s="456" t="s">
        <v>65</v>
      </c>
      <c r="D3660" s="457">
        <v>6.96</v>
      </c>
    </row>
    <row r="3661" spans="1:4" ht="13.5" x14ac:dyDescent="0.25">
      <c r="A3661" s="456">
        <v>89360</v>
      </c>
      <c r="B3661" s="456" t="s">
        <v>1788</v>
      </c>
      <c r="C3661" s="456" t="s">
        <v>65</v>
      </c>
      <c r="D3661" s="457">
        <v>8.57</v>
      </c>
    </row>
    <row r="3662" spans="1:4" ht="13.5" x14ac:dyDescent="0.25">
      <c r="A3662" s="456">
        <v>89361</v>
      </c>
      <c r="B3662" s="456" t="s">
        <v>1789</v>
      </c>
      <c r="C3662" s="456" t="s">
        <v>65</v>
      </c>
      <c r="D3662" s="457">
        <v>7.94</v>
      </c>
    </row>
    <row r="3663" spans="1:4" ht="13.5" x14ac:dyDescent="0.25">
      <c r="A3663" s="456">
        <v>89362</v>
      </c>
      <c r="B3663" s="456" t="s">
        <v>1790</v>
      </c>
      <c r="C3663" s="456" t="s">
        <v>65</v>
      </c>
      <c r="D3663" s="457">
        <v>7.86</v>
      </c>
    </row>
    <row r="3664" spans="1:4" ht="13.5" x14ac:dyDescent="0.25">
      <c r="A3664" s="456">
        <v>89363</v>
      </c>
      <c r="B3664" s="456" t="s">
        <v>1791</v>
      </c>
      <c r="C3664" s="456" t="s">
        <v>65</v>
      </c>
      <c r="D3664" s="457">
        <v>8.68</v>
      </c>
    </row>
    <row r="3665" spans="1:4" ht="13.5" x14ac:dyDescent="0.25">
      <c r="A3665" s="456">
        <v>89364</v>
      </c>
      <c r="B3665" s="456" t="s">
        <v>1792</v>
      </c>
      <c r="C3665" s="456" t="s">
        <v>65</v>
      </c>
      <c r="D3665" s="457">
        <v>10.38</v>
      </c>
    </row>
    <row r="3666" spans="1:4" ht="13.5" x14ac:dyDescent="0.25">
      <c r="A3666" s="456">
        <v>89365</v>
      </c>
      <c r="B3666" s="456" t="s">
        <v>1793</v>
      </c>
      <c r="C3666" s="456" t="s">
        <v>65</v>
      </c>
      <c r="D3666" s="457">
        <v>9.6199999999999992</v>
      </c>
    </row>
    <row r="3667" spans="1:4" ht="13.5" x14ac:dyDescent="0.25">
      <c r="A3667" s="456">
        <v>89366</v>
      </c>
      <c r="B3667" s="456" t="s">
        <v>1794</v>
      </c>
      <c r="C3667" s="456" t="s">
        <v>65</v>
      </c>
      <c r="D3667" s="457">
        <v>14.88</v>
      </c>
    </row>
    <row r="3668" spans="1:4" ht="13.5" x14ac:dyDescent="0.25">
      <c r="A3668" s="456">
        <v>89367</v>
      </c>
      <c r="B3668" s="456" t="s">
        <v>1795</v>
      </c>
      <c r="C3668" s="456" t="s">
        <v>65</v>
      </c>
      <c r="D3668" s="457">
        <v>10.98</v>
      </c>
    </row>
    <row r="3669" spans="1:4" ht="13.5" x14ac:dyDescent="0.25">
      <c r="A3669" s="456">
        <v>89368</v>
      </c>
      <c r="B3669" s="456" t="s">
        <v>1796</v>
      </c>
      <c r="C3669" s="456" t="s">
        <v>65</v>
      </c>
      <c r="D3669" s="457">
        <v>13.29</v>
      </c>
    </row>
    <row r="3670" spans="1:4" ht="13.5" x14ac:dyDescent="0.25">
      <c r="A3670" s="456">
        <v>89369</v>
      </c>
      <c r="B3670" s="456" t="s">
        <v>1797</v>
      </c>
      <c r="C3670" s="456" t="s">
        <v>65</v>
      </c>
      <c r="D3670" s="457">
        <v>16.16</v>
      </c>
    </row>
    <row r="3671" spans="1:4" ht="13.5" x14ac:dyDescent="0.25">
      <c r="A3671" s="456">
        <v>89370</v>
      </c>
      <c r="B3671" s="456" t="s">
        <v>1798</v>
      </c>
      <c r="C3671" s="456" t="s">
        <v>65</v>
      </c>
      <c r="D3671" s="457">
        <v>12.81</v>
      </c>
    </row>
    <row r="3672" spans="1:4" ht="13.5" x14ac:dyDescent="0.25">
      <c r="A3672" s="456">
        <v>89371</v>
      </c>
      <c r="B3672" s="456" t="s">
        <v>1799</v>
      </c>
      <c r="C3672" s="456" t="s">
        <v>65</v>
      </c>
      <c r="D3672" s="457">
        <v>5.05</v>
      </c>
    </row>
    <row r="3673" spans="1:4" ht="13.5" x14ac:dyDescent="0.25">
      <c r="A3673" s="456">
        <v>89372</v>
      </c>
      <c r="B3673" s="456" t="s">
        <v>1800</v>
      </c>
      <c r="C3673" s="456" t="s">
        <v>65</v>
      </c>
      <c r="D3673" s="457">
        <v>12.67</v>
      </c>
    </row>
    <row r="3674" spans="1:4" ht="13.5" x14ac:dyDescent="0.25">
      <c r="A3674" s="456">
        <v>89373</v>
      </c>
      <c r="B3674" s="456" t="s">
        <v>1801</v>
      </c>
      <c r="C3674" s="456" t="s">
        <v>65</v>
      </c>
      <c r="D3674" s="457">
        <v>5.74</v>
      </c>
    </row>
    <row r="3675" spans="1:4" ht="13.5" x14ac:dyDescent="0.25">
      <c r="A3675" s="456">
        <v>89374</v>
      </c>
      <c r="B3675" s="456" t="s">
        <v>1802</v>
      </c>
      <c r="C3675" s="456" t="s">
        <v>65</v>
      </c>
      <c r="D3675" s="457">
        <v>9.8699999999999992</v>
      </c>
    </row>
    <row r="3676" spans="1:4" ht="13.5" x14ac:dyDescent="0.25">
      <c r="A3676" s="456">
        <v>89375</v>
      </c>
      <c r="B3676" s="456" t="s">
        <v>1803</v>
      </c>
      <c r="C3676" s="456" t="s">
        <v>65</v>
      </c>
      <c r="D3676" s="457">
        <v>12.37</v>
      </c>
    </row>
    <row r="3677" spans="1:4" ht="13.5" x14ac:dyDescent="0.25">
      <c r="A3677" s="456">
        <v>89376</v>
      </c>
      <c r="B3677" s="456" t="s">
        <v>1804</v>
      </c>
      <c r="C3677" s="456" t="s">
        <v>65</v>
      </c>
      <c r="D3677" s="457">
        <v>5.13</v>
      </c>
    </row>
    <row r="3678" spans="1:4" ht="13.5" x14ac:dyDescent="0.25">
      <c r="A3678" s="456">
        <v>89377</v>
      </c>
      <c r="B3678" s="456" t="s">
        <v>1805</v>
      </c>
      <c r="C3678" s="456" t="s">
        <v>65</v>
      </c>
      <c r="D3678" s="457">
        <v>8.81</v>
      </c>
    </row>
    <row r="3679" spans="1:4" ht="13.5" x14ac:dyDescent="0.25">
      <c r="A3679" s="456">
        <v>89378</v>
      </c>
      <c r="B3679" s="456" t="s">
        <v>1806</v>
      </c>
      <c r="C3679" s="456" t="s">
        <v>65</v>
      </c>
      <c r="D3679" s="457">
        <v>6</v>
      </c>
    </row>
    <row r="3680" spans="1:4" ht="13.5" x14ac:dyDescent="0.25">
      <c r="A3680" s="456">
        <v>89379</v>
      </c>
      <c r="B3680" s="456" t="s">
        <v>1807</v>
      </c>
      <c r="C3680" s="456" t="s">
        <v>65</v>
      </c>
      <c r="D3680" s="457">
        <v>16.16</v>
      </c>
    </row>
    <row r="3681" spans="1:4" ht="13.5" x14ac:dyDescent="0.25">
      <c r="A3681" s="456">
        <v>89380</v>
      </c>
      <c r="B3681" s="456" t="s">
        <v>1808</v>
      </c>
      <c r="C3681" s="456" t="s">
        <v>65</v>
      </c>
      <c r="D3681" s="457">
        <v>9.1199999999999992</v>
      </c>
    </row>
    <row r="3682" spans="1:4" ht="13.5" x14ac:dyDescent="0.25">
      <c r="A3682" s="456">
        <v>89381</v>
      </c>
      <c r="B3682" s="456" t="s">
        <v>1809</v>
      </c>
      <c r="C3682" s="456" t="s">
        <v>65</v>
      </c>
      <c r="D3682" s="457">
        <v>12.43</v>
      </c>
    </row>
    <row r="3683" spans="1:4" ht="13.5" x14ac:dyDescent="0.25">
      <c r="A3683" s="456">
        <v>89382</v>
      </c>
      <c r="B3683" s="456" t="s">
        <v>1810</v>
      </c>
      <c r="C3683" s="456" t="s">
        <v>65</v>
      </c>
      <c r="D3683" s="457">
        <v>14.75</v>
      </c>
    </row>
    <row r="3684" spans="1:4" ht="13.5" x14ac:dyDescent="0.25">
      <c r="A3684" s="456">
        <v>89383</v>
      </c>
      <c r="B3684" s="456" t="s">
        <v>1811</v>
      </c>
      <c r="C3684" s="456" t="s">
        <v>65</v>
      </c>
      <c r="D3684" s="457">
        <v>6.11</v>
      </c>
    </row>
    <row r="3685" spans="1:4" ht="13.5" x14ac:dyDescent="0.25">
      <c r="A3685" s="456">
        <v>89384</v>
      </c>
      <c r="B3685" s="456" t="s">
        <v>1812</v>
      </c>
      <c r="C3685" s="456" t="s">
        <v>65</v>
      </c>
      <c r="D3685" s="457">
        <v>12.59</v>
      </c>
    </row>
    <row r="3686" spans="1:4" ht="13.5" x14ac:dyDescent="0.25">
      <c r="A3686" s="456">
        <v>89385</v>
      </c>
      <c r="B3686" s="456" t="s">
        <v>1813</v>
      </c>
      <c r="C3686" s="456" t="s">
        <v>65</v>
      </c>
      <c r="D3686" s="457">
        <v>6.91</v>
      </c>
    </row>
    <row r="3687" spans="1:4" ht="13.5" x14ac:dyDescent="0.25">
      <c r="A3687" s="456">
        <v>89386</v>
      </c>
      <c r="B3687" s="456" t="s">
        <v>1814</v>
      </c>
      <c r="C3687" s="456" t="s">
        <v>65</v>
      </c>
      <c r="D3687" s="457">
        <v>8.4</v>
      </c>
    </row>
    <row r="3688" spans="1:4" ht="13.5" x14ac:dyDescent="0.25">
      <c r="A3688" s="456">
        <v>89387</v>
      </c>
      <c r="B3688" s="456" t="s">
        <v>1815</v>
      </c>
      <c r="C3688" s="456" t="s">
        <v>65</v>
      </c>
      <c r="D3688" s="457">
        <v>32.64</v>
      </c>
    </row>
    <row r="3689" spans="1:4" ht="13.5" x14ac:dyDescent="0.25">
      <c r="A3689" s="456">
        <v>89388</v>
      </c>
      <c r="B3689" s="456" t="s">
        <v>1816</v>
      </c>
      <c r="C3689" s="456" t="s">
        <v>65</v>
      </c>
      <c r="D3689" s="457">
        <v>11.14</v>
      </c>
    </row>
    <row r="3690" spans="1:4" ht="13.5" x14ac:dyDescent="0.25">
      <c r="A3690" s="456">
        <v>89389</v>
      </c>
      <c r="B3690" s="456" t="s">
        <v>1817</v>
      </c>
      <c r="C3690" s="456" t="s">
        <v>65</v>
      </c>
      <c r="D3690" s="457">
        <v>12.08</v>
      </c>
    </row>
    <row r="3691" spans="1:4" ht="13.5" x14ac:dyDescent="0.25">
      <c r="A3691" s="456">
        <v>89390</v>
      </c>
      <c r="B3691" s="456" t="s">
        <v>1818</v>
      </c>
      <c r="C3691" s="456" t="s">
        <v>65</v>
      </c>
      <c r="D3691" s="457">
        <v>22.07</v>
      </c>
    </row>
    <row r="3692" spans="1:4" ht="13.5" x14ac:dyDescent="0.25">
      <c r="A3692" s="456">
        <v>89391</v>
      </c>
      <c r="B3692" s="456" t="s">
        <v>1819</v>
      </c>
      <c r="C3692" s="456" t="s">
        <v>65</v>
      </c>
      <c r="D3692" s="457">
        <v>8.2899999999999991</v>
      </c>
    </row>
    <row r="3693" spans="1:4" ht="13.5" x14ac:dyDescent="0.25">
      <c r="A3693" s="456">
        <v>89392</v>
      </c>
      <c r="B3693" s="456" t="s">
        <v>1820</v>
      </c>
      <c r="C3693" s="456" t="s">
        <v>65</v>
      </c>
      <c r="D3693" s="457">
        <v>26.24</v>
      </c>
    </row>
    <row r="3694" spans="1:4" ht="13.5" x14ac:dyDescent="0.25">
      <c r="A3694" s="456">
        <v>89393</v>
      </c>
      <c r="B3694" s="456" t="s">
        <v>1821</v>
      </c>
      <c r="C3694" s="456" t="s">
        <v>65</v>
      </c>
      <c r="D3694" s="457">
        <v>9.2200000000000006</v>
      </c>
    </row>
    <row r="3695" spans="1:4" ht="13.5" x14ac:dyDescent="0.25">
      <c r="A3695" s="456">
        <v>89394</v>
      </c>
      <c r="B3695" s="456" t="s">
        <v>1822</v>
      </c>
      <c r="C3695" s="456" t="s">
        <v>65</v>
      </c>
      <c r="D3695" s="457">
        <v>18.73</v>
      </c>
    </row>
    <row r="3696" spans="1:4" ht="13.5" x14ac:dyDescent="0.25">
      <c r="A3696" s="456">
        <v>89395</v>
      </c>
      <c r="B3696" s="456" t="s">
        <v>1823</v>
      </c>
      <c r="C3696" s="456" t="s">
        <v>65</v>
      </c>
      <c r="D3696" s="457">
        <v>11.04</v>
      </c>
    </row>
    <row r="3697" spans="1:4" ht="13.5" x14ac:dyDescent="0.25">
      <c r="A3697" s="456">
        <v>89396</v>
      </c>
      <c r="B3697" s="456" t="s">
        <v>1824</v>
      </c>
      <c r="C3697" s="456" t="s">
        <v>65</v>
      </c>
      <c r="D3697" s="457">
        <v>19.18</v>
      </c>
    </row>
    <row r="3698" spans="1:4" ht="13.5" x14ac:dyDescent="0.25">
      <c r="A3698" s="456">
        <v>89397</v>
      </c>
      <c r="B3698" s="456" t="s">
        <v>1825</v>
      </c>
      <c r="C3698" s="456" t="s">
        <v>65</v>
      </c>
      <c r="D3698" s="457">
        <v>13.21</v>
      </c>
    </row>
    <row r="3699" spans="1:4" ht="13.5" x14ac:dyDescent="0.25">
      <c r="A3699" s="456">
        <v>89398</v>
      </c>
      <c r="B3699" s="456" t="s">
        <v>1826</v>
      </c>
      <c r="C3699" s="456" t="s">
        <v>65</v>
      </c>
      <c r="D3699" s="457">
        <v>16.309999999999999</v>
      </c>
    </row>
    <row r="3700" spans="1:4" ht="13.5" x14ac:dyDescent="0.25">
      <c r="A3700" s="456">
        <v>89399</v>
      </c>
      <c r="B3700" s="456" t="s">
        <v>1827</v>
      </c>
      <c r="C3700" s="456" t="s">
        <v>65</v>
      </c>
      <c r="D3700" s="457">
        <v>30.12</v>
      </c>
    </row>
    <row r="3701" spans="1:4" ht="13.5" x14ac:dyDescent="0.25">
      <c r="A3701" s="456">
        <v>89400</v>
      </c>
      <c r="B3701" s="456" t="s">
        <v>1828</v>
      </c>
      <c r="C3701" s="456" t="s">
        <v>65</v>
      </c>
      <c r="D3701" s="457">
        <v>18.46</v>
      </c>
    </row>
    <row r="3702" spans="1:4" ht="13.5" x14ac:dyDescent="0.25">
      <c r="A3702" s="456">
        <v>89404</v>
      </c>
      <c r="B3702" s="456" t="s">
        <v>1829</v>
      </c>
      <c r="C3702" s="456" t="s">
        <v>65</v>
      </c>
      <c r="D3702" s="457">
        <v>4.54</v>
      </c>
    </row>
    <row r="3703" spans="1:4" ht="13.5" x14ac:dyDescent="0.25">
      <c r="A3703" s="456">
        <v>89405</v>
      </c>
      <c r="B3703" s="456" t="s">
        <v>1830</v>
      </c>
      <c r="C3703" s="456" t="s">
        <v>65</v>
      </c>
      <c r="D3703" s="457">
        <v>4.92</v>
      </c>
    </row>
    <row r="3704" spans="1:4" ht="13.5" x14ac:dyDescent="0.25">
      <c r="A3704" s="456">
        <v>89406</v>
      </c>
      <c r="B3704" s="456" t="s">
        <v>1831</v>
      </c>
      <c r="C3704" s="456" t="s">
        <v>65</v>
      </c>
      <c r="D3704" s="457">
        <v>6.53</v>
      </c>
    </row>
    <row r="3705" spans="1:4" ht="13.5" x14ac:dyDescent="0.25">
      <c r="A3705" s="456">
        <v>89407</v>
      </c>
      <c r="B3705" s="456" t="s">
        <v>1832</v>
      </c>
      <c r="C3705" s="456" t="s">
        <v>65</v>
      </c>
      <c r="D3705" s="457">
        <v>5.9</v>
      </c>
    </row>
    <row r="3706" spans="1:4" ht="13.5" x14ac:dyDescent="0.25">
      <c r="A3706" s="456">
        <v>89408</v>
      </c>
      <c r="B3706" s="456" t="s">
        <v>1833</v>
      </c>
      <c r="C3706" s="456" t="s">
        <v>65</v>
      </c>
      <c r="D3706" s="457">
        <v>5.51</v>
      </c>
    </row>
    <row r="3707" spans="1:4" ht="13.5" x14ac:dyDescent="0.25">
      <c r="A3707" s="456">
        <v>89409</v>
      </c>
      <c r="B3707" s="456" t="s">
        <v>1834</v>
      </c>
      <c r="C3707" s="456" t="s">
        <v>65</v>
      </c>
      <c r="D3707" s="457">
        <v>6.33</v>
      </c>
    </row>
    <row r="3708" spans="1:4" ht="13.5" x14ac:dyDescent="0.25">
      <c r="A3708" s="456">
        <v>89410</v>
      </c>
      <c r="B3708" s="456" t="s">
        <v>1835</v>
      </c>
      <c r="C3708" s="456" t="s">
        <v>65</v>
      </c>
      <c r="D3708" s="457">
        <v>8.0299999999999994</v>
      </c>
    </row>
    <row r="3709" spans="1:4" ht="13.5" x14ac:dyDescent="0.25">
      <c r="A3709" s="456">
        <v>89411</v>
      </c>
      <c r="B3709" s="456" t="s">
        <v>1836</v>
      </c>
      <c r="C3709" s="456" t="s">
        <v>65</v>
      </c>
      <c r="D3709" s="457">
        <v>7.27</v>
      </c>
    </row>
    <row r="3710" spans="1:4" ht="13.5" x14ac:dyDescent="0.25">
      <c r="A3710" s="456">
        <v>89412</v>
      </c>
      <c r="B3710" s="456" t="s">
        <v>1837</v>
      </c>
      <c r="C3710" s="456" t="s">
        <v>65</v>
      </c>
      <c r="D3710" s="457">
        <v>8.31</v>
      </c>
    </row>
    <row r="3711" spans="1:4" ht="13.5" x14ac:dyDescent="0.25">
      <c r="A3711" s="456">
        <v>89413</v>
      </c>
      <c r="B3711" s="456" t="s">
        <v>1838</v>
      </c>
      <c r="C3711" s="456" t="s">
        <v>65</v>
      </c>
      <c r="D3711" s="457">
        <v>8.16</v>
      </c>
    </row>
    <row r="3712" spans="1:4" ht="13.5" x14ac:dyDescent="0.25">
      <c r="A3712" s="456">
        <v>89414</v>
      </c>
      <c r="B3712" s="456" t="s">
        <v>1839</v>
      </c>
      <c r="C3712" s="456" t="s">
        <v>65</v>
      </c>
      <c r="D3712" s="457">
        <v>10.47</v>
      </c>
    </row>
    <row r="3713" spans="1:4" ht="13.5" x14ac:dyDescent="0.25">
      <c r="A3713" s="456">
        <v>89415</v>
      </c>
      <c r="B3713" s="456" t="s">
        <v>1840</v>
      </c>
      <c r="C3713" s="456" t="s">
        <v>65</v>
      </c>
      <c r="D3713" s="457">
        <v>13.34</v>
      </c>
    </row>
    <row r="3714" spans="1:4" ht="13.5" x14ac:dyDescent="0.25">
      <c r="A3714" s="456">
        <v>89416</v>
      </c>
      <c r="B3714" s="456" t="s">
        <v>1841</v>
      </c>
      <c r="C3714" s="456" t="s">
        <v>65</v>
      </c>
      <c r="D3714" s="457">
        <v>9.99</v>
      </c>
    </row>
    <row r="3715" spans="1:4" ht="13.5" x14ac:dyDescent="0.25">
      <c r="A3715" s="456">
        <v>89417</v>
      </c>
      <c r="B3715" s="456" t="s">
        <v>1842</v>
      </c>
      <c r="C3715" s="456" t="s">
        <v>65</v>
      </c>
      <c r="D3715" s="457">
        <v>3.71</v>
      </c>
    </row>
    <row r="3716" spans="1:4" ht="13.5" x14ac:dyDescent="0.25">
      <c r="A3716" s="456">
        <v>89418</v>
      </c>
      <c r="B3716" s="456" t="s">
        <v>1843</v>
      </c>
      <c r="C3716" s="456" t="s">
        <v>65</v>
      </c>
      <c r="D3716" s="457">
        <v>11.33</v>
      </c>
    </row>
    <row r="3717" spans="1:4" ht="13.5" x14ac:dyDescent="0.25">
      <c r="A3717" s="456">
        <v>89419</v>
      </c>
      <c r="B3717" s="456" t="s">
        <v>1844</v>
      </c>
      <c r="C3717" s="456" t="s">
        <v>65</v>
      </c>
      <c r="D3717" s="457">
        <v>4.4000000000000004</v>
      </c>
    </row>
    <row r="3718" spans="1:4" ht="13.5" x14ac:dyDescent="0.25">
      <c r="A3718" s="456">
        <v>89420</v>
      </c>
      <c r="B3718" s="456" t="s">
        <v>1845</v>
      </c>
      <c r="C3718" s="456" t="s">
        <v>65</v>
      </c>
      <c r="D3718" s="457">
        <v>8.5299999999999994</v>
      </c>
    </row>
    <row r="3719" spans="1:4" ht="13.5" x14ac:dyDescent="0.25">
      <c r="A3719" s="456">
        <v>89421</v>
      </c>
      <c r="B3719" s="456" t="s">
        <v>1846</v>
      </c>
      <c r="C3719" s="456" t="s">
        <v>65</v>
      </c>
      <c r="D3719" s="457">
        <v>11.03</v>
      </c>
    </row>
    <row r="3720" spans="1:4" ht="13.5" x14ac:dyDescent="0.25">
      <c r="A3720" s="456">
        <v>89422</v>
      </c>
      <c r="B3720" s="456" t="s">
        <v>1847</v>
      </c>
      <c r="C3720" s="456" t="s">
        <v>65</v>
      </c>
      <c r="D3720" s="457">
        <v>3.79</v>
      </c>
    </row>
    <row r="3721" spans="1:4" ht="13.5" x14ac:dyDescent="0.25">
      <c r="A3721" s="456">
        <v>89423</v>
      </c>
      <c r="B3721" s="456" t="s">
        <v>1848</v>
      </c>
      <c r="C3721" s="456" t="s">
        <v>65</v>
      </c>
      <c r="D3721" s="457">
        <v>7.99</v>
      </c>
    </row>
    <row r="3722" spans="1:4" ht="13.5" x14ac:dyDescent="0.25">
      <c r="A3722" s="456">
        <v>89424</v>
      </c>
      <c r="B3722" s="456" t="s">
        <v>1849</v>
      </c>
      <c r="C3722" s="456" t="s">
        <v>65</v>
      </c>
      <c r="D3722" s="457">
        <v>4.41</v>
      </c>
    </row>
    <row r="3723" spans="1:4" ht="13.5" x14ac:dyDescent="0.25">
      <c r="A3723" s="456">
        <v>89425</v>
      </c>
      <c r="B3723" s="456" t="s">
        <v>1850</v>
      </c>
      <c r="C3723" s="456" t="s">
        <v>65</v>
      </c>
      <c r="D3723" s="457">
        <v>14.57</v>
      </c>
    </row>
    <row r="3724" spans="1:4" ht="13.5" x14ac:dyDescent="0.25">
      <c r="A3724" s="456">
        <v>89426</v>
      </c>
      <c r="B3724" s="456" t="s">
        <v>1851</v>
      </c>
      <c r="C3724" s="456" t="s">
        <v>65</v>
      </c>
      <c r="D3724" s="457">
        <v>7.53</v>
      </c>
    </row>
    <row r="3725" spans="1:4" ht="13.5" x14ac:dyDescent="0.25">
      <c r="A3725" s="456">
        <v>89427</v>
      </c>
      <c r="B3725" s="456" t="s">
        <v>1852</v>
      </c>
      <c r="C3725" s="456" t="s">
        <v>65</v>
      </c>
      <c r="D3725" s="457">
        <v>10.84</v>
      </c>
    </row>
    <row r="3726" spans="1:4" ht="13.5" x14ac:dyDescent="0.25">
      <c r="A3726" s="456">
        <v>89428</v>
      </c>
      <c r="B3726" s="456" t="s">
        <v>1853</v>
      </c>
      <c r="C3726" s="456" t="s">
        <v>65</v>
      </c>
      <c r="D3726" s="457">
        <v>13.16</v>
      </c>
    </row>
    <row r="3727" spans="1:4" ht="13.5" x14ac:dyDescent="0.25">
      <c r="A3727" s="456">
        <v>89429</v>
      </c>
      <c r="B3727" s="456" t="s">
        <v>1854</v>
      </c>
      <c r="C3727" s="456" t="s">
        <v>65</v>
      </c>
      <c r="D3727" s="457">
        <v>4.5199999999999996</v>
      </c>
    </row>
    <row r="3728" spans="1:4" ht="13.5" x14ac:dyDescent="0.25">
      <c r="A3728" s="456">
        <v>89430</v>
      </c>
      <c r="B3728" s="456" t="s">
        <v>1855</v>
      </c>
      <c r="C3728" s="456" t="s">
        <v>65</v>
      </c>
      <c r="D3728" s="457">
        <v>11</v>
      </c>
    </row>
    <row r="3729" spans="1:4" ht="13.5" x14ac:dyDescent="0.25">
      <c r="A3729" s="456">
        <v>89431</v>
      </c>
      <c r="B3729" s="456" t="s">
        <v>1856</v>
      </c>
      <c r="C3729" s="456" t="s">
        <v>65</v>
      </c>
      <c r="D3729" s="457">
        <v>6.5</v>
      </c>
    </row>
    <row r="3730" spans="1:4" ht="13.5" x14ac:dyDescent="0.25">
      <c r="A3730" s="456">
        <v>89432</v>
      </c>
      <c r="B3730" s="456" t="s">
        <v>1857</v>
      </c>
      <c r="C3730" s="456" t="s">
        <v>65</v>
      </c>
      <c r="D3730" s="457">
        <v>30.74</v>
      </c>
    </row>
    <row r="3731" spans="1:4" ht="13.5" x14ac:dyDescent="0.25">
      <c r="A3731" s="456">
        <v>89433</v>
      </c>
      <c r="B3731" s="456" t="s">
        <v>1858</v>
      </c>
      <c r="C3731" s="456" t="s">
        <v>65</v>
      </c>
      <c r="D3731" s="457">
        <v>9.24</v>
      </c>
    </row>
    <row r="3732" spans="1:4" ht="13.5" x14ac:dyDescent="0.25">
      <c r="A3732" s="456">
        <v>89434</v>
      </c>
      <c r="B3732" s="456" t="s">
        <v>1859</v>
      </c>
      <c r="C3732" s="456" t="s">
        <v>65</v>
      </c>
      <c r="D3732" s="457">
        <v>10.18</v>
      </c>
    </row>
    <row r="3733" spans="1:4" ht="13.5" x14ac:dyDescent="0.25">
      <c r="A3733" s="456">
        <v>89435</v>
      </c>
      <c r="B3733" s="456" t="s">
        <v>1860</v>
      </c>
      <c r="C3733" s="456" t="s">
        <v>65</v>
      </c>
      <c r="D3733" s="457">
        <v>20.170000000000002</v>
      </c>
    </row>
    <row r="3734" spans="1:4" ht="13.5" x14ac:dyDescent="0.25">
      <c r="A3734" s="456">
        <v>89436</v>
      </c>
      <c r="B3734" s="456" t="s">
        <v>1861</v>
      </c>
      <c r="C3734" s="456" t="s">
        <v>65</v>
      </c>
      <c r="D3734" s="457">
        <v>6.39</v>
      </c>
    </row>
    <row r="3735" spans="1:4" ht="13.5" x14ac:dyDescent="0.25">
      <c r="A3735" s="456">
        <v>89437</v>
      </c>
      <c r="B3735" s="456" t="s">
        <v>1862</v>
      </c>
      <c r="C3735" s="456" t="s">
        <v>65</v>
      </c>
      <c r="D3735" s="457">
        <v>24.34</v>
      </c>
    </row>
    <row r="3736" spans="1:4" ht="13.5" x14ac:dyDescent="0.25">
      <c r="A3736" s="456">
        <v>89438</v>
      </c>
      <c r="B3736" s="456" t="s">
        <v>1863</v>
      </c>
      <c r="C3736" s="456" t="s">
        <v>65</v>
      </c>
      <c r="D3736" s="457">
        <v>6.51</v>
      </c>
    </row>
    <row r="3737" spans="1:4" ht="13.5" x14ac:dyDescent="0.25">
      <c r="A3737" s="456">
        <v>89439</v>
      </c>
      <c r="B3737" s="456" t="s">
        <v>1864</v>
      </c>
      <c r="C3737" s="456" t="s">
        <v>65</v>
      </c>
      <c r="D3737" s="457">
        <v>8.69</v>
      </c>
    </row>
    <row r="3738" spans="1:4" ht="13.5" x14ac:dyDescent="0.25">
      <c r="A3738" s="456">
        <v>89440</v>
      </c>
      <c r="B3738" s="456" t="s">
        <v>1865</v>
      </c>
      <c r="C3738" s="456" t="s">
        <v>65</v>
      </c>
      <c r="D3738" s="457">
        <v>7.9</v>
      </c>
    </row>
    <row r="3739" spans="1:4" ht="13.5" x14ac:dyDescent="0.25">
      <c r="A3739" s="456">
        <v>89441</v>
      </c>
      <c r="B3739" s="456" t="s">
        <v>1866</v>
      </c>
      <c r="C3739" s="456" t="s">
        <v>65</v>
      </c>
      <c r="D3739" s="457">
        <v>16.04</v>
      </c>
    </row>
    <row r="3740" spans="1:4" ht="13.5" x14ac:dyDescent="0.25">
      <c r="A3740" s="456">
        <v>89442</v>
      </c>
      <c r="B3740" s="456" t="s">
        <v>1867</v>
      </c>
      <c r="C3740" s="456" t="s">
        <v>65</v>
      </c>
      <c r="D3740" s="457">
        <v>10.07</v>
      </c>
    </row>
    <row r="3741" spans="1:4" ht="13.5" x14ac:dyDescent="0.25">
      <c r="A3741" s="456">
        <v>89443</v>
      </c>
      <c r="B3741" s="456" t="s">
        <v>1868</v>
      </c>
      <c r="C3741" s="456" t="s">
        <v>65</v>
      </c>
      <c r="D3741" s="457">
        <v>12.58</v>
      </c>
    </row>
    <row r="3742" spans="1:4" ht="13.5" x14ac:dyDescent="0.25">
      <c r="A3742" s="456">
        <v>89444</v>
      </c>
      <c r="B3742" s="456" t="s">
        <v>1869</v>
      </c>
      <c r="C3742" s="456" t="s">
        <v>65</v>
      </c>
      <c r="D3742" s="457">
        <v>26.39</v>
      </c>
    </row>
    <row r="3743" spans="1:4" ht="13.5" x14ac:dyDescent="0.25">
      <c r="A3743" s="456">
        <v>89445</v>
      </c>
      <c r="B3743" s="456" t="s">
        <v>1870</v>
      </c>
      <c r="C3743" s="456" t="s">
        <v>65</v>
      </c>
      <c r="D3743" s="457">
        <v>14.73</v>
      </c>
    </row>
    <row r="3744" spans="1:4" ht="13.5" x14ac:dyDescent="0.25">
      <c r="A3744" s="456">
        <v>89481</v>
      </c>
      <c r="B3744" s="456" t="s">
        <v>1871</v>
      </c>
      <c r="C3744" s="456" t="s">
        <v>65</v>
      </c>
      <c r="D3744" s="457">
        <v>4.32</v>
      </c>
    </row>
    <row r="3745" spans="1:4" ht="13.5" x14ac:dyDescent="0.25">
      <c r="A3745" s="456">
        <v>89485</v>
      </c>
      <c r="B3745" s="456" t="s">
        <v>1872</v>
      </c>
      <c r="C3745" s="456" t="s">
        <v>65</v>
      </c>
      <c r="D3745" s="457">
        <v>5.14</v>
      </c>
    </row>
    <row r="3746" spans="1:4" ht="13.5" x14ac:dyDescent="0.25">
      <c r="A3746" s="456">
        <v>89489</v>
      </c>
      <c r="B3746" s="456" t="s">
        <v>1873</v>
      </c>
      <c r="C3746" s="456" t="s">
        <v>65</v>
      </c>
      <c r="D3746" s="457">
        <v>6.84</v>
      </c>
    </row>
    <row r="3747" spans="1:4" ht="13.5" x14ac:dyDescent="0.25">
      <c r="A3747" s="456">
        <v>89490</v>
      </c>
      <c r="B3747" s="456" t="s">
        <v>1874</v>
      </c>
      <c r="C3747" s="456" t="s">
        <v>65</v>
      </c>
      <c r="D3747" s="457">
        <v>6.08</v>
      </c>
    </row>
    <row r="3748" spans="1:4" ht="13.5" x14ac:dyDescent="0.25">
      <c r="A3748" s="456">
        <v>89492</v>
      </c>
      <c r="B3748" s="456" t="s">
        <v>1875</v>
      </c>
      <c r="C3748" s="456" t="s">
        <v>65</v>
      </c>
      <c r="D3748" s="457">
        <v>6.81</v>
      </c>
    </row>
    <row r="3749" spans="1:4" ht="13.5" x14ac:dyDescent="0.25">
      <c r="A3749" s="456">
        <v>89493</v>
      </c>
      <c r="B3749" s="456" t="s">
        <v>1876</v>
      </c>
      <c r="C3749" s="456" t="s">
        <v>65</v>
      </c>
      <c r="D3749" s="457">
        <v>9.1199999999999992</v>
      </c>
    </row>
    <row r="3750" spans="1:4" ht="13.5" x14ac:dyDescent="0.25">
      <c r="A3750" s="456">
        <v>89494</v>
      </c>
      <c r="B3750" s="456" t="s">
        <v>1877</v>
      </c>
      <c r="C3750" s="456" t="s">
        <v>65</v>
      </c>
      <c r="D3750" s="457">
        <v>11.99</v>
      </c>
    </row>
    <row r="3751" spans="1:4" ht="13.5" x14ac:dyDescent="0.25">
      <c r="A3751" s="456">
        <v>89496</v>
      </c>
      <c r="B3751" s="456" t="s">
        <v>1878</v>
      </c>
      <c r="C3751" s="456" t="s">
        <v>65</v>
      </c>
      <c r="D3751" s="457">
        <v>8.64</v>
      </c>
    </row>
    <row r="3752" spans="1:4" ht="13.5" x14ac:dyDescent="0.25">
      <c r="A3752" s="456">
        <v>89497</v>
      </c>
      <c r="B3752" s="456" t="s">
        <v>1879</v>
      </c>
      <c r="C3752" s="456" t="s">
        <v>65</v>
      </c>
      <c r="D3752" s="457">
        <v>11.17</v>
      </c>
    </row>
    <row r="3753" spans="1:4" ht="13.5" x14ac:dyDescent="0.25">
      <c r="A3753" s="456">
        <v>89498</v>
      </c>
      <c r="B3753" s="456" t="s">
        <v>1880</v>
      </c>
      <c r="C3753" s="456" t="s">
        <v>65</v>
      </c>
      <c r="D3753" s="457">
        <v>12.23</v>
      </c>
    </row>
    <row r="3754" spans="1:4" ht="13.5" x14ac:dyDescent="0.25">
      <c r="A3754" s="456">
        <v>89499</v>
      </c>
      <c r="B3754" s="456" t="s">
        <v>1881</v>
      </c>
      <c r="C3754" s="456" t="s">
        <v>65</v>
      </c>
      <c r="D3754" s="457">
        <v>18.95</v>
      </c>
    </row>
    <row r="3755" spans="1:4" ht="13.5" x14ac:dyDescent="0.25">
      <c r="A3755" s="456">
        <v>89500</v>
      </c>
      <c r="B3755" s="456" t="s">
        <v>1882</v>
      </c>
      <c r="C3755" s="456" t="s">
        <v>65</v>
      </c>
      <c r="D3755" s="457">
        <v>12.43</v>
      </c>
    </row>
    <row r="3756" spans="1:4" ht="13.5" x14ac:dyDescent="0.25">
      <c r="A3756" s="456">
        <v>89501</v>
      </c>
      <c r="B3756" s="456" t="s">
        <v>1883</v>
      </c>
      <c r="C3756" s="456" t="s">
        <v>65</v>
      </c>
      <c r="D3756" s="457">
        <v>13.52</v>
      </c>
    </row>
    <row r="3757" spans="1:4" ht="13.5" x14ac:dyDescent="0.25">
      <c r="A3757" s="456">
        <v>89502</v>
      </c>
      <c r="B3757" s="456" t="s">
        <v>1884</v>
      </c>
      <c r="C3757" s="456" t="s">
        <v>65</v>
      </c>
      <c r="D3757" s="457">
        <v>15.43</v>
      </c>
    </row>
    <row r="3758" spans="1:4" ht="13.5" x14ac:dyDescent="0.25">
      <c r="A3758" s="456">
        <v>89503</v>
      </c>
      <c r="B3758" s="456" t="s">
        <v>1885</v>
      </c>
      <c r="C3758" s="456" t="s">
        <v>65</v>
      </c>
      <c r="D3758" s="457">
        <v>23.77</v>
      </c>
    </row>
    <row r="3759" spans="1:4" ht="13.5" x14ac:dyDescent="0.25">
      <c r="A3759" s="456">
        <v>89504</v>
      </c>
      <c r="B3759" s="456" t="s">
        <v>1886</v>
      </c>
      <c r="C3759" s="456" t="s">
        <v>65</v>
      </c>
      <c r="D3759" s="457">
        <v>20.75</v>
      </c>
    </row>
    <row r="3760" spans="1:4" ht="13.5" x14ac:dyDescent="0.25">
      <c r="A3760" s="456">
        <v>89505</v>
      </c>
      <c r="B3760" s="456" t="s">
        <v>1887</v>
      </c>
      <c r="C3760" s="456" t="s">
        <v>65</v>
      </c>
      <c r="D3760" s="457">
        <v>35.64</v>
      </c>
    </row>
    <row r="3761" spans="1:4" ht="13.5" x14ac:dyDescent="0.25">
      <c r="A3761" s="456">
        <v>89506</v>
      </c>
      <c r="B3761" s="456" t="s">
        <v>1888</v>
      </c>
      <c r="C3761" s="456" t="s">
        <v>65</v>
      </c>
      <c r="D3761" s="457">
        <v>40.200000000000003</v>
      </c>
    </row>
    <row r="3762" spans="1:4" ht="13.5" x14ac:dyDescent="0.25">
      <c r="A3762" s="456">
        <v>89507</v>
      </c>
      <c r="B3762" s="456" t="s">
        <v>1889</v>
      </c>
      <c r="C3762" s="456" t="s">
        <v>65</v>
      </c>
      <c r="D3762" s="457">
        <v>49.68</v>
      </c>
    </row>
    <row r="3763" spans="1:4" ht="13.5" x14ac:dyDescent="0.25">
      <c r="A3763" s="456">
        <v>89510</v>
      </c>
      <c r="B3763" s="456" t="s">
        <v>1890</v>
      </c>
      <c r="C3763" s="456" t="s">
        <v>65</v>
      </c>
      <c r="D3763" s="457">
        <v>32.28</v>
      </c>
    </row>
    <row r="3764" spans="1:4" ht="13.5" x14ac:dyDescent="0.25">
      <c r="A3764" s="456">
        <v>89513</v>
      </c>
      <c r="B3764" s="456" t="s">
        <v>1891</v>
      </c>
      <c r="C3764" s="456" t="s">
        <v>65</v>
      </c>
      <c r="D3764" s="457">
        <v>112.17</v>
      </c>
    </row>
    <row r="3765" spans="1:4" ht="13.5" x14ac:dyDescent="0.25">
      <c r="A3765" s="456">
        <v>89514</v>
      </c>
      <c r="B3765" s="456" t="s">
        <v>1892</v>
      </c>
      <c r="C3765" s="456" t="s">
        <v>65</v>
      </c>
      <c r="D3765" s="457">
        <v>11.35</v>
      </c>
    </row>
    <row r="3766" spans="1:4" ht="13.5" x14ac:dyDescent="0.25">
      <c r="A3766" s="456">
        <v>89515</v>
      </c>
      <c r="B3766" s="456" t="s">
        <v>1893</v>
      </c>
      <c r="C3766" s="456" t="s">
        <v>65</v>
      </c>
      <c r="D3766" s="457">
        <v>84.43</v>
      </c>
    </row>
    <row r="3767" spans="1:4" ht="13.5" x14ac:dyDescent="0.25">
      <c r="A3767" s="456">
        <v>89516</v>
      </c>
      <c r="B3767" s="456" t="s">
        <v>1894</v>
      </c>
      <c r="C3767" s="456" t="s">
        <v>65</v>
      </c>
      <c r="D3767" s="457">
        <v>9.7200000000000006</v>
      </c>
    </row>
    <row r="3768" spans="1:4" ht="13.5" x14ac:dyDescent="0.25">
      <c r="A3768" s="456">
        <v>89517</v>
      </c>
      <c r="B3768" s="456" t="s">
        <v>1895</v>
      </c>
      <c r="C3768" s="456" t="s">
        <v>65</v>
      </c>
      <c r="D3768" s="457">
        <v>70.95</v>
      </c>
    </row>
    <row r="3769" spans="1:4" ht="13.5" x14ac:dyDescent="0.25">
      <c r="A3769" s="456">
        <v>89518</v>
      </c>
      <c r="B3769" s="456" t="s">
        <v>1896</v>
      </c>
      <c r="C3769" s="456" t="s">
        <v>65</v>
      </c>
      <c r="D3769" s="457">
        <v>17.670000000000002</v>
      </c>
    </row>
    <row r="3770" spans="1:4" ht="13.5" x14ac:dyDescent="0.25">
      <c r="A3770" s="456">
        <v>89519</v>
      </c>
      <c r="B3770" s="456" t="s">
        <v>1897</v>
      </c>
      <c r="C3770" s="456" t="s">
        <v>65</v>
      </c>
      <c r="D3770" s="457">
        <v>47.66</v>
      </c>
    </row>
    <row r="3771" spans="1:4" ht="13.5" x14ac:dyDescent="0.25">
      <c r="A3771" s="456">
        <v>89520</v>
      </c>
      <c r="B3771" s="456" t="s">
        <v>1898</v>
      </c>
      <c r="C3771" s="456" t="s">
        <v>65</v>
      </c>
      <c r="D3771" s="457">
        <v>15.52</v>
      </c>
    </row>
    <row r="3772" spans="1:4" ht="13.5" x14ac:dyDescent="0.25">
      <c r="A3772" s="456">
        <v>89521</v>
      </c>
      <c r="B3772" s="456" t="s">
        <v>1899</v>
      </c>
      <c r="C3772" s="456" t="s">
        <v>65</v>
      </c>
      <c r="D3772" s="457">
        <v>132.26</v>
      </c>
    </row>
    <row r="3773" spans="1:4" ht="13.5" x14ac:dyDescent="0.25">
      <c r="A3773" s="456">
        <v>89522</v>
      </c>
      <c r="B3773" s="456" t="s">
        <v>1900</v>
      </c>
      <c r="C3773" s="456" t="s">
        <v>65</v>
      </c>
      <c r="D3773" s="457">
        <v>33.83</v>
      </c>
    </row>
    <row r="3774" spans="1:4" ht="13.5" x14ac:dyDescent="0.25">
      <c r="A3774" s="456">
        <v>89523</v>
      </c>
      <c r="B3774" s="456" t="s">
        <v>1901</v>
      </c>
      <c r="C3774" s="456" t="s">
        <v>65</v>
      </c>
      <c r="D3774" s="457">
        <v>99.6</v>
      </c>
    </row>
    <row r="3775" spans="1:4" ht="13.5" x14ac:dyDescent="0.25">
      <c r="A3775" s="456">
        <v>89524</v>
      </c>
      <c r="B3775" s="456" t="s">
        <v>1902</v>
      </c>
      <c r="C3775" s="456" t="s">
        <v>65</v>
      </c>
      <c r="D3775" s="457">
        <v>29.72</v>
      </c>
    </row>
    <row r="3776" spans="1:4" ht="13.5" x14ac:dyDescent="0.25">
      <c r="A3776" s="456">
        <v>89525</v>
      </c>
      <c r="B3776" s="456" t="s">
        <v>1903</v>
      </c>
      <c r="C3776" s="456" t="s">
        <v>65</v>
      </c>
      <c r="D3776" s="457">
        <v>97.94</v>
      </c>
    </row>
    <row r="3777" spans="1:4" ht="13.5" x14ac:dyDescent="0.25">
      <c r="A3777" s="456">
        <v>89526</v>
      </c>
      <c r="B3777" s="456" t="s">
        <v>1904</v>
      </c>
      <c r="C3777" s="456" t="s">
        <v>65</v>
      </c>
      <c r="D3777" s="457">
        <v>44.71</v>
      </c>
    </row>
    <row r="3778" spans="1:4" ht="13.5" x14ac:dyDescent="0.25">
      <c r="A3778" s="456">
        <v>89527</v>
      </c>
      <c r="B3778" s="456" t="s">
        <v>1905</v>
      </c>
      <c r="C3778" s="456" t="s">
        <v>65</v>
      </c>
      <c r="D3778" s="457">
        <v>75.03</v>
      </c>
    </row>
    <row r="3779" spans="1:4" ht="13.5" x14ac:dyDescent="0.25">
      <c r="A3779" s="456">
        <v>89528</v>
      </c>
      <c r="B3779" s="456" t="s">
        <v>1906</v>
      </c>
      <c r="C3779" s="456" t="s">
        <v>65</v>
      </c>
      <c r="D3779" s="457">
        <v>3.61</v>
      </c>
    </row>
    <row r="3780" spans="1:4" ht="13.5" x14ac:dyDescent="0.25">
      <c r="A3780" s="456">
        <v>89529</v>
      </c>
      <c r="B3780" s="456" t="s">
        <v>1907</v>
      </c>
      <c r="C3780" s="456" t="s">
        <v>65</v>
      </c>
      <c r="D3780" s="457">
        <v>50.33</v>
      </c>
    </row>
    <row r="3781" spans="1:4" ht="13.5" x14ac:dyDescent="0.25">
      <c r="A3781" s="456">
        <v>89530</v>
      </c>
      <c r="B3781" s="456" t="s">
        <v>1908</v>
      </c>
      <c r="C3781" s="456" t="s">
        <v>65</v>
      </c>
      <c r="D3781" s="457">
        <v>13.77</v>
      </c>
    </row>
    <row r="3782" spans="1:4" ht="13.5" x14ac:dyDescent="0.25">
      <c r="A3782" s="456">
        <v>89531</v>
      </c>
      <c r="B3782" s="456" t="s">
        <v>1909</v>
      </c>
      <c r="C3782" s="456" t="s">
        <v>65</v>
      </c>
      <c r="D3782" s="457">
        <v>40.32</v>
      </c>
    </row>
    <row r="3783" spans="1:4" ht="13.5" x14ac:dyDescent="0.25">
      <c r="A3783" s="456">
        <v>89532</v>
      </c>
      <c r="B3783" s="456" t="s">
        <v>1910</v>
      </c>
      <c r="C3783" s="456" t="s">
        <v>65</v>
      </c>
      <c r="D3783" s="457">
        <v>6.73</v>
      </c>
    </row>
    <row r="3784" spans="1:4" ht="13.5" x14ac:dyDescent="0.25">
      <c r="A3784" s="456">
        <v>89533</v>
      </c>
      <c r="B3784" s="456" t="s">
        <v>1911</v>
      </c>
      <c r="C3784" s="456" t="s">
        <v>65</v>
      </c>
      <c r="D3784" s="457">
        <v>40.32</v>
      </c>
    </row>
    <row r="3785" spans="1:4" ht="13.5" x14ac:dyDescent="0.25">
      <c r="A3785" s="456">
        <v>89534</v>
      </c>
      <c r="B3785" s="456" t="s">
        <v>1912</v>
      </c>
      <c r="C3785" s="456" t="s">
        <v>65</v>
      </c>
      <c r="D3785" s="457">
        <v>4.5199999999999996</v>
      </c>
    </row>
    <row r="3786" spans="1:4" ht="13.5" x14ac:dyDescent="0.25">
      <c r="A3786" s="456">
        <v>89535</v>
      </c>
      <c r="B3786" s="456" t="s">
        <v>1913</v>
      </c>
      <c r="C3786" s="456" t="s">
        <v>65</v>
      </c>
      <c r="D3786" s="457">
        <v>66.02</v>
      </c>
    </row>
    <row r="3787" spans="1:4" ht="13.5" x14ac:dyDescent="0.25">
      <c r="A3787" s="456">
        <v>89536</v>
      </c>
      <c r="B3787" s="456" t="s">
        <v>1914</v>
      </c>
      <c r="C3787" s="456" t="s">
        <v>65</v>
      </c>
      <c r="D3787" s="457">
        <v>12.36</v>
      </c>
    </row>
    <row r="3788" spans="1:4" ht="13.5" x14ac:dyDescent="0.25">
      <c r="A3788" s="456">
        <v>89538</v>
      </c>
      <c r="B3788" s="456" t="s">
        <v>1915</v>
      </c>
      <c r="C3788" s="456" t="s">
        <v>65</v>
      </c>
      <c r="D3788" s="457">
        <v>3.72</v>
      </c>
    </row>
    <row r="3789" spans="1:4" ht="13.5" x14ac:dyDescent="0.25">
      <c r="A3789" s="456">
        <v>89539</v>
      </c>
      <c r="B3789" s="456" t="s">
        <v>12002</v>
      </c>
      <c r="C3789" s="456" t="s">
        <v>65</v>
      </c>
      <c r="D3789" s="457">
        <v>43.11</v>
      </c>
    </row>
    <row r="3790" spans="1:4" ht="13.5" x14ac:dyDescent="0.25">
      <c r="A3790" s="456">
        <v>89540</v>
      </c>
      <c r="B3790" s="456" t="s">
        <v>1916</v>
      </c>
      <c r="C3790" s="456" t="s">
        <v>65</v>
      </c>
      <c r="D3790" s="457">
        <v>10.199999999999999</v>
      </c>
    </row>
    <row r="3791" spans="1:4" ht="13.5" x14ac:dyDescent="0.25">
      <c r="A3791" s="456">
        <v>89541</v>
      </c>
      <c r="B3791" s="456" t="s">
        <v>1917</v>
      </c>
      <c r="C3791" s="456" t="s">
        <v>65</v>
      </c>
      <c r="D3791" s="457">
        <v>5.61</v>
      </c>
    </row>
    <row r="3792" spans="1:4" ht="13.5" x14ac:dyDescent="0.25">
      <c r="A3792" s="456">
        <v>89542</v>
      </c>
      <c r="B3792" s="456" t="s">
        <v>1918</v>
      </c>
      <c r="C3792" s="456" t="s">
        <v>65</v>
      </c>
      <c r="D3792" s="457">
        <v>29.85</v>
      </c>
    </row>
    <row r="3793" spans="1:4" ht="13.5" x14ac:dyDescent="0.25">
      <c r="A3793" s="456">
        <v>89544</v>
      </c>
      <c r="B3793" s="456" t="s">
        <v>1919</v>
      </c>
      <c r="C3793" s="456" t="s">
        <v>65</v>
      </c>
      <c r="D3793" s="457">
        <v>10.14</v>
      </c>
    </row>
    <row r="3794" spans="1:4" ht="13.5" x14ac:dyDescent="0.25">
      <c r="A3794" s="456">
        <v>89545</v>
      </c>
      <c r="B3794" s="456" t="s">
        <v>1920</v>
      </c>
      <c r="C3794" s="456" t="s">
        <v>65</v>
      </c>
      <c r="D3794" s="457">
        <v>16.43</v>
      </c>
    </row>
    <row r="3795" spans="1:4" ht="13.5" x14ac:dyDescent="0.25">
      <c r="A3795" s="456">
        <v>89546</v>
      </c>
      <c r="B3795" s="456" t="s">
        <v>1921</v>
      </c>
      <c r="C3795" s="456" t="s">
        <v>65</v>
      </c>
      <c r="D3795" s="457">
        <v>14.27</v>
      </c>
    </row>
    <row r="3796" spans="1:4" ht="13.5" x14ac:dyDescent="0.25">
      <c r="A3796" s="456">
        <v>89547</v>
      </c>
      <c r="B3796" s="456" t="s">
        <v>1922</v>
      </c>
      <c r="C3796" s="456" t="s">
        <v>65</v>
      </c>
      <c r="D3796" s="457">
        <v>22.86</v>
      </c>
    </row>
    <row r="3797" spans="1:4" ht="13.5" x14ac:dyDescent="0.25">
      <c r="A3797" s="456">
        <v>89548</v>
      </c>
      <c r="B3797" s="456" t="s">
        <v>1923</v>
      </c>
      <c r="C3797" s="456" t="s">
        <v>65</v>
      </c>
      <c r="D3797" s="457">
        <v>24.91</v>
      </c>
    </row>
    <row r="3798" spans="1:4" ht="13.5" x14ac:dyDescent="0.25">
      <c r="A3798" s="456">
        <v>89549</v>
      </c>
      <c r="B3798" s="456" t="s">
        <v>1924</v>
      </c>
      <c r="C3798" s="456" t="s">
        <v>65</v>
      </c>
      <c r="D3798" s="457">
        <v>17.38</v>
      </c>
    </row>
    <row r="3799" spans="1:4" ht="13.5" x14ac:dyDescent="0.25">
      <c r="A3799" s="456">
        <v>89550</v>
      </c>
      <c r="B3799" s="456" t="s">
        <v>1925</v>
      </c>
      <c r="C3799" s="456" t="s">
        <v>65</v>
      </c>
      <c r="D3799" s="457">
        <v>45.33</v>
      </c>
    </row>
    <row r="3800" spans="1:4" ht="13.5" x14ac:dyDescent="0.25">
      <c r="A3800" s="456">
        <v>89551</v>
      </c>
      <c r="B3800" s="456" t="s">
        <v>1926</v>
      </c>
      <c r="C3800" s="456" t="s">
        <v>65</v>
      </c>
      <c r="D3800" s="457">
        <v>9.2899999999999991</v>
      </c>
    </row>
    <row r="3801" spans="1:4" ht="13.5" x14ac:dyDescent="0.25">
      <c r="A3801" s="456">
        <v>89552</v>
      </c>
      <c r="B3801" s="456" t="s">
        <v>1927</v>
      </c>
      <c r="C3801" s="456" t="s">
        <v>65</v>
      </c>
      <c r="D3801" s="457">
        <v>19.28</v>
      </c>
    </row>
    <row r="3802" spans="1:4" ht="13.5" x14ac:dyDescent="0.25">
      <c r="A3802" s="456">
        <v>89553</v>
      </c>
      <c r="B3802" s="456" t="s">
        <v>1928</v>
      </c>
      <c r="C3802" s="456" t="s">
        <v>65</v>
      </c>
      <c r="D3802" s="457">
        <v>5.5</v>
      </c>
    </row>
    <row r="3803" spans="1:4" ht="13.5" x14ac:dyDescent="0.25">
      <c r="A3803" s="456">
        <v>89554</v>
      </c>
      <c r="B3803" s="456" t="s">
        <v>1929</v>
      </c>
      <c r="C3803" s="456" t="s">
        <v>65</v>
      </c>
      <c r="D3803" s="457">
        <v>27.96</v>
      </c>
    </row>
    <row r="3804" spans="1:4" ht="13.5" x14ac:dyDescent="0.25">
      <c r="A3804" s="456">
        <v>89555</v>
      </c>
      <c r="B3804" s="456" t="s">
        <v>1930</v>
      </c>
      <c r="C3804" s="456" t="s">
        <v>65</v>
      </c>
      <c r="D3804" s="457">
        <v>23.45</v>
      </c>
    </row>
    <row r="3805" spans="1:4" ht="13.5" x14ac:dyDescent="0.25">
      <c r="A3805" s="456">
        <v>89556</v>
      </c>
      <c r="B3805" s="456" t="s">
        <v>1931</v>
      </c>
      <c r="C3805" s="456" t="s">
        <v>65</v>
      </c>
      <c r="D3805" s="457">
        <v>41.97</v>
      </c>
    </row>
    <row r="3806" spans="1:4" ht="13.5" x14ac:dyDescent="0.25">
      <c r="A3806" s="456">
        <v>89557</v>
      </c>
      <c r="B3806" s="456" t="s">
        <v>1932</v>
      </c>
      <c r="C3806" s="456" t="s">
        <v>65</v>
      </c>
      <c r="D3806" s="457">
        <v>32.770000000000003</v>
      </c>
    </row>
    <row r="3807" spans="1:4" ht="13.5" x14ac:dyDescent="0.25">
      <c r="A3807" s="456">
        <v>89558</v>
      </c>
      <c r="B3807" s="456" t="s">
        <v>1933</v>
      </c>
      <c r="C3807" s="456" t="s">
        <v>65</v>
      </c>
      <c r="D3807" s="457">
        <v>8.66</v>
      </c>
    </row>
    <row r="3808" spans="1:4" ht="13.5" x14ac:dyDescent="0.25">
      <c r="A3808" s="456">
        <v>89559</v>
      </c>
      <c r="B3808" s="456" t="s">
        <v>1934</v>
      </c>
      <c r="C3808" s="456" t="s">
        <v>65</v>
      </c>
      <c r="D3808" s="457">
        <v>75.34</v>
      </c>
    </row>
    <row r="3809" spans="1:4" ht="13.5" x14ac:dyDescent="0.25">
      <c r="A3809" s="456">
        <v>89561</v>
      </c>
      <c r="B3809" s="456" t="s">
        <v>1935</v>
      </c>
      <c r="C3809" s="456" t="s">
        <v>65</v>
      </c>
      <c r="D3809" s="457">
        <v>14.52</v>
      </c>
    </row>
    <row r="3810" spans="1:4" ht="13.5" x14ac:dyDescent="0.25">
      <c r="A3810" s="456">
        <v>89562</v>
      </c>
      <c r="B3810" s="456" t="s">
        <v>1936</v>
      </c>
      <c r="C3810" s="456" t="s">
        <v>65</v>
      </c>
      <c r="D3810" s="457">
        <v>9.25</v>
      </c>
    </row>
    <row r="3811" spans="1:4" ht="13.5" x14ac:dyDescent="0.25">
      <c r="A3811" s="456">
        <v>89563</v>
      </c>
      <c r="B3811" s="456" t="s">
        <v>1937</v>
      </c>
      <c r="C3811" s="456" t="s">
        <v>65</v>
      </c>
      <c r="D3811" s="457">
        <v>27.11</v>
      </c>
    </row>
    <row r="3812" spans="1:4" ht="13.5" x14ac:dyDescent="0.25">
      <c r="A3812" s="456">
        <v>89564</v>
      </c>
      <c r="B3812" s="456" t="s">
        <v>1938</v>
      </c>
      <c r="C3812" s="456" t="s">
        <v>65</v>
      </c>
      <c r="D3812" s="457">
        <v>17.170000000000002</v>
      </c>
    </row>
    <row r="3813" spans="1:4" ht="13.5" x14ac:dyDescent="0.25">
      <c r="A3813" s="456">
        <v>89565</v>
      </c>
      <c r="B3813" s="456" t="s">
        <v>1939</v>
      </c>
      <c r="C3813" s="456" t="s">
        <v>65</v>
      </c>
      <c r="D3813" s="457">
        <v>62.35</v>
      </c>
    </row>
    <row r="3814" spans="1:4" ht="13.5" x14ac:dyDescent="0.25">
      <c r="A3814" s="456">
        <v>89566</v>
      </c>
      <c r="B3814" s="456" t="s">
        <v>1940</v>
      </c>
      <c r="C3814" s="456" t="s">
        <v>65</v>
      </c>
      <c r="D3814" s="457">
        <v>53.47</v>
      </c>
    </row>
    <row r="3815" spans="1:4" ht="13.5" x14ac:dyDescent="0.25">
      <c r="A3815" s="456">
        <v>89567</v>
      </c>
      <c r="B3815" s="456" t="s">
        <v>1941</v>
      </c>
      <c r="C3815" s="456" t="s">
        <v>65</v>
      </c>
      <c r="D3815" s="457">
        <v>92.55</v>
      </c>
    </row>
    <row r="3816" spans="1:4" ht="13.5" x14ac:dyDescent="0.25">
      <c r="A3816" s="456">
        <v>89568</v>
      </c>
      <c r="B3816" s="456" t="s">
        <v>1942</v>
      </c>
      <c r="C3816" s="456" t="s">
        <v>65</v>
      </c>
      <c r="D3816" s="457">
        <v>35.11</v>
      </c>
    </row>
    <row r="3817" spans="1:4" ht="13.5" x14ac:dyDescent="0.25">
      <c r="A3817" s="456">
        <v>89569</v>
      </c>
      <c r="B3817" s="456" t="s">
        <v>1943</v>
      </c>
      <c r="C3817" s="456" t="s">
        <v>65</v>
      </c>
      <c r="D3817" s="457">
        <v>87.26</v>
      </c>
    </row>
    <row r="3818" spans="1:4" ht="13.5" x14ac:dyDescent="0.25">
      <c r="A3818" s="456">
        <v>89570</v>
      </c>
      <c r="B3818" s="456" t="s">
        <v>1944</v>
      </c>
      <c r="C3818" s="456" t="s">
        <v>65</v>
      </c>
      <c r="D3818" s="457">
        <v>12.02</v>
      </c>
    </row>
    <row r="3819" spans="1:4" ht="13.5" x14ac:dyDescent="0.25">
      <c r="A3819" s="456">
        <v>89571</v>
      </c>
      <c r="B3819" s="456" t="s">
        <v>1945</v>
      </c>
      <c r="C3819" s="456" t="s">
        <v>65</v>
      </c>
      <c r="D3819" s="457">
        <v>84.77</v>
      </c>
    </row>
    <row r="3820" spans="1:4" ht="13.5" x14ac:dyDescent="0.25">
      <c r="A3820" s="456">
        <v>89572</v>
      </c>
      <c r="B3820" s="456" t="s">
        <v>1946</v>
      </c>
      <c r="C3820" s="456" t="s">
        <v>65</v>
      </c>
      <c r="D3820" s="457">
        <v>8.18</v>
      </c>
    </row>
    <row r="3821" spans="1:4" ht="13.5" x14ac:dyDescent="0.25">
      <c r="A3821" s="456">
        <v>89573</v>
      </c>
      <c r="B3821" s="456" t="s">
        <v>1947</v>
      </c>
      <c r="C3821" s="456" t="s">
        <v>65</v>
      </c>
      <c r="D3821" s="457">
        <v>76.72</v>
      </c>
    </row>
    <row r="3822" spans="1:4" ht="13.5" x14ac:dyDescent="0.25">
      <c r="A3822" s="456">
        <v>89574</v>
      </c>
      <c r="B3822" s="456" t="s">
        <v>1948</v>
      </c>
      <c r="C3822" s="456" t="s">
        <v>65</v>
      </c>
      <c r="D3822" s="457">
        <v>151.85</v>
      </c>
    </row>
    <row r="3823" spans="1:4" ht="13.5" x14ac:dyDescent="0.25">
      <c r="A3823" s="456">
        <v>89575</v>
      </c>
      <c r="B3823" s="456" t="s">
        <v>1949</v>
      </c>
      <c r="C3823" s="456" t="s">
        <v>65</v>
      </c>
      <c r="D3823" s="457">
        <v>11.04</v>
      </c>
    </row>
    <row r="3824" spans="1:4" ht="13.5" x14ac:dyDescent="0.25">
      <c r="A3824" s="456">
        <v>89577</v>
      </c>
      <c r="B3824" s="456" t="s">
        <v>1950</v>
      </c>
      <c r="C3824" s="456" t="s">
        <v>65</v>
      </c>
      <c r="D3824" s="457">
        <v>35.950000000000003</v>
      </c>
    </row>
    <row r="3825" spans="1:4" ht="13.5" x14ac:dyDescent="0.25">
      <c r="A3825" s="456">
        <v>89579</v>
      </c>
      <c r="B3825" s="456" t="s">
        <v>1951</v>
      </c>
      <c r="C3825" s="456" t="s">
        <v>65</v>
      </c>
      <c r="D3825" s="457">
        <v>11.32</v>
      </c>
    </row>
    <row r="3826" spans="1:4" ht="13.5" x14ac:dyDescent="0.25">
      <c r="A3826" s="456">
        <v>89581</v>
      </c>
      <c r="B3826" s="456" t="s">
        <v>1952</v>
      </c>
      <c r="C3826" s="456" t="s">
        <v>65</v>
      </c>
      <c r="D3826" s="457">
        <v>32.29</v>
      </c>
    </row>
    <row r="3827" spans="1:4" ht="13.5" x14ac:dyDescent="0.25">
      <c r="A3827" s="456">
        <v>89582</v>
      </c>
      <c r="B3827" s="456" t="s">
        <v>1953</v>
      </c>
      <c r="C3827" s="456" t="s">
        <v>65</v>
      </c>
      <c r="D3827" s="457">
        <v>28.18</v>
      </c>
    </row>
    <row r="3828" spans="1:4" ht="13.5" x14ac:dyDescent="0.25">
      <c r="A3828" s="456">
        <v>89583</v>
      </c>
      <c r="B3828" s="456" t="s">
        <v>1954</v>
      </c>
      <c r="C3828" s="456" t="s">
        <v>65</v>
      </c>
      <c r="D3828" s="457">
        <v>43.17</v>
      </c>
    </row>
    <row r="3829" spans="1:4" ht="13.5" x14ac:dyDescent="0.25">
      <c r="A3829" s="456">
        <v>89584</v>
      </c>
      <c r="B3829" s="456" t="s">
        <v>1955</v>
      </c>
      <c r="C3829" s="456" t="s">
        <v>65</v>
      </c>
      <c r="D3829" s="457">
        <v>48.8</v>
      </c>
    </row>
    <row r="3830" spans="1:4" ht="13.5" x14ac:dyDescent="0.25">
      <c r="A3830" s="456">
        <v>89585</v>
      </c>
      <c r="B3830" s="456" t="s">
        <v>1956</v>
      </c>
      <c r="C3830" s="456" t="s">
        <v>65</v>
      </c>
      <c r="D3830" s="457">
        <v>38.79</v>
      </c>
    </row>
    <row r="3831" spans="1:4" ht="13.5" x14ac:dyDescent="0.25">
      <c r="A3831" s="456">
        <v>89586</v>
      </c>
      <c r="B3831" s="456" t="s">
        <v>1957</v>
      </c>
      <c r="C3831" s="456" t="s">
        <v>65</v>
      </c>
      <c r="D3831" s="457">
        <v>38.79</v>
      </c>
    </row>
    <row r="3832" spans="1:4" ht="13.5" x14ac:dyDescent="0.25">
      <c r="A3832" s="456">
        <v>89587</v>
      </c>
      <c r="B3832" s="456" t="s">
        <v>1958</v>
      </c>
      <c r="C3832" s="456" t="s">
        <v>65</v>
      </c>
      <c r="D3832" s="457">
        <v>64.489999999999995</v>
      </c>
    </row>
    <row r="3833" spans="1:4" ht="13.5" x14ac:dyDescent="0.25">
      <c r="A3833" s="456">
        <v>89589</v>
      </c>
      <c r="B3833" s="456" t="s">
        <v>12003</v>
      </c>
      <c r="C3833" s="456" t="s">
        <v>65</v>
      </c>
      <c r="D3833" s="457">
        <v>41.58</v>
      </c>
    </row>
    <row r="3834" spans="1:4" ht="13.5" x14ac:dyDescent="0.25">
      <c r="A3834" s="456">
        <v>89590</v>
      </c>
      <c r="B3834" s="456" t="s">
        <v>1959</v>
      </c>
      <c r="C3834" s="456" t="s">
        <v>65</v>
      </c>
      <c r="D3834" s="457">
        <v>156.85</v>
      </c>
    </row>
    <row r="3835" spans="1:4" ht="13.5" x14ac:dyDescent="0.25">
      <c r="A3835" s="456">
        <v>89591</v>
      </c>
      <c r="B3835" s="456" t="s">
        <v>1960</v>
      </c>
      <c r="C3835" s="456" t="s">
        <v>65</v>
      </c>
      <c r="D3835" s="457">
        <v>128.11000000000001</v>
      </c>
    </row>
    <row r="3836" spans="1:4" ht="13.5" x14ac:dyDescent="0.25">
      <c r="A3836" s="456">
        <v>89592</v>
      </c>
      <c r="B3836" s="456" t="s">
        <v>1961</v>
      </c>
      <c r="C3836" s="456" t="s">
        <v>65</v>
      </c>
      <c r="D3836" s="457">
        <v>211.68</v>
      </c>
    </row>
    <row r="3837" spans="1:4" ht="13.5" x14ac:dyDescent="0.25">
      <c r="A3837" s="456">
        <v>89593</v>
      </c>
      <c r="B3837" s="456" t="s">
        <v>1962</v>
      </c>
      <c r="C3837" s="456" t="s">
        <v>65</v>
      </c>
      <c r="D3837" s="457">
        <v>32.51</v>
      </c>
    </row>
    <row r="3838" spans="1:4" ht="13.5" x14ac:dyDescent="0.25">
      <c r="A3838" s="456">
        <v>89594</v>
      </c>
      <c r="B3838" s="456" t="s">
        <v>1963</v>
      </c>
      <c r="C3838" s="456" t="s">
        <v>65</v>
      </c>
      <c r="D3838" s="457">
        <v>39.29</v>
      </c>
    </row>
    <row r="3839" spans="1:4" ht="13.5" x14ac:dyDescent="0.25">
      <c r="A3839" s="456">
        <v>89595</v>
      </c>
      <c r="B3839" s="456" t="s">
        <v>1964</v>
      </c>
      <c r="C3839" s="456" t="s">
        <v>65</v>
      </c>
      <c r="D3839" s="457">
        <v>14.83</v>
      </c>
    </row>
    <row r="3840" spans="1:4" ht="13.5" x14ac:dyDescent="0.25">
      <c r="A3840" s="456">
        <v>89596</v>
      </c>
      <c r="B3840" s="456" t="s">
        <v>1965</v>
      </c>
      <c r="C3840" s="456" t="s">
        <v>65</v>
      </c>
      <c r="D3840" s="457">
        <v>10.85</v>
      </c>
    </row>
    <row r="3841" spans="1:4" ht="13.5" x14ac:dyDescent="0.25">
      <c r="A3841" s="456">
        <v>89597</v>
      </c>
      <c r="B3841" s="456" t="s">
        <v>1966</v>
      </c>
      <c r="C3841" s="456" t="s">
        <v>65</v>
      </c>
      <c r="D3841" s="457">
        <v>20.66</v>
      </c>
    </row>
    <row r="3842" spans="1:4" ht="13.5" x14ac:dyDescent="0.25">
      <c r="A3842" s="456">
        <v>89598</v>
      </c>
      <c r="B3842" s="456" t="s">
        <v>1967</v>
      </c>
      <c r="C3842" s="456" t="s">
        <v>65</v>
      </c>
      <c r="D3842" s="457">
        <v>54.4</v>
      </c>
    </row>
    <row r="3843" spans="1:4" ht="13.5" x14ac:dyDescent="0.25">
      <c r="A3843" s="456">
        <v>89599</v>
      </c>
      <c r="B3843" s="456" t="s">
        <v>1968</v>
      </c>
      <c r="C3843" s="456" t="s">
        <v>65</v>
      </c>
      <c r="D3843" s="457">
        <v>21.71</v>
      </c>
    </row>
    <row r="3844" spans="1:4" ht="13.5" x14ac:dyDescent="0.25">
      <c r="A3844" s="456">
        <v>89600</v>
      </c>
      <c r="B3844" s="456" t="s">
        <v>1969</v>
      </c>
      <c r="C3844" s="456" t="s">
        <v>65</v>
      </c>
      <c r="D3844" s="457">
        <v>23.76</v>
      </c>
    </row>
    <row r="3845" spans="1:4" ht="13.5" x14ac:dyDescent="0.25">
      <c r="A3845" s="456">
        <v>89605</v>
      </c>
      <c r="B3845" s="456" t="s">
        <v>1970</v>
      </c>
      <c r="C3845" s="456" t="s">
        <v>65</v>
      </c>
      <c r="D3845" s="457">
        <v>20.16</v>
      </c>
    </row>
    <row r="3846" spans="1:4" ht="13.5" x14ac:dyDescent="0.25">
      <c r="A3846" s="456">
        <v>89609</v>
      </c>
      <c r="B3846" s="456" t="s">
        <v>1971</v>
      </c>
      <c r="C3846" s="456" t="s">
        <v>65</v>
      </c>
      <c r="D3846" s="457">
        <v>91.33</v>
      </c>
    </row>
    <row r="3847" spans="1:4" ht="13.5" x14ac:dyDescent="0.25">
      <c r="A3847" s="456">
        <v>89610</v>
      </c>
      <c r="B3847" s="456" t="s">
        <v>1972</v>
      </c>
      <c r="C3847" s="456" t="s">
        <v>65</v>
      </c>
      <c r="D3847" s="457">
        <v>20.68</v>
      </c>
    </row>
    <row r="3848" spans="1:4" ht="13.5" x14ac:dyDescent="0.25">
      <c r="A3848" s="456">
        <v>89611</v>
      </c>
      <c r="B3848" s="456" t="s">
        <v>1973</v>
      </c>
      <c r="C3848" s="456" t="s">
        <v>65</v>
      </c>
      <c r="D3848" s="457">
        <v>34.090000000000003</v>
      </c>
    </row>
    <row r="3849" spans="1:4" ht="13.5" x14ac:dyDescent="0.25">
      <c r="A3849" s="456">
        <v>89612</v>
      </c>
      <c r="B3849" s="456" t="s">
        <v>1974</v>
      </c>
      <c r="C3849" s="456" t="s">
        <v>65</v>
      </c>
      <c r="D3849" s="457">
        <v>180.29</v>
      </c>
    </row>
    <row r="3850" spans="1:4" ht="13.5" x14ac:dyDescent="0.25">
      <c r="A3850" s="456">
        <v>89613</v>
      </c>
      <c r="B3850" s="456" t="s">
        <v>1975</v>
      </c>
      <c r="C3850" s="456" t="s">
        <v>65</v>
      </c>
      <c r="D3850" s="457">
        <v>30.44</v>
      </c>
    </row>
    <row r="3851" spans="1:4" ht="13.5" x14ac:dyDescent="0.25">
      <c r="A3851" s="456">
        <v>89614</v>
      </c>
      <c r="B3851" s="456" t="s">
        <v>1976</v>
      </c>
      <c r="C3851" s="456" t="s">
        <v>65</v>
      </c>
      <c r="D3851" s="457">
        <v>64.760000000000005</v>
      </c>
    </row>
    <row r="3852" spans="1:4" ht="13.5" x14ac:dyDescent="0.25">
      <c r="A3852" s="456">
        <v>89615</v>
      </c>
      <c r="B3852" s="456" t="s">
        <v>1977</v>
      </c>
      <c r="C3852" s="456" t="s">
        <v>65</v>
      </c>
      <c r="D3852" s="457">
        <v>272.7</v>
      </c>
    </row>
    <row r="3853" spans="1:4" ht="13.5" x14ac:dyDescent="0.25">
      <c r="A3853" s="456">
        <v>89616</v>
      </c>
      <c r="B3853" s="456" t="s">
        <v>1978</v>
      </c>
      <c r="C3853" s="456" t="s">
        <v>65</v>
      </c>
      <c r="D3853" s="457">
        <v>44.24</v>
      </c>
    </row>
    <row r="3854" spans="1:4" ht="13.5" x14ac:dyDescent="0.25">
      <c r="A3854" s="456">
        <v>89617</v>
      </c>
      <c r="B3854" s="456" t="s">
        <v>1979</v>
      </c>
      <c r="C3854" s="456" t="s">
        <v>65</v>
      </c>
      <c r="D3854" s="457">
        <v>6.32</v>
      </c>
    </row>
    <row r="3855" spans="1:4" ht="13.5" x14ac:dyDescent="0.25">
      <c r="A3855" s="456">
        <v>89618</v>
      </c>
      <c r="B3855" s="456" t="s">
        <v>1980</v>
      </c>
      <c r="C3855" s="456" t="s">
        <v>65</v>
      </c>
      <c r="D3855" s="457">
        <v>14.46</v>
      </c>
    </row>
    <row r="3856" spans="1:4" ht="13.5" x14ac:dyDescent="0.25">
      <c r="A3856" s="456">
        <v>89619</v>
      </c>
      <c r="B3856" s="456" t="s">
        <v>1981</v>
      </c>
      <c r="C3856" s="456" t="s">
        <v>65</v>
      </c>
      <c r="D3856" s="457">
        <v>8.49</v>
      </c>
    </row>
    <row r="3857" spans="1:4" ht="13.5" x14ac:dyDescent="0.25">
      <c r="A3857" s="456">
        <v>89620</v>
      </c>
      <c r="B3857" s="456" t="s">
        <v>1982</v>
      </c>
      <c r="C3857" s="456" t="s">
        <v>65</v>
      </c>
      <c r="D3857" s="457">
        <v>10.8</v>
      </c>
    </row>
    <row r="3858" spans="1:4" ht="13.5" x14ac:dyDescent="0.25">
      <c r="A3858" s="456">
        <v>89621</v>
      </c>
      <c r="B3858" s="456" t="s">
        <v>1983</v>
      </c>
      <c r="C3858" s="456" t="s">
        <v>65</v>
      </c>
      <c r="D3858" s="457">
        <v>24.61</v>
      </c>
    </row>
    <row r="3859" spans="1:4" ht="13.5" x14ac:dyDescent="0.25">
      <c r="A3859" s="456">
        <v>89622</v>
      </c>
      <c r="B3859" s="456" t="s">
        <v>1984</v>
      </c>
      <c r="C3859" s="456" t="s">
        <v>65</v>
      </c>
      <c r="D3859" s="457">
        <v>12.95</v>
      </c>
    </row>
    <row r="3860" spans="1:4" ht="13.5" x14ac:dyDescent="0.25">
      <c r="A3860" s="456">
        <v>89623</v>
      </c>
      <c r="B3860" s="456" t="s">
        <v>1985</v>
      </c>
      <c r="C3860" s="456" t="s">
        <v>65</v>
      </c>
      <c r="D3860" s="457">
        <v>17.559999999999999</v>
      </c>
    </row>
    <row r="3861" spans="1:4" ht="13.5" x14ac:dyDescent="0.25">
      <c r="A3861" s="456">
        <v>89624</v>
      </c>
      <c r="B3861" s="456" t="s">
        <v>1986</v>
      </c>
      <c r="C3861" s="456" t="s">
        <v>65</v>
      </c>
      <c r="D3861" s="457">
        <v>18.649999999999999</v>
      </c>
    </row>
    <row r="3862" spans="1:4" ht="13.5" x14ac:dyDescent="0.25">
      <c r="A3862" s="456">
        <v>89625</v>
      </c>
      <c r="B3862" s="456" t="s">
        <v>1987</v>
      </c>
      <c r="C3862" s="456" t="s">
        <v>65</v>
      </c>
      <c r="D3862" s="457">
        <v>21.33</v>
      </c>
    </row>
    <row r="3863" spans="1:4" ht="13.5" x14ac:dyDescent="0.25">
      <c r="A3863" s="456">
        <v>89626</v>
      </c>
      <c r="B3863" s="456" t="s">
        <v>1988</v>
      </c>
      <c r="C3863" s="456" t="s">
        <v>65</v>
      </c>
      <c r="D3863" s="457">
        <v>29.71</v>
      </c>
    </row>
    <row r="3864" spans="1:4" ht="13.5" x14ac:dyDescent="0.25">
      <c r="A3864" s="456">
        <v>89627</v>
      </c>
      <c r="B3864" s="456" t="s">
        <v>1989</v>
      </c>
      <c r="C3864" s="456" t="s">
        <v>65</v>
      </c>
      <c r="D3864" s="457">
        <v>20.079999999999998</v>
      </c>
    </row>
    <row r="3865" spans="1:4" ht="13.5" x14ac:dyDescent="0.25">
      <c r="A3865" s="456">
        <v>89628</v>
      </c>
      <c r="B3865" s="456" t="s">
        <v>1990</v>
      </c>
      <c r="C3865" s="456" t="s">
        <v>65</v>
      </c>
      <c r="D3865" s="457">
        <v>45.64</v>
      </c>
    </row>
    <row r="3866" spans="1:4" ht="13.5" x14ac:dyDescent="0.25">
      <c r="A3866" s="456">
        <v>89629</v>
      </c>
      <c r="B3866" s="456" t="s">
        <v>1991</v>
      </c>
      <c r="C3866" s="456" t="s">
        <v>65</v>
      </c>
      <c r="D3866" s="457">
        <v>84.4</v>
      </c>
    </row>
    <row r="3867" spans="1:4" ht="13.5" x14ac:dyDescent="0.25">
      <c r="A3867" s="456">
        <v>89630</v>
      </c>
      <c r="B3867" s="456" t="s">
        <v>1992</v>
      </c>
      <c r="C3867" s="456" t="s">
        <v>65</v>
      </c>
      <c r="D3867" s="457">
        <v>72.989999999999995</v>
      </c>
    </row>
    <row r="3868" spans="1:4" ht="13.5" x14ac:dyDescent="0.25">
      <c r="A3868" s="456">
        <v>89631</v>
      </c>
      <c r="B3868" s="456" t="s">
        <v>1993</v>
      </c>
      <c r="C3868" s="456" t="s">
        <v>65</v>
      </c>
      <c r="D3868" s="457">
        <v>128.83000000000001</v>
      </c>
    </row>
    <row r="3869" spans="1:4" ht="13.5" x14ac:dyDescent="0.25">
      <c r="A3869" s="456">
        <v>89632</v>
      </c>
      <c r="B3869" s="456" t="s">
        <v>1994</v>
      </c>
      <c r="C3869" s="456" t="s">
        <v>65</v>
      </c>
      <c r="D3869" s="457">
        <v>105.48</v>
      </c>
    </row>
    <row r="3870" spans="1:4" ht="13.5" x14ac:dyDescent="0.25">
      <c r="A3870" s="456">
        <v>89637</v>
      </c>
      <c r="B3870" s="456" t="s">
        <v>1995</v>
      </c>
      <c r="C3870" s="456" t="s">
        <v>65</v>
      </c>
      <c r="D3870" s="457">
        <v>10.25</v>
      </c>
    </row>
    <row r="3871" spans="1:4" ht="13.5" x14ac:dyDescent="0.25">
      <c r="A3871" s="456">
        <v>89638</v>
      </c>
      <c r="B3871" s="456" t="s">
        <v>1996</v>
      </c>
      <c r="C3871" s="456" t="s">
        <v>65</v>
      </c>
      <c r="D3871" s="457">
        <v>11.54</v>
      </c>
    </row>
    <row r="3872" spans="1:4" ht="13.5" x14ac:dyDescent="0.25">
      <c r="A3872" s="456">
        <v>89639</v>
      </c>
      <c r="B3872" s="456" t="s">
        <v>1997</v>
      </c>
      <c r="C3872" s="456" t="s">
        <v>65</v>
      </c>
      <c r="D3872" s="457">
        <v>12.04</v>
      </c>
    </row>
    <row r="3873" spans="1:4" ht="13.5" x14ac:dyDescent="0.25">
      <c r="A3873" s="456">
        <v>89640</v>
      </c>
      <c r="B3873" s="456" t="s">
        <v>7653</v>
      </c>
      <c r="C3873" s="456" t="s">
        <v>65</v>
      </c>
      <c r="D3873" s="457">
        <v>19.73</v>
      </c>
    </row>
    <row r="3874" spans="1:4" ht="13.5" x14ac:dyDescent="0.25">
      <c r="A3874" s="456">
        <v>89641</v>
      </c>
      <c r="B3874" s="456" t="s">
        <v>1998</v>
      </c>
      <c r="C3874" s="456" t="s">
        <v>65</v>
      </c>
      <c r="D3874" s="457">
        <v>14.76</v>
      </c>
    </row>
    <row r="3875" spans="1:4" ht="13.5" x14ac:dyDescent="0.25">
      <c r="A3875" s="456">
        <v>89642</v>
      </c>
      <c r="B3875" s="456" t="s">
        <v>1999</v>
      </c>
      <c r="C3875" s="456" t="s">
        <v>65</v>
      </c>
      <c r="D3875" s="457">
        <v>17.239999999999998</v>
      </c>
    </row>
    <row r="3876" spans="1:4" ht="13.5" x14ac:dyDescent="0.25">
      <c r="A3876" s="456">
        <v>89643</v>
      </c>
      <c r="B3876" s="456" t="s">
        <v>2000</v>
      </c>
      <c r="C3876" s="456" t="s">
        <v>65</v>
      </c>
      <c r="D3876" s="457">
        <v>18.07</v>
      </c>
    </row>
    <row r="3877" spans="1:4" ht="13.5" x14ac:dyDescent="0.25">
      <c r="A3877" s="456">
        <v>89644</v>
      </c>
      <c r="B3877" s="456" t="s">
        <v>7654</v>
      </c>
      <c r="C3877" s="456" t="s">
        <v>65</v>
      </c>
      <c r="D3877" s="457">
        <v>29.79</v>
      </c>
    </row>
    <row r="3878" spans="1:4" ht="13.5" x14ac:dyDescent="0.25">
      <c r="A3878" s="456">
        <v>89645</v>
      </c>
      <c r="B3878" s="456" t="s">
        <v>2001</v>
      </c>
      <c r="C3878" s="456" t="s">
        <v>65</v>
      </c>
      <c r="D3878" s="457">
        <v>33.54</v>
      </c>
    </row>
    <row r="3879" spans="1:4" ht="13.5" x14ac:dyDescent="0.25">
      <c r="A3879" s="456">
        <v>89646</v>
      </c>
      <c r="B3879" s="456" t="s">
        <v>2002</v>
      </c>
      <c r="C3879" s="456" t="s">
        <v>65</v>
      </c>
      <c r="D3879" s="457">
        <v>23.75</v>
      </c>
    </row>
    <row r="3880" spans="1:4" ht="13.5" x14ac:dyDescent="0.25">
      <c r="A3880" s="456">
        <v>89647</v>
      </c>
      <c r="B3880" s="456" t="s">
        <v>2003</v>
      </c>
      <c r="C3880" s="456" t="s">
        <v>65</v>
      </c>
      <c r="D3880" s="457">
        <v>23.18</v>
      </c>
    </row>
    <row r="3881" spans="1:4" ht="13.5" x14ac:dyDescent="0.25">
      <c r="A3881" s="456">
        <v>89648</v>
      </c>
      <c r="B3881" s="456" t="s">
        <v>2004</v>
      </c>
      <c r="C3881" s="456" t="s">
        <v>65</v>
      </c>
      <c r="D3881" s="457">
        <v>25.84</v>
      </c>
    </row>
    <row r="3882" spans="1:4" ht="13.5" x14ac:dyDescent="0.25">
      <c r="A3882" s="456">
        <v>89649</v>
      </c>
      <c r="B3882" s="456" t="s">
        <v>2005</v>
      </c>
      <c r="C3882" s="456" t="s">
        <v>65</v>
      </c>
      <c r="D3882" s="457">
        <v>35.67</v>
      </c>
    </row>
    <row r="3883" spans="1:4" ht="13.5" x14ac:dyDescent="0.25">
      <c r="A3883" s="456">
        <v>89650</v>
      </c>
      <c r="B3883" s="456" t="s">
        <v>2006</v>
      </c>
      <c r="C3883" s="456" t="s">
        <v>65</v>
      </c>
      <c r="D3883" s="457">
        <v>35.67</v>
      </c>
    </row>
    <row r="3884" spans="1:4" ht="13.5" x14ac:dyDescent="0.25">
      <c r="A3884" s="456">
        <v>89651</v>
      </c>
      <c r="B3884" s="456" t="s">
        <v>2007</v>
      </c>
      <c r="C3884" s="456" t="s">
        <v>65</v>
      </c>
      <c r="D3884" s="457">
        <v>7.25</v>
      </c>
    </row>
    <row r="3885" spans="1:4" ht="13.5" x14ac:dyDescent="0.25">
      <c r="A3885" s="456">
        <v>89652</v>
      </c>
      <c r="B3885" s="456" t="s">
        <v>2008</v>
      </c>
      <c r="C3885" s="456" t="s">
        <v>65</v>
      </c>
      <c r="D3885" s="457">
        <v>12.93</v>
      </c>
    </row>
    <row r="3886" spans="1:4" ht="13.5" x14ac:dyDescent="0.25">
      <c r="A3886" s="456">
        <v>89653</v>
      </c>
      <c r="B3886" s="456" t="s">
        <v>2009</v>
      </c>
      <c r="C3886" s="456" t="s">
        <v>65</v>
      </c>
      <c r="D3886" s="457">
        <v>21.66</v>
      </c>
    </row>
    <row r="3887" spans="1:4" ht="13.5" x14ac:dyDescent="0.25">
      <c r="A3887" s="456">
        <v>89654</v>
      </c>
      <c r="B3887" s="456" t="s">
        <v>2010</v>
      </c>
      <c r="C3887" s="456" t="s">
        <v>65</v>
      </c>
      <c r="D3887" s="457">
        <v>21.09</v>
      </c>
    </row>
    <row r="3888" spans="1:4" ht="13.5" x14ac:dyDescent="0.25">
      <c r="A3888" s="456">
        <v>89655</v>
      </c>
      <c r="B3888" s="456" t="s">
        <v>2011</v>
      </c>
      <c r="C3888" s="456" t="s">
        <v>65</v>
      </c>
      <c r="D3888" s="457">
        <v>31.76</v>
      </c>
    </row>
    <row r="3889" spans="1:4" ht="13.5" x14ac:dyDescent="0.25">
      <c r="A3889" s="456">
        <v>89656</v>
      </c>
      <c r="B3889" s="456" t="s">
        <v>2012</v>
      </c>
      <c r="C3889" s="456" t="s">
        <v>65</v>
      </c>
      <c r="D3889" s="457">
        <v>13.83</v>
      </c>
    </row>
    <row r="3890" spans="1:4" ht="13.5" x14ac:dyDescent="0.25">
      <c r="A3890" s="456">
        <v>89657</v>
      </c>
      <c r="B3890" s="456" t="s">
        <v>2013</v>
      </c>
      <c r="C3890" s="456" t="s">
        <v>65</v>
      </c>
      <c r="D3890" s="457">
        <v>14.11</v>
      </c>
    </row>
    <row r="3891" spans="1:4" ht="13.5" x14ac:dyDescent="0.25">
      <c r="A3891" s="456">
        <v>89658</v>
      </c>
      <c r="B3891" s="456" t="s">
        <v>2014</v>
      </c>
      <c r="C3891" s="456" t="s">
        <v>65</v>
      </c>
      <c r="D3891" s="457">
        <v>10.19</v>
      </c>
    </row>
    <row r="3892" spans="1:4" ht="13.5" x14ac:dyDescent="0.25">
      <c r="A3892" s="456">
        <v>89659</v>
      </c>
      <c r="B3892" s="456" t="s">
        <v>2015</v>
      </c>
      <c r="C3892" s="456" t="s">
        <v>65</v>
      </c>
      <c r="D3892" s="457">
        <v>18.89</v>
      </c>
    </row>
    <row r="3893" spans="1:4" ht="13.5" x14ac:dyDescent="0.25">
      <c r="A3893" s="456">
        <v>89660</v>
      </c>
      <c r="B3893" s="456" t="s">
        <v>2016</v>
      </c>
      <c r="C3893" s="456" t="s">
        <v>65</v>
      </c>
      <c r="D3893" s="457">
        <v>9.43</v>
      </c>
    </row>
    <row r="3894" spans="1:4" ht="13.5" x14ac:dyDescent="0.25">
      <c r="A3894" s="456">
        <v>89661</v>
      </c>
      <c r="B3894" s="456" t="s">
        <v>2017</v>
      </c>
      <c r="C3894" s="456" t="s">
        <v>65</v>
      </c>
      <c r="D3894" s="457">
        <v>25.5</v>
      </c>
    </row>
    <row r="3895" spans="1:4" ht="13.5" x14ac:dyDescent="0.25">
      <c r="A3895" s="456">
        <v>89662</v>
      </c>
      <c r="B3895" s="456" t="s">
        <v>2018</v>
      </c>
      <c r="C3895" s="456" t="s">
        <v>65</v>
      </c>
      <c r="D3895" s="457">
        <v>39.659999999999997</v>
      </c>
    </row>
    <row r="3896" spans="1:4" ht="13.5" x14ac:dyDescent="0.25">
      <c r="A3896" s="456">
        <v>89663</v>
      </c>
      <c r="B3896" s="456" t="s">
        <v>2019</v>
      </c>
      <c r="C3896" s="456" t="s">
        <v>65</v>
      </c>
      <c r="D3896" s="457">
        <v>15.94</v>
      </c>
    </row>
    <row r="3897" spans="1:4" ht="13.5" x14ac:dyDescent="0.25">
      <c r="A3897" s="456">
        <v>89664</v>
      </c>
      <c r="B3897" s="456" t="s">
        <v>2020</v>
      </c>
      <c r="C3897" s="456" t="s">
        <v>65</v>
      </c>
      <c r="D3897" s="457">
        <v>18.89</v>
      </c>
    </row>
    <row r="3898" spans="1:4" ht="13.5" x14ac:dyDescent="0.25">
      <c r="A3898" s="456">
        <v>89665</v>
      </c>
      <c r="B3898" s="456" t="s">
        <v>2021</v>
      </c>
      <c r="C3898" s="456" t="s">
        <v>65</v>
      </c>
      <c r="D3898" s="457">
        <v>16.23</v>
      </c>
    </row>
    <row r="3899" spans="1:4" ht="13.5" x14ac:dyDescent="0.25">
      <c r="A3899" s="456">
        <v>89666</v>
      </c>
      <c r="B3899" s="456" t="s">
        <v>2022</v>
      </c>
      <c r="C3899" s="456" t="s">
        <v>65</v>
      </c>
      <c r="D3899" s="457">
        <v>8.14</v>
      </c>
    </row>
    <row r="3900" spans="1:4" ht="13.5" x14ac:dyDescent="0.25">
      <c r="A3900" s="456">
        <v>89667</v>
      </c>
      <c r="B3900" s="456" t="s">
        <v>2023</v>
      </c>
      <c r="C3900" s="456" t="s">
        <v>65</v>
      </c>
      <c r="D3900" s="457">
        <v>44.18</v>
      </c>
    </row>
    <row r="3901" spans="1:4" ht="13.5" x14ac:dyDescent="0.25">
      <c r="A3901" s="456">
        <v>89668</v>
      </c>
      <c r="B3901" s="456" t="s">
        <v>2024</v>
      </c>
      <c r="C3901" s="456" t="s">
        <v>65</v>
      </c>
      <c r="D3901" s="457">
        <v>37.58</v>
      </c>
    </row>
    <row r="3902" spans="1:4" ht="13.5" x14ac:dyDescent="0.25">
      <c r="A3902" s="456">
        <v>89669</v>
      </c>
      <c r="B3902" s="456" t="s">
        <v>2025</v>
      </c>
      <c r="C3902" s="456" t="s">
        <v>65</v>
      </c>
      <c r="D3902" s="457">
        <v>27.01</v>
      </c>
    </row>
    <row r="3903" spans="1:4" ht="13.5" x14ac:dyDescent="0.25">
      <c r="A3903" s="456">
        <v>89670</v>
      </c>
      <c r="B3903" s="456" t="s">
        <v>2026</v>
      </c>
      <c r="C3903" s="456" t="s">
        <v>65</v>
      </c>
      <c r="D3903" s="457">
        <v>15.51</v>
      </c>
    </row>
    <row r="3904" spans="1:4" ht="13.5" x14ac:dyDescent="0.25">
      <c r="A3904" s="456">
        <v>89671</v>
      </c>
      <c r="B3904" s="456" t="s">
        <v>2027</v>
      </c>
      <c r="C3904" s="456" t="s">
        <v>65</v>
      </c>
      <c r="D3904" s="457">
        <v>41.02</v>
      </c>
    </row>
    <row r="3905" spans="1:4" ht="13.5" x14ac:dyDescent="0.25">
      <c r="A3905" s="456">
        <v>89672</v>
      </c>
      <c r="B3905" s="456" t="s">
        <v>2028</v>
      </c>
      <c r="C3905" s="456" t="s">
        <v>65</v>
      </c>
      <c r="D3905" s="457">
        <v>25.47</v>
      </c>
    </row>
    <row r="3906" spans="1:4" ht="13.5" x14ac:dyDescent="0.25">
      <c r="A3906" s="456">
        <v>89673</v>
      </c>
      <c r="B3906" s="456" t="s">
        <v>2029</v>
      </c>
      <c r="C3906" s="456" t="s">
        <v>65</v>
      </c>
      <c r="D3906" s="457">
        <v>31.82</v>
      </c>
    </row>
    <row r="3907" spans="1:4" ht="13.5" x14ac:dyDescent="0.25">
      <c r="A3907" s="456">
        <v>89674</v>
      </c>
      <c r="B3907" s="456" t="s">
        <v>2030</v>
      </c>
      <c r="C3907" s="456" t="s">
        <v>65</v>
      </c>
      <c r="D3907" s="457">
        <v>38.15</v>
      </c>
    </row>
    <row r="3908" spans="1:4" ht="13.5" x14ac:dyDescent="0.25">
      <c r="A3908" s="456">
        <v>89675</v>
      </c>
      <c r="B3908" s="456" t="s">
        <v>2031</v>
      </c>
      <c r="C3908" s="456" t="s">
        <v>65</v>
      </c>
      <c r="D3908" s="457">
        <v>74.39</v>
      </c>
    </row>
    <row r="3909" spans="1:4" ht="13.5" x14ac:dyDescent="0.25">
      <c r="A3909" s="456">
        <v>89676</v>
      </c>
      <c r="B3909" s="456" t="s">
        <v>2032</v>
      </c>
      <c r="C3909" s="456" t="s">
        <v>65</v>
      </c>
      <c r="D3909" s="457">
        <v>58.86</v>
      </c>
    </row>
    <row r="3910" spans="1:4" ht="13.5" x14ac:dyDescent="0.25">
      <c r="A3910" s="456">
        <v>89677</v>
      </c>
      <c r="B3910" s="456" t="s">
        <v>2033</v>
      </c>
      <c r="C3910" s="456" t="s">
        <v>65</v>
      </c>
      <c r="D3910" s="457">
        <v>79.650000000000006</v>
      </c>
    </row>
    <row r="3911" spans="1:4" ht="13.5" x14ac:dyDescent="0.25">
      <c r="A3911" s="456">
        <v>89678</v>
      </c>
      <c r="B3911" s="456" t="s">
        <v>2034</v>
      </c>
      <c r="C3911" s="456" t="s">
        <v>65</v>
      </c>
      <c r="D3911" s="457">
        <v>11.09</v>
      </c>
    </row>
    <row r="3912" spans="1:4" ht="13.5" x14ac:dyDescent="0.25">
      <c r="A3912" s="456">
        <v>89679</v>
      </c>
      <c r="B3912" s="456" t="s">
        <v>2035</v>
      </c>
      <c r="C3912" s="456" t="s">
        <v>65</v>
      </c>
      <c r="D3912" s="457">
        <v>129.62</v>
      </c>
    </row>
    <row r="3913" spans="1:4" ht="13.5" x14ac:dyDescent="0.25">
      <c r="A3913" s="456">
        <v>89680</v>
      </c>
      <c r="B3913" s="456" t="s">
        <v>2036</v>
      </c>
      <c r="C3913" s="456" t="s">
        <v>65</v>
      </c>
      <c r="D3913" s="457">
        <v>24.77</v>
      </c>
    </row>
    <row r="3914" spans="1:4" ht="13.5" x14ac:dyDescent="0.25">
      <c r="A3914" s="456">
        <v>89681</v>
      </c>
      <c r="B3914" s="456" t="s">
        <v>2037</v>
      </c>
      <c r="C3914" s="456" t="s">
        <v>65</v>
      </c>
      <c r="D3914" s="457">
        <v>88.5</v>
      </c>
    </row>
    <row r="3915" spans="1:4" ht="13.5" x14ac:dyDescent="0.25">
      <c r="A3915" s="456">
        <v>89682</v>
      </c>
      <c r="B3915" s="456" t="s">
        <v>2038</v>
      </c>
      <c r="C3915" s="456" t="s">
        <v>65</v>
      </c>
      <c r="D3915" s="457">
        <v>39.65</v>
      </c>
    </row>
    <row r="3916" spans="1:4" ht="13.5" x14ac:dyDescent="0.25">
      <c r="A3916" s="456">
        <v>89683</v>
      </c>
      <c r="B3916" s="456" t="s">
        <v>12004</v>
      </c>
      <c r="C3916" s="456" t="s">
        <v>65</v>
      </c>
      <c r="D3916" s="457">
        <v>333.42</v>
      </c>
    </row>
    <row r="3917" spans="1:4" ht="13.5" x14ac:dyDescent="0.25">
      <c r="A3917" s="456">
        <v>89684</v>
      </c>
      <c r="B3917" s="456" t="s">
        <v>2039</v>
      </c>
      <c r="C3917" s="456" t="s">
        <v>65</v>
      </c>
      <c r="D3917" s="457">
        <v>55.61</v>
      </c>
    </row>
    <row r="3918" spans="1:4" ht="13.5" x14ac:dyDescent="0.25">
      <c r="A3918" s="456">
        <v>89685</v>
      </c>
      <c r="B3918" s="456" t="s">
        <v>2040</v>
      </c>
      <c r="C3918" s="456" t="s">
        <v>65</v>
      </c>
      <c r="D3918" s="457">
        <v>60.25</v>
      </c>
    </row>
    <row r="3919" spans="1:4" ht="13.5" x14ac:dyDescent="0.25">
      <c r="A3919" s="456">
        <v>89686</v>
      </c>
      <c r="B3919" s="456" t="s">
        <v>2041</v>
      </c>
      <c r="C3919" s="456" t="s">
        <v>65</v>
      </c>
      <c r="D3919" s="457">
        <v>213.49</v>
      </c>
    </row>
    <row r="3920" spans="1:4" ht="13.5" x14ac:dyDescent="0.25">
      <c r="A3920" s="456">
        <v>89687</v>
      </c>
      <c r="B3920" s="456" t="s">
        <v>2042</v>
      </c>
      <c r="C3920" s="456" t="s">
        <v>65</v>
      </c>
      <c r="D3920" s="457">
        <v>51.37</v>
      </c>
    </row>
    <row r="3921" spans="1:4" ht="13.5" x14ac:dyDescent="0.25">
      <c r="A3921" s="456">
        <v>89689</v>
      </c>
      <c r="B3921" s="456" t="s">
        <v>2043</v>
      </c>
      <c r="C3921" s="456" t="s">
        <v>65</v>
      </c>
      <c r="D3921" s="457">
        <v>42.85</v>
      </c>
    </row>
    <row r="3922" spans="1:4" ht="13.5" x14ac:dyDescent="0.25">
      <c r="A3922" s="456">
        <v>89690</v>
      </c>
      <c r="B3922" s="456" t="s">
        <v>2044</v>
      </c>
      <c r="C3922" s="456" t="s">
        <v>65</v>
      </c>
      <c r="D3922" s="457">
        <v>90.44</v>
      </c>
    </row>
    <row r="3923" spans="1:4" ht="13.5" x14ac:dyDescent="0.25">
      <c r="A3923" s="456">
        <v>89691</v>
      </c>
      <c r="B3923" s="456" t="s">
        <v>2045</v>
      </c>
      <c r="C3923" s="456" t="s">
        <v>65</v>
      </c>
      <c r="D3923" s="457">
        <v>13.22</v>
      </c>
    </row>
    <row r="3924" spans="1:4" ht="13.5" x14ac:dyDescent="0.25">
      <c r="A3924" s="456">
        <v>89692</v>
      </c>
      <c r="B3924" s="456" t="s">
        <v>2046</v>
      </c>
      <c r="C3924" s="456" t="s">
        <v>65</v>
      </c>
      <c r="D3924" s="457">
        <v>85.15</v>
      </c>
    </row>
    <row r="3925" spans="1:4" ht="13.5" x14ac:dyDescent="0.25">
      <c r="A3925" s="456">
        <v>89693</v>
      </c>
      <c r="B3925" s="456" t="s">
        <v>2047</v>
      </c>
      <c r="C3925" s="456" t="s">
        <v>65</v>
      </c>
      <c r="D3925" s="457">
        <v>82.66</v>
      </c>
    </row>
    <row r="3926" spans="1:4" ht="13.5" x14ac:dyDescent="0.25">
      <c r="A3926" s="456">
        <v>89694</v>
      </c>
      <c r="B3926" s="456" t="s">
        <v>2048</v>
      </c>
      <c r="C3926" s="456" t="s">
        <v>65</v>
      </c>
      <c r="D3926" s="457">
        <v>22.97</v>
      </c>
    </row>
    <row r="3927" spans="1:4" ht="13.5" x14ac:dyDescent="0.25">
      <c r="A3927" s="456">
        <v>89695</v>
      </c>
      <c r="B3927" s="456" t="s">
        <v>2049</v>
      </c>
      <c r="C3927" s="456" t="s">
        <v>65</v>
      </c>
      <c r="D3927" s="457">
        <v>21.13</v>
      </c>
    </row>
    <row r="3928" spans="1:4" ht="13.5" x14ac:dyDescent="0.25">
      <c r="A3928" s="456">
        <v>89696</v>
      </c>
      <c r="B3928" s="456" t="s">
        <v>2050</v>
      </c>
      <c r="C3928" s="456" t="s">
        <v>65</v>
      </c>
      <c r="D3928" s="457">
        <v>74.61</v>
      </c>
    </row>
    <row r="3929" spans="1:4" ht="13.5" x14ac:dyDescent="0.25">
      <c r="A3929" s="456">
        <v>89697</v>
      </c>
      <c r="B3929" s="456" t="s">
        <v>2051</v>
      </c>
      <c r="C3929" s="456" t="s">
        <v>65</v>
      </c>
      <c r="D3929" s="457">
        <v>14.88</v>
      </c>
    </row>
    <row r="3930" spans="1:4" ht="13.5" x14ac:dyDescent="0.25">
      <c r="A3930" s="456">
        <v>89698</v>
      </c>
      <c r="B3930" s="456" t="s">
        <v>2052</v>
      </c>
      <c r="C3930" s="456" t="s">
        <v>65</v>
      </c>
      <c r="D3930" s="457">
        <v>270.31</v>
      </c>
    </row>
    <row r="3931" spans="1:4" ht="13.5" x14ac:dyDescent="0.25">
      <c r="A3931" s="456">
        <v>89699</v>
      </c>
      <c r="B3931" s="456" t="s">
        <v>2053</v>
      </c>
      <c r="C3931" s="456" t="s">
        <v>65</v>
      </c>
      <c r="D3931" s="457">
        <v>230.85</v>
      </c>
    </row>
    <row r="3932" spans="1:4" ht="13.5" x14ac:dyDescent="0.25">
      <c r="A3932" s="456">
        <v>89700</v>
      </c>
      <c r="B3932" s="456" t="s">
        <v>2054</v>
      </c>
      <c r="C3932" s="456" t="s">
        <v>65</v>
      </c>
      <c r="D3932" s="457">
        <v>23.22</v>
      </c>
    </row>
    <row r="3933" spans="1:4" ht="13.5" x14ac:dyDescent="0.25">
      <c r="A3933" s="456">
        <v>89701</v>
      </c>
      <c r="B3933" s="456" t="s">
        <v>2055</v>
      </c>
      <c r="C3933" s="456" t="s">
        <v>65</v>
      </c>
      <c r="D3933" s="457">
        <v>209.33</v>
      </c>
    </row>
    <row r="3934" spans="1:4" ht="13.5" x14ac:dyDescent="0.25">
      <c r="A3934" s="456">
        <v>89702</v>
      </c>
      <c r="B3934" s="456" t="s">
        <v>2056</v>
      </c>
      <c r="C3934" s="456" t="s">
        <v>65</v>
      </c>
      <c r="D3934" s="457">
        <v>23.22</v>
      </c>
    </row>
    <row r="3935" spans="1:4" ht="13.5" x14ac:dyDescent="0.25">
      <c r="A3935" s="456">
        <v>89703</v>
      </c>
      <c r="B3935" s="456" t="s">
        <v>2057</v>
      </c>
      <c r="C3935" s="456" t="s">
        <v>65</v>
      </c>
      <c r="D3935" s="457">
        <v>57.08</v>
      </c>
    </row>
    <row r="3936" spans="1:4" ht="13.5" x14ac:dyDescent="0.25">
      <c r="A3936" s="456">
        <v>89704</v>
      </c>
      <c r="B3936" s="456" t="s">
        <v>2058</v>
      </c>
      <c r="C3936" s="456" t="s">
        <v>65</v>
      </c>
      <c r="D3936" s="457">
        <v>143.43</v>
      </c>
    </row>
    <row r="3937" spans="1:4" ht="13.5" x14ac:dyDescent="0.25">
      <c r="A3937" s="456">
        <v>89705</v>
      </c>
      <c r="B3937" s="456" t="s">
        <v>2059</v>
      </c>
      <c r="C3937" s="456" t="s">
        <v>65</v>
      </c>
      <c r="D3937" s="457">
        <v>28.24</v>
      </c>
    </row>
    <row r="3938" spans="1:4" ht="13.5" x14ac:dyDescent="0.25">
      <c r="A3938" s="456">
        <v>89706</v>
      </c>
      <c r="B3938" s="456" t="s">
        <v>2060</v>
      </c>
      <c r="C3938" s="456" t="s">
        <v>65</v>
      </c>
      <c r="D3938" s="457">
        <v>64.31</v>
      </c>
    </row>
    <row r="3939" spans="1:4" ht="13.5" x14ac:dyDescent="0.25">
      <c r="A3939" s="456">
        <v>89718</v>
      </c>
      <c r="B3939" s="456" t="s">
        <v>2061</v>
      </c>
      <c r="C3939" s="456" t="s">
        <v>13</v>
      </c>
      <c r="D3939" s="457">
        <v>42.89</v>
      </c>
    </row>
    <row r="3940" spans="1:4" ht="13.5" x14ac:dyDescent="0.25">
      <c r="A3940" s="456">
        <v>89719</v>
      </c>
      <c r="B3940" s="456" t="s">
        <v>2062</v>
      </c>
      <c r="C3940" s="456" t="s">
        <v>65</v>
      </c>
      <c r="D3940" s="457">
        <v>12.61</v>
      </c>
    </row>
    <row r="3941" spans="1:4" ht="13.5" x14ac:dyDescent="0.25">
      <c r="A3941" s="456">
        <v>89720</v>
      </c>
      <c r="B3941" s="456" t="s">
        <v>2063</v>
      </c>
      <c r="C3941" s="456" t="s">
        <v>65</v>
      </c>
      <c r="D3941" s="457">
        <v>15.09</v>
      </c>
    </row>
    <row r="3942" spans="1:4" ht="13.5" x14ac:dyDescent="0.25">
      <c r="A3942" s="456">
        <v>89721</v>
      </c>
      <c r="B3942" s="456" t="s">
        <v>2064</v>
      </c>
      <c r="C3942" s="456" t="s">
        <v>65</v>
      </c>
      <c r="D3942" s="457">
        <v>15.92</v>
      </c>
    </row>
    <row r="3943" spans="1:4" ht="13.5" x14ac:dyDescent="0.25">
      <c r="A3943" s="456">
        <v>89722</v>
      </c>
      <c r="B3943" s="456" t="s">
        <v>7655</v>
      </c>
      <c r="C3943" s="456" t="s">
        <v>65</v>
      </c>
      <c r="D3943" s="457">
        <v>27.64</v>
      </c>
    </row>
    <row r="3944" spans="1:4" ht="13.5" x14ac:dyDescent="0.25">
      <c r="A3944" s="456">
        <v>89723</v>
      </c>
      <c r="B3944" s="456" t="s">
        <v>2065</v>
      </c>
      <c r="C3944" s="456" t="s">
        <v>65</v>
      </c>
      <c r="D3944" s="457">
        <v>21.26</v>
      </c>
    </row>
    <row r="3945" spans="1:4" ht="13.5" x14ac:dyDescent="0.25">
      <c r="A3945" s="456">
        <v>89724</v>
      </c>
      <c r="B3945" s="456" t="s">
        <v>2066</v>
      </c>
      <c r="C3945" s="456" t="s">
        <v>65</v>
      </c>
      <c r="D3945" s="457">
        <v>10.47</v>
      </c>
    </row>
    <row r="3946" spans="1:4" ht="13.5" x14ac:dyDescent="0.25">
      <c r="A3946" s="456">
        <v>89725</v>
      </c>
      <c r="B3946" s="456" t="s">
        <v>2067</v>
      </c>
      <c r="C3946" s="456" t="s">
        <v>65</v>
      </c>
      <c r="D3946" s="457">
        <v>20.69</v>
      </c>
    </row>
    <row r="3947" spans="1:4" ht="13.5" x14ac:dyDescent="0.25">
      <c r="A3947" s="456">
        <v>89726</v>
      </c>
      <c r="B3947" s="456" t="s">
        <v>2068</v>
      </c>
      <c r="C3947" s="456" t="s">
        <v>65</v>
      </c>
      <c r="D3947" s="457">
        <v>7.23</v>
      </c>
    </row>
    <row r="3948" spans="1:4" ht="13.5" x14ac:dyDescent="0.25">
      <c r="A3948" s="456">
        <v>89727</v>
      </c>
      <c r="B3948" s="456" t="s">
        <v>2069</v>
      </c>
      <c r="C3948" s="456" t="s">
        <v>65</v>
      </c>
      <c r="D3948" s="457">
        <v>23.35</v>
      </c>
    </row>
    <row r="3949" spans="1:4" ht="13.5" x14ac:dyDescent="0.25">
      <c r="A3949" s="456">
        <v>89728</v>
      </c>
      <c r="B3949" s="456" t="s">
        <v>2070</v>
      </c>
      <c r="C3949" s="456" t="s">
        <v>65</v>
      </c>
      <c r="D3949" s="457">
        <v>11.28</v>
      </c>
    </row>
    <row r="3950" spans="1:4" ht="13.5" x14ac:dyDescent="0.25">
      <c r="A3950" s="456">
        <v>89729</v>
      </c>
      <c r="B3950" s="456" t="s">
        <v>2071</v>
      </c>
      <c r="C3950" s="456" t="s">
        <v>65</v>
      </c>
      <c r="D3950" s="457">
        <v>32.71</v>
      </c>
    </row>
    <row r="3951" spans="1:4" ht="13.5" x14ac:dyDescent="0.25">
      <c r="A3951" s="456">
        <v>89730</v>
      </c>
      <c r="B3951" s="456" t="s">
        <v>2072</v>
      </c>
      <c r="C3951" s="456" t="s">
        <v>65</v>
      </c>
      <c r="D3951" s="457">
        <v>12.33</v>
      </c>
    </row>
    <row r="3952" spans="1:4" ht="13.5" x14ac:dyDescent="0.25">
      <c r="A3952" s="456">
        <v>89731</v>
      </c>
      <c r="B3952" s="456" t="s">
        <v>2073</v>
      </c>
      <c r="C3952" s="456" t="s">
        <v>65</v>
      </c>
      <c r="D3952" s="457">
        <v>11.46</v>
      </c>
    </row>
    <row r="3953" spans="1:4" ht="13.5" x14ac:dyDescent="0.25">
      <c r="A3953" s="456">
        <v>89732</v>
      </c>
      <c r="B3953" s="456" t="s">
        <v>2074</v>
      </c>
      <c r="C3953" s="456" t="s">
        <v>65</v>
      </c>
      <c r="D3953" s="457">
        <v>12.23</v>
      </c>
    </row>
    <row r="3954" spans="1:4" ht="13.5" x14ac:dyDescent="0.25">
      <c r="A3954" s="456">
        <v>89733</v>
      </c>
      <c r="B3954" s="456" t="s">
        <v>2075</v>
      </c>
      <c r="C3954" s="456" t="s">
        <v>65</v>
      </c>
      <c r="D3954" s="457">
        <v>20.49</v>
      </c>
    </row>
    <row r="3955" spans="1:4" ht="13.5" x14ac:dyDescent="0.25">
      <c r="A3955" s="456">
        <v>89734</v>
      </c>
      <c r="B3955" s="456" t="s">
        <v>2076</v>
      </c>
      <c r="C3955" s="456" t="s">
        <v>65</v>
      </c>
      <c r="D3955" s="457">
        <v>32.71</v>
      </c>
    </row>
    <row r="3956" spans="1:4" ht="13.5" x14ac:dyDescent="0.25">
      <c r="A3956" s="456">
        <v>89735</v>
      </c>
      <c r="B3956" s="456" t="s">
        <v>2077</v>
      </c>
      <c r="C3956" s="456" t="s">
        <v>65</v>
      </c>
      <c r="D3956" s="457">
        <v>21.75</v>
      </c>
    </row>
    <row r="3957" spans="1:4" ht="13.5" x14ac:dyDescent="0.25">
      <c r="A3957" s="456">
        <v>89736</v>
      </c>
      <c r="B3957" s="456" t="s">
        <v>2078</v>
      </c>
      <c r="C3957" s="456" t="s">
        <v>65</v>
      </c>
      <c r="D3957" s="457">
        <v>8.77</v>
      </c>
    </row>
    <row r="3958" spans="1:4" ht="13.5" x14ac:dyDescent="0.25">
      <c r="A3958" s="456">
        <v>89737</v>
      </c>
      <c r="B3958" s="456" t="s">
        <v>2079</v>
      </c>
      <c r="C3958" s="456" t="s">
        <v>65</v>
      </c>
      <c r="D3958" s="457">
        <v>20.37</v>
      </c>
    </row>
    <row r="3959" spans="1:4" ht="13.5" x14ac:dyDescent="0.25">
      <c r="A3959" s="456">
        <v>89738</v>
      </c>
      <c r="B3959" s="456" t="s">
        <v>2080</v>
      </c>
      <c r="C3959" s="456" t="s">
        <v>65</v>
      </c>
      <c r="D3959" s="457">
        <v>17.47</v>
      </c>
    </row>
    <row r="3960" spans="1:4" ht="13.5" x14ac:dyDescent="0.25">
      <c r="A3960" s="456">
        <v>89739</v>
      </c>
      <c r="B3960" s="456" t="s">
        <v>2081</v>
      </c>
      <c r="C3960" s="456" t="s">
        <v>65</v>
      </c>
      <c r="D3960" s="457">
        <v>21.47</v>
      </c>
    </row>
    <row r="3961" spans="1:4" ht="13.5" x14ac:dyDescent="0.25">
      <c r="A3961" s="456">
        <v>89740</v>
      </c>
      <c r="B3961" s="456" t="s">
        <v>2082</v>
      </c>
      <c r="C3961" s="456" t="s">
        <v>65</v>
      </c>
      <c r="D3961" s="457">
        <v>8.01</v>
      </c>
    </row>
    <row r="3962" spans="1:4" ht="13.5" x14ac:dyDescent="0.25">
      <c r="A3962" s="456">
        <v>89741</v>
      </c>
      <c r="B3962" s="456" t="s">
        <v>2083</v>
      </c>
      <c r="C3962" s="456" t="s">
        <v>65</v>
      </c>
      <c r="D3962" s="457">
        <v>24.08</v>
      </c>
    </row>
    <row r="3963" spans="1:4" ht="13.5" x14ac:dyDescent="0.25">
      <c r="A3963" s="456">
        <v>89742</v>
      </c>
      <c r="B3963" s="456" t="s">
        <v>2084</v>
      </c>
      <c r="C3963" s="456" t="s">
        <v>65</v>
      </c>
      <c r="D3963" s="457">
        <v>36.020000000000003</v>
      </c>
    </row>
    <row r="3964" spans="1:4" ht="13.5" x14ac:dyDescent="0.25">
      <c r="A3964" s="456">
        <v>89743</v>
      </c>
      <c r="B3964" s="456" t="s">
        <v>2085</v>
      </c>
      <c r="C3964" s="456" t="s">
        <v>65</v>
      </c>
      <c r="D3964" s="457">
        <v>51.72</v>
      </c>
    </row>
    <row r="3965" spans="1:4" ht="13.5" x14ac:dyDescent="0.25">
      <c r="A3965" s="456">
        <v>89744</v>
      </c>
      <c r="B3965" s="456" t="s">
        <v>2086</v>
      </c>
      <c r="C3965" s="456" t="s">
        <v>65</v>
      </c>
      <c r="D3965" s="457">
        <v>26.21</v>
      </c>
    </row>
    <row r="3966" spans="1:4" ht="13.5" x14ac:dyDescent="0.25">
      <c r="A3966" s="456">
        <v>89745</v>
      </c>
      <c r="B3966" s="456" t="s">
        <v>2087</v>
      </c>
      <c r="C3966" s="456" t="s">
        <v>65</v>
      </c>
      <c r="D3966" s="457">
        <v>38.24</v>
      </c>
    </row>
    <row r="3967" spans="1:4" ht="13.5" x14ac:dyDescent="0.25">
      <c r="A3967" s="456">
        <v>89746</v>
      </c>
      <c r="B3967" s="456" t="s">
        <v>2088</v>
      </c>
      <c r="C3967" s="456" t="s">
        <v>65</v>
      </c>
      <c r="D3967" s="457">
        <v>26.14</v>
      </c>
    </row>
    <row r="3968" spans="1:4" ht="13.5" x14ac:dyDescent="0.25">
      <c r="A3968" s="456">
        <v>89747</v>
      </c>
      <c r="B3968" s="456" t="s">
        <v>2089</v>
      </c>
      <c r="C3968" s="456" t="s">
        <v>65</v>
      </c>
      <c r="D3968" s="457">
        <v>14.52</v>
      </c>
    </row>
    <row r="3969" spans="1:4" ht="13.5" x14ac:dyDescent="0.25">
      <c r="A3969" s="456">
        <v>89748</v>
      </c>
      <c r="B3969" s="456" t="s">
        <v>2090</v>
      </c>
      <c r="C3969" s="456" t="s">
        <v>65</v>
      </c>
      <c r="D3969" s="457">
        <v>43.23</v>
      </c>
    </row>
    <row r="3970" spans="1:4" ht="13.5" x14ac:dyDescent="0.25">
      <c r="A3970" s="456">
        <v>89749</v>
      </c>
      <c r="B3970" s="456" t="s">
        <v>2091</v>
      </c>
      <c r="C3970" s="456" t="s">
        <v>65</v>
      </c>
      <c r="D3970" s="457">
        <v>17.47</v>
      </c>
    </row>
    <row r="3971" spans="1:4" ht="13.5" x14ac:dyDescent="0.25">
      <c r="A3971" s="456">
        <v>89750</v>
      </c>
      <c r="B3971" s="456" t="s">
        <v>2092</v>
      </c>
      <c r="C3971" s="456" t="s">
        <v>65</v>
      </c>
      <c r="D3971" s="457">
        <v>73.42</v>
      </c>
    </row>
    <row r="3972" spans="1:4" ht="13.5" x14ac:dyDescent="0.25">
      <c r="A3972" s="456">
        <v>89751</v>
      </c>
      <c r="B3972" s="456" t="s">
        <v>2093</v>
      </c>
      <c r="C3972" s="456" t="s">
        <v>65</v>
      </c>
      <c r="D3972" s="457">
        <v>6.72</v>
      </c>
    </row>
    <row r="3973" spans="1:4" ht="13.5" x14ac:dyDescent="0.25">
      <c r="A3973" s="456">
        <v>89752</v>
      </c>
      <c r="B3973" s="456" t="s">
        <v>2094</v>
      </c>
      <c r="C3973" s="456" t="s">
        <v>65</v>
      </c>
      <c r="D3973" s="457">
        <v>6.4</v>
      </c>
    </row>
    <row r="3974" spans="1:4" ht="13.5" x14ac:dyDescent="0.25">
      <c r="A3974" s="456">
        <v>89753</v>
      </c>
      <c r="B3974" s="456" t="s">
        <v>2095</v>
      </c>
      <c r="C3974" s="456" t="s">
        <v>65</v>
      </c>
      <c r="D3974" s="457">
        <v>10.01</v>
      </c>
    </row>
    <row r="3975" spans="1:4" ht="13.5" x14ac:dyDescent="0.25">
      <c r="A3975" s="456">
        <v>89754</v>
      </c>
      <c r="B3975" s="456" t="s">
        <v>2096</v>
      </c>
      <c r="C3975" s="456" t="s">
        <v>65</v>
      </c>
      <c r="D3975" s="457">
        <v>19.18</v>
      </c>
    </row>
    <row r="3976" spans="1:4" ht="13.5" x14ac:dyDescent="0.25">
      <c r="A3976" s="456">
        <v>89755</v>
      </c>
      <c r="B3976" s="456" t="s">
        <v>2097</v>
      </c>
      <c r="C3976" s="456" t="s">
        <v>65</v>
      </c>
      <c r="D3976" s="457">
        <v>13.85</v>
      </c>
    </row>
    <row r="3977" spans="1:4" ht="13.5" x14ac:dyDescent="0.25">
      <c r="A3977" s="456">
        <v>89756</v>
      </c>
      <c r="B3977" s="456" t="s">
        <v>2098</v>
      </c>
      <c r="C3977" s="456" t="s">
        <v>65</v>
      </c>
      <c r="D3977" s="457">
        <v>23.81</v>
      </c>
    </row>
    <row r="3978" spans="1:4" ht="13.5" x14ac:dyDescent="0.25">
      <c r="A3978" s="456">
        <v>89757</v>
      </c>
      <c r="B3978" s="456" t="s">
        <v>2099</v>
      </c>
      <c r="C3978" s="456" t="s">
        <v>65</v>
      </c>
      <c r="D3978" s="457">
        <v>36.49</v>
      </c>
    </row>
    <row r="3979" spans="1:4" ht="13.5" x14ac:dyDescent="0.25">
      <c r="A3979" s="456">
        <v>89758</v>
      </c>
      <c r="B3979" s="456" t="s">
        <v>2100</v>
      </c>
      <c r="C3979" s="456" t="s">
        <v>65</v>
      </c>
      <c r="D3979" s="457">
        <v>57.2</v>
      </c>
    </row>
    <row r="3980" spans="1:4" ht="13.5" x14ac:dyDescent="0.25">
      <c r="A3980" s="456">
        <v>89759</v>
      </c>
      <c r="B3980" s="456" t="s">
        <v>2101</v>
      </c>
      <c r="C3980" s="456" t="s">
        <v>65</v>
      </c>
      <c r="D3980" s="457">
        <v>9.43</v>
      </c>
    </row>
    <row r="3981" spans="1:4" ht="13.5" x14ac:dyDescent="0.25">
      <c r="A3981" s="456">
        <v>89760</v>
      </c>
      <c r="B3981" s="456" t="s">
        <v>2102</v>
      </c>
      <c r="C3981" s="456" t="s">
        <v>65</v>
      </c>
      <c r="D3981" s="457">
        <v>22.8</v>
      </c>
    </row>
    <row r="3982" spans="1:4" ht="13.5" x14ac:dyDescent="0.25">
      <c r="A3982" s="456">
        <v>89761</v>
      </c>
      <c r="B3982" s="456" t="s">
        <v>2103</v>
      </c>
      <c r="C3982" s="456" t="s">
        <v>65</v>
      </c>
      <c r="D3982" s="457">
        <v>37.68</v>
      </c>
    </row>
    <row r="3983" spans="1:4" ht="13.5" x14ac:dyDescent="0.25">
      <c r="A3983" s="456">
        <v>89762</v>
      </c>
      <c r="B3983" s="456" t="s">
        <v>2104</v>
      </c>
      <c r="C3983" s="456" t="s">
        <v>65</v>
      </c>
      <c r="D3983" s="457">
        <v>53.64</v>
      </c>
    </row>
    <row r="3984" spans="1:4" ht="13.5" x14ac:dyDescent="0.25">
      <c r="A3984" s="456">
        <v>89763</v>
      </c>
      <c r="B3984" s="456" t="s">
        <v>2105</v>
      </c>
      <c r="C3984" s="456" t="s">
        <v>65</v>
      </c>
      <c r="D3984" s="457">
        <v>211.52</v>
      </c>
    </row>
    <row r="3985" spans="1:4" ht="13.5" x14ac:dyDescent="0.25">
      <c r="A3985" s="456">
        <v>89764</v>
      </c>
      <c r="B3985" s="456" t="s">
        <v>2106</v>
      </c>
      <c r="C3985" s="456" t="s">
        <v>65</v>
      </c>
      <c r="D3985" s="457">
        <v>40.880000000000003</v>
      </c>
    </row>
    <row r="3986" spans="1:4" ht="13.5" x14ac:dyDescent="0.25">
      <c r="A3986" s="456">
        <v>89765</v>
      </c>
      <c r="B3986" s="456" t="s">
        <v>2107</v>
      </c>
      <c r="C3986" s="456" t="s">
        <v>65</v>
      </c>
      <c r="D3986" s="457">
        <v>16.34</v>
      </c>
    </row>
    <row r="3987" spans="1:4" ht="13.5" x14ac:dyDescent="0.25">
      <c r="A3987" s="456">
        <v>89766</v>
      </c>
      <c r="B3987" s="456" t="s">
        <v>2108</v>
      </c>
      <c r="C3987" s="456" t="s">
        <v>65</v>
      </c>
      <c r="D3987" s="457">
        <v>24.68</v>
      </c>
    </row>
    <row r="3988" spans="1:4" ht="13.5" x14ac:dyDescent="0.25">
      <c r="A3988" s="456">
        <v>89767</v>
      </c>
      <c r="B3988" s="456" t="s">
        <v>2109</v>
      </c>
      <c r="C3988" s="456" t="s">
        <v>65</v>
      </c>
      <c r="D3988" s="457">
        <v>24.68</v>
      </c>
    </row>
    <row r="3989" spans="1:4" ht="13.5" x14ac:dyDescent="0.25">
      <c r="A3989" s="456">
        <v>89768</v>
      </c>
      <c r="B3989" s="456" t="s">
        <v>2110</v>
      </c>
      <c r="C3989" s="456" t="s">
        <v>65</v>
      </c>
      <c r="D3989" s="457">
        <v>24.9</v>
      </c>
    </row>
    <row r="3990" spans="1:4" ht="13.5" x14ac:dyDescent="0.25">
      <c r="A3990" s="456">
        <v>89769</v>
      </c>
      <c r="B3990" s="456" t="s">
        <v>2111</v>
      </c>
      <c r="C3990" s="456" t="s">
        <v>65</v>
      </c>
      <c r="D3990" s="457">
        <v>60.36</v>
      </c>
    </row>
    <row r="3991" spans="1:4" ht="13.5" x14ac:dyDescent="0.25">
      <c r="A3991" s="456">
        <v>89772</v>
      </c>
      <c r="B3991" s="456" t="s">
        <v>2112</v>
      </c>
      <c r="C3991" s="456" t="s">
        <v>13</v>
      </c>
      <c r="D3991" s="457">
        <v>79.28</v>
      </c>
    </row>
    <row r="3992" spans="1:4" ht="13.5" x14ac:dyDescent="0.25">
      <c r="A3992" s="456">
        <v>89774</v>
      </c>
      <c r="B3992" s="456" t="s">
        <v>2113</v>
      </c>
      <c r="C3992" s="456" t="s">
        <v>65</v>
      </c>
      <c r="D3992" s="457">
        <v>16.739999999999998</v>
      </c>
    </row>
    <row r="3993" spans="1:4" ht="13.5" x14ac:dyDescent="0.25">
      <c r="A3993" s="456">
        <v>89776</v>
      </c>
      <c r="B3993" s="456" t="s">
        <v>2114</v>
      </c>
      <c r="C3993" s="456" t="s">
        <v>65</v>
      </c>
      <c r="D3993" s="457">
        <v>23.83</v>
      </c>
    </row>
    <row r="3994" spans="1:4" ht="13.5" x14ac:dyDescent="0.25">
      <c r="A3994" s="456">
        <v>89777</v>
      </c>
      <c r="B3994" s="456" t="s">
        <v>2115</v>
      </c>
      <c r="C3994" s="456" t="s">
        <v>65</v>
      </c>
      <c r="D3994" s="457">
        <v>31.37</v>
      </c>
    </row>
    <row r="3995" spans="1:4" ht="13.5" x14ac:dyDescent="0.25">
      <c r="A3995" s="456">
        <v>89778</v>
      </c>
      <c r="B3995" s="456" t="s">
        <v>2116</v>
      </c>
      <c r="C3995" s="456" t="s">
        <v>65</v>
      </c>
      <c r="D3995" s="457">
        <v>20.68</v>
      </c>
    </row>
    <row r="3996" spans="1:4" ht="13.5" x14ac:dyDescent="0.25">
      <c r="A3996" s="456">
        <v>89779</v>
      </c>
      <c r="B3996" s="456" t="s">
        <v>2117</v>
      </c>
      <c r="C3996" s="456" t="s">
        <v>65</v>
      </c>
      <c r="D3996" s="457">
        <v>33.81</v>
      </c>
    </row>
    <row r="3997" spans="1:4" ht="13.5" x14ac:dyDescent="0.25">
      <c r="A3997" s="456">
        <v>89780</v>
      </c>
      <c r="B3997" s="456" t="s">
        <v>2118</v>
      </c>
      <c r="C3997" s="456" t="s">
        <v>65</v>
      </c>
      <c r="D3997" s="457">
        <v>31.37</v>
      </c>
    </row>
    <row r="3998" spans="1:4" ht="13.5" x14ac:dyDescent="0.25">
      <c r="A3998" s="456">
        <v>89781</v>
      </c>
      <c r="B3998" s="456" t="s">
        <v>2119</v>
      </c>
      <c r="C3998" s="456" t="s">
        <v>65</v>
      </c>
      <c r="D3998" s="457">
        <v>46.93</v>
      </c>
    </row>
    <row r="3999" spans="1:4" ht="13.5" x14ac:dyDescent="0.25">
      <c r="A3999" s="456">
        <v>89782</v>
      </c>
      <c r="B3999" s="456" t="s">
        <v>2120</v>
      </c>
      <c r="C3999" s="456" t="s">
        <v>65</v>
      </c>
      <c r="D3999" s="457">
        <v>12.11</v>
      </c>
    </row>
    <row r="4000" spans="1:4" ht="13.5" x14ac:dyDescent="0.25">
      <c r="A4000" s="456">
        <v>89783</v>
      </c>
      <c r="B4000" s="456" t="s">
        <v>2121</v>
      </c>
      <c r="C4000" s="456" t="s">
        <v>65</v>
      </c>
      <c r="D4000" s="457">
        <v>12.45</v>
      </c>
    </row>
    <row r="4001" spans="1:4" ht="13.5" x14ac:dyDescent="0.25">
      <c r="A4001" s="456">
        <v>89784</v>
      </c>
      <c r="B4001" s="456" t="s">
        <v>2122</v>
      </c>
      <c r="C4001" s="456" t="s">
        <v>65</v>
      </c>
      <c r="D4001" s="457">
        <v>22.05</v>
      </c>
    </row>
    <row r="4002" spans="1:4" ht="13.5" x14ac:dyDescent="0.25">
      <c r="A4002" s="456">
        <v>89785</v>
      </c>
      <c r="B4002" s="456" t="s">
        <v>2123</v>
      </c>
      <c r="C4002" s="456" t="s">
        <v>65</v>
      </c>
      <c r="D4002" s="457">
        <v>24.24</v>
      </c>
    </row>
    <row r="4003" spans="1:4" ht="13.5" x14ac:dyDescent="0.25">
      <c r="A4003" s="456">
        <v>89786</v>
      </c>
      <c r="B4003" s="456" t="s">
        <v>2124</v>
      </c>
      <c r="C4003" s="456" t="s">
        <v>65</v>
      </c>
      <c r="D4003" s="457">
        <v>37.119999999999997</v>
      </c>
    </row>
    <row r="4004" spans="1:4" ht="13.5" x14ac:dyDescent="0.25">
      <c r="A4004" s="456">
        <v>89787</v>
      </c>
      <c r="B4004" s="456" t="s">
        <v>2125</v>
      </c>
      <c r="C4004" s="456" t="s">
        <v>65</v>
      </c>
      <c r="D4004" s="457">
        <v>46.93</v>
      </c>
    </row>
    <row r="4005" spans="1:4" ht="13.5" x14ac:dyDescent="0.25">
      <c r="A4005" s="456">
        <v>89788</v>
      </c>
      <c r="B4005" s="456" t="s">
        <v>2126</v>
      </c>
      <c r="C4005" s="456" t="s">
        <v>65</v>
      </c>
      <c r="D4005" s="457">
        <v>92.13</v>
      </c>
    </row>
    <row r="4006" spans="1:4" ht="13.5" x14ac:dyDescent="0.25">
      <c r="A4006" s="456">
        <v>89789</v>
      </c>
      <c r="B4006" s="456" t="s">
        <v>2127</v>
      </c>
      <c r="C4006" s="456" t="s">
        <v>65</v>
      </c>
      <c r="D4006" s="457">
        <v>93.6</v>
      </c>
    </row>
    <row r="4007" spans="1:4" ht="13.5" x14ac:dyDescent="0.25">
      <c r="A4007" s="456">
        <v>89790</v>
      </c>
      <c r="B4007" s="456" t="s">
        <v>2128</v>
      </c>
      <c r="C4007" s="456" t="s">
        <v>65</v>
      </c>
      <c r="D4007" s="457">
        <v>229.13</v>
      </c>
    </row>
    <row r="4008" spans="1:4" ht="13.5" x14ac:dyDescent="0.25">
      <c r="A4008" s="456">
        <v>89791</v>
      </c>
      <c r="B4008" s="456" t="s">
        <v>2129</v>
      </c>
      <c r="C4008" s="456" t="s">
        <v>65</v>
      </c>
      <c r="D4008" s="457">
        <v>234.52</v>
      </c>
    </row>
    <row r="4009" spans="1:4" ht="13.5" x14ac:dyDescent="0.25">
      <c r="A4009" s="456">
        <v>89792</v>
      </c>
      <c r="B4009" s="456" t="s">
        <v>2130</v>
      </c>
      <c r="C4009" s="456" t="s">
        <v>65</v>
      </c>
      <c r="D4009" s="457">
        <v>269.89</v>
      </c>
    </row>
    <row r="4010" spans="1:4" ht="13.5" x14ac:dyDescent="0.25">
      <c r="A4010" s="456">
        <v>89793</v>
      </c>
      <c r="B4010" s="456" t="s">
        <v>2131</v>
      </c>
      <c r="C4010" s="456" t="s">
        <v>65</v>
      </c>
      <c r="D4010" s="457">
        <v>277.14999999999998</v>
      </c>
    </row>
    <row r="4011" spans="1:4" ht="13.5" x14ac:dyDescent="0.25">
      <c r="A4011" s="456">
        <v>89794</v>
      </c>
      <c r="B4011" s="456" t="s">
        <v>2132</v>
      </c>
      <c r="C4011" s="456" t="s">
        <v>65</v>
      </c>
      <c r="D4011" s="457">
        <v>21.92</v>
      </c>
    </row>
    <row r="4012" spans="1:4" ht="13.5" x14ac:dyDescent="0.25">
      <c r="A4012" s="456">
        <v>89795</v>
      </c>
      <c r="B4012" s="456" t="s">
        <v>2133</v>
      </c>
      <c r="C4012" s="456" t="s">
        <v>65</v>
      </c>
      <c r="D4012" s="457">
        <v>40.119999999999997</v>
      </c>
    </row>
    <row r="4013" spans="1:4" ht="13.5" x14ac:dyDescent="0.25">
      <c r="A4013" s="456">
        <v>89796</v>
      </c>
      <c r="B4013" s="456" t="s">
        <v>2134</v>
      </c>
      <c r="C4013" s="456" t="s">
        <v>65</v>
      </c>
      <c r="D4013" s="457">
        <v>45.08</v>
      </c>
    </row>
    <row r="4014" spans="1:4" ht="13.5" x14ac:dyDescent="0.25">
      <c r="A4014" s="456">
        <v>89797</v>
      </c>
      <c r="B4014" s="456" t="s">
        <v>2135</v>
      </c>
      <c r="C4014" s="456" t="s">
        <v>65</v>
      </c>
      <c r="D4014" s="457">
        <v>52.12</v>
      </c>
    </row>
    <row r="4015" spans="1:4" ht="13.5" x14ac:dyDescent="0.25">
      <c r="A4015" s="456">
        <v>89801</v>
      </c>
      <c r="B4015" s="456" t="s">
        <v>2136</v>
      </c>
      <c r="C4015" s="456" t="s">
        <v>65</v>
      </c>
      <c r="D4015" s="457">
        <v>8.01</v>
      </c>
    </row>
    <row r="4016" spans="1:4" ht="13.5" x14ac:dyDescent="0.25">
      <c r="A4016" s="456">
        <v>89802</v>
      </c>
      <c r="B4016" s="456" t="s">
        <v>2137</v>
      </c>
      <c r="C4016" s="456" t="s">
        <v>65</v>
      </c>
      <c r="D4016" s="457">
        <v>8.7799999999999994</v>
      </c>
    </row>
    <row r="4017" spans="1:4" ht="13.5" x14ac:dyDescent="0.25">
      <c r="A4017" s="456">
        <v>89803</v>
      </c>
      <c r="B4017" s="456" t="s">
        <v>2138</v>
      </c>
      <c r="C4017" s="456" t="s">
        <v>65</v>
      </c>
      <c r="D4017" s="457">
        <v>17.04</v>
      </c>
    </row>
    <row r="4018" spans="1:4" ht="13.5" x14ac:dyDescent="0.25">
      <c r="A4018" s="456">
        <v>89804</v>
      </c>
      <c r="B4018" s="456" t="s">
        <v>2139</v>
      </c>
      <c r="C4018" s="456" t="s">
        <v>65</v>
      </c>
      <c r="D4018" s="457">
        <v>18.3</v>
      </c>
    </row>
    <row r="4019" spans="1:4" ht="13.5" x14ac:dyDescent="0.25">
      <c r="A4019" s="456">
        <v>89805</v>
      </c>
      <c r="B4019" s="456" t="s">
        <v>2140</v>
      </c>
      <c r="C4019" s="456" t="s">
        <v>65</v>
      </c>
      <c r="D4019" s="457">
        <v>16.149999999999999</v>
      </c>
    </row>
    <row r="4020" spans="1:4" ht="13.5" x14ac:dyDescent="0.25">
      <c r="A4020" s="456">
        <v>89806</v>
      </c>
      <c r="B4020" s="456" t="s">
        <v>2141</v>
      </c>
      <c r="C4020" s="456" t="s">
        <v>65</v>
      </c>
      <c r="D4020" s="457">
        <v>17.25</v>
      </c>
    </row>
    <row r="4021" spans="1:4" ht="13.5" x14ac:dyDescent="0.25">
      <c r="A4021" s="456">
        <v>89807</v>
      </c>
      <c r="B4021" s="456" t="s">
        <v>2142</v>
      </c>
      <c r="C4021" s="456" t="s">
        <v>65</v>
      </c>
      <c r="D4021" s="457">
        <v>31.8</v>
      </c>
    </row>
    <row r="4022" spans="1:4" ht="13.5" x14ac:dyDescent="0.25">
      <c r="A4022" s="456">
        <v>89808</v>
      </c>
      <c r="B4022" s="456" t="s">
        <v>2143</v>
      </c>
      <c r="C4022" s="456" t="s">
        <v>65</v>
      </c>
      <c r="D4022" s="457">
        <v>47.5</v>
      </c>
    </row>
    <row r="4023" spans="1:4" ht="13.5" x14ac:dyDescent="0.25">
      <c r="A4023" s="456">
        <v>89809</v>
      </c>
      <c r="B4023" s="456" t="s">
        <v>2144</v>
      </c>
      <c r="C4023" s="456" t="s">
        <v>65</v>
      </c>
      <c r="D4023" s="457">
        <v>21.22</v>
      </c>
    </row>
    <row r="4024" spans="1:4" ht="13.5" x14ac:dyDescent="0.25">
      <c r="A4024" s="456">
        <v>89810</v>
      </c>
      <c r="B4024" s="456" t="s">
        <v>2145</v>
      </c>
      <c r="C4024" s="456" t="s">
        <v>65</v>
      </c>
      <c r="D4024" s="457">
        <v>21.15</v>
      </c>
    </row>
    <row r="4025" spans="1:4" ht="13.5" x14ac:dyDescent="0.25">
      <c r="A4025" s="456">
        <v>89811</v>
      </c>
      <c r="B4025" s="456" t="s">
        <v>2146</v>
      </c>
      <c r="C4025" s="456" t="s">
        <v>65</v>
      </c>
      <c r="D4025" s="457">
        <v>38.24</v>
      </c>
    </row>
    <row r="4026" spans="1:4" ht="13.5" x14ac:dyDescent="0.25">
      <c r="A4026" s="456">
        <v>89812</v>
      </c>
      <c r="B4026" s="456" t="s">
        <v>2147</v>
      </c>
      <c r="C4026" s="456" t="s">
        <v>65</v>
      </c>
      <c r="D4026" s="457">
        <v>68.430000000000007</v>
      </c>
    </row>
    <row r="4027" spans="1:4" ht="13.5" x14ac:dyDescent="0.25">
      <c r="A4027" s="456">
        <v>89813</v>
      </c>
      <c r="B4027" s="456" t="s">
        <v>2148</v>
      </c>
      <c r="C4027" s="456" t="s">
        <v>65</v>
      </c>
      <c r="D4027" s="457">
        <v>8.09</v>
      </c>
    </row>
    <row r="4028" spans="1:4" ht="13.5" x14ac:dyDescent="0.25">
      <c r="A4028" s="456">
        <v>89814</v>
      </c>
      <c r="B4028" s="456" t="s">
        <v>2149</v>
      </c>
      <c r="C4028" s="456" t="s">
        <v>65</v>
      </c>
      <c r="D4028" s="457">
        <v>17.260000000000002</v>
      </c>
    </row>
    <row r="4029" spans="1:4" ht="13.5" x14ac:dyDescent="0.25">
      <c r="A4029" s="456">
        <v>89815</v>
      </c>
      <c r="B4029" s="456" t="s">
        <v>2150</v>
      </c>
      <c r="C4029" s="456" t="s">
        <v>65</v>
      </c>
      <c r="D4029" s="457">
        <v>36.799999999999997</v>
      </c>
    </row>
    <row r="4030" spans="1:4" ht="13.5" x14ac:dyDescent="0.25">
      <c r="A4030" s="456">
        <v>89816</v>
      </c>
      <c r="B4030" s="456" t="s">
        <v>2151</v>
      </c>
      <c r="C4030" s="456" t="s">
        <v>65</v>
      </c>
      <c r="D4030" s="457">
        <v>52.76</v>
      </c>
    </row>
    <row r="4031" spans="1:4" ht="13.5" x14ac:dyDescent="0.25">
      <c r="A4031" s="456">
        <v>89817</v>
      </c>
      <c r="B4031" s="456" t="s">
        <v>2152</v>
      </c>
      <c r="C4031" s="456" t="s">
        <v>65</v>
      </c>
      <c r="D4031" s="457">
        <v>14.05</v>
      </c>
    </row>
    <row r="4032" spans="1:4" ht="13.5" x14ac:dyDescent="0.25">
      <c r="A4032" s="456">
        <v>89818</v>
      </c>
      <c r="B4032" s="456" t="s">
        <v>2153</v>
      </c>
      <c r="C4032" s="456" t="s">
        <v>65</v>
      </c>
      <c r="D4032" s="457">
        <v>210.64</v>
      </c>
    </row>
    <row r="4033" spans="1:4" ht="13.5" x14ac:dyDescent="0.25">
      <c r="A4033" s="456">
        <v>89819</v>
      </c>
      <c r="B4033" s="456" t="s">
        <v>2154</v>
      </c>
      <c r="C4033" s="456" t="s">
        <v>65</v>
      </c>
      <c r="D4033" s="457">
        <v>21.14</v>
      </c>
    </row>
    <row r="4034" spans="1:4" ht="13.5" x14ac:dyDescent="0.25">
      <c r="A4034" s="456">
        <v>89820</v>
      </c>
      <c r="B4034" s="456" t="s">
        <v>2155</v>
      </c>
      <c r="C4034" s="456" t="s">
        <v>65</v>
      </c>
      <c r="D4034" s="457">
        <v>40</v>
      </c>
    </row>
    <row r="4035" spans="1:4" ht="13.5" x14ac:dyDescent="0.25">
      <c r="A4035" s="456">
        <v>89821</v>
      </c>
      <c r="B4035" s="456" t="s">
        <v>2156</v>
      </c>
      <c r="C4035" s="456" t="s">
        <v>65</v>
      </c>
      <c r="D4035" s="457">
        <v>17.23</v>
      </c>
    </row>
    <row r="4036" spans="1:4" ht="13.5" x14ac:dyDescent="0.25">
      <c r="A4036" s="456">
        <v>89822</v>
      </c>
      <c r="B4036" s="456" t="s">
        <v>2157</v>
      </c>
      <c r="C4036" s="456" t="s">
        <v>65</v>
      </c>
      <c r="D4036" s="457">
        <v>28.84</v>
      </c>
    </row>
    <row r="4037" spans="1:4" ht="13.5" x14ac:dyDescent="0.25">
      <c r="A4037" s="456">
        <v>89823</v>
      </c>
      <c r="B4037" s="456" t="s">
        <v>2158</v>
      </c>
      <c r="C4037" s="456" t="s">
        <v>65</v>
      </c>
      <c r="D4037" s="457">
        <v>30.36</v>
      </c>
    </row>
    <row r="4038" spans="1:4" ht="13.5" x14ac:dyDescent="0.25">
      <c r="A4038" s="456">
        <v>89824</v>
      </c>
      <c r="B4038" s="456" t="s">
        <v>2159</v>
      </c>
      <c r="C4038" s="456" t="s">
        <v>65</v>
      </c>
      <c r="D4038" s="457">
        <v>50.05</v>
      </c>
    </row>
    <row r="4039" spans="1:4" ht="13.5" x14ac:dyDescent="0.25">
      <c r="A4039" s="456">
        <v>89825</v>
      </c>
      <c r="B4039" s="456" t="s">
        <v>2160</v>
      </c>
      <c r="C4039" s="456" t="s">
        <v>65</v>
      </c>
      <c r="D4039" s="457">
        <v>17.829999999999998</v>
      </c>
    </row>
    <row r="4040" spans="1:4" ht="13.5" x14ac:dyDescent="0.25">
      <c r="A4040" s="456">
        <v>89826</v>
      </c>
      <c r="B4040" s="456" t="s">
        <v>2161</v>
      </c>
      <c r="C4040" s="456" t="s">
        <v>65</v>
      </c>
      <c r="D4040" s="457">
        <v>215.15</v>
      </c>
    </row>
    <row r="4041" spans="1:4" ht="13.5" x14ac:dyDescent="0.25">
      <c r="A4041" s="456">
        <v>89827</v>
      </c>
      <c r="B4041" s="456" t="s">
        <v>2162</v>
      </c>
      <c r="C4041" s="456" t="s">
        <v>65</v>
      </c>
      <c r="D4041" s="457">
        <v>20.02</v>
      </c>
    </row>
    <row r="4042" spans="1:4" ht="13.5" x14ac:dyDescent="0.25">
      <c r="A4042" s="456">
        <v>89828</v>
      </c>
      <c r="B4042" s="456" t="s">
        <v>2163</v>
      </c>
      <c r="C4042" s="456" t="s">
        <v>65</v>
      </c>
      <c r="D4042" s="457">
        <v>76.22</v>
      </c>
    </row>
    <row r="4043" spans="1:4" ht="13.5" x14ac:dyDescent="0.25">
      <c r="A4043" s="456">
        <v>89829</v>
      </c>
      <c r="B4043" s="456" t="s">
        <v>2164</v>
      </c>
      <c r="C4043" s="456" t="s">
        <v>65</v>
      </c>
      <c r="D4043" s="457">
        <v>31.75</v>
      </c>
    </row>
    <row r="4044" spans="1:4" ht="13.5" x14ac:dyDescent="0.25">
      <c r="A4044" s="456">
        <v>89830</v>
      </c>
      <c r="B4044" s="456" t="s">
        <v>2165</v>
      </c>
      <c r="C4044" s="456" t="s">
        <v>65</v>
      </c>
      <c r="D4044" s="457">
        <v>34.75</v>
      </c>
    </row>
    <row r="4045" spans="1:4" ht="13.5" x14ac:dyDescent="0.25">
      <c r="A4045" s="456">
        <v>89831</v>
      </c>
      <c r="B4045" s="456" t="s">
        <v>2166</v>
      </c>
      <c r="C4045" s="456" t="s">
        <v>65</v>
      </c>
      <c r="D4045" s="457">
        <v>257.24</v>
      </c>
    </row>
    <row r="4046" spans="1:4" ht="13.5" x14ac:dyDescent="0.25">
      <c r="A4046" s="456">
        <v>89832</v>
      </c>
      <c r="B4046" s="456" t="s">
        <v>2167</v>
      </c>
      <c r="C4046" s="456" t="s">
        <v>65</v>
      </c>
      <c r="D4046" s="457">
        <v>52.46</v>
      </c>
    </row>
    <row r="4047" spans="1:4" ht="13.5" x14ac:dyDescent="0.25">
      <c r="A4047" s="456">
        <v>89833</v>
      </c>
      <c r="B4047" s="456" t="s">
        <v>2168</v>
      </c>
      <c r="C4047" s="456" t="s">
        <v>65</v>
      </c>
      <c r="D4047" s="457">
        <v>38.57</v>
      </c>
    </row>
    <row r="4048" spans="1:4" ht="13.5" x14ac:dyDescent="0.25">
      <c r="A4048" s="456">
        <v>89834</v>
      </c>
      <c r="B4048" s="456" t="s">
        <v>2169</v>
      </c>
      <c r="C4048" s="456" t="s">
        <v>65</v>
      </c>
      <c r="D4048" s="457">
        <v>45.61</v>
      </c>
    </row>
    <row r="4049" spans="1:4" ht="13.5" x14ac:dyDescent="0.25">
      <c r="A4049" s="456">
        <v>89835</v>
      </c>
      <c r="B4049" s="456" t="s">
        <v>2170</v>
      </c>
      <c r="C4049" s="456" t="s">
        <v>65</v>
      </c>
      <c r="D4049" s="457">
        <v>51.7</v>
      </c>
    </row>
    <row r="4050" spans="1:4" ht="13.5" x14ac:dyDescent="0.25">
      <c r="A4050" s="456">
        <v>89836</v>
      </c>
      <c r="B4050" s="456" t="s">
        <v>2171</v>
      </c>
      <c r="C4050" s="456" t="s">
        <v>65</v>
      </c>
      <c r="D4050" s="457">
        <v>347.6</v>
      </c>
    </row>
    <row r="4051" spans="1:4" ht="13.5" x14ac:dyDescent="0.25">
      <c r="A4051" s="456">
        <v>89837</v>
      </c>
      <c r="B4051" s="456" t="s">
        <v>2172</v>
      </c>
      <c r="C4051" s="456" t="s">
        <v>65</v>
      </c>
      <c r="D4051" s="457">
        <v>173.12</v>
      </c>
    </row>
    <row r="4052" spans="1:4" ht="13.5" x14ac:dyDescent="0.25">
      <c r="A4052" s="456">
        <v>89838</v>
      </c>
      <c r="B4052" s="456" t="s">
        <v>2173</v>
      </c>
      <c r="C4052" s="456" t="s">
        <v>65</v>
      </c>
      <c r="D4052" s="457">
        <v>188.92</v>
      </c>
    </row>
    <row r="4053" spans="1:4" ht="13.5" x14ac:dyDescent="0.25">
      <c r="A4053" s="456">
        <v>89839</v>
      </c>
      <c r="B4053" s="456" t="s">
        <v>2174</v>
      </c>
      <c r="C4053" s="456" t="s">
        <v>65</v>
      </c>
      <c r="D4053" s="457">
        <v>251</v>
      </c>
    </row>
    <row r="4054" spans="1:4" ht="13.5" x14ac:dyDescent="0.25">
      <c r="A4054" s="456">
        <v>89840</v>
      </c>
      <c r="B4054" s="456" t="s">
        <v>2175</v>
      </c>
      <c r="C4054" s="456" t="s">
        <v>65</v>
      </c>
      <c r="D4054" s="457">
        <v>218.85</v>
      </c>
    </row>
    <row r="4055" spans="1:4" ht="13.5" x14ac:dyDescent="0.25">
      <c r="A4055" s="456">
        <v>89841</v>
      </c>
      <c r="B4055" s="456" t="s">
        <v>2176</v>
      </c>
      <c r="C4055" s="456" t="s">
        <v>65</v>
      </c>
      <c r="D4055" s="457">
        <v>368.85</v>
      </c>
    </row>
    <row r="4056" spans="1:4" ht="13.5" x14ac:dyDescent="0.25">
      <c r="A4056" s="456">
        <v>89842</v>
      </c>
      <c r="B4056" s="456" t="s">
        <v>2177</v>
      </c>
      <c r="C4056" s="456" t="s">
        <v>65</v>
      </c>
      <c r="D4056" s="457">
        <v>58.59</v>
      </c>
    </row>
    <row r="4057" spans="1:4" ht="13.5" x14ac:dyDescent="0.25">
      <c r="A4057" s="456">
        <v>89844</v>
      </c>
      <c r="B4057" s="456" t="s">
        <v>2178</v>
      </c>
      <c r="C4057" s="456" t="s">
        <v>65</v>
      </c>
      <c r="D4057" s="457">
        <v>74.760000000000005</v>
      </c>
    </row>
    <row r="4058" spans="1:4" ht="13.5" x14ac:dyDescent="0.25">
      <c r="A4058" s="456">
        <v>89845</v>
      </c>
      <c r="B4058" s="456" t="s">
        <v>2179</v>
      </c>
      <c r="C4058" s="456" t="s">
        <v>65</v>
      </c>
      <c r="D4058" s="457">
        <v>116.32</v>
      </c>
    </row>
    <row r="4059" spans="1:4" ht="13.5" x14ac:dyDescent="0.25">
      <c r="A4059" s="456">
        <v>89846</v>
      </c>
      <c r="B4059" s="456" t="s">
        <v>2180</v>
      </c>
      <c r="C4059" s="456" t="s">
        <v>65</v>
      </c>
      <c r="D4059" s="457">
        <v>263.16000000000003</v>
      </c>
    </row>
    <row r="4060" spans="1:4" ht="13.5" x14ac:dyDescent="0.25">
      <c r="A4060" s="456">
        <v>89847</v>
      </c>
      <c r="B4060" s="456" t="s">
        <v>2181</v>
      </c>
      <c r="C4060" s="456" t="s">
        <v>65</v>
      </c>
      <c r="D4060" s="457">
        <v>324.20999999999998</v>
      </c>
    </row>
    <row r="4061" spans="1:4" ht="13.5" x14ac:dyDescent="0.25">
      <c r="A4061" s="456">
        <v>89850</v>
      </c>
      <c r="B4061" s="456" t="s">
        <v>2182</v>
      </c>
      <c r="C4061" s="456" t="s">
        <v>65</v>
      </c>
      <c r="D4061" s="457">
        <v>25.82</v>
      </c>
    </row>
    <row r="4062" spans="1:4" ht="13.5" x14ac:dyDescent="0.25">
      <c r="A4062" s="456">
        <v>89851</v>
      </c>
      <c r="B4062" s="456" t="s">
        <v>2183</v>
      </c>
      <c r="C4062" s="456" t="s">
        <v>65</v>
      </c>
      <c r="D4062" s="457">
        <v>25.75</v>
      </c>
    </row>
    <row r="4063" spans="1:4" ht="13.5" x14ac:dyDescent="0.25">
      <c r="A4063" s="456">
        <v>89852</v>
      </c>
      <c r="B4063" s="456" t="s">
        <v>2184</v>
      </c>
      <c r="C4063" s="456" t="s">
        <v>65</v>
      </c>
      <c r="D4063" s="457">
        <v>42.84</v>
      </c>
    </row>
    <row r="4064" spans="1:4" ht="13.5" x14ac:dyDescent="0.25">
      <c r="A4064" s="456">
        <v>89853</v>
      </c>
      <c r="B4064" s="456" t="s">
        <v>2185</v>
      </c>
      <c r="C4064" s="456" t="s">
        <v>65</v>
      </c>
      <c r="D4064" s="457">
        <v>73.03</v>
      </c>
    </row>
    <row r="4065" spans="1:4" ht="13.5" x14ac:dyDescent="0.25">
      <c r="A4065" s="456">
        <v>89854</v>
      </c>
      <c r="B4065" s="456" t="s">
        <v>2186</v>
      </c>
      <c r="C4065" s="456" t="s">
        <v>65</v>
      </c>
      <c r="D4065" s="457">
        <v>95.37</v>
      </c>
    </row>
    <row r="4066" spans="1:4" ht="13.5" x14ac:dyDescent="0.25">
      <c r="A4066" s="456">
        <v>89855</v>
      </c>
      <c r="B4066" s="456" t="s">
        <v>2187</v>
      </c>
      <c r="C4066" s="456" t="s">
        <v>65</v>
      </c>
      <c r="D4066" s="457">
        <v>101.46</v>
      </c>
    </row>
    <row r="4067" spans="1:4" ht="13.5" x14ac:dyDescent="0.25">
      <c r="A4067" s="456">
        <v>89856</v>
      </c>
      <c r="B4067" s="456" t="s">
        <v>2188</v>
      </c>
      <c r="C4067" s="456" t="s">
        <v>65</v>
      </c>
      <c r="D4067" s="457">
        <v>20.3</v>
      </c>
    </row>
    <row r="4068" spans="1:4" ht="13.5" x14ac:dyDescent="0.25">
      <c r="A4068" s="456">
        <v>89857</v>
      </c>
      <c r="B4068" s="456" t="s">
        <v>2189</v>
      </c>
      <c r="C4068" s="456" t="s">
        <v>65</v>
      </c>
      <c r="D4068" s="457">
        <v>33.43</v>
      </c>
    </row>
    <row r="4069" spans="1:4" ht="13.5" x14ac:dyDescent="0.25">
      <c r="A4069" s="456">
        <v>89859</v>
      </c>
      <c r="B4069" s="456" t="s">
        <v>2190</v>
      </c>
      <c r="C4069" s="456" t="s">
        <v>65</v>
      </c>
      <c r="D4069" s="457">
        <v>114.96</v>
      </c>
    </row>
    <row r="4070" spans="1:4" ht="13.5" x14ac:dyDescent="0.25">
      <c r="A4070" s="456">
        <v>89860</v>
      </c>
      <c r="B4070" s="456" t="s">
        <v>2191</v>
      </c>
      <c r="C4070" s="456" t="s">
        <v>65</v>
      </c>
      <c r="D4070" s="457">
        <v>44.7</v>
      </c>
    </row>
    <row r="4071" spans="1:4" ht="13.5" x14ac:dyDescent="0.25">
      <c r="A4071" s="456">
        <v>89861</v>
      </c>
      <c r="B4071" s="456" t="s">
        <v>2192</v>
      </c>
      <c r="C4071" s="456" t="s">
        <v>65</v>
      </c>
      <c r="D4071" s="457">
        <v>51.74</v>
      </c>
    </row>
    <row r="4072" spans="1:4" ht="13.5" x14ac:dyDescent="0.25">
      <c r="A4072" s="456">
        <v>89862</v>
      </c>
      <c r="B4072" s="456" t="s">
        <v>2193</v>
      </c>
      <c r="C4072" s="456" t="s">
        <v>65</v>
      </c>
      <c r="D4072" s="457">
        <v>103.39</v>
      </c>
    </row>
    <row r="4073" spans="1:4" ht="13.5" x14ac:dyDescent="0.25">
      <c r="A4073" s="456">
        <v>89863</v>
      </c>
      <c r="B4073" s="456" t="s">
        <v>2194</v>
      </c>
      <c r="C4073" s="456" t="s">
        <v>65</v>
      </c>
      <c r="D4073" s="457">
        <v>220.93</v>
      </c>
    </row>
    <row r="4074" spans="1:4" ht="13.5" x14ac:dyDescent="0.25">
      <c r="A4074" s="456">
        <v>89866</v>
      </c>
      <c r="B4074" s="456" t="s">
        <v>2195</v>
      </c>
      <c r="C4074" s="456" t="s">
        <v>65</v>
      </c>
      <c r="D4074" s="457">
        <v>4.74</v>
      </c>
    </row>
    <row r="4075" spans="1:4" ht="13.5" x14ac:dyDescent="0.25">
      <c r="A4075" s="456">
        <v>89867</v>
      </c>
      <c r="B4075" s="456" t="s">
        <v>2196</v>
      </c>
      <c r="C4075" s="456" t="s">
        <v>65</v>
      </c>
      <c r="D4075" s="457">
        <v>5.56</v>
      </c>
    </row>
    <row r="4076" spans="1:4" ht="13.5" x14ac:dyDescent="0.25">
      <c r="A4076" s="456">
        <v>89868</v>
      </c>
      <c r="B4076" s="456" t="s">
        <v>2197</v>
      </c>
      <c r="C4076" s="456" t="s">
        <v>65</v>
      </c>
      <c r="D4076" s="457">
        <v>3.64</v>
      </c>
    </row>
    <row r="4077" spans="1:4" ht="13.5" x14ac:dyDescent="0.25">
      <c r="A4077" s="456">
        <v>89869</v>
      </c>
      <c r="B4077" s="456" t="s">
        <v>2198</v>
      </c>
      <c r="C4077" s="456" t="s">
        <v>65</v>
      </c>
      <c r="D4077" s="457">
        <v>7.94</v>
      </c>
    </row>
    <row r="4078" spans="1:4" ht="13.5" x14ac:dyDescent="0.25">
      <c r="A4078" s="456">
        <v>89979</v>
      </c>
      <c r="B4078" s="456" t="s">
        <v>2199</v>
      </c>
      <c r="C4078" s="456" t="s">
        <v>65</v>
      </c>
      <c r="D4078" s="457">
        <v>26.11</v>
      </c>
    </row>
    <row r="4079" spans="1:4" ht="13.5" x14ac:dyDescent="0.25">
      <c r="A4079" s="456">
        <v>89980</v>
      </c>
      <c r="B4079" s="456" t="s">
        <v>2200</v>
      </c>
      <c r="C4079" s="456" t="s">
        <v>65</v>
      </c>
      <c r="D4079" s="457">
        <v>10.039999999999999</v>
      </c>
    </row>
    <row r="4080" spans="1:4" ht="13.5" x14ac:dyDescent="0.25">
      <c r="A4080" s="456">
        <v>89981</v>
      </c>
      <c r="B4080" s="456" t="s">
        <v>2201</v>
      </c>
      <c r="C4080" s="456" t="s">
        <v>65</v>
      </c>
      <c r="D4080" s="457">
        <v>23.32</v>
      </c>
    </row>
    <row r="4081" spans="1:4" ht="13.5" x14ac:dyDescent="0.25">
      <c r="A4081" s="456">
        <v>90373</v>
      </c>
      <c r="B4081" s="456" t="s">
        <v>2202</v>
      </c>
      <c r="C4081" s="456" t="s">
        <v>65</v>
      </c>
      <c r="D4081" s="457">
        <v>13.65</v>
      </c>
    </row>
    <row r="4082" spans="1:4" ht="13.5" x14ac:dyDescent="0.25">
      <c r="A4082" s="456">
        <v>90374</v>
      </c>
      <c r="B4082" s="456" t="s">
        <v>2203</v>
      </c>
      <c r="C4082" s="456" t="s">
        <v>65</v>
      </c>
      <c r="D4082" s="457">
        <v>21.54</v>
      </c>
    </row>
    <row r="4083" spans="1:4" ht="13.5" x14ac:dyDescent="0.25">
      <c r="A4083" s="456">
        <v>90375</v>
      </c>
      <c r="B4083" s="456" t="s">
        <v>2204</v>
      </c>
      <c r="C4083" s="456" t="s">
        <v>65</v>
      </c>
      <c r="D4083" s="457">
        <v>8.44</v>
      </c>
    </row>
    <row r="4084" spans="1:4" ht="13.5" x14ac:dyDescent="0.25">
      <c r="A4084" s="456">
        <v>92287</v>
      </c>
      <c r="B4084" s="456" t="s">
        <v>2205</v>
      </c>
      <c r="C4084" s="456" t="s">
        <v>65</v>
      </c>
      <c r="D4084" s="457">
        <v>19.13</v>
      </c>
    </row>
    <row r="4085" spans="1:4" ht="13.5" x14ac:dyDescent="0.25">
      <c r="A4085" s="456">
        <v>92288</v>
      </c>
      <c r="B4085" s="456" t="s">
        <v>2206</v>
      </c>
      <c r="C4085" s="456" t="s">
        <v>65</v>
      </c>
      <c r="D4085" s="457">
        <v>30.1</v>
      </c>
    </row>
    <row r="4086" spans="1:4" ht="13.5" x14ac:dyDescent="0.25">
      <c r="A4086" s="456">
        <v>92289</v>
      </c>
      <c r="B4086" s="456" t="s">
        <v>2207</v>
      </c>
      <c r="C4086" s="456" t="s">
        <v>65</v>
      </c>
      <c r="D4086" s="457">
        <v>53.93</v>
      </c>
    </row>
    <row r="4087" spans="1:4" ht="13.5" x14ac:dyDescent="0.25">
      <c r="A4087" s="456">
        <v>92290</v>
      </c>
      <c r="B4087" s="456" t="s">
        <v>2208</v>
      </c>
      <c r="C4087" s="456" t="s">
        <v>65</v>
      </c>
      <c r="D4087" s="457">
        <v>82.73</v>
      </c>
    </row>
    <row r="4088" spans="1:4" ht="13.5" x14ac:dyDescent="0.25">
      <c r="A4088" s="456">
        <v>92291</v>
      </c>
      <c r="B4088" s="456" t="s">
        <v>2209</v>
      </c>
      <c r="C4088" s="456" t="s">
        <v>65</v>
      </c>
      <c r="D4088" s="457">
        <v>127.52</v>
      </c>
    </row>
    <row r="4089" spans="1:4" ht="13.5" x14ac:dyDescent="0.25">
      <c r="A4089" s="456">
        <v>92292</v>
      </c>
      <c r="B4089" s="456" t="s">
        <v>2210</v>
      </c>
      <c r="C4089" s="456" t="s">
        <v>65</v>
      </c>
      <c r="D4089" s="457">
        <v>404.51</v>
      </c>
    </row>
    <row r="4090" spans="1:4" ht="13.5" x14ac:dyDescent="0.25">
      <c r="A4090" s="456">
        <v>92293</v>
      </c>
      <c r="B4090" s="456" t="s">
        <v>2211</v>
      </c>
      <c r="C4090" s="456" t="s">
        <v>65</v>
      </c>
      <c r="D4090" s="457">
        <v>10.85</v>
      </c>
    </row>
    <row r="4091" spans="1:4" ht="13.5" x14ac:dyDescent="0.25">
      <c r="A4091" s="456">
        <v>92294</v>
      </c>
      <c r="B4091" s="456" t="s">
        <v>2212</v>
      </c>
      <c r="C4091" s="456" t="s">
        <v>65</v>
      </c>
      <c r="D4091" s="457">
        <v>18.36</v>
      </c>
    </row>
    <row r="4092" spans="1:4" ht="13.5" x14ac:dyDescent="0.25">
      <c r="A4092" s="456">
        <v>92295</v>
      </c>
      <c r="B4092" s="456" t="s">
        <v>2213</v>
      </c>
      <c r="C4092" s="456" t="s">
        <v>65</v>
      </c>
      <c r="D4092" s="457">
        <v>35.08</v>
      </c>
    </row>
    <row r="4093" spans="1:4" ht="13.5" x14ac:dyDescent="0.25">
      <c r="A4093" s="456">
        <v>92296</v>
      </c>
      <c r="B4093" s="456" t="s">
        <v>2214</v>
      </c>
      <c r="C4093" s="456" t="s">
        <v>65</v>
      </c>
      <c r="D4093" s="457">
        <v>46.98</v>
      </c>
    </row>
    <row r="4094" spans="1:4" ht="13.5" x14ac:dyDescent="0.25">
      <c r="A4094" s="456">
        <v>92297</v>
      </c>
      <c r="B4094" s="456" t="s">
        <v>2215</v>
      </c>
      <c r="C4094" s="456" t="s">
        <v>65</v>
      </c>
      <c r="D4094" s="457">
        <v>73.150000000000006</v>
      </c>
    </row>
    <row r="4095" spans="1:4" ht="13.5" x14ac:dyDescent="0.25">
      <c r="A4095" s="456">
        <v>92298</v>
      </c>
      <c r="B4095" s="456" t="s">
        <v>2216</v>
      </c>
      <c r="C4095" s="456" t="s">
        <v>65</v>
      </c>
      <c r="D4095" s="457">
        <v>208.8</v>
      </c>
    </row>
    <row r="4096" spans="1:4" ht="13.5" x14ac:dyDescent="0.25">
      <c r="A4096" s="456">
        <v>92299</v>
      </c>
      <c r="B4096" s="456" t="s">
        <v>2217</v>
      </c>
      <c r="C4096" s="456" t="s">
        <v>65</v>
      </c>
      <c r="D4096" s="457">
        <v>25.2</v>
      </c>
    </row>
    <row r="4097" spans="1:4" ht="13.5" x14ac:dyDescent="0.25">
      <c r="A4097" s="456">
        <v>92300</v>
      </c>
      <c r="B4097" s="456" t="s">
        <v>2218</v>
      </c>
      <c r="C4097" s="456" t="s">
        <v>65</v>
      </c>
      <c r="D4097" s="457">
        <v>38.229999999999997</v>
      </c>
    </row>
    <row r="4098" spans="1:4" ht="13.5" x14ac:dyDescent="0.25">
      <c r="A4098" s="456">
        <v>92301</v>
      </c>
      <c r="B4098" s="456" t="s">
        <v>2219</v>
      </c>
      <c r="C4098" s="456" t="s">
        <v>65</v>
      </c>
      <c r="D4098" s="457">
        <v>76.91</v>
      </c>
    </row>
    <row r="4099" spans="1:4" ht="13.5" x14ac:dyDescent="0.25">
      <c r="A4099" s="456">
        <v>92302</v>
      </c>
      <c r="B4099" s="456" t="s">
        <v>2220</v>
      </c>
      <c r="C4099" s="456" t="s">
        <v>65</v>
      </c>
      <c r="D4099" s="457">
        <v>102.33</v>
      </c>
    </row>
    <row r="4100" spans="1:4" ht="13.5" x14ac:dyDescent="0.25">
      <c r="A4100" s="456">
        <v>92303</v>
      </c>
      <c r="B4100" s="456" t="s">
        <v>2221</v>
      </c>
      <c r="C4100" s="456" t="s">
        <v>65</v>
      </c>
      <c r="D4100" s="457">
        <v>189.53</v>
      </c>
    </row>
    <row r="4101" spans="1:4" ht="13.5" x14ac:dyDescent="0.25">
      <c r="A4101" s="456">
        <v>92304</v>
      </c>
      <c r="B4101" s="456" t="s">
        <v>2222</v>
      </c>
      <c r="C4101" s="456" t="s">
        <v>65</v>
      </c>
      <c r="D4101" s="457">
        <v>498.82</v>
      </c>
    </row>
    <row r="4102" spans="1:4" ht="13.5" x14ac:dyDescent="0.25">
      <c r="A4102" s="456">
        <v>92311</v>
      </c>
      <c r="B4102" s="456" t="s">
        <v>2223</v>
      </c>
      <c r="C4102" s="456" t="s">
        <v>65</v>
      </c>
      <c r="D4102" s="457">
        <v>12.44</v>
      </c>
    </row>
    <row r="4103" spans="1:4" ht="13.5" x14ac:dyDescent="0.25">
      <c r="A4103" s="456">
        <v>92312</v>
      </c>
      <c r="B4103" s="456" t="s">
        <v>2224</v>
      </c>
      <c r="C4103" s="456" t="s">
        <v>65</v>
      </c>
      <c r="D4103" s="457">
        <v>21.53</v>
      </c>
    </row>
    <row r="4104" spans="1:4" ht="13.5" x14ac:dyDescent="0.25">
      <c r="A4104" s="456">
        <v>92313</v>
      </c>
      <c r="B4104" s="456" t="s">
        <v>2225</v>
      </c>
      <c r="C4104" s="456" t="s">
        <v>65</v>
      </c>
      <c r="D4104" s="457">
        <v>32.5</v>
      </c>
    </row>
    <row r="4105" spans="1:4" ht="13.5" x14ac:dyDescent="0.25">
      <c r="A4105" s="456">
        <v>92314</v>
      </c>
      <c r="B4105" s="456" t="s">
        <v>2226</v>
      </c>
      <c r="C4105" s="456" t="s">
        <v>65</v>
      </c>
      <c r="D4105" s="457">
        <v>8.0399999999999991</v>
      </c>
    </row>
    <row r="4106" spans="1:4" ht="13.5" x14ac:dyDescent="0.25">
      <c r="A4106" s="456">
        <v>92315</v>
      </c>
      <c r="B4106" s="456" t="s">
        <v>2227</v>
      </c>
      <c r="C4106" s="456" t="s">
        <v>65</v>
      </c>
      <c r="D4106" s="457">
        <v>12.48</v>
      </c>
    </row>
    <row r="4107" spans="1:4" ht="13.5" x14ac:dyDescent="0.25">
      <c r="A4107" s="456">
        <v>92316</v>
      </c>
      <c r="B4107" s="456" t="s">
        <v>2228</v>
      </c>
      <c r="C4107" s="456" t="s">
        <v>65</v>
      </c>
      <c r="D4107" s="457">
        <v>19.989999999999998</v>
      </c>
    </row>
    <row r="4108" spans="1:4" ht="13.5" x14ac:dyDescent="0.25">
      <c r="A4108" s="456">
        <v>92317</v>
      </c>
      <c r="B4108" s="456" t="s">
        <v>2229</v>
      </c>
      <c r="C4108" s="456" t="s">
        <v>65</v>
      </c>
      <c r="D4108" s="457">
        <v>16.97</v>
      </c>
    </row>
    <row r="4109" spans="1:4" ht="13.5" x14ac:dyDescent="0.25">
      <c r="A4109" s="456">
        <v>92318</v>
      </c>
      <c r="B4109" s="456" t="s">
        <v>2230</v>
      </c>
      <c r="C4109" s="456" t="s">
        <v>65</v>
      </c>
      <c r="D4109" s="457">
        <v>28.41</v>
      </c>
    </row>
    <row r="4110" spans="1:4" ht="13.5" x14ac:dyDescent="0.25">
      <c r="A4110" s="456">
        <v>92319</v>
      </c>
      <c r="B4110" s="456" t="s">
        <v>2231</v>
      </c>
      <c r="C4110" s="456" t="s">
        <v>65</v>
      </c>
      <c r="D4110" s="457">
        <v>41.45</v>
      </c>
    </row>
    <row r="4111" spans="1:4" ht="13.5" x14ac:dyDescent="0.25">
      <c r="A4111" s="456">
        <v>92326</v>
      </c>
      <c r="B4111" s="456" t="s">
        <v>2232</v>
      </c>
      <c r="C4111" s="456" t="s">
        <v>65</v>
      </c>
      <c r="D4111" s="457">
        <v>14.04</v>
      </c>
    </row>
    <row r="4112" spans="1:4" ht="13.5" x14ac:dyDescent="0.25">
      <c r="A4112" s="456">
        <v>92327</v>
      </c>
      <c r="B4112" s="456" t="s">
        <v>2233</v>
      </c>
      <c r="C4112" s="456" t="s">
        <v>65</v>
      </c>
      <c r="D4112" s="457">
        <v>23.76</v>
      </c>
    </row>
    <row r="4113" spans="1:4" ht="13.5" x14ac:dyDescent="0.25">
      <c r="A4113" s="456">
        <v>92328</v>
      </c>
      <c r="B4113" s="456" t="s">
        <v>2234</v>
      </c>
      <c r="C4113" s="456" t="s">
        <v>65</v>
      </c>
      <c r="D4113" s="457">
        <v>36.450000000000003</v>
      </c>
    </row>
    <row r="4114" spans="1:4" ht="13.5" x14ac:dyDescent="0.25">
      <c r="A4114" s="456">
        <v>92329</v>
      </c>
      <c r="B4114" s="456" t="s">
        <v>2235</v>
      </c>
      <c r="C4114" s="456" t="s">
        <v>65</v>
      </c>
      <c r="D4114" s="457">
        <v>8.19</v>
      </c>
    </row>
    <row r="4115" spans="1:4" ht="13.5" x14ac:dyDescent="0.25">
      <c r="A4115" s="456">
        <v>92330</v>
      </c>
      <c r="B4115" s="456" t="s">
        <v>2236</v>
      </c>
      <c r="C4115" s="456" t="s">
        <v>65</v>
      </c>
      <c r="D4115" s="457">
        <v>13.94</v>
      </c>
    </row>
    <row r="4116" spans="1:4" ht="13.5" x14ac:dyDescent="0.25">
      <c r="A4116" s="456">
        <v>92331</v>
      </c>
      <c r="B4116" s="456" t="s">
        <v>2237</v>
      </c>
      <c r="C4116" s="456" t="s">
        <v>65</v>
      </c>
      <c r="D4116" s="457">
        <v>22.64</v>
      </c>
    </row>
    <row r="4117" spans="1:4" ht="13.5" x14ac:dyDescent="0.25">
      <c r="A4117" s="456">
        <v>92332</v>
      </c>
      <c r="B4117" s="456" t="s">
        <v>2238</v>
      </c>
      <c r="C4117" s="456" t="s">
        <v>65</v>
      </c>
      <c r="D4117" s="457">
        <v>17.2</v>
      </c>
    </row>
    <row r="4118" spans="1:4" ht="13.5" x14ac:dyDescent="0.25">
      <c r="A4118" s="456">
        <v>92333</v>
      </c>
      <c r="B4118" s="456" t="s">
        <v>2239</v>
      </c>
      <c r="C4118" s="456" t="s">
        <v>65</v>
      </c>
      <c r="D4118" s="457">
        <v>31.35</v>
      </c>
    </row>
    <row r="4119" spans="1:4" ht="13.5" x14ac:dyDescent="0.25">
      <c r="A4119" s="456">
        <v>92334</v>
      </c>
      <c r="B4119" s="456" t="s">
        <v>2240</v>
      </c>
      <c r="C4119" s="456" t="s">
        <v>65</v>
      </c>
      <c r="D4119" s="457">
        <v>46.7</v>
      </c>
    </row>
    <row r="4120" spans="1:4" ht="13.5" x14ac:dyDescent="0.25">
      <c r="A4120" s="456">
        <v>92344</v>
      </c>
      <c r="B4120" s="456" t="s">
        <v>9359</v>
      </c>
      <c r="C4120" s="456" t="s">
        <v>65</v>
      </c>
      <c r="D4120" s="457">
        <v>53.07</v>
      </c>
    </row>
    <row r="4121" spans="1:4" ht="13.5" x14ac:dyDescent="0.25">
      <c r="A4121" s="456">
        <v>92345</v>
      </c>
      <c r="B4121" s="456" t="s">
        <v>9360</v>
      </c>
      <c r="C4121" s="456" t="s">
        <v>65</v>
      </c>
      <c r="D4121" s="457">
        <v>53.05</v>
      </c>
    </row>
    <row r="4122" spans="1:4" ht="13.5" x14ac:dyDescent="0.25">
      <c r="A4122" s="456">
        <v>92346</v>
      </c>
      <c r="B4122" s="456" t="s">
        <v>9361</v>
      </c>
      <c r="C4122" s="456" t="s">
        <v>65</v>
      </c>
      <c r="D4122" s="457">
        <v>70.11</v>
      </c>
    </row>
    <row r="4123" spans="1:4" ht="13.5" x14ac:dyDescent="0.25">
      <c r="A4123" s="456">
        <v>92347</v>
      </c>
      <c r="B4123" s="456" t="s">
        <v>9362</v>
      </c>
      <c r="C4123" s="456" t="s">
        <v>65</v>
      </c>
      <c r="D4123" s="457">
        <v>78.22</v>
      </c>
    </row>
    <row r="4124" spans="1:4" ht="13.5" x14ac:dyDescent="0.25">
      <c r="A4124" s="456">
        <v>92348</v>
      </c>
      <c r="B4124" s="456" t="s">
        <v>9363</v>
      </c>
      <c r="C4124" s="456" t="s">
        <v>65</v>
      </c>
      <c r="D4124" s="457">
        <v>98.97</v>
      </c>
    </row>
    <row r="4125" spans="1:4" ht="13.5" x14ac:dyDescent="0.25">
      <c r="A4125" s="456">
        <v>92349</v>
      </c>
      <c r="B4125" s="456" t="s">
        <v>9364</v>
      </c>
      <c r="C4125" s="456" t="s">
        <v>65</v>
      </c>
      <c r="D4125" s="457">
        <v>106.18</v>
      </c>
    </row>
    <row r="4126" spans="1:4" ht="13.5" x14ac:dyDescent="0.25">
      <c r="A4126" s="456">
        <v>92350</v>
      </c>
      <c r="B4126" s="456" t="s">
        <v>9365</v>
      </c>
      <c r="C4126" s="456" t="s">
        <v>65</v>
      </c>
      <c r="D4126" s="457">
        <v>78.849999999999994</v>
      </c>
    </row>
    <row r="4127" spans="1:4" ht="13.5" x14ac:dyDescent="0.25">
      <c r="A4127" s="456">
        <v>92351</v>
      </c>
      <c r="B4127" s="456" t="s">
        <v>9366</v>
      </c>
      <c r="C4127" s="456" t="s">
        <v>65</v>
      </c>
      <c r="D4127" s="457">
        <v>77.040000000000006</v>
      </c>
    </row>
    <row r="4128" spans="1:4" ht="13.5" x14ac:dyDescent="0.25">
      <c r="A4128" s="456">
        <v>92352</v>
      </c>
      <c r="B4128" s="456" t="s">
        <v>9367</v>
      </c>
      <c r="C4128" s="456" t="s">
        <v>65</v>
      </c>
      <c r="D4128" s="457">
        <v>120.65</v>
      </c>
    </row>
    <row r="4129" spans="1:4" ht="13.5" x14ac:dyDescent="0.25">
      <c r="A4129" s="456">
        <v>92353</v>
      </c>
      <c r="B4129" s="456" t="s">
        <v>9368</v>
      </c>
      <c r="C4129" s="456" t="s">
        <v>65</v>
      </c>
      <c r="D4129" s="457">
        <v>112.72</v>
      </c>
    </row>
    <row r="4130" spans="1:4" ht="13.5" x14ac:dyDescent="0.25">
      <c r="A4130" s="456">
        <v>92354</v>
      </c>
      <c r="B4130" s="456" t="s">
        <v>9369</v>
      </c>
      <c r="C4130" s="456" t="s">
        <v>65</v>
      </c>
      <c r="D4130" s="457">
        <v>160.78</v>
      </c>
    </row>
    <row r="4131" spans="1:4" ht="13.5" x14ac:dyDescent="0.25">
      <c r="A4131" s="456">
        <v>92355</v>
      </c>
      <c r="B4131" s="456" t="s">
        <v>9370</v>
      </c>
      <c r="C4131" s="456" t="s">
        <v>65</v>
      </c>
      <c r="D4131" s="457">
        <v>145.5</v>
      </c>
    </row>
    <row r="4132" spans="1:4" ht="13.5" x14ac:dyDescent="0.25">
      <c r="A4132" s="456">
        <v>92356</v>
      </c>
      <c r="B4132" s="456" t="s">
        <v>9371</v>
      </c>
      <c r="C4132" s="456" t="s">
        <v>65</v>
      </c>
      <c r="D4132" s="457">
        <v>102.72</v>
      </c>
    </row>
    <row r="4133" spans="1:4" ht="13.5" x14ac:dyDescent="0.25">
      <c r="A4133" s="456">
        <v>92357</v>
      </c>
      <c r="B4133" s="456" t="s">
        <v>9372</v>
      </c>
      <c r="C4133" s="456" t="s">
        <v>65</v>
      </c>
      <c r="D4133" s="457">
        <v>154.29</v>
      </c>
    </row>
    <row r="4134" spans="1:4" ht="13.5" x14ac:dyDescent="0.25">
      <c r="A4134" s="456">
        <v>92358</v>
      </c>
      <c r="B4134" s="456" t="s">
        <v>9373</v>
      </c>
      <c r="C4134" s="456" t="s">
        <v>65</v>
      </c>
      <c r="D4134" s="457">
        <v>192.55</v>
      </c>
    </row>
    <row r="4135" spans="1:4" ht="13.5" x14ac:dyDescent="0.25">
      <c r="A4135" s="456">
        <v>92369</v>
      </c>
      <c r="B4135" s="456" t="s">
        <v>9374</v>
      </c>
      <c r="C4135" s="456" t="s">
        <v>65</v>
      </c>
      <c r="D4135" s="457">
        <v>28.22</v>
      </c>
    </row>
    <row r="4136" spans="1:4" ht="13.5" x14ac:dyDescent="0.25">
      <c r="A4136" s="456">
        <v>92370</v>
      </c>
      <c r="B4136" s="456" t="s">
        <v>9375</v>
      </c>
      <c r="C4136" s="456" t="s">
        <v>65</v>
      </c>
      <c r="D4136" s="457">
        <v>29.68</v>
      </c>
    </row>
    <row r="4137" spans="1:4" ht="13.5" x14ac:dyDescent="0.25">
      <c r="A4137" s="456">
        <v>92371</v>
      </c>
      <c r="B4137" s="456" t="s">
        <v>9376</v>
      </c>
      <c r="C4137" s="456" t="s">
        <v>65</v>
      </c>
      <c r="D4137" s="457">
        <v>34.28</v>
      </c>
    </row>
    <row r="4138" spans="1:4" ht="13.5" x14ac:dyDescent="0.25">
      <c r="A4138" s="456">
        <v>92372</v>
      </c>
      <c r="B4138" s="456" t="s">
        <v>9377</v>
      </c>
      <c r="C4138" s="456" t="s">
        <v>65</v>
      </c>
      <c r="D4138" s="457">
        <v>35.630000000000003</v>
      </c>
    </row>
    <row r="4139" spans="1:4" ht="13.5" x14ac:dyDescent="0.25">
      <c r="A4139" s="456">
        <v>92373</v>
      </c>
      <c r="B4139" s="456" t="s">
        <v>9378</v>
      </c>
      <c r="C4139" s="456" t="s">
        <v>65</v>
      </c>
      <c r="D4139" s="457">
        <v>40.630000000000003</v>
      </c>
    </row>
    <row r="4140" spans="1:4" ht="13.5" x14ac:dyDescent="0.25">
      <c r="A4140" s="456">
        <v>92374</v>
      </c>
      <c r="B4140" s="456" t="s">
        <v>9379</v>
      </c>
      <c r="C4140" s="456" t="s">
        <v>65</v>
      </c>
      <c r="D4140" s="457">
        <v>40.89</v>
      </c>
    </row>
    <row r="4141" spans="1:4" ht="13.5" x14ac:dyDescent="0.25">
      <c r="A4141" s="456">
        <v>92375</v>
      </c>
      <c r="B4141" s="456" t="s">
        <v>9380</v>
      </c>
      <c r="C4141" s="456" t="s">
        <v>65</v>
      </c>
      <c r="D4141" s="457">
        <v>53.04</v>
      </c>
    </row>
    <row r="4142" spans="1:4" ht="13.5" x14ac:dyDescent="0.25">
      <c r="A4142" s="456">
        <v>92376</v>
      </c>
      <c r="B4142" s="456" t="s">
        <v>9381</v>
      </c>
      <c r="C4142" s="456" t="s">
        <v>65</v>
      </c>
      <c r="D4142" s="457">
        <v>53.02</v>
      </c>
    </row>
    <row r="4143" spans="1:4" ht="13.5" x14ac:dyDescent="0.25">
      <c r="A4143" s="456">
        <v>92377</v>
      </c>
      <c r="B4143" s="456" t="s">
        <v>9382</v>
      </c>
      <c r="C4143" s="456" t="s">
        <v>65</v>
      </c>
      <c r="D4143" s="457">
        <v>71.41</v>
      </c>
    </row>
    <row r="4144" spans="1:4" ht="13.5" x14ac:dyDescent="0.25">
      <c r="A4144" s="456">
        <v>92378</v>
      </c>
      <c r="B4144" s="456" t="s">
        <v>9383</v>
      </c>
      <c r="C4144" s="456" t="s">
        <v>65</v>
      </c>
      <c r="D4144" s="457">
        <v>79.52</v>
      </c>
    </row>
    <row r="4145" spans="1:4" ht="13.5" x14ac:dyDescent="0.25">
      <c r="A4145" s="456">
        <v>92379</v>
      </c>
      <c r="B4145" s="456" t="s">
        <v>9384</v>
      </c>
      <c r="C4145" s="456" t="s">
        <v>65</v>
      </c>
      <c r="D4145" s="457">
        <v>101.65</v>
      </c>
    </row>
    <row r="4146" spans="1:4" ht="13.5" x14ac:dyDescent="0.25">
      <c r="A4146" s="456">
        <v>92380</v>
      </c>
      <c r="B4146" s="456" t="s">
        <v>9385</v>
      </c>
      <c r="C4146" s="456" t="s">
        <v>65</v>
      </c>
      <c r="D4146" s="457">
        <v>108.86</v>
      </c>
    </row>
    <row r="4147" spans="1:4" ht="13.5" x14ac:dyDescent="0.25">
      <c r="A4147" s="456">
        <v>92381</v>
      </c>
      <c r="B4147" s="456" t="s">
        <v>9386</v>
      </c>
      <c r="C4147" s="456" t="s">
        <v>65</v>
      </c>
      <c r="D4147" s="457">
        <v>42.72</v>
      </c>
    </row>
    <row r="4148" spans="1:4" ht="13.5" x14ac:dyDescent="0.25">
      <c r="A4148" s="456">
        <v>92382</v>
      </c>
      <c r="B4148" s="456" t="s">
        <v>9387</v>
      </c>
      <c r="C4148" s="456" t="s">
        <v>65</v>
      </c>
      <c r="D4148" s="457">
        <v>40.78</v>
      </c>
    </row>
    <row r="4149" spans="1:4" ht="13.5" x14ac:dyDescent="0.25">
      <c r="A4149" s="456">
        <v>92383</v>
      </c>
      <c r="B4149" s="456" t="s">
        <v>9388</v>
      </c>
      <c r="C4149" s="456" t="s">
        <v>65</v>
      </c>
      <c r="D4149" s="457">
        <v>54.17</v>
      </c>
    </row>
    <row r="4150" spans="1:4" ht="13.5" x14ac:dyDescent="0.25">
      <c r="A4150" s="456">
        <v>92384</v>
      </c>
      <c r="B4150" s="456" t="s">
        <v>9389</v>
      </c>
      <c r="C4150" s="456" t="s">
        <v>65</v>
      </c>
      <c r="D4150" s="457">
        <v>50.32</v>
      </c>
    </row>
    <row r="4151" spans="1:4" ht="13.5" x14ac:dyDescent="0.25">
      <c r="A4151" s="456">
        <v>92385</v>
      </c>
      <c r="B4151" s="456" t="s">
        <v>9390</v>
      </c>
      <c r="C4151" s="456" t="s">
        <v>65</v>
      </c>
      <c r="D4151" s="457">
        <v>62.19</v>
      </c>
    </row>
    <row r="4152" spans="1:4" ht="13.5" x14ac:dyDescent="0.25">
      <c r="A4152" s="456">
        <v>92386</v>
      </c>
      <c r="B4152" s="456" t="s">
        <v>9391</v>
      </c>
      <c r="C4152" s="456" t="s">
        <v>65</v>
      </c>
      <c r="D4152" s="457">
        <v>59.54</v>
      </c>
    </row>
    <row r="4153" spans="1:4" ht="13.5" x14ac:dyDescent="0.25">
      <c r="A4153" s="456">
        <v>92387</v>
      </c>
      <c r="B4153" s="456" t="s">
        <v>9392</v>
      </c>
      <c r="C4153" s="456" t="s">
        <v>65</v>
      </c>
      <c r="D4153" s="457">
        <v>78.78</v>
      </c>
    </row>
    <row r="4154" spans="1:4" ht="13.5" x14ac:dyDescent="0.25">
      <c r="A4154" s="456">
        <v>92388</v>
      </c>
      <c r="B4154" s="456" t="s">
        <v>9393</v>
      </c>
      <c r="C4154" s="456" t="s">
        <v>65</v>
      </c>
      <c r="D4154" s="457">
        <v>76.97</v>
      </c>
    </row>
    <row r="4155" spans="1:4" ht="13.5" x14ac:dyDescent="0.25">
      <c r="A4155" s="456">
        <v>92389</v>
      </c>
      <c r="B4155" s="456" t="s">
        <v>9394</v>
      </c>
      <c r="C4155" s="456" t="s">
        <v>65</v>
      </c>
      <c r="D4155" s="457">
        <v>122.64</v>
      </c>
    </row>
    <row r="4156" spans="1:4" ht="13.5" x14ac:dyDescent="0.25">
      <c r="A4156" s="456">
        <v>92390</v>
      </c>
      <c r="B4156" s="456" t="s">
        <v>9395</v>
      </c>
      <c r="C4156" s="456" t="s">
        <v>65</v>
      </c>
      <c r="D4156" s="457">
        <v>114.71</v>
      </c>
    </row>
    <row r="4157" spans="1:4" ht="13.5" x14ac:dyDescent="0.25">
      <c r="A4157" s="456">
        <v>92635</v>
      </c>
      <c r="B4157" s="456" t="s">
        <v>9396</v>
      </c>
      <c r="C4157" s="456" t="s">
        <v>65</v>
      </c>
      <c r="D4157" s="457">
        <v>164.8</v>
      </c>
    </row>
    <row r="4158" spans="1:4" ht="13.5" x14ac:dyDescent="0.25">
      <c r="A4158" s="456">
        <v>92636</v>
      </c>
      <c r="B4158" s="456" t="s">
        <v>9397</v>
      </c>
      <c r="C4158" s="456" t="s">
        <v>65</v>
      </c>
      <c r="D4158" s="457">
        <v>149.52000000000001</v>
      </c>
    </row>
    <row r="4159" spans="1:4" ht="13.5" x14ac:dyDescent="0.25">
      <c r="A4159" s="456">
        <v>92637</v>
      </c>
      <c r="B4159" s="456" t="s">
        <v>9398</v>
      </c>
      <c r="C4159" s="456" t="s">
        <v>65</v>
      </c>
      <c r="D4159" s="457">
        <v>55.12</v>
      </c>
    </row>
    <row r="4160" spans="1:4" ht="13.5" x14ac:dyDescent="0.25">
      <c r="A4160" s="456">
        <v>92638</v>
      </c>
      <c r="B4160" s="456" t="s">
        <v>9399</v>
      </c>
      <c r="C4160" s="456" t="s">
        <v>65</v>
      </c>
      <c r="D4160" s="457">
        <v>67.59</v>
      </c>
    </row>
    <row r="4161" spans="1:4" ht="13.5" x14ac:dyDescent="0.25">
      <c r="A4161" s="456">
        <v>92639</v>
      </c>
      <c r="B4161" s="456" t="s">
        <v>9400</v>
      </c>
      <c r="C4161" s="456" t="s">
        <v>65</v>
      </c>
      <c r="D4161" s="457">
        <v>78.41</v>
      </c>
    </row>
    <row r="4162" spans="1:4" ht="13.5" x14ac:dyDescent="0.25">
      <c r="A4162" s="456">
        <v>92640</v>
      </c>
      <c r="B4162" s="456" t="s">
        <v>9401</v>
      </c>
      <c r="C4162" s="456" t="s">
        <v>65</v>
      </c>
      <c r="D4162" s="457">
        <v>102.61</v>
      </c>
    </row>
    <row r="4163" spans="1:4" ht="13.5" x14ac:dyDescent="0.25">
      <c r="A4163" s="456">
        <v>92642</v>
      </c>
      <c r="B4163" s="456" t="s">
        <v>9402</v>
      </c>
      <c r="C4163" s="456" t="s">
        <v>65</v>
      </c>
      <c r="D4163" s="457">
        <v>156.9</v>
      </c>
    </row>
    <row r="4164" spans="1:4" ht="13.5" x14ac:dyDescent="0.25">
      <c r="A4164" s="456">
        <v>92644</v>
      </c>
      <c r="B4164" s="456" t="s">
        <v>9403</v>
      </c>
      <c r="C4164" s="456" t="s">
        <v>65</v>
      </c>
      <c r="D4164" s="457">
        <v>197.91</v>
      </c>
    </row>
    <row r="4165" spans="1:4" ht="13.5" x14ac:dyDescent="0.25">
      <c r="A4165" s="456">
        <v>92657</v>
      </c>
      <c r="B4165" s="456" t="s">
        <v>9404</v>
      </c>
      <c r="C4165" s="456" t="s">
        <v>65</v>
      </c>
      <c r="D4165" s="457">
        <v>20.97</v>
      </c>
    </row>
    <row r="4166" spans="1:4" ht="13.5" x14ac:dyDescent="0.25">
      <c r="A4166" s="456">
        <v>92658</v>
      </c>
      <c r="B4166" s="456" t="s">
        <v>9405</v>
      </c>
      <c r="C4166" s="456" t="s">
        <v>65</v>
      </c>
      <c r="D4166" s="457">
        <v>22.43</v>
      </c>
    </row>
    <row r="4167" spans="1:4" ht="13.5" x14ac:dyDescent="0.25">
      <c r="A4167" s="456">
        <v>92659</v>
      </c>
      <c r="B4167" s="456" t="s">
        <v>9406</v>
      </c>
      <c r="C4167" s="456" t="s">
        <v>65</v>
      </c>
      <c r="D4167" s="457">
        <v>26.04</v>
      </c>
    </row>
    <row r="4168" spans="1:4" ht="13.5" x14ac:dyDescent="0.25">
      <c r="A4168" s="456">
        <v>92660</v>
      </c>
      <c r="B4168" s="456" t="s">
        <v>9407</v>
      </c>
      <c r="C4168" s="456" t="s">
        <v>65</v>
      </c>
      <c r="D4168" s="457">
        <v>27.39</v>
      </c>
    </row>
    <row r="4169" spans="1:4" ht="13.5" x14ac:dyDescent="0.25">
      <c r="A4169" s="456">
        <v>92661</v>
      </c>
      <c r="B4169" s="456" t="s">
        <v>9408</v>
      </c>
      <c r="C4169" s="456" t="s">
        <v>65</v>
      </c>
      <c r="D4169" s="457">
        <v>31.24</v>
      </c>
    </row>
    <row r="4170" spans="1:4" ht="13.5" x14ac:dyDescent="0.25">
      <c r="A4170" s="456">
        <v>92662</v>
      </c>
      <c r="B4170" s="456" t="s">
        <v>9409</v>
      </c>
      <c r="C4170" s="456" t="s">
        <v>65</v>
      </c>
      <c r="D4170" s="457">
        <v>31.5</v>
      </c>
    </row>
    <row r="4171" spans="1:4" ht="13.5" x14ac:dyDescent="0.25">
      <c r="A4171" s="456">
        <v>92663</v>
      </c>
      <c r="B4171" s="456" t="s">
        <v>9410</v>
      </c>
      <c r="C4171" s="456" t="s">
        <v>65</v>
      </c>
      <c r="D4171" s="457">
        <v>42.22</v>
      </c>
    </row>
    <row r="4172" spans="1:4" ht="13.5" x14ac:dyDescent="0.25">
      <c r="A4172" s="456">
        <v>92664</v>
      </c>
      <c r="B4172" s="456" t="s">
        <v>9411</v>
      </c>
      <c r="C4172" s="456" t="s">
        <v>65</v>
      </c>
      <c r="D4172" s="457">
        <v>42.2</v>
      </c>
    </row>
    <row r="4173" spans="1:4" ht="13.5" x14ac:dyDescent="0.25">
      <c r="A4173" s="456">
        <v>92665</v>
      </c>
      <c r="B4173" s="456" t="s">
        <v>9412</v>
      </c>
      <c r="C4173" s="456" t="s">
        <v>65</v>
      </c>
      <c r="D4173" s="457">
        <v>58.44</v>
      </c>
    </row>
    <row r="4174" spans="1:4" ht="13.5" x14ac:dyDescent="0.25">
      <c r="A4174" s="456">
        <v>92666</v>
      </c>
      <c r="B4174" s="456" t="s">
        <v>9413</v>
      </c>
      <c r="C4174" s="456" t="s">
        <v>65</v>
      </c>
      <c r="D4174" s="457">
        <v>66.55</v>
      </c>
    </row>
    <row r="4175" spans="1:4" ht="13.5" x14ac:dyDescent="0.25">
      <c r="A4175" s="456">
        <v>92667</v>
      </c>
      <c r="B4175" s="456" t="s">
        <v>9414</v>
      </c>
      <c r="C4175" s="456" t="s">
        <v>65</v>
      </c>
      <c r="D4175" s="457">
        <v>86.57</v>
      </c>
    </row>
    <row r="4176" spans="1:4" ht="13.5" x14ac:dyDescent="0.25">
      <c r="A4176" s="456">
        <v>92668</v>
      </c>
      <c r="B4176" s="456" t="s">
        <v>9415</v>
      </c>
      <c r="C4176" s="456" t="s">
        <v>65</v>
      </c>
      <c r="D4176" s="457">
        <v>93.78</v>
      </c>
    </row>
    <row r="4177" spans="1:4" ht="13.5" x14ac:dyDescent="0.25">
      <c r="A4177" s="456">
        <v>92669</v>
      </c>
      <c r="B4177" s="456" t="s">
        <v>9416</v>
      </c>
      <c r="C4177" s="456" t="s">
        <v>65</v>
      </c>
      <c r="D4177" s="457">
        <v>31.83</v>
      </c>
    </row>
    <row r="4178" spans="1:4" ht="13.5" x14ac:dyDescent="0.25">
      <c r="A4178" s="456">
        <v>92670</v>
      </c>
      <c r="B4178" s="456" t="s">
        <v>9417</v>
      </c>
      <c r="C4178" s="456" t="s">
        <v>65</v>
      </c>
      <c r="D4178" s="457">
        <v>29.89</v>
      </c>
    </row>
    <row r="4179" spans="1:4" ht="13.5" x14ac:dyDescent="0.25">
      <c r="A4179" s="456">
        <v>92671</v>
      </c>
      <c r="B4179" s="456" t="s">
        <v>9418</v>
      </c>
      <c r="C4179" s="456" t="s">
        <v>65</v>
      </c>
      <c r="D4179" s="457">
        <v>41.82</v>
      </c>
    </row>
    <row r="4180" spans="1:4" ht="13.5" x14ac:dyDescent="0.25">
      <c r="A4180" s="456">
        <v>92672</v>
      </c>
      <c r="B4180" s="456" t="s">
        <v>9419</v>
      </c>
      <c r="C4180" s="456" t="s">
        <v>65</v>
      </c>
      <c r="D4180" s="457">
        <v>37.97</v>
      </c>
    </row>
    <row r="4181" spans="1:4" ht="13.5" x14ac:dyDescent="0.25">
      <c r="A4181" s="456">
        <v>92673</v>
      </c>
      <c r="B4181" s="456" t="s">
        <v>9420</v>
      </c>
      <c r="C4181" s="456" t="s">
        <v>65</v>
      </c>
      <c r="D4181" s="457">
        <v>48.12</v>
      </c>
    </row>
    <row r="4182" spans="1:4" ht="13.5" x14ac:dyDescent="0.25">
      <c r="A4182" s="456">
        <v>92674</v>
      </c>
      <c r="B4182" s="456" t="s">
        <v>9421</v>
      </c>
      <c r="C4182" s="456" t="s">
        <v>65</v>
      </c>
      <c r="D4182" s="457">
        <v>45.47</v>
      </c>
    </row>
    <row r="4183" spans="1:4" ht="13.5" x14ac:dyDescent="0.25">
      <c r="A4183" s="456">
        <v>92675</v>
      </c>
      <c r="B4183" s="456" t="s">
        <v>9422</v>
      </c>
      <c r="C4183" s="456" t="s">
        <v>65</v>
      </c>
      <c r="D4183" s="457">
        <v>62.59</v>
      </c>
    </row>
    <row r="4184" spans="1:4" ht="13.5" x14ac:dyDescent="0.25">
      <c r="A4184" s="456">
        <v>92676</v>
      </c>
      <c r="B4184" s="456" t="s">
        <v>9423</v>
      </c>
      <c r="C4184" s="456" t="s">
        <v>65</v>
      </c>
      <c r="D4184" s="457">
        <v>60.78</v>
      </c>
    </row>
    <row r="4185" spans="1:4" ht="13.5" x14ac:dyDescent="0.25">
      <c r="A4185" s="456">
        <v>92677</v>
      </c>
      <c r="B4185" s="456" t="s">
        <v>9424</v>
      </c>
      <c r="C4185" s="456" t="s">
        <v>65</v>
      </c>
      <c r="D4185" s="457">
        <v>103.23</v>
      </c>
    </row>
    <row r="4186" spans="1:4" ht="13.5" x14ac:dyDescent="0.25">
      <c r="A4186" s="456">
        <v>92678</v>
      </c>
      <c r="B4186" s="456" t="s">
        <v>9425</v>
      </c>
      <c r="C4186" s="456" t="s">
        <v>65</v>
      </c>
      <c r="D4186" s="457">
        <v>95.3</v>
      </c>
    </row>
    <row r="4187" spans="1:4" ht="13.5" x14ac:dyDescent="0.25">
      <c r="A4187" s="456">
        <v>92679</v>
      </c>
      <c r="B4187" s="456" t="s">
        <v>9426</v>
      </c>
      <c r="C4187" s="456" t="s">
        <v>65</v>
      </c>
      <c r="D4187" s="457">
        <v>142.21</v>
      </c>
    </row>
    <row r="4188" spans="1:4" ht="13.5" x14ac:dyDescent="0.25">
      <c r="A4188" s="456">
        <v>92680</v>
      </c>
      <c r="B4188" s="456" t="s">
        <v>9427</v>
      </c>
      <c r="C4188" s="456" t="s">
        <v>65</v>
      </c>
      <c r="D4188" s="457">
        <v>126.93</v>
      </c>
    </row>
    <row r="4189" spans="1:4" ht="13.5" x14ac:dyDescent="0.25">
      <c r="A4189" s="456">
        <v>92681</v>
      </c>
      <c r="B4189" s="456" t="s">
        <v>9428</v>
      </c>
      <c r="C4189" s="456" t="s">
        <v>65</v>
      </c>
      <c r="D4189" s="457">
        <v>40.58</v>
      </c>
    </row>
    <row r="4190" spans="1:4" ht="13.5" x14ac:dyDescent="0.25">
      <c r="A4190" s="456">
        <v>92682</v>
      </c>
      <c r="B4190" s="456" t="s">
        <v>9429</v>
      </c>
      <c r="C4190" s="456" t="s">
        <v>65</v>
      </c>
      <c r="D4190" s="457">
        <v>51.06</v>
      </c>
    </row>
    <row r="4191" spans="1:4" ht="13.5" x14ac:dyDescent="0.25">
      <c r="A4191" s="456">
        <v>92683</v>
      </c>
      <c r="B4191" s="456" t="s">
        <v>9430</v>
      </c>
      <c r="C4191" s="456" t="s">
        <v>65</v>
      </c>
      <c r="D4191" s="457">
        <v>59.65</v>
      </c>
    </row>
    <row r="4192" spans="1:4" ht="13.5" x14ac:dyDescent="0.25">
      <c r="A4192" s="456">
        <v>92684</v>
      </c>
      <c r="B4192" s="456" t="s">
        <v>9431</v>
      </c>
      <c r="C4192" s="456" t="s">
        <v>65</v>
      </c>
      <c r="D4192" s="457">
        <v>81.010000000000005</v>
      </c>
    </row>
    <row r="4193" spans="1:4" ht="13.5" x14ac:dyDescent="0.25">
      <c r="A4193" s="456">
        <v>92685</v>
      </c>
      <c r="B4193" s="456" t="s">
        <v>9432</v>
      </c>
      <c r="C4193" s="456" t="s">
        <v>65</v>
      </c>
      <c r="D4193" s="457">
        <v>131.05000000000001</v>
      </c>
    </row>
    <row r="4194" spans="1:4" ht="13.5" x14ac:dyDescent="0.25">
      <c r="A4194" s="456">
        <v>92686</v>
      </c>
      <c r="B4194" s="456" t="s">
        <v>9433</v>
      </c>
      <c r="C4194" s="456" t="s">
        <v>65</v>
      </c>
      <c r="D4194" s="457">
        <v>167.76</v>
      </c>
    </row>
    <row r="4195" spans="1:4" ht="13.5" x14ac:dyDescent="0.25">
      <c r="A4195" s="456">
        <v>92692</v>
      </c>
      <c r="B4195" s="456" t="s">
        <v>9434</v>
      </c>
      <c r="C4195" s="456" t="s">
        <v>65</v>
      </c>
      <c r="D4195" s="457">
        <v>11.27</v>
      </c>
    </row>
    <row r="4196" spans="1:4" ht="13.5" x14ac:dyDescent="0.25">
      <c r="A4196" s="456">
        <v>92693</v>
      </c>
      <c r="B4196" s="456" t="s">
        <v>9435</v>
      </c>
      <c r="C4196" s="456" t="s">
        <v>65</v>
      </c>
      <c r="D4196" s="457">
        <v>11.6</v>
      </c>
    </row>
    <row r="4197" spans="1:4" ht="13.5" x14ac:dyDescent="0.25">
      <c r="A4197" s="456">
        <v>92694</v>
      </c>
      <c r="B4197" s="456" t="s">
        <v>9436</v>
      </c>
      <c r="C4197" s="456" t="s">
        <v>65</v>
      </c>
      <c r="D4197" s="457">
        <v>17.84</v>
      </c>
    </row>
    <row r="4198" spans="1:4" ht="13.5" x14ac:dyDescent="0.25">
      <c r="A4198" s="456">
        <v>92695</v>
      </c>
      <c r="B4198" s="456" t="s">
        <v>9437</v>
      </c>
      <c r="C4198" s="456" t="s">
        <v>65</v>
      </c>
      <c r="D4198" s="457">
        <v>18.170000000000002</v>
      </c>
    </row>
    <row r="4199" spans="1:4" ht="13.5" x14ac:dyDescent="0.25">
      <c r="A4199" s="456">
        <v>92696</v>
      </c>
      <c r="B4199" s="456" t="s">
        <v>9438</v>
      </c>
      <c r="C4199" s="456" t="s">
        <v>65</v>
      </c>
      <c r="D4199" s="457">
        <v>27.91</v>
      </c>
    </row>
    <row r="4200" spans="1:4" ht="13.5" x14ac:dyDescent="0.25">
      <c r="A4200" s="456">
        <v>92697</v>
      </c>
      <c r="B4200" s="456" t="s">
        <v>9439</v>
      </c>
      <c r="C4200" s="456" t="s">
        <v>65</v>
      </c>
      <c r="D4200" s="457">
        <v>29.37</v>
      </c>
    </row>
    <row r="4201" spans="1:4" ht="13.5" x14ac:dyDescent="0.25">
      <c r="A4201" s="456">
        <v>92698</v>
      </c>
      <c r="B4201" s="456" t="s">
        <v>9440</v>
      </c>
      <c r="C4201" s="456" t="s">
        <v>65</v>
      </c>
      <c r="D4201" s="457">
        <v>16.64</v>
      </c>
    </row>
    <row r="4202" spans="1:4" ht="13.5" x14ac:dyDescent="0.25">
      <c r="A4202" s="456">
        <v>92699</v>
      </c>
      <c r="B4202" s="456" t="s">
        <v>9441</v>
      </c>
      <c r="C4202" s="456" t="s">
        <v>65</v>
      </c>
      <c r="D4202" s="457">
        <v>15.58</v>
      </c>
    </row>
    <row r="4203" spans="1:4" ht="13.5" x14ac:dyDescent="0.25">
      <c r="A4203" s="456">
        <v>92700</v>
      </c>
      <c r="B4203" s="456" t="s">
        <v>9442</v>
      </c>
      <c r="C4203" s="456" t="s">
        <v>65</v>
      </c>
      <c r="D4203" s="457">
        <v>27.1</v>
      </c>
    </row>
    <row r="4204" spans="1:4" ht="13.5" x14ac:dyDescent="0.25">
      <c r="A4204" s="456">
        <v>92701</v>
      </c>
      <c r="B4204" s="456" t="s">
        <v>9443</v>
      </c>
      <c r="C4204" s="456" t="s">
        <v>65</v>
      </c>
      <c r="D4204" s="457">
        <v>25.53</v>
      </c>
    </row>
    <row r="4205" spans="1:4" ht="13.5" x14ac:dyDescent="0.25">
      <c r="A4205" s="456">
        <v>92702</v>
      </c>
      <c r="B4205" s="456" t="s">
        <v>9444</v>
      </c>
      <c r="C4205" s="456" t="s">
        <v>65</v>
      </c>
      <c r="D4205" s="457">
        <v>42.3</v>
      </c>
    </row>
    <row r="4206" spans="1:4" ht="13.5" x14ac:dyDescent="0.25">
      <c r="A4206" s="456">
        <v>92703</v>
      </c>
      <c r="B4206" s="456" t="s">
        <v>9445</v>
      </c>
      <c r="C4206" s="456" t="s">
        <v>65</v>
      </c>
      <c r="D4206" s="457">
        <v>40.36</v>
      </c>
    </row>
    <row r="4207" spans="1:4" ht="13.5" x14ac:dyDescent="0.25">
      <c r="A4207" s="456">
        <v>92704</v>
      </c>
      <c r="B4207" s="456" t="s">
        <v>9446</v>
      </c>
      <c r="C4207" s="456" t="s">
        <v>65</v>
      </c>
      <c r="D4207" s="457">
        <v>21.01</v>
      </c>
    </row>
    <row r="4208" spans="1:4" ht="13.5" x14ac:dyDescent="0.25">
      <c r="A4208" s="456">
        <v>92705</v>
      </c>
      <c r="B4208" s="456" t="s">
        <v>9447</v>
      </c>
      <c r="C4208" s="456" t="s">
        <v>65</v>
      </c>
      <c r="D4208" s="457">
        <v>33.729999999999997</v>
      </c>
    </row>
    <row r="4209" spans="1:4" ht="13.5" x14ac:dyDescent="0.25">
      <c r="A4209" s="456">
        <v>92706</v>
      </c>
      <c r="B4209" s="456" t="s">
        <v>9448</v>
      </c>
      <c r="C4209" s="456" t="s">
        <v>65</v>
      </c>
      <c r="D4209" s="457">
        <v>54.55</v>
      </c>
    </row>
    <row r="4210" spans="1:4" ht="13.5" x14ac:dyDescent="0.25">
      <c r="A4210" s="456">
        <v>92889</v>
      </c>
      <c r="B4210" s="456" t="s">
        <v>9449</v>
      </c>
      <c r="C4210" s="456" t="s">
        <v>65</v>
      </c>
      <c r="D4210" s="457">
        <v>105.66</v>
      </c>
    </row>
    <row r="4211" spans="1:4" ht="13.5" x14ac:dyDescent="0.25">
      <c r="A4211" s="456">
        <v>92890</v>
      </c>
      <c r="B4211" s="456" t="s">
        <v>9450</v>
      </c>
      <c r="C4211" s="456" t="s">
        <v>65</v>
      </c>
      <c r="D4211" s="457">
        <v>160.57</v>
      </c>
    </row>
    <row r="4212" spans="1:4" ht="13.5" x14ac:dyDescent="0.25">
      <c r="A4212" s="456">
        <v>92891</v>
      </c>
      <c r="B4212" s="456" t="s">
        <v>9451</v>
      </c>
      <c r="C4212" s="456" t="s">
        <v>65</v>
      </c>
      <c r="D4212" s="457">
        <v>235.82</v>
      </c>
    </row>
    <row r="4213" spans="1:4" ht="13.5" x14ac:dyDescent="0.25">
      <c r="A4213" s="456">
        <v>92892</v>
      </c>
      <c r="B4213" s="456" t="s">
        <v>9452</v>
      </c>
      <c r="C4213" s="456" t="s">
        <v>65</v>
      </c>
      <c r="D4213" s="457">
        <v>45.34</v>
      </c>
    </row>
    <row r="4214" spans="1:4" ht="13.5" x14ac:dyDescent="0.25">
      <c r="A4214" s="456">
        <v>92893</v>
      </c>
      <c r="B4214" s="456" t="s">
        <v>9453</v>
      </c>
      <c r="C4214" s="456" t="s">
        <v>65</v>
      </c>
      <c r="D4214" s="457">
        <v>64.739999999999995</v>
      </c>
    </row>
    <row r="4215" spans="1:4" ht="13.5" x14ac:dyDescent="0.25">
      <c r="A4215" s="456">
        <v>92894</v>
      </c>
      <c r="B4215" s="456" t="s">
        <v>9454</v>
      </c>
      <c r="C4215" s="456" t="s">
        <v>65</v>
      </c>
      <c r="D4215" s="457">
        <v>77.430000000000007</v>
      </c>
    </row>
    <row r="4216" spans="1:4" ht="13.5" x14ac:dyDescent="0.25">
      <c r="A4216" s="456">
        <v>92895</v>
      </c>
      <c r="B4216" s="456" t="s">
        <v>9455</v>
      </c>
      <c r="C4216" s="456" t="s">
        <v>65</v>
      </c>
      <c r="D4216" s="457">
        <v>105.63</v>
      </c>
    </row>
    <row r="4217" spans="1:4" ht="13.5" x14ac:dyDescent="0.25">
      <c r="A4217" s="456">
        <v>92896</v>
      </c>
      <c r="B4217" s="456" t="s">
        <v>9456</v>
      </c>
      <c r="C4217" s="456" t="s">
        <v>65</v>
      </c>
      <c r="D4217" s="457">
        <v>161.87</v>
      </c>
    </row>
    <row r="4218" spans="1:4" ht="13.5" x14ac:dyDescent="0.25">
      <c r="A4218" s="456">
        <v>92897</v>
      </c>
      <c r="B4218" s="456" t="s">
        <v>9457</v>
      </c>
      <c r="C4218" s="456" t="s">
        <v>65</v>
      </c>
      <c r="D4218" s="457">
        <v>238.5</v>
      </c>
    </row>
    <row r="4219" spans="1:4" ht="13.5" x14ac:dyDescent="0.25">
      <c r="A4219" s="456">
        <v>92898</v>
      </c>
      <c r="B4219" s="456" t="s">
        <v>9458</v>
      </c>
      <c r="C4219" s="456" t="s">
        <v>65</v>
      </c>
      <c r="D4219" s="457">
        <v>38.090000000000003</v>
      </c>
    </row>
    <row r="4220" spans="1:4" ht="13.5" x14ac:dyDescent="0.25">
      <c r="A4220" s="456">
        <v>92899</v>
      </c>
      <c r="B4220" s="456" t="s">
        <v>9459</v>
      </c>
      <c r="C4220" s="456" t="s">
        <v>65</v>
      </c>
      <c r="D4220" s="457">
        <v>56.5</v>
      </c>
    </row>
    <row r="4221" spans="1:4" ht="13.5" x14ac:dyDescent="0.25">
      <c r="A4221" s="456">
        <v>92900</v>
      </c>
      <c r="B4221" s="456" t="s">
        <v>9460</v>
      </c>
      <c r="C4221" s="456" t="s">
        <v>65</v>
      </c>
      <c r="D4221" s="457">
        <v>68.040000000000006</v>
      </c>
    </row>
    <row r="4222" spans="1:4" ht="13.5" x14ac:dyDescent="0.25">
      <c r="A4222" s="456">
        <v>92901</v>
      </c>
      <c r="B4222" s="456" t="s">
        <v>9461</v>
      </c>
      <c r="C4222" s="456" t="s">
        <v>65</v>
      </c>
      <c r="D4222" s="457">
        <v>94.81</v>
      </c>
    </row>
    <row r="4223" spans="1:4" ht="13.5" x14ac:dyDescent="0.25">
      <c r="A4223" s="456">
        <v>92902</v>
      </c>
      <c r="B4223" s="456" t="s">
        <v>9462</v>
      </c>
      <c r="C4223" s="456" t="s">
        <v>65</v>
      </c>
      <c r="D4223" s="457">
        <v>148.9</v>
      </c>
    </row>
    <row r="4224" spans="1:4" ht="13.5" x14ac:dyDescent="0.25">
      <c r="A4224" s="456">
        <v>92903</v>
      </c>
      <c r="B4224" s="456" t="s">
        <v>9463</v>
      </c>
      <c r="C4224" s="456" t="s">
        <v>65</v>
      </c>
      <c r="D4224" s="457">
        <v>223.42</v>
      </c>
    </row>
    <row r="4225" spans="1:4" ht="13.5" x14ac:dyDescent="0.25">
      <c r="A4225" s="456">
        <v>92904</v>
      </c>
      <c r="B4225" s="456" t="s">
        <v>9464</v>
      </c>
      <c r="C4225" s="456" t="s">
        <v>65</v>
      </c>
      <c r="D4225" s="457">
        <v>25.97</v>
      </c>
    </row>
    <row r="4226" spans="1:4" ht="13.5" x14ac:dyDescent="0.25">
      <c r="A4226" s="456">
        <v>92905</v>
      </c>
      <c r="B4226" s="456" t="s">
        <v>9465</v>
      </c>
      <c r="C4226" s="456" t="s">
        <v>65</v>
      </c>
      <c r="D4226" s="457">
        <v>37.03</v>
      </c>
    </row>
    <row r="4227" spans="1:4" ht="13.5" x14ac:dyDescent="0.25">
      <c r="A4227" s="456">
        <v>92906</v>
      </c>
      <c r="B4227" s="456" t="s">
        <v>9466</v>
      </c>
      <c r="C4227" s="456" t="s">
        <v>65</v>
      </c>
      <c r="D4227" s="457">
        <v>45.03</v>
      </c>
    </row>
    <row r="4228" spans="1:4" ht="13.5" x14ac:dyDescent="0.25">
      <c r="A4228" s="456">
        <v>92907</v>
      </c>
      <c r="B4228" s="456" t="s">
        <v>9467</v>
      </c>
      <c r="C4228" s="456" t="s">
        <v>65</v>
      </c>
      <c r="D4228" s="457">
        <v>56.1</v>
      </c>
    </row>
    <row r="4229" spans="1:4" ht="13.5" x14ac:dyDescent="0.25">
      <c r="A4229" s="456">
        <v>92908</v>
      </c>
      <c r="B4229" s="456" t="s">
        <v>9468</v>
      </c>
      <c r="C4229" s="456" t="s">
        <v>65</v>
      </c>
      <c r="D4229" s="457">
        <v>56.1</v>
      </c>
    </row>
    <row r="4230" spans="1:4" ht="13.5" x14ac:dyDescent="0.25">
      <c r="A4230" s="456">
        <v>92909</v>
      </c>
      <c r="B4230" s="456" t="s">
        <v>9469</v>
      </c>
      <c r="C4230" s="456" t="s">
        <v>65</v>
      </c>
      <c r="D4230" s="457">
        <v>56.1</v>
      </c>
    </row>
    <row r="4231" spans="1:4" ht="13.5" x14ac:dyDescent="0.25">
      <c r="A4231" s="456">
        <v>92910</v>
      </c>
      <c r="B4231" s="456" t="s">
        <v>9470</v>
      </c>
      <c r="C4231" s="456" t="s">
        <v>65</v>
      </c>
      <c r="D4231" s="457">
        <v>81.64</v>
      </c>
    </row>
    <row r="4232" spans="1:4" ht="13.5" x14ac:dyDescent="0.25">
      <c r="A4232" s="456">
        <v>92911</v>
      </c>
      <c r="B4232" s="456" t="s">
        <v>9471</v>
      </c>
      <c r="C4232" s="456" t="s">
        <v>65</v>
      </c>
      <c r="D4232" s="457">
        <v>81.64</v>
      </c>
    </row>
    <row r="4233" spans="1:4" ht="13.5" x14ac:dyDescent="0.25">
      <c r="A4233" s="456">
        <v>92912</v>
      </c>
      <c r="B4233" s="456" t="s">
        <v>9472</v>
      </c>
      <c r="C4233" s="456" t="s">
        <v>65</v>
      </c>
      <c r="D4233" s="457">
        <v>109.89</v>
      </c>
    </row>
    <row r="4234" spans="1:4" ht="13.5" x14ac:dyDescent="0.25">
      <c r="A4234" s="456">
        <v>92913</v>
      </c>
      <c r="B4234" s="456" t="s">
        <v>9473</v>
      </c>
      <c r="C4234" s="456" t="s">
        <v>65</v>
      </c>
      <c r="D4234" s="457">
        <v>112.16</v>
      </c>
    </row>
    <row r="4235" spans="1:4" ht="13.5" x14ac:dyDescent="0.25">
      <c r="A4235" s="456">
        <v>92914</v>
      </c>
      <c r="B4235" s="456" t="s">
        <v>9474</v>
      </c>
      <c r="C4235" s="456" t="s">
        <v>65</v>
      </c>
      <c r="D4235" s="457">
        <v>112.16</v>
      </c>
    </row>
    <row r="4236" spans="1:4" ht="13.5" x14ac:dyDescent="0.25">
      <c r="A4236" s="456">
        <v>92918</v>
      </c>
      <c r="B4236" s="456" t="s">
        <v>9475</v>
      </c>
      <c r="C4236" s="456" t="s">
        <v>65</v>
      </c>
      <c r="D4236" s="457">
        <v>29.56</v>
      </c>
    </row>
    <row r="4237" spans="1:4" ht="13.5" x14ac:dyDescent="0.25">
      <c r="A4237" s="456">
        <v>92920</v>
      </c>
      <c r="B4237" s="456" t="s">
        <v>9476</v>
      </c>
      <c r="C4237" s="456" t="s">
        <v>65</v>
      </c>
      <c r="D4237" s="457">
        <v>29.76</v>
      </c>
    </row>
    <row r="4238" spans="1:4" ht="13.5" x14ac:dyDescent="0.25">
      <c r="A4238" s="456">
        <v>92925</v>
      </c>
      <c r="B4238" s="456" t="s">
        <v>9477</v>
      </c>
      <c r="C4238" s="456" t="s">
        <v>65</v>
      </c>
      <c r="D4238" s="457">
        <v>36.72</v>
      </c>
    </row>
    <row r="4239" spans="1:4" ht="13.5" x14ac:dyDescent="0.25">
      <c r="A4239" s="456">
        <v>92926</v>
      </c>
      <c r="B4239" s="456" t="s">
        <v>9478</v>
      </c>
      <c r="C4239" s="456" t="s">
        <v>65</v>
      </c>
      <c r="D4239" s="457">
        <v>36.71</v>
      </c>
    </row>
    <row r="4240" spans="1:4" ht="13.5" x14ac:dyDescent="0.25">
      <c r="A4240" s="456">
        <v>92927</v>
      </c>
      <c r="B4240" s="456" t="s">
        <v>9479</v>
      </c>
      <c r="C4240" s="456" t="s">
        <v>65</v>
      </c>
      <c r="D4240" s="457">
        <v>36.71</v>
      </c>
    </row>
    <row r="4241" spans="1:4" ht="13.5" x14ac:dyDescent="0.25">
      <c r="A4241" s="456">
        <v>92928</v>
      </c>
      <c r="B4241" s="456" t="s">
        <v>9480</v>
      </c>
      <c r="C4241" s="456" t="s">
        <v>65</v>
      </c>
      <c r="D4241" s="457">
        <v>42.02</v>
      </c>
    </row>
    <row r="4242" spans="1:4" ht="13.5" x14ac:dyDescent="0.25">
      <c r="A4242" s="456">
        <v>92929</v>
      </c>
      <c r="B4242" s="456" t="s">
        <v>9481</v>
      </c>
      <c r="C4242" s="456" t="s">
        <v>65</v>
      </c>
      <c r="D4242" s="457">
        <v>42.02</v>
      </c>
    </row>
    <row r="4243" spans="1:4" ht="13.5" x14ac:dyDescent="0.25">
      <c r="A4243" s="456">
        <v>92930</v>
      </c>
      <c r="B4243" s="456" t="s">
        <v>9482</v>
      </c>
      <c r="C4243" s="456" t="s">
        <v>65</v>
      </c>
      <c r="D4243" s="457">
        <v>42.02</v>
      </c>
    </row>
    <row r="4244" spans="1:4" ht="13.5" x14ac:dyDescent="0.25">
      <c r="A4244" s="456">
        <v>92931</v>
      </c>
      <c r="B4244" s="456" t="s">
        <v>9483</v>
      </c>
      <c r="C4244" s="456" t="s">
        <v>65</v>
      </c>
      <c r="D4244" s="457">
        <v>56.07</v>
      </c>
    </row>
    <row r="4245" spans="1:4" ht="13.5" x14ac:dyDescent="0.25">
      <c r="A4245" s="456">
        <v>92932</v>
      </c>
      <c r="B4245" s="456" t="s">
        <v>9484</v>
      </c>
      <c r="C4245" s="456" t="s">
        <v>65</v>
      </c>
      <c r="D4245" s="457">
        <v>56.07</v>
      </c>
    </row>
    <row r="4246" spans="1:4" ht="13.5" x14ac:dyDescent="0.25">
      <c r="A4246" s="456">
        <v>92933</v>
      </c>
      <c r="B4246" s="456" t="s">
        <v>9485</v>
      </c>
      <c r="C4246" s="456" t="s">
        <v>65</v>
      </c>
      <c r="D4246" s="457">
        <v>56.07</v>
      </c>
    </row>
    <row r="4247" spans="1:4" ht="13.5" x14ac:dyDescent="0.25">
      <c r="A4247" s="456">
        <v>92934</v>
      </c>
      <c r="B4247" s="456" t="s">
        <v>9486</v>
      </c>
      <c r="C4247" s="456" t="s">
        <v>65</v>
      </c>
      <c r="D4247" s="457">
        <v>82.94</v>
      </c>
    </row>
    <row r="4248" spans="1:4" ht="13.5" x14ac:dyDescent="0.25">
      <c r="A4248" s="456">
        <v>92935</v>
      </c>
      <c r="B4248" s="456" t="s">
        <v>9487</v>
      </c>
      <c r="C4248" s="456" t="s">
        <v>65</v>
      </c>
      <c r="D4248" s="457">
        <v>82.94</v>
      </c>
    </row>
    <row r="4249" spans="1:4" ht="13.5" x14ac:dyDescent="0.25">
      <c r="A4249" s="456">
        <v>92936</v>
      </c>
      <c r="B4249" s="456" t="s">
        <v>9488</v>
      </c>
      <c r="C4249" s="456" t="s">
        <v>65</v>
      </c>
      <c r="D4249" s="457">
        <v>114.84</v>
      </c>
    </row>
    <row r="4250" spans="1:4" ht="13.5" x14ac:dyDescent="0.25">
      <c r="A4250" s="456">
        <v>92937</v>
      </c>
      <c r="B4250" s="456" t="s">
        <v>9489</v>
      </c>
      <c r="C4250" s="456" t="s">
        <v>65</v>
      </c>
      <c r="D4250" s="457">
        <v>114.84</v>
      </c>
    </row>
    <row r="4251" spans="1:4" ht="13.5" x14ac:dyDescent="0.25">
      <c r="A4251" s="456">
        <v>92938</v>
      </c>
      <c r="B4251" s="456" t="s">
        <v>9490</v>
      </c>
      <c r="C4251" s="456" t="s">
        <v>65</v>
      </c>
      <c r="D4251" s="457">
        <v>22.31</v>
      </c>
    </row>
    <row r="4252" spans="1:4" ht="13.5" x14ac:dyDescent="0.25">
      <c r="A4252" s="456">
        <v>92939</v>
      </c>
      <c r="B4252" s="456" t="s">
        <v>9491</v>
      </c>
      <c r="C4252" s="456" t="s">
        <v>65</v>
      </c>
      <c r="D4252" s="457">
        <v>22.51</v>
      </c>
    </row>
    <row r="4253" spans="1:4" ht="13.5" x14ac:dyDescent="0.25">
      <c r="A4253" s="456">
        <v>92940</v>
      </c>
      <c r="B4253" s="456" t="s">
        <v>9492</v>
      </c>
      <c r="C4253" s="456" t="s">
        <v>65</v>
      </c>
      <c r="D4253" s="457">
        <v>28.48</v>
      </c>
    </row>
    <row r="4254" spans="1:4" ht="13.5" x14ac:dyDescent="0.25">
      <c r="A4254" s="456">
        <v>92941</v>
      </c>
      <c r="B4254" s="456" t="s">
        <v>9493</v>
      </c>
      <c r="C4254" s="456" t="s">
        <v>65</v>
      </c>
      <c r="D4254" s="457">
        <v>28.47</v>
      </c>
    </row>
    <row r="4255" spans="1:4" ht="13.5" x14ac:dyDescent="0.25">
      <c r="A4255" s="456">
        <v>92942</v>
      </c>
      <c r="B4255" s="456" t="s">
        <v>9494</v>
      </c>
      <c r="C4255" s="456" t="s">
        <v>65</v>
      </c>
      <c r="D4255" s="457">
        <v>28.47</v>
      </c>
    </row>
    <row r="4256" spans="1:4" ht="13.5" x14ac:dyDescent="0.25">
      <c r="A4256" s="456">
        <v>92943</v>
      </c>
      <c r="B4256" s="456" t="s">
        <v>9495</v>
      </c>
      <c r="C4256" s="456" t="s">
        <v>65</v>
      </c>
      <c r="D4256" s="457">
        <v>32.630000000000003</v>
      </c>
    </row>
    <row r="4257" spans="1:4" ht="13.5" x14ac:dyDescent="0.25">
      <c r="A4257" s="456">
        <v>92944</v>
      </c>
      <c r="B4257" s="456" t="s">
        <v>9496</v>
      </c>
      <c r="C4257" s="456" t="s">
        <v>65</v>
      </c>
      <c r="D4257" s="457">
        <v>32.630000000000003</v>
      </c>
    </row>
    <row r="4258" spans="1:4" ht="13.5" x14ac:dyDescent="0.25">
      <c r="A4258" s="456">
        <v>92945</v>
      </c>
      <c r="B4258" s="456" t="s">
        <v>9497</v>
      </c>
      <c r="C4258" s="456" t="s">
        <v>65</v>
      </c>
      <c r="D4258" s="457">
        <v>32.630000000000003</v>
      </c>
    </row>
    <row r="4259" spans="1:4" ht="13.5" x14ac:dyDescent="0.25">
      <c r="A4259" s="456">
        <v>92946</v>
      </c>
      <c r="B4259" s="456" t="s">
        <v>9498</v>
      </c>
      <c r="C4259" s="456" t="s">
        <v>65</v>
      </c>
      <c r="D4259" s="457">
        <v>45.25</v>
      </c>
    </row>
    <row r="4260" spans="1:4" ht="13.5" x14ac:dyDescent="0.25">
      <c r="A4260" s="456">
        <v>92947</v>
      </c>
      <c r="B4260" s="456" t="s">
        <v>9499</v>
      </c>
      <c r="C4260" s="456" t="s">
        <v>65</v>
      </c>
      <c r="D4260" s="457">
        <v>45.25</v>
      </c>
    </row>
    <row r="4261" spans="1:4" ht="13.5" x14ac:dyDescent="0.25">
      <c r="A4261" s="456">
        <v>92948</v>
      </c>
      <c r="B4261" s="456" t="s">
        <v>9500</v>
      </c>
      <c r="C4261" s="456" t="s">
        <v>65</v>
      </c>
      <c r="D4261" s="457">
        <v>45.25</v>
      </c>
    </row>
    <row r="4262" spans="1:4" ht="13.5" x14ac:dyDescent="0.25">
      <c r="A4262" s="456">
        <v>92949</v>
      </c>
      <c r="B4262" s="456" t="s">
        <v>9501</v>
      </c>
      <c r="C4262" s="456" t="s">
        <v>65</v>
      </c>
      <c r="D4262" s="457">
        <v>69.97</v>
      </c>
    </row>
    <row r="4263" spans="1:4" ht="13.5" x14ac:dyDescent="0.25">
      <c r="A4263" s="456">
        <v>92950</v>
      </c>
      <c r="B4263" s="456" t="s">
        <v>9502</v>
      </c>
      <c r="C4263" s="456" t="s">
        <v>65</v>
      </c>
      <c r="D4263" s="457">
        <v>69.97</v>
      </c>
    </row>
    <row r="4264" spans="1:4" ht="13.5" x14ac:dyDescent="0.25">
      <c r="A4264" s="456">
        <v>92951</v>
      </c>
      <c r="B4264" s="456" t="s">
        <v>9503</v>
      </c>
      <c r="C4264" s="456" t="s">
        <v>65</v>
      </c>
      <c r="D4264" s="457">
        <v>99.76</v>
      </c>
    </row>
    <row r="4265" spans="1:4" ht="13.5" x14ac:dyDescent="0.25">
      <c r="A4265" s="456">
        <v>92952</v>
      </c>
      <c r="B4265" s="456" t="s">
        <v>9504</v>
      </c>
      <c r="C4265" s="456" t="s">
        <v>65</v>
      </c>
      <c r="D4265" s="457">
        <v>99.76</v>
      </c>
    </row>
    <row r="4266" spans="1:4" ht="13.5" x14ac:dyDescent="0.25">
      <c r="A4266" s="456">
        <v>92953</v>
      </c>
      <c r="B4266" s="456" t="s">
        <v>9505</v>
      </c>
      <c r="C4266" s="456" t="s">
        <v>65</v>
      </c>
      <c r="D4266" s="457">
        <v>19.22</v>
      </c>
    </row>
    <row r="4267" spans="1:4" ht="13.5" x14ac:dyDescent="0.25">
      <c r="A4267" s="456">
        <v>93050</v>
      </c>
      <c r="B4267" s="456" t="s">
        <v>2241</v>
      </c>
      <c r="C4267" s="456" t="s">
        <v>65</v>
      </c>
      <c r="D4267" s="457">
        <v>12.37</v>
      </c>
    </row>
    <row r="4268" spans="1:4" ht="13.5" x14ac:dyDescent="0.25">
      <c r="A4268" s="456">
        <v>93051</v>
      </c>
      <c r="B4268" s="456" t="s">
        <v>2242</v>
      </c>
      <c r="C4268" s="456" t="s">
        <v>65</v>
      </c>
      <c r="D4268" s="457">
        <v>11.33</v>
      </c>
    </row>
    <row r="4269" spans="1:4" ht="13.5" x14ac:dyDescent="0.25">
      <c r="A4269" s="456">
        <v>93052</v>
      </c>
      <c r="B4269" s="456" t="s">
        <v>2243</v>
      </c>
      <c r="C4269" s="456" t="s">
        <v>65</v>
      </c>
      <c r="D4269" s="457">
        <v>597.87</v>
      </c>
    </row>
    <row r="4270" spans="1:4" ht="13.5" x14ac:dyDescent="0.25">
      <c r="A4270" s="456">
        <v>93054</v>
      </c>
      <c r="B4270" s="456" t="s">
        <v>2244</v>
      </c>
      <c r="C4270" s="456" t="s">
        <v>65</v>
      </c>
      <c r="D4270" s="457">
        <v>24.58</v>
      </c>
    </row>
    <row r="4271" spans="1:4" ht="13.5" x14ac:dyDescent="0.25">
      <c r="A4271" s="456">
        <v>93055</v>
      </c>
      <c r="B4271" s="456" t="s">
        <v>2245</v>
      </c>
      <c r="C4271" s="456" t="s">
        <v>65</v>
      </c>
      <c r="D4271" s="457">
        <v>51.15</v>
      </c>
    </row>
    <row r="4272" spans="1:4" ht="13.5" x14ac:dyDescent="0.25">
      <c r="A4272" s="456">
        <v>93056</v>
      </c>
      <c r="B4272" s="456" t="s">
        <v>2246</v>
      </c>
      <c r="C4272" s="456" t="s">
        <v>65</v>
      </c>
      <c r="D4272" s="457">
        <v>18.36</v>
      </c>
    </row>
    <row r="4273" spans="1:4" ht="13.5" x14ac:dyDescent="0.25">
      <c r="A4273" s="456">
        <v>93057</v>
      </c>
      <c r="B4273" s="456" t="s">
        <v>2247</v>
      </c>
      <c r="C4273" s="456" t="s">
        <v>65</v>
      </c>
      <c r="D4273" s="457">
        <v>15.88</v>
      </c>
    </row>
    <row r="4274" spans="1:4" ht="13.5" x14ac:dyDescent="0.25">
      <c r="A4274" s="456">
        <v>93058</v>
      </c>
      <c r="B4274" s="456" t="s">
        <v>2248</v>
      </c>
      <c r="C4274" s="456" t="s">
        <v>65</v>
      </c>
      <c r="D4274" s="457">
        <v>657.36</v>
      </c>
    </row>
    <row r="4275" spans="1:4" ht="13.5" x14ac:dyDescent="0.25">
      <c r="A4275" s="456">
        <v>93059</v>
      </c>
      <c r="B4275" s="456" t="s">
        <v>2249</v>
      </c>
      <c r="C4275" s="456" t="s">
        <v>65</v>
      </c>
      <c r="D4275" s="457">
        <v>33.93</v>
      </c>
    </row>
    <row r="4276" spans="1:4" ht="13.5" x14ac:dyDescent="0.25">
      <c r="A4276" s="456">
        <v>93060</v>
      </c>
      <c r="B4276" s="456" t="s">
        <v>2250</v>
      </c>
      <c r="C4276" s="456" t="s">
        <v>65</v>
      </c>
      <c r="D4276" s="457">
        <v>89.66</v>
      </c>
    </row>
    <row r="4277" spans="1:4" ht="13.5" x14ac:dyDescent="0.25">
      <c r="A4277" s="456">
        <v>93061</v>
      </c>
      <c r="B4277" s="456" t="s">
        <v>2251</v>
      </c>
      <c r="C4277" s="456" t="s">
        <v>65</v>
      </c>
      <c r="D4277" s="457">
        <v>35.229999999999997</v>
      </c>
    </row>
    <row r="4278" spans="1:4" ht="13.5" x14ac:dyDescent="0.25">
      <c r="A4278" s="456">
        <v>93062</v>
      </c>
      <c r="B4278" s="456" t="s">
        <v>2252</v>
      </c>
      <c r="C4278" s="456" t="s">
        <v>65</v>
      </c>
      <c r="D4278" s="457">
        <v>30.41</v>
      </c>
    </row>
    <row r="4279" spans="1:4" ht="13.5" x14ac:dyDescent="0.25">
      <c r="A4279" s="456">
        <v>93063</v>
      </c>
      <c r="B4279" s="456" t="s">
        <v>2253</v>
      </c>
      <c r="C4279" s="456" t="s">
        <v>65</v>
      </c>
      <c r="D4279" s="457">
        <v>752.93</v>
      </c>
    </row>
    <row r="4280" spans="1:4" ht="13.5" x14ac:dyDescent="0.25">
      <c r="A4280" s="456">
        <v>93064</v>
      </c>
      <c r="B4280" s="456" t="s">
        <v>2254</v>
      </c>
      <c r="C4280" s="456" t="s">
        <v>65</v>
      </c>
      <c r="D4280" s="457">
        <v>54.88</v>
      </c>
    </row>
    <row r="4281" spans="1:4" ht="13.5" x14ac:dyDescent="0.25">
      <c r="A4281" s="456">
        <v>93065</v>
      </c>
      <c r="B4281" s="456" t="s">
        <v>2255</v>
      </c>
      <c r="C4281" s="456" t="s">
        <v>65</v>
      </c>
      <c r="D4281" s="457">
        <v>51.32</v>
      </c>
    </row>
    <row r="4282" spans="1:4" ht="13.5" x14ac:dyDescent="0.25">
      <c r="A4282" s="456">
        <v>93066</v>
      </c>
      <c r="B4282" s="456" t="s">
        <v>2256</v>
      </c>
      <c r="C4282" s="456" t="s">
        <v>65</v>
      </c>
      <c r="D4282" s="457">
        <v>945.26</v>
      </c>
    </row>
    <row r="4283" spans="1:4" ht="13.5" x14ac:dyDescent="0.25">
      <c r="A4283" s="456">
        <v>93067</v>
      </c>
      <c r="B4283" s="456" t="s">
        <v>2257</v>
      </c>
      <c r="C4283" s="456" t="s">
        <v>65</v>
      </c>
      <c r="D4283" s="457">
        <v>81.75</v>
      </c>
    </row>
    <row r="4284" spans="1:4" ht="13.5" x14ac:dyDescent="0.25">
      <c r="A4284" s="456">
        <v>93068</v>
      </c>
      <c r="B4284" s="456" t="s">
        <v>2258</v>
      </c>
      <c r="C4284" s="456" t="s">
        <v>65</v>
      </c>
      <c r="D4284" s="457">
        <v>71.31</v>
      </c>
    </row>
    <row r="4285" spans="1:4" ht="13.5" x14ac:dyDescent="0.25">
      <c r="A4285" s="456">
        <v>93069</v>
      </c>
      <c r="B4285" s="456" t="s">
        <v>2259</v>
      </c>
      <c r="C4285" s="456" t="s">
        <v>65</v>
      </c>
      <c r="D4285" s="458">
        <v>1310.25</v>
      </c>
    </row>
    <row r="4286" spans="1:4" ht="13.5" x14ac:dyDescent="0.25">
      <c r="A4286" s="456">
        <v>93070</v>
      </c>
      <c r="B4286" s="456" t="s">
        <v>2260</v>
      </c>
      <c r="C4286" s="456" t="s">
        <v>65</v>
      </c>
      <c r="D4286" s="457">
        <v>208.8</v>
      </c>
    </row>
    <row r="4287" spans="1:4" ht="13.5" x14ac:dyDescent="0.25">
      <c r="A4287" s="456">
        <v>93071</v>
      </c>
      <c r="B4287" s="456" t="s">
        <v>2261</v>
      </c>
      <c r="C4287" s="456" t="s">
        <v>65</v>
      </c>
      <c r="D4287" s="457">
        <v>193.73</v>
      </c>
    </row>
    <row r="4288" spans="1:4" ht="13.5" x14ac:dyDescent="0.25">
      <c r="A4288" s="456">
        <v>93072</v>
      </c>
      <c r="B4288" s="456" t="s">
        <v>2262</v>
      </c>
      <c r="C4288" s="456" t="s">
        <v>65</v>
      </c>
      <c r="D4288" s="458">
        <v>1728.98</v>
      </c>
    </row>
    <row r="4289" spans="1:4" ht="13.5" x14ac:dyDescent="0.25">
      <c r="A4289" s="456">
        <v>93073</v>
      </c>
      <c r="B4289" s="456" t="s">
        <v>2263</v>
      </c>
      <c r="C4289" s="456" t="s">
        <v>65</v>
      </c>
      <c r="D4289" s="457">
        <v>93.38</v>
      </c>
    </row>
    <row r="4290" spans="1:4" ht="13.5" x14ac:dyDescent="0.25">
      <c r="A4290" s="456">
        <v>93074</v>
      </c>
      <c r="B4290" s="456" t="s">
        <v>2264</v>
      </c>
      <c r="C4290" s="456" t="s">
        <v>65</v>
      </c>
      <c r="D4290" s="457">
        <v>12.4</v>
      </c>
    </row>
    <row r="4291" spans="1:4" ht="13.5" x14ac:dyDescent="0.25">
      <c r="A4291" s="456">
        <v>93075</v>
      </c>
      <c r="B4291" s="456" t="s">
        <v>2265</v>
      </c>
      <c r="C4291" s="456" t="s">
        <v>65</v>
      </c>
      <c r="D4291" s="457">
        <v>22.35</v>
      </c>
    </row>
    <row r="4292" spans="1:4" ht="13.5" x14ac:dyDescent="0.25">
      <c r="A4292" s="456">
        <v>93076</v>
      </c>
      <c r="B4292" s="456" t="s">
        <v>2266</v>
      </c>
      <c r="C4292" s="456" t="s">
        <v>65</v>
      </c>
      <c r="D4292" s="457">
        <v>21.2</v>
      </c>
    </row>
    <row r="4293" spans="1:4" ht="13.5" x14ac:dyDescent="0.25">
      <c r="A4293" s="456">
        <v>93077</v>
      </c>
      <c r="B4293" s="456" t="s">
        <v>2267</v>
      </c>
      <c r="C4293" s="456" t="s">
        <v>65</v>
      </c>
      <c r="D4293" s="457">
        <v>32.36</v>
      </c>
    </row>
    <row r="4294" spans="1:4" ht="13.5" x14ac:dyDescent="0.25">
      <c r="A4294" s="456">
        <v>93078</v>
      </c>
      <c r="B4294" s="456" t="s">
        <v>2268</v>
      </c>
      <c r="C4294" s="456" t="s">
        <v>65</v>
      </c>
      <c r="D4294" s="457">
        <v>35.299999999999997</v>
      </c>
    </row>
    <row r="4295" spans="1:4" ht="13.5" x14ac:dyDescent="0.25">
      <c r="A4295" s="456">
        <v>93079</v>
      </c>
      <c r="B4295" s="456" t="s">
        <v>2269</v>
      </c>
      <c r="C4295" s="456" t="s">
        <v>65</v>
      </c>
      <c r="D4295" s="457">
        <v>30.46</v>
      </c>
    </row>
    <row r="4296" spans="1:4" ht="13.5" x14ac:dyDescent="0.25">
      <c r="A4296" s="456">
        <v>93080</v>
      </c>
      <c r="B4296" s="456" t="s">
        <v>2270</v>
      </c>
      <c r="C4296" s="456" t="s">
        <v>65</v>
      </c>
      <c r="D4296" s="457">
        <v>8.07</v>
      </c>
    </row>
    <row r="4297" spans="1:4" ht="13.5" x14ac:dyDescent="0.25">
      <c r="A4297" s="456">
        <v>93081</v>
      </c>
      <c r="B4297" s="456" t="s">
        <v>2271</v>
      </c>
      <c r="C4297" s="456" t="s">
        <v>65</v>
      </c>
      <c r="D4297" s="457">
        <v>20.69</v>
      </c>
    </row>
    <row r="4298" spans="1:4" ht="13.5" x14ac:dyDescent="0.25">
      <c r="A4298" s="456">
        <v>93082</v>
      </c>
      <c r="B4298" s="456" t="s">
        <v>2272</v>
      </c>
      <c r="C4298" s="456" t="s">
        <v>65</v>
      </c>
      <c r="D4298" s="457">
        <v>25.72</v>
      </c>
    </row>
    <row r="4299" spans="1:4" ht="13.5" x14ac:dyDescent="0.25">
      <c r="A4299" s="456">
        <v>93083</v>
      </c>
      <c r="B4299" s="456" t="s">
        <v>2273</v>
      </c>
      <c r="C4299" s="456" t="s">
        <v>65</v>
      </c>
      <c r="D4299" s="457">
        <v>516.28</v>
      </c>
    </row>
    <row r="4300" spans="1:4" ht="13.5" x14ac:dyDescent="0.25">
      <c r="A4300" s="456">
        <v>93084</v>
      </c>
      <c r="B4300" s="456" t="s">
        <v>2274</v>
      </c>
      <c r="C4300" s="456" t="s">
        <v>65</v>
      </c>
      <c r="D4300" s="457">
        <v>14</v>
      </c>
    </row>
    <row r="4301" spans="1:4" ht="13.5" x14ac:dyDescent="0.25">
      <c r="A4301" s="456">
        <v>93085</v>
      </c>
      <c r="B4301" s="456" t="s">
        <v>2275</v>
      </c>
      <c r="C4301" s="456" t="s">
        <v>65</v>
      </c>
      <c r="D4301" s="457">
        <v>12.96</v>
      </c>
    </row>
    <row r="4302" spans="1:4" ht="13.5" x14ac:dyDescent="0.25">
      <c r="A4302" s="456">
        <v>93086</v>
      </c>
      <c r="B4302" s="456" t="s">
        <v>2276</v>
      </c>
      <c r="C4302" s="456" t="s">
        <v>65</v>
      </c>
      <c r="D4302" s="457">
        <v>599.5</v>
      </c>
    </row>
    <row r="4303" spans="1:4" ht="13.5" x14ac:dyDescent="0.25">
      <c r="A4303" s="456">
        <v>93087</v>
      </c>
      <c r="B4303" s="456" t="s">
        <v>2277</v>
      </c>
      <c r="C4303" s="456" t="s">
        <v>65</v>
      </c>
      <c r="D4303" s="457">
        <v>22.31</v>
      </c>
    </row>
    <row r="4304" spans="1:4" ht="13.5" x14ac:dyDescent="0.25">
      <c r="A4304" s="456">
        <v>93088</v>
      </c>
      <c r="B4304" s="456" t="s">
        <v>2278</v>
      </c>
      <c r="C4304" s="456" t="s">
        <v>65</v>
      </c>
      <c r="D4304" s="457">
        <v>26.41</v>
      </c>
    </row>
    <row r="4305" spans="1:4" ht="13.5" x14ac:dyDescent="0.25">
      <c r="A4305" s="456">
        <v>93089</v>
      </c>
      <c r="B4305" s="456" t="s">
        <v>2279</v>
      </c>
      <c r="C4305" s="456" t="s">
        <v>65</v>
      </c>
      <c r="D4305" s="457">
        <v>52.78</v>
      </c>
    </row>
    <row r="4306" spans="1:4" ht="13.5" x14ac:dyDescent="0.25">
      <c r="A4306" s="456">
        <v>93090</v>
      </c>
      <c r="B4306" s="456" t="s">
        <v>2280</v>
      </c>
      <c r="C4306" s="456" t="s">
        <v>65</v>
      </c>
      <c r="D4306" s="457">
        <v>19.989999999999998</v>
      </c>
    </row>
    <row r="4307" spans="1:4" ht="13.5" x14ac:dyDescent="0.25">
      <c r="A4307" s="456">
        <v>93091</v>
      </c>
      <c r="B4307" s="456" t="s">
        <v>2281</v>
      </c>
      <c r="C4307" s="456" t="s">
        <v>65</v>
      </c>
      <c r="D4307" s="457">
        <v>17.510000000000002</v>
      </c>
    </row>
    <row r="4308" spans="1:4" ht="13.5" x14ac:dyDescent="0.25">
      <c r="A4308" s="456">
        <v>93092</v>
      </c>
      <c r="B4308" s="456" t="s">
        <v>2282</v>
      </c>
      <c r="C4308" s="456" t="s">
        <v>65</v>
      </c>
      <c r="D4308" s="457">
        <v>658.99</v>
      </c>
    </row>
    <row r="4309" spans="1:4" ht="13.5" x14ac:dyDescent="0.25">
      <c r="A4309" s="456">
        <v>93093</v>
      </c>
      <c r="B4309" s="456" t="s">
        <v>2283</v>
      </c>
      <c r="C4309" s="456" t="s">
        <v>65</v>
      </c>
      <c r="D4309" s="457">
        <v>35.56</v>
      </c>
    </row>
    <row r="4310" spans="1:4" ht="13.5" x14ac:dyDescent="0.25">
      <c r="A4310" s="456">
        <v>93094</v>
      </c>
      <c r="B4310" s="456" t="s">
        <v>2284</v>
      </c>
      <c r="C4310" s="456" t="s">
        <v>65</v>
      </c>
      <c r="D4310" s="457">
        <v>91.29</v>
      </c>
    </row>
    <row r="4311" spans="1:4" ht="13.5" x14ac:dyDescent="0.25">
      <c r="A4311" s="456">
        <v>93095</v>
      </c>
      <c r="B4311" s="456" t="s">
        <v>2285</v>
      </c>
      <c r="C4311" s="456" t="s">
        <v>65</v>
      </c>
      <c r="D4311" s="457">
        <v>67.150000000000006</v>
      </c>
    </row>
    <row r="4312" spans="1:4" ht="13.5" x14ac:dyDescent="0.25">
      <c r="A4312" s="456">
        <v>93096</v>
      </c>
      <c r="B4312" s="456" t="s">
        <v>2286</v>
      </c>
      <c r="C4312" s="456" t="s">
        <v>65</v>
      </c>
      <c r="D4312" s="457">
        <v>96.59</v>
      </c>
    </row>
    <row r="4313" spans="1:4" ht="13.5" x14ac:dyDescent="0.25">
      <c r="A4313" s="456">
        <v>93097</v>
      </c>
      <c r="B4313" s="456" t="s">
        <v>2287</v>
      </c>
      <c r="C4313" s="456" t="s">
        <v>65</v>
      </c>
      <c r="D4313" s="457">
        <v>12.59</v>
      </c>
    </row>
    <row r="4314" spans="1:4" ht="13.5" x14ac:dyDescent="0.25">
      <c r="A4314" s="456">
        <v>93098</v>
      </c>
      <c r="B4314" s="456" t="s">
        <v>2288</v>
      </c>
      <c r="C4314" s="456" t="s">
        <v>65</v>
      </c>
      <c r="D4314" s="457">
        <v>22.54</v>
      </c>
    </row>
    <row r="4315" spans="1:4" ht="13.5" x14ac:dyDescent="0.25">
      <c r="A4315" s="456">
        <v>93099</v>
      </c>
      <c r="B4315" s="456" t="s">
        <v>2289</v>
      </c>
      <c r="C4315" s="456" t="s">
        <v>65</v>
      </c>
      <c r="D4315" s="457">
        <v>23.43</v>
      </c>
    </row>
    <row r="4316" spans="1:4" ht="13.5" x14ac:dyDescent="0.25">
      <c r="A4316" s="456">
        <v>93100</v>
      </c>
      <c r="B4316" s="456" t="s">
        <v>2290</v>
      </c>
      <c r="C4316" s="456" t="s">
        <v>65</v>
      </c>
      <c r="D4316" s="457">
        <v>34.590000000000003</v>
      </c>
    </row>
    <row r="4317" spans="1:4" ht="13.5" x14ac:dyDescent="0.25">
      <c r="A4317" s="456">
        <v>93101</v>
      </c>
      <c r="B4317" s="456" t="s">
        <v>2291</v>
      </c>
      <c r="C4317" s="456" t="s">
        <v>65</v>
      </c>
      <c r="D4317" s="457">
        <v>37.53</v>
      </c>
    </row>
    <row r="4318" spans="1:4" ht="13.5" x14ac:dyDescent="0.25">
      <c r="A4318" s="456">
        <v>93102</v>
      </c>
      <c r="B4318" s="456" t="s">
        <v>2292</v>
      </c>
      <c r="C4318" s="456" t="s">
        <v>65</v>
      </c>
      <c r="D4318" s="457">
        <v>32.49</v>
      </c>
    </row>
    <row r="4319" spans="1:4" ht="13.5" x14ac:dyDescent="0.25">
      <c r="A4319" s="456">
        <v>93103</v>
      </c>
      <c r="B4319" s="456" t="s">
        <v>2293</v>
      </c>
      <c r="C4319" s="456" t="s">
        <v>65</v>
      </c>
      <c r="D4319" s="457">
        <v>8.2200000000000006</v>
      </c>
    </row>
    <row r="4320" spans="1:4" ht="13.5" x14ac:dyDescent="0.25">
      <c r="A4320" s="456">
        <v>93104</v>
      </c>
      <c r="B4320" s="456" t="s">
        <v>2294</v>
      </c>
      <c r="C4320" s="456" t="s">
        <v>65</v>
      </c>
      <c r="D4320" s="457">
        <v>20.84</v>
      </c>
    </row>
    <row r="4321" spans="1:4" ht="13.5" x14ac:dyDescent="0.25">
      <c r="A4321" s="456">
        <v>93105</v>
      </c>
      <c r="B4321" s="456" t="s">
        <v>2295</v>
      </c>
      <c r="C4321" s="456" t="s">
        <v>65</v>
      </c>
      <c r="D4321" s="457">
        <v>25.87</v>
      </c>
    </row>
    <row r="4322" spans="1:4" ht="13.5" x14ac:dyDescent="0.25">
      <c r="A4322" s="456">
        <v>93106</v>
      </c>
      <c r="B4322" s="456" t="s">
        <v>2296</v>
      </c>
      <c r="C4322" s="456" t="s">
        <v>65</v>
      </c>
      <c r="D4322" s="457">
        <v>516.42999999999995</v>
      </c>
    </row>
    <row r="4323" spans="1:4" ht="13.5" x14ac:dyDescent="0.25">
      <c r="A4323" s="456">
        <v>93107</v>
      </c>
      <c r="B4323" s="456" t="s">
        <v>2297</v>
      </c>
      <c r="C4323" s="456" t="s">
        <v>65</v>
      </c>
      <c r="D4323" s="457">
        <v>15.46</v>
      </c>
    </row>
    <row r="4324" spans="1:4" ht="13.5" x14ac:dyDescent="0.25">
      <c r="A4324" s="456">
        <v>93108</v>
      </c>
      <c r="B4324" s="456" t="s">
        <v>2298</v>
      </c>
      <c r="C4324" s="456" t="s">
        <v>65</v>
      </c>
      <c r="D4324" s="457">
        <v>14.42</v>
      </c>
    </row>
    <row r="4325" spans="1:4" ht="13.5" x14ac:dyDescent="0.25">
      <c r="A4325" s="456">
        <v>93109</v>
      </c>
      <c r="B4325" s="456" t="s">
        <v>2299</v>
      </c>
      <c r="C4325" s="456" t="s">
        <v>65</v>
      </c>
      <c r="D4325" s="457">
        <v>600.96</v>
      </c>
    </row>
    <row r="4326" spans="1:4" ht="13.5" x14ac:dyDescent="0.25">
      <c r="A4326" s="456">
        <v>93110</v>
      </c>
      <c r="B4326" s="456" t="s">
        <v>2300</v>
      </c>
      <c r="C4326" s="456" t="s">
        <v>65</v>
      </c>
      <c r="D4326" s="457">
        <v>23.77</v>
      </c>
    </row>
    <row r="4327" spans="1:4" ht="13.5" x14ac:dyDescent="0.25">
      <c r="A4327" s="456">
        <v>93111</v>
      </c>
      <c r="B4327" s="456" t="s">
        <v>2301</v>
      </c>
      <c r="C4327" s="456" t="s">
        <v>65</v>
      </c>
      <c r="D4327" s="457">
        <v>27.67</v>
      </c>
    </row>
    <row r="4328" spans="1:4" ht="13.5" x14ac:dyDescent="0.25">
      <c r="A4328" s="456">
        <v>93112</v>
      </c>
      <c r="B4328" s="456" t="s">
        <v>2302</v>
      </c>
      <c r="C4328" s="456" t="s">
        <v>65</v>
      </c>
      <c r="D4328" s="457">
        <v>54.24</v>
      </c>
    </row>
    <row r="4329" spans="1:4" ht="13.5" x14ac:dyDescent="0.25">
      <c r="A4329" s="456">
        <v>93113</v>
      </c>
      <c r="B4329" s="456" t="s">
        <v>2303</v>
      </c>
      <c r="C4329" s="456" t="s">
        <v>65</v>
      </c>
      <c r="D4329" s="457">
        <v>22.64</v>
      </c>
    </row>
    <row r="4330" spans="1:4" ht="13.5" x14ac:dyDescent="0.25">
      <c r="A4330" s="456">
        <v>93114</v>
      </c>
      <c r="B4330" s="456" t="s">
        <v>2304</v>
      </c>
      <c r="C4330" s="456" t="s">
        <v>65</v>
      </c>
      <c r="D4330" s="457">
        <v>38.21</v>
      </c>
    </row>
    <row r="4331" spans="1:4" ht="13.5" x14ac:dyDescent="0.25">
      <c r="A4331" s="456">
        <v>93115</v>
      </c>
      <c r="B4331" s="456" t="s">
        <v>2305</v>
      </c>
      <c r="C4331" s="456" t="s">
        <v>65</v>
      </c>
      <c r="D4331" s="457">
        <v>93.94</v>
      </c>
    </row>
    <row r="4332" spans="1:4" ht="13.5" x14ac:dyDescent="0.25">
      <c r="A4332" s="456">
        <v>93116</v>
      </c>
      <c r="B4332" s="456" t="s">
        <v>2306</v>
      </c>
      <c r="C4332" s="456" t="s">
        <v>65</v>
      </c>
      <c r="D4332" s="457">
        <v>661.64</v>
      </c>
    </row>
    <row r="4333" spans="1:4" ht="13.5" x14ac:dyDescent="0.25">
      <c r="A4333" s="456">
        <v>93117</v>
      </c>
      <c r="B4333" s="456" t="s">
        <v>2307</v>
      </c>
      <c r="C4333" s="456" t="s">
        <v>65</v>
      </c>
      <c r="D4333" s="457">
        <v>67.38</v>
      </c>
    </row>
    <row r="4334" spans="1:4" ht="13.5" x14ac:dyDescent="0.25">
      <c r="A4334" s="456">
        <v>93118</v>
      </c>
      <c r="B4334" s="456" t="s">
        <v>2308</v>
      </c>
      <c r="C4334" s="456" t="s">
        <v>65</v>
      </c>
      <c r="D4334" s="457">
        <v>99.53</v>
      </c>
    </row>
    <row r="4335" spans="1:4" ht="13.5" x14ac:dyDescent="0.25">
      <c r="A4335" s="456">
        <v>93119</v>
      </c>
      <c r="B4335" s="456" t="s">
        <v>2309</v>
      </c>
      <c r="C4335" s="456" t="s">
        <v>65</v>
      </c>
      <c r="D4335" s="457">
        <v>18.8</v>
      </c>
    </row>
    <row r="4336" spans="1:4" ht="13.5" x14ac:dyDescent="0.25">
      <c r="A4336" s="456">
        <v>93120</v>
      </c>
      <c r="B4336" s="456" t="s">
        <v>2310</v>
      </c>
      <c r="C4336" s="456" t="s">
        <v>65</v>
      </c>
      <c r="D4336" s="457">
        <v>29.96</v>
      </c>
    </row>
    <row r="4337" spans="1:4" ht="13.5" x14ac:dyDescent="0.25">
      <c r="A4337" s="456">
        <v>93121</v>
      </c>
      <c r="B4337" s="456" t="s">
        <v>2311</v>
      </c>
      <c r="C4337" s="456" t="s">
        <v>65</v>
      </c>
      <c r="D4337" s="457">
        <v>32.9</v>
      </c>
    </row>
    <row r="4338" spans="1:4" ht="13.5" x14ac:dyDescent="0.25">
      <c r="A4338" s="456">
        <v>93122</v>
      </c>
      <c r="B4338" s="456" t="s">
        <v>2312</v>
      </c>
      <c r="C4338" s="456" t="s">
        <v>65</v>
      </c>
      <c r="D4338" s="457">
        <v>28.06</v>
      </c>
    </row>
    <row r="4339" spans="1:4" ht="13.5" x14ac:dyDescent="0.25">
      <c r="A4339" s="456">
        <v>93123</v>
      </c>
      <c r="B4339" s="456" t="s">
        <v>2313</v>
      </c>
      <c r="C4339" s="456" t="s">
        <v>65</v>
      </c>
      <c r="D4339" s="457">
        <v>63.93</v>
      </c>
    </row>
    <row r="4340" spans="1:4" ht="13.5" x14ac:dyDescent="0.25">
      <c r="A4340" s="456">
        <v>93124</v>
      </c>
      <c r="B4340" s="456" t="s">
        <v>2314</v>
      </c>
      <c r="C4340" s="456" t="s">
        <v>65</v>
      </c>
      <c r="D4340" s="457">
        <v>101.51</v>
      </c>
    </row>
    <row r="4341" spans="1:4" ht="13.5" x14ac:dyDescent="0.25">
      <c r="A4341" s="456">
        <v>93125</v>
      </c>
      <c r="B4341" s="456" t="s">
        <v>2315</v>
      </c>
      <c r="C4341" s="456" t="s">
        <v>65</v>
      </c>
      <c r="D4341" s="457">
        <v>148.32</v>
      </c>
    </row>
    <row r="4342" spans="1:4" ht="13.5" x14ac:dyDescent="0.25">
      <c r="A4342" s="456">
        <v>93126</v>
      </c>
      <c r="B4342" s="456" t="s">
        <v>2316</v>
      </c>
      <c r="C4342" s="456" t="s">
        <v>65</v>
      </c>
      <c r="D4342" s="457">
        <v>332.19</v>
      </c>
    </row>
    <row r="4343" spans="1:4" ht="13.5" x14ac:dyDescent="0.25">
      <c r="A4343" s="456">
        <v>93133</v>
      </c>
      <c r="B4343" s="456" t="s">
        <v>2317</v>
      </c>
      <c r="C4343" s="456" t="s">
        <v>65</v>
      </c>
      <c r="D4343" s="457">
        <v>20.16</v>
      </c>
    </row>
    <row r="4344" spans="1:4" ht="13.5" x14ac:dyDescent="0.25">
      <c r="A4344" s="456">
        <v>94465</v>
      </c>
      <c r="B4344" s="456" t="s">
        <v>2318</v>
      </c>
      <c r="C4344" s="456" t="s">
        <v>65</v>
      </c>
      <c r="D4344" s="457">
        <v>41.62</v>
      </c>
    </row>
    <row r="4345" spans="1:4" ht="13.5" x14ac:dyDescent="0.25">
      <c r="A4345" s="456">
        <v>94466</v>
      </c>
      <c r="B4345" s="456" t="s">
        <v>2319</v>
      </c>
      <c r="C4345" s="456" t="s">
        <v>65</v>
      </c>
      <c r="D4345" s="457">
        <v>41.64</v>
      </c>
    </row>
    <row r="4346" spans="1:4" ht="13.5" x14ac:dyDescent="0.25">
      <c r="A4346" s="456">
        <v>94467</v>
      </c>
      <c r="B4346" s="456" t="s">
        <v>2320</v>
      </c>
      <c r="C4346" s="456" t="s">
        <v>65</v>
      </c>
      <c r="D4346" s="457">
        <v>64.45</v>
      </c>
    </row>
    <row r="4347" spans="1:4" ht="13.5" x14ac:dyDescent="0.25">
      <c r="A4347" s="456">
        <v>94468</v>
      </c>
      <c r="B4347" s="456" t="s">
        <v>2321</v>
      </c>
      <c r="C4347" s="456" t="s">
        <v>65</v>
      </c>
      <c r="D4347" s="457">
        <v>56.34</v>
      </c>
    </row>
    <row r="4348" spans="1:4" ht="13.5" x14ac:dyDescent="0.25">
      <c r="A4348" s="456">
        <v>94469</v>
      </c>
      <c r="B4348" s="456" t="s">
        <v>2322</v>
      </c>
      <c r="C4348" s="456" t="s">
        <v>65</v>
      </c>
      <c r="D4348" s="457">
        <v>93.65</v>
      </c>
    </row>
    <row r="4349" spans="1:4" ht="13.5" x14ac:dyDescent="0.25">
      <c r="A4349" s="456">
        <v>94470</v>
      </c>
      <c r="B4349" s="456" t="s">
        <v>2323</v>
      </c>
      <c r="C4349" s="456" t="s">
        <v>65</v>
      </c>
      <c r="D4349" s="457">
        <v>86.44</v>
      </c>
    </row>
    <row r="4350" spans="1:4" ht="13.5" x14ac:dyDescent="0.25">
      <c r="A4350" s="456">
        <v>94471</v>
      </c>
      <c r="B4350" s="456" t="s">
        <v>2324</v>
      </c>
      <c r="C4350" s="456" t="s">
        <v>65</v>
      </c>
      <c r="D4350" s="457">
        <v>59.93</v>
      </c>
    </row>
    <row r="4351" spans="1:4" ht="13.5" x14ac:dyDescent="0.25">
      <c r="A4351" s="456">
        <v>94472</v>
      </c>
      <c r="B4351" s="456" t="s">
        <v>2325</v>
      </c>
      <c r="C4351" s="456" t="s">
        <v>65</v>
      </c>
      <c r="D4351" s="457">
        <v>61.74</v>
      </c>
    </row>
    <row r="4352" spans="1:4" ht="13.5" x14ac:dyDescent="0.25">
      <c r="A4352" s="456">
        <v>94473</v>
      </c>
      <c r="B4352" s="456" t="s">
        <v>2326</v>
      </c>
      <c r="C4352" s="456" t="s">
        <v>65</v>
      </c>
      <c r="D4352" s="457">
        <v>92.19</v>
      </c>
    </row>
    <row r="4353" spans="1:4" ht="13.5" x14ac:dyDescent="0.25">
      <c r="A4353" s="456">
        <v>94474</v>
      </c>
      <c r="B4353" s="456" t="s">
        <v>2327</v>
      </c>
      <c r="C4353" s="456" t="s">
        <v>65</v>
      </c>
      <c r="D4353" s="457">
        <v>100.12</v>
      </c>
    </row>
    <row r="4354" spans="1:4" ht="13.5" x14ac:dyDescent="0.25">
      <c r="A4354" s="456">
        <v>94475</v>
      </c>
      <c r="B4354" s="456" t="s">
        <v>2328</v>
      </c>
      <c r="C4354" s="456" t="s">
        <v>65</v>
      </c>
      <c r="D4354" s="457">
        <v>126.76</v>
      </c>
    </row>
    <row r="4355" spans="1:4" ht="13.5" x14ac:dyDescent="0.25">
      <c r="A4355" s="456">
        <v>94476</v>
      </c>
      <c r="B4355" s="456" t="s">
        <v>2329</v>
      </c>
      <c r="C4355" s="456" t="s">
        <v>65</v>
      </c>
      <c r="D4355" s="457">
        <v>142.04</v>
      </c>
    </row>
    <row r="4356" spans="1:4" ht="13.5" x14ac:dyDescent="0.25">
      <c r="A4356" s="456">
        <v>94477</v>
      </c>
      <c r="B4356" s="456" t="s">
        <v>2330</v>
      </c>
      <c r="C4356" s="456" t="s">
        <v>65</v>
      </c>
      <c r="D4356" s="457">
        <v>79.8</v>
      </c>
    </row>
    <row r="4357" spans="1:4" ht="13.5" x14ac:dyDescent="0.25">
      <c r="A4357" s="456">
        <v>94478</v>
      </c>
      <c r="B4357" s="456" t="s">
        <v>2331</v>
      </c>
      <c r="C4357" s="456" t="s">
        <v>65</v>
      </c>
      <c r="D4357" s="457">
        <v>126.81</v>
      </c>
    </row>
    <row r="4358" spans="1:4" ht="13.5" x14ac:dyDescent="0.25">
      <c r="A4358" s="456">
        <v>94479</v>
      </c>
      <c r="B4358" s="456" t="s">
        <v>2332</v>
      </c>
      <c r="C4358" s="456" t="s">
        <v>65</v>
      </c>
      <c r="D4358" s="457">
        <v>167.44</v>
      </c>
    </row>
    <row r="4359" spans="1:4" ht="13.5" x14ac:dyDescent="0.25">
      <c r="A4359" s="456">
        <v>94606</v>
      </c>
      <c r="B4359" s="456" t="s">
        <v>2333</v>
      </c>
      <c r="C4359" s="456" t="s">
        <v>65</v>
      </c>
      <c r="D4359" s="457">
        <v>84.98</v>
      </c>
    </row>
    <row r="4360" spans="1:4" ht="13.5" x14ac:dyDescent="0.25">
      <c r="A4360" s="456">
        <v>94608</v>
      </c>
      <c r="B4360" s="456" t="s">
        <v>2334</v>
      </c>
      <c r="C4360" s="456" t="s">
        <v>65</v>
      </c>
      <c r="D4360" s="457">
        <v>217.48</v>
      </c>
    </row>
    <row r="4361" spans="1:4" ht="13.5" x14ac:dyDescent="0.25">
      <c r="A4361" s="456">
        <v>94610</v>
      </c>
      <c r="B4361" s="456" t="s">
        <v>2335</v>
      </c>
      <c r="C4361" s="456" t="s">
        <v>65</v>
      </c>
      <c r="D4361" s="457">
        <v>325.38</v>
      </c>
    </row>
    <row r="4362" spans="1:4" ht="13.5" x14ac:dyDescent="0.25">
      <c r="A4362" s="456">
        <v>94612</v>
      </c>
      <c r="B4362" s="456" t="s">
        <v>2336</v>
      </c>
      <c r="C4362" s="456" t="s">
        <v>65</v>
      </c>
      <c r="D4362" s="457">
        <v>459.14</v>
      </c>
    </row>
    <row r="4363" spans="1:4" ht="13.5" x14ac:dyDescent="0.25">
      <c r="A4363" s="456">
        <v>94614</v>
      </c>
      <c r="B4363" s="456" t="s">
        <v>2337</v>
      </c>
      <c r="C4363" s="456" t="s">
        <v>65</v>
      </c>
      <c r="D4363" s="457">
        <v>144.85</v>
      </c>
    </row>
    <row r="4364" spans="1:4" ht="13.5" x14ac:dyDescent="0.25">
      <c r="A4364" s="456">
        <v>94615</v>
      </c>
      <c r="B4364" s="456" t="s">
        <v>2338</v>
      </c>
      <c r="C4364" s="456" t="s">
        <v>65</v>
      </c>
      <c r="D4364" s="457">
        <v>165.65</v>
      </c>
    </row>
    <row r="4365" spans="1:4" ht="13.5" x14ac:dyDescent="0.25">
      <c r="A4365" s="456">
        <v>94616</v>
      </c>
      <c r="B4365" s="456" t="s">
        <v>2339</v>
      </c>
      <c r="C4365" s="456" t="s">
        <v>65</v>
      </c>
      <c r="D4365" s="457">
        <v>418.22</v>
      </c>
    </row>
    <row r="4366" spans="1:4" ht="13.5" x14ac:dyDescent="0.25">
      <c r="A4366" s="456">
        <v>94617</v>
      </c>
      <c r="B4366" s="456" t="s">
        <v>2340</v>
      </c>
      <c r="C4366" s="456" t="s">
        <v>65</v>
      </c>
      <c r="D4366" s="457">
        <v>345.9</v>
      </c>
    </row>
    <row r="4367" spans="1:4" ht="13.5" x14ac:dyDescent="0.25">
      <c r="A4367" s="456">
        <v>94618</v>
      </c>
      <c r="B4367" s="456" t="s">
        <v>2341</v>
      </c>
      <c r="C4367" s="456" t="s">
        <v>65</v>
      </c>
      <c r="D4367" s="457">
        <v>409.77</v>
      </c>
    </row>
    <row r="4368" spans="1:4" ht="13.5" x14ac:dyDescent="0.25">
      <c r="A4368" s="456">
        <v>94620</v>
      </c>
      <c r="B4368" s="456" t="s">
        <v>2342</v>
      </c>
      <c r="C4368" s="456" t="s">
        <v>65</v>
      </c>
      <c r="D4368" s="457">
        <v>950.74</v>
      </c>
    </row>
    <row r="4369" spans="1:4" ht="13.5" x14ac:dyDescent="0.25">
      <c r="A4369" s="456">
        <v>94622</v>
      </c>
      <c r="B4369" s="456" t="s">
        <v>2343</v>
      </c>
      <c r="C4369" s="456" t="s">
        <v>65</v>
      </c>
      <c r="D4369" s="457">
        <v>213.06</v>
      </c>
    </row>
    <row r="4370" spans="1:4" ht="13.5" x14ac:dyDescent="0.25">
      <c r="A4370" s="456">
        <v>94623</v>
      </c>
      <c r="B4370" s="456" t="s">
        <v>2344</v>
      </c>
      <c r="C4370" s="456" t="s">
        <v>65</v>
      </c>
      <c r="D4370" s="457">
        <v>517.13</v>
      </c>
    </row>
    <row r="4371" spans="1:4" ht="13.5" x14ac:dyDescent="0.25">
      <c r="A4371" s="456">
        <v>94624</v>
      </c>
      <c r="B4371" s="456" t="s">
        <v>2345</v>
      </c>
      <c r="C4371" s="456" t="s">
        <v>65</v>
      </c>
      <c r="D4371" s="457">
        <v>792.05</v>
      </c>
    </row>
    <row r="4372" spans="1:4" ht="13.5" x14ac:dyDescent="0.25">
      <c r="A4372" s="456">
        <v>94625</v>
      </c>
      <c r="B4372" s="456" t="s">
        <v>2346</v>
      </c>
      <c r="C4372" s="456" t="s">
        <v>65</v>
      </c>
      <c r="D4372" s="458">
        <v>1662.16</v>
      </c>
    </row>
    <row r="4373" spans="1:4" ht="13.5" x14ac:dyDescent="0.25">
      <c r="A4373" s="456">
        <v>94656</v>
      </c>
      <c r="B4373" s="456" t="s">
        <v>2347</v>
      </c>
      <c r="C4373" s="456" t="s">
        <v>65</v>
      </c>
      <c r="D4373" s="457">
        <v>5.89</v>
      </c>
    </row>
    <row r="4374" spans="1:4" ht="13.5" x14ac:dyDescent="0.25">
      <c r="A4374" s="456">
        <v>94657</v>
      </c>
      <c r="B4374" s="456" t="s">
        <v>2348</v>
      </c>
      <c r="C4374" s="456" t="s">
        <v>65</v>
      </c>
      <c r="D4374" s="457">
        <v>5.78</v>
      </c>
    </row>
    <row r="4375" spans="1:4" ht="13.5" x14ac:dyDescent="0.25">
      <c r="A4375" s="456">
        <v>94658</v>
      </c>
      <c r="B4375" s="456" t="s">
        <v>2349</v>
      </c>
      <c r="C4375" s="456" t="s">
        <v>65</v>
      </c>
      <c r="D4375" s="457">
        <v>6.9</v>
      </c>
    </row>
    <row r="4376" spans="1:4" ht="13.5" x14ac:dyDescent="0.25">
      <c r="A4376" s="456">
        <v>94659</v>
      </c>
      <c r="B4376" s="456" t="s">
        <v>2350</v>
      </c>
      <c r="C4376" s="456" t="s">
        <v>65</v>
      </c>
      <c r="D4376" s="457">
        <v>7.01</v>
      </c>
    </row>
    <row r="4377" spans="1:4" ht="13.5" x14ac:dyDescent="0.25">
      <c r="A4377" s="456">
        <v>94660</v>
      </c>
      <c r="B4377" s="456" t="s">
        <v>2351</v>
      </c>
      <c r="C4377" s="456" t="s">
        <v>65</v>
      </c>
      <c r="D4377" s="457">
        <v>11.46</v>
      </c>
    </row>
    <row r="4378" spans="1:4" ht="13.5" x14ac:dyDescent="0.25">
      <c r="A4378" s="456">
        <v>94661</v>
      </c>
      <c r="B4378" s="456" t="s">
        <v>2352</v>
      </c>
      <c r="C4378" s="456" t="s">
        <v>65</v>
      </c>
      <c r="D4378" s="457">
        <v>11.94</v>
      </c>
    </row>
    <row r="4379" spans="1:4" ht="13.5" x14ac:dyDescent="0.25">
      <c r="A4379" s="456">
        <v>94662</v>
      </c>
      <c r="B4379" s="456" t="s">
        <v>2353</v>
      </c>
      <c r="C4379" s="456" t="s">
        <v>65</v>
      </c>
      <c r="D4379" s="457">
        <v>12.48</v>
      </c>
    </row>
    <row r="4380" spans="1:4" ht="13.5" x14ac:dyDescent="0.25">
      <c r="A4380" s="456">
        <v>94663</v>
      </c>
      <c r="B4380" s="456" t="s">
        <v>2354</v>
      </c>
      <c r="C4380" s="456" t="s">
        <v>65</v>
      </c>
      <c r="D4380" s="457">
        <v>12.67</v>
      </c>
    </row>
    <row r="4381" spans="1:4" ht="13.5" x14ac:dyDescent="0.25">
      <c r="A4381" s="456">
        <v>94664</v>
      </c>
      <c r="B4381" s="456" t="s">
        <v>2355</v>
      </c>
      <c r="C4381" s="456" t="s">
        <v>65</v>
      </c>
      <c r="D4381" s="457">
        <v>27.42</v>
      </c>
    </row>
    <row r="4382" spans="1:4" ht="13.5" x14ac:dyDescent="0.25">
      <c r="A4382" s="456">
        <v>94665</v>
      </c>
      <c r="B4382" s="456" t="s">
        <v>2356</v>
      </c>
      <c r="C4382" s="456" t="s">
        <v>65</v>
      </c>
      <c r="D4382" s="457">
        <v>27.4</v>
      </c>
    </row>
    <row r="4383" spans="1:4" ht="13.5" x14ac:dyDescent="0.25">
      <c r="A4383" s="456">
        <v>94666</v>
      </c>
      <c r="B4383" s="456" t="s">
        <v>2357</v>
      </c>
      <c r="C4383" s="456" t="s">
        <v>65</v>
      </c>
      <c r="D4383" s="457">
        <v>33.29</v>
      </c>
    </row>
    <row r="4384" spans="1:4" ht="13.5" x14ac:dyDescent="0.25">
      <c r="A4384" s="456">
        <v>94667</v>
      </c>
      <c r="B4384" s="456" t="s">
        <v>2358</v>
      </c>
      <c r="C4384" s="456" t="s">
        <v>65</v>
      </c>
      <c r="D4384" s="457">
        <v>36.94</v>
      </c>
    </row>
    <row r="4385" spans="1:4" ht="13.5" x14ac:dyDescent="0.25">
      <c r="A4385" s="456">
        <v>94668</v>
      </c>
      <c r="B4385" s="456" t="s">
        <v>2359</v>
      </c>
      <c r="C4385" s="456" t="s">
        <v>65</v>
      </c>
      <c r="D4385" s="457">
        <v>57.16</v>
      </c>
    </row>
    <row r="4386" spans="1:4" ht="13.5" x14ac:dyDescent="0.25">
      <c r="A4386" s="456">
        <v>94669</v>
      </c>
      <c r="B4386" s="456" t="s">
        <v>2360</v>
      </c>
      <c r="C4386" s="456" t="s">
        <v>65</v>
      </c>
      <c r="D4386" s="457">
        <v>77.680000000000007</v>
      </c>
    </row>
    <row r="4387" spans="1:4" ht="13.5" x14ac:dyDescent="0.25">
      <c r="A4387" s="456">
        <v>94670</v>
      </c>
      <c r="B4387" s="456" t="s">
        <v>2361</v>
      </c>
      <c r="C4387" s="456" t="s">
        <v>65</v>
      </c>
      <c r="D4387" s="457">
        <v>75.430000000000007</v>
      </c>
    </row>
    <row r="4388" spans="1:4" ht="13.5" x14ac:dyDescent="0.25">
      <c r="A4388" s="456">
        <v>94671</v>
      </c>
      <c r="B4388" s="456" t="s">
        <v>2362</v>
      </c>
      <c r="C4388" s="456" t="s">
        <v>65</v>
      </c>
      <c r="D4388" s="457">
        <v>109.64</v>
      </c>
    </row>
    <row r="4389" spans="1:4" ht="13.5" x14ac:dyDescent="0.25">
      <c r="A4389" s="456">
        <v>94672</v>
      </c>
      <c r="B4389" s="456" t="s">
        <v>2363</v>
      </c>
      <c r="C4389" s="456" t="s">
        <v>65</v>
      </c>
      <c r="D4389" s="457">
        <v>10.07</v>
      </c>
    </row>
    <row r="4390" spans="1:4" ht="13.5" x14ac:dyDescent="0.25">
      <c r="A4390" s="456">
        <v>94673</v>
      </c>
      <c r="B4390" s="456" t="s">
        <v>2364</v>
      </c>
      <c r="C4390" s="456" t="s">
        <v>65</v>
      </c>
      <c r="D4390" s="457">
        <v>9.7899999999999991</v>
      </c>
    </row>
    <row r="4391" spans="1:4" ht="13.5" x14ac:dyDescent="0.25">
      <c r="A4391" s="456">
        <v>94674</v>
      </c>
      <c r="B4391" s="456" t="s">
        <v>2365</v>
      </c>
      <c r="C4391" s="456" t="s">
        <v>65</v>
      </c>
      <c r="D4391" s="457">
        <v>8.83</v>
      </c>
    </row>
    <row r="4392" spans="1:4" ht="13.5" x14ac:dyDescent="0.25">
      <c r="A4392" s="456">
        <v>94675</v>
      </c>
      <c r="B4392" s="456" t="s">
        <v>2366</v>
      </c>
      <c r="C4392" s="456" t="s">
        <v>65</v>
      </c>
      <c r="D4392" s="457">
        <v>14.01</v>
      </c>
    </row>
    <row r="4393" spans="1:4" ht="13.5" x14ac:dyDescent="0.25">
      <c r="A4393" s="456">
        <v>94676</v>
      </c>
      <c r="B4393" s="456" t="s">
        <v>2367</v>
      </c>
      <c r="C4393" s="456" t="s">
        <v>65</v>
      </c>
      <c r="D4393" s="457">
        <v>15.5</v>
      </c>
    </row>
    <row r="4394" spans="1:4" ht="13.5" x14ac:dyDescent="0.25">
      <c r="A4394" s="456">
        <v>94677</v>
      </c>
      <c r="B4394" s="456" t="s">
        <v>2368</v>
      </c>
      <c r="C4394" s="456" t="s">
        <v>65</v>
      </c>
      <c r="D4394" s="457">
        <v>23.28</v>
      </c>
    </row>
    <row r="4395" spans="1:4" ht="13.5" x14ac:dyDescent="0.25">
      <c r="A4395" s="456">
        <v>94678</v>
      </c>
      <c r="B4395" s="456" t="s">
        <v>2369</v>
      </c>
      <c r="C4395" s="456" t="s">
        <v>65</v>
      </c>
      <c r="D4395" s="457">
        <v>15.96</v>
      </c>
    </row>
    <row r="4396" spans="1:4" ht="13.5" x14ac:dyDescent="0.25">
      <c r="A4396" s="456">
        <v>94679</v>
      </c>
      <c r="B4396" s="456" t="s">
        <v>2370</v>
      </c>
      <c r="C4396" s="456" t="s">
        <v>65</v>
      </c>
      <c r="D4396" s="457">
        <v>26.21</v>
      </c>
    </row>
    <row r="4397" spans="1:4" ht="13.5" x14ac:dyDescent="0.25">
      <c r="A4397" s="456">
        <v>94680</v>
      </c>
      <c r="B4397" s="456" t="s">
        <v>2371</v>
      </c>
      <c r="C4397" s="456" t="s">
        <v>65</v>
      </c>
      <c r="D4397" s="457">
        <v>44.3</v>
      </c>
    </row>
    <row r="4398" spans="1:4" ht="13.5" x14ac:dyDescent="0.25">
      <c r="A4398" s="456">
        <v>94681</v>
      </c>
      <c r="B4398" s="456" t="s">
        <v>2372</v>
      </c>
      <c r="C4398" s="456" t="s">
        <v>65</v>
      </c>
      <c r="D4398" s="457">
        <v>58.34</v>
      </c>
    </row>
    <row r="4399" spans="1:4" ht="13.5" x14ac:dyDescent="0.25">
      <c r="A4399" s="456">
        <v>94682</v>
      </c>
      <c r="B4399" s="456" t="s">
        <v>2373</v>
      </c>
      <c r="C4399" s="456" t="s">
        <v>65</v>
      </c>
      <c r="D4399" s="457">
        <v>116.55</v>
      </c>
    </row>
    <row r="4400" spans="1:4" ht="13.5" x14ac:dyDescent="0.25">
      <c r="A4400" s="456">
        <v>94683</v>
      </c>
      <c r="B4400" s="456" t="s">
        <v>2374</v>
      </c>
      <c r="C4400" s="456" t="s">
        <v>65</v>
      </c>
      <c r="D4400" s="457">
        <v>75.33</v>
      </c>
    </row>
    <row r="4401" spans="1:4" ht="13.5" x14ac:dyDescent="0.25">
      <c r="A4401" s="456">
        <v>94684</v>
      </c>
      <c r="B4401" s="456" t="s">
        <v>2375</v>
      </c>
      <c r="C4401" s="456" t="s">
        <v>65</v>
      </c>
      <c r="D4401" s="457">
        <v>149.15</v>
      </c>
    </row>
    <row r="4402" spans="1:4" ht="13.5" x14ac:dyDescent="0.25">
      <c r="A4402" s="456">
        <v>94685</v>
      </c>
      <c r="B4402" s="456" t="s">
        <v>2376</v>
      </c>
      <c r="C4402" s="456" t="s">
        <v>65</v>
      </c>
      <c r="D4402" s="457">
        <v>114.83</v>
      </c>
    </row>
    <row r="4403" spans="1:4" ht="13.5" x14ac:dyDescent="0.25">
      <c r="A4403" s="456">
        <v>94686</v>
      </c>
      <c r="B4403" s="456" t="s">
        <v>2377</v>
      </c>
      <c r="C4403" s="456" t="s">
        <v>65</v>
      </c>
      <c r="D4403" s="457">
        <v>278.51</v>
      </c>
    </row>
    <row r="4404" spans="1:4" ht="13.5" x14ac:dyDescent="0.25">
      <c r="A4404" s="456">
        <v>94687</v>
      </c>
      <c r="B4404" s="456" t="s">
        <v>2378</v>
      </c>
      <c r="C4404" s="456" t="s">
        <v>65</v>
      </c>
      <c r="D4404" s="457">
        <v>226.79</v>
      </c>
    </row>
    <row r="4405" spans="1:4" ht="13.5" x14ac:dyDescent="0.25">
      <c r="A4405" s="456">
        <v>94688</v>
      </c>
      <c r="B4405" s="456" t="s">
        <v>2379</v>
      </c>
      <c r="C4405" s="456" t="s">
        <v>65</v>
      </c>
      <c r="D4405" s="457">
        <v>10.199999999999999</v>
      </c>
    </row>
    <row r="4406" spans="1:4" ht="13.5" x14ac:dyDescent="0.25">
      <c r="A4406" s="456">
        <v>94689</v>
      </c>
      <c r="B4406" s="456" t="s">
        <v>2380</v>
      </c>
      <c r="C4406" s="456" t="s">
        <v>65</v>
      </c>
      <c r="D4406" s="457">
        <v>13.91</v>
      </c>
    </row>
    <row r="4407" spans="1:4" ht="13.5" x14ac:dyDescent="0.25">
      <c r="A4407" s="456">
        <v>94690</v>
      </c>
      <c r="B4407" s="456" t="s">
        <v>2381</v>
      </c>
      <c r="C4407" s="456" t="s">
        <v>65</v>
      </c>
      <c r="D4407" s="457">
        <v>13.31</v>
      </c>
    </row>
    <row r="4408" spans="1:4" ht="13.5" x14ac:dyDescent="0.25">
      <c r="A4408" s="456">
        <v>94691</v>
      </c>
      <c r="B4408" s="456" t="s">
        <v>2382</v>
      </c>
      <c r="C4408" s="456" t="s">
        <v>65</v>
      </c>
      <c r="D4408" s="457">
        <v>15.46</v>
      </c>
    </row>
    <row r="4409" spans="1:4" ht="13.5" x14ac:dyDescent="0.25">
      <c r="A4409" s="456">
        <v>94692</v>
      </c>
      <c r="B4409" s="456" t="s">
        <v>2383</v>
      </c>
      <c r="C4409" s="456" t="s">
        <v>65</v>
      </c>
      <c r="D4409" s="457">
        <v>23.53</v>
      </c>
    </row>
    <row r="4410" spans="1:4" ht="13.5" x14ac:dyDescent="0.25">
      <c r="A4410" s="456">
        <v>94693</v>
      </c>
      <c r="B4410" s="456" t="s">
        <v>2384</v>
      </c>
      <c r="C4410" s="456" t="s">
        <v>65</v>
      </c>
      <c r="D4410" s="457">
        <v>24.62</v>
      </c>
    </row>
    <row r="4411" spans="1:4" ht="13.5" x14ac:dyDescent="0.25">
      <c r="A4411" s="456">
        <v>94694</v>
      </c>
      <c r="B4411" s="456" t="s">
        <v>2385</v>
      </c>
      <c r="C4411" s="456" t="s">
        <v>65</v>
      </c>
      <c r="D4411" s="457">
        <v>24.68</v>
      </c>
    </row>
    <row r="4412" spans="1:4" ht="13.5" x14ac:dyDescent="0.25">
      <c r="A4412" s="456">
        <v>94695</v>
      </c>
      <c r="B4412" s="456" t="s">
        <v>2386</v>
      </c>
      <c r="C4412" s="456" t="s">
        <v>65</v>
      </c>
      <c r="D4412" s="457">
        <v>33.06</v>
      </c>
    </row>
    <row r="4413" spans="1:4" ht="13.5" x14ac:dyDescent="0.25">
      <c r="A4413" s="456">
        <v>94696</v>
      </c>
      <c r="B4413" s="456" t="s">
        <v>2387</v>
      </c>
      <c r="C4413" s="456" t="s">
        <v>65</v>
      </c>
      <c r="D4413" s="457">
        <v>57.85</v>
      </c>
    </row>
    <row r="4414" spans="1:4" ht="13.5" x14ac:dyDescent="0.25">
      <c r="A4414" s="456">
        <v>94697</v>
      </c>
      <c r="B4414" s="456" t="s">
        <v>2388</v>
      </c>
      <c r="C4414" s="456" t="s">
        <v>65</v>
      </c>
      <c r="D4414" s="457">
        <v>90.3</v>
      </c>
    </row>
    <row r="4415" spans="1:4" ht="13.5" x14ac:dyDescent="0.25">
      <c r="A4415" s="456">
        <v>94698</v>
      </c>
      <c r="B4415" s="456" t="s">
        <v>2389</v>
      </c>
      <c r="C4415" s="456" t="s">
        <v>65</v>
      </c>
      <c r="D4415" s="457">
        <v>78.89</v>
      </c>
    </row>
    <row r="4416" spans="1:4" ht="13.5" x14ac:dyDescent="0.25">
      <c r="A4416" s="456">
        <v>94699</v>
      </c>
      <c r="B4416" s="456" t="s">
        <v>2390</v>
      </c>
      <c r="C4416" s="456" t="s">
        <v>65</v>
      </c>
      <c r="D4416" s="457">
        <v>152.18</v>
      </c>
    </row>
    <row r="4417" spans="1:4" ht="13.5" x14ac:dyDescent="0.25">
      <c r="A4417" s="456">
        <v>94700</v>
      </c>
      <c r="B4417" s="456" t="s">
        <v>2391</v>
      </c>
      <c r="C4417" s="456" t="s">
        <v>65</v>
      </c>
      <c r="D4417" s="457">
        <v>128.83000000000001</v>
      </c>
    </row>
    <row r="4418" spans="1:4" ht="13.5" x14ac:dyDescent="0.25">
      <c r="A4418" s="456">
        <v>94701</v>
      </c>
      <c r="B4418" s="456" t="s">
        <v>2392</v>
      </c>
      <c r="C4418" s="456" t="s">
        <v>65</v>
      </c>
      <c r="D4418" s="457">
        <v>226.23</v>
      </c>
    </row>
    <row r="4419" spans="1:4" ht="13.5" x14ac:dyDescent="0.25">
      <c r="A4419" s="456">
        <v>94702</v>
      </c>
      <c r="B4419" s="456" t="s">
        <v>2393</v>
      </c>
      <c r="C4419" s="456" t="s">
        <v>65</v>
      </c>
      <c r="D4419" s="457">
        <v>214.29</v>
      </c>
    </row>
    <row r="4420" spans="1:4" ht="13.5" x14ac:dyDescent="0.25">
      <c r="A4420" s="456">
        <v>94703</v>
      </c>
      <c r="B4420" s="456" t="s">
        <v>2394</v>
      </c>
      <c r="C4420" s="456" t="s">
        <v>65</v>
      </c>
      <c r="D4420" s="457">
        <v>19.350000000000001</v>
      </c>
    </row>
    <row r="4421" spans="1:4" ht="13.5" x14ac:dyDescent="0.25">
      <c r="A4421" s="456">
        <v>94704</v>
      </c>
      <c r="B4421" s="456" t="s">
        <v>2395</v>
      </c>
      <c r="C4421" s="456" t="s">
        <v>65</v>
      </c>
      <c r="D4421" s="457">
        <v>22.93</v>
      </c>
    </row>
    <row r="4422" spans="1:4" ht="13.5" x14ac:dyDescent="0.25">
      <c r="A4422" s="456">
        <v>94705</v>
      </c>
      <c r="B4422" s="456" t="s">
        <v>2396</v>
      </c>
      <c r="C4422" s="456" t="s">
        <v>65</v>
      </c>
      <c r="D4422" s="457">
        <v>28.35</v>
      </c>
    </row>
    <row r="4423" spans="1:4" ht="13.5" x14ac:dyDescent="0.25">
      <c r="A4423" s="456">
        <v>94706</v>
      </c>
      <c r="B4423" s="456" t="s">
        <v>2397</v>
      </c>
      <c r="C4423" s="456" t="s">
        <v>65</v>
      </c>
      <c r="D4423" s="457">
        <v>41.85</v>
      </c>
    </row>
    <row r="4424" spans="1:4" ht="13.5" x14ac:dyDescent="0.25">
      <c r="A4424" s="456">
        <v>94707</v>
      </c>
      <c r="B4424" s="456" t="s">
        <v>2398</v>
      </c>
      <c r="C4424" s="456" t="s">
        <v>65</v>
      </c>
      <c r="D4424" s="457">
        <v>51.92</v>
      </c>
    </row>
    <row r="4425" spans="1:4" ht="13.5" x14ac:dyDescent="0.25">
      <c r="A4425" s="456">
        <v>94708</v>
      </c>
      <c r="B4425" s="456" t="s">
        <v>2399</v>
      </c>
      <c r="C4425" s="456" t="s">
        <v>65</v>
      </c>
      <c r="D4425" s="457">
        <v>24.5</v>
      </c>
    </row>
    <row r="4426" spans="1:4" ht="13.5" x14ac:dyDescent="0.25">
      <c r="A4426" s="456">
        <v>94709</v>
      </c>
      <c r="B4426" s="456" t="s">
        <v>2400</v>
      </c>
      <c r="C4426" s="456" t="s">
        <v>65</v>
      </c>
      <c r="D4426" s="457">
        <v>31.65</v>
      </c>
    </row>
    <row r="4427" spans="1:4" ht="13.5" x14ac:dyDescent="0.25">
      <c r="A4427" s="456">
        <v>94710</v>
      </c>
      <c r="B4427" s="456" t="s">
        <v>2401</v>
      </c>
      <c r="C4427" s="456" t="s">
        <v>65</v>
      </c>
      <c r="D4427" s="457">
        <v>49.39</v>
      </c>
    </row>
    <row r="4428" spans="1:4" ht="13.5" x14ac:dyDescent="0.25">
      <c r="A4428" s="456">
        <v>94711</v>
      </c>
      <c r="B4428" s="456" t="s">
        <v>2402</v>
      </c>
      <c r="C4428" s="456" t="s">
        <v>65</v>
      </c>
      <c r="D4428" s="457">
        <v>59.78</v>
      </c>
    </row>
    <row r="4429" spans="1:4" ht="13.5" x14ac:dyDescent="0.25">
      <c r="A4429" s="456">
        <v>94712</v>
      </c>
      <c r="B4429" s="456" t="s">
        <v>2403</v>
      </c>
      <c r="C4429" s="456" t="s">
        <v>65</v>
      </c>
      <c r="D4429" s="457">
        <v>80.14</v>
      </c>
    </row>
    <row r="4430" spans="1:4" ht="13.5" x14ac:dyDescent="0.25">
      <c r="A4430" s="456">
        <v>94713</v>
      </c>
      <c r="B4430" s="456" t="s">
        <v>2404</v>
      </c>
      <c r="C4430" s="456" t="s">
        <v>65</v>
      </c>
      <c r="D4430" s="457">
        <v>209.33</v>
      </c>
    </row>
    <row r="4431" spans="1:4" ht="13.5" x14ac:dyDescent="0.25">
      <c r="A4431" s="456">
        <v>94714</v>
      </c>
      <c r="B4431" s="456" t="s">
        <v>2405</v>
      </c>
      <c r="C4431" s="456" t="s">
        <v>65</v>
      </c>
      <c r="D4431" s="457">
        <v>283.82</v>
      </c>
    </row>
    <row r="4432" spans="1:4" ht="13.5" x14ac:dyDescent="0.25">
      <c r="A4432" s="456">
        <v>94715</v>
      </c>
      <c r="B4432" s="456" t="s">
        <v>2406</v>
      </c>
      <c r="C4432" s="456" t="s">
        <v>65</v>
      </c>
      <c r="D4432" s="457">
        <v>391.84</v>
      </c>
    </row>
    <row r="4433" spans="1:4" ht="13.5" x14ac:dyDescent="0.25">
      <c r="A4433" s="456">
        <v>94724</v>
      </c>
      <c r="B4433" s="456" t="s">
        <v>2407</v>
      </c>
      <c r="C4433" s="456" t="s">
        <v>65</v>
      </c>
      <c r="D4433" s="457">
        <v>34.380000000000003</v>
      </c>
    </row>
    <row r="4434" spans="1:4" ht="13.5" x14ac:dyDescent="0.25">
      <c r="A4434" s="456">
        <v>94725</v>
      </c>
      <c r="B4434" s="456" t="s">
        <v>2408</v>
      </c>
      <c r="C4434" s="456" t="s">
        <v>65</v>
      </c>
      <c r="D4434" s="457">
        <v>6.99</v>
      </c>
    </row>
    <row r="4435" spans="1:4" ht="13.5" x14ac:dyDescent="0.25">
      <c r="A4435" s="456">
        <v>94726</v>
      </c>
      <c r="B4435" s="456" t="s">
        <v>2409</v>
      </c>
      <c r="C4435" s="456" t="s">
        <v>65</v>
      </c>
      <c r="D4435" s="457">
        <v>53.97</v>
      </c>
    </row>
    <row r="4436" spans="1:4" ht="13.5" x14ac:dyDescent="0.25">
      <c r="A4436" s="456">
        <v>94727</v>
      </c>
      <c r="B4436" s="456" t="s">
        <v>2410</v>
      </c>
      <c r="C4436" s="456" t="s">
        <v>65</v>
      </c>
      <c r="D4436" s="457">
        <v>10.62</v>
      </c>
    </row>
    <row r="4437" spans="1:4" ht="13.5" x14ac:dyDescent="0.25">
      <c r="A4437" s="456">
        <v>94728</v>
      </c>
      <c r="B4437" s="456" t="s">
        <v>2411</v>
      </c>
      <c r="C4437" s="456" t="s">
        <v>65</v>
      </c>
      <c r="D4437" s="457">
        <v>208.17</v>
      </c>
    </row>
    <row r="4438" spans="1:4" ht="13.5" x14ac:dyDescent="0.25">
      <c r="A4438" s="456">
        <v>94729</v>
      </c>
      <c r="B4438" s="456" t="s">
        <v>2412</v>
      </c>
      <c r="C4438" s="456" t="s">
        <v>65</v>
      </c>
      <c r="D4438" s="457">
        <v>19.45</v>
      </c>
    </row>
    <row r="4439" spans="1:4" ht="13.5" x14ac:dyDescent="0.25">
      <c r="A4439" s="456">
        <v>94730</v>
      </c>
      <c r="B4439" s="456" t="s">
        <v>2413</v>
      </c>
      <c r="C4439" s="456" t="s">
        <v>65</v>
      </c>
      <c r="D4439" s="457">
        <v>253.35</v>
      </c>
    </row>
    <row r="4440" spans="1:4" ht="13.5" x14ac:dyDescent="0.25">
      <c r="A4440" s="456">
        <v>94731</v>
      </c>
      <c r="B4440" s="456" t="s">
        <v>2414</v>
      </c>
      <c r="C4440" s="456" t="s">
        <v>65</v>
      </c>
      <c r="D4440" s="457">
        <v>24.95</v>
      </c>
    </row>
    <row r="4441" spans="1:4" ht="13.5" x14ac:dyDescent="0.25">
      <c r="A4441" s="456">
        <v>94733</v>
      </c>
      <c r="B4441" s="456" t="s">
        <v>2415</v>
      </c>
      <c r="C4441" s="456" t="s">
        <v>65</v>
      </c>
      <c r="D4441" s="457">
        <v>48.88</v>
      </c>
    </row>
    <row r="4442" spans="1:4" ht="13.5" x14ac:dyDescent="0.25">
      <c r="A4442" s="456">
        <v>94737</v>
      </c>
      <c r="B4442" s="456" t="s">
        <v>2416</v>
      </c>
      <c r="C4442" s="456" t="s">
        <v>65</v>
      </c>
      <c r="D4442" s="457">
        <v>212.52</v>
      </c>
    </row>
    <row r="4443" spans="1:4" ht="13.5" x14ac:dyDescent="0.25">
      <c r="A4443" s="456">
        <v>94740</v>
      </c>
      <c r="B4443" s="456" t="s">
        <v>2417</v>
      </c>
      <c r="C4443" s="456" t="s">
        <v>65</v>
      </c>
      <c r="D4443" s="457">
        <v>11.22</v>
      </c>
    </row>
    <row r="4444" spans="1:4" ht="13.5" x14ac:dyDescent="0.25">
      <c r="A4444" s="456">
        <v>94741</v>
      </c>
      <c r="B4444" s="456" t="s">
        <v>2418</v>
      </c>
      <c r="C4444" s="456" t="s">
        <v>65</v>
      </c>
      <c r="D4444" s="457">
        <v>14.53</v>
      </c>
    </row>
    <row r="4445" spans="1:4" ht="13.5" x14ac:dyDescent="0.25">
      <c r="A4445" s="456">
        <v>94742</v>
      </c>
      <c r="B4445" s="456" t="s">
        <v>2419</v>
      </c>
      <c r="C4445" s="456" t="s">
        <v>65</v>
      </c>
      <c r="D4445" s="457">
        <v>18.23</v>
      </c>
    </row>
    <row r="4446" spans="1:4" ht="13.5" x14ac:dyDescent="0.25">
      <c r="A4446" s="456">
        <v>94743</v>
      </c>
      <c r="B4446" s="456" t="s">
        <v>2420</v>
      </c>
      <c r="C4446" s="456" t="s">
        <v>65</v>
      </c>
      <c r="D4446" s="457">
        <v>20.32</v>
      </c>
    </row>
    <row r="4447" spans="1:4" ht="13.5" x14ac:dyDescent="0.25">
      <c r="A4447" s="456">
        <v>94744</v>
      </c>
      <c r="B4447" s="456" t="s">
        <v>2421</v>
      </c>
      <c r="C4447" s="456" t="s">
        <v>65</v>
      </c>
      <c r="D4447" s="457">
        <v>29.74</v>
      </c>
    </row>
    <row r="4448" spans="1:4" ht="13.5" x14ac:dyDescent="0.25">
      <c r="A4448" s="456">
        <v>94746</v>
      </c>
      <c r="B4448" s="456" t="s">
        <v>2422</v>
      </c>
      <c r="C4448" s="456" t="s">
        <v>65</v>
      </c>
      <c r="D4448" s="457">
        <v>43.69</v>
      </c>
    </row>
    <row r="4449" spans="1:4" ht="13.5" x14ac:dyDescent="0.25">
      <c r="A4449" s="456">
        <v>94748</v>
      </c>
      <c r="B4449" s="456" t="s">
        <v>2423</v>
      </c>
      <c r="C4449" s="456" t="s">
        <v>65</v>
      </c>
      <c r="D4449" s="457">
        <v>91.07</v>
      </c>
    </row>
    <row r="4450" spans="1:4" ht="13.5" x14ac:dyDescent="0.25">
      <c r="A4450" s="456">
        <v>94750</v>
      </c>
      <c r="B4450" s="456" t="s">
        <v>2424</v>
      </c>
      <c r="C4450" s="456" t="s">
        <v>65</v>
      </c>
      <c r="D4450" s="457">
        <v>222.99</v>
      </c>
    </row>
    <row r="4451" spans="1:4" ht="13.5" x14ac:dyDescent="0.25">
      <c r="A4451" s="456">
        <v>94752</v>
      </c>
      <c r="B4451" s="456" t="s">
        <v>2425</v>
      </c>
      <c r="C4451" s="456" t="s">
        <v>65</v>
      </c>
      <c r="D4451" s="457">
        <v>267.87</v>
      </c>
    </row>
    <row r="4452" spans="1:4" ht="13.5" x14ac:dyDescent="0.25">
      <c r="A4452" s="456">
        <v>94756</v>
      </c>
      <c r="B4452" s="456" t="s">
        <v>2426</v>
      </c>
      <c r="C4452" s="456" t="s">
        <v>65</v>
      </c>
      <c r="D4452" s="457">
        <v>14.03</v>
      </c>
    </row>
    <row r="4453" spans="1:4" ht="13.5" x14ac:dyDescent="0.25">
      <c r="A4453" s="456">
        <v>94757</v>
      </c>
      <c r="B4453" s="456" t="s">
        <v>2427</v>
      </c>
      <c r="C4453" s="456" t="s">
        <v>65</v>
      </c>
      <c r="D4453" s="457">
        <v>20.28</v>
      </c>
    </row>
    <row r="4454" spans="1:4" ht="13.5" x14ac:dyDescent="0.25">
      <c r="A4454" s="456">
        <v>94758</v>
      </c>
      <c r="B4454" s="456" t="s">
        <v>2428</v>
      </c>
      <c r="C4454" s="456" t="s">
        <v>65</v>
      </c>
      <c r="D4454" s="457">
        <v>55.62</v>
      </c>
    </row>
    <row r="4455" spans="1:4" ht="13.5" x14ac:dyDescent="0.25">
      <c r="A4455" s="456">
        <v>94759</v>
      </c>
      <c r="B4455" s="456" t="s">
        <v>2429</v>
      </c>
      <c r="C4455" s="456" t="s">
        <v>65</v>
      </c>
      <c r="D4455" s="457">
        <v>69.53</v>
      </c>
    </row>
    <row r="4456" spans="1:4" ht="13.5" x14ac:dyDescent="0.25">
      <c r="A4456" s="456">
        <v>94760</v>
      </c>
      <c r="B4456" s="456" t="s">
        <v>2430</v>
      </c>
      <c r="C4456" s="456" t="s">
        <v>65</v>
      </c>
      <c r="D4456" s="457">
        <v>113.86</v>
      </c>
    </row>
    <row r="4457" spans="1:4" ht="13.5" x14ac:dyDescent="0.25">
      <c r="A4457" s="456">
        <v>94761</v>
      </c>
      <c r="B4457" s="456" t="s">
        <v>2431</v>
      </c>
      <c r="C4457" s="456" t="s">
        <v>65</v>
      </c>
      <c r="D4457" s="457">
        <v>253.29</v>
      </c>
    </row>
    <row r="4458" spans="1:4" ht="13.5" x14ac:dyDescent="0.25">
      <c r="A4458" s="456">
        <v>94762</v>
      </c>
      <c r="B4458" s="456" t="s">
        <v>2432</v>
      </c>
      <c r="C4458" s="456" t="s">
        <v>65</v>
      </c>
      <c r="D4458" s="457">
        <v>319.11</v>
      </c>
    </row>
    <row r="4459" spans="1:4" ht="13.5" x14ac:dyDescent="0.25">
      <c r="A4459" s="456">
        <v>94783</v>
      </c>
      <c r="B4459" s="456" t="s">
        <v>2433</v>
      </c>
      <c r="C4459" s="456" t="s">
        <v>65</v>
      </c>
      <c r="D4459" s="457">
        <v>17.78</v>
      </c>
    </row>
    <row r="4460" spans="1:4" ht="13.5" x14ac:dyDescent="0.25">
      <c r="A4460" s="456">
        <v>94785</v>
      </c>
      <c r="B4460" s="456" t="s">
        <v>2434</v>
      </c>
      <c r="C4460" s="456" t="s">
        <v>65</v>
      </c>
      <c r="D4460" s="457">
        <v>32.159999999999997</v>
      </c>
    </row>
    <row r="4461" spans="1:4" ht="13.5" x14ac:dyDescent="0.25">
      <c r="A4461" s="456">
        <v>94786</v>
      </c>
      <c r="B4461" s="456" t="s">
        <v>2435</v>
      </c>
      <c r="C4461" s="456" t="s">
        <v>65</v>
      </c>
      <c r="D4461" s="457">
        <v>42.29</v>
      </c>
    </row>
    <row r="4462" spans="1:4" ht="13.5" x14ac:dyDescent="0.25">
      <c r="A4462" s="456">
        <v>94787</v>
      </c>
      <c r="B4462" s="456" t="s">
        <v>2436</v>
      </c>
      <c r="C4462" s="456" t="s">
        <v>65</v>
      </c>
      <c r="D4462" s="457">
        <v>57.1</v>
      </c>
    </row>
    <row r="4463" spans="1:4" ht="13.5" x14ac:dyDescent="0.25">
      <c r="A4463" s="456">
        <v>94788</v>
      </c>
      <c r="B4463" s="456" t="s">
        <v>2437</v>
      </c>
      <c r="C4463" s="456" t="s">
        <v>65</v>
      </c>
      <c r="D4463" s="457">
        <v>82.57</v>
      </c>
    </row>
    <row r="4464" spans="1:4" ht="13.5" x14ac:dyDescent="0.25">
      <c r="A4464" s="456">
        <v>94789</v>
      </c>
      <c r="B4464" s="456" t="s">
        <v>2438</v>
      </c>
      <c r="C4464" s="456" t="s">
        <v>65</v>
      </c>
      <c r="D4464" s="457">
        <v>259.26</v>
      </c>
    </row>
    <row r="4465" spans="1:4" ht="13.5" x14ac:dyDescent="0.25">
      <c r="A4465" s="456">
        <v>94790</v>
      </c>
      <c r="B4465" s="456" t="s">
        <v>2439</v>
      </c>
      <c r="C4465" s="456" t="s">
        <v>65</v>
      </c>
      <c r="D4465" s="457">
        <v>299.89999999999998</v>
      </c>
    </row>
    <row r="4466" spans="1:4" ht="13.5" x14ac:dyDescent="0.25">
      <c r="A4466" s="456">
        <v>94791</v>
      </c>
      <c r="B4466" s="456" t="s">
        <v>2440</v>
      </c>
      <c r="C4466" s="456" t="s">
        <v>65</v>
      </c>
      <c r="D4466" s="457">
        <v>420.14</v>
      </c>
    </row>
    <row r="4467" spans="1:4" ht="13.5" x14ac:dyDescent="0.25">
      <c r="A4467" s="456">
        <v>94863</v>
      </c>
      <c r="B4467" s="456" t="s">
        <v>2441</v>
      </c>
      <c r="C4467" s="456" t="s">
        <v>65</v>
      </c>
      <c r="D4467" s="457">
        <v>183.57</v>
      </c>
    </row>
    <row r="4468" spans="1:4" ht="13.5" x14ac:dyDescent="0.25">
      <c r="A4468" s="456">
        <v>95141</v>
      </c>
      <c r="B4468" s="456" t="s">
        <v>2442</v>
      </c>
      <c r="C4468" s="456" t="s">
        <v>65</v>
      </c>
      <c r="D4468" s="457">
        <v>29.96</v>
      </c>
    </row>
    <row r="4469" spans="1:4" ht="13.5" x14ac:dyDescent="0.25">
      <c r="A4469" s="456">
        <v>95237</v>
      </c>
      <c r="B4469" s="456" t="s">
        <v>2443</v>
      </c>
      <c r="C4469" s="456" t="s">
        <v>65</v>
      </c>
      <c r="D4469" s="457">
        <v>24.21</v>
      </c>
    </row>
    <row r="4470" spans="1:4" ht="13.5" x14ac:dyDescent="0.25">
      <c r="A4470" s="456">
        <v>95693</v>
      </c>
      <c r="B4470" s="456" t="s">
        <v>2444</v>
      </c>
      <c r="C4470" s="456" t="s">
        <v>65</v>
      </c>
      <c r="D4470" s="457">
        <v>63.64</v>
      </c>
    </row>
    <row r="4471" spans="1:4" ht="13.5" x14ac:dyDescent="0.25">
      <c r="A4471" s="456">
        <v>95694</v>
      </c>
      <c r="B4471" s="456" t="s">
        <v>2445</v>
      </c>
      <c r="C4471" s="456" t="s">
        <v>65</v>
      </c>
      <c r="D4471" s="457">
        <v>82.99</v>
      </c>
    </row>
    <row r="4472" spans="1:4" ht="13.5" x14ac:dyDescent="0.25">
      <c r="A4472" s="456">
        <v>95695</v>
      </c>
      <c r="B4472" s="456" t="s">
        <v>2446</v>
      </c>
      <c r="C4472" s="456" t="s">
        <v>65</v>
      </c>
      <c r="D4472" s="457">
        <v>81.459999999999994</v>
      </c>
    </row>
    <row r="4473" spans="1:4" ht="13.5" x14ac:dyDescent="0.25">
      <c r="A4473" s="456">
        <v>95696</v>
      </c>
      <c r="B4473" s="456" t="s">
        <v>9506</v>
      </c>
      <c r="C4473" s="456" t="s">
        <v>65</v>
      </c>
      <c r="D4473" s="457">
        <v>36.49</v>
      </c>
    </row>
    <row r="4474" spans="1:4" ht="13.5" x14ac:dyDescent="0.25">
      <c r="A4474" s="456">
        <v>96637</v>
      </c>
      <c r="B4474" s="456" t="s">
        <v>2447</v>
      </c>
      <c r="C4474" s="456" t="s">
        <v>65</v>
      </c>
      <c r="D4474" s="457">
        <v>12.61</v>
      </c>
    </row>
    <row r="4475" spans="1:4" ht="13.5" x14ac:dyDescent="0.25">
      <c r="A4475" s="456">
        <v>96638</v>
      </c>
      <c r="B4475" s="456" t="s">
        <v>2448</v>
      </c>
      <c r="C4475" s="456" t="s">
        <v>65</v>
      </c>
      <c r="D4475" s="457">
        <v>11.95</v>
      </c>
    </row>
    <row r="4476" spans="1:4" ht="13.5" x14ac:dyDescent="0.25">
      <c r="A4476" s="456">
        <v>96639</v>
      </c>
      <c r="B4476" s="456" t="s">
        <v>2449</v>
      </c>
      <c r="C4476" s="456" t="s">
        <v>65</v>
      </c>
      <c r="D4476" s="457">
        <v>8.9600000000000009</v>
      </c>
    </row>
    <row r="4477" spans="1:4" ht="13.5" x14ac:dyDescent="0.25">
      <c r="A4477" s="456">
        <v>96640</v>
      </c>
      <c r="B4477" s="456" t="s">
        <v>2450</v>
      </c>
      <c r="C4477" s="456" t="s">
        <v>65</v>
      </c>
      <c r="D4477" s="457">
        <v>27.28</v>
      </c>
    </row>
    <row r="4478" spans="1:4" ht="13.5" x14ac:dyDescent="0.25">
      <c r="A4478" s="456">
        <v>96641</v>
      </c>
      <c r="B4478" s="456" t="s">
        <v>2451</v>
      </c>
      <c r="C4478" s="456" t="s">
        <v>65</v>
      </c>
      <c r="D4478" s="457">
        <v>20.73</v>
      </c>
    </row>
    <row r="4479" spans="1:4" ht="13.5" x14ac:dyDescent="0.25">
      <c r="A4479" s="456">
        <v>96642</v>
      </c>
      <c r="B4479" s="456" t="s">
        <v>2452</v>
      </c>
      <c r="C4479" s="456" t="s">
        <v>65</v>
      </c>
      <c r="D4479" s="457">
        <v>16.64</v>
      </c>
    </row>
    <row r="4480" spans="1:4" ht="13.5" x14ac:dyDescent="0.25">
      <c r="A4480" s="456">
        <v>96643</v>
      </c>
      <c r="B4480" s="456" t="s">
        <v>2453</v>
      </c>
      <c r="C4480" s="456" t="s">
        <v>65</v>
      </c>
      <c r="D4480" s="457">
        <v>54.99</v>
      </c>
    </row>
    <row r="4481" spans="1:4" ht="13.5" x14ac:dyDescent="0.25">
      <c r="A4481" s="456">
        <v>96650</v>
      </c>
      <c r="B4481" s="456" t="s">
        <v>2454</v>
      </c>
      <c r="C4481" s="456" t="s">
        <v>65</v>
      </c>
      <c r="D4481" s="457">
        <v>9.6999999999999993</v>
      </c>
    </row>
    <row r="4482" spans="1:4" ht="13.5" x14ac:dyDescent="0.25">
      <c r="A4482" s="456">
        <v>96651</v>
      </c>
      <c r="B4482" s="456" t="s">
        <v>2455</v>
      </c>
      <c r="C4482" s="456" t="s">
        <v>65</v>
      </c>
      <c r="D4482" s="457">
        <v>9.0399999999999991</v>
      </c>
    </row>
    <row r="4483" spans="1:4" ht="13.5" x14ac:dyDescent="0.25">
      <c r="A4483" s="456">
        <v>96652</v>
      </c>
      <c r="B4483" s="456" t="s">
        <v>2456</v>
      </c>
      <c r="C4483" s="456" t="s">
        <v>65</v>
      </c>
      <c r="D4483" s="457">
        <v>18.03</v>
      </c>
    </row>
    <row r="4484" spans="1:4" ht="13.5" x14ac:dyDescent="0.25">
      <c r="A4484" s="456">
        <v>96653</v>
      </c>
      <c r="B4484" s="456" t="s">
        <v>2457</v>
      </c>
      <c r="C4484" s="456" t="s">
        <v>65</v>
      </c>
      <c r="D4484" s="457">
        <v>17.96</v>
      </c>
    </row>
    <row r="4485" spans="1:4" ht="13.5" x14ac:dyDescent="0.25">
      <c r="A4485" s="456">
        <v>96654</v>
      </c>
      <c r="B4485" s="456" t="s">
        <v>2458</v>
      </c>
      <c r="C4485" s="456" t="s">
        <v>65</v>
      </c>
      <c r="D4485" s="457">
        <v>30.31</v>
      </c>
    </row>
    <row r="4486" spans="1:4" ht="13.5" x14ac:dyDescent="0.25">
      <c r="A4486" s="456">
        <v>96655</v>
      </c>
      <c r="B4486" s="456" t="s">
        <v>2459</v>
      </c>
      <c r="C4486" s="456" t="s">
        <v>65</v>
      </c>
      <c r="D4486" s="457">
        <v>29.6</v>
      </c>
    </row>
    <row r="4487" spans="1:4" ht="13.5" x14ac:dyDescent="0.25">
      <c r="A4487" s="456">
        <v>96656</v>
      </c>
      <c r="B4487" s="456" t="s">
        <v>2460</v>
      </c>
      <c r="C4487" s="456" t="s">
        <v>65</v>
      </c>
      <c r="D4487" s="457">
        <v>7.04</v>
      </c>
    </row>
    <row r="4488" spans="1:4" ht="13.5" x14ac:dyDescent="0.25">
      <c r="A4488" s="456">
        <v>96657</v>
      </c>
      <c r="B4488" s="456" t="s">
        <v>2461</v>
      </c>
      <c r="C4488" s="456" t="s">
        <v>65</v>
      </c>
      <c r="D4488" s="457">
        <v>25.36</v>
      </c>
    </row>
    <row r="4489" spans="1:4" ht="13.5" x14ac:dyDescent="0.25">
      <c r="A4489" s="456">
        <v>96658</v>
      </c>
      <c r="B4489" s="456" t="s">
        <v>2462</v>
      </c>
      <c r="C4489" s="456" t="s">
        <v>65</v>
      </c>
      <c r="D4489" s="457">
        <v>18.809999999999999</v>
      </c>
    </row>
    <row r="4490" spans="1:4" ht="13.5" x14ac:dyDescent="0.25">
      <c r="A4490" s="456">
        <v>96659</v>
      </c>
      <c r="B4490" s="456" t="s">
        <v>2463</v>
      </c>
      <c r="C4490" s="456" t="s">
        <v>65</v>
      </c>
      <c r="D4490" s="457">
        <v>12.25</v>
      </c>
    </row>
    <row r="4491" spans="1:4" ht="13.5" x14ac:dyDescent="0.25">
      <c r="A4491" s="456">
        <v>96660</v>
      </c>
      <c r="B4491" s="456" t="s">
        <v>2464</v>
      </c>
      <c r="C4491" s="456" t="s">
        <v>65</v>
      </c>
      <c r="D4491" s="457">
        <v>42.8</v>
      </c>
    </row>
    <row r="4492" spans="1:4" ht="13.5" x14ac:dyDescent="0.25">
      <c r="A4492" s="456">
        <v>96661</v>
      </c>
      <c r="B4492" s="456" t="s">
        <v>2465</v>
      </c>
      <c r="C4492" s="456" t="s">
        <v>65</v>
      </c>
      <c r="D4492" s="457">
        <v>32.74</v>
      </c>
    </row>
    <row r="4493" spans="1:4" ht="13.5" x14ac:dyDescent="0.25">
      <c r="A4493" s="456">
        <v>96662</v>
      </c>
      <c r="B4493" s="456" t="s">
        <v>2466</v>
      </c>
      <c r="C4493" s="456" t="s">
        <v>65</v>
      </c>
      <c r="D4493" s="457">
        <v>12.59</v>
      </c>
    </row>
    <row r="4494" spans="1:4" ht="13.5" x14ac:dyDescent="0.25">
      <c r="A4494" s="456">
        <v>96663</v>
      </c>
      <c r="B4494" s="456" t="s">
        <v>2467</v>
      </c>
      <c r="C4494" s="456" t="s">
        <v>65</v>
      </c>
      <c r="D4494" s="457">
        <v>23.12</v>
      </c>
    </row>
    <row r="4495" spans="1:4" ht="13.5" x14ac:dyDescent="0.25">
      <c r="A4495" s="456">
        <v>96664</v>
      </c>
      <c r="B4495" s="456" t="s">
        <v>2468</v>
      </c>
      <c r="C4495" s="456" t="s">
        <v>65</v>
      </c>
      <c r="D4495" s="457">
        <v>25.27</v>
      </c>
    </row>
    <row r="4496" spans="1:4" ht="13.5" x14ac:dyDescent="0.25">
      <c r="A4496" s="456">
        <v>96665</v>
      </c>
      <c r="B4496" s="456" t="s">
        <v>2469</v>
      </c>
      <c r="C4496" s="456" t="s">
        <v>65</v>
      </c>
      <c r="D4496" s="457">
        <v>12.73</v>
      </c>
    </row>
    <row r="4497" spans="1:4" ht="13.5" x14ac:dyDescent="0.25">
      <c r="A4497" s="456">
        <v>96666</v>
      </c>
      <c r="B4497" s="456" t="s">
        <v>2470</v>
      </c>
      <c r="C4497" s="456" t="s">
        <v>65</v>
      </c>
      <c r="D4497" s="457">
        <v>24.21</v>
      </c>
    </row>
    <row r="4498" spans="1:4" ht="13.5" x14ac:dyDescent="0.25">
      <c r="A4498" s="456">
        <v>96667</v>
      </c>
      <c r="B4498" s="456" t="s">
        <v>2471</v>
      </c>
      <c r="C4498" s="456" t="s">
        <v>65</v>
      </c>
      <c r="D4498" s="457">
        <v>43.39</v>
      </c>
    </row>
    <row r="4499" spans="1:4" ht="13.5" x14ac:dyDescent="0.25">
      <c r="A4499" s="456">
        <v>96684</v>
      </c>
      <c r="B4499" s="456" t="s">
        <v>2472</v>
      </c>
      <c r="C4499" s="456" t="s">
        <v>65</v>
      </c>
      <c r="D4499" s="457">
        <v>5.32</v>
      </c>
    </row>
    <row r="4500" spans="1:4" ht="13.5" x14ac:dyDescent="0.25">
      <c r="A4500" s="456">
        <v>96685</v>
      </c>
      <c r="B4500" s="456" t="s">
        <v>2473</v>
      </c>
      <c r="C4500" s="456" t="s">
        <v>65</v>
      </c>
      <c r="D4500" s="457">
        <v>4.66</v>
      </c>
    </row>
    <row r="4501" spans="1:4" ht="13.5" x14ac:dyDescent="0.25">
      <c r="A4501" s="456">
        <v>96686</v>
      </c>
      <c r="B4501" s="456" t="s">
        <v>2474</v>
      </c>
      <c r="C4501" s="456" t="s">
        <v>65</v>
      </c>
      <c r="D4501" s="457">
        <v>8.02</v>
      </c>
    </row>
    <row r="4502" spans="1:4" ht="13.5" x14ac:dyDescent="0.25">
      <c r="A4502" s="456">
        <v>96687</v>
      </c>
      <c r="B4502" s="456" t="s">
        <v>2475</v>
      </c>
      <c r="C4502" s="456" t="s">
        <v>65</v>
      </c>
      <c r="D4502" s="457">
        <v>7.95</v>
      </c>
    </row>
    <row r="4503" spans="1:4" ht="13.5" x14ac:dyDescent="0.25">
      <c r="A4503" s="456">
        <v>96688</v>
      </c>
      <c r="B4503" s="456" t="s">
        <v>2476</v>
      </c>
      <c r="C4503" s="456" t="s">
        <v>65</v>
      </c>
      <c r="D4503" s="457">
        <v>14.12</v>
      </c>
    </row>
    <row r="4504" spans="1:4" ht="13.5" x14ac:dyDescent="0.25">
      <c r="A4504" s="456">
        <v>96689</v>
      </c>
      <c r="B4504" s="456" t="s">
        <v>2477</v>
      </c>
      <c r="C4504" s="456" t="s">
        <v>65</v>
      </c>
      <c r="D4504" s="457">
        <v>13.41</v>
      </c>
    </row>
    <row r="4505" spans="1:4" ht="13.5" x14ac:dyDescent="0.25">
      <c r="A4505" s="456">
        <v>96690</v>
      </c>
      <c r="B4505" s="456" t="s">
        <v>2478</v>
      </c>
      <c r="C4505" s="456" t="s">
        <v>65</v>
      </c>
      <c r="D4505" s="457">
        <v>27</v>
      </c>
    </row>
    <row r="4506" spans="1:4" ht="13.5" x14ac:dyDescent="0.25">
      <c r="A4506" s="456">
        <v>96691</v>
      </c>
      <c r="B4506" s="456" t="s">
        <v>2479</v>
      </c>
      <c r="C4506" s="456" t="s">
        <v>65</v>
      </c>
      <c r="D4506" s="457">
        <v>27.98</v>
      </c>
    </row>
    <row r="4507" spans="1:4" ht="13.5" x14ac:dyDescent="0.25">
      <c r="A4507" s="456">
        <v>96692</v>
      </c>
      <c r="B4507" s="456" t="s">
        <v>2480</v>
      </c>
      <c r="C4507" s="456" t="s">
        <v>65</v>
      </c>
      <c r="D4507" s="457">
        <v>40.75</v>
      </c>
    </row>
    <row r="4508" spans="1:4" ht="13.5" x14ac:dyDescent="0.25">
      <c r="A4508" s="456">
        <v>96693</v>
      </c>
      <c r="B4508" s="456" t="s">
        <v>2481</v>
      </c>
      <c r="C4508" s="456" t="s">
        <v>65</v>
      </c>
      <c r="D4508" s="457">
        <v>38.340000000000003</v>
      </c>
    </row>
    <row r="4509" spans="1:4" ht="13.5" x14ac:dyDescent="0.25">
      <c r="A4509" s="456">
        <v>96694</v>
      </c>
      <c r="B4509" s="456" t="s">
        <v>2482</v>
      </c>
      <c r="C4509" s="456" t="s">
        <v>65</v>
      </c>
      <c r="D4509" s="457">
        <v>93.27</v>
      </c>
    </row>
    <row r="4510" spans="1:4" ht="13.5" x14ac:dyDescent="0.25">
      <c r="A4510" s="456">
        <v>96695</v>
      </c>
      <c r="B4510" s="456" t="s">
        <v>2483</v>
      </c>
      <c r="C4510" s="456" t="s">
        <v>65</v>
      </c>
      <c r="D4510" s="457">
        <v>90.44</v>
      </c>
    </row>
    <row r="4511" spans="1:4" ht="13.5" x14ac:dyDescent="0.25">
      <c r="A4511" s="456">
        <v>96696</v>
      </c>
      <c r="B4511" s="456" t="s">
        <v>2484</v>
      </c>
      <c r="C4511" s="456" t="s">
        <v>65</v>
      </c>
      <c r="D4511" s="457">
        <v>140.96</v>
      </c>
    </row>
    <row r="4512" spans="1:4" ht="13.5" x14ac:dyDescent="0.25">
      <c r="A4512" s="456">
        <v>96697</v>
      </c>
      <c r="B4512" s="456" t="s">
        <v>2485</v>
      </c>
      <c r="C4512" s="456" t="s">
        <v>65</v>
      </c>
      <c r="D4512" s="457">
        <v>211.04</v>
      </c>
    </row>
    <row r="4513" spans="1:4" ht="13.5" x14ac:dyDescent="0.25">
      <c r="A4513" s="456">
        <v>96698</v>
      </c>
      <c r="B4513" s="456" t="s">
        <v>2486</v>
      </c>
      <c r="C4513" s="456" t="s">
        <v>65</v>
      </c>
      <c r="D4513" s="457">
        <v>4.12</v>
      </c>
    </row>
    <row r="4514" spans="1:4" ht="13.5" x14ac:dyDescent="0.25">
      <c r="A4514" s="456">
        <v>96699</v>
      </c>
      <c r="B4514" s="456" t="s">
        <v>2487</v>
      </c>
      <c r="C4514" s="456" t="s">
        <v>65</v>
      </c>
      <c r="D4514" s="457">
        <v>22.44</v>
      </c>
    </row>
    <row r="4515" spans="1:4" ht="13.5" x14ac:dyDescent="0.25">
      <c r="A4515" s="456">
        <v>96700</v>
      </c>
      <c r="B4515" s="456" t="s">
        <v>2488</v>
      </c>
      <c r="C4515" s="456" t="s">
        <v>65</v>
      </c>
      <c r="D4515" s="457">
        <v>15.89</v>
      </c>
    </row>
    <row r="4516" spans="1:4" ht="13.5" x14ac:dyDescent="0.25">
      <c r="A4516" s="456">
        <v>96701</v>
      </c>
      <c r="B4516" s="456" t="s">
        <v>2489</v>
      </c>
      <c r="C4516" s="456" t="s">
        <v>65</v>
      </c>
      <c r="D4516" s="457">
        <v>5.57</v>
      </c>
    </row>
    <row r="4517" spans="1:4" ht="13.5" x14ac:dyDescent="0.25">
      <c r="A4517" s="456">
        <v>96702</v>
      </c>
      <c r="B4517" s="456" t="s">
        <v>2490</v>
      </c>
      <c r="C4517" s="456" t="s">
        <v>65</v>
      </c>
      <c r="D4517" s="457">
        <v>5.91</v>
      </c>
    </row>
    <row r="4518" spans="1:4" ht="13.5" x14ac:dyDescent="0.25">
      <c r="A4518" s="456">
        <v>96703</v>
      </c>
      <c r="B4518" s="456" t="s">
        <v>2491</v>
      </c>
      <c r="C4518" s="456" t="s">
        <v>65</v>
      </c>
      <c r="D4518" s="457">
        <v>12.3</v>
      </c>
    </row>
    <row r="4519" spans="1:4" ht="13.5" x14ac:dyDescent="0.25">
      <c r="A4519" s="456">
        <v>96704</v>
      </c>
      <c r="B4519" s="456" t="s">
        <v>2492</v>
      </c>
      <c r="C4519" s="456" t="s">
        <v>65</v>
      </c>
      <c r="D4519" s="457">
        <v>14.45</v>
      </c>
    </row>
    <row r="4520" spans="1:4" ht="13.5" x14ac:dyDescent="0.25">
      <c r="A4520" s="456">
        <v>96705</v>
      </c>
      <c r="B4520" s="456" t="s">
        <v>2493</v>
      </c>
      <c r="C4520" s="456" t="s">
        <v>65</v>
      </c>
      <c r="D4520" s="457">
        <v>18.54</v>
      </c>
    </row>
    <row r="4521" spans="1:4" ht="13.5" x14ac:dyDescent="0.25">
      <c r="A4521" s="456">
        <v>96706</v>
      </c>
      <c r="B4521" s="456" t="s">
        <v>2494</v>
      </c>
      <c r="C4521" s="456" t="s">
        <v>65</v>
      </c>
      <c r="D4521" s="457">
        <v>27.79</v>
      </c>
    </row>
    <row r="4522" spans="1:4" ht="13.5" x14ac:dyDescent="0.25">
      <c r="A4522" s="456">
        <v>96707</v>
      </c>
      <c r="B4522" s="456" t="s">
        <v>2495</v>
      </c>
      <c r="C4522" s="456" t="s">
        <v>65</v>
      </c>
      <c r="D4522" s="457">
        <v>59.78</v>
      </c>
    </row>
    <row r="4523" spans="1:4" ht="13.5" x14ac:dyDescent="0.25">
      <c r="A4523" s="456">
        <v>96708</v>
      </c>
      <c r="B4523" s="456" t="s">
        <v>2496</v>
      </c>
      <c r="C4523" s="456" t="s">
        <v>65</v>
      </c>
      <c r="D4523" s="457">
        <v>94.95</v>
      </c>
    </row>
    <row r="4524" spans="1:4" ht="13.5" x14ac:dyDescent="0.25">
      <c r="A4524" s="456">
        <v>96709</v>
      </c>
      <c r="B4524" s="456" t="s">
        <v>2497</v>
      </c>
      <c r="C4524" s="456" t="s">
        <v>65</v>
      </c>
      <c r="D4524" s="457">
        <v>150.57</v>
      </c>
    </row>
    <row r="4525" spans="1:4" ht="13.5" x14ac:dyDescent="0.25">
      <c r="A4525" s="456">
        <v>96710</v>
      </c>
      <c r="B4525" s="456" t="s">
        <v>2498</v>
      </c>
      <c r="C4525" s="456" t="s">
        <v>65</v>
      </c>
      <c r="D4525" s="457">
        <v>6.94</v>
      </c>
    </row>
    <row r="4526" spans="1:4" ht="13.5" x14ac:dyDescent="0.25">
      <c r="A4526" s="456">
        <v>96711</v>
      </c>
      <c r="B4526" s="456" t="s">
        <v>2499</v>
      </c>
      <c r="C4526" s="456" t="s">
        <v>65</v>
      </c>
      <c r="D4526" s="457">
        <v>10.89</v>
      </c>
    </row>
    <row r="4527" spans="1:4" ht="13.5" x14ac:dyDescent="0.25">
      <c r="A4527" s="456">
        <v>96712</v>
      </c>
      <c r="B4527" s="456" t="s">
        <v>2500</v>
      </c>
      <c r="C4527" s="456" t="s">
        <v>65</v>
      </c>
      <c r="D4527" s="457">
        <v>21.76</v>
      </c>
    </row>
    <row r="4528" spans="1:4" ht="13.5" x14ac:dyDescent="0.25">
      <c r="A4528" s="456">
        <v>96713</v>
      </c>
      <c r="B4528" s="456" t="s">
        <v>2501</v>
      </c>
      <c r="C4528" s="456" t="s">
        <v>65</v>
      </c>
      <c r="D4528" s="457">
        <v>29.92</v>
      </c>
    </row>
    <row r="4529" spans="1:4" ht="13.5" x14ac:dyDescent="0.25">
      <c r="A4529" s="456">
        <v>96714</v>
      </c>
      <c r="B4529" s="456" t="s">
        <v>2502</v>
      </c>
      <c r="C4529" s="456" t="s">
        <v>65</v>
      </c>
      <c r="D4529" s="457">
        <v>51.08</v>
      </c>
    </row>
    <row r="4530" spans="1:4" ht="13.5" x14ac:dyDescent="0.25">
      <c r="A4530" s="456">
        <v>96715</v>
      </c>
      <c r="B4530" s="456" t="s">
        <v>2503</v>
      </c>
      <c r="C4530" s="456" t="s">
        <v>65</v>
      </c>
      <c r="D4530" s="457">
        <v>98.79</v>
      </c>
    </row>
    <row r="4531" spans="1:4" ht="13.5" x14ac:dyDescent="0.25">
      <c r="A4531" s="456">
        <v>96716</v>
      </c>
      <c r="B4531" s="456" t="s">
        <v>2504</v>
      </c>
      <c r="C4531" s="456" t="s">
        <v>65</v>
      </c>
      <c r="D4531" s="457">
        <v>149.04</v>
      </c>
    </row>
    <row r="4532" spans="1:4" ht="13.5" x14ac:dyDescent="0.25">
      <c r="A4532" s="456">
        <v>96717</v>
      </c>
      <c r="B4532" s="456" t="s">
        <v>2505</v>
      </c>
      <c r="C4532" s="456" t="s">
        <v>65</v>
      </c>
      <c r="D4532" s="457">
        <v>235.77</v>
      </c>
    </row>
    <row r="4533" spans="1:4" ht="13.5" x14ac:dyDescent="0.25">
      <c r="A4533" s="456">
        <v>96736</v>
      </c>
      <c r="B4533" s="456" t="s">
        <v>2506</v>
      </c>
      <c r="C4533" s="456" t="s">
        <v>65</v>
      </c>
      <c r="D4533" s="457">
        <v>5.23</v>
      </c>
    </row>
    <row r="4534" spans="1:4" ht="13.5" x14ac:dyDescent="0.25">
      <c r="A4534" s="456">
        <v>96737</v>
      </c>
      <c r="B4534" s="456" t="s">
        <v>2507</v>
      </c>
      <c r="C4534" s="456" t="s">
        <v>65</v>
      </c>
      <c r="D4534" s="457">
        <v>6.23</v>
      </c>
    </row>
    <row r="4535" spans="1:4" ht="13.5" x14ac:dyDescent="0.25">
      <c r="A4535" s="456">
        <v>96738</v>
      </c>
      <c r="B4535" s="456" t="s">
        <v>2508</v>
      </c>
      <c r="C4535" s="456" t="s">
        <v>65</v>
      </c>
      <c r="D4535" s="457">
        <v>24.55</v>
      </c>
    </row>
    <row r="4536" spans="1:4" ht="13.5" x14ac:dyDescent="0.25">
      <c r="A4536" s="456">
        <v>96739</v>
      </c>
      <c r="B4536" s="456" t="s">
        <v>2509</v>
      </c>
      <c r="C4536" s="456" t="s">
        <v>65</v>
      </c>
      <c r="D4536" s="457">
        <v>8.07</v>
      </c>
    </row>
    <row r="4537" spans="1:4" ht="13.5" x14ac:dyDescent="0.25">
      <c r="A4537" s="456">
        <v>96740</v>
      </c>
      <c r="B4537" s="456" t="s">
        <v>2510</v>
      </c>
      <c r="C4537" s="456" t="s">
        <v>65</v>
      </c>
      <c r="D4537" s="457">
        <v>38.619999999999997</v>
      </c>
    </row>
    <row r="4538" spans="1:4" ht="13.5" x14ac:dyDescent="0.25">
      <c r="A4538" s="456">
        <v>96741</v>
      </c>
      <c r="B4538" s="456" t="s">
        <v>2511</v>
      </c>
      <c r="C4538" s="456" t="s">
        <v>65</v>
      </c>
      <c r="D4538" s="457">
        <v>14.03</v>
      </c>
    </row>
    <row r="4539" spans="1:4" ht="13.5" x14ac:dyDescent="0.25">
      <c r="A4539" s="456">
        <v>96742</v>
      </c>
      <c r="B4539" s="456" t="s">
        <v>2512</v>
      </c>
      <c r="C4539" s="456" t="s">
        <v>65</v>
      </c>
      <c r="D4539" s="457">
        <v>21.27</v>
      </c>
    </row>
    <row r="4540" spans="1:4" ht="13.5" x14ac:dyDescent="0.25">
      <c r="A4540" s="456">
        <v>96743</v>
      </c>
      <c r="B4540" s="456" t="s">
        <v>2513</v>
      </c>
      <c r="C4540" s="456" t="s">
        <v>65</v>
      </c>
      <c r="D4540" s="457">
        <v>28.52</v>
      </c>
    </row>
    <row r="4541" spans="1:4" ht="13.5" x14ac:dyDescent="0.25">
      <c r="A4541" s="456">
        <v>96744</v>
      </c>
      <c r="B4541" s="456" t="s">
        <v>2514</v>
      </c>
      <c r="C4541" s="456" t="s">
        <v>65</v>
      </c>
      <c r="D4541" s="457">
        <v>62.47</v>
      </c>
    </row>
    <row r="4542" spans="1:4" ht="13.5" x14ac:dyDescent="0.25">
      <c r="A4542" s="456">
        <v>96745</v>
      </c>
      <c r="B4542" s="456" t="s">
        <v>2515</v>
      </c>
      <c r="C4542" s="456" t="s">
        <v>65</v>
      </c>
      <c r="D4542" s="457">
        <v>94.3</v>
      </c>
    </row>
    <row r="4543" spans="1:4" ht="13.5" x14ac:dyDescent="0.25">
      <c r="A4543" s="456">
        <v>96746</v>
      </c>
      <c r="B4543" s="456" t="s">
        <v>2516</v>
      </c>
      <c r="C4543" s="456" t="s">
        <v>65</v>
      </c>
      <c r="D4543" s="457">
        <v>150.54</v>
      </c>
    </row>
    <row r="4544" spans="1:4" ht="13.5" x14ac:dyDescent="0.25">
      <c r="A4544" s="456">
        <v>96747</v>
      </c>
      <c r="B4544" s="456" t="s">
        <v>2517</v>
      </c>
      <c r="C4544" s="456" t="s">
        <v>65</v>
      </c>
      <c r="D4544" s="457">
        <v>7.25</v>
      </c>
    </row>
    <row r="4545" spans="1:4" ht="13.5" x14ac:dyDescent="0.25">
      <c r="A4545" s="456">
        <v>96748</v>
      </c>
      <c r="B4545" s="456" t="s">
        <v>2518</v>
      </c>
      <c r="C4545" s="456" t="s">
        <v>65</v>
      </c>
      <c r="D4545" s="457">
        <v>8.51</v>
      </c>
    </row>
    <row r="4546" spans="1:4" ht="13.5" x14ac:dyDescent="0.25">
      <c r="A4546" s="456">
        <v>96749</v>
      </c>
      <c r="B4546" s="456" t="s">
        <v>2519</v>
      </c>
      <c r="C4546" s="456" t="s">
        <v>65</v>
      </c>
      <c r="D4546" s="457">
        <v>11.77</v>
      </c>
    </row>
    <row r="4547" spans="1:4" ht="13.5" x14ac:dyDescent="0.25">
      <c r="A4547" s="456">
        <v>96750</v>
      </c>
      <c r="B4547" s="456" t="s">
        <v>2520</v>
      </c>
      <c r="C4547" s="456" t="s">
        <v>65</v>
      </c>
      <c r="D4547" s="457">
        <v>16.68</v>
      </c>
    </row>
    <row r="4548" spans="1:4" ht="13.5" x14ac:dyDescent="0.25">
      <c r="A4548" s="456">
        <v>96751</v>
      </c>
      <c r="B4548" s="456" t="s">
        <v>2521</v>
      </c>
      <c r="C4548" s="456" t="s">
        <v>65</v>
      </c>
      <c r="D4548" s="457">
        <v>31.06</v>
      </c>
    </row>
    <row r="4549" spans="1:4" ht="13.5" x14ac:dyDescent="0.25">
      <c r="A4549" s="456">
        <v>96752</v>
      </c>
      <c r="B4549" s="456" t="s">
        <v>2522</v>
      </c>
      <c r="C4549" s="456" t="s">
        <v>65</v>
      </c>
      <c r="D4549" s="457">
        <v>41.82</v>
      </c>
    </row>
    <row r="4550" spans="1:4" ht="13.5" x14ac:dyDescent="0.25">
      <c r="A4550" s="456">
        <v>96753</v>
      </c>
      <c r="B4550" s="456" t="s">
        <v>2523</v>
      </c>
      <c r="C4550" s="456" t="s">
        <v>65</v>
      </c>
      <c r="D4550" s="457">
        <v>97.3</v>
      </c>
    </row>
    <row r="4551" spans="1:4" ht="13.5" x14ac:dyDescent="0.25">
      <c r="A4551" s="456">
        <v>96754</v>
      </c>
      <c r="B4551" s="456" t="s">
        <v>2524</v>
      </c>
      <c r="C4551" s="456" t="s">
        <v>65</v>
      </c>
      <c r="D4551" s="457">
        <v>139.96</v>
      </c>
    </row>
    <row r="4552" spans="1:4" ht="13.5" x14ac:dyDescent="0.25">
      <c r="A4552" s="456">
        <v>96755</v>
      </c>
      <c r="B4552" s="456" t="s">
        <v>2525</v>
      </c>
      <c r="C4552" s="456" t="s">
        <v>65</v>
      </c>
      <c r="D4552" s="457">
        <v>211.01</v>
      </c>
    </row>
    <row r="4553" spans="1:4" ht="13.5" x14ac:dyDescent="0.25">
      <c r="A4553" s="456">
        <v>96756</v>
      </c>
      <c r="B4553" s="456" t="s">
        <v>2526</v>
      </c>
      <c r="C4553" s="456" t="s">
        <v>65</v>
      </c>
      <c r="D4553" s="457">
        <v>14.42</v>
      </c>
    </row>
    <row r="4554" spans="1:4" ht="13.5" x14ac:dyDescent="0.25">
      <c r="A4554" s="456">
        <v>96757</v>
      </c>
      <c r="B4554" s="456" t="s">
        <v>2527</v>
      </c>
      <c r="C4554" s="456" t="s">
        <v>65</v>
      </c>
      <c r="D4554" s="457">
        <v>13.76</v>
      </c>
    </row>
    <row r="4555" spans="1:4" ht="13.5" x14ac:dyDescent="0.25">
      <c r="A4555" s="456">
        <v>96758</v>
      </c>
      <c r="B4555" s="456" t="s">
        <v>2528</v>
      </c>
      <c r="C4555" s="456" t="s">
        <v>65</v>
      </c>
      <c r="D4555" s="457">
        <v>15.88</v>
      </c>
    </row>
    <row r="4556" spans="1:4" ht="13.5" x14ac:dyDescent="0.25">
      <c r="A4556" s="456">
        <v>96759</v>
      </c>
      <c r="B4556" s="456" t="s">
        <v>2529</v>
      </c>
      <c r="C4556" s="456" t="s">
        <v>65</v>
      </c>
      <c r="D4556" s="457">
        <v>25.21</v>
      </c>
    </row>
    <row r="4557" spans="1:4" ht="13.5" x14ac:dyDescent="0.25">
      <c r="A4557" s="456">
        <v>96760</v>
      </c>
      <c r="B4557" s="456" t="s">
        <v>2530</v>
      </c>
      <c r="C4557" s="456" t="s">
        <v>65</v>
      </c>
      <c r="D4557" s="457">
        <v>35.33</v>
      </c>
    </row>
    <row r="4558" spans="1:4" ht="13.5" x14ac:dyDescent="0.25">
      <c r="A4558" s="456">
        <v>96761</v>
      </c>
      <c r="B4558" s="456" t="s">
        <v>2531</v>
      </c>
      <c r="C4558" s="456" t="s">
        <v>65</v>
      </c>
      <c r="D4558" s="457">
        <v>52.54</v>
      </c>
    </row>
    <row r="4559" spans="1:4" ht="13.5" x14ac:dyDescent="0.25">
      <c r="A4559" s="456">
        <v>96762</v>
      </c>
      <c r="B4559" s="456" t="s">
        <v>2532</v>
      </c>
      <c r="C4559" s="456" t="s">
        <v>65</v>
      </c>
      <c r="D4559" s="457">
        <v>104.12</v>
      </c>
    </row>
    <row r="4560" spans="1:4" ht="13.5" x14ac:dyDescent="0.25">
      <c r="A4560" s="456">
        <v>96763</v>
      </c>
      <c r="B4560" s="456" t="s">
        <v>2533</v>
      </c>
      <c r="C4560" s="456" t="s">
        <v>65</v>
      </c>
      <c r="D4560" s="457">
        <v>147.69</v>
      </c>
    </row>
    <row r="4561" spans="1:4" ht="13.5" x14ac:dyDescent="0.25">
      <c r="A4561" s="456">
        <v>96764</v>
      </c>
      <c r="B4561" s="456" t="s">
        <v>2534</v>
      </c>
      <c r="C4561" s="456" t="s">
        <v>65</v>
      </c>
      <c r="D4561" s="457">
        <v>235.7</v>
      </c>
    </row>
    <row r="4562" spans="1:4" ht="13.5" x14ac:dyDescent="0.25">
      <c r="A4562" s="456">
        <v>96802</v>
      </c>
      <c r="B4562" s="456" t="s">
        <v>2535</v>
      </c>
      <c r="C4562" s="456" t="s">
        <v>65</v>
      </c>
      <c r="D4562" s="457">
        <v>313.8</v>
      </c>
    </row>
    <row r="4563" spans="1:4" ht="13.5" x14ac:dyDescent="0.25">
      <c r="A4563" s="456">
        <v>96803</v>
      </c>
      <c r="B4563" s="456" t="s">
        <v>2536</v>
      </c>
      <c r="C4563" s="456" t="s">
        <v>65</v>
      </c>
      <c r="D4563" s="457">
        <v>159.78</v>
      </c>
    </row>
    <row r="4564" spans="1:4" ht="13.5" x14ac:dyDescent="0.25">
      <c r="A4564" s="456">
        <v>96804</v>
      </c>
      <c r="B4564" s="456" t="s">
        <v>2537</v>
      </c>
      <c r="C4564" s="456" t="s">
        <v>65</v>
      </c>
      <c r="D4564" s="457">
        <v>282.26</v>
      </c>
    </row>
    <row r="4565" spans="1:4" ht="13.5" x14ac:dyDescent="0.25">
      <c r="A4565" s="456">
        <v>96805</v>
      </c>
      <c r="B4565" s="456" t="s">
        <v>2538</v>
      </c>
      <c r="C4565" s="456" t="s">
        <v>65</v>
      </c>
      <c r="D4565" s="457">
        <v>321.39999999999998</v>
      </c>
    </row>
    <row r="4566" spans="1:4" ht="13.5" x14ac:dyDescent="0.25">
      <c r="A4566" s="456">
        <v>96806</v>
      </c>
      <c r="B4566" s="456" t="s">
        <v>2539</v>
      </c>
      <c r="C4566" s="456" t="s">
        <v>65</v>
      </c>
      <c r="D4566" s="457">
        <v>153.09</v>
      </c>
    </row>
    <row r="4567" spans="1:4" ht="13.5" x14ac:dyDescent="0.25">
      <c r="A4567" s="456">
        <v>96807</v>
      </c>
      <c r="B4567" s="456" t="s">
        <v>2540</v>
      </c>
      <c r="C4567" s="456" t="s">
        <v>65</v>
      </c>
      <c r="D4567" s="457">
        <v>252.92</v>
      </c>
    </row>
    <row r="4568" spans="1:4" ht="13.5" x14ac:dyDescent="0.25">
      <c r="A4568" s="456">
        <v>96808</v>
      </c>
      <c r="B4568" s="456" t="s">
        <v>2541</v>
      </c>
      <c r="C4568" s="456" t="s">
        <v>65</v>
      </c>
      <c r="D4568" s="457">
        <v>13.31</v>
      </c>
    </row>
    <row r="4569" spans="1:4" ht="13.5" x14ac:dyDescent="0.25">
      <c r="A4569" s="456">
        <v>96809</v>
      </c>
      <c r="B4569" s="456" t="s">
        <v>2542</v>
      </c>
      <c r="C4569" s="456" t="s">
        <v>65</v>
      </c>
      <c r="D4569" s="457">
        <v>15.46</v>
      </c>
    </row>
    <row r="4570" spans="1:4" ht="13.5" x14ac:dyDescent="0.25">
      <c r="A4570" s="456">
        <v>96810</v>
      </c>
      <c r="B4570" s="456" t="s">
        <v>2543</v>
      </c>
      <c r="C4570" s="456" t="s">
        <v>65</v>
      </c>
      <c r="D4570" s="457">
        <v>16.91</v>
      </c>
    </row>
    <row r="4571" spans="1:4" ht="13.5" x14ac:dyDescent="0.25">
      <c r="A4571" s="456">
        <v>96811</v>
      </c>
      <c r="B4571" s="456" t="s">
        <v>2544</v>
      </c>
      <c r="C4571" s="456" t="s">
        <v>65</v>
      </c>
      <c r="D4571" s="457">
        <v>18.03</v>
      </c>
    </row>
    <row r="4572" spans="1:4" ht="13.5" x14ac:dyDescent="0.25">
      <c r="A4572" s="456">
        <v>96812</v>
      </c>
      <c r="B4572" s="456" t="s">
        <v>2545</v>
      </c>
      <c r="C4572" s="456" t="s">
        <v>65</v>
      </c>
      <c r="D4572" s="457">
        <v>17.260000000000002</v>
      </c>
    </row>
    <row r="4573" spans="1:4" ht="13.5" x14ac:dyDescent="0.25">
      <c r="A4573" s="456">
        <v>96813</v>
      </c>
      <c r="B4573" s="456" t="s">
        <v>2546</v>
      </c>
      <c r="C4573" s="456" t="s">
        <v>65</v>
      </c>
      <c r="D4573" s="457">
        <v>20.149999999999999</v>
      </c>
    </row>
    <row r="4574" spans="1:4" ht="13.5" x14ac:dyDescent="0.25">
      <c r="A4574" s="456">
        <v>96814</v>
      </c>
      <c r="B4574" s="456" t="s">
        <v>2547</v>
      </c>
      <c r="C4574" s="456" t="s">
        <v>65</v>
      </c>
      <c r="D4574" s="457">
        <v>16.77</v>
      </c>
    </row>
    <row r="4575" spans="1:4" ht="13.5" x14ac:dyDescent="0.25">
      <c r="A4575" s="456">
        <v>96815</v>
      </c>
      <c r="B4575" s="456" t="s">
        <v>2548</v>
      </c>
      <c r="C4575" s="456" t="s">
        <v>65</v>
      </c>
      <c r="D4575" s="457">
        <v>29.09</v>
      </c>
    </row>
    <row r="4576" spans="1:4" ht="13.5" x14ac:dyDescent="0.25">
      <c r="A4576" s="456">
        <v>96816</v>
      </c>
      <c r="B4576" s="456" t="s">
        <v>2549</v>
      </c>
      <c r="C4576" s="456" t="s">
        <v>65</v>
      </c>
      <c r="D4576" s="457">
        <v>23.59</v>
      </c>
    </row>
    <row r="4577" spans="1:4" ht="13.5" x14ac:dyDescent="0.25">
      <c r="A4577" s="456">
        <v>96817</v>
      </c>
      <c r="B4577" s="456" t="s">
        <v>2550</v>
      </c>
      <c r="C4577" s="456" t="s">
        <v>65</v>
      </c>
      <c r="D4577" s="457">
        <v>27.1</v>
      </c>
    </row>
    <row r="4578" spans="1:4" ht="13.5" x14ac:dyDescent="0.25">
      <c r="A4578" s="456">
        <v>96818</v>
      </c>
      <c r="B4578" s="456" t="s">
        <v>2551</v>
      </c>
      <c r="C4578" s="456" t="s">
        <v>65</v>
      </c>
      <c r="D4578" s="457">
        <v>25.1</v>
      </c>
    </row>
    <row r="4579" spans="1:4" ht="13.5" x14ac:dyDescent="0.25">
      <c r="A4579" s="456">
        <v>96819</v>
      </c>
      <c r="B4579" s="456" t="s">
        <v>2552</v>
      </c>
      <c r="C4579" s="456" t="s">
        <v>65</v>
      </c>
      <c r="D4579" s="457">
        <v>25.1</v>
      </c>
    </row>
    <row r="4580" spans="1:4" ht="13.5" x14ac:dyDescent="0.25">
      <c r="A4580" s="456">
        <v>96820</v>
      </c>
      <c r="B4580" s="456" t="s">
        <v>2553</v>
      </c>
      <c r="C4580" s="456" t="s">
        <v>65</v>
      </c>
      <c r="D4580" s="457">
        <v>46.81</v>
      </c>
    </row>
    <row r="4581" spans="1:4" ht="13.5" x14ac:dyDescent="0.25">
      <c r="A4581" s="456">
        <v>96821</v>
      </c>
      <c r="B4581" s="456" t="s">
        <v>2554</v>
      </c>
      <c r="C4581" s="456" t="s">
        <v>65</v>
      </c>
      <c r="D4581" s="457">
        <v>39.520000000000003</v>
      </c>
    </row>
    <row r="4582" spans="1:4" ht="13.5" x14ac:dyDescent="0.25">
      <c r="A4582" s="456">
        <v>96822</v>
      </c>
      <c r="B4582" s="456" t="s">
        <v>2555</v>
      </c>
      <c r="C4582" s="456" t="s">
        <v>65</v>
      </c>
      <c r="D4582" s="457">
        <v>40.08</v>
      </c>
    </row>
    <row r="4583" spans="1:4" ht="13.5" x14ac:dyDescent="0.25">
      <c r="A4583" s="456">
        <v>96823</v>
      </c>
      <c r="B4583" s="456" t="s">
        <v>2556</v>
      </c>
      <c r="C4583" s="456" t="s">
        <v>65</v>
      </c>
      <c r="D4583" s="457">
        <v>16.46</v>
      </c>
    </row>
    <row r="4584" spans="1:4" ht="13.5" x14ac:dyDescent="0.25">
      <c r="A4584" s="456">
        <v>96824</v>
      </c>
      <c r="B4584" s="456" t="s">
        <v>2557</v>
      </c>
      <c r="C4584" s="456" t="s">
        <v>65</v>
      </c>
      <c r="D4584" s="457">
        <v>18.71</v>
      </c>
    </row>
    <row r="4585" spans="1:4" ht="13.5" x14ac:dyDescent="0.25">
      <c r="A4585" s="456">
        <v>96825</v>
      </c>
      <c r="B4585" s="456" t="s">
        <v>2558</v>
      </c>
      <c r="C4585" s="456" t="s">
        <v>65</v>
      </c>
      <c r="D4585" s="457">
        <v>25.72</v>
      </c>
    </row>
    <row r="4586" spans="1:4" ht="13.5" x14ac:dyDescent="0.25">
      <c r="A4586" s="456">
        <v>96826</v>
      </c>
      <c r="B4586" s="456" t="s">
        <v>2559</v>
      </c>
      <c r="C4586" s="456" t="s">
        <v>65</v>
      </c>
      <c r="D4586" s="457">
        <v>23.04</v>
      </c>
    </row>
    <row r="4587" spans="1:4" ht="13.5" x14ac:dyDescent="0.25">
      <c r="A4587" s="456">
        <v>96827</v>
      </c>
      <c r="B4587" s="456" t="s">
        <v>2560</v>
      </c>
      <c r="C4587" s="456" t="s">
        <v>65</v>
      </c>
      <c r="D4587" s="457">
        <v>23.95</v>
      </c>
    </row>
    <row r="4588" spans="1:4" ht="13.5" x14ac:dyDescent="0.25">
      <c r="A4588" s="456">
        <v>96828</v>
      </c>
      <c r="B4588" s="456" t="s">
        <v>2561</v>
      </c>
      <c r="C4588" s="456" t="s">
        <v>65</v>
      </c>
      <c r="D4588" s="457">
        <v>30.38</v>
      </c>
    </row>
    <row r="4589" spans="1:4" ht="13.5" x14ac:dyDescent="0.25">
      <c r="A4589" s="456">
        <v>96829</v>
      </c>
      <c r="B4589" s="456" t="s">
        <v>2562</v>
      </c>
      <c r="C4589" s="456" t="s">
        <v>65</v>
      </c>
      <c r="D4589" s="457">
        <v>23</v>
      </c>
    </row>
    <row r="4590" spans="1:4" ht="13.5" x14ac:dyDescent="0.25">
      <c r="A4590" s="456">
        <v>96830</v>
      </c>
      <c r="B4590" s="456" t="s">
        <v>2563</v>
      </c>
      <c r="C4590" s="456" t="s">
        <v>65</v>
      </c>
      <c r="D4590" s="457">
        <v>33.74</v>
      </c>
    </row>
    <row r="4591" spans="1:4" ht="13.5" x14ac:dyDescent="0.25">
      <c r="A4591" s="456">
        <v>96831</v>
      </c>
      <c r="B4591" s="456" t="s">
        <v>2564</v>
      </c>
      <c r="C4591" s="456" t="s">
        <v>65</v>
      </c>
      <c r="D4591" s="457">
        <v>27.24</v>
      </c>
    </row>
    <row r="4592" spans="1:4" ht="13.5" x14ac:dyDescent="0.25">
      <c r="A4592" s="456">
        <v>96832</v>
      </c>
      <c r="B4592" s="456" t="s">
        <v>2565</v>
      </c>
      <c r="C4592" s="456" t="s">
        <v>65</v>
      </c>
      <c r="D4592" s="457">
        <v>31.72</v>
      </c>
    </row>
    <row r="4593" spans="1:4" ht="13.5" x14ac:dyDescent="0.25">
      <c r="A4593" s="456">
        <v>96833</v>
      </c>
      <c r="B4593" s="456" t="s">
        <v>2566</v>
      </c>
      <c r="C4593" s="456" t="s">
        <v>65</v>
      </c>
      <c r="D4593" s="457">
        <v>29.61</v>
      </c>
    </row>
    <row r="4594" spans="1:4" ht="13.5" x14ac:dyDescent="0.25">
      <c r="A4594" s="456">
        <v>96834</v>
      </c>
      <c r="B4594" s="456" t="s">
        <v>2567</v>
      </c>
      <c r="C4594" s="456" t="s">
        <v>65</v>
      </c>
      <c r="D4594" s="457">
        <v>49.53</v>
      </c>
    </row>
    <row r="4595" spans="1:4" ht="13.5" x14ac:dyDescent="0.25">
      <c r="A4595" s="456">
        <v>96835</v>
      </c>
      <c r="B4595" s="456" t="s">
        <v>2568</v>
      </c>
      <c r="C4595" s="456" t="s">
        <v>65</v>
      </c>
      <c r="D4595" s="457">
        <v>42.58</v>
      </c>
    </row>
    <row r="4596" spans="1:4" ht="13.5" x14ac:dyDescent="0.25">
      <c r="A4596" s="456">
        <v>96836</v>
      </c>
      <c r="B4596" s="456" t="s">
        <v>2569</v>
      </c>
      <c r="C4596" s="456" t="s">
        <v>65</v>
      </c>
      <c r="D4596" s="457">
        <v>45.46</v>
      </c>
    </row>
    <row r="4597" spans="1:4" ht="13.5" x14ac:dyDescent="0.25">
      <c r="A4597" s="456">
        <v>96837</v>
      </c>
      <c r="B4597" s="456" t="s">
        <v>2570</v>
      </c>
      <c r="C4597" s="456" t="s">
        <v>65</v>
      </c>
      <c r="D4597" s="457">
        <v>23.6</v>
      </c>
    </row>
    <row r="4598" spans="1:4" ht="13.5" x14ac:dyDescent="0.25">
      <c r="A4598" s="456">
        <v>96838</v>
      </c>
      <c r="B4598" s="456" t="s">
        <v>2571</v>
      </c>
      <c r="C4598" s="456" t="s">
        <v>65</v>
      </c>
      <c r="D4598" s="457">
        <v>21.53</v>
      </c>
    </row>
    <row r="4599" spans="1:4" ht="13.5" x14ac:dyDescent="0.25">
      <c r="A4599" s="456">
        <v>96839</v>
      </c>
      <c r="B4599" s="456" t="s">
        <v>2572</v>
      </c>
      <c r="C4599" s="456" t="s">
        <v>65</v>
      </c>
      <c r="D4599" s="457">
        <v>21.16</v>
      </c>
    </row>
    <row r="4600" spans="1:4" ht="13.5" x14ac:dyDescent="0.25">
      <c r="A4600" s="456">
        <v>96840</v>
      </c>
      <c r="B4600" s="456" t="s">
        <v>2573</v>
      </c>
      <c r="C4600" s="456" t="s">
        <v>65</v>
      </c>
      <c r="D4600" s="457">
        <v>27.55</v>
      </c>
    </row>
    <row r="4601" spans="1:4" ht="13.5" x14ac:dyDescent="0.25">
      <c r="A4601" s="456">
        <v>96841</v>
      </c>
      <c r="B4601" s="456" t="s">
        <v>2574</v>
      </c>
      <c r="C4601" s="456" t="s">
        <v>65</v>
      </c>
      <c r="D4601" s="457">
        <v>23.82</v>
      </c>
    </row>
    <row r="4602" spans="1:4" ht="13.5" x14ac:dyDescent="0.25">
      <c r="A4602" s="456">
        <v>96842</v>
      </c>
      <c r="B4602" s="456" t="s">
        <v>2575</v>
      </c>
      <c r="C4602" s="456" t="s">
        <v>65</v>
      </c>
      <c r="D4602" s="457">
        <v>30.96</v>
      </c>
    </row>
    <row r="4603" spans="1:4" ht="13.5" x14ac:dyDescent="0.25">
      <c r="A4603" s="456">
        <v>96843</v>
      </c>
      <c r="B4603" s="456" t="s">
        <v>2576</v>
      </c>
      <c r="C4603" s="456" t="s">
        <v>65</v>
      </c>
      <c r="D4603" s="457">
        <v>29.69</v>
      </c>
    </row>
    <row r="4604" spans="1:4" ht="13.5" x14ac:dyDescent="0.25">
      <c r="A4604" s="456">
        <v>96844</v>
      </c>
      <c r="B4604" s="456" t="s">
        <v>2577</v>
      </c>
      <c r="C4604" s="456" t="s">
        <v>65</v>
      </c>
      <c r="D4604" s="457">
        <v>41.35</v>
      </c>
    </row>
    <row r="4605" spans="1:4" ht="13.5" x14ac:dyDescent="0.25">
      <c r="A4605" s="456">
        <v>96845</v>
      </c>
      <c r="B4605" s="456" t="s">
        <v>2578</v>
      </c>
      <c r="C4605" s="456" t="s">
        <v>65</v>
      </c>
      <c r="D4605" s="457">
        <v>43.96</v>
      </c>
    </row>
    <row r="4606" spans="1:4" ht="13.5" x14ac:dyDescent="0.25">
      <c r="A4606" s="456">
        <v>96846</v>
      </c>
      <c r="B4606" s="456" t="s">
        <v>2579</v>
      </c>
      <c r="C4606" s="456" t="s">
        <v>65</v>
      </c>
      <c r="D4606" s="457">
        <v>34</v>
      </c>
    </row>
    <row r="4607" spans="1:4" ht="13.5" x14ac:dyDescent="0.25">
      <c r="A4607" s="456">
        <v>96847</v>
      </c>
      <c r="B4607" s="456" t="s">
        <v>2580</v>
      </c>
      <c r="C4607" s="456" t="s">
        <v>65</v>
      </c>
      <c r="D4607" s="457">
        <v>37.65</v>
      </c>
    </row>
    <row r="4608" spans="1:4" ht="13.5" x14ac:dyDescent="0.25">
      <c r="A4608" s="456">
        <v>96848</v>
      </c>
      <c r="B4608" s="456" t="s">
        <v>2581</v>
      </c>
      <c r="C4608" s="456" t="s">
        <v>65</v>
      </c>
      <c r="D4608" s="457">
        <v>57.22</v>
      </c>
    </row>
    <row r="4609" spans="1:4" ht="13.5" x14ac:dyDescent="0.25">
      <c r="A4609" s="456">
        <v>96849</v>
      </c>
      <c r="B4609" s="456" t="s">
        <v>2582</v>
      </c>
      <c r="C4609" s="456" t="s">
        <v>65</v>
      </c>
      <c r="D4609" s="457">
        <v>20.5</v>
      </c>
    </row>
    <row r="4610" spans="1:4" ht="13.5" x14ac:dyDescent="0.25">
      <c r="A4610" s="456">
        <v>96850</v>
      </c>
      <c r="B4610" s="456" t="s">
        <v>2583</v>
      </c>
      <c r="C4610" s="456" t="s">
        <v>65</v>
      </c>
      <c r="D4610" s="457">
        <v>24.23</v>
      </c>
    </row>
    <row r="4611" spans="1:4" ht="13.5" x14ac:dyDescent="0.25">
      <c r="A4611" s="456">
        <v>96851</v>
      </c>
      <c r="B4611" s="456" t="s">
        <v>2584</v>
      </c>
      <c r="C4611" s="456" t="s">
        <v>65</v>
      </c>
      <c r="D4611" s="457">
        <v>32.58</v>
      </c>
    </row>
    <row r="4612" spans="1:4" ht="13.5" x14ac:dyDescent="0.25">
      <c r="A4612" s="456">
        <v>96852</v>
      </c>
      <c r="B4612" s="456" t="s">
        <v>2585</v>
      </c>
      <c r="C4612" s="456" t="s">
        <v>65</v>
      </c>
      <c r="D4612" s="457">
        <v>27.5</v>
      </c>
    </row>
    <row r="4613" spans="1:4" ht="13.5" x14ac:dyDescent="0.25">
      <c r="A4613" s="456">
        <v>96853</v>
      </c>
      <c r="B4613" s="456" t="s">
        <v>2586</v>
      </c>
      <c r="C4613" s="456" t="s">
        <v>65</v>
      </c>
      <c r="D4613" s="457">
        <v>31.14</v>
      </c>
    </row>
    <row r="4614" spans="1:4" ht="13.5" x14ac:dyDescent="0.25">
      <c r="A4614" s="456">
        <v>96854</v>
      </c>
      <c r="B4614" s="456" t="s">
        <v>2587</v>
      </c>
      <c r="C4614" s="456" t="s">
        <v>65</v>
      </c>
      <c r="D4614" s="457">
        <v>37.6</v>
      </c>
    </row>
    <row r="4615" spans="1:4" ht="13.5" x14ac:dyDescent="0.25">
      <c r="A4615" s="456">
        <v>96855</v>
      </c>
      <c r="B4615" s="456" t="s">
        <v>2588</v>
      </c>
      <c r="C4615" s="456" t="s">
        <v>65</v>
      </c>
      <c r="D4615" s="457">
        <v>34.24</v>
      </c>
    </row>
    <row r="4616" spans="1:4" ht="13.5" x14ac:dyDescent="0.25">
      <c r="A4616" s="456">
        <v>96856</v>
      </c>
      <c r="B4616" s="456" t="s">
        <v>2589</v>
      </c>
      <c r="C4616" s="456" t="s">
        <v>65</v>
      </c>
      <c r="D4616" s="457">
        <v>34.770000000000003</v>
      </c>
    </row>
    <row r="4617" spans="1:4" ht="13.5" x14ac:dyDescent="0.25">
      <c r="A4617" s="456">
        <v>96857</v>
      </c>
      <c r="B4617" s="456" t="s">
        <v>2590</v>
      </c>
      <c r="C4617" s="456" t="s">
        <v>65</v>
      </c>
      <c r="D4617" s="457">
        <v>56.61</v>
      </c>
    </row>
    <row r="4618" spans="1:4" ht="13.5" x14ac:dyDescent="0.25">
      <c r="A4618" s="456">
        <v>96858</v>
      </c>
      <c r="B4618" s="456" t="s">
        <v>2591</v>
      </c>
      <c r="C4618" s="456" t="s">
        <v>65</v>
      </c>
      <c r="D4618" s="457">
        <v>56.76</v>
      </c>
    </row>
    <row r="4619" spans="1:4" ht="13.5" x14ac:dyDescent="0.25">
      <c r="A4619" s="456">
        <v>96859</v>
      </c>
      <c r="B4619" s="456" t="s">
        <v>2592</v>
      </c>
      <c r="C4619" s="456" t="s">
        <v>65</v>
      </c>
      <c r="D4619" s="457">
        <v>70.95</v>
      </c>
    </row>
    <row r="4620" spans="1:4" ht="13.5" x14ac:dyDescent="0.25">
      <c r="A4620" s="456">
        <v>96860</v>
      </c>
      <c r="B4620" s="456" t="s">
        <v>2593</v>
      </c>
      <c r="C4620" s="456" t="s">
        <v>65</v>
      </c>
      <c r="D4620" s="457">
        <v>27.06</v>
      </c>
    </row>
    <row r="4621" spans="1:4" ht="13.5" x14ac:dyDescent="0.25">
      <c r="A4621" s="456">
        <v>96861</v>
      </c>
      <c r="B4621" s="456" t="s">
        <v>2594</v>
      </c>
      <c r="C4621" s="456" t="s">
        <v>65</v>
      </c>
      <c r="D4621" s="457">
        <v>29.42</v>
      </c>
    </row>
    <row r="4622" spans="1:4" ht="13.5" x14ac:dyDescent="0.25">
      <c r="A4622" s="456">
        <v>96862</v>
      </c>
      <c r="B4622" s="456" t="s">
        <v>2595</v>
      </c>
      <c r="C4622" s="456" t="s">
        <v>65</v>
      </c>
      <c r="D4622" s="457">
        <v>32.659999999999997</v>
      </c>
    </row>
    <row r="4623" spans="1:4" ht="13.5" x14ac:dyDescent="0.25">
      <c r="A4623" s="456">
        <v>96863</v>
      </c>
      <c r="B4623" s="456" t="s">
        <v>2596</v>
      </c>
      <c r="C4623" s="456" t="s">
        <v>65</v>
      </c>
      <c r="D4623" s="457">
        <v>32.28</v>
      </c>
    </row>
    <row r="4624" spans="1:4" ht="13.5" x14ac:dyDescent="0.25">
      <c r="A4624" s="456">
        <v>96864</v>
      </c>
      <c r="B4624" s="456" t="s">
        <v>2597</v>
      </c>
      <c r="C4624" s="456" t="s">
        <v>65</v>
      </c>
      <c r="D4624" s="457">
        <v>52.29</v>
      </c>
    </row>
    <row r="4625" spans="1:4" ht="13.5" x14ac:dyDescent="0.25">
      <c r="A4625" s="456">
        <v>96865</v>
      </c>
      <c r="B4625" s="456" t="s">
        <v>2598</v>
      </c>
      <c r="C4625" s="456" t="s">
        <v>65</v>
      </c>
      <c r="D4625" s="457">
        <v>51.15</v>
      </c>
    </row>
    <row r="4626" spans="1:4" ht="13.5" x14ac:dyDescent="0.25">
      <c r="A4626" s="456">
        <v>96866</v>
      </c>
      <c r="B4626" s="456" t="s">
        <v>2599</v>
      </c>
      <c r="C4626" s="456" t="s">
        <v>65</v>
      </c>
      <c r="D4626" s="457">
        <v>69.05</v>
      </c>
    </row>
    <row r="4627" spans="1:4" ht="13.5" x14ac:dyDescent="0.25">
      <c r="A4627" s="456">
        <v>96867</v>
      </c>
      <c r="B4627" s="456" t="s">
        <v>2600</v>
      </c>
      <c r="C4627" s="456" t="s">
        <v>65</v>
      </c>
      <c r="D4627" s="457">
        <v>80.959999999999994</v>
      </c>
    </row>
    <row r="4628" spans="1:4" ht="13.5" x14ac:dyDescent="0.25">
      <c r="A4628" s="456">
        <v>96868</v>
      </c>
      <c r="B4628" s="456" t="s">
        <v>2601</v>
      </c>
      <c r="C4628" s="456" t="s">
        <v>65</v>
      </c>
      <c r="D4628" s="457">
        <v>32.090000000000003</v>
      </c>
    </row>
    <row r="4629" spans="1:4" ht="13.5" x14ac:dyDescent="0.25">
      <c r="A4629" s="456">
        <v>96869</v>
      </c>
      <c r="B4629" s="456" t="s">
        <v>2602</v>
      </c>
      <c r="C4629" s="456" t="s">
        <v>65</v>
      </c>
      <c r="D4629" s="457">
        <v>38.35</v>
      </c>
    </row>
    <row r="4630" spans="1:4" ht="13.5" x14ac:dyDescent="0.25">
      <c r="A4630" s="456">
        <v>96870</v>
      </c>
      <c r="B4630" s="456" t="s">
        <v>2603</v>
      </c>
      <c r="C4630" s="456" t="s">
        <v>65</v>
      </c>
      <c r="D4630" s="457">
        <v>61.48</v>
      </c>
    </row>
    <row r="4631" spans="1:4" ht="13.5" x14ac:dyDescent="0.25">
      <c r="A4631" s="456">
        <v>96871</v>
      </c>
      <c r="B4631" s="456" t="s">
        <v>2604</v>
      </c>
      <c r="C4631" s="456" t="s">
        <v>65</v>
      </c>
      <c r="D4631" s="457">
        <v>89.72</v>
      </c>
    </row>
    <row r="4632" spans="1:4" ht="13.5" x14ac:dyDescent="0.25">
      <c r="A4632" s="456">
        <v>96872</v>
      </c>
      <c r="B4632" s="456" t="s">
        <v>2605</v>
      </c>
      <c r="C4632" s="456" t="s">
        <v>65</v>
      </c>
      <c r="D4632" s="457">
        <v>80.650000000000006</v>
      </c>
    </row>
    <row r="4633" spans="1:4" ht="13.5" x14ac:dyDescent="0.25">
      <c r="A4633" s="456">
        <v>96873</v>
      </c>
      <c r="B4633" s="456" t="s">
        <v>2606</v>
      </c>
      <c r="C4633" s="456" t="s">
        <v>65</v>
      </c>
      <c r="D4633" s="457">
        <v>93.79</v>
      </c>
    </row>
    <row r="4634" spans="1:4" ht="13.5" x14ac:dyDescent="0.25">
      <c r="A4634" s="456">
        <v>96874</v>
      </c>
      <c r="B4634" s="456" t="s">
        <v>2607</v>
      </c>
      <c r="C4634" s="456" t="s">
        <v>65</v>
      </c>
      <c r="D4634" s="457">
        <v>97.57</v>
      </c>
    </row>
    <row r="4635" spans="1:4" ht="13.5" x14ac:dyDescent="0.25">
      <c r="A4635" s="456">
        <v>96875</v>
      </c>
      <c r="B4635" s="456" t="s">
        <v>2608</v>
      </c>
      <c r="C4635" s="456" t="s">
        <v>65</v>
      </c>
      <c r="D4635" s="457">
        <v>118.71</v>
      </c>
    </row>
    <row r="4636" spans="1:4" ht="13.5" x14ac:dyDescent="0.25">
      <c r="A4636" s="456">
        <v>96876</v>
      </c>
      <c r="B4636" s="456" t="s">
        <v>2609</v>
      </c>
      <c r="C4636" s="456" t="s">
        <v>65</v>
      </c>
      <c r="D4636" s="457">
        <v>216.52</v>
      </c>
    </row>
    <row r="4637" spans="1:4" ht="13.5" x14ac:dyDescent="0.25">
      <c r="A4637" s="456">
        <v>96877</v>
      </c>
      <c r="B4637" s="456" t="s">
        <v>2610</v>
      </c>
      <c r="C4637" s="456" t="s">
        <v>65</v>
      </c>
      <c r="D4637" s="457">
        <v>231.87</v>
      </c>
    </row>
    <row r="4638" spans="1:4" ht="13.5" x14ac:dyDescent="0.25">
      <c r="A4638" s="456">
        <v>96878</v>
      </c>
      <c r="B4638" s="456" t="s">
        <v>2611</v>
      </c>
      <c r="C4638" s="456" t="s">
        <v>65</v>
      </c>
      <c r="D4638" s="457">
        <v>234.73</v>
      </c>
    </row>
    <row r="4639" spans="1:4" ht="13.5" x14ac:dyDescent="0.25">
      <c r="A4639" s="456">
        <v>96879</v>
      </c>
      <c r="B4639" s="456" t="s">
        <v>2612</v>
      </c>
      <c r="C4639" s="456" t="s">
        <v>65</v>
      </c>
      <c r="D4639" s="457">
        <v>234.4</v>
      </c>
    </row>
    <row r="4640" spans="1:4" ht="13.5" x14ac:dyDescent="0.25">
      <c r="A4640" s="456">
        <v>96880</v>
      </c>
      <c r="B4640" s="456" t="s">
        <v>2613</v>
      </c>
      <c r="C4640" s="456" t="s">
        <v>65</v>
      </c>
      <c r="D4640" s="457">
        <v>268.75</v>
      </c>
    </row>
    <row r="4641" spans="1:4" ht="13.5" x14ac:dyDescent="0.25">
      <c r="A4641" s="456">
        <v>96881</v>
      </c>
      <c r="B4641" s="456" t="s">
        <v>2614</v>
      </c>
      <c r="C4641" s="456" t="s">
        <v>65</v>
      </c>
      <c r="D4641" s="457">
        <v>284.31</v>
      </c>
    </row>
    <row r="4642" spans="1:4" ht="13.5" x14ac:dyDescent="0.25">
      <c r="A4642" s="456">
        <v>97425</v>
      </c>
      <c r="B4642" s="456" t="s">
        <v>2615</v>
      </c>
      <c r="C4642" s="456" t="s">
        <v>65</v>
      </c>
      <c r="D4642" s="457">
        <v>24.83</v>
      </c>
    </row>
    <row r="4643" spans="1:4" ht="13.5" x14ac:dyDescent="0.25">
      <c r="A4643" s="456">
        <v>97426</v>
      </c>
      <c r="B4643" s="456" t="s">
        <v>2616</v>
      </c>
      <c r="C4643" s="456" t="s">
        <v>65</v>
      </c>
      <c r="D4643" s="457">
        <v>30.14</v>
      </c>
    </row>
    <row r="4644" spans="1:4" ht="13.5" x14ac:dyDescent="0.25">
      <c r="A4644" s="456">
        <v>97427</v>
      </c>
      <c r="B4644" s="456" t="s">
        <v>2617</v>
      </c>
      <c r="C4644" s="456" t="s">
        <v>65</v>
      </c>
      <c r="D4644" s="457">
        <v>34.15</v>
      </c>
    </row>
    <row r="4645" spans="1:4" ht="13.5" x14ac:dyDescent="0.25">
      <c r="A4645" s="456">
        <v>97428</v>
      </c>
      <c r="B4645" s="456" t="s">
        <v>2618</v>
      </c>
      <c r="C4645" s="456" t="s">
        <v>65</v>
      </c>
      <c r="D4645" s="457">
        <v>43.45</v>
      </c>
    </row>
    <row r="4646" spans="1:4" ht="13.5" x14ac:dyDescent="0.25">
      <c r="A4646" s="456">
        <v>97429</v>
      </c>
      <c r="B4646" s="456" t="s">
        <v>2619</v>
      </c>
      <c r="C4646" s="456" t="s">
        <v>65</v>
      </c>
      <c r="D4646" s="457">
        <v>52.02</v>
      </c>
    </row>
    <row r="4647" spans="1:4" ht="13.5" x14ac:dyDescent="0.25">
      <c r="A4647" s="456">
        <v>97430</v>
      </c>
      <c r="B4647" s="456" t="s">
        <v>9507</v>
      </c>
      <c r="C4647" s="456" t="s">
        <v>65</v>
      </c>
      <c r="D4647" s="457">
        <v>45.2</v>
      </c>
    </row>
    <row r="4648" spans="1:4" ht="13.5" x14ac:dyDescent="0.25">
      <c r="A4648" s="456">
        <v>97431</v>
      </c>
      <c r="B4648" s="456" t="s">
        <v>9508</v>
      </c>
      <c r="C4648" s="456" t="s">
        <v>65</v>
      </c>
      <c r="D4648" s="457">
        <v>50.04</v>
      </c>
    </row>
    <row r="4649" spans="1:4" ht="13.5" x14ac:dyDescent="0.25">
      <c r="A4649" s="456">
        <v>97432</v>
      </c>
      <c r="B4649" s="456" t="s">
        <v>9509</v>
      </c>
      <c r="C4649" s="456" t="s">
        <v>65</v>
      </c>
      <c r="D4649" s="457">
        <v>56.42</v>
      </c>
    </row>
    <row r="4650" spans="1:4" ht="13.5" x14ac:dyDescent="0.25">
      <c r="A4650" s="456">
        <v>97433</v>
      </c>
      <c r="B4650" s="456" t="s">
        <v>9510</v>
      </c>
      <c r="C4650" s="456" t="s">
        <v>65</v>
      </c>
      <c r="D4650" s="457">
        <v>110.92</v>
      </c>
    </row>
    <row r="4651" spans="1:4" ht="13.5" x14ac:dyDescent="0.25">
      <c r="A4651" s="456">
        <v>97434</v>
      </c>
      <c r="B4651" s="456" t="s">
        <v>9511</v>
      </c>
      <c r="C4651" s="456" t="s">
        <v>65</v>
      </c>
      <c r="D4651" s="457">
        <v>113.29</v>
      </c>
    </row>
    <row r="4652" spans="1:4" ht="13.5" x14ac:dyDescent="0.25">
      <c r="A4652" s="456">
        <v>97435</v>
      </c>
      <c r="B4652" s="456" t="s">
        <v>9512</v>
      </c>
      <c r="C4652" s="456" t="s">
        <v>65</v>
      </c>
      <c r="D4652" s="457">
        <v>130</v>
      </c>
    </row>
    <row r="4653" spans="1:4" ht="13.5" x14ac:dyDescent="0.25">
      <c r="A4653" s="456">
        <v>97436</v>
      </c>
      <c r="B4653" s="456" t="s">
        <v>9513</v>
      </c>
      <c r="C4653" s="456" t="s">
        <v>65</v>
      </c>
      <c r="D4653" s="457">
        <v>134.54</v>
      </c>
    </row>
    <row r="4654" spans="1:4" ht="13.5" x14ac:dyDescent="0.25">
      <c r="A4654" s="456">
        <v>97437</v>
      </c>
      <c r="B4654" s="456" t="s">
        <v>9514</v>
      </c>
      <c r="C4654" s="456" t="s">
        <v>65</v>
      </c>
      <c r="D4654" s="457">
        <v>148.97</v>
      </c>
    </row>
    <row r="4655" spans="1:4" ht="13.5" x14ac:dyDescent="0.25">
      <c r="A4655" s="456">
        <v>97438</v>
      </c>
      <c r="B4655" s="456" t="s">
        <v>9515</v>
      </c>
      <c r="C4655" s="456" t="s">
        <v>65</v>
      </c>
      <c r="D4655" s="457">
        <v>153.83000000000001</v>
      </c>
    </row>
    <row r="4656" spans="1:4" ht="13.5" x14ac:dyDescent="0.25">
      <c r="A4656" s="456">
        <v>97439</v>
      </c>
      <c r="B4656" s="456" t="s">
        <v>9516</v>
      </c>
      <c r="C4656" s="456" t="s">
        <v>65</v>
      </c>
      <c r="D4656" s="457">
        <v>170.54</v>
      </c>
    </row>
    <row r="4657" spans="1:4" ht="13.5" x14ac:dyDescent="0.25">
      <c r="A4657" s="456">
        <v>97440</v>
      </c>
      <c r="B4657" s="456" t="s">
        <v>9517</v>
      </c>
      <c r="C4657" s="456" t="s">
        <v>65</v>
      </c>
      <c r="D4657" s="457">
        <v>205.34</v>
      </c>
    </row>
    <row r="4658" spans="1:4" ht="13.5" x14ac:dyDescent="0.25">
      <c r="A4658" s="456">
        <v>97442</v>
      </c>
      <c r="B4658" s="456" t="s">
        <v>9518</v>
      </c>
      <c r="C4658" s="456" t="s">
        <v>65</v>
      </c>
      <c r="D4658" s="457">
        <v>226.27</v>
      </c>
    </row>
    <row r="4659" spans="1:4" ht="13.5" x14ac:dyDescent="0.25">
      <c r="A4659" s="456">
        <v>97443</v>
      </c>
      <c r="B4659" s="456" t="s">
        <v>9519</v>
      </c>
      <c r="C4659" s="456" t="s">
        <v>65</v>
      </c>
      <c r="D4659" s="457">
        <v>105.7</v>
      </c>
    </row>
    <row r="4660" spans="1:4" ht="13.5" x14ac:dyDescent="0.25">
      <c r="A4660" s="456">
        <v>97444</v>
      </c>
      <c r="B4660" s="456" t="s">
        <v>9520</v>
      </c>
      <c r="C4660" s="456" t="s">
        <v>65</v>
      </c>
      <c r="D4660" s="457">
        <v>126.61</v>
      </c>
    </row>
    <row r="4661" spans="1:4" ht="13.5" x14ac:dyDescent="0.25">
      <c r="A4661" s="456">
        <v>97446</v>
      </c>
      <c r="B4661" s="456" t="s">
        <v>9521</v>
      </c>
      <c r="C4661" s="456" t="s">
        <v>65</v>
      </c>
      <c r="D4661" s="457">
        <v>226.6</v>
      </c>
    </row>
    <row r="4662" spans="1:4" ht="13.5" x14ac:dyDescent="0.25">
      <c r="A4662" s="456">
        <v>97447</v>
      </c>
      <c r="B4662" s="456" t="s">
        <v>9522</v>
      </c>
      <c r="C4662" s="456" t="s">
        <v>65</v>
      </c>
      <c r="D4662" s="457">
        <v>226.6</v>
      </c>
    </row>
    <row r="4663" spans="1:4" ht="13.5" x14ac:dyDescent="0.25">
      <c r="A4663" s="456">
        <v>97449</v>
      </c>
      <c r="B4663" s="456" t="s">
        <v>9523</v>
      </c>
      <c r="C4663" s="456" t="s">
        <v>65</v>
      </c>
      <c r="D4663" s="457">
        <v>240.75</v>
      </c>
    </row>
    <row r="4664" spans="1:4" ht="13.5" x14ac:dyDescent="0.25">
      <c r="A4664" s="456">
        <v>97450</v>
      </c>
      <c r="B4664" s="456" t="s">
        <v>9524</v>
      </c>
      <c r="C4664" s="456" t="s">
        <v>65</v>
      </c>
      <c r="D4664" s="457">
        <v>297.69</v>
      </c>
    </row>
    <row r="4665" spans="1:4" ht="13.5" x14ac:dyDescent="0.25">
      <c r="A4665" s="456">
        <v>97452</v>
      </c>
      <c r="B4665" s="456" t="s">
        <v>9525</v>
      </c>
      <c r="C4665" s="456" t="s">
        <v>65</v>
      </c>
      <c r="D4665" s="457">
        <v>175.83</v>
      </c>
    </row>
    <row r="4666" spans="1:4" ht="13.5" x14ac:dyDescent="0.25">
      <c r="A4666" s="456">
        <v>97453</v>
      </c>
      <c r="B4666" s="456" t="s">
        <v>9526</v>
      </c>
      <c r="C4666" s="456" t="s">
        <v>65</v>
      </c>
      <c r="D4666" s="457">
        <v>187.77</v>
      </c>
    </row>
    <row r="4667" spans="1:4" ht="13.5" x14ac:dyDescent="0.25">
      <c r="A4667" s="456">
        <v>97454</v>
      </c>
      <c r="B4667" s="456" t="s">
        <v>9527</v>
      </c>
      <c r="C4667" s="456" t="s">
        <v>65</v>
      </c>
      <c r="D4667" s="457">
        <v>309.95999999999998</v>
      </c>
    </row>
    <row r="4668" spans="1:4" ht="13.5" x14ac:dyDescent="0.25">
      <c r="A4668" s="456">
        <v>97455</v>
      </c>
      <c r="B4668" s="456" t="s">
        <v>9528</v>
      </c>
      <c r="C4668" s="456" t="s">
        <v>65</v>
      </c>
      <c r="D4668" s="457">
        <v>329.05</v>
      </c>
    </row>
    <row r="4669" spans="1:4" ht="13.5" x14ac:dyDescent="0.25">
      <c r="A4669" s="456">
        <v>97456</v>
      </c>
      <c r="B4669" s="456" t="s">
        <v>9529</v>
      </c>
      <c r="C4669" s="456" t="s">
        <v>65</v>
      </c>
      <c r="D4669" s="457">
        <v>725.75</v>
      </c>
    </row>
    <row r="4670" spans="1:4" ht="13.5" x14ac:dyDescent="0.25">
      <c r="A4670" s="456">
        <v>97457</v>
      </c>
      <c r="B4670" s="456" t="s">
        <v>9530</v>
      </c>
      <c r="C4670" s="456" t="s">
        <v>65</v>
      </c>
      <c r="D4670" s="457">
        <v>640.11</v>
      </c>
    </row>
    <row r="4671" spans="1:4" ht="13.5" x14ac:dyDescent="0.25">
      <c r="A4671" s="456">
        <v>97458</v>
      </c>
      <c r="B4671" s="456" t="s">
        <v>9531</v>
      </c>
      <c r="C4671" s="456" t="s">
        <v>65</v>
      </c>
      <c r="D4671" s="457">
        <v>282.33999999999997</v>
      </c>
    </row>
    <row r="4672" spans="1:4" ht="13.5" x14ac:dyDescent="0.25">
      <c r="A4672" s="456">
        <v>97459</v>
      </c>
      <c r="B4672" s="456" t="s">
        <v>9532</v>
      </c>
      <c r="C4672" s="456" t="s">
        <v>65</v>
      </c>
      <c r="D4672" s="457">
        <v>498.93</v>
      </c>
    </row>
    <row r="4673" spans="1:4" ht="13.5" x14ac:dyDescent="0.25">
      <c r="A4673" s="456">
        <v>97460</v>
      </c>
      <c r="B4673" s="456" t="s">
        <v>9533</v>
      </c>
      <c r="C4673" s="456" t="s">
        <v>65</v>
      </c>
      <c r="D4673" s="457">
        <v>778.65</v>
      </c>
    </row>
    <row r="4674" spans="1:4" ht="13.5" x14ac:dyDescent="0.25">
      <c r="A4674" s="456">
        <v>97461</v>
      </c>
      <c r="B4674" s="456" t="s">
        <v>9534</v>
      </c>
      <c r="C4674" s="456" t="s">
        <v>65</v>
      </c>
      <c r="D4674" s="457">
        <v>33.54</v>
      </c>
    </row>
    <row r="4675" spans="1:4" ht="13.5" x14ac:dyDescent="0.25">
      <c r="A4675" s="456">
        <v>97462</v>
      </c>
      <c r="B4675" s="456" t="s">
        <v>9535</v>
      </c>
      <c r="C4675" s="456" t="s">
        <v>65</v>
      </c>
      <c r="D4675" s="457">
        <v>27.41</v>
      </c>
    </row>
    <row r="4676" spans="1:4" ht="13.5" x14ac:dyDescent="0.25">
      <c r="A4676" s="456">
        <v>97464</v>
      </c>
      <c r="B4676" s="456" t="s">
        <v>9536</v>
      </c>
      <c r="C4676" s="456" t="s">
        <v>65</v>
      </c>
      <c r="D4676" s="457">
        <v>48.87</v>
      </c>
    </row>
    <row r="4677" spans="1:4" ht="13.5" x14ac:dyDescent="0.25">
      <c r="A4677" s="456">
        <v>97465</v>
      </c>
      <c r="B4677" s="456" t="s">
        <v>9537</v>
      </c>
      <c r="C4677" s="456" t="s">
        <v>65</v>
      </c>
      <c r="D4677" s="457">
        <v>59.2</v>
      </c>
    </row>
    <row r="4678" spans="1:4" ht="13.5" x14ac:dyDescent="0.25">
      <c r="A4678" s="456">
        <v>97467</v>
      </c>
      <c r="B4678" s="456" t="s">
        <v>9538</v>
      </c>
      <c r="C4678" s="456" t="s">
        <v>65</v>
      </c>
      <c r="D4678" s="457">
        <v>62.1</v>
      </c>
    </row>
    <row r="4679" spans="1:4" ht="13.5" x14ac:dyDescent="0.25">
      <c r="A4679" s="456">
        <v>97468</v>
      </c>
      <c r="B4679" s="456" t="s">
        <v>9539</v>
      </c>
      <c r="C4679" s="456" t="s">
        <v>65</v>
      </c>
      <c r="D4679" s="457">
        <v>75.319999999999993</v>
      </c>
    </row>
    <row r="4680" spans="1:4" ht="13.5" x14ac:dyDescent="0.25">
      <c r="A4680" s="456">
        <v>97470</v>
      </c>
      <c r="B4680" s="456" t="s">
        <v>9540</v>
      </c>
      <c r="C4680" s="456" t="s">
        <v>65</v>
      </c>
      <c r="D4680" s="457">
        <v>93</v>
      </c>
    </row>
    <row r="4681" spans="1:4" ht="13.5" x14ac:dyDescent="0.25">
      <c r="A4681" s="456">
        <v>97471</v>
      </c>
      <c r="B4681" s="456" t="s">
        <v>9541</v>
      </c>
      <c r="C4681" s="456" t="s">
        <v>65</v>
      </c>
      <c r="D4681" s="457">
        <v>113.91</v>
      </c>
    </row>
    <row r="4682" spans="1:4" ht="13.5" x14ac:dyDescent="0.25">
      <c r="A4682" s="456">
        <v>97474</v>
      </c>
      <c r="B4682" s="456" t="s">
        <v>9542</v>
      </c>
      <c r="C4682" s="456" t="s">
        <v>65</v>
      </c>
      <c r="D4682" s="457">
        <v>173.79</v>
      </c>
    </row>
    <row r="4683" spans="1:4" ht="13.5" x14ac:dyDescent="0.25">
      <c r="A4683" s="456">
        <v>97475</v>
      </c>
      <c r="B4683" s="456" t="s">
        <v>9543</v>
      </c>
      <c r="C4683" s="456" t="s">
        <v>65</v>
      </c>
      <c r="D4683" s="457">
        <v>216.06</v>
      </c>
    </row>
    <row r="4684" spans="1:4" ht="13.5" x14ac:dyDescent="0.25">
      <c r="A4684" s="456">
        <v>97477</v>
      </c>
      <c r="B4684" s="456" t="s">
        <v>9544</v>
      </c>
      <c r="C4684" s="456" t="s">
        <v>65</v>
      </c>
      <c r="D4684" s="457">
        <v>232.4</v>
      </c>
    </row>
    <row r="4685" spans="1:4" ht="13.5" x14ac:dyDescent="0.25">
      <c r="A4685" s="456">
        <v>97478</v>
      </c>
      <c r="B4685" s="456" t="s">
        <v>9545</v>
      </c>
      <c r="C4685" s="456" t="s">
        <v>65</v>
      </c>
      <c r="D4685" s="457">
        <v>289.33999999999997</v>
      </c>
    </row>
    <row r="4686" spans="1:4" ht="13.5" x14ac:dyDescent="0.25">
      <c r="A4686" s="456">
        <v>97479</v>
      </c>
      <c r="B4686" s="456" t="s">
        <v>9546</v>
      </c>
      <c r="C4686" s="456" t="s">
        <v>65</v>
      </c>
      <c r="D4686" s="457">
        <v>54.56</v>
      </c>
    </row>
    <row r="4687" spans="1:4" ht="13.5" x14ac:dyDescent="0.25">
      <c r="A4687" s="456">
        <v>97480</v>
      </c>
      <c r="B4687" s="456" t="s">
        <v>9547</v>
      </c>
      <c r="C4687" s="456" t="s">
        <v>65</v>
      </c>
      <c r="D4687" s="457">
        <v>54.56</v>
      </c>
    </row>
    <row r="4688" spans="1:4" ht="13.5" x14ac:dyDescent="0.25">
      <c r="A4688" s="456">
        <v>97481</v>
      </c>
      <c r="B4688" s="456" t="s">
        <v>9548</v>
      </c>
      <c r="C4688" s="456" t="s">
        <v>65</v>
      </c>
      <c r="D4688" s="457">
        <v>79.95</v>
      </c>
    </row>
    <row r="4689" spans="1:4" ht="13.5" x14ac:dyDescent="0.25">
      <c r="A4689" s="456">
        <v>97482</v>
      </c>
      <c r="B4689" s="456" t="s">
        <v>9549</v>
      </c>
      <c r="C4689" s="456" t="s">
        <v>65</v>
      </c>
      <c r="D4689" s="457">
        <v>79.95</v>
      </c>
    </row>
    <row r="4690" spans="1:4" ht="13.5" x14ac:dyDescent="0.25">
      <c r="A4690" s="456">
        <v>97483</v>
      </c>
      <c r="B4690" s="456" t="s">
        <v>9550</v>
      </c>
      <c r="C4690" s="456" t="s">
        <v>65</v>
      </c>
      <c r="D4690" s="457">
        <v>112.96</v>
      </c>
    </row>
    <row r="4691" spans="1:4" ht="13.5" x14ac:dyDescent="0.25">
      <c r="A4691" s="456">
        <v>97484</v>
      </c>
      <c r="B4691" s="456" t="s">
        <v>9551</v>
      </c>
      <c r="C4691" s="456" t="s">
        <v>65</v>
      </c>
      <c r="D4691" s="457">
        <v>112.96</v>
      </c>
    </row>
    <row r="4692" spans="1:4" ht="13.5" x14ac:dyDescent="0.25">
      <c r="A4692" s="456">
        <v>97485</v>
      </c>
      <c r="B4692" s="456" t="s">
        <v>9552</v>
      </c>
      <c r="C4692" s="456" t="s">
        <v>65</v>
      </c>
      <c r="D4692" s="457">
        <v>156.82</v>
      </c>
    </row>
    <row r="4693" spans="1:4" ht="13.5" x14ac:dyDescent="0.25">
      <c r="A4693" s="456">
        <v>97486</v>
      </c>
      <c r="B4693" s="456" t="s">
        <v>9553</v>
      </c>
      <c r="C4693" s="456" t="s">
        <v>65</v>
      </c>
      <c r="D4693" s="457">
        <v>168.76</v>
      </c>
    </row>
    <row r="4694" spans="1:4" ht="13.5" x14ac:dyDescent="0.25">
      <c r="A4694" s="456">
        <v>97487</v>
      </c>
      <c r="B4694" s="456" t="s">
        <v>9554</v>
      </c>
      <c r="C4694" s="456" t="s">
        <v>65</v>
      </c>
      <c r="D4694" s="457">
        <v>294.2</v>
      </c>
    </row>
    <row r="4695" spans="1:4" ht="13.5" x14ac:dyDescent="0.25">
      <c r="A4695" s="456">
        <v>97488</v>
      </c>
      <c r="B4695" s="456" t="s">
        <v>9555</v>
      </c>
      <c r="C4695" s="456" t="s">
        <v>65</v>
      </c>
      <c r="D4695" s="457">
        <v>313.29000000000002</v>
      </c>
    </row>
    <row r="4696" spans="1:4" ht="13.5" x14ac:dyDescent="0.25">
      <c r="A4696" s="456">
        <v>97489</v>
      </c>
      <c r="B4696" s="456" t="s">
        <v>9556</v>
      </c>
      <c r="C4696" s="456" t="s">
        <v>65</v>
      </c>
      <c r="D4696" s="457">
        <v>713.19</v>
      </c>
    </row>
    <row r="4697" spans="1:4" ht="13.5" x14ac:dyDescent="0.25">
      <c r="A4697" s="456">
        <v>97490</v>
      </c>
      <c r="B4697" s="456" t="s">
        <v>9557</v>
      </c>
      <c r="C4697" s="456" t="s">
        <v>65</v>
      </c>
      <c r="D4697" s="457">
        <v>627.54999999999995</v>
      </c>
    </row>
    <row r="4698" spans="1:4" ht="13.5" x14ac:dyDescent="0.25">
      <c r="A4698" s="456">
        <v>97491</v>
      </c>
      <c r="B4698" s="456" t="s">
        <v>9558</v>
      </c>
      <c r="C4698" s="456" t="s">
        <v>65</v>
      </c>
      <c r="D4698" s="457">
        <v>85.39</v>
      </c>
    </row>
    <row r="4699" spans="1:4" ht="13.5" x14ac:dyDescent="0.25">
      <c r="A4699" s="456">
        <v>97492</v>
      </c>
      <c r="B4699" s="456" t="s">
        <v>9559</v>
      </c>
      <c r="C4699" s="456" t="s">
        <v>65</v>
      </c>
      <c r="D4699" s="457">
        <v>126.51</v>
      </c>
    </row>
    <row r="4700" spans="1:4" ht="13.5" x14ac:dyDescent="0.25">
      <c r="A4700" s="456">
        <v>97493</v>
      </c>
      <c r="B4700" s="456" t="s">
        <v>9560</v>
      </c>
      <c r="C4700" s="456" t="s">
        <v>65</v>
      </c>
      <c r="D4700" s="457">
        <v>163.51</v>
      </c>
    </row>
    <row r="4701" spans="1:4" ht="13.5" x14ac:dyDescent="0.25">
      <c r="A4701" s="456">
        <v>97494</v>
      </c>
      <c r="B4701" s="456" t="s">
        <v>9561</v>
      </c>
      <c r="C4701" s="456" t="s">
        <v>65</v>
      </c>
      <c r="D4701" s="457">
        <v>256.95</v>
      </c>
    </row>
    <row r="4702" spans="1:4" ht="13.5" x14ac:dyDescent="0.25">
      <c r="A4702" s="456">
        <v>97495</v>
      </c>
      <c r="B4702" s="456" t="s">
        <v>9562</v>
      </c>
      <c r="C4702" s="456" t="s">
        <v>65</v>
      </c>
      <c r="D4702" s="457">
        <v>477.87</v>
      </c>
    </row>
    <row r="4703" spans="1:4" ht="13.5" x14ac:dyDescent="0.25">
      <c r="A4703" s="456">
        <v>97496</v>
      </c>
      <c r="B4703" s="456" t="s">
        <v>9563</v>
      </c>
      <c r="C4703" s="456" t="s">
        <v>65</v>
      </c>
      <c r="D4703" s="457">
        <v>761.95</v>
      </c>
    </row>
    <row r="4704" spans="1:4" ht="13.5" x14ac:dyDescent="0.25">
      <c r="A4704" s="456">
        <v>97499</v>
      </c>
      <c r="B4704" s="456" t="s">
        <v>9564</v>
      </c>
      <c r="C4704" s="456" t="s">
        <v>65</v>
      </c>
      <c r="D4704" s="457">
        <v>31.5</v>
      </c>
    </row>
    <row r="4705" spans="1:4" ht="13.5" x14ac:dyDescent="0.25">
      <c r="A4705" s="456">
        <v>97500</v>
      </c>
      <c r="B4705" s="456" t="s">
        <v>9565</v>
      </c>
      <c r="C4705" s="456" t="s">
        <v>65</v>
      </c>
      <c r="D4705" s="457">
        <v>25.37</v>
      </c>
    </row>
    <row r="4706" spans="1:4" ht="13.5" x14ac:dyDescent="0.25">
      <c r="A4706" s="456">
        <v>97502</v>
      </c>
      <c r="B4706" s="456" t="s">
        <v>9566</v>
      </c>
      <c r="C4706" s="456" t="s">
        <v>65</v>
      </c>
      <c r="D4706" s="457">
        <v>45.07</v>
      </c>
    </row>
    <row r="4707" spans="1:4" ht="13.5" x14ac:dyDescent="0.25">
      <c r="A4707" s="456">
        <v>97503</v>
      </c>
      <c r="B4707" s="456" t="s">
        <v>9567</v>
      </c>
      <c r="C4707" s="456" t="s">
        <v>65</v>
      </c>
      <c r="D4707" s="457">
        <v>55.59</v>
      </c>
    </row>
    <row r="4708" spans="1:4" ht="13.5" x14ac:dyDescent="0.25">
      <c r="A4708" s="456">
        <v>97505</v>
      </c>
      <c r="B4708" s="456" t="s">
        <v>9568</v>
      </c>
      <c r="C4708" s="456" t="s">
        <v>65</v>
      </c>
      <c r="D4708" s="457">
        <v>56.76</v>
      </c>
    </row>
    <row r="4709" spans="1:4" ht="13.5" x14ac:dyDescent="0.25">
      <c r="A4709" s="456">
        <v>97506</v>
      </c>
      <c r="B4709" s="456" t="s">
        <v>9569</v>
      </c>
      <c r="C4709" s="456" t="s">
        <v>65</v>
      </c>
      <c r="D4709" s="457">
        <v>69.98</v>
      </c>
    </row>
    <row r="4710" spans="1:4" ht="13.5" x14ac:dyDescent="0.25">
      <c r="A4710" s="456">
        <v>97508</v>
      </c>
      <c r="B4710" s="456" t="s">
        <v>9570</v>
      </c>
      <c r="C4710" s="456" t="s">
        <v>65</v>
      </c>
      <c r="D4710" s="457">
        <v>85.43</v>
      </c>
    </row>
    <row r="4711" spans="1:4" ht="13.5" x14ac:dyDescent="0.25">
      <c r="A4711" s="456">
        <v>97509</v>
      </c>
      <c r="B4711" s="456" t="s">
        <v>9571</v>
      </c>
      <c r="C4711" s="456" t="s">
        <v>65</v>
      </c>
      <c r="D4711" s="457">
        <v>106.34</v>
      </c>
    </row>
    <row r="4712" spans="1:4" ht="13.5" x14ac:dyDescent="0.25">
      <c r="A4712" s="456">
        <v>97511</v>
      </c>
      <c r="B4712" s="456" t="s">
        <v>9572</v>
      </c>
      <c r="C4712" s="456" t="s">
        <v>65</v>
      </c>
      <c r="D4712" s="457">
        <v>162.91</v>
      </c>
    </row>
    <row r="4713" spans="1:4" ht="13.5" x14ac:dyDescent="0.25">
      <c r="A4713" s="456">
        <v>97512</v>
      </c>
      <c r="B4713" s="456" t="s">
        <v>9573</v>
      </c>
      <c r="C4713" s="456" t="s">
        <v>65</v>
      </c>
      <c r="D4713" s="457">
        <v>205.18</v>
      </c>
    </row>
    <row r="4714" spans="1:4" ht="13.5" x14ac:dyDescent="0.25">
      <c r="A4714" s="456">
        <v>97514</v>
      </c>
      <c r="B4714" s="456" t="s">
        <v>9574</v>
      </c>
      <c r="C4714" s="456" t="s">
        <v>65</v>
      </c>
      <c r="D4714" s="457">
        <v>218.09</v>
      </c>
    </row>
    <row r="4715" spans="1:4" ht="13.5" x14ac:dyDescent="0.25">
      <c r="A4715" s="456">
        <v>97515</v>
      </c>
      <c r="B4715" s="456" t="s">
        <v>9575</v>
      </c>
      <c r="C4715" s="456" t="s">
        <v>65</v>
      </c>
      <c r="D4715" s="457">
        <v>275.02999999999997</v>
      </c>
    </row>
    <row r="4716" spans="1:4" ht="13.5" x14ac:dyDescent="0.25">
      <c r="A4716" s="456">
        <v>97517</v>
      </c>
      <c r="B4716" s="456" t="s">
        <v>9576</v>
      </c>
      <c r="C4716" s="456" t="s">
        <v>65</v>
      </c>
      <c r="D4716" s="457">
        <v>51.49</v>
      </c>
    </row>
    <row r="4717" spans="1:4" ht="13.5" x14ac:dyDescent="0.25">
      <c r="A4717" s="456">
        <v>97518</v>
      </c>
      <c r="B4717" s="456" t="s">
        <v>9577</v>
      </c>
      <c r="C4717" s="456" t="s">
        <v>65</v>
      </c>
      <c r="D4717" s="457">
        <v>51.49</v>
      </c>
    </row>
    <row r="4718" spans="1:4" ht="13.5" x14ac:dyDescent="0.25">
      <c r="A4718" s="456">
        <v>97519</v>
      </c>
      <c r="B4718" s="456" t="s">
        <v>9578</v>
      </c>
      <c r="C4718" s="456" t="s">
        <v>65</v>
      </c>
      <c r="D4718" s="457">
        <v>74.540000000000006</v>
      </c>
    </row>
    <row r="4719" spans="1:4" ht="13.5" x14ac:dyDescent="0.25">
      <c r="A4719" s="456">
        <v>97520</v>
      </c>
      <c r="B4719" s="456" t="s">
        <v>9579</v>
      </c>
      <c r="C4719" s="456" t="s">
        <v>65</v>
      </c>
      <c r="D4719" s="457">
        <v>74.540000000000006</v>
      </c>
    </row>
    <row r="4720" spans="1:4" ht="13.5" x14ac:dyDescent="0.25">
      <c r="A4720" s="456">
        <v>97521</v>
      </c>
      <c r="B4720" s="456" t="s">
        <v>9580</v>
      </c>
      <c r="C4720" s="456" t="s">
        <v>65</v>
      </c>
      <c r="D4720" s="457">
        <v>104.9</v>
      </c>
    </row>
    <row r="4721" spans="1:4" ht="13.5" x14ac:dyDescent="0.25">
      <c r="A4721" s="456">
        <v>97522</v>
      </c>
      <c r="B4721" s="456" t="s">
        <v>9581</v>
      </c>
      <c r="C4721" s="456" t="s">
        <v>65</v>
      </c>
      <c r="D4721" s="457">
        <v>104.9</v>
      </c>
    </row>
    <row r="4722" spans="1:4" ht="13.5" x14ac:dyDescent="0.25">
      <c r="A4722" s="456">
        <v>97523</v>
      </c>
      <c r="B4722" s="456" t="s">
        <v>9582</v>
      </c>
      <c r="C4722" s="456" t="s">
        <v>65</v>
      </c>
      <c r="D4722" s="457">
        <v>145.44999999999999</v>
      </c>
    </row>
    <row r="4723" spans="1:4" ht="13.5" x14ac:dyDescent="0.25">
      <c r="A4723" s="456">
        <v>97524</v>
      </c>
      <c r="B4723" s="456" t="s">
        <v>9583</v>
      </c>
      <c r="C4723" s="456" t="s">
        <v>65</v>
      </c>
      <c r="D4723" s="457">
        <v>157.38999999999999</v>
      </c>
    </row>
    <row r="4724" spans="1:4" ht="13.5" x14ac:dyDescent="0.25">
      <c r="A4724" s="456">
        <v>97525</v>
      </c>
      <c r="B4724" s="456" t="s">
        <v>9584</v>
      </c>
      <c r="C4724" s="456" t="s">
        <v>65</v>
      </c>
      <c r="D4724" s="457">
        <v>277.79000000000002</v>
      </c>
    </row>
    <row r="4725" spans="1:4" ht="13.5" x14ac:dyDescent="0.25">
      <c r="A4725" s="456">
        <v>97526</v>
      </c>
      <c r="B4725" s="456" t="s">
        <v>9585</v>
      </c>
      <c r="C4725" s="456" t="s">
        <v>65</v>
      </c>
      <c r="D4725" s="457">
        <v>296.88</v>
      </c>
    </row>
    <row r="4726" spans="1:4" ht="13.5" x14ac:dyDescent="0.25">
      <c r="A4726" s="456">
        <v>97527</v>
      </c>
      <c r="B4726" s="456" t="s">
        <v>9586</v>
      </c>
      <c r="C4726" s="456" t="s">
        <v>65</v>
      </c>
      <c r="D4726" s="457">
        <v>691.77</v>
      </c>
    </row>
    <row r="4727" spans="1:4" ht="13.5" x14ac:dyDescent="0.25">
      <c r="A4727" s="456">
        <v>97528</v>
      </c>
      <c r="B4727" s="456" t="s">
        <v>9587</v>
      </c>
      <c r="C4727" s="456" t="s">
        <v>65</v>
      </c>
      <c r="D4727" s="457">
        <v>606.13</v>
      </c>
    </row>
    <row r="4728" spans="1:4" ht="13.5" x14ac:dyDescent="0.25">
      <c r="A4728" s="456">
        <v>97529</v>
      </c>
      <c r="B4728" s="456" t="s">
        <v>9588</v>
      </c>
      <c r="C4728" s="456" t="s">
        <v>65</v>
      </c>
      <c r="D4728" s="457">
        <v>81.36</v>
      </c>
    </row>
    <row r="4729" spans="1:4" ht="13.5" x14ac:dyDescent="0.25">
      <c r="A4729" s="456">
        <v>97530</v>
      </c>
      <c r="B4729" s="456" t="s">
        <v>9589</v>
      </c>
      <c r="C4729" s="456" t="s">
        <v>65</v>
      </c>
      <c r="D4729" s="457">
        <v>119.3</v>
      </c>
    </row>
    <row r="4730" spans="1:4" ht="13.5" x14ac:dyDescent="0.25">
      <c r="A4730" s="456">
        <v>97531</v>
      </c>
      <c r="B4730" s="456" t="s">
        <v>9590</v>
      </c>
      <c r="C4730" s="456" t="s">
        <v>65</v>
      </c>
      <c r="D4730" s="457">
        <v>152.75</v>
      </c>
    </row>
    <row r="4731" spans="1:4" ht="13.5" x14ac:dyDescent="0.25">
      <c r="A4731" s="456">
        <v>97532</v>
      </c>
      <c r="B4731" s="456" t="s">
        <v>9591</v>
      </c>
      <c r="C4731" s="456" t="s">
        <v>65</v>
      </c>
      <c r="D4731" s="457">
        <v>241.8</v>
      </c>
    </row>
    <row r="4732" spans="1:4" ht="13.5" x14ac:dyDescent="0.25">
      <c r="A4732" s="456">
        <v>97533</v>
      </c>
      <c r="B4732" s="456" t="s">
        <v>9592</v>
      </c>
      <c r="C4732" s="456" t="s">
        <v>65</v>
      </c>
      <c r="D4732" s="457">
        <v>459.23</v>
      </c>
    </row>
    <row r="4733" spans="1:4" ht="13.5" x14ac:dyDescent="0.25">
      <c r="A4733" s="456">
        <v>97534</v>
      </c>
      <c r="B4733" s="456" t="s">
        <v>9593</v>
      </c>
      <c r="C4733" s="456" t="s">
        <v>65</v>
      </c>
      <c r="D4733" s="457">
        <v>733.37</v>
      </c>
    </row>
    <row r="4734" spans="1:4" ht="13.5" x14ac:dyDescent="0.25">
      <c r="A4734" s="456">
        <v>97537</v>
      </c>
      <c r="B4734" s="456" t="s">
        <v>9594</v>
      </c>
      <c r="C4734" s="456" t="s">
        <v>65</v>
      </c>
      <c r="D4734" s="457">
        <v>23.05</v>
      </c>
    </row>
    <row r="4735" spans="1:4" ht="13.5" x14ac:dyDescent="0.25">
      <c r="A4735" s="456">
        <v>97540</v>
      </c>
      <c r="B4735" s="456" t="s">
        <v>9595</v>
      </c>
      <c r="C4735" s="456" t="s">
        <v>65</v>
      </c>
      <c r="D4735" s="457">
        <v>30.03</v>
      </c>
    </row>
    <row r="4736" spans="1:4" ht="13.5" x14ac:dyDescent="0.25">
      <c r="A4736" s="456">
        <v>97541</v>
      </c>
      <c r="B4736" s="456" t="s">
        <v>9596</v>
      </c>
      <c r="C4736" s="456" t="s">
        <v>65</v>
      </c>
      <c r="D4736" s="457">
        <v>24.94</v>
      </c>
    </row>
    <row r="4737" spans="1:4" ht="13.5" x14ac:dyDescent="0.25">
      <c r="A4737" s="456">
        <v>97543</v>
      </c>
      <c r="B4737" s="456" t="s">
        <v>9597</v>
      </c>
      <c r="C4737" s="456" t="s">
        <v>65</v>
      </c>
      <c r="D4737" s="457">
        <v>47.45</v>
      </c>
    </row>
    <row r="4738" spans="1:4" ht="13.5" x14ac:dyDescent="0.25">
      <c r="A4738" s="456">
        <v>97544</v>
      </c>
      <c r="B4738" s="456" t="s">
        <v>9598</v>
      </c>
      <c r="C4738" s="456" t="s">
        <v>65</v>
      </c>
      <c r="D4738" s="457">
        <v>41.32</v>
      </c>
    </row>
    <row r="4739" spans="1:4" ht="13.5" x14ac:dyDescent="0.25">
      <c r="A4739" s="456">
        <v>97546</v>
      </c>
      <c r="B4739" s="456" t="s">
        <v>9599</v>
      </c>
      <c r="C4739" s="456" t="s">
        <v>65</v>
      </c>
      <c r="D4739" s="457">
        <v>31.99</v>
      </c>
    </row>
    <row r="4740" spans="1:4" ht="13.5" x14ac:dyDescent="0.25">
      <c r="A4740" s="456">
        <v>97547</v>
      </c>
      <c r="B4740" s="456" t="s">
        <v>9600</v>
      </c>
      <c r="C4740" s="456" t="s">
        <v>65</v>
      </c>
      <c r="D4740" s="457">
        <v>31.99</v>
      </c>
    </row>
    <row r="4741" spans="1:4" ht="13.5" x14ac:dyDescent="0.25">
      <c r="A4741" s="456">
        <v>97548</v>
      </c>
      <c r="B4741" s="456" t="s">
        <v>9601</v>
      </c>
      <c r="C4741" s="456" t="s">
        <v>65</v>
      </c>
      <c r="D4741" s="457">
        <v>46.57</v>
      </c>
    </row>
    <row r="4742" spans="1:4" ht="13.5" x14ac:dyDescent="0.25">
      <c r="A4742" s="456">
        <v>97549</v>
      </c>
      <c r="B4742" s="456" t="s">
        <v>9602</v>
      </c>
      <c r="C4742" s="456" t="s">
        <v>65</v>
      </c>
      <c r="D4742" s="457">
        <v>46.57</v>
      </c>
    </row>
    <row r="4743" spans="1:4" ht="13.5" x14ac:dyDescent="0.25">
      <c r="A4743" s="456">
        <v>97550</v>
      </c>
      <c r="B4743" s="456" t="s">
        <v>9603</v>
      </c>
      <c r="C4743" s="456" t="s">
        <v>65</v>
      </c>
      <c r="D4743" s="457">
        <v>75.430000000000007</v>
      </c>
    </row>
    <row r="4744" spans="1:4" ht="13.5" x14ac:dyDescent="0.25">
      <c r="A4744" s="456">
        <v>97551</v>
      </c>
      <c r="B4744" s="456" t="s">
        <v>9604</v>
      </c>
      <c r="C4744" s="456" t="s">
        <v>65</v>
      </c>
      <c r="D4744" s="457">
        <v>75.430000000000007</v>
      </c>
    </row>
    <row r="4745" spans="1:4" ht="13.5" x14ac:dyDescent="0.25">
      <c r="A4745" s="456">
        <v>97552</v>
      </c>
      <c r="B4745" s="456" t="s">
        <v>9605</v>
      </c>
      <c r="C4745" s="456" t="s">
        <v>65</v>
      </c>
      <c r="D4745" s="457">
        <v>47.08</v>
      </c>
    </row>
    <row r="4746" spans="1:4" ht="13.5" x14ac:dyDescent="0.25">
      <c r="A4746" s="456">
        <v>97553</v>
      </c>
      <c r="B4746" s="456" t="s">
        <v>9606</v>
      </c>
      <c r="C4746" s="456" t="s">
        <v>65</v>
      </c>
      <c r="D4746" s="457">
        <v>66.510000000000005</v>
      </c>
    </row>
    <row r="4747" spans="1:4" ht="13.5" x14ac:dyDescent="0.25">
      <c r="A4747" s="456">
        <v>97554</v>
      </c>
      <c r="B4747" s="456" t="s">
        <v>9607</v>
      </c>
      <c r="C4747" s="456" t="s">
        <v>65</v>
      </c>
      <c r="D4747" s="457">
        <v>113.3</v>
      </c>
    </row>
    <row r="4748" spans="1:4" ht="13.5" x14ac:dyDescent="0.25">
      <c r="A4748" s="456">
        <v>98602</v>
      </c>
      <c r="B4748" s="456" t="s">
        <v>2620</v>
      </c>
      <c r="C4748" s="456" t="s">
        <v>65</v>
      </c>
      <c r="D4748" s="457">
        <v>20.68</v>
      </c>
    </row>
    <row r="4749" spans="1:4" ht="13.5" x14ac:dyDescent="0.25">
      <c r="A4749" s="456">
        <v>97895</v>
      </c>
      <c r="B4749" s="456" t="s">
        <v>11136</v>
      </c>
      <c r="C4749" s="456" t="s">
        <v>65</v>
      </c>
      <c r="D4749" s="457">
        <v>158.13</v>
      </c>
    </row>
    <row r="4750" spans="1:4" ht="13.5" x14ac:dyDescent="0.25">
      <c r="A4750" s="456">
        <v>97896</v>
      </c>
      <c r="B4750" s="456" t="s">
        <v>11137</v>
      </c>
      <c r="C4750" s="456" t="s">
        <v>65</v>
      </c>
      <c r="D4750" s="457">
        <v>291.61</v>
      </c>
    </row>
    <row r="4751" spans="1:4" ht="13.5" x14ac:dyDescent="0.25">
      <c r="A4751" s="456">
        <v>97897</v>
      </c>
      <c r="B4751" s="456" t="s">
        <v>11138</v>
      </c>
      <c r="C4751" s="456" t="s">
        <v>65</v>
      </c>
      <c r="D4751" s="457">
        <v>377.67</v>
      </c>
    </row>
    <row r="4752" spans="1:4" ht="13.5" x14ac:dyDescent="0.25">
      <c r="A4752" s="456">
        <v>97898</v>
      </c>
      <c r="B4752" s="456" t="s">
        <v>11139</v>
      </c>
      <c r="C4752" s="456" t="s">
        <v>65</v>
      </c>
      <c r="D4752" s="457">
        <v>730.92</v>
      </c>
    </row>
    <row r="4753" spans="1:4" ht="13.5" x14ac:dyDescent="0.25">
      <c r="A4753" s="456">
        <v>97900</v>
      </c>
      <c r="B4753" s="456" t="s">
        <v>11140</v>
      </c>
      <c r="C4753" s="456" t="s">
        <v>65</v>
      </c>
      <c r="D4753" s="457">
        <v>177.83</v>
      </c>
    </row>
    <row r="4754" spans="1:4" ht="13.5" x14ac:dyDescent="0.25">
      <c r="A4754" s="456">
        <v>97901</v>
      </c>
      <c r="B4754" s="456" t="s">
        <v>11141</v>
      </c>
      <c r="C4754" s="456" t="s">
        <v>65</v>
      </c>
      <c r="D4754" s="457">
        <v>282.91000000000003</v>
      </c>
    </row>
    <row r="4755" spans="1:4" ht="13.5" x14ac:dyDescent="0.25">
      <c r="A4755" s="456">
        <v>97902</v>
      </c>
      <c r="B4755" s="456" t="s">
        <v>11142</v>
      </c>
      <c r="C4755" s="456" t="s">
        <v>65</v>
      </c>
      <c r="D4755" s="457">
        <v>562.32000000000005</v>
      </c>
    </row>
    <row r="4756" spans="1:4" ht="13.5" x14ac:dyDescent="0.25">
      <c r="A4756" s="456">
        <v>97903</v>
      </c>
      <c r="B4756" s="456" t="s">
        <v>11143</v>
      </c>
      <c r="C4756" s="456" t="s">
        <v>65</v>
      </c>
      <c r="D4756" s="457">
        <v>772.72</v>
      </c>
    </row>
    <row r="4757" spans="1:4" ht="13.5" x14ac:dyDescent="0.25">
      <c r="A4757" s="456">
        <v>97904</v>
      </c>
      <c r="B4757" s="456" t="s">
        <v>11144</v>
      </c>
      <c r="C4757" s="456" t="s">
        <v>65</v>
      </c>
      <c r="D4757" s="457">
        <v>921.8</v>
      </c>
    </row>
    <row r="4758" spans="1:4" ht="13.5" x14ac:dyDescent="0.25">
      <c r="A4758" s="456">
        <v>97905</v>
      </c>
      <c r="B4758" s="456" t="s">
        <v>11145</v>
      </c>
      <c r="C4758" s="456" t="s">
        <v>65</v>
      </c>
      <c r="D4758" s="457">
        <v>212.81</v>
      </c>
    </row>
    <row r="4759" spans="1:4" ht="13.5" x14ac:dyDescent="0.25">
      <c r="A4759" s="456">
        <v>97906</v>
      </c>
      <c r="B4759" s="456" t="s">
        <v>11146</v>
      </c>
      <c r="C4759" s="456" t="s">
        <v>65</v>
      </c>
      <c r="D4759" s="457">
        <v>398.2</v>
      </c>
    </row>
    <row r="4760" spans="1:4" ht="13.5" x14ac:dyDescent="0.25">
      <c r="A4760" s="456">
        <v>97907</v>
      </c>
      <c r="B4760" s="456" t="s">
        <v>11147</v>
      </c>
      <c r="C4760" s="456" t="s">
        <v>65</v>
      </c>
      <c r="D4760" s="457">
        <v>563.29</v>
      </c>
    </row>
    <row r="4761" spans="1:4" ht="13.5" x14ac:dyDescent="0.25">
      <c r="A4761" s="456">
        <v>97908</v>
      </c>
      <c r="B4761" s="456" t="s">
        <v>11148</v>
      </c>
      <c r="C4761" s="456" t="s">
        <v>65</v>
      </c>
      <c r="D4761" s="457">
        <v>673.99</v>
      </c>
    </row>
    <row r="4762" spans="1:4" ht="13.5" x14ac:dyDescent="0.25">
      <c r="A4762" s="456">
        <v>98102</v>
      </c>
      <c r="B4762" s="456" t="s">
        <v>11149</v>
      </c>
      <c r="C4762" s="456" t="s">
        <v>65</v>
      </c>
      <c r="D4762" s="457">
        <v>149.57</v>
      </c>
    </row>
    <row r="4763" spans="1:4" ht="13.5" x14ac:dyDescent="0.25">
      <c r="A4763" s="456">
        <v>98104</v>
      </c>
      <c r="B4763" s="456" t="s">
        <v>11150</v>
      </c>
      <c r="C4763" s="456" t="s">
        <v>65</v>
      </c>
      <c r="D4763" s="457">
        <v>381.7</v>
      </c>
    </row>
    <row r="4764" spans="1:4" ht="13.5" x14ac:dyDescent="0.25">
      <c r="A4764" s="456">
        <v>98105</v>
      </c>
      <c r="B4764" s="456" t="s">
        <v>11151</v>
      </c>
      <c r="C4764" s="456" t="s">
        <v>65</v>
      </c>
      <c r="D4764" s="457">
        <v>655.61</v>
      </c>
    </row>
    <row r="4765" spans="1:4" ht="13.5" x14ac:dyDescent="0.25">
      <c r="A4765" s="456">
        <v>98106</v>
      </c>
      <c r="B4765" s="456" t="s">
        <v>11152</v>
      </c>
      <c r="C4765" s="456" t="s">
        <v>65</v>
      </c>
      <c r="D4765" s="458">
        <v>1087.1199999999999</v>
      </c>
    </row>
    <row r="4766" spans="1:4" ht="13.5" x14ac:dyDescent="0.25">
      <c r="A4766" s="456">
        <v>98107</v>
      </c>
      <c r="B4766" s="456" t="s">
        <v>11153</v>
      </c>
      <c r="C4766" s="456" t="s">
        <v>65</v>
      </c>
      <c r="D4766" s="457">
        <v>253.98</v>
      </c>
    </row>
    <row r="4767" spans="1:4" ht="13.5" x14ac:dyDescent="0.25">
      <c r="A4767" s="456">
        <v>98108</v>
      </c>
      <c r="B4767" s="456" t="s">
        <v>11154</v>
      </c>
      <c r="C4767" s="456" t="s">
        <v>65</v>
      </c>
      <c r="D4767" s="457">
        <v>449.71</v>
      </c>
    </row>
    <row r="4768" spans="1:4" ht="13.5" x14ac:dyDescent="0.25">
      <c r="A4768" s="456">
        <v>99250</v>
      </c>
      <c r="B4768" s="456" t="s">
        <v>11155</v>
      </c>
      <c r="C4768" s="456" t="s">
        <v>65</v>
      </c>
      <c r="D4768" s="457">
        <v>174.42</v>
      </c>
    </row>
    <row r="4769" spans="1:4" ht="13.5" x14ac:dyDescent="0.25">
      <c r="A4769" s="456">
        <v>99251</v>
      </c>
      <c r="B4769" s="456" t="s">
        <v>11156</v>
      </c>
      <c r="C4769" s="456" t="s">
        <v>65</v>
      </c>
      <c r="D4769" s="457">
        <v>277.04000000000002</v>
      </c>
    </row>
    <row r="4770" spans="1:4" ht="13.5" x14ac:dyDescent="0.25">
      <c r="A4770" s="456">
        <v>99253</v>
      </c>
      <c r="B4770" s="456" t="s">
        <v>11157</v>
      </c>
      <c r="C4770" s="456" t="s">
        <v>65</v>
      </c>
      <c r="D4770" s="457">
        <v>549.15</v>
      </c>
    </row>
    <row r="4771" spans="1:4" ht="13.5" x14ac:dyDescent="0.25">
      <c r="A4771" s="456">
        <v>99255</v>
      </c>
      <c r="B4771" s="456" t="s">
        <v>11158</v>
      </c>
      <c r="C4771" s="456" t="s">
        <v>65</v>
      </c>
      <c r="D4771" s="457">
        <v>754.66</v>
      </c>
    </row>
    <row r="4772" spans="1:4" ht="13.5" x14ac:dyDescent="0.25">
      <c r="A4772" s="456">
        <v>99257</v>
      </c>
      <c r="B4772" s="456" t="s">
        <v>11159</v>
      </c>
      <c r="C4772" s="456" t="s">
        <v>65</v>
      </c>
      <c r="D4772" s="457">
        <v>898.44</v>
      </c>
    </row>
    <row r="4773" spans="1:4" ht="13.5" x14ac:dyDescent="0.25">
      <c r="A4773" s="456">
        <v>99258</v>
      </c>
      <c r="B4773" s="456" t="s">
        <v>11160</v>
      </c>
      <c r="C4773" s="456" t="s">
        <v>65</v>
      </c>
      <c r="D4773" s="457">
        <v>207.97</v>
      </c>
    </row>
    <row r="4774" spans="1:4" ht="13.5" x14ac:dyDescent="0.25">
      <c r="A4774" s="456">
        <v>99260</v>
      </c>
      <c r="B4774" s="456" t="s">
        <v>11161</v>
      </c>
      <c r="C4774" s="456" t="s">
        <v>65</v>
      </c>
      <c r="D4774" s="457">
        <v>389.91</v>
      </c>
    </row>
    <row r="4775" spans="1:4" ht="13.5" x14ac:dyDescent="0.25">
      <c r="A4775" s="456">
        <v>99262</v>
      </c>
      <c r="B4775" s="456" t="s">
        <v>11162</v>
      </c>
      <c r="C4775" s="456" t="s">
        <v>65</v>
      </c>
      <c r="D4775" s="457">
        <v>551.46</v>
      </c>
    </row>
    <row r="4776" spans="1:4" ht="13.5" x14ac:dyDescent="0.25">
      <c r="A4776" s="456">
        <v>99264</v>
      </c>
      <c r="B4776" s="456" t="s">
        <v>11163</v>
      </c>
      <c r="C4776" s="456" t="s">
        <v>65</v>
      </c>
      <c r="D4776" s="457">
        <v>658</v>
      </c>
    </row>
    <row r="4777" spans="1:4" ht="13.5" x14ac:dyDescent="0.25">
      <c r="A4777" s="456">
        <v>102587</v>
      </c>
      <c r="B4777" s="456" t="s">
        <v>12005</v>
      </c>
      <c r="C4777" s="456" t="s">
        <v>65</v>
      </c>
      <c r="D4777" s="457">
        <v>2.68</v>
      </c>
    </row>
    <row r="4778" spans="1:4" ht="13.5" x14ac:dyDescent="0.25">
      <c r="A4778" s="456">
        <v>102588</v>
      </c>
      <c r="B4778" s="456" t="s">
        <v>12006</v>
      </c>
      <c r="C4778" s="456" t="s">
        <v>65</v>
      </c>
      <c r="D4778" s="457">
        <v>3.87</v>
      </c>
    </row>
    <row r="4779" spans="1:4" ht="13.5" x14ac:dyDescent="0.25">
      <c r="A4779" s="456">
        <v>102589</v>
      </c>
      <c r="B4779" s="456" t="s">
        <v>12007</v>
      </c>
      <c r="C4779" s="456" t="s">
        <v>65</v>
      </c>
      <c r="D4779" s="457">
        <v>2.97</v>
      </c>
    </row>
    <row r="4780" spans="1:4" ht="13.5" x14ac:dyDescent="0.25">
      <c r="A4780" s="456">
        <v>102590</v>
      </c>
      <c r="B4780" s="456" t="s">
        <v>12008</v>
      </c>
      <c r="C4780" s="456" t="s">
        <v>65</v>
      </c>
      <c r="D4780" s="457">
        <v>4.18</v>
      </c>
    </row>
    <row r="4781" spans="1:4" ht="13.5" x14ac:dyDescent="0.25">
      <c r="A4781" s="456">
        <v>102591</v>
      </c>
      <c r="B4781" s="456" t="s">
        <v>12009</v>
      </c>
      <c r="C4781" s="456" t="s">
        <v>65</v>
      </c>
      <c r="D4781" s="457">
        <v>3.28</v>
      </c>
    </row>
    <row r="4782" spans="1:4" ht="13.5" x14ac:dyDescent="0.25">
      <c r="A4782" s="456">
        <v>102592</v>
      </c>
      <c r="B4782" s="456" t="s">
        <v>12010</v>
      </c>
      <c r="C4782" s="456" t="s">
        <v>65</v>
      </c>
      <c r="D4782" s="457">
        <v>4.47</v>
      </c>
    </row>
    <row r="4783" spans="1:4" ht="13.5" x14ac:dyDescent="0.25">
      <c r="A4783" s="456">
        <v>102593</v>
      </c>
      <c r="B4783" s="456" t="s">
        <v>12011</v>
      </c>
      <c r="C4783" s="456" t="s">
        <v>65</v>
      </c>
      <c r="D4783" s="457">
        <v>3.7</v>
      </c>
    </row>
    <row r="4784" spans="1:4" ht="13.5" x14ac:dyDescent="0.25">
      <c r="A4784" s="456">
        <v>102594</v>
      </c>
      <c r="B4784" s="456" t="s">
        <v>12012</v>
      </c>
      <c r="C4784" s="456" t="s">
        <v>65</v>
      </c>
      <c r="D4784" s="457">
        <v>4.9000000000000004</v>
      </c>
    </row>
    <row r="4785" spans="1:4" ht="13.5" x14ac:dyDescent="0.25">
      <c r="A4785" s="456">
        <v>102595</v>
      </c>
      <c r="B4785" s="456" t="s">
        <v>12013</v>
      </c>
      <c r="C4785" s="456" t="s">
        <v>65</v>
      </c>
      <c r="D4785" s="457">
        <v>4.18</v>
      </c>
    </row>
    <row r="4786" spans="1:4" ht="13.5" x14ac:dyDescent="0.25">
      <c r="A4786" s="456">
        <v>102596</v>
      </c>
      <c r="B4786" s="456" t="s">
        <v>12014</v>
      </c>
      <c r="C4786" s="456" t="s">
        <v>65</v>
      </c>
      <c r="D4786" s="457">
        <v>5.38</v>
      </c>
    </row>
    <row r="4787" spans="1:4" ht="13.5" x14ac:dyDescent="0.25">
      <c r="A4787" s="456">
        <v>102597</v>
      </c>
      <c r="B4787" s="456" t="s">
        <v>12015</v>
      </c>
      <c r="C4787" s="456" t="s">
        <v>65</v>
      </c>
      <c r="D4787" s="457">
        <v>4.79</v>
      </c>
    </row>
    <row r="4788" spans="1:4" ht="13.5" x14ac:dyDescent="0.25">
      <c r="A4788" s="456">
        <v>102598</v>
      </c>
      <c r="B4788" s="456" t="s">
        <v>12016</v>
      </c>
      <c r="C4788" s="456" t="s">
        <v>65</v>
      </c>
      <c r="D4788" s="457">
        <v>5.98</v>
      </c>
    </row>
    <row r="4789" spans="1:4" ht="13.5" x14ac:dyDescent="0.25">
      <c r="A4789" s="456">
        <v>102599</v>
      </c>
      <c r="B4789" s="456" t="s">
        <v>12017</v>
      </c>
      <c r="C4789" s="456" t="s">
        <v>65</v>
      </c>
      <c r="D4789" s="457">
        <v>5.4</v>
      </c>
    </row>
    <row r="4790" spans="1:4" ht="13.5" x14ac:dyDescent="0.25">
      <c r="A4790" s="456">
        <v>102600</v>
      </c>
      <c r="B4790" s="456" t="s">
        <v>12018</v>
      </c>
      <c r="C4790" s="456" t="s">
        <v>65</v>
      </c>
      <c r="D4790" s="457">
        <v>6.59</v>
      </c>
    </row>
    <row r="4791" spans="1:4" ht="13.5" x14ac:dyDescent="0.25">
      <c r="A4791" s="456">
        <v>102601</v>
      </c>
      <c r="B4791" s="456" t="s">
        <v>12019</v>
      </c>
      <c r="C4791" s="456" t="s">
        <v>65</v>
      </c>
      <c r="D4791" s="457">
        <v>6.3</v>
      </c>
    </row>
    <row r="4792" spans="1:4" ht="13.5" x14ac:dyDescent="0.25">
      <c r="A4792" s="456">
        <v>102602</v>
      </c>
      <c r="B4792" s="456" t="s">
        <v>12020</v>
      </c>
      <c r="C4792" s="456" t="s">
        <v>65</v>
      </c>
      <c r="D4792" s="457">
        <v>7.5</v>
      </c>
    </row>
    <row r="4793" spans="1:4" ht="13.5" x14ac:dyDescent="0.25">
      <c r="A4793" s="456">
        <v>102603</v>
      </c>
      <c r="B4793" s="456" t="s">
        <v>12021</v>
      </c>
      <c r="C4793" s="456" t="s">
        <v>65</v>
      </c>
      <c r="D4793" s="457">
        <v>7.81</v>
      </c>
    </row>
    <row r="4794" spans="1:4" ht="13.5" x14ac:dyDescent="0.25">
      <c r="A4794" s="456">
        <v>102604</v>
      </c>
      <c r="B4794" s="456" t="s">
        <v>12022</v>
      </c>
      <c r="C4794" s="456" t="s">
        <v>65</v>
      </c>
      <c r="D4794" s="457">
        <v>9.01</v>
      </c>
    </row>
    <row r="4795" spans="1:4" ht="13.5" x14ac:dyDescent="0.25">
      <c r="A4795" s="456">
        <v>102605</v>
      </c>
      <c r="B4795" s="456" t="s">
        <v>12023</v>
      </c>
      <c r="C4795" s="456" t="s">
        <v>65</v>
      </c>
      <c r="D4795" s="457">
        <v>252.06</v>
      </c>
    </row>
    <row r="4796" spans="1:4" ht="13.5" x14ac:dyDescent="0.25">
      <c r="A4796" s="456">
        <v>102606</v>
      </c>
      <c r="B4796" s="456" t="s">
        <v>12024</v>
      </c>
      <c r="C4796" s="456" t="s">
        <v>65</v>
      </c>
      <c r="D4796" s="457">
        <v>430.3</v>
      </c>
    </row>
    <row r="4797" spans="1:4" ht="13.5" x14ac:dyDescent="0.25">
      <c r="A4797" s="456">
        <v>102607</v>
      </c>
      <c r="B4797" s="456" t="s">
        <v>12025</v>
      </c>
      <c r="C4797" s="456" t="s">
        <v>65</v>
      </c>
      <c r="D4797" s="457">
        <v>437.78</v>
      </c>
    </row>
    <row r="4798" spans="1:4" ht="13.5" x14ac:dyDescent="0.25">
      <c r="A4798" s="456">
        <v>102608</v>
      </c>
      <c r="B4798" s="456" t="s">
        <v>12026</v>
      </c>
      <c r="C4798" s="456" t="s">
        <v>65</v>
      </c>
      <c r="D4798" s="457">
        <v>885.08</v>
      </c>
    </row>
    <row r="4799" spans="1:4" ht="13.5" x14ac:dyDescent="0.25">
      <c r="A4799" s="456">
        <v>102609</v>
      </c>
      <c r="B4799" s="456" t="s">
        <v>12027</v>
      </c>
      <c r="C4799" s="456" t="s">
        <v>65</v>
      </c>
      <c r="D4799" s="457">
        <v>995.82</v>
      </c>
    </row>
    <row r="4800" spans="1:4" ht="13.5" x14ac:dyDescent="0.25">
      <c r="A4800" s="456">
        <v>102611</v>
      </c>
      <c r="B4800" s="456" t="s">
        <v>12028</v>
      </c>
      <c r="C4800" s="456" t="s">
        <v>65</v>
      </c>
      <c r="D4800" s="457">
        <v>397.41</v>
      </c>
    </row>
    <row r="4801" spans="1:4" ht="13.5" x14ac:dyDescent="0.25">
      <c r="A4801" s="456">
        <v>102613</v>
      </c>
      <c r="B4801" s="456" t="s">
        <v>12029</v>
      </c>
      <c r="C4801" s="456" t="s">
        <v>65</v>
      </c>
      <c r="D4801" s="457">
        <v>546.02</v>
      </c>
    </row>
    <row r="4802" spans="1:4" ht="13.5" x14ac:dyDescent="0.25">
      <c r="A4802" s="456">
        <v>102614</v>
      </c>
      <c r="B4802" s="456" t="s">
        <v>12030</v>
      </c>
      <c r="C4802" s="456" t="s">
        <v>65</v>
      </c>
      <c r="D4802" s="457">
        <v>883.91</v>
      </c>
    </row>
    <row r="4803" spans="1:4" ht="13.5" x14ac:dyDescent="0.25">
      <c r="A4803" s="456">
        <v>102615</v>
      </c>
      <c r="B4803" s="456" t="s">
        <v>12031</v>
      </c>
      <c r="C4803" s="456" t="s">
        <v>65</v>
      </c>
      <c r="D4803" s="458">
        <v>1139.1400000000001</v>
      </c>
    </row>
    <row r="4804" spans="1:4" ht="13.5" x14ac:dyDescent="0.25">
      <c r="A4804" s="456">
        <v>102617</v>
      </c>
      <c r="B4804" s="456" t="s">
        <v>12032</v>
      </c>
      <c r="C4804" s="456" t="s">
        <v>65</v>
      </c>
      <c r="D4804" s="458">
        <v>2957.99</v>
      </c>
    </row>
    <row r="4805" spans="1:4" ht="13.5" x14ac:dyDescent="0.25">
      <c r="A4805" s="456">
        <v>102619</v>
      </c>
      <c r="B4805" s="456" t="s">
        <v>12033</v>
      </c>
      <c r="C4805" s="456" t="s">
        <v>65</v>
      </c>
      <c r="D4805" s="458">
        <v>5659.05</v>
      </c>
    </row>
    <row r="4806" spans="1:4" ht="13.5" x14ac:dyDescent="0.25">
      <c r="A4806" s="456">
        <v>102622</v>
      </c>
      <c r="B4806" s="456" t="s">
        <v>12034</v>
      </c>
      <c r="C4806" s="456" t="s">
        <v>65</v>
      </c>
      <c r="D4806" s="457">
        <v>547.72</v>
      </c>
    </row>
    <row r="4807" spans="1:4" ht="13.5" x14ac:dyDescent="0.25">
      <c r="A4807" s="456">
        <v>102623</v>
      </c>
      <c r="B4807" s="456" t="s">
        <v>12035</v>
      </c>
      <c r="C4807" s="456" t="s">
        <v>65</v>
      </c>
      <c r="D4807" s="457">
        <v>779.59</v>
      </c>
    </row>
    <row r="4808" spans="1:4" ht="13.5" x14ac:dyDescent="0.25">
      <c r="A4808" s="456">
        <v>89482</v>
      </c>
      <c r="B4808" s="456" t="s">
        <v>2621</v>
      </c>
      <c r="C4808" s="456" t="s">
        <v>65</v>
      </c>
      <c r="D4808" s="457">
        <v>36.54</v>
      </c>
    </row>
    <row r="4809" spans="1:4" ht="13.5" x14ac:dyDescent="0.25">
      <c r="A4809" s="456">
        <v>89491</v>
      </c>
      <c r="B4809" s="456" t="s">
        <v>2622</v>
      </c>
      <c r="C4809" s="456" t="s">
        <v>65</v>
      </c>
      <c r="D4809" s="457">
        <v>85.28</v>
      </c>
    </row>
    <row r="4810" spans="1:4" ht="13.5" x14ac:dyDescent="0.25">
      <c r="A4810" s="456">
        <v>89495</v>
      </c>
      <c r="B4810" s="456" t="s">
        <v>2623</v>
      </c>
      <c r="C4810" s="456" t="s">
        <v>65</v>
      </c>
      <c r="D4810" s="457">
        <v>14.4</v>
      </c>
    </row>
    <row r="4811" spans="1:4" ht="13.5" x14ac:dyDescent="0.25">
      <c r="A4811" s="456">
        <v>89707</v>
      </c>
      <c r="B4811" s="456" t="s">
        <v>2624</v>
      </c>
      <c r="C4811" s="456" t="s">
        <v>65</v>
      </c>
      <c r="D4811" s="457">
        <v>40.159999999999997</v>
      </c>
    </row>
    <row r="4812" spans="1:4" ht="13.5" x14ac:dyDescent="0.25">
      <c r="A4812" s="456">
        <v>89708</v>
      </c>
      <c r="B4812" s="456" t="s">
        <v>2625</v>
      </c>
      <c r="C4812" s="456" t="s">
        <v>65</v>
      </c>
      <c r="D4812" s="457">
        <v>91.51</v>
      </c>
    </row>
    <row r="4813" spans="1:4" ht="13.5" x14ac:dyDescent="0.25">
      <c r="A4813" s="456">
        <v>89709</v>
      </c>
      <c r="B4813" s="456" t="s">
        <v>2626</v>
      </c>
      <c r="C4813" s="456" t="s">
        <v>65</v>
      </c>
      <c r="D4813" s="457">
        <v>15.76</v>
      </c>
    </row>
    <row r="4814" spans="1:4" ht="13.5" x14ac:dyDescent="0.25">
      <c r="A4814" s="456">
        <v>89710</v>
      </c>
      <c r="B4814" s="456" t="s">
        <v>2627</v>
      </c>
      <c r="C4814" s="456" t="s">
        <v>65</v>
      </c>
      <c r="D4814" s="457">
        <v>13.18</v>
      </c>
    </row>
    <row r="4815" spans="1:4" ht="13.5" x14ac:dyDescent="0.25">
      <c r="A4815" s="456">
        <v>86872</v>
      </c>
      <c r="B4815" s="456" t="s">
        <v>8668</v>
      </c>
      <c r="C4815" s="456" t="s">
        <v>65</v>
      </c>
      <c r="D4815" s="457">
        <v>661.84</v>
      </c>
    </row>
    <row r="4816" spans="1:4" ht="13.5" x14ac:dyDescent="0.25">
      <c r="A4816" s="456">
        <v>86874</v>
      </c>
      <c r="B4816" s="456" t="s">
        <v>8669</v>
      </c>
      <c r="C4816" s="456" t="s">
        <v>65</v>
      </c>
      <c r="D4816" s="457">
        <v>463.95</v>
      </c>
    </row>
    <row r="4817" spans="1:4" ht="13.5" x14ac:dyDescent="0.25">
      <c r="A4817" s="456">
        <v>86875</v>
      </c>
      <c r="B4817" s="456" t="s">
        <v>8670</v>
      </c>
      <c r="C4817" s="456" t="s">
        <v>65</v>
      </c>
      <c r="D4817" s="457">
        <v>460.57</v>
      </c>
    </row>
    <row r="4818" spans="1:4" ht="13.5" x14ac:dyDescent="0.25">
      <c r="A4818" s="456">
        <v>86876</v>
      </c>
      <c r="B4818" s="456" t="s">
        <v>8671</v>
      </c>
      <c r="C4818" s="456" t="s">
        <v>65</v>
      </c>
      <c r="D4818" s="457">
        <v>266.2</v>
      </c>
    </row>
    <row r="4819" spans="1:4" ht="13.5" x14ac:dyDescent="0.25">
      <c r="A4819" s="456">
        <v>86877</v>
      </c>
      <c r="B4819" s="456" t="s">
        <v>8672</v>
      </c>
      <c r="C4819" s="456" t="s">
        <v>65</v>
      </c>
      <c r="D4819" s="457">
        <v>51.59</v>
      </c>
    </row>
    <row r="4820" spans="1:4" ht="13.5" x14ac:dyDescent="0.25">
      <c r="A4820" s="456">
        <v>86878</v>
      </c>
      <c r="B4820" s="456" t="s">
        <v>8673</v>
      </c>
      <c r="C4820" s="456" t="s">
        <v>65</v>
      </c>
      <c r="D4820" s="457">
        <v>55.59</v>
      </c>
    </row>
    <row r="4821" spans="1:4" ht="13.5" x14ac:dyDescent="0.25">
      <c r="A4821" s="456">
        <v>86879</v>
      </c>
      <c r="B4821" s="456" t="s">
        <v>8674</v>
      </c>
      <c r="C4821" s="456" t="s">
        <v>65</v>
      </c>
      <c r="D4821" s="457">
        <v>7.36</v>
      </c>
    </row>
    <row r="4822" spans="1:4" ht="13.5" x14ac:dyDescent="0.25">
      <c r="A4822" s="456">
        <v>86880</v>
      </c>
      <c r="B4822" s="456" t="s">
        <v>8675</v>
      </c>
      <c r="C4822" s="456" t="s">
        <v>65</v>
      </c>
      <c r="D4822" s="457">
        <v>23.01</v>
      </c>
    </row>
    <row r="4823" spans="1:4" ht="13.5" x14ac:dyDescent="0.25">
      <c r="A4823" s="456">
        <v>86881</v>
      </c>
      <c r="B4823" s="456" t="s">
        <v>8676</v>
      </c>
      <c r="C4823" s="456" t="s">
        <v>65</v>
      </c>
      <c r="D4823" s="457">
        <v>156.05000000000001</v>
      </c>
    </row>
    <row r="4824" spans="1:4" ht="13.5" x14ac:dyDescent="0.25">
      <c r="A4824" s="456">
        <v>86882</v>
      </c>
      <c r="B4824" s="456" t="s">
        <v>8677</v>
      </c>
      <c r="C4824" s="456" t="s">
        <v>65</v>
      </c>
      <c r="D4824" s="457">
        <v>23.49</v>
      </c>
    </row>
    <row r="4825" spans="1:4" ht="13.5" x14ac:dyDescent="0.25">
      <c r="A4825" s="456">
        <v>86883</v>
      </c>
      <c r="B4825" s="456" t="s">
        <v>8678</v>
      </c>
      <c r="C4825" s="456" t="s">
        <v>65</v>
      </c>
      <c r="D4825" s="457">
        <v>13.36</v>
      </c>
    </row>
    <row r="4826" spans="1:4" ht="13.5" x14ac:dyDescent="0.25">
      <c r="A4826" s="456">
        <v>86884</v>
      </c>
      <c r="B4826" s="456" t="s">
        <v>8679</v>
      </c>
      <c r="C4826" s="456" t="s">
        <v>65</v>
      </c>
      <c r="D4826" s="457">
        <v>9.0399999999999991</v>
      </c>
    </row>
    <row r="4827" spans="1:4" ht="13.5" x14ac:dyDescent="0.25">
      <c r="A4827" s="456">
        <v>86885</v>
      </c>
      <c r="B4827" s="456" t="s">
        <v>8680</v>
      </c>
      <c r="C4827" s="456" t="s">
        <v>65</v>
      </c>
      <c r="D4827" s="457">
        <v>12.37</v>
      </c>
    </row>
    <row r="4828" spans="1:4" ht="13.5" x14ac:dyDescent="0.25">
      <c r="A4828" s="456">
        <v>86886</v>
      </c>
      <c r="B4828" s="456" t="s">
        <v>8681</v>
      </c>
      <c r="C4828" s="456" t="s">
        <v>65</v>
      </c>
      <c r="D4828" s="457">
        <v>38.200000000000003</v>
      </c>
    </row>
    <row r="4829" spans="1:4" ht="13.5" x14ac:dyDescent="0.25">
      <c r="A4829" s="456">
        <v>86887</v>
      </c>
      <c r="B4829" s="456" t="s">
        <v>8682</v>
      </c>
      <c r="C4829" s="456" t="s">
        <v>65</v>
      </c>
      <c r="D4829" s="457">
        <v>41.42</v>
      </c>
    </row>
    <row r="4830" spans="1:4" ht="13.5" x14ac:dyDescent="0.25">
      <c r="A4830" s="456">
        <v>86888</v>
      </c>
      <c r="B4830" s="456" t="s">
        <v>8683</v>
      </c>
      <c r="C4830" s="456" t="s">
        <v>65</v>
      </c>
      <c r="D4830" s="457">
        <v>447.71</v>
      </c>
    </row>
    <row r="4831" spans="1:4" ht="13.5" x14ac:dyDescent="0.25">
      <c r="A4831" s="456">
        <v>86889</v>
      </c>
      <c r="B4831" s="456" t="s">
        <v>8684</v>
      </c>
      <c r="C4831" s="456" t="s">
        <v>65</v>
      </c>
      <c r="D4831" s="457">
        <v>691.88</v>
      </c>
    </row>
    <row r="4832" spans="1:4" ht="13.5" x14ac:dyDescent="0.25">
      <c r="A4832" s="456">
        <v>86893</v>
      </c>
      <c r="B4832" s="456" t="s">
        <v>8685</v>
      </c>
      <c r="C4832" s="456" t="s">
        <v>65</v>
      </c>
      <c r="D4832" s="457">
        <v>592.21</v>
      </c>
    </row>
    <row r="4833" spans="1:4" ht="13.5" x14ac:dyDescent="0.25">
      <c r="A4833" s="456">
        <v>86894</v>
      </c>
      <c r="B4833" s="456" t="s">
        <v>8686</v>
      </c>
      <c r="C4833" s="456" t="s">
        <v>65</v>
      </c>
      <c r="D4833" s="457">
        <v>263.16000000000003</v>
      </c>
    </row>
    <row r="4834" spans="1:4" ht="13.5" x14ac:dyDescent="0.25">
      <c r="A4834" s="456">
        <v>86895</v>
      </c>
      <c r="B4834" s="456" t="s">
        <v>8687</v>
      </c>
      <c r="C4834" s="456" t="s">
        <v>65</v>
      </c>
      <c r="D4834" s="457">
        <v>332.8</v>
      </c>
    </row>
    <row r="4835" spans="1:4" ht="13.5" x14ac:dyDescent="0.25">
      <c r="A4835" s="456">
        <v>86899</v>
      </c>
      <c r="B4835" s="456" t="s">
        <v>8688</v>
      </c>
      <c r="C4835" s="456" t="s">
        <v>65</v>
      </c>
      <c r="D4835" s="457">
        <v>295.41000000000003</v>
      </c>
    </row>
    <row r="4836" spans="1:4" ht="13.5" x14ac:dyDescent="0.25">
      <c r="A4836" s="456">
        <v>86900</v>
      </c>
      <c r="B4836" s="456" t="s">
        <v>8689</v>
      </c>
      <c r="C4836" s="456" t="s">
        <v>65</v>
      </c>
      <c r="D4836" s="457">
        <v>232.12</v>
      </c>
    </row>
    <row r="4837" spans="1:4" ht="13.5" x14ac:dyDescent="0.25">
      <c r="A4837" s="456">
        <v>86901</v>
      </c>
      <c r="B4837" s="456" t="s">
        <v>8690</v>
      </c>
      <c r="C4837" s="456" t="s">
        <v>65</v>
      </c>
      <c r="D4837" s="457">
        <v>132.24</v>
      </c>
    </row>
    <row r="4838" spans="1:4" ht="13.5" x14ac:dyDescent="0.25">
      <c r="A4838" s="456">
        <v>86902</v>
      </c>
      <c r="B4838" s="456" t="s">
        <v>8691</v>
      </c>
      <c r="C4838" s="456" t="s">
        <v>65</v>
      </c>
      <c r="D4838" s="457">
        <v>297.95999999999998</v>
      </c>
    </row>
    <row r="4839" spans="1:4" ht="13.5" x14ac:dyDescent="0.25">
      <c r="A4839" s="456">
        <v>86903</v>
      </c>
      <c r="B4839" s="456" t="s">
        <v>8692</v>
      </c>
      <c r="C4839" s="456" t="s">
        <v>65</v>
      </c>
      <c r="D4839" s="457">
        <v>332.83</v>
      </c>
    </row>
    <row r="4840" spans="1:4" ht="13.5" x14ac:dyDescent="0.25">
      <c r="A4840" s="456">
        <v>86904</v>
      </c>
      <c r="B4840" s="456" t="s">
        <v>8693</v>
      </c>
      <c r="C4840" s="456" t="s">
        <v>65</v>
      </c>
      <c r="D4840" s="457">
        <v>137.71</v>
      </c>
    </row>
    <row r="4841" spans="1:4" ht="13.5" x14ac:dyDescent="0.25">
      <c r="A4841" s="456">
        <v>86905</v>
      </c>
      <c r="B4841" s="456" t="s">
        <v>8694</v>
      </c>
      <c r="C4841" s="456" t="s">
        <v>65</v>
      </c>
      <c r="D4841" s="457">
        <v>352.55</v>
      </c>
    </row>
    <row r="4842" spans="1:4" ht="13.5" x14ac:dyDescent="0.25">
      <c r="A4842" s="456">
        <v>86906</v>
      </c>
      <c r="B4842" s="456" t="s">
        <v>8695</v>
      </c>
      <c r="C4842" s="456" t="s">
        <v>65</v>
      </c>
      <c r="D4842" s="457">
        <v>65.209999999999994</v>
      </c>
    </row>
    <row r="4843" spans="1:4" ht="13.5" x14ac:dyDescent="0.25">
      <c r="A4843" s="456">
        <v>86908</v>
      </c>
      <c r="B4843" s="456" t="s">
        <v>8696</v>
      </c>
      <c r="C4843" s="456" t="s">
        <v>65</v>
      </c>
      <c r="D4843" s="457">
        <v>422.81</v>
      </c>
    </row>
    <row r="4844" spans="1:4" ht="13.5" x14ac:dyDescent="0.25">
      <c r="A4844" s="456">
        <v>86909</v>
      </c>
      <c r="B4844" s="456" t="s">
        <v>8697</v>
      </c>
      <c r="C4844" s="456" t="s">
        <v>65</v>
      </c>
      <c r="D4844" s="457">
        <v>113.23</v>
      </c>
    </row>
    <row r="4845" spans="1:4" ht="13.5" x14ac:dyDescent="0.25">
      <c r="A4845" s="456">
        <v>86910</v>
      </c>
      <c r="B4845" s="456" t="s">
        <v>8698</v>
      </c>
      <c r="C4845" s="456" t="s">
        <v>65</v>
      </c>
      <c r="D4845" s="457">
        <v>111.56</v>
      </c>
    </row>
    <row r="4846" spans="1:4" ht="13.5" x14ac:dyDescent="0.25">
      <c r="A4846" s="456">
        <v>86911</v>
      </c>
      <c r="B4846" s="456" t="s">
        <v>8699</v>
      </c>
      <c r="C4846" s="456" t="s">
        <v>65</v>
      </c>
      <c r="D4846" s="457">
        <v>76.3</v>
      </c>
    </row>
    <row r="4847" spans="1:4" ht="13.5" x14ac:dyDescent="0.25">
      <c r="A4847" s="456">
        <v>86913</v>
      </c>
      <c r="B4847" s="456" t="s">
        <v>8700</v>
      </c>
      <c r="C4847" s="456" t="s">
        <v>65</v>
      </c>
      <c r="D4847" s="457">
        <v>47.64</v>
      </c>
    </row>
    <row r="4848" spans="1:4" ht="13.5" x14ac:dyDescent="0.25">
      <c r="A4848" s="456">
        <v>86914</v>
      </c>
      <c r="B4848" s="456" t="s">
        <v>8701</v>
      </c>
      <c r="C4848" s="456" t="s">
        <v>65</v>
      </c>
      <c r="D4848" s="457">
        <v>85.63</v>
      </c>
    </row>
    <row r="4849" spans="1:4" ht="13.5" x14ac:dyDescent="0.25">
      <c r="A4849" s="456">
        <v>86915</v>
      </c>
      <c r="B4849" s="456" t="s">
        <v>8702</v>
      </c>
      <c r="C4849" s="456" t="s">
        <v>65</v>
      </c>
      <c r="D4849" s="457">
        <v>124.97</v>
      </c>
    </row>
    <row r="4850" spans="1:4" ht="13.5" x14ac:dyDescent="0.25">
      <c r="A4850" s="456">
        <v>86916</v>
      </c>
      <c r="B4850" s="456" t="s">
        <v>8703</v>
      </c>
      <c r="C4850" s="456" t="s">
        <v>65</v>
      </c>
      <c r="D4850" s="457">
        <v>40.770000000000003</v>
      </c>
    </row>
    <row r="4851" spans="1:4" ht="13.5" x14ac:dyDescent="0.25">
      <c r="A4851" s="456">
        <v>86919</v>
      </c>
      <c r="B4851" s="456" t="s">
        <v>8704</v>
      </c>
      <c r="C4851" s="456" t="s">
        <v>65</v>
      </c>
      <c r="D4851" s="457">
        <v>812.42</v>
      </c>
    </row>
    <row r="4852" spans="1:4" ht="13.5" x14ac:dyDescent="0.25">
      <c r="A4852" s="456">
        <v>86920</v>
      </c>
      <c r="B4852" s="456" t="s">
        <v>8705</v>
      </c>
      <c r="C4852" s="456" t="s">
        <v>65</v>
      </c>
      <c r="D4852" s="457">
        <v>730.2</v>
      </c>
    </row>
    <row r="4853" spans="1:4" ht="13.5" x14ac:dyDescent="0.25">
      <c r="A4853" s="456">
        <v>86921</v>
      </c>
      <c r="B4853" s="456" t="s">
        <v>8706</v>
      </c>
      <c r="C4853" s="456" t="s">
        <v>65</v>
      </c>
      <c r="D4853" s="457">
        <v>723.33</v>
      </c>
    </row>
    <row r="4854" spans="1:4" ht="13.5" x14ac:dyDescent="0.25">
      <c r="A4854" s="456">
        <v>86922</v>
      </c>
      <c r="B4854" s="456" t="s">
        <v>8707</v>
      </c>
      <c r="C4854" s="456" t="s">
        <v>65</v>
      </c>
      <c r="D4854" s="457">
        <v>757.22</v>
      </c>
    </row>
    <row r="4855" spans="1:4" ht="13.5" x14ac:dyDescent="0.25">
      <c r="A4855" s="456">
        <v>86923</v>
      </c>
      <c r="B4855" s="456" t="s">
        <v>8708</v>
      </c>
      <c r="C4855" s="456" t="s">
        <v>65</v>
      </c>
      <c r="D4855" s="457">
        <v>542.44000000000005</v>
      </c>
    </row>
    <row r="4856" spans="1:4" ht="13.5" x14ac:dyDescent="0.25">
      <c r="A4856" s="456">
        <v>86924</v>
      </c>
      <c r="B4856" s="456" t="s">
        <v>8709</v>
      </c>
      <c r="C4856" s="456" t="s">
        <v>65</v>
      </c>
      <c r="D4856" s="457">
        <v>535.57000000000005</v>
      </c>
    </row>
    <row r="4857" spans="1:4" ht="13.5" x14ac:dyDescent="0.25">
      <c r="A4857" s="456">
        <v>86925</v>
      </c>
      <c r="B4857" s="456" t="s">
        <v>8710</v>
      </c>
      <c r="C4857" s="456" t="s">
        <v>65</v>
      </c>
      <c r="D4857" s="457">
        <v>528.92999999999995</v>
      </c>
    </row>
    <row r="4858" spans="1:4" ht="13.5" x14ac:dyDescent="0.25">
      <c r="A4858" s="456">
        <v>86926</v>
      </c>
      <c r="B4858" s="456" t="s">
        <v>8711</v>
      </c>
      <c r="C4858" s="456" t="s">
        <v>65</v>
      </c>
      <c r="D4858" s="457">
        <v>522.05999999999995</v>
      </c>
    </row>
    <row r="4859" spans="1:4" ht="13.5" x14ac:dyDescent="0.25">
      <c r="A4859" s="456">
        <v>86927</v>
      </c>
      <c r="B4859" s="456" t="s">
        <v>8712</v>
      </c>
      <c r="C4859" s="456" t="s">
        <v>65</v>
      </c>
      <c r="D4859" s="457">
        <v>344.69</v>
      </c>
    </row>
    <row r="4860" spans="1:4" ht="13.5" x14ac:dyDescent="0.25">
      <c r="A4860" s="456">
        <v>86928</v>
      </c>
      <c r="B4860" s="456" t="s">
        <v>8713</v>
      </c>
      <c r="C4860" s="456" t="s">
        <v>65</v>
      </c>
      <c r="D4860" s="457">
        <v>337.82</v>
      </c>
    </row>
    <row r="4861" spans="1:4" ht="13.5" x14ac:dyDescent="0.25">
      <c r="A4861" s="456">
        <v>86929</v>
      </c>
      <c r="B4861" s="456" t="s">
        <v>8714</v>
      </c>
      <c r="C4861" s="456" t="s">
        <v>65</v>
      </c>
      <c r="D4861" s="457">
        <v>334.56</v>
      </c>
    </row>
    <row r="4862" spans="1:4" ht="13.5" x14ac:dyDescent="0.25">
      <c r="A4862" s="456">
        <v>86930</v>
      </c>
      <c r="B4862" s="456" t="s">
        <v>8715</v>
      </c>
      <c r="C4862" s="456" t="s">
        <v>65</v>
      </c>
      <c r="D4862" s="457">
        <v>327.69</v>
      </c>
    </row>
    <row r="4863" spans="1:4" ht="13.5" x14ac:dyDescent="0.25">
      <c r="A4863" s="456">
        <v>86931</v>
      </c>
      <c r="B4863" s="456" t="s">
        <v>8716</v>
      </c>
      <c r="C4863" s="456" t="s">
        <v>65</v>
      </c>
      <c r="D4863" s="457">
        <v>460.08</v>
      </c>
    </row>
    <row r="4864" spans="1:4" ht="13.5" x14ac:dyDescent="0.25">
      <c r="A4864" s="456">
        <v>86932</v>
      </c>
      <c r="B4864" s="456" t="s">
        <v>8717</v>
      </c>
      <c r="C4864" s="456" t="s">
        <v>65</v>
      </c>
      <c r="D4864" s="457">
        <v>489.13</v>
      </c>
    </row>
    <row r="4865" spans="1:4" ht="13.5" x14ac:dyDescent="0.25">
      <c r="A4865" s="456">
        <v>86933</v>
      </c>
      <c r="B4865" s="456" t="s">
        <v>8718</v>
      </c>
      <c r="C4865" s="456" t="s">
        <v>65</v>
      </c>
      <c r="D4865" s="457">
        <v>385.96</v>
      </c>
    </row>
    <row r="4866" spans="1:4" ht="13.5" x14ac:dyDescent="0.25">
      <c r="A4866" s="456">
        <v>86934</v>
      </c>
      <c r="B4866" s="456" t="s">
        <v>8719</v>
      </c>
      <c r="C4866" s="456" t="s">
        <v>65</v>
      </c>
      <c r="D4866" s="457">
        <v>375.83</v>
      </c>
    </row>
    <row r="4867" spans="1:4" ht="13.5" x14ac:dyDescent="0.25">
      <c r="A4867" s="456">
        <v>86935</v>
      </c>
      <c r="B4867" s="456" t="s">
        <v>8720</v>
      </c>
      <c r="C4867" s="456" t="s">
        <v>65</v>
      </c>
      <c r="D4867" s="457">
        <v>301.07</v>
      </c>
    </row>
    <row r="4868" spans="1:4" ht="13.5" x14ac:dyDescent="0.25">
      <c r="A4868" s="456">
        <v>86936</v>
      </c>
      <c r="B4868" s="456" t="s">
        <v>8721</v>
      </c>
      <c r="C4868" s="456" t="s">
        <v>65</v>
      </c>
      <c r="D4868" s="457">
        <v>443.76</v>
      </c>
    </row>
    <row r="4869" spans="1:4" ht="13.5" x14ac:dyDescent="0.25">
      <c r="A4869" s="456">
        <v>86937</v>
      </c>
      <c r="B4869" s="456" t="s">
        <v>8722</v>
      </c>
      <c r="C4869" s="456" t="s">
        <v>65</v>
      </c>
      <c r="D4869" s="457">
        <v>197.19</v>
      </c>
    </row>
    <row r="4870" spans="1:4" ht="13.5" x14ac:dyDescent="0.25">
      <c r="A4870" s="456">
        <v>86938</v>
      </c>
      <c r="B4870" s="456" t="s">
        <v>8723</v>
      </c>
      <c r="C4870" s="456" t="s">
        <v>65</v>
      </c>
      <c r="D4870" s="457">
        <v>339.88</v>
      </c>
    </row>
    <row r="4871" spans="1:4" ht="13.5" x14ac:dyDescent="0.25">
      <c r="A4871" s="456">
        <v>86939</v>
      </c>
      <c r="B4871" s="456" t="s">
        <v>8724</v>
      </c>
      <c r="C4871" s="456" t="s">
        <v>65</v>
      </c>
      <c r="D4871" s="457">
        <v>392.93</v>
      </c>
    </row>
    <row r="4872" spans="1:4" ht="13.5" x14ac:dyDescent="0.25">
      <c r="A4872" s="456">
        <v>86940</v>
      </c>
      <c r="B4872" s="456" t="s">
        <v>8725</v>
      </c>
      <c r="C4872" s="456" t="s">
        <v>65</v>
      </c>
      <c r="D4872" s="457">
        <v>975.86</v>
      </c>
    </row>
    <row r="4873" spans="1:4" ht="13.5" x14ac:dyDescent="0.25">
      <c r="A4873" s="456">
        <v>86941</v>
      </c>
      <c r="B4873" s="456" t="s">
        <v>8726</v>
      </c>
      <c r="C4873" s="456" t="s">
        <v>65</v>
      </c>
      <c r="D4873" s="457">
        <v>706.86</v>
      </c>
    </row>
    <row r="4874" spans="1:4" ht="13.5" x14ac:dyDescent="0.25">
      <c r="A4874" s="456">
        <v>86942</v>
      </c>
      <c r="B4874" s="456" t="s">
        <v>8727</v>
      </c>
      <c r="C4874" s="456" t="s">
        <v>65</v>
      </c>
      <c r="D4874" s="457">
        <v>242.81</v>
      </c>
    </row>
    <row r="4875" spans="1:4" ht="13.5" x14ac:dyDescent="0.25">
      <c r="A4875" s="456">
        <v>86943</v>
      </c>
      <c r="B4875" s="456" t="s">
        <v>8728</v>
      </c>
      <c r="C4875" s="456" t="s">
        <v>65</v>
      </c>
      <c r="D4875" s="457">
        <v>232.68</v>
      </c>
    </row>
    <row r="4876" spans="1:4" ht="13.5" x14ac:dyDescent="0.25">
      <c r="A4876" s="456">
        <v>86947</v>
      </c>
      <c r="B4876" s="456" t="s">
        <v>8729</v>
      </c>
      <c r="C4876" s="456" t="s">
        <v>65</v>
      </c>
      <c r="D4876" s="458">
        <v>1070.68</v>
      </c>
    </row>
    <row r="4877" spans="1:4" ht="13.5" x14ac:dyDescent="0.25">
      <c r="A4877" s="456">
        <v>93396</v>
      </c>
      <c r="B4877" s="456" t="s">
        <v>8730</v>
      </c>
      <c r="C4877" s="456" t="s">
        <v>65</v>
      </c>
      <c r="D4877" s="457">
        <v>604.24</v>
      </c>
    </row>
    <row r="4878" spans="1:4" ht="13.5" x14ac:dyDescent="0.25">
      <c r="A4878" s="456">
        <v>93441</v>
      </c>
      <c r="B4878" s="456" t="s">
        <v>8731</v>
      </c>
      <c r="C4878" s="456" t="s">
        <v>65</v>
      </c>
      <c r="D4878" s="458">
        <v>1078.29</v>
      </c>
    </row>
    <row r="4879" spans="1:4" ht="13.5" x14ac:dyDescent="0.25">
      <c r="A4879" s="456">
        <v>93442</v>
      </c>
      <c r="B4879" s="456" t="s">
        <v>8732</v>
      </c>
      <c r="C4879" s="456" t="s">
        <v>65</v>
      </c>
      <c r="D4879" s="458">
        <v>1158.24</v>
      </c>
    </row>
    <row r="4880" spans="1:4" ht="13.5" x14ac:dyDescent="0.25">
      <c r="A4880" s="456">
        <v>95469</v>
      </c>
      <c r="B4880" s="456" t="s">
        <v>8733</v>
      </c>
      <c r="C4880" s="456" t="s">
        <v>65</v>
      </c>
      <c r="D4880" s="457">
        <v>276.52</v>
      </c>
    </row>
    <row r="4881" spans="1:4" ht="13.5" x14ac:dyDescent="0.25">
      <c r="A4881" s="456">
        <v>95470</v>
      </c>
      <c r="B4881" s="456" t="s">
        <v>2628</v>
      </c>
      <c r="C4881" s="456" t="s">
        <v>65</v>
      </c>
      <c r="D4881" s="457">
        <v>285.60000000000002</v>
      </c>
    </row>
    <row r="4882" spans="1:4" ht="13.5" x14ac:dyDescent="0.25">
      <c r="A4882" s="456">
        <v>95471</v>
      </c>
      <c r="B4882" s="456" t="s">
        <v>8734</v>
      </c>
      <c r="C4882" s="456" t="s">
        <v>65</v>
      </c>
      <c r="D4882" s="457">
        <v>698.13</v>
      </c>
    </row>
    <row r="4883" spans="1:4" ht="13.5" x14ac:dyDescent="0.25">
      <c r="A4883" s="456">
        <v>95472</v>
      </c>
      <c r="B4883" s="456" t="s">
        <v>8735</v>
      </c>
      <c r="C4883" s="456" t="s">
        <v>65</v>
      </c>
      <c r="D4883" s="457">
        <v>707.21</v>
      </c>
    </row>
    <row r="4884" spans="1:4" ht="13.5" x14ac:dyDescent="0.25">
      <c r="A4884" s="456">
        <v>95542</v>
      </c>
      <c r="B4884" s="456" t="s">
        <v>8736</v>
      </c>
      <c r="C4884" s="456" t="s">
        <v>65</v>
      </c>
      <c r="D4884" s="457">
        <v>32.67</v>
      </c>
    </row>
    <row r="4885" spans="1:4" ht="13.5" x14ac:dyDescent="0.25">
      <c r="A4885" s="456">
        <v>95543</v>
      </c>
      <c r="B4885" s="456" t="s">
        <v>8737</v>
      </c>
      <c r="C4885" s="456" t="s">
        <v>65</v>
      </c>
      <c r="D4885" s="457">
        <v>54.58</v>
      </c>
    </row>
    <row r="4886" spans="1:4" ht="13.5" x14ac:dyDescent="0.25">
      <c r="A4886" s="456">
        <v>95544</v>
      </c>
      <c r="B4886" s="456" t="s">
        <v>8738</v>
      </c>
      <c r="C4886" s="456" t="s">
        <v>65</v>
      </c>
      <c r="D4886" s="457">
        <v>40.200000000000003</v>
      </c>
    </row>
    <row r="4887" spans="1:4" ht="13.5" x14ac:dyDescent="0.25">
      <c r="A4887" s="456">
        <v>95545</v>
      </c>
      <c r="B4887" s="456" t="s">
        <v>8739</v>
      </c>
      <c r="C4887" s="456" t="s">
        <v>65</v>
      </c>
      <c r="D4887" s="457">
        <v>39.4</v>
      </c>
    </row>
    <row r="4888" spans="1:4" ht="13.5" x14ac:dyDescent="0.25">
      <c r="A4888" s="456">
        <v>95546</v>
      </c>
      <c r="B4888" s="456" t="s">
        <v>8740</v>
      </c>
      <c r="C4888" s="456" t="s">
        <v>65</v>
      </c>
      <c r="D4888" s="457">
        <v>131.9</v>
      </c>
    </row>
    <row r="4889" spans="1:4" ht="13.5" x14ac:dyDescent="0.25">
      <c r="A4889" s="456">
        <v>95547</v>
      </c>
      <c r="B4889" s="456" t="s">
        <v>8741</v>
      </c>
      <c r="C4889" s="456" t="s">
        <v>65</v>
      </c>
      <c r="D4889" s="457">
        <v>84.21</v>
      </c>
    </row>
    <row r="4890" spans="1:4" ht="13.5" x14ac:dyDescent="0.25">
      <c r="A4890" s="456">
        <v>100848</v>
      </c>
      <c r="B4890" s="456" t="s">
        <v>8742</v>
      </c>
      <c r="C4890" s="456" t="s">
        <v>65</v>
      </c>
      <c r="D4890" s="457">
        <v>505.57</v>
      </c>
    </row>
    <row r="4891" spans="1:4" ht="13.5" x14ac:dyDescent="0.25">
      <c r="A4891" s="456">
        <v>100849</v>
      </c>
      <c r="B4891" s="456" t="s">
        <v>8743</v>
      </c>
      <c r="C4891" s="456" t="s">
        <v>65</v>
      </c>
      <c r="D4891" s="457">
        <v>48.15</v>
      </c>
    </row>
    <row r="4892" spans="1:4" ht="13.5" x14ac:dyDescent="0.25">
      <c r="A4892" s="456">
        <v>100851</v>
      </c>
      <c r="B4892" s="456" t="s">
        <v>8744</v>
      </c>
      <c r="C4892" s="456" t="s">
        <v>65</v>
      </c>
      <c r="D4892" s="457">
        <v>97.91</v>
      </c>
    </row>
    <row r="4893" spans="1:4" ht="13.5" x14ac:dyDescent="0.25">
      <c r="A4893" s="456">
        <v>100852</v>
      </c>
      <c r="B4893" s="456" t="s">
        <v>8745</v>
      </c>
      <c r="C4893" s="456" t="s">
        <v>65</v>
      </c>
      <c r="D4893" s="457">
        <v>254.71</v>
      </c>
    </row>
    <row r="4894" spans="1:4" ht="13.5" x14ac:dyDescent="0.25">
      <c r="A4894" s="456">
        <v>100853</v>
      </c>
      <c r="B4894" s="456" t="s">
        <v>12036</v>
      </c>
      <c r="C4894" s="456" t="s">
        <v>65</v>
      </c>
      <c r="D4894" s="457">
        <v>299.49</v>
      </c>
    </row>
    <row r="4895" spans="1:4" ht="13.5" x14ac:dyDescent="0.25">
      <c r="A4895" s="456">
        <v>100854</v>
      </c>
      <c r="B4895" s="456" t="s">
        <v>8746</v>
      </c>
      <c r="C4895" s="456" t="s">
        <v>65</v>
      </c>
      <c r="D4895" s="458">
        <v>1564.24</v>
      </c>
    </row>
    <row r="4896" spans="1:4" ht="13.5" x14ac:dyDescent="0.25">
      <c r="A4896" s="456">
        <v>100855</v>
      </c>
      <c r="B4896" s="456" t="s">
        <v>8747</v>
      </c>
      <c r="C4896" s="456" t="s">
        <v>65</v>
      </c>
      <c r="D4896" s="457">
        <v>39.4</v>
      </c>
    </row>
    <row r="4897" spans="1:4" ht="13.5" x14ac:dyDescent="0.25">
      <c r="A4897" s="456">
        <v>100856</v>
      </c>
      <c r="B4897" s="456" t="s">
        <v>8748</v>
      </c>
      <c r="C4897" s="456" t="s">
        <v>65</v>
      </c>
      <c r="D4897" s="457">
        <v>32.97</v>
      </c>
    </row>
    <row r="4898" spans="1:4" ht="13.5" x14ac:dyDescent="0.25">
      <c r="A4898" s="456">
        <v>100857</v>
      </c>
      <c r="B4898" s="456" t="s">
        <v>8749</v>
      </c>
      <c r="C4898" s="456" t="s">
        <v>65</v>
      </c>
      <c r="D4898" s="457">
        <v>458.1</v>
      </c>
    </row>
    <row r="4899" spans="1:4" ht="13.5" x14ac:dyDescent="0.25">
      <c r="A4899" s="456">
        <v>100858</v>
      </c>
      <c r="B4899" s="456" t="s">
        <v>8750</v>
      </c>
      <c r="C4899" s="456" t="s">
        <v>65</v>
      </c>
      <c r="D4899" s="457">
        <v>535.72</v>
      </c>
    </row>
    <row r="4900" spans="1:4" ht="13.5" x14ac:dyDescent="0.25">
      <c r="A4900" s="456">
        <v>100859</v>
      </c>
      <c r="B4900" s="456" t="s">
        <v>12037</v>
      </c>
      <c r="C4900" s="456" t="s">
        <v>65</v>
      </c>
      <c r="D4900" s="457">
        <v>912.07</v>
      </c>
    </row>
    <row r="4901" spans="1:4" ht="13.5" x14ac:dyDescent="0.25">
      <c r="A4901" s="456">
        <v>100860</v>
      </c>
      <c r="B4901" s="456" t="s">
        <v>8751</v>
      </c>
      <c r="C4901" s="456" t="s">
        <v>65</v>
      </c>
      <c r="D4901" s="457">
        <v>86.55</v>
      </c>
    </row>
    <row r="4902" spans="1:4" ht="13.5" x14ac:dyDescent="0.25">
      <c r="A4902" s="456">
        <v>100861</v>
      </c>
      <c r="B4902" s="456" t="s">
        <v>8752</v>
      </c>
      <c r="C4902" s="456" t="s">
        <v>65</v>
      </c>
      <c r="D4902" s="457">
        <v>35.89</v>
      </c>
    </row>
    <row r="4903" spans="1:4" ht="13.5" x14ac:dyDescent="0.25">
      <c r="A4903" s="456">
        <v>100862</v>
      </c>
      <c r="B4903" s="456" t="s">
        <v>8753</v>
      </c>
      <c r="C4903" s="456" t="s">
        <v>65</v>
      </c>
      <c r="D4903" s="457">
        <v>40.25</v>
      </c>
    </row>
    <row r="4904" spans="1:4" ht="13.5" x14ac:dyDescent="0.25">
      <c r="A4904" s="456">
        <v>100863</v>
      </c>
      <c r="B4904" s="456" t="s">
        <v>8754</v>
      </c>
      <c r="C4904" s="456" t="s">
        <v>65</v>
      </c>
      <c r="D4904" s="457">
        <v>670.9</v>
      </c>
    </row>
    <row r="4905" spans="1:4" ht="13.5" x14ac:dyDescent="0.25">
      <c r="A4905" s="456">
        <v>100864</v>
      </c>
      <c r="B4905" s="456" t="s">
        <v>8755</v>
      </c>
      <c r="C4905" s="456" t="s">
        <v>65</v>
      </c>
      <c r="D4905" s="457">
        <v>739.15</v>
      </c>
    </row>
    <row r="4906" spans="1:4" ht="13.5" x14ac:dyDescent="0.25">
      <c r="A4906" s="456">
        <v>100865</v>
      </c>
      <c r="B4906" s="456" t="s">
        <v>8756</v>
      </c>
      <c r="C4906" s="456" t="s">
        <v>65</v>
      </c>
      <c r="D4906" s="457">
        <v>666.72</v>
      </c>
    </row>
    <row r="4907" spans="1:4" ht="13.5" x14ac:dyDescent="0.25">
      <c r="A4907" s="456">
        <v>100866</v>
      </c>
      <c r="B4907" s="456" t="s">
        <v>8757</v>
      </c>
      <c r="C4907" s="456" t="s">
        <v>65</v>
      </c>
      <c r="D4907" s="457">
        <v>342.6</v>
      </c>
    </row>
    <row r="4908" spans="1:4" ht="13.5" x14ac:dyDescent="0.25">
      <c r="A4908" s="456">
        <v>100867</v>
      </c>
      <c r="B4908" s="456" t="s">
        <v>8758</v>
      </c>
      <c r="C4908" s="456" t="s">
        <v>65</v>
      </c>
      <c r="D4908" s="457">
        <v>365.1</v>
      </c>
    </row>
    <row r="4909" spans="1:4" ht="13.5" x14ac:dyDescent="0.25">
      <c r="A4909" s="456">
        <v>100868</v>
      </c>
      <c r="B4909" s="456" t="s">
        <v>8759</v>
      </c>
      <c r="C4909" s="456" t="s">
        <v>65</v>
      </c>
      <c r="D4909" s="457">
        <v>380.08</v>
      </c>
    </row>
    <row r="4910" spans="1:4" ht="13.5" x14ac:dyDescent="0.25">
      <c r="A4910" s="456">
        <v>100869</v>
      </c>
      <c r="B4910" s="456" t="s">
        <v>8760</v>
      </c>
      <c r="C4910" s="456" t="s">
        <v>65</v>
      </c>
      <c r="D4910" s="457">
        <v>391.57</v>
      </c>
    </row>
    <row r="4911" spans="1:4" ht="13.5" x14ac:dyDescent="0.25">
      <c r="A4911" s="456">
        <v>100870</v>
      </c>
      <c r="B4911" s="456" t="s">
        <v>8761</v>
      </c>
      <c r="C4911" s="456" t="s">
        <v>65</v>
      </c>
      <c r="D4911" s="457">
        <v>275.33999999999997</v>
      </c>
    </row>
    <row r="4912" spans="1:4" ht="13.5" x14ac:dyDescent="0.25">
      <c r="A4912" s="456">
        <v>100871</v>
      </c>
      <c r="B4912" s="456" t="s">
        <v>8762</v>
      </c>
      <c r="C4912" s="456" t="s">
        <v>65</v>
      </c>
      <c r="D4912" s="457">
        <v>295.32</v>
      </c>
    </row>
    <row r="4913" spans="1:4" ht="13.5" x14ac:dyDescent="0.25">
      <c r="A4913" s="456">
        <v>100872</v>
      </c>
      <c r="B4913" s="456" t="s">
        <v>8763</v>
      </c>
      <c r="C4913" s="456" t="s">
        <v>65</v>
      </c>
      <c r="D4913" s="457">
        <v>308.08</v>
      </c>
    </row>
    <row r="4914" spans="1:4" ht="13.5" x14ac:dyDescent="0.25">
      <c r="A4914" s="456">
        <v>100873</v>
      </c>
      <c r="B4914" s="456" t="s">
        <v>8764</v>
      </c>
      <c r="C4914" s="456" t="s">
        <v>65</v>
      </c>
      <c r="D4914" s="457">
        <v>316.05</v>
      </c>
    </row>
    <row r="4915" spans="1:4" ht="13.5" x14ac:dyDescent="0.25">
      <c r="A4915" s="456">
        <v>100874</v>
      </c>
      <c r="B4915" s="456" t="s">
        <v>8765</v>
      </c>
      <c r="C4915" s="456" t="s">
        <v>65</v>
      </c>
      <c r="D4915" s="457">
        <v>342.6</v>
      </c>
    </row>
    <row r="4916" spans="1:4" ht="13.5" x14ac:dyDescent="0.25">
      <c r="A4916" s="456">
        <v>100875</v>
      </c>
      <c r="B4916" s="456" t="s">
        <v>8766</v>
      </c>
      <c r="C4916" s="456" t="s">
        <v>65</v>
      </c>
      <c r="D4916" s="458">
        <v>1229.0899999999999</v>
      </c>
    </row>
    <row r="4917" spans="1:4" ht="13.5" x14ac:dyDescent="0.25">
      <c r="A4917" s="456">
        <v>100878</v>
      </c>
      <c r="B4917" s="456" t="s">
        <v>12038</v>
      </c>
      <c r="C4917" s="456" t="s">
        <v>65</v>
      </c>
      <c r="D4917" s="457">
        <v>597.05999999999995</v>
      </c>
    </row>
    <row r="4918" spans="1:4" ht="13.5" x14ac:dyDescent="0.25">
      <c r="A4918" s="456">
        <v>98052</v>
      </c>
      <c r="B4918" s="456" t="s">
        <v>11164</v>
      </c>
      <c r="C4918" s="456" t="s">
        <v>65</v>
      </c>
      <c r="D4918" s="458">
        <v>1908.42</v>
      </c>
    </row>
    <row r="4919" spans="1:4" ht="13.5" x14ac:dyDescent="0.25">
      <c r="A4919" s="456">
        <v>98053</v>
      </c>
      <c r="B4919" s="456" t="s">
        <v>11165</v>
      </c>
      <c r="C4919" s="456" t="s">
        <v>65</v>
      </c>
      <c r="D4919" s="458">
        <v>2611.5700000000002</v>
      </c>
    </row>
    <row r="4920" spans="1:4" ht="13.5" x14ac:dyDescent="0.25">
      <c r="A4920" s="456">
        <v>98054</v>
      </c>
      <c r="B4920" s="456" t="s">
        <v>11166</v>
      </c>
      <c r="C4920" s="456" t="s">
        <v>65</v>
      </c>
      <c r="D4920" s="458">
        <v>4209.04</v>
      </c>
    </row>
    <row r="4921" spans="1:4" ht="13.5" x14ac:dyDescent="0.25">
      <c r="A4921" s="456">
        <v>98055</v>
      </c>
      <c r="B4921" s="456" t="s">
        <v>11167</v>
      </c>
      <c r="C4921" s="456" t="s">
        <v>65</v>
      </c>
      <c r="D4921" s="458">
        <v>5700.22</v>
      </c>
    </row>
    <row r="4922" spans="1:4" ht="13.5" x14ac:dyDescent="0.25">
      <c r="A4922" s="456">
        <v>98056</v>
      </c>
      <c r="B4922" s="456" t="s">
        <v>11168</v>
      </c>
      <c r="C4922" s="456" t="s">
        <v>65</v>
      </c>
      <c r="D4922" s="458">
        <v>6640.84</v>
      </c>
    </row>
    <row r="4923" spans="1:4" ht="13.5" x14ac:dyDescent="0.25">
      <c r="A4923" s="456">
        <v>98057</v>
      </c>
      <c r="B4923" s="456" t="s">
        <v>11169</v>
      </c>
      <c r="C4923" s="456" t="s">
        <v>65</v>
      </c>
      <c r="D4923" s="458">
        <v>7858.66</v>
      </c>
    </row>
    <row r="4924" spans="1:4" ht="13.5" x14ac:dyDescent="0.25">
      <c r="A4924" s="456">
        <v>98058</v>
      </c>
      <c r="B4924" s="456" t="s">
        <v>11170</v>
      </c>
      <c r="C4924" s="456" t="s">
        <v>65</v>
      </c>
      <c r="D4924" s="458">
        <v>1633.54</v>
      </c>
    </row>
    <row r="4925" spans="1:4" ht="13.5" x14ac:dyDescent="0.25">
      <c r="A4925" s="456">
        <v>98059</v>
      </c>
      <c r="B4925" s="456" t="s">
        <v>11171</v>
      </c>
      <c r="C4925" s="456" t="s">
        <v>65</v>
      </c>
      <c r="D4925" s="458">
        <v>3496.33</v>
      </c>
    </row>
    <row r="4926" spans="1:4" ht="13.5" x14ac:dyDescent="0.25">
      <c r="A4926" s="456">
        <v>98060</v>
      </c>
      <c r="B4926" s="456" t="s">
        <v>11172</v>
      </c>
      <c r="C4926" s="456" t="s">
        <v>65</v>
      </c>
      <c r="D4926" s="458">
        <v>4863.41</v>
      </c>
    </row>
    <row r="4927" spans="1:4" ht="13.5" x14ac:dyDescent="0.25">
      <c r="A4927" s="456">
        <v>98061</v>
      </c>
      <c r="B4927" s="456" t="s">
        <v>11173</v>
      </c>
      <c r="C4927" s="456" t="s">
        <v>65</v>
      </c>
      <c r="D4927" s="458">
        <v>6738.32</v>
      </c>
    </row>
    <row r="4928" spans="1:4" ht="13.5" x14ac:dyDescent="0.25">
      <c r="A4928" s="456">
        <v>98062</v>
      </c>
      <c r="B4928" s="456" t="s">
        <v>11174</v>
      </c>
      <c r="C4928" s="456" t="s">
        <v>65</v>
      </c>
      <c r="D4928" s="458">
        <v>2683.4</v>
      </c>
    </row>
    <row r="4929" spans="1:4" ht="13.5" x14ac:dyDescent="0.25">
      <c r="A4929" s="456">
        <v>98063</v>
      </c>
      <c r="B4929" s="456" t="s">
        <v>11175</v>
      </c>
      <c r="C4929" s="456" t="s">
        <v>65</v>
      </c>
      <c r="D4929" s="458">
        <v>4082.68</v>
      </c>
    </row>
    <row r="4930" spans="1:4" ht="13.5" x14ac:dyDescent="0.25">
      <c r="A4930" s="456">
        <v>98064</v>
      </c>
      <c r="B4930" s="456" t="s">
        <v>11176</v>
      </c>
      <c r="C4930" s="456" t="s">
        <v>65</v>
      </c>
      <c r="D4930" s="458">
        <v>4703.3</v>
      </c>
    </row>
    <row r="4931" spans="1:4" ht="13.5" x14ac:dyDescent="0.25">
      <c r="A4931" s="456">
        <v>98065</v>
      </c>
      <c r="B4931" s="456" t="s">
        <v>11177</v>
      </c>
      <c r="C4931" s="456" t="s">
        <v>65</v>
      </c>
      <c r="D4931" s="458">
        <v>6519.82</v>
      </c>
    </row>
    <row r="4932" spans="1:4" ht="13.5" x14ac:dyDescent="0.25">
      <c r="A4932" s="456">
        <v>98066</v>
      </c>
      <c r="B4932" s="456" t="s">
        <v>11178</v>
      </c>
      <c r="C4932" s="456" t="s">
        <v>65</v>
      </c>
      <c r="D4932" s="458">
        <v>5160.01</v>
      </c>
    </row>
    <row r="4933" spans="1:4" ht="13.5" x14ac:dyDescent="0.25">
      <c r="A4933" s="456">
        <v>98067</v>
      </c>
      <c r="B4933" s="456" t="s">
        <v>11179</v>
      </c>
      <c r="C4933" s="456" t="s">
        <v>65</v>
      </c>
      <c r="D4933" s="458">
        <v>6896.42</v>
      </c>
    </row>
    <row r="4934" spans="1:4" ht="13.5" x14ac:dyDescent="0.25">
      <c r="A4934" s="456">
        <v>98068</v>
      </c>
      <c r="B4934" s="456" t="s">
        <v>11180</v>
      </c>
      <c r="C4934" s="456" t="s">
        <v>65</v>
      </c>
      <c r="D4934" s="458">
        <v>9742.9699999999993</v>
      </c>
    </row>
    <row r="4935" spans="1:4" ht="13.5" x14ac:dyDescent="0.25">
      <c r="A4935" s="456">
        <v>98069</v>
      </c>
      <c r="B4935" s="456" t="s">
        <v>11181</v>
      </c>
      <c r="C4935" s="456" t="s">
        <v>65</v>
      </c>
      <c r="D4935" s="458">
        <v>12995.11</v>
      </c>
    </row>
    <row r="4936" spans="1:4" ht="13.5" x14ac:dyDescent="0.25">
      <c r="A4936" s="456">
        <v>98070</v>
      </c>
      <c r="B4936" s="456" t="s">
        <v>11182</v>
      </c>
      <c r="C4936" s="456" t="s">
        <v>65</v>
      </c>
      <c r="D4936" s="458">
        <v>14937.27</v>
      </c>
    </row>
    <row r="4937" spans="1:4" ht="13.5" x14ac:dyDescent="0.25">
      <c r="A4937" s="456">
        <v>98071</v>
      </c>
      <c r="B4937" s="456" t="s">
        <v>11183</v>
      </c>
      <c r="C4937" s="456" t="s">
        <v>65</v>
      </c>
      <c r="D4937" s="458">
        <v>16499.28</v>
      </c>
    </row>
    <row r="4938" spans="1:4" ht="13.5" x14ac:dyDescent="0.25">
      <c r="A4938" s="456">
        <v>98072</v>
      </c>
      <c r="B4938" s="456" t="s">
        <v>11184</v>
      </c>
      <c r="C4938" s="456" t="s">
        <v>65</v>
      </c>
      <c r="D4938" s="458">
        <v>4266.1099999999997</v>
      </c>
    </row>
    <row r="4939" spans="1:4" ht="13.5" x14ac:dyDescent="0.25">
      <c r="A4939" s="456">
        <v>98073</v>
      </c>
      <c r="B4939" s="456" t="s">
        <v>11185</v>
      </c>
      <c r="C4939" s="456" t="s">
        <v>65</v>
      </c>
      <c r="D4939" s="458">
        <v>6581.41</v>
      </c>
    </row>
    <row r="4940" spans="1:4" ht="13.5" x14ac:dyDescent="0.25">
      <c r="A4940" s="456">
        <v>98074</v>
      </c>
      <c r="B4940" s="456" t="s">
        <v>11186</v>
      </c>
      <c r="C4940" s="456" t="s">
        <v>65</v>
      </c>
      <c r="D4940" s="458">
        <v>10098.31</v>
      </c>
    </row>
    <row r="4941" spans="1:4" ht="13.5" x14ac:dyDescent="0.25">
      <c r="A4941" s="456">
        <v>98075</v>
      </c>
      <c r="B4941" s="456" t="s">
        <v>11187</v>
      </c>
      <c r="C4941" s="456" t="s">
        <v>65</v>
      </c>
      <c r="D4941" s="458">
        <v>13069.41</v>
      </c>
    </row>
    <row r="4942" spans="1:4" ht="13.5" x14ac:dyDescent="0.25">
      <c r="A4942" s="456">
        <v>98076</v>
      </c>
      <c r="B4942" s="456" t="s">
        <v>11188</v>
      </c>
      <c r="C4942" s="456" t="s">
        <v>65</v>
      </c>
      <c r="D4942" s="458">
        <v>14985.41</v>
      </c>
    </row>
    <row r="4943" spans="1:4" ht="13.5" x14ac:dyDescent="0.25">
      <c r="A4943" s="456">
        <v>98077</v>
      </c>
      <c r="B4943" s="456" t="s">
        <v>11189</v>
      </c>
      <c r="C4943" s="456" t="s">
        <v>65</v>
      </c>
      <c r="D4943" s="458">
        <v>17599.29</v>
      </c>
    </row>
    <row r="4944" spans="1:4" ht="13.5" x14ac:dyDescent="0.25">
      <c r="A4944" s="456">
        <v>98078</v>
      </c>
      <c r="B4944" s="456" t="s">
        <v>11190</v>
      </c>
      <c r="C4944" s="456" t="s">
        <v>65</v>
      </c>
      <c r="D4944" s="458">
        <v>4604.42</v>
      </c>
    </row>
    <row r="4945" spans="1:4" ht="13.5" x14ac:dyDescent="0.25">
      <c r="A4945" s="456">
        <v>98079</v>
      </c>
      <c r="B4945" s="456" t="s">
        <v>11191</v>
      </c>
      <c r="C4945" s="456" t="s">
        <v>65</v>
      </c>
      <c r="D4945" s="458">
        <v>8021.79</v>
      </c>
    </row>
    <row r="4946" spans="1:4" ht="13.5" x14ac:dyDescent="0.25">
      <c r="A4946" s="456">
        <v>98080</v>
      </c>
      <c r="B4946" s="456" t="s">
        <v>11192</v>
      </c>
      <c r="C4946" s="456" t="s">
        <v>65</v>
      </c>
      <c r="D4946" s="458">
        <v>10236.68</v>
      </c>
    </row>
    <row r="4947" spans="1:4" ht="13.5" x14ac:dyDescent="0.25">
      <c r="A4947" s="456">
        <v>98081</v>
      </c>
      <c r="B4947" s="456" t="s">
        <v>11193</v>
      </c>
      <c r="C4947" s="456" t="s">
        <v>65</v>
      </c>
      <c r="D4947" s="458">
        <v>15104.24</v>
      </c>
    </row>
    <row r="4948" spans="1:4" ht="13.5" x14ac:dyDescent="0.25">
      <c r="A4948" s="456">
        <v>98082</v>
      </c>
      <c r="B4948" s="456" t="s">
        <v>11194</v>
      </c>
      <c r="C4948" s="456" t="s">
        <v>65</v>
      </c>
      <c r="D4948" s="458">
        <v>3649.94</v>
      </c>
    </row>
    <row r="4949" spans="1:4" ht="13.5" x14ac:dyDescent="0.25">
      <c r="A4949" s="456">
        <v>98083</v>
      </c>
      <c r="B4949" s="456" t="s">
        <v>11195</v>
      </c>
      <c r="C4949" s="456" t="s">
        <v>65</v>
      </c>
      <c r="D4949" s="458">
        <v>4816.72</v>
      </c>
    </row>
    <row r="4950" spans="1:4" ht="13.5" x14ac:dyDescent="0.25">
      <c r="A4950" s="456">
        <v>98084</v>
      </c>
      <c r="B4950" s="456" t="s">
        <v>11196</v>
      </c>
      <c r="C4950" s="456" t="s">
        <v>65</v>
      </c>
      <c r="D4950" s="458">
        <v>6752.76</v>
      </c>
    </row>
    <row r="4951" spans="1:4" ht="13.5" x14ac:dyDescent="0.25">
      <c r="A4951" s="456">
        <v>98085</v>
      </c>
      <c r="B4951" s="456" t="s">
        <v>11197</v>
      </c>
      <c r="C4951" s="456" t="s">
        <v>65</v>
      </c>
      <c r="D4951" s="458">
        <v>9131.33</v>
      </c>
    </row>
    <row r="4952" spans="1:4" ht="13.5" x14ac:dyDescent="0.25">
      <c r="A4952" s="456">
        <v>98086</v>
      </c>
      <c r="B4952" s="456" t="s">
        <v>11198</v>
      </c>
      <c r="C4952" s="456" t="s">
        <v>65</v>
      </c>
      <c r="D4952" s="458">
        <v>10326.49</v>
      </c>
    </row>
    <row r="4953" spans="1:4" ht="13.5" x14ac:dyDescent="0.25">
      <c r="A4953" s="456">
        <v>98087</v>
      </c>
      <c r="B4953" s="456" t="s">
        <v>11199</v>
      </c>
      <c r="C4953" s="456" t="s">
        <v>65</v>
      </c>
      <c r="D4953" s="458">
        <v>11065.75</v>
      </c>
    </row>
    <row r="4954" spans="1:4" ht="13.5" x14ac:dyDescent="0.25">
      <c r="A4954" s="456">
        <v>98088</v>
      </c>
      <c r="B4954" s="456" t="s">
        <v>11200</v>
      </c>
      <c r="C4954" s="456" t="s">
        <v>65</v>
      </c>
      <c r="D4954" s="458">
        <v>3119.07</v>
      </c>
    </row>
    <row r="4955" spans="1:4" ht="13.5" x14ac:dyDescent="0.25">
      <c r="A4955" s="456">
        <v>98089</v>
      </c>
      <c r="B4955" s="456" t="s">
        <v>11201</v>
      </c>
      <c r="C4955" s="456" t="s">
        <v>65</v>
      </c>
      <c r="D4955" s="458">
        <v>4896.87</v>
      </c>
    </row>
    <row r="4956" spans="1:4" ht="13.5" x14ac:dyDescent="0.25">
      <c r="A4956" s="456">
        <v>98090</v>
      </c>
      <c r="B4956" s="456" t="s">
        <v>11202</v>
      </c>
      <c r="C4956" s="456" t="s">
        <v>65</v>
      </c>
      <c r="D4956" s="458">
        <v>7648.84</v>
      </c>
    </row>
    <row r="4957" spans="1:4" ht="13.5" x14ac:dyDescent="0.25">
      <c r="A4957" s="456">
        <v>98091</v>
      </c>
      <c r="B4957" s="456" t="s">
        <v>11203</v>
      </c>
      <c r="C4957" s="456" t="s">
        <v>65</v>
      </c>
      <c r="D4957" s="458">
        <v>9869.0499999999993</v>
      </c>
    </row>
    <row r="4958" spans="1:4" ht="13.5" x14ac:dyDescent="0.25">
      <c r="A4958" s="456">
        <v>98092</v>
      </c>
      <c r="B4958" s="456" t="s">
        <v>11204</v>
      </c>
      <c r="C4958" s="456" t="s">
        <v>65</v>
      </c>
      <c r="D4958" s="458">
        <v>11553.02</v>
      </c>
    </row>
    <row r="4959" spans="1:4" ht="13.5" x14ac:dyDescent="0.25">
      <c r="A4959" s="456">
        <v>98093</v>
      </c>
      <c r="B4959" s="456" t="s">
        <v>11205</v>
      </c>
      <c r="C4959" s="456" t="s">
        <v>65</v>
      </c>
      <c r="D4959" s="458">
        <v>13622.19</v>
      </c>
    </row>
    <row r="4960" spans="1:4" ht="13.5" x14ac:dyDescent="0.25">
      <c r="A4960" s="456">
        <v>98094</v>
      </c>
      <c r="B4960" s="456" t="s">
        <v>11206</v>
      </c>
      <c r="C4960" s="456" t="s">
        <v>65</v>
      </c>
      <c r="D4960" s="458">
        <v>2626.33</v>
      </c>
    </row>
    <row r="4961" spans="1:4" ht="13.5" x14ac:dyDescent="0.25">
      <c r="A4961" s="456">
        <v>98099</v>
      </c>
      <c r="B4961" s="456" t="s">
        <v>11207</v>
      </c>
      <c r="C4961" s="456" t="s">
        <v>65</v>
      </c>
      <c r="D4961" s="458">
        <v>4476.22</v>
      </c>
    </row>
    <row r="4962" spans="1:4" ht="13.5" x14ac:dyDescent="0.25">
      <c r="A4962" s="456">
        <v>98100</v>
      </c>
      <c r="B4962" s="456" t="s">
        <v>11208</v>
      </c>
      <c r="C4962" s="456" t="s">
        <v>65</v>
      </c>
      <c r="D4962" s="458">
        <v>5820.23</v>
      </c>
    </row>
    <row r="4963" spans="1:4" ht="13.5" x14ac:dyDescent="0.25">
      <c r="A4963" s="456">
        <v>98101</v>
      </c>
      <c r="B4963" s="456" t="s">
        <v>11209</v>
      </c>
      <c r="C4963" s="456" t="s">
        <v>65</v>
      </c>
      <c r="D4963" s="458">
        <v>8578.49</v>
      </c>
    </row>
    <row r="4964" spans="1:4" ht="13.5" x14ac:dyDescent="0.25">
      <c r="A4964" s="456">
        <v>98109</v>
      </c>
      <c r="B4964" s="456" t="s">
        <v>11210</v>
      </c>
      <c r="C4964" s="456" t="s">
        <v>65</v>
      </c>
      <c r="D4964" s="457">
        <v>731.89</v>
      </c>
    </row>
    <row r="4965" spans="1:4" ht="13.5" x14ac:dyDescent="0.25">
      <c r="A4965" s="456">
        <v>98110</v>
      </c>
      <c r="B4965" s="456" t="s">
        <v>11211</v>
      </c>
      <c r="C4965" s="456" t="s">
        <v>65</v>
      </c>
      <c r="D4965" s="457">
        <v>394.88</v>
      </c>
    </row>
    <row r="4966" spans="1:4" ht="13.5" x14ac:dyDescent="0.25">
      <c r="A4966" s="456">
        <v>98111</v>
      </c>
      <c r="B4966" s="456" t="s">
        <v>11212</v>
      </c>
      <c r="C4966" s="456" t="s">
        <v>65</v>
      </c>
      <c r="D4966" s="457">
        <v>52.71</v>
      </c>
    </row>
    <row r="4967" spans="1:4" ht="13.5" x14ac:dyDescent="0.25">
      <c r="A4967" s="456">
        <v>98112</v>
      </c>
      <c r="B4967" s="456" t="s">
        <v>11213</v>
      </c>
      <c r="C4967" s="456" t="s">
        <v>65</v>
      </c>
      <c r="D4967" s="457">
        <v>125.07</v>
      </c>
    </row>
    <row r="4968" spans="1:4" ht="13.5" x14ac:dyDescent="0.25">
      <c r="A4968" s="456">
        <v>98114</v>
      </c>
      <c r="B4968" s="456" t="s">
        <v>11214</v>
      </c>
      <c r="C4968" s="456" t="s">
        <v>65</v>
      </c>
      <c r="D4968" s="457">
        <v>725.11</v>
      </c>
    </row>
    <row r="4969" spans="1:4" ht="13.5" x14ac:dyDescent="0.25">
      <c r="A4969" s="456">
        <v>98115</v>
      </c>
      <c r="B4969" s="456" t="s">
        <v>11215</v>
      </c>
      <c r="C4969" s="456" t="s">
        <v>65</v>
      </c>
      <c r="D4969" s="457">
        <v>136.47</v>
      </c>
    </row>
    <row r="4970" spans="1:4" ht="13.5" x14ac:dyDescent="0.25">
      <c r="A4970" s="456">
        <v>89957</v>
      </c>
      <c r="B4970" s="456" t="s">
        <v>2629</v>
      </c>
      <c r="C4970" s="456" t="s">
        <v>65</v>
      </c>
      <c r="D4970" s="457">
        <v>120.03</v>
      </c>
    </row>
    <row r="4971" spans="1:4" ht="13.5" x14ac:dyDescent="0.25">
      <c r="A4971" s="456">
        <v>89959</v>
      </c>
      <c r="B4971" s="456" t="s">
        <v>2630</v>
      </c>
      <c r="C4971" s="456" t="s">
        <v>65</v>
      </c>
      <c r="D4971" s="457">
        <v>216.12</v>
      </c>
    </row>
    <row r="4972" spans="1:4" ht="13.5" x14ac:dyDescent="0.25">
      <c r="A4972" s="456">
        <v>89349</v>
      </c>
      <c r="B4972" s="456" t="s">
        <v>12039</v>
      </c>
      <c r="C4972" s="456" t="s">
        <v>65</v>
      </c>
      <c r="D4972" s="457">
        <v>21.18</v>
      </c>
    </row>
    <row r="4973" spans="1:4" ht="13.5" x14ac:dyDescent="0.25">
      <c r="A4973" s="456">
        <v>89351</v>
      </c>
      <c r="B4973" s="456" t="s">
        <v>12040</v>
      </c>
      <c r="C4973" s="456" t="s">
        <v>65</v>
      </c>
      <c r="D4973" s="457">
        <v>26.23</v>
      </c>
    </row>
    <row r="4974" spans="1:4" ht="13.5" x14ac:dyDescent="0.25">
      <c r="A4974" s="456">
        <v>89352</v>
      </c>
      <c r="B4974" s="456" t="s">
        <v>12041</v>
      </c>
      <c r="C4974" s="456" t="s">
        <v>65</v>
      </c>
      <c r="D4974" s="457">
        <v>28.7</v>
      </c>
    </row>
    <row r="4975" spans="1:4" ht="13.5" x14ac:dyDescent="0.25">
      <c r="A4975" s="456">
        <v>89353</v>
      </c>
      <c r="B4975" s="456" t="s">
        <v>12042</v>
      </c>
      <c r="C4975" s="456" t="s">
        <v>65</v>
      </c>
      <c r="D4975" s="457">
        <v>31.61</v>
      </c>
    </row>
    <row r="4976" spans="1:4" ht="13.5" x14ac:dyDescent="0.25">
      <c r="A4976" s="456">
        <v>89354</v>
      </c>
      <c r="B4976" s="456" t="s">
        <v>12043</v>
      </c>
      <c r="C4976" s="456" t="s">
        <v>65</v>
      </c>
      <c r="D4976" s="457">
        <v>473.16</v>
      </c>
    </row>
    <row r="4977" spans="1:4" ht="13.5" x14ac:dyDescent="0.25">
      <c r="A4977" s="456">
        <v>89969</v>
      </c>
      <c r="B4977" s="456" t="s">
        <v>2631</v>
      </c>
      <c r="C4977" s="456" t="s">
        <v>65</v>
      </c>
      <c r="D4977" s="457">
        <v>34.840000000000003</v>
      </c>
    </row>
    <row r="4978" spans="1:4" ht="13.5" x14ac:dyDescent="0.25">
      <c r="A4978" s="456">
        <v>89970</v>
      </c>
      <c r="B4978" s="456" t="s">
        <v>2632</v>
      </c>
      <c r="C4978" s="456" t="s">
        <v>65</v>
      </c>
      <c r="D4978" s="457">
        <v>39.25</v>
      </c>
    </row>
    <row r="4979" spans="1:4" ht="13.5" x14ac:dyDescent="0.25">
      <c r="A4979" s="456">
        <v>89971</v>
      </c>
      <c r="B4979" s="456" t="s">
        <v>2633</v>
      </c>
      <c r="C4979" s="456" t="s">
        <v>65</v>
      </c>
      <c r="D4979" s="457">
        <v>38.96</v>
      </c>
    </row>
    <row r="4980" spans="1:4" ht="13.5" x14ac:dyDescent="0.25">
      <c r="A4980" s="456">
        <v>89972</v>
      </c>
      <c r="B4980" s="456" t="s">
        <v>2634</v>
      </c>
      <c r="C4980" s="456" t="s">
        <v>65</v>
      </c>
      <c r="D4980" s="457">
        <v>43.83</v>
      </c>
    </row>
    <row r="4981" spans="1:4" ht="13.5" x14ac:dyDescent="0.25">
      <c r="A4981" s="456">
        <v>89973</v>
      </c>
      <c r="B4981" s="456" t="s">
        <v>2635</v>
      </c>
      <c r="C4981" s="456" t="s">
        <v>65</v>
      </c>
      <c r="D4981" s="457">
        <v>707.23</v>
      </c>
    </row>
    <row r="4982" spans="1:4" ht="13.5" x14ac:dyDescent="0.25">
      <c r="A4982" s="456">
        <v>89974</v>
      </c>
      <c r="B4982" s="456" t="s">
        <v>2636</v>
      </c>
      <c r="C4982" s="456" t="s">
        <v>65</v>
      </c>
      <c r="D4982" s="457">
        <v>306.02999999999997</v>
      </c>
    </row>
    <row r="4983" spans="1:4" ht="13.5" x14ac:dyDescent="0.25">
      <c r="A4983" s="456">
        <v>89984</v>
      </c>
      <c r="B4983" s="456" t="s">
        <v>12044</v>
      </c>
      <c r="C4983" s="456" t="s">
        <v>65</v>
      </c>
      <c r="D4983" s="457">
        <v>67.73</v>
      </c>
    </row>
    <row r="4984" spans="1:4" ht="13.5" x14ac:dyDescent="0.25">
      <c r="A4984" s="456">
        <v>89985</v>
      </c>
      <c r="B4984" s="456" t="s">
        <v>12045</v>
      </c>
      <c r="C4984" s="456" t="s">
        <v>65</v>
      </c>
      <c r="D4984" s="457">
        <v>71.290000000000006</v>
      </c>
    </row>
    <row r="4985" spans="1:4" ht="13.5" x14ac:dyDescent="0.25">
      <c r="A4985" s="456">
        <v>89986</v>
      </c>
      <c r="B4985" s="456" t="s">
        <v>12046</v>
      </c>
      <c r="C4985" s="456" t="s">
        <v>65</v>
      </c>
      <c r="D4985" s="457">
        <v>66.010000000000005</v>
      </c>
    </row>
    <row r="4986" spans="1:4" ht="13.5" x14ac:dyDescent="0.25">
      <c r="A4986" s="456">
        <v>89987</v>
      </c>
      <c r="B4986" s="456" t="s">
        <v>12047</v>
      </c>
      <c r="C4986" s="456" t="s">
        <v>65</v>
      </c>
      <c r="D4986" s="457">
        <v>75.069999999999993</v>
      </c>
    </row>
    <row r="4987" spans="1:4" ht="13.5" x14ac:dyDescent="0.25">
      <c r="A4987" s="456">
        <v>90371</v>
      </c>
      <c r="B4987" s="456" t="s">
        <v>12048</v>
      </c>
      <c r="C4987" s="456" t="s">
        <v>65</v>
      </c>
      <c r="D4987" s="457">
        <v>21.82</v>
      </c>
    </row>
    <row r="4988" spans="1:4" ht="13.5" x14ac:dyDescent="0.25">
      <c r="A4988" s="456">
        <v>94489</v>
      </c>
      <c r="B4988" s="456" t="s">
        <v>12049</v>
      </c>
      <c r="C4988" s="456" t="s">
        <v>65</v>
      </c>
      <c r="D4988" s="457">
        <v>22.54</v>
      </c>
    </row>
    <row r="4989" spans="1:4" ht="13.5" x14ac:dyDescent="0.25">
      <c r="A4989" s="456">
        <v>94490</v>
      </c>
      <c r="B4989" s="456" t="s">
        <v>12050</v>
      </c>
      <c r="C4989" s="456" t="s">
        <v>65</v>
      </c>
      <c r="D4989" s="457">
        <v>32.93</v>
      </c>
    </row>
    <row r="4990" spans="1:4" ht="13.5" x14ac:dyDescent="0.25">
      <c r="A4990" s="456">
        <v>94491</v>
      </c>
      <c r="B4990" s="456" t="s">
        <v>12051</v>
      </c>
      <c r="C4990" s="456" t="s">
        <v>65</v>
      </c>
      <c r="D4990" s="457">
        <v>45.23</v>
      </c>
    </row>
    <row r="4991" spans="1:4" ht="13.5" x14ac:dyDescent="0.25">
      <c r="A4991" s="456">
        <v>94492</v>
      </c>
      <c r="B4991" s="456" t="s">
        <v>12052</v>
      </c>
      <c r="C4991" s="456" t="s">
        <v>65</v>
      </c>
      <c r="D4991" s="457">
        <v>46.46</v>
      </c>
    </row>
    <row r="4992" spans="1:4" ht="13.5" x14ac:dyDescent="0.25">
      <c r="A4992" s="456">
        <v>94493</v>
      </c>
      <c r="B4992" s="456" t="s">
        <v>12053</v>
      </c>
      <c r="C4992" s="456" t="s">
        <v>65</v>
      </c>
      <c r="D4992" s="457">
        <v>85.49</v>
      </c>
    </row>
    <row r="4993" spans="1:4" ht="13.5" x14ac:dyDescent="0.25">
      <c r="A4993" s="456">
        <v>94495</v>
      </c>
      <c r="B4993" s="456" t="s">
        <v>12054</v>
      </c>
      <c r="C4993" s="456" t="s">
        <v>65</v>
      </c>
      <c r="D4993" s="457">
        <v>48.89</v>
      </c>
    </row>
    <row r="4994" spans="1:4" ht="13.5" x14ac:dyDescent="0.25">
      <c r="A4994" s="456">
        <v>94496</v>
      </c>
      <c r="B4994" s="456" t="s">
        <v>12055</v>
      </c>
      <c r="C4994" s="456" t="s">
        <v>65</v>
      </c>
      <c r="D4994" s="457">
        <v>66.599999999999994</v>
      </c>
    </row>
    <row r="4995" spans="1:4" ht="13.5" x14ac:dyDescent="0.25">
      <c r="A4995" s="456">
        <v>94497</v>
      </c>
      <c r="B4995" s="456" t="s">
        <v>12056</v>
      </c>
      <c r="C4995" s="456" t="s">
        <v>65</v>
      </c>
      <c r="D4995" s="457">
        <v>84.36</v>
      </c>
    </row>
    <row r="4996" spans="1:4" ht="13.5" x14ac:dyDescent="0.25">
      <c r="A4996" s="456">
        <v>94498</v>
      </c>
      <c r="B4996" s="456" t="s">
        <v>12057</v>
      </c>
      <c r="C4996" s="456" t="s">
        <v>65</v>
      </c>
      <c r="D4996" s="457">
        <v>116.42</v>
      </c>
    </row>
    <row r="4997" spans="1:4" ht="13.5" x14ac:dyDescent="0.25">
      <c r="A4997" s="456">
        <v>94499</v>
      </c>
      <c r="B4997" s="456" t="s">
        <v>12058</v>
      </c>
      <c r="C4997" s="456" t="s">
        <v>65</v>
      </c>
      <c r="D4997" s="457">
        <v>231.51</v>
      </c>
    </row>
    <row r="4998" spans="1:4" ht="13.5" x14ac:dyDescent="0.25">
      <c r="A4998" s="456">
        <v>94500</v>
      </c>
      <c r="B4998" s="456" t="s">
        <v>12059</v>
      </c>
      <c r="C4998" s="456" t="s">
        <v>65</v>
      </c>
      <c r="D4998" s="457">
        <v>281</v>
      </c>
    </row>
    <row r="4999" spans="1:4" ht="13.5" x14ac:dyDescent="0.25">
      <c r="A4999" s="456">
        <v>94501</v>
      </c>
      <c r="B4999" s="456" t="s">
        <v>12060</v>
      </c>
      <c r="C4999" s="456" t="s">
        <v>65</v>
      </c>
      <c r="D4999" s="457">
        <v>567.20000000000005</v>
      </c>
    </row>
    <row r="5000" spans="1:4" ht="13.5" x14ac:dyDescent="0.25">
      <c r="A5000" s="456">
        <v>94792</v>
      </c>
      <c r="B5000" s="456" t="s">
        <v>12061</v>
      </c>
      <c r="C5000" s="456" t="s">
        <v>65</v>
      </c>
      <c r="D5000" s="457">
        <v>91.46</v>
      </c>
    </row>
    <row r="5001" spans="1:4" ht="13.5" x14ac:dyDescent="0.25">
      <c r="A5001" s="456">
        <v>94793</v>
      </c>
      <c r="B5001" s="456" t="s">
        <v>12062</v>
      </c>
      <c r="C5001" s="456" t="s">
        <v>65</v>
      </c>
      <c r="D5001" s="457">
        <v>125.31</v>
      </c>
    </row>
    <row r="5002" spans="1:4" ht="13.5" x14ac:dyDescent="0.25">
      <c r="A5002" s="456">
        <v>94794</v>
      </c>
      <c r="B5002" s="456" t="s">
        <v>12063</v>
      </c>
      <c r="C5002" s="456" t="s">
        <v>65</v>
      </c>
      <c r="D5002" s="457">
        <v>132.9</v>
      </c>
    </row>
    <row r="5003" spans="1:4" ht="13.5" x14ac:dyDescent="0.25">
      <c r="A5003" s="456">
        <v>94795</v>
      </c>
      <c r="B5003" s="456" t="s">
        <v>12064</v>
      </c>
      <c r="C5003" s="456" t="s">
        <v>65</v>
      </c>
      <c r="D5003" s="457">
        <v>40.049999999999997</v>
      </c>
    </row>
    <row r="5004" spans="1:4" ht="13.5" x14ac:dyDescent="0.25">
      <c r="A5004" s="456">
        <v>94796</v>
      </c>
      <c r="B5004" s="456" t="s">
        <v>12065</v>
      </c>
      <c r="C5004" s="456" t="s">
        <v>65</v>
      </c>
      <c r="D5004" s="457">
        <v>45.41</v>
      </c>
    </row>
    <row r="5005" spans="1:4" ht="13.5" x14ac:dyDescent="0.25">
      <c r="A5005" s="456">
        <v>94797</v>
      </c>
      <c r="B5005" s="456" t="s">
        <v>12066</v>
      </c>
      <c r="C5005" s="456" t="s">
        <v>65</v>
      </c>
      <c r="D5005" s="457">
        <v>95.51</v>
      </c>
    </row>
    <row r="5006" spans="1:4" ht="13.5" x14ac:dyDescent="0.25">
      <c r="A5006" s="456">
        <v>94798</v>
      </c>
      <c r="B5006" s="456" t="s">
        <v>12067</v>
      </c>
      <c r="C5006" s="456" t="s">
        <v>65</v>
      </c>
      <c r="D5006" s="457">
        <v>159.24</v>
      </c>
    </row>
    <row r="5007" spans="1:4" ht="13.5" x14ac:dyDescent="0.25">
      <c r="A5007" s="456">
        <v>94799</v>
      </c>
      <c r="B5007" s="456" t="s">
        <v>12068</v>
      </c>
      <c r="C5007" s="456" t="s">
        <v>65</v>
      </c>
      <c r="D5007" s="457">
        <v>195.22</v>
      </c>
    </row>
    <row r="5008" spans="1:4" ht="13.5" x14ac:dyDescent="0.25">
      <c r="A5008" s="456">
        <v>94800</v>
      </c>
      <c r="B5008" s="456" t="s">
        <v>12069</v>
      </c>
      <c r="C5008" s="456" t="s">
        <v>65</v>
      </c>
      <c r="D5008" s="457">
        <v>250.61</v>
      </c>
    </row>
    <row r="5009" spans="1:4" ht="13.5" x14ac:dyDescent="0.25">
      <c r="A5009" s="456">
        <v>95248</v>
      </c>
      <c r="B5009" s="456" t="s">
        <v>12070</v>
      </c>
      <c r="C5009" s="456" t="s">
        <v>65</v>
      </c>
      <c r="D5009" s="457">
        <v>41.58</v>
      </c>
    </row>
    <row r="5010" spans="1:4" ht="13.5" x14ac:dyDescent="0.25">
      <c r="A5010" s="456">
        <v>95249</v>
      </c>
      <c r="B5010" s="456" t="s">
        <v>12071</v>
      </c>
      <c r="C5010" s="456" t="s">
        <v>65</v>
      </c>
      <c r="D5010" s="457">
        <v>49.04</v>
      </c>
    </row>
    <row r="5011" spans="1:4" ht="13.5" x14ac:dyDescent="0.25">
      <c r="A5011" s="456">
        <v>95250</v>
      </c>
      <c r="B5011" s="456" t="s">
        <v>12072</v>
      </c>
      <c r="C5011" s="456" t="s">
        <v>65</v>
      </c>
      <c r="D5011" s="457">
        <v>66.2</v>
      </c>
    </row>
    <row r="5012" spans="1:4" ht="13.5" x14ac:dyDescent="0.25">
      <c r="A5012" s="456">
        <v>95251</v>
      </c>
      <c r="B5012" s="456" t="s">
        <v>12073</v>
      </c>
      <c r="C5012" s="456" t="s">
        <v>65</v>
      </c>
      <c r="D5012" s="457">
        <v>97.89</v>
      </c>
    </row>
    <row r="5013" spans="1:4" ht="13.5" x14ac:dyDescent="0.25">
      <c r="A5013" s="456">
        <v>95252</v>
      </c>
      <c r="B5013" s="456" t="s">
        <v>12074</v>
      </c>
      <c r="C5013" s="456" t="s">
        <v>65</v>
      </c>
      <c r="D5013" s="457">
        <v>118.7</v>
      </c>
    </row>
    <row r="5014" spans="1:4" ht="13.5" x14ac:dyDescent="0.25">
      <c r="A5014" s="456">
        <v>95253</v>
      </c>
      <c r="B5014" s="456" t="s">
        <v>12075</v>
      </c>
      <c r="C5014" s="456" t="s">
        <v>65</v>
      </c>
      <c r="D5014" s="457">
        <v>180.39</v>
      </c>
    </row>
    <row r="5015" spans="1:4" ht="13.5" x14ac:dyDescent="0.25">
      <c r="A5015" s="456">
        <v>99619</v>
      </c>
      <c r="B5015" s="456" t="s">
        <v>12076</v>
      </c>
      <c r="C5015" s="456" t="s">
        <v>65</v>
      </c>
      <c r="D5015" s="457">
        <v>93.95</v>
      </c>
    </row>
    <row r="5016" spans="1:4" ht="13.5" x14ac:dyDescent="0.25">
      <c r="A5016" s="456">
        <v>99620</v>
      </c>
      <c r="B5016" s="456" t="s">
        <v>12077</v>
      </c>
      <c r="C5016" s="456" t="s">
        <v>65</v>
      </c>
      <c r="D5016" s="457">
        <v>127.65</v>
      </c>
    </row>
    <row r="5017" spans="1:4" ht="13.5" x14ac:dyDescent="0.25">
      <c r="A5017" s="456">
        <v>99621</v>
      </c>
      <c r="B5017" s="456" t="s">
        <v>12078</v>
      </c>
      <c r="C5017" s="456" t="s">
        <v>65</v>
      </c>
      <c r="D5017" s="457">
        <v>190.26</v>
      </c>
    </row>
    <row r="5018" spans="1:4" ht="13.5" x14ac:dyDescent="0.25">
      <c r="A5018" s="456">
        <v>99622</v>
      </c>
      <c r="B5018" s="456" t="s">
        <v>12079</v>
      </c>
      <c r="C5018" s="456" t="s">
        <v>65</v>
      </c>
      <c r="D5018" s="457">
        <v>214.08</v>
      </c>
    </row>
    <row r="5019" spans="1:4" ht="13.5" x14ac:dyDescent="0.25">
      <c r="A5019" s="456">
        <v>99623</v>
      </c>
      <c r="B5019" s="456" t="s">
        <v>12080</v>
      </c>
      <c r="C5019" s="456" t="s">
        <v>65</v>
      </c>
      <c r="D5019" s="457">
        <v>298.76</v>
      </c>
    </row>
    <row r="5020" spans="1:4" ht="13.5" x14ac:dyDescent="0.25">
      <c r="A5020" s="456">
        <v>99624</v>
      </c>
      <c r="B5020" s="456" t="s">
        <v>12081</v>
      </c>
      <c r="C5020" s="456" t="s">
        <v>65</v>
      </c>
      <c r="D5020" s="457">
        <v>425.96</v>
      </c>
    </row>
    <row r="5021" spans="1:4" ht="13.5" x14ac:dyDescent="0.25">
      <c r="A5021" s="456">
        <v>99625</v>
      </c>
      <c r="B5021" s="456" t="s">
        <v>12082</v>
      </c>
      <c r="C5021" s="456" t="s">
        <v>65</v>
      </c>
      <c r="D5021" s="457">
        <v>585.99</v>
      </c>
    </row>
    <row r="5022" spans="1:4" ht="13.5" x14ac:dyDescent="0.25">
      <c r="A5022" s="456">
        <v>99626</v>
      </c>
      <c r="B5022" s="456" t="s">
        <v>12083</v>
      </c>
      <c r="C5022" s="456" t="s">
        <v>65</v>
      </c>
      <c r="D5022" s="457">
        <v>902.55</v>
      </c>
    </row>
    <row r="5023" spans="1:4" ht="13.5" x14ac:dyDescent="0.25">
      <c r="A5023" s="456">
        <v>99627</v>
      </c>
      <c r="B5023" s="456" t="s">
        <v>12084</v>
      </c>
      <c r="C5023" s="456" t="s">
        <v>65</v>
      </c>
      <c r="D5023" s="457">
        <v>56.7</v>
      </c>
    </row>
    <row r="5024" spans="1:4" ht="13.5" x14ac:dyDescent="0.25">
      <c r="A5024" s="456">
        <v>99628</v>
      </c>
      <c r="B5024" s="456" t="s">
        <v>12085</v>
      </c>
      <c r="C5024" s="456" t="s">
        <v>65</v>
      </c>
      <c r="D5024" s="457">
        <v>61.81</v>
      </c>
    </row>
    <row r="5025" spans="1:4" ht="13.5" x14ac:dyDescent="0.25">
      <c r="A5025" s="456">
        <v>99629</v>
      </c>
      <c r="B5025" s="456" t="s">
        <v>12086</v>
      </c>
      <c r="C5025" s="456" t="s">
        <v>65</v>
      </c>
      <c r="D5025" s="457">
        <v>68.650000000000006</v>
      </c>
    </row>
    <row r="5026" spans="1:4" ht="13.5" x14ac:dyDescent="0.25">
      <c r="A5026" s="456">
        <v>99630</v>
      </c>
      <c r="B5026" s="456" t="s">
        <v>12087</v>
      </c>
      <c r="C5026" s="456" t="s">
        <v>65</v>
      </c>
      <c r="D5026" s="457">
        <v>102.15</v>
      </c>
    </row>
    <row r="5027" spans="1:4" ht="13.5" x14ac:dyDescent="0.25">
      <c r="A5027" s="456">
        <v>99631</v>
      </c>
      <c r="B5027" s="456" t="s">
        <v>12088</v>
      </c>
      <c r="C5027" s="456" t="s">
        <v>65</v>
      </c>
      <c r="D5027" s="457">
        <v>118.85</v>
      </c>
    </row>
    <row r="5028" spans="1:4" ht="13.5" x14ac:dyDescent="0.25">
      <c r="A5028" s="456">
        <v>99632</v>
      </c>
      <c r="B5028" s="456" t="s">
        <v>12089</v>
      </c>
      <c r="C5028" s="456" t="s">
        <v>65</v>
      </c>
      <c r="D5028" s="457">
        <v>171.42</v>
      </c>
    </row>
    <row r="5029" spans="1:4" ht="13.5" x14ac:dyDescent="0.25">
      <c r="A5029" s="456">
        <v>99633</v>
      </c>
      <c r="B5029" s="456" t="s">
        <v>12090</v>
      </c>
      <c r="C5029" s="456" t="s">
        <v>65</v>
      </c>
      <c r="D5029" s="457">
        <v>368.13</v>
      </c>
    </row>
    <row r="5030" spans="1:4" ht="13.5" x14ac:dyDescent="0.25">
      <c r="A5030" s="456">
        <v>99634</v>
      </c>
      <c r="B5030" s="456" t="s">
        <v>12091</v>
      </c>
      <c r="C5030" s="456" t="s">
        <v>65</v>
      </c>
      <c r="D5030" s="457">
        <v>628.42999999999995</v>
      </c>
    </row>
    <row r="5031" spans="1:4" ht="13.5" x14ac:dyDescent="0.25">
      <c r="A5031" s="456">
        <v>99635</v>
      </c>
      <c r="B5031" s="456" t="s">
        <v>12092</v>
      </c>
      <c r="C5031" s="456" t="s">
        <v>65</v>
      </c>
      <c r="D5031" s="457">
        <v>191.31</v>
      </c>
    </row>
    <row r="5032" spans="1:4" ht="13.5" x14ac:dyDescent="0.25">
      <c r="A5032" s="456">
        <v>103008</v>
      </c>
      <c r="B5032" s="456" t="s">
        <v>12093</v>
      </c>
      <c r="C5032" s="456" t="s">
        <v>65</v>
      </c>
      <c r="D5032" s="457">
        <v>76.8</v>
      </c>
    </row>
    <row r="5033" spans="1:4" ht="13.5" x14ac:dyDescent="0.25">
      <c r="A5033" s="456">
        <v>103009</v>
      </c>
      <c r="B5033" s="456" t="s">
        <v>12094</v>
      </c>
      <c r="C5033" s="456" t="s">
        <v>65</v>
      </c>
      <c r="D5033" s="457">
        <v>271.10000000000002</v>
      </c>
    </row>
    <row r="5034" spans="1:4" ht="13.5" x14ac:dyDescent="0.25">
      <c r="A5034" s="456">
        <v>103010</v>
      </c>
      <c r="B5034" s="456" t="s">
        <v>12095</v>
      </c>
      <c r="C5034" s="456" t="s">
        <v>65</v>
      </c>
      <c r="D5034" s="457">
        <v>58.22</v>
      </c>
    </row>
    <row r="5035" spans="1:4" ht="13.5" x14ac:dyDescent="0.25">
      <c r="A5035" s="456">
        <v>103011</v>
      </c>
      <c r="B5035" s="456" t="s">
        <v>12096</v>
      </c>
      <c r="C5035" s="456" t="s">
        <v>65</v>
      </c>
      <c r="D5035" s="457">
        <v>64.91</v>
      </c>
    </row>
    <row r="5036" spans="1:4" ht="13.5" x14ac:dyDescent="0.25">
      <c r="A5036" s="456">
        <v>103012</v>
      </c>
      <c r="B5036" s="456" t="s">
        <v>12097</v>
      </c>
      <c r="C5036" s="456" t="s">
        <v>65</v>
      </c>
      <c r="D5036" s="457">
        <v>102.37</v>
      </c>
    </row>
    <row r="5037" spans="1:4" ht="13.5" x14ac:dyDescent="0.25">
      <c r="A5037" s="456">
        <v>103013</v>
      </c>
      <c r="B5037" s="456" t="s">
        <v>12098</v>
      </c>
      <c r="C5037" s="456" t="s">
        <v>65</v>
      </c>
      <c r="D5037" s="457">
        <v>110.16</v>
      </c>
    </row>
    <row r="5038" spans="1:4" ht="13.5" x14ac:dyDescent="0.25">
      <c r="A5038" s="456">
        <v>103014</v>
      </c>
      <c r="B5038" s="456" t="s">
        <v>12099</v>
      </c>
      <c r="C5038" s="456" t="s">
        <v>65</v>
      </c>
      <c r="D5038" s="457">
        <v>165.71</v>
      </c>
    </row>
    <row r="5039" spans="1:4" ht="13.5" x14ac:dyDescent="0.25">
      <c r="A5039" s="456">
        <v>103015</v>
      </c>
      <c r="B5039" s="456" t="s">
        <v>12100</v>
      </c>
      <c r="C5039" s="456" t="s">
        <v>65</v>
      </c>
      <c r="D5039" s="457">
        <v>293.08</v>
      </c>
    </row>
    <row r="5040" spans="1:4" ht="13.5" x14ac:dyDescent="0.25">
      <c r="A5040" s="456">
        <v>103016</v>
      </c>
      <c r="B5040" s="456" t="s">
        <v>12101</v>
      </c>
      <c r="C5040" s="456" t="s">
        <v>65</v>
      </c>
      <c r="D5040" s="457">
        <v>400.7</v>
      </c>
    </row>
    <row r="5041" spans="1:4" ht="13.5" x14ac:dyDescent="0.25">
      <c r="A5041" s="456">
        <v>103017</v>
      </c>
      <c r="B5041" s="456" t="s">
        <v>12102</v>
      </c>
      <c r="C5041" s="456" t="s">
        <v>65</v>
      </c>
      <c r="D5041" s="457">
        <v>699.7</v>
      </c>
    </row>
    <row r="5042" spans="1:4" ht="13.5" x14ac:dyDescent="0.25">
      <c r="A5042" s="456">
        <v>103018</v>
      </c>
      <c r="B5042" s="456" t="s">
        <v>12103</v>
      </c>
      <c r="C5042" s="456" t="s">
        <v>65</v>
      </c>
      <c r="D5042" s="457">
        <v>157.03</v>
      </c>
    </row>
    <row r="5043" spans="1:4" ht="13.5" x14ac:dyDescent="0.25">
      <c r="A5043" s="456">
        <v>103019</v>
      </c>
      <c r="B5043" s="456" t="s">
        <v>12104</v>
      </c>
      <c r="C5043" s="456" t="s">
        <v>65</v>
      </c>
      <c r="D5043" s="457">
        <v>173.48</v>
      </c>
    </row>
    <row r="5044" spans="1:4" ht="13.5" x14ac:dyDescent="0.25">
      <c r="A5044" s="456">
        <v>103029</v>
      </c>
      <c r="B5044" s="456" t="s">
        <v>12105</v>
      </c>
      <c r="C5044" s="456" t="s">
        <v>65</v>
      </c>
      <c r="D5044" s="457">
        <v>36.11</v>
      </c>
    </row>
    <row r="5045" spans="1:4" ht="13.5" x14ac:dyDescent="0.25">
      <c r="A5045" s="456">
        <v>103036</v>
      </c>
      <c r="B5045" s="456" t="s">
        <v>12106</v>
      </c>
      <c r="C5045" s="456" t="s">
        <v>65</v>
      </c>
      <c r="D5045" s="457">
        <v>17.440000000000001</v>
      </c>
    </row>
    <row r="5046" spans="1:4" ht="13.5" x14ac:dyDescent="0.25">
      <c r="A5046" s="456">
        <v>103037</v>
      </c>
      <c r="B5046" s="456" t="s">
        <v>12107</v>
      </c>
      <c r="C5046" s="456" t="s">
        <v>65</v>
      </c>
      <c r="D5046" s="457">
        <v>34.36</v>
      </c>
    </row>
    <row r="5047" spans="1:4" ht="13.5" x14ac:dyDescent="0.25">
      <c r="A5047" s="456">
        <v>103038</v>
      </c>
      <c r="B5047" s="456" t="s">
        <v>12108</v>
      </c>
      <c r="C5047" s="456" t="s">
        <v>65</v>
      </c>
      <c r="D5047" s="457">
        <v>46.02</v>
      </c>
    </row>
    <row r="5048" spans="1:4" ht="13.5" x14ac:dyDescent="0.25">
      <c r="A5048" s="456">
        <v>103039</v>
      </c>
      <c r="B5048" s="456" t="s">
        <v>12109</v>
      </c>
      <c r="C5048" s="456" t="s">
        <v>65</v>
      </c>
      <c r="D5048" s="457">
        <v>50.31</v>
      </c>
    </row>
    <row r="5049" spans="1:4" ht="13.5" x14ac:dyDescent="0.25">
      <c r="A5049" s="456">
        <v>103040</v>
      </c>
      <c r="B5049" s="456" t="s">
        <v>12110</v>
      </c>
      <c r="C5049" s="456" t="s">
        <v>65</v>
      </c>
      <c r="D5049" s="457">
        <v>74.47</v>
      </c>
    </row>
    <row r="5050" spans="1:4" ht="13.5" x14ac:dyDescent="0.25">
      <c r="A5050" s="456">
        <v>103041</v>
      </c>
      <c r="B5050" s="456" t="s">
        <v>12111</v>
      </c>
      <c r="C5050" s="456" t="s">
        <v>65</v>
      </c>
      <c r="D5050" s="457">
        <v>14.61</v>
      </c>
    </row>
    <row r="5051" spans="1:4" ht="13.5" x14ac:dyDescent="0.25">
      <c r="A5051" s="456">
        <v>103042</v>
      </c>
      <c r="B5051" s="456" t="s">
        <v>12112</v>
      </c>
      <c r="C5051" s="456" t="s">
        <v>65</v>
      </c>
      <c r="D5051" s="457">
        <v>18.16</v>
      </c>
    </row>
    <row r="5052" spans="1:4" ht="13.5" x14ac:dyDescent="0.25">
      <c r="A5052" s="456">
        <v>103043</v>
      </c>
      <c r="B5052" s="456" t="s">
        <v>12113</v>
      </c>
      <c r="C5052" s="456" t="s">
        <v>65</v>
      </c>
      <c r="D5052" s="457">
        <v>16.8</v>
      </c>
    </row>
    <row r="5053" spans="1:4" ht="13.5" x14ac:dyDescent="0.25">
      <c r="A5053" s="456">
        <v>103044</v>
      </c>
      <c r="B5053" s="456" t="s">
        <v>12114</v>
      </c>
      <c r="C5053" s="456" t="s">
        <v>65</v>
      </c>
      <c r="D5053" s="457">
        <v>22.73</v>
      </c>
    </row>
    <row r="5054" spans="1:4" ht="13.5" x14ac:dyDescent="0.25">
      <c r="A5054" s="456">
        <v>103045</v>
      </c>
      <c r="B5054" s="456" t="s">
        <v>12115</v>
      </c>
      <c r="C5054" s="456" t="s">
        <v>65</v>
      </c>
      <c r="D5054" s="457">
        <v>7.4</v>
      </c>
    </row>
    <row r="5055" spans="1:4" ht="13.5" x14ac:dyDescent="0.25">
      <c r="A5055" s="456">
        <v>103046</v>
      </c>
      <c r="B5055" s="456" t="s">
        <v>12116</v>
      </c>
      <c r="C5055" s="456" t="s">
        <v>65</v>
      </c>
      <c r="D5055" s="457">
        <v>17.239999999999998</v>
      </c>
    </row>
    <row r="5056" spans="1:4" ht="13.5" x14ac:dyDescent="0.25">
      <c r="A5056" s="456">
        <v>103047</v>
      </c>
      <c r="B5056" s="456" t="s">
        <v>12117</v>
      </c>
      <c r="C5056" s="456" t="s">
        <v>65</v>
      </c>
      <c r="D5056" s="457">
        <v>18.329999999999998</v>
      </c>
    </row>
    <row r="5057" spans="1:4" ht="13.5" x14ac:dyDescent="0.25">
      <c r="A5057" s="456">
        <v>103048</v>
      </c>
      <c r="B5057" s="456" t="s">
        <v>12118</v>
      </c>
      <c r="C5057" s="456" t="s">
        <v>65</v>
      </c>
      <c r="D5057" s="457">
        <v>13.97</v>
      </c>
    </row>
    <row r="5058" spans="1:4" ht="13.5" x14ac:dyDescent="0.25">
      <c r="A5058" s="456">
        <v>103049</v>
      </c>
      <c r="B5058" s="456" t="s">
        <v>12119</v>
      </c>
      <c r="C5058" s="456" t="s">
        <v>65</v>
      </c>
      <c r="D5058" s="457">
        <v>15.28</v>
      </c>
    </row>
    <row r="5059" spans="1:4" ht="13.5" x14ac:dyDescent="0.25">
      <c r="A5059" s="456">
        <v>103050</v>
      </c>
      <c r="B5059" s="456" t="s">
        <v>12120</v>
      </c>
      <c r="C5059" s="456" t="s">
        <v>65</v>
      </c>
      <c r="D5059" s="457">
        <v>21.28</v>
      </c>
    </row>
    <row r="5060" spans="1:4" ht="13.5" x14ac:dyDescent="0.25">
      <c r="A5060" s="456">
        <v>103051</v>
      </c>
      <c r="B5060" s="456" t="s">
        <v>12121</v>
      </c>
      <c r="C5060" s="456" t="s">
        <v>65</v>
      </c>
      <c r="D5060" s="457">
        <v>26.01</v>
      </c>
    </row>
    <row r="5061" spans="1:4" ht="13.5" x14ac:dyDescent="0.25">
      <c r="A5061" s="456">
        <v>103052</v>
      </c>
      <c r="B5061" s="456" t="s">
        <v>12122</v>
      </c>
      <c r="C5061" s="456" t="s">
        <v>65</v>
      </c>
      <c r="D5061" s="457">
        <v>35.700000000000003</v>
      </c>
    </row>
    <row r="5062" spans="1:4" ht="13.5" x14ac:dyDescent="0.25">
      <c r="A5062" s="456">
        <v>95634</v>
      </c>
      <c r="B5062" s="456" t="s">
        <v>7656</v>
      </c>
      <c r="C5062" s="456" t="s">
        <v>65</v>
      </c>
      <c r="D5062" s="457">
        <v>151.93</v>
      </c>
    </row>
    <row r="5063" spans="1:4" ht="13.5" x14ac:dyDescent="0.25">
      <c r="A5063" s="456">
        <v>95635</v>
      </c>
      <c r="B5063" s="456" t="s">
        <v>7657</v>
      </c>
      <c r="C5063" s="456" t="s">
        <v>65</v>
      </c>
      <c r="D5063" s="457">
        <v>163.63</v>
      </c>
    </row>
    <row r="5064" spans="1:4" ht="13.5" x14ac:dyDescent="0.25">
      <c r="A5064" s="456">
        <v>95636</v>
      </c>
      <c r="B5064" s="456" t="s">
        <v>12123</v>
      </c>
      <c r="C5064" s="456" t="s">
        <v>65</v>
      </c>
      <c r="D5064" s="457">
        <v>305.58</v>
      </c>
    </row>
    <row r="5065" spans="1:4" ht="13.5" x14ac:dyDescent="0.25">
      <c r="A5065" s="456">
        <v>95637</v>
      </c>
      <c r="B5065" s="456" t="s">
        <v>2637</v>
      </c>
      <c r="C5065" s="456" t="s">
        <v>65</v>
      </c>
      <c r="D5065" s="457">
        <v>470.03</v>
      </c>
    </row>
    <row r="5066" spans="1:4" ht="13.5" x14ac:dyDescent="0.25">
      <c r="A5066" s="456">
        <v>95638</v>
      </c>
      <c r="B5066" s="456" t="s">
        <v>2638</v>
      </c>
      <c r="C5066" s="456" t="s">
        <v>65</v>
      </c>
      <c r="D5066" s="457">
        <v>570.29</v>
      </c>
    </row>
    <row r="5067" spans="1:4" ht="13.5" x14ac:dyDescent="0.25">
      <c r="A5067" s="456">
        <v>95639</v>
      </c>
      <c r="B5067" s="456" t="s">
        <v>2639</v>
      </c>
      <c r="C5067" s="456" t="s">
        <v>65</v>
      </c>
      <c r="D5067" s="457">
        <v>733.59</v>
      </c>
    </row>
    <row r="5068" spans="1:4" ht="13.5" x14ac:dyDescent="0.25">
      <c r="A5068" s="456">
        <v>95641</v>
      </c>
      <c r="B5068" s="456" t="s">
        <v>2640</v>
      </c>
      <c r="C5068" s="456" t="s">
        <v>65</v>
      </c>
      <c r="D5068" s="457">
        <v>270.20999999999998</v>
      </c>
    </row>
    <row r="5069" spans="1:4" ht="13.5" x14ac:dyDescent="0.25">
      <c r="A5069" s="456">
        <v>95642</v>
      </c>
      <c r="B5069" s="456" t="s">
        <v>2641</v>
      </c>
      <c r="C5069" s="456" t="s">
        <v>65</v>
      </c>
      <c r="D5069" s="457">
        <v>399.2</v>
      </c>
    </row>
    <row r="5070" spans="1:4" ht="13.5" x14ac:dyDescent="0.25">
      <c r="A5070" s="456">
        <v>95643</v>
      </c>
      <c r="B5070" s="456" t="s">
        <v>2642</v>
      </c>
      <c r="C5070" s="456" t="s">
        <v>65</v>
      </c>
      <c r="D5070" s="457">
        <v>522.55999999999995</v>
      </c>
    </row>
    <row r="5071" spans="1:4" ht="13.5" x14ac:dyDescent="0.25">
      <c r="A5071" s="456">
        <v>95644</v>
      </c>
      <c r="B5071" s="456" t="s">
        <v>2643</v>
      </c>
      <c r="C5071" s="456" t="s">
        <v>65</v>
      </c>
      <c r="D5071" s="457">
        <v>197.58</v>
      </c>
    </row>
    <row r="5072" spans="1:4" ht="13.5" x14ac:dyDescent="0.25">
      <c r="A5072" s="456">
        <v>95645</v>
      </c>
      <c r="B5072" s="456" t="s">
        <v>2644</v>
      </c>
      <c r="C5072" s="456" t="s">
        <v>65</v>
      </c>
      <c r="D5072" s="457">
        <v>362.35</v>
      </c>
    </row>
    <row r="5073" spans="1:4" ht="13.5" x14ac:dyDescent="0.25">
      <c r="A5073" s="456">
        <v>95646</v>
      </c>
      <c r="B5073" s="456" t="s">
        <v>2645</v>
      </c>
      <c r="C5073" s="456" t="s">
        <v>65</v>
      </c>
      <c r="D5073" s="457">
        <v>539.79999999999995</v>
      </c>
    </row>
    <row r="5074" spans="1:4" ht="13.5" x14ac:dyDescent="0.25">
      <c r="A5074" s="456">
        <v>95647</v>
      </c>
      <c r="B5074" s="456" t="s">
        <v>2646</v>
      </c>
      <c r="C5074" s="456" t="s">
        <v>65</v>
      </c>
      <c r="D5074" s="457">
        <v>708.09</v>
      </c>
    </row>
    <row r="5075" spans="1:4" ht="13.5" x14ac:dyDescent="0.25">
      <c r="A5075" s="456">
        <v>95673</v>
      </c>
      <c r="B5075" s="456" t="s">
        <v>2647</v>
      </c>
      <c r="C5075" s="456" t="s">
        <v>65</v>
      </c>
      <c r="D5075" s="457">
        <v>117.62</v>
      </c>
    </row>
    <row r="5076" spans="1:4" ht="13.5" x14ac:dyDescent="0.25">
      <c r="A5076" s="456">
        <v>95674</v>
      </c>
      <c r="B5076" s="456" t="s">
        <v>2648</v>
      </c>
      <c r="C5076" s="456" t="s">
        <v>65</v>
      </c>
      <c r="D5076" s="457">
        <v>124.96</v>
      </c>
    </row>
    <row r="5077" spans="1:4" ht="13.5" x14ac:dyDescent="0.25">
      <c r="A5077" s="456">
        <v>95675</v>
      </c>
      <c r="B5077" s="456" t="s">
        <v>2649</v>
      </c>
      <c r="C5077" s="456" t="s">
        <v>65</v>
      </c>
      <c r="D5077" s="457">
        <v>152.74</v>
      </c>
    </row>
    <row r="5078" spans="1:4" ht="13.5" x14ac:dyDescent="0.25">
      <c r="A5078" s="456">
        <v>95676</v>
      </c>
      <c r="B5078" s="456" t="s">
        <v>2650</v>
      </c>
      <c r="C5078" s="456" t="s">
        <v>65</v>
      </c>
      <c r="D5078" s="457">
        <v>108.78</v>
      </c>
    </row>
    <row r="5079" spans="1:4" ht="13.5" x14ac:dyDescent="0.25">
      <c r="A5079" s="456">
        <v>97741</v>
      </c>
      <c r="B5079" s="456" t="s">
        <v>2651</v>
      </c>
      <c r="C5079" s="456" t="s">
        <v>65</v>
      </c>
      <c r="D5079" s="457">
        <v>151.04</v>
      </c>
    </row>
    <row r="5080" spans="1:4" ht="13.5" x14ac:dyDescent="0.25">
      <c r="A5080" s="456">
        <v>90436</v>
      </c>
      <c r="B5080" s="456" t="s">
        <v>2652</v>
      </c>
      <c r="C5080" s="456" t="s">
        <v>65</v>
      </c>
      <c r="D5080" s="457">
        <v>11.71</v>
      </c>
    </row>
    <row r="5081" spans="1:4" ht="13.5" x14ac:dyDescent="0.25">
      <c r="A5081" s="456">
        <v>90437</v>
      </c>
      <c r="B5081" s="456" t="s">
        <v>2653</v>
      </c>
      <c r="C5081" s="456" t="s">
        <v>65</v>
      </c>
      <c r="D5081" s="457">
        <v>28.47</v>
      </c>
    </row>
    <row r="5082" spans="1:4" ht="13.5" x14ac:dyDescent="0.25">
      <c r="A5082" s="456">
        <v>90438</v>
      </c>
      <c r="B5082" s="456" t="s">
        <v>2654</v>
      </c>
      <c r="C5082" s="456" t="s">
        <v>65</v>
      </c>
      <c r="D5082" s="457">
        <v>40.81</v>
      </c>
    </row>
    <row r="5083" spans="1:4" ht="13.5" x14ac:dyDescent="0.25">
      <c r="A5083" s="456">
        <v>90439</v>
      </c>
      <c r="B5083" s="456" t="s">
        <v>2655</v>
      </c>
      <c r="C5083" s="456" t="s">
        <v>65</v>
      </c>
      <c r="D5083" s="457">
        <v>46.43</v>
      </c>
    </row>
    <row r="5084" spans="1:4" ht="13.5" x14ac:dyDescent="0.25">
      <c r="A5084" s="456">
        <v>90440</v>
      </c>
      <c r="B5084" s="456" t="s">
        <v>2656</v>
      </c>
      <c r="C5084" s="456" t="s">
        <v>65</v>
      </c>
      <c r="D5084" s="457">
        <v>74.36</v>
      </c>
    </row>
    <row r="5085" spans="1:4" ht="13.5" x14ac:dyDescent="0.25">
      <c r="A5085" s="456">
        <v>90441</v>
      </c>
      <c r="B5085" s="456" t="s">
        <v>2657</v>
      </c>
      <c r="C5085" s="456" t="s">
        <v>65</v>
      </c>
      <c r="D5085" s="457">
        <v>94.98</v>
      </c>
    </row>
    <row r="5086" spans="1:4" ht="13.5" x14ac:dyDescent="0.25">
      <c r="A5086" s="456">
        <v>90443</v>
      </c>
      <c r="B5086" s="456" t="s">
        <v>2658</v>
      </c>
      <c r="C5086" s="456" t="s">
        <v>13</v>
      </c>
      <c r="D5086" s="457">
        <v>10.65</v>
      </c>
    </row>
    <row r="5087" spans="1:4" ht="13.5" x14ac:dyDescent="0.25">
      <c r="A5087" s="456">
        <v>90444</v>
      </c>
      <c r="B5087" s="456" t="s">
        <v>2659</v>
      </c>
      <c r="C5087" s="456" t="s">
        <v>13</v>
      </c>
      <c r="D5087" s="457">
        <v>19.91</v>
      </c>
    </row>
    <row r="5088" spans="1:4" ht="13.5" x14ac:dyDescent="0.25">
      <c r="A5088" s="456">
        <v>90445</v>
      </c>
      <c r="B5088" s="456" t="s">
        <v>2660</v>
      </c>
      <c r="C5088" s="456" t="s">
        <v>13</v>
      </c>
      <c r="D5088" s="457">
        <v>21.27</v>
      </c>
    </row>
    <row r="5089" spans="1:4" ht="13.5" x14ac:dyDescent="0.25">
      <c r="A5089" s="456">
        <v>90446</v>
      </c>
      <c r="B5089" s="456" t="s">
        <v>2661</v>
      </c>
      <c r="C5089" s="456" t="s">
        <v>13</v>
      </c>
      <c r="D5089" s="457">
        <v>23.1</v>
      </c>
    </row>
    <row r="5090" spans="1:4" ht="13.5" x14ac:dyDescent="0.25">
      <c r="A5090" s="456">
        <v>90447</v>
      </c>
      <c r="B5090" s="456" t="s">
        <v>2662</v>
      </c>
      <c r="C5090" s="456" t="s">
        <v>13</v>
      </c>
      <c r="D5090" s="457">
        <v>5.29</v>
      </c>
    </row>
    <row r="5091" spans="1:4" ht="13.5" x14ac:dyDescent="0.25">
      <c r="A5091" s="456">
        <v>90451</v>
      </c>
      <c r="B5091" s="456" t="s">
        <v>2663</v>
      </c>
      <c r="C5091" s="456" t="s">
        <v>65</v>
      </c>
      <c r="D5091" s="457">
        <v>3.69</v>
      </c>
    </row>
    <row r="5092" spans="1:4" ht="13.5" x14ac:dyDescent="0.25">
      <c r="A5092" s="456">
        <v>90452</v>
      </c>
      <c r="B5092" s="456" t="s">
        <v>2664</v>
      </c>
      <c r="C5092" s="456" t="s">
        <v>65</v>
      </c>
      <c r="D5092" s="457">
        <v>16.190000000000001</v>
      </c>
    </row>
    <row r="5093" spans="1:4" ht="13.5" x14ac:dyDescent="0.25">
      <c r="A5093" s="456">
        <v>90453</v>
      </c>
      <c r="B5093" s="456" t="s">
        <v>2665</v>
      </c>
      <c r="C5093" s="456" t="s">
        <v>65</v>
      </c>
      <c r="D5093" s="457">
        <v>2.63</v>
      </c>
    </row>
    <row r="5094" spans="1:4" ht="13.5" x14ac:dyDescent="0.25">
      <c r="A5094" s="456">
        <v>90454</v>
      </c>
      <c r="B5094" s="456" t="s">
        <v>2666</v>
      </c>
      <c r="C5094" s="456" t="s">
        <v>65</v>
      </c>
      <c r="D5094" s="457">
        <v>4.9000000000000004</v>
      </c>
    </row>
    <row r="5095" spans="1:4" ht="13.5" x14ac:dyDescent="0.25">
      <c r="A5095" s="456">
        <v>90455</v>
      </c>
      <c r="B5095" s="456" t="s">
        <v>2667</v>
      </c>
      <c r="C5095" s="456" t="s">
        <v>65</v>
      </c>
      <c r="D5095" s="457">
        <v>6.3</v>
      </c>
    </row>
    <row r="5096" spans="1:4" ht="13.5" x14ac:dyDescent="0.25">
      <c r="A5096" s="456">
        <v>90456</v>
      </c>
      <c r="B5096" s="456" t="s">
        <v>2668</v>
      </c>
      <c r="C5096" s="456" t="s">
        <v>65</v>
      </c>
      <c r="D5096" s="457">
        <v>3.41</v>
      </c>
    </row>
    <row r="5097" spans="1:4" ht="13.5" x14ac:dyDescent="0.25">
      <c r="A5097" s="456">
        <v>90457</v>
      </c>
      <c r="B5097" s="456" t="s">
        <v>2669</v>
      </c>
      <c r="C5097" s="456" t="s">
        <v>65</v>
      </c>
      <c r="D5097" s="457">
        <v>7.79</v>
      </c>
    </row>
    <row r="5098" spans="1:4" ht="13.5" x14ac:dyDescent="0.25">
      <c r="A5098" s="456">
        <v>90458</v>
      </c>
      <c r="B5098" s="456" t="s">
        <v>2670</v>
      </c>
      <c r="C5098" s="456" t="s">
        <v>65</v>
      </c>
      <c r="D5098" s="457">
        <v>22.12</v>
      </c>
    </row>
    <row r="5099" spans="1:4" ht="13.5" x14ac:dyDescent="0.25">
      <c r="A5099" s="456">
        <v>90459</v>
      </c>
      <c r="B5099" s="456" t="s">
        <v>2671</v>
      </c>
      <c r="C5099" s="456" t="s">
        <v>65</v>
      </c>
      <c r="D5099" s="457">
        <v>31.2</v>
      </c>
    </row>
    <row r="5100" spans="1:4" ht="13.5" x14ac:dyDescent="0.25">
      <c r="A5100" s="456">
        <v>90460</v>
      </c>
      <c r="B5100" s="456" t="s">
        <v>9608</v>
      </c>
      <c r="C5100" s="456" t="s">
        <v>13</v>
      </c>
      <c r="D5100" s="457">
        <v>10.98</v>
      </c>
    </row>
    <row r="5101" spans="1:4" ht="13.5" x14ac:dyDescent="0.25">
      <c r="A5101" s="456">
        <v>90461</v>
      </c>
      <c r="B5101" s="456" t="s">
        <v>9609</v>
      </c>
      <c r="C5101" s="456" t="s">
        <v>13</v>
      </c>
      <c r="D5101" s="457">
        <v>7.06</v>
      </c>
    </row>
    <row r="5102" spans="1:4" ht="13.5" x14ac:dyDescent="0.25">
      <c r="A5102" s="456">
        <v>90462</v>
      </c>
      <c r="B5102" s="456" t="s">
        <v>9610</v>
      </c>
      <c r="C5102" s="456" t="s">
        <v>13</v>
      </c>
      <c r="D5102" s="457">
        <v>1.47</v>
      </c>
    </row>
    <row r="5103" spans="1:4" ht="13.5" x14ac:dyDescent="0.25">
      <c r="A5103" s="456">
        <v>90463</v>
      </c>
      <c r="B5103" s="456" t="s">
        <v>9611</v>
      </c>
      <c r="C5103" s="456" t="s">
        <v>13</v>
      </c>
      <c r="D5103" s="457">
        <v>1.25</v>
      </c>
    </row>
    <row r="5104" spans="1:4" ht="13.5" x14ac:dyDescent="0.25">
      <c r="A5104" s="456">
        <v>90466</v>
      </c>
      <c r="B5104" s="456" t="s">
        <v>2672</v>
      </c>
      <c r="C5104" s="456" t="s">
        <v>13</v>
      </c>
      <c r="D5104" s="457">
        <v>10.91</v>
      </c>
    </row>
    <row r="5105" spans="1:4" ht="13.5" x14ac:dyDescent="0.25">
      <c r="A5105" s="456">
        <v>90467</v>
      </c>
      <c r="B5105" s="456" t="s">
        <v>2673</v>
      </c>
      <c r="C5105" s="456" t="s">
        <v>13</v>
      </c>
      <c r="D5105" s="457">
        <v>17.28</v>
      </c>
    </row>
    <row r="5106" spans="1:4" ht="13.5" x14ac:dyDescent="0.25">
      <c r="A5106" s="456">
        <v>90468</v>
      </c>
      <c r="B5106" s="456" t="s">
        <v>2674</v>
      </c>
      <c r="C5106" s="456" t="s">
        <v>13</v>
      </c>
      <c r="D5106" s="457">
        <v>4.9400000000000004</v>
      </c>
    </row>
    <row r="5107" spans="1:4" ht="13.5" x14ac:dyDescent="0.25">
      <c r="A5107" s="456">
        <v>90469</v>
      </c>
      <c r="B5107" s="456" t="s">
        <v>2675</v>
      </c>
      <c r="C5107" s="456" t="s">
        <v>13</v>
      </c>
      <c r="D5107" s="457">
        <v>7.93</v>
      </c>
    </row>
    <row r="5108" spans="1:4" ht="13.5" x14ac:dyDescent="0.25">
      <c r="A5108" s="456">
        <v>90470</v>
      </c>
      <c r="B5108" s="456" t="s">
        <v>2676</v>
      </c>
      <c r="C5108" s="456" t="s">
        <v>13</v>
      </c>
      <c r="D5108" s="457">
        <v>11.02</v>
      </c>
    </row>
    <row r="5109" spans="1:4" ht="13.5" x14ac:dyDescent="0.25">
      <c r="A5109" s="456">
        <v>91166</v>
      </c>
      <c r="B5109" s="456" t="s">
        <v>2677</v>
      </c>
      <c r="C5109" s="456" t="s">
        <v>13</v>
      </c>
      <c r="D5109" s="457">
        <v>3.66</v>
      </c>
    </row>
    <row r="5110" spans="1:4" ht="13.5" x14ac:dyDescent="0.25">
      <c r="A5110" s="456">
        <v>91167</v>
      </c>
      <c r="B5110" s="456" t="s">
        <v>2678</v>
      </c>
      <c r="C5110" s="456" t="s">
        <v>13</v>
      </c>
      <c r="D5110" s="457">
        <v>11.6</v>
      </c>
    </row>
    <row r="5111" spans="1:4" ht="13.5" x14ac:dyDescent="0.25">
      <c r="A5111" s="456">
        <v>91168</v>
      </c>
      <c r="B5111" s="456" t="s">
        <v>2679</v>
      </c>
      <c r="C5111" s="456" t="s">
        <v>13</v>
      </c>
      <c r="D5111" s="457">
        <v>8.86</v>
      </c>
    </row>
    <row r="5112" spans="1:4" ht="13.5" x14ac:dyDescent="0.25">
      <c r="A5112" s="456">
        <v>91169</v>
      </c>
      <c r="B5112" s="456" t="s">
        <v>2680</v>
      </c>
      <c r="C5112" s="456" t="s">
        <v>13</v>
      </c>
      <c r="D5112" s="457">
        <v>10.47</v>
      </c>
    </row>
    <row r="5113" spans="1:4" ht="13.5" x14ac:dyDescent="0.25">
      <c r="A5113" s="456">
        <v>91170</v>
      </c>
      <c r="B5113" s="456" t="s">
        <v>2681</v>
      </c>
      <c r="C5113" s="456" t="s">
        <v>13</v>
      </c>
      <c r="D5113" s="457">
        <v>2.99</v>
      </c>
    </row>
    <row r="5114" spans="1:4" ht="13.5" x14ac:dyDescent="0.25">
      <c r="A5114" s="456">
        <v>91171</v>
      </c>
      <c r="B5114" s="456" t="s">
        <v>2682</v>
      </c>
      <c r="C5114" s="456" t="s">
        <v>13</v>
      </c>
      <c r="D5114" s="457">
        <v>3.77</v>
      </c>
    </row>
    <row r="5115" spans="1:4" ht="13.5" x14ac:dyDescent="0.25">
      <c r="A5115" s="456">
        <v>91172</v>
      </c>
      <c r="B5115" s="456" t="s">
        <v>2683</v>
      </c>
      <c r="C5115" s="456" t="s">
        <v>13</v>
      </c>
      <c r="D5115" s="457">
        <v>5.52</v>
      </c>
    </row>
    <row r="5116" spans="1:4" ht="13.5" x14ac:dyDescent="0.25">
      <c r="A5116" s="456">
        <v>91173</v>
      </c>
      <c r="B5116" s="456" t="s">
        <v>2684</v>
      </c>
      <c r="C5116" s="456" t="s">
        <v>13</v>
      </c>
      <c r="D5116" s="457">
        <v>1.51</v>
      </c>
    </row>
    <row r="5117" spans="1:4" ht="13.5" x14ac:dyDescent="0.25">
      <c r="A5117" s="456">
        <v>91174</v>
      </c>
      <c r="B5117" s="456" t="s">
        <v>2685</v>
      </c>
      <c r="C5117" s="456" t="s">
        <v>13</v>
      </c>
      <c r="D5117" s="457">
        <v>2.99</v>
      </c>
    </row>
    <row r="5118" spans="1:4" ht="13.5" x14ac:dyDescent="0.25">
      <c r="A5118" s="456">
        <v>91175</v>
      </c>
      <c r="B5118" s="456" t="s">
        <v>2686</v>
      </c>
      <c r="C5118" s="456" t="s">
        <v>13</v>
      </c>
      <c r="D5118" s="457">
        <v>4.8600000000000003</v>
      </c>
    </row>
    <row r="5119" spans="1:4" ht="13.5" x14ac:dyDescent="0.25">
      <c r="A5119" s="456">
        <v>91176</v>
      </c>
      <c r="B5119" s="456" t="s">
        <v>2687</v>
      </c>
      <c r="C5119" s="456" t="s">
        <v>13</v>
      </c>
      <c r="D5119" s="457">
        <v>25.75</v>
      </c>
    </row>
    <row r="5120" spans="1:4" ht="13.5" x14ac:dyDescent="0.25">
      <c r="A5120" s="456">
        <v>91177</v>
      </c>
      <c r="B5120" s="456" t="s">
        <v>2688</v>
      </c>
      <c r="C5120" s="456" t="s">
        <v>13</v>
      </c>
      <c r="D5120" s="457">
        <v>12.16</v>
      </c>
    </row>
    <row r="5121" spans="1:4" ht="13.5" x14ac:dyDescent="0.25">
      <c r="A5121" s="456">
        <v>91178</v>
      </c>
      <c r="B5121" s="456" t="s">
        <v>2689</v>
      </c>
      <c r="C5121" s="456" t="s">
        <v>13</v>
      </c>
      <c r="D5121" s="457">
        <v>14.46</v>
      </c>
    </row>
    <row r="5122" spans="1:4" ht="13.5" x14ac:dyDescent="0.25">
      <c r="A5122" s="456">
        <v>91179</v>
      </c>
      <c r="B5122" s="456" t="s">
        <v>2690</v>
      </c>
      <c r="C5122" s="456" t="s">
        <v>13</v>
      </c>
      <c r="D5122" s="457">
        <v>6.62</v>
      </c>
    </row>
    <row r="5123" spans="1:4" ht="13.5" x14ac:dyDescent="0.25">
      <c r="A5123" s="456">
        <v>91180</v>
      </c>
      <c r="B5123" s="456" t="s">
        <v>2691</v>
      </c>
      <c r="C5123" s="456" t="s">
        <v>13</v>
      </c>
      <c r="D5123" s="457">
        <v>6.1</v>
      </c>
    </row>
    <row r="5124" spans="1:4" ht="13.5" x14ac:dyDescent="0.25">
      <c r="A5124" s="456">
        <v>91181</v>
      </c>
      <c r="B5124" s="456" t="s">
        <v>2692</v>
      </c>
      <c r="C5124" s="456" t="s">
        <v>13</v>
      </c>
      <c r="D5124" s="457">
        <v>6.66</v>
      </c>
    </row>
    <row r="5125" spans="1:4" ht="13.5" x14ac:dyDescent="0.25">
      <c r="A5125" s="456">
        <v>91182</v>
      </c>
      <c r="B5125" s="456" t="s">
        <v>2693</v>
      </c>
      <c r="C5125" s="456" t="s">
        <v>13</v>
      </c>
      <c r="D5125" s="457">
        <v>23.98</v>
      </c>
    </row>
    <row r="5126" spans="1:4" ht="13.5" x14ac:dyDescent="0.25">
      <c r="A5126" s="456">
        <v>91183</v>
      </c>
      <c r="B5126" s="456" t="s">
        <v>2694</v>
      </c>
      <c r="C5126" s="456" t="s">
        <v>13</v>
      </c>
      <c r="D5126" s="457">
        <v>11.68</v>
      </c>
    </row>
    <row r="5127" spans="1:4" ht="13.5" x14ac:dyDescent="0.25">
      <c r="A5127" s="456">
        <v>91184</v>
      </c>
      <c r="B5127" s="456" t="s">
        <v>2695</v>
      </c>
      <c r="C5127" s="456" t="s">
        <v>13</v>
      </c>
      <c r="D5127" s="457">
        <v>10.79</v>
      </c>
    </row>
    <row r="5128" spans="1:4" ht="13.5" x14ac:dyDescent="0.25">
      <c r="A5128" s="456">
        <v>91185</v>
      </c>
      <c r="B5128" s="456" t="s">
        <v>2696</v>
      </c>
      <c r="C5128" s="456" t="s">
        <v>13</v>
      </c>
      <c r="D5128" s="457">
        <v>6.15</v>
      </c>
    </row>
    <row r="5129" spans="1:4" ht="13.5" x14ac:dyDescent="0.25">
      <c r="A5129" s="456">
        <v>91186</v>
      </c>
      <c r="B5129" s="456" t="s">
        <v>2697</v>
      </c>
      <c r="C5129" s="456" t="s">
        <v>13</v>
      </c>
      <c r="D5129" s="457">
        <v>5</v>
      </c>
    </row>
    <row r="5130" spans="1:4" ht="13.5" x14ac:dyDescent="0.25">
      <c r="A5130" s="456">
        <v>91187</v>
      </c>
      <c r="B5130" s="456" t="s">
        <v>2698</v>
      </c>
      <c r="C5130" s="456" t="s">
        <v>13</v>
      </c>
      <c r="D5130" s="457">
        <v>5.7</v>
      </c>
    </row>
    <row r="5131" spans="1:4" ht="13.5" x14ac:dyDescent="0.25">
      <c r="A5131" s="456">
        <v>91188</v>
      </c>
      <c r="B5131" s="456" t="s">
        <v>2699</v>
      </c>
      <c r="C5131" s="456" t="s">
        <v>65</v>
      </c>
      <c r="D5131" s="457">
        <v>6.42</v>
      </c>
    </row>
    <row r="5132" spans="1:4" ht="13.5" x14ac:dyDescent="0.25">
      <c r="A5132" s="456">
        <v>91189</v>
      </c>
      <c r="B5132" s="456" t="s">
        <v>2700</v>
      </c>
      <c r="C5132" s="456" t="s">
        <v>65</v>
      </c>
      <c r="D5132" s="457">
        <v>50</v>
      </c>
    </row>
    <row r="5133" spans="1:4" ht="13.5" x14ac:dyDescent="0.25">
      <c r="A5133" s="456">
        <v>91190</v>
      </c>
      <c r="B5133" s="456" t="s">
        <v>2701</v>
      </c>
      <c r="C5133" s="456" t="s">
        <v>65</v>
      </c>
      <c r="D5133" s="457">
        <v>4.21</v>
      </c>
    </row>
    <row r="5134" spans="1:4" ht="13.5" x14ac:dyDescent="0.25">
      <c r="A5134" s="456">
        <v>91191</v>
      </c>
      <c r="B5134" s="456" t="s">
        <v>2702</v>
      </c>
      <c r="C5134" s="456" t="s">
        <v>65</v>
      </c>
      <c r="D5134" s="457">
        <v>4.46</v>
      </c>
    </row>
    <row r="5135" spans="1:4" ht="13.5" x14ac:dyDescent="0.25">
      <c r="A5135" s="456">
        <v>91192</v>
      </c>
      <c r="B5135" s="456" t="s">
        <v>2703</v>
      </c>
      <c r="C5135" s="456" t="s">
        <v>65</v>
      </c>
      <c r="D5135" s="457">
        <v>4.9400000000000004</v>
      </c>
    </row>
    <row r="5136" spans="1:4" ht="13.5" x14ac:dyDescent="0.25">
      <c r="A5136" s="456">
        <v>91222</v>
      </c>
      <c r="B5136" s="456" t="s">
        <v>2704</v>
      </c>
      <c r="C5136" s="456" t="s">
        <v>13</v>
      </c>
      <c r="D5136" s="457">
        <v>11.46</v>
      </c>
    </row>
    <row r="5137" spans="1:4" ht="13.5" x14ac:dyDescent="0.25">
      <c r="A5137" s="456">
        <v>94480</v>
      </c>
      <c r="B5137" s="456" t="s">
        <v>2705</v>
      </c>
      <c r="C5137" s="456" t="s">
        <v>65</v>
      </c>
      <c r="D5137" s="458">
        <v>2253.3200000000002</v>
      </c>
    </row>
    <row r="5138" spans="1:4" ht="13.5" x14ac:dyDescent="0.25">
      <c r="A5138" s="456">
        <v>94481</v>
      </c>
      <c r="B5138" s="456" t="s">
        <v>2706</v>
      </c>
      <c r="C5138" s="456" t="s">
        <v>65</v>
      </c>
      <c r="D5138" s="458">
        <v>1580.72</v>
      </c>
    </row>
    <row r="5139" spans="1:4" ht="13.5" x14ac:dyDescent="0.25">
      <c r="A5139" s="456">
        <v>94482</v>
      </c>
      <c r="B5139" s="456" t="s">
        <v>2707</v>
      </c>
      <c r="C5139" s="456" t="s">
        <v>65</v>
      </c>
      <c r="D5139" s="458">
        <v>1247.77</v>
      </c>
    </row>
    <row r="5140" spans="1:4" ht="13.5" x14ac:dyDescent="0.25">
      <c r="A5140" s="456">
        <v>94483</v>
      </c>
      <c r="B5140" s="456" t="s">
        <v>2708</v>
      </c>
      <c r="C5140" s="456" t="s">
        <v>65</v>
      </c>
      <c r="D5140" s="458">
        <v>1049.58</v>
      </c>
    </row>
    <row r="5141" spans="1:4" ht="13.5" x14ac:dyDescent="0.25">
      <c r="A5141" s="456">
        <v>95541</v>
      </c>
      <c r="B5141" s="456" t="s">
        <v>2709</v>
      </c>
      <c r="C5141" s="456" t="s">
        <v>65</v>
      </c>
      <c r="D5141" s="457">
        <v>3.79</v>
      </c>
    </row>
    <row r="5142" spans="1:4" ht="13.5" x14ac:dyDescent="0.25">
      <c r="A5142" s="456">
        <v>96559</v>
      </c>
      <c r="B5142" s="456" t="s">
        <v>9612</v>
      </c>
      <c r="C5142" s="456" t="s">
        <v>161</v>
      </c>
      <c r="D5142" s="457">
        <v>30.4</v>
      </c>
    </row>
    <row r="5143" spans="1:4" ht="13.5" x14ac:dyDescent="0.25">
      <c r="A5143" s="456">
        <v>96560</v>
      </c>
      <c r="B5143" s="456" t="s">
        <v>9613</v>
      </c>
      <c r="C5143" s="456" t="s">
        <v>161</v>
      </c>
      <c r="D5143" s="457">
        <v>20.98</v>
      </c>
    </row>
    <row r="5144" spans="1:4" ht="13.5" x14ac:dyDescent="0.25">
      <c r="A5144" s="456">
        <v>96561</v>
      </c>
      <c r="B5144" s="456" t="s">
        <v>9614</v>
      </c>
      <c r="C5144" s="456" t="s">
        <v>161</v>
      </c>
      <c r="D5144" s="457">
        <v>16.059999999999999</v>
      </c>
    </row>
    <row r="5145" spans="1:4" ht="13.5" x14ac:dyDescent="0.25">
      <c r="A5145" s="456">
        <v>96562</v>
      </c>
      <c r="B5145" s="456" t="s">
        <v>9615</v>
      </c>
      <c r="C5145" s="456" t="s">
        <v>13</v>
      </c>
      <c r="D5145" s="457">
        <v>19.04</v>
      </c>
    </row>
    <row r="5146" spans="1:4" ht="13.5" x14ac:dyDescent="0.25">
      <c r="A5146" s="456">
        <v>96563</v>
      </c>
      <c r="B5146" s="456" t="s">
        <v>12124</v>
      </c>
      <c r="C5146" s="456" t="s">
        <v>13</v>
      </c>
      <c r="D5146" s="457">
        <v>25.01</v>
      </c>
    </row>
    <row r="5147" spans="1:4" ht="13.5" x14ac:dyDescent="0.25">
      <c r="A5147" s="456">
        <v>101802</v>
      </c>
      <c r="B5147" s="456" t="s">
        <v>11216</v>
      </c>
      <c r="C5147" s="456" t="s">
        <v>65</v>
      </c>
      <c r="D5147" s="458">
        <v>1421.44</v>
      </c>
    </row>
    <row r="5148" spans="1:4" ht="13.5" x14ac:dyDescent="0.25">
      <c r="A5148" s="456">
        <v>101803</v>
      </c>
      <c r="B5148" s="456" t="s">
        <v>11217</v>
      </c>
      <c r="C5148" s="456" t="s">
        <v>65</v>
      </c>
      <c r="D5148" s="457">
        <v>871.11</v>
      </c>
    </row>
    <row r="5149" spans="1:4" ht="13.5" x14ac:dyDescent="0.25">
      <c r="A5149" s="456">
        <v>101804</v>
      </c>
      <c r="B5149" s="456" t="s">
        <v>11218</v>
      </c>
      <c r="C5149" s="456" t="s">
        <v>65</v>
      </c>
      <c r="D5149" s="458">
        <v>1101.0899999999999</v>
      </c>
    </row>
    <row r="5150" spans="1:4" ht="13.5" x14ac:dyDescent="0.25">
      <c r="A5150" s="456">
        <v>101805</v>
      </c>
      <c r="B5150" s="456" t="s">
        <v>11219</v>
      </c>
      <c r="C5150" s="456" t="s">
        <v>65</v>
      </c>
      <c r="D5150" s="458">
        <v>1404.16</v>
      </c>
    </row>
    <row r="5151" spans="1:4" ht="13.5" x14ac:dyDescent="0.25">
      <c r="A5151" s="456">
        <v>102111</v>
      </c>
      <c r="B5151" s="456" t="s">
        <v>11220</v>
      </c>
      <c r="C5151" s="456" t="s">
        <v>65</v>
      </c>
      <c r="D5151" s="457">
        <v>789.66</v>
      </c>
    </row>
    <row r="5152" spans="1:4" ht="13.5" x14ac:dyDescent="0.25">
      <c r="A5152" s="456">
        <v>102112</v>
      </c>
      <c r="B5152" s="456" t="s">
        <v>11221</v>
      </c>
      <c r="C5152" s="456" t="s">
        <v>65</v>
      </c>
      <c r="D5152" s="457">
        <v>108.39</v>
      </c>
    </row>
    <row r="5153" spans="1:4" ht="13.5" x14ac:dyDescent="0.25">
      <c r="A5153" s="456">
        <v>102113</v>
      </c>
      <c r="B5153" s="456" t="s">
        <v>11222</v>
      </c>
      <c r="C5153" s="456" t="s">
        <v>65</v>
      </c>
      <c r="D5153" s="458">
        <v>1259.56</v>
      </c>
    </row>
    <row r="5154" spans="1:4" ht="13.5" x14ac:dyDescent="0.25">
      <c r="A5154" s="456">
        <v>102114</v>
      </c>
      <c r="B5154" s="456" t="s">
        <v>11223</v>
      </c>
      <c r="C5154" s="456" t="s">
        <v>65</v>
      </c>
      <c r="D5154" s="457">
        <v>111.16</v>
      </c>
    </row>
    <row r="5155" spans="1:4" ht="13.5" x14ac:dyDescent="0.25">
      <c r="A5155" s="456">
        <v>102115</v>
      </c>
      <c r="B5155" s="456" t="s">
        <v>11224</v>
      </c>
      <c r="C5155" s="456" t="s">
        <v>65</v>
      </c>
      <c r="D5155" s="458">
        <v>2199.14</v>
      </c>
    </row>
    <row r="5156" spans="1:4" ht="13.5" x14ac:dyDescent="0.25">
      <c r="A5156" s="456">
        <v>102116</v>
      </c>
      <c r="B5156" s="456" t="s">
        <v>11225</v>
      </c>
      <c r="C5156" s="456" t="s">
        <v>65</v>
      </c>
      <c r="D5156" s="458">
        <v>1345.59</v>
      </c>
    </row>
    <row r="5157" spans="1:4" ht="13.5" x14ac:dyDescent="0.25">
      <c r="A5157" s="456">
        <v>102117</v>
      </c>
      <c r="B5157" s="456" t="s">
        <v>11226</v>
      </c>
      <c r="C5157" s="456" t="s">
        <v>65</v>
      </c>
      <c r="D5157" s="457">
        <v>114.51</v>
      </c>
    </row>
    <row r="5158" spans="1:4" ht="13.5" x14ac:dyDescent="0.25">
      <c r="A5158" s="456">
        <v>102118</v>
      </c>
      <c r="B5158" s="456" t="s">
        <v>11227</v>
      </c>
      <c r="C5158" s="456" t="s">
        <v>65</v>
      </c>
      <c r="D5158" s="458">
        <v>1835.14</v>
      </c>
    </row>
    <row r="5159" spans="1:4" ht="13.5" x14ac:dyDescent="0.25">
      <c r="A5159" s="456">
        <v>102119</v>
      </c>
      <c r="B5159" s="456" t="s">
        <v>11228</v>
      </c>
      <c r="C5159" s="456" t="s">
        <v>65</v>
      </c>
      <c r="D5159" s="457">
        <v>117.4</v>
      </c>
    </row>
    <row r="5160" spans="1:4" ht="13.5" x14ac:dyDescent="0.25">
      <c r="A5160" s="456">
        <v>102121</v>
      </c>
      <c r="B5160" s="456" t="s">
        <v>11229</v>
      </c>
      <c r="C5160" s="456" t="s">
        <v>65</v>
      </c>
      <c r="D5160" s="457">
        <v>147.61000000000001</v>
      </c>
    </row>
    <row r="5161" spans="1:4" ht="13.5" x14ac:dyDescent="0.25">
      <c r="A5161" s="456">
        <v>102122</v>
      </c>
      <c r="B5161" s="456" t="s">
        <v>11230</v>
      </c>
      <c r="C5161" s="456" t="s">
        <v>65</v>
      </c>
      <c r="D5161" s="458">
        <v>6214.44</v>
      </c>
    </row>
    <row r="5162" spans="1:4" ht="13.5" x14ac:dyDescent="0.25">
      <c r="A5162" s="456">
        <v>102123</v>
      </c>
      <c r="B5162" s="456" t="s">
        <v>11231</v>
      </c>
      <c r="C5162" s="456" t="s">
        <v>65</v>
      </c>
      <c r="D5162" s="457">
        <v>156.19999999999999</v>
      </c>
    </row>
    <row r="5163" spans="1:4" ht="13.5" x14ac:dyDescent="0.25">
      <c r="A5163" s="456">
        <v>102136</v>
      </c>
      <c r="B5163" s="456" t="s">
        <v>11232</v>
      </c>
      <c r="C5163" s="456" t="s">
        <v>65</v>
      </c>
      <c r="D5163" s="457">
        <v>55.12</v>
      </c>
    </row>
    <row r="5164" spans="1:4" ht="13.5" x14ac:dyDescent="0.25">
      <c r="A5164" s="456">
        <v>102137</v>
      </c>
      <c r="B5164" s="456" t="s">
        <v>11233</v>
      </c>
      <c r="C5164" s="456" t="s">
        <v>65</v>
      </c>
      <c r="D5164" s="457">
        <v>70.2</v>
      </c>
    </row>
    <row r="5165" spans="1:4" ht="13.5" x14ac:dyDescent="0.25">
      <c r="A5165" s="456">
        <v>102138</v>
      </c>
      <c r="B5165" s="456" t="s">
        <v>11234</v>
      </c>
      <c r="C5165" s="456" t="s">
        <v>65</v>
      </c>
      <c r="D5165" s="457">
        <v>170.21</v>
      </c>
    </row>
    <row r="5166" spans="1:4" ht="13.5" x14ac:dyDescent="0.25">
      <c r="A5166" s="456">
        <v>103517</v>
      </c>
      <c r="B5166" s="456" t="s">
        <v>12125</v>
      </c>
      <c r="C5166" s="456" t="s">
        <v>65</v>
      </c>
      <c r="D5166" s="458">
        <v>3213.09</v>
      </c>
    </row>
    <row r="5167" spans="1:4" ht="13.5" x14ac:dyDescent="0.25">
      <c r="A5167" s="456">
        <v>103519</v>
      </c>
      <c r="B5167" s="456" t="s">
        <v>12126</v>
      </c>
      <c r="C5167" s="456" t="s">
        <v>65</v>
      </c>
      <c r="D5167" s="457">
        <v>9.6</v>
      </c>
    </row>
    <row r="5168" spans="1:4" ht="13.5" x14ac:dyDescent="0.25">
      <c r="A5168" s="456">
        <v>103520</v>
      </c>
      <c r="B5168" s="456" t="s">
        <v>12127</v>
      </c>
      <c r="C5168" s="456" t="s">
        <v>65</v>
      </c>
      <c r="D5168" s="458">
        <v>5323.65</v>
      </c>
    </row>
    <row r="5169" spans="1:4" ht="13.5" x14ac:dyDescent="0.25">
      <c r="A5169" s="456">
        <v>103521</v>
      </c>
      <c r="B5169" s="456" t="s">
        <v>12128</v>
      </c>
      <c r="C5169" s="456" t="s">
        <v>65</v>
      </c>
      <c r="D5169" s="458">
        <v>7068.14</v>
      </c>
    </row>
    <row r="5170" spans="1:4" ht="13.5" x14ac:dyDescent="0.25">
      <c r="A5170" s="456">
        <v>103522</v>
      </c>
      <c r="B5170" s="456" t="s">
        <v>12129</v>
      </c>
      <c r="C5170" s="456" t="s">
        <v>65</v>
      </c>
      <c r="D5170" s="458">
        <v>7049.04</v>
      </c>
    </row>
    <row r="5171" spans="1:4" ht="13.5" x14ac:dyDescent="0.25">
      <c r="A5171" s="456">
        <v>103523</v>
      </c>
      <c r="B5171" s="456" t="s">
        <v>12130</v>
      </c>
      <c r="C5171" s="456" t="s">
        <v>65</v>
      </c>
      <c r="D5171" s="458">
        <v>10648.24</v>
      </c>
    </row>
    <row r="5172" spans="1:4" ht="13.5" x14ac:dyDescent="0.25">
      <c r="A5172" s="456">
        <v>93350</v>
      </c>
      <c r="B5172" s="456" t="s">
        <v>2710</v>
      </c>
      <c r="C5172" s="456" t="s">
        <v>65</v>
      </c>
      <c r="D5172" s="458">
        <v>1087.1500000000001</v>
      </c>
    </row>
    <row r="5173" spans="1:4" ht="13.5" x14ac:dyDescent="0.25">
      <c r="A5173" s="456">
        <v>93351</v>
      </c>
      <c r="B5173" s="456" t="s">
        <v>2711</v>
      </c>
      <c r="C5173" s="456" t="s">
        <v>65</v>
      </c>
      <c r="D5173" s="457">
        <v>893.51</v>
      </c>
    </row>
    <row r="5174" spans="1:4" ht="13.5" x14ac:dyDescent="0.25">
      <c r="A5174" s="456">
        <v>93352</v>
      </c>
      <c r="B5174" s="456" t="s">
        <v>2712</v>
      </c>
      <c r="C5174" s="456" t="s">
        <v>65</v>
      </c>
      <c r="D5174" s="457">
        <v>700.24</v>
      </c>
    </row>
    <row r="5175" spans="1:4" ht="13.5" x14ac:dyDescent="0.25">
      <c r="A5175" s="456">
        <v>93353</v>
      </c>
      <c r="B5175" s="456" t="s">
        <v>2713</v>
      </c>
      <c r="C5175" s="456" t="s">
        <v>65</v>
      </c>
      <c r="D5175" s="457">
        <v>511.3</v>
      </c>
    </row>
    <row r="5176" spans="1:4" ht="13.5" x14ac:dyDescent="0.25">
      <c r="A5176" s="456">
        <v>93354</v>
      </c>
      <c r="B5176" s="456" t="s">
        <v>2714</v>
      </c>
      <c r="C5176" s="456" t="s">
        <v>65</v>
      </c>
      <c r="D5176" s="457">
        <v>796.73</v>
      </c>
    </row>
    <row r="5177" spans="1:4" ht="13.5" x14ac:dyDescent="0.25">
      <c r="A5177" s="456">
        <v>93355</v>
      </c>
      <c r="B5177" s="456" t="s">
        <v>2715</v>
      </c>
      <c r="C5177" s="456" t="s">
        <v>65</v>
      </c>
      <c r="D5177" s="457">
        <v>664.59</v>
      </c>
    </row>
    <row r="5178" spans="1:4" ht="13.5" x14ac:dyDescent="0.25">
      <c r="A5178" s="456">
        <v>93356</v>
      </c>
      <c r="B5178" s="456" t="s">
        <v>2716</v>
      </c>
      <c r="C5178" s="456" t="s">
        <v>65</v>
      </c>
      <c r="D5178" s="457">
        <v>531.12</v>
      </c>
    </row>
    <row r="5179" spans="1:4" ht="13.5" x14ac:dyDescent="0.25">
      <c r="A5179" s="456">
        <v>93357</v>
      </c>
      <c r="B5179" s="456" t="s">
        <v>2717</v>
      </c>
      <c r="C5179" s="456" t="s">
        <v>65</v>
      </c>
      <c r="D5179" s="457">
        <v>400.26</v>
      </c>
    </row>
    <row r="5180" spans="1:4" ht="13.5" x14ac:dyDescent="0.25">
      <c r="A5180" s="456">
        <v>96520</v>
      </c>
      <c r="B5180" s="456" t="s">
        <v>12131</v>
      </c>
      <c r="C5180" s="456" t="s">
        <v>1055</v>
      </c>
      <c r="D5180" s="457">
        <v>80.8</v>
      </c>
    </row>
    <row r="5181" spans="1:4" ht="13.5" x14ac:dyDescent="0.25">
      <c r="A5181" s="456">
        <v>96521</v>
      </c>
      <c r="B5181" s="456" t="s">
        <v>12132</v>
      </c>
      <c r="C5181" s="456" t="s">
        <v>1055</v>
      </c>
      <c r="D5181" s="457">
        <v>35.479999999999997</v>
      </c>
    </row>
    <row r="5182" spans="1:4" ht="13.5" x14ac:dyDescent="0.25">
      <c r="A5182" s="456">
        <v>96522</v>
      </c>
      <c r="B5182" s="456" t="s">
        <v>12133</v>
      </c>
      <c r="C5182" s="456" t="s">
        <v>1055</v>
      </c>
      <c r="D5182" s="457">
        <v>119.6</v>
      </c>
    </row>
    <row r="5183" spans="1:4" ht="13.5" x14ac:dyDescent="0.25">
      <c r="A5183" s="456">
        <v>96523</v>
      </c>
      <c r="B5183" s="456" t="s">
        <v>12134</v>
      </c>
      <c r="C5183" s="456" t="s">
        <v>1055</v>
      </c>
      <c r="D5183" s="457">
        <v>76.459999999999994</v>
      </c>
    </row>
    <row r="5184" spans="1:4" ht="13.5" x14ac:dyDescent="0.25">
      <c r="A5184" s="456">
        <v>96524</v>
      </c>
      <c r="B5184" s="456" t="s">
        <v>12135</v>
      </c>
      <c r="C5184" s="456" t="s">
        <v>1055</v>
      </c>
      <c r="D5184" s="457">
        <v>142.93</v>
      </c>
    </row>
    <row r="5185" spans="1:4" ht="13.5" x14ac:dyDescent="0.25">
      <c r="A5185" s="456">
        <v>96525</v>
      </c>
      <c r="B5185" s="456" t="s">
        <v>12136</v>
      </c>
      <c r="C5185" s="456" t="s">
        <v>1055</v>
      </c>
      <c r="D5185" s="457">
        <v>31.17</v>
      </c>
    </row>
    <row r="5186" spans="1:4" ht="13.5" x14ac:dyDescent="0.25">
      <c r="A5186" s="456">
        <v>96526</v>
      </c>
      <c r="B5186" s="456" t="s">
        <v>12137</v>
      </c>
      <c r="C5186" s="456" t="s">
        <v>1055</v>
      </c>
      <c r="D5186" s="457">
        <v>241.37</v>
      </c>
    </row>
    <row r="5187" spans="1:4" ht="13.5" x14ac:dyDescent="0.25">
      <c r="A5187" s="456">
        <v>96527</v>
      </c>
      <c r="B5187" s="456" t="s">
        <v>12138</v>
      </c>
      <c r="C5187" s="456" t="s">
        <v>1055</v>
      </c>
      <c r="D5187" s="457">
        <v>100.42</v>
      </c>
    </row>
    <row r="5188" spans="1:4" ht="13.5" x14ac:dyDescent="0.25">
      <c r="A5188" s="456">
        <v>96528</v>
      </c>
      <c r="B5188" s="456" t="s">
        <v>2718</v>
      </c>
      <c r="C5188" s="456" t="s">
        <v>161</v>
      </c>
      <c r="D5188" s="457">
        <v>170.85</v>
      </c>
    </row>
    <row r="5189" spans="1:4" ht="13.5" x14ac:dyDescent="0.25">
      <c r="A5189" s="456">
        <v>101114</v>
      </c>
      <c r="B5189" s="456" t="s">
        <v>9616</v>
      </c>
      <c r="C5189" s="456" t="s">
        <v>1055</v>
      </c>
      <c r="D5189" s="457">
        <v>3.27</v>
      </c>
    </row>
    <row r="5190" spans="1:4" ht="13.5" x14ac:dyDescent="0.25">
      <c r="A5190" s="456">
        <v>101115</v>
      </c>
      <c r="B5190" s="456" t="s">
        <v>9617</v>
      </c>
      <c r="C5190" s="456" t="s">
        <v>1055</v>
      </c>
      <c r="D5190" s="457">
        <v>2.8</v>
      </c>
    </row>
    <row r="5191" spans="1:4" ht="13.5" x14ac:dyDescent="0.25">
      <c r="A5191" s="456">
        <v>101116</v>
      </c>
      <c r="B5191" s="456" t="s">
        <v>9618</v>
      </c>
      <c r="C5191" s="456" t="s">
        <v>1055</v>
      </c>
      <c r="D5191" s="457">
        <v>1.76</v>
      </c>
    </row>
    <row r="5192" spans="1:4" ht="13.5" x14ac:dyDescent="0.25">
      <c r="A5192" s="456">
        <v>101117</v>
      </c>
      <c r="B5192" s="456" t="s">
        <v>9619</v>
      </c>
      <c r="C5192" s="456" t="s">
        <v>1055</v>
      </c>
      <c r="D5192" s="457">
        <v>2.5299999999999998</v>
      </c>
    </row>
    <row r="5193" spans="1:4" ht="13.5" x14ac:dyDescent="0.25">
      <c r="A5193" s="456">
        <v>101118</v>
      </c>
      <c r="B5193" s="456" t="s">
        <v>9620</v>
      </c>
      <c r="C5193" s="456" t="s">
        <v>1055</v>
      </c>
      <c r="D5193" s="457">
        <v>2.85</v>
      </c>
    </row>
    <row r="5194" spans="1:4" ht="13.5" x14ac:dyDescent="0.25">
      <c r="A5194" s="456">
        <v>101119</v>
      </c>
      <c r="B5194" s="456" t="s">
        <v>9621</v>
      </c>
      <c r="C5194" s="456" t="s">
        <v>1055</v>
      </c>
      <c r="D5194" s="457">
        <v>6.25</v>
      </c>
    </row>
    <row r="5195" spans="1:4" ht="13.5" x14ac:dyDescent="0.25">
      <c r="A5195" s="456">
        <v>101120</v>
      </c>
      <c r="B5195" s="456" t="s">
        <v>9622</v>
      </c>
      <c r="C5195" s="456" t="s">
        <v>1055</v>
      </c>
      <c r="D5195" s="457">
        <v>5.37</v>
      </c>
    </row>
    <row r="5196" spans="1:4" ht="13.5" x14ac:dyDescent="0.25">
      <c r="A5196" s="456">
        <v>101121</v>
      </c>
      <c r="B5196" s="456" t="s">
        <v>9623</v>
      </c>
      <c r="C5196" s="456" t="s">
        <v>1055</v>
      </c>
      <c r="D5196" s="457">
        <v>3.38</v>
      </c>
    </row>
    <row r="5197" spans="1:4" ht="13.5" x14ac:dyDescent="0.25">
      <c r="A5197" s="456">
        <v>101122</v>
      </c>
      <c r="B5197" s="456" t="s">
        <v>9624</v>
      </c>
      <c r="C5197" s="456" t="s">
        <v>1055</v>
      </c>
      <c r="D5197" s="457">
        <v>4.82</v>
      </c>
    </row>
    <row r="5198" spans="1:4" ht="13.5" x14ac:dyDescent="0.25">
      <c r="A5198" s="456">
        <v>101123</v>
      </c>
      <c r="B5198" s="456" t="s">
        <v>9625</v>
      </c>
      <c r="C5198" s="456" t="s">
        <v>1055</v>
      </c>
      <c r="D5198" s="457">
        <v>5.44</v>
      </c>
    </row>
    <row r="5199" spans="1:4" ht="13.5" x14ac:dyDescent="0.25">
      <c r="A5199" s="456">
        <v>101124</v>
      </c>
      <c r="B5199" s="456" t="s">
        <v>9626</v>
      </c>
      <c r="C5199" s="456" t="s">
        <v>1055</v>
      </c>
      <c r="D5199" s="457">
        <v>10.97</v>
      </c>
    </row>
    <row r="5200" spans="1:4" ht="13.5" x14ac:dyDescent="0.25">
      <c r="A5200" s="456">
        <v>101125</v>
      </c>
      <c r="B5200" s="456" t="s">
        <v>9627</v>
      </c>
      <c r="C5200" s="456" t="s">
        <v>1055</v>
      </c>
      <c r="D5200" s="457">
        <v>10.5</v>
      </c>
    </row>
    <row r="5201" spans="1:4" ht="13.5" x14ac:dyDescent="0.25">
      <c r="A5201" s="456">
        <v>101126</v>
      </c>
      <c r="B5201" s="456" t="s">
        <v>9628</v>
      </c>
      <c r="C5201" s="456" t="s">
        <v>1055</v>
      </c>
      <c r="D5201" s="457">
        <v>9.4499999999999993</v>
      </c>
    </row>
    <row r="5202" spans="1:4" ht="13.5" x14ac:dyDescent="0.25">
      <c r="A5202" s="456">
        <v>101127</v>
      </c>
      <c r="B5202" s="456" t="s">
        <v>9629</v>
      </c>
      <c r="C5202" s="456" t="s">
        <v>1055</v>
      </c>
      <c r="D5202" s="457">
        <v>10.23</v>
      </c>
    </row>
    <row r="5203" spans="1:4" ht="13.5" x14ac:dyDescent="0.25">
      <c r="A5203" s="456">
        <v>101128</v>
      </c>
      <c r="B5203" s="456" t="s">
        <v>9630</v>
      </c>
      <c r="C5203" s="456" t="s">
        <v>1055</v>
      </c>
      <c r="D5203" s="457">
        <v>10.55</v>
      </c>
    </row>
    <row r="5204" spans="1:4" ht="13.5" x14ac:dyDescent="0.25">
      <c r="A5204" s="456">
        <v>101129</v>
      </c>
      <c r="B5204" s="456" t="s">
        <v>9631</v>
      </c>
      <c r="C5204" s="456" t="s">
        <v>1055</v>
      </c>
      <c r="D5204" s="457">
        <v>14.25</v>
      </c>
    </row>
    <row r="5205" spans="1:4" ht="13.5" x14ac:dyDescent="0.25">
      <c r="A5205" s="456">
        <v>101130</v>
      </c>
      <c r="B5205" s="456" t="s">
        <v>9632</v>
      </c>
      <c r="C5205" s="456" t="s">
        <v>1055</v>
      </c>
      <c r="D5205" s="457">
        <v>13.37</v>
      </c>
    </row>
    <row r="5206" spans="1:4" ht="13.5" x14ac:dyDescent="0.25">
      <c r="A5206" s="456">
        <v>101131</v>
      </c>
      <c r="B5206" s="456" t="s">
        <v>9633</v>
      </c>
      <c r="C5206" s="456" t="s">
        <v>1055</v>
      </c>
      <c r="D5206" s="457">
        <v>11.38</v>
      </c>
    </row>
    <row r="5207" spans="1:4" ht="13.5" x14ac:dyDescent="0.25">
      <c r="A5207" s="456">
        <v>101132</v>
      </c>
      <c r="B5207" s="456" t="s">
        <v>9634</v>
      </c>
      <c r="C5207" s="456" t="s">
        <v>1055</v>
      </c>
      <c r="D5207" s="457">
        <v>12.82</v>
      </c>
    </row>
    <row r="5208" spans="1:4" ht="13.5" x14ac:dyDescent="0.25">
      <c r="A5208" s="456">
        <v>101133</v>
      </c>
      <c r="B5208" s="456" t="s">
        <v>9635</v>
      </c>
      <c r="C5208" s="456" t="s">
        <v>1055</v>
      </c>
      <c r="D5208" s="457">
        <v>13.44</v>
      </c>
    </row>
    <row r="5209" spans="1:4" ht="13.5" x14ac:dyDescent="0.25">
      <c r="A5209" s="456">
        <v>101134</v>
      </c>
      <c r="B5209" s="456" t="s">
        <v>9636</v>
      </c>
      <c r="C5209" s="456" t="s">
        <v>1055</v>
      </c>
      <c r="D5209" s="457">
        <v>11.43</v>
      </c>
    </row>
    <row r="5210" spans="1:4" ht="13.5" x14ac:dyDescent="0.25">
      <c r="A5210" s="456">
        <v>101135</v>
      </c>
      <c r="B5210" s="456" t="s">
        <v>9637</v>
      </c>
      <c r="C5210" s="456" t="s">
        <v>1055</v>
      </c>
      <c r="D5210" s="457">
        <v>10.96</v>
      </c>
    </row>
    <row r="5211" spans="1:4" ht="13.5" x14ac:dyDescent="0.25">
      <c r="A5211" s="456">
        <v>101136</v>
      </c>
      <c r="B5211" s="456" t="s">
        <v>9638</v>
      </c>
      <c r="C5211" s="456" t="s">
        <v>1055</v>
      </c>
      <c r="D5211" s="457">
        <v>9.92</v>
      </c>
    </row>
    <row r="5212" spans="1:4" ht="13.5" x14ac:dyDescent="0.25">
      <c r="A5212" s="456">
        <v>101137</v>
      </c>
      <c r="B5212" s="456" t="s">
        <v>9639</v>
      </c>
      <c r="C5212" s="456" t="s">
        <v>1055</v>
      </c>
      <c r="D5212" s="457">
        <v>10.69</v>
      </c>
    </row>
    <row r="5213" spans="1:4" ht="13.5" x14ac:dyDescent="0.25">
      <c r="A5213" s="456">
        <v>101138</v>
      </c>
      <c r="B5213" s="456" t="s">
        <v>9640</v>
      </c>
      <c r="C5213" s="456" t="s">
        <v>1055</v>
      </c>
      <c r="D5213" s="457">
        <v>11.01</v>
      </c>
    </row>
    <row r="5214" spans="1:4" ht="13.5" x14ac:dyDescent="0.25">
      <c r="A5214" s="456">
        <v>101139</v>
      </c>
      <c r="B5214" s="456" t="s">
        <v>9641</v>
      </c>
      <c r="C5214" s="456" t="s">
        <v>1055</v>
      </c>
      <c r="D5214" s="457">
        <v>14.72</v>
      </c>
    </row>
    <row r="5215" spans="1:4" ht="13.5" x14ac:dyDescent="0.25">
      <c r="A5215" s="456">
        <v>101140</v>
      </c>
      <c r="B5215" s="456" t="s">
        <v>9642</v>
      </c>
      <c r="C5215" s="456" t="s">
        <v>1055</v>
      </c>
      <c r="D5215" s="457">
        <v>13.84</v>
      </c>
    </row>
    <row r="5216" spans="1:4" ht="13.5" x14ac:dyDescent="0.25">
      <c r="A5216" s="456">
        <v>101141</v>
      </c>
      <c r="B5216" s="456" t="s">
        <v>9643</v>
      </c>
      <c r="C5216" s="456" t="s">
        <v>1055</v>
      </c>
      <c r="D5216" s="457">
        <v>11.85</v>
      </c>
    </row>
    <row r="5217" spans="1:4" ht="13.5" x14ac:dyDescent="0.25">
      <c r="A5217" s="456">
        <v>101142</v>
      </c>
      <c r="B5217" s="456" t="s">
        <v>9644</v>
      </c>
      <c r="C5217" s="456" t="s">
        <v>1055</v>
      </c>
      <c r="D5217" s="457">
        <v>13.29</v>
      </c>
    </row>
    <row r="5218" spans="1:4" ht="13.5" x14ac:dyDescent="0.25">
      <c r="A5218" s="456">
        <v>101143</v>
      </c>
      <c r="B5218" s="456" t="s">
        <v>9645</v>
      </c>
      <c r="C5218" s="456" t="s">
        <v>1055</v>
      </c>
      <c r="D5218" s="457">
        <v>13.91</v>
      </c>
    </row>
    <row r="5219" spans="1:4" ht="13.5" x14ac:dyDescent="0.25">
      <c r="A5219" s="456">
        <v>101144</v>
      </c>
      <c r="B5219" s="456" t="s">
        <v>9646</v>
      </c>
      <c r="C5219" s="456" t="s">
        <v>1055</v>
      </c>
      <c r="D5219" s="457">
        <v>12.84</v>
      </c>
    </row>
    <row r="5220" spans="1:4" ht="13.5" x14ac:dyDescent="0.25">
      <c r="A5220" s="456">
        <v>101145</v>
      </c>
      <c r="B5220" s="456" t="s">
        <v>9647</v>
      </c>
      <c r="C5220" s="456" t="s">
        <v>1055</v>
      </c>
      <c r="D5220" s="457">
        <v>12.37</v>
      </c>
    </row>
    <row r="5221" spans="1:4" ht="13.5" x14ac:dyDescent="0.25">
      <c r="A5221" s="456">
        <v>101146</v>
      </c>
      <c r="B5221" s="456" t="s">
        <v>9648</v>
      </c>
      <c r="C5221" s="456" t="s">
        <v>1055</v>
      </c>
      <c r="D5221" s="457">
        <v>11.33</v>
      </c>
    </row>
    <row r="5222" spans="1:4" ht="13.5" x14ac:dyDescent="0.25">
      <c r="A5222" s="456">
        <v>101147</v>
      </c>
      <c r="B5222" s="456" t="s">
        <v>9649</v>
      </c>
      <c r="C5222" s="456" t="s">
        <v>1055</v>
      </c>
      <c r="D5222" s="457">
        <v>12.1</v>
      </c>
    </row>
    <row r="5223" spans="1:4" ht="13.5" x14ac:dyDescent="0.25">
      <c r="A5223" s="456">
        <v>101148</v>
      </c>
      <c r="B5223" s="456" t="s">
        <v>9650</v>
      </c>
      <c r="C5223" s="456" t="s">
        <v>1055</v>
      </c>
      <c r="D5223" s="457">
        <v>12.42</v>
      </c>
    </row>
    <row r="5224" spans="1:4" ht="13.5" x14ac:dyDescent="0.25">
      <c r="A5224" s="456">
        <v>101149</v>
      </c>
      <c r="B5224" s="456" t="s">
        <v>9651</v>
      </c>
      <c r="C5224" s="456" t="s">
        <v>1055</v>
      </c>
      <c r="D5224" s="457">
        <v>16.2</v>
      </c>
    </row>
    <row r="5225" spans="1:4" ht="13.5" x14ac:dyDescent="0.25">
      <c r="A5225" s="456">
        <v>101150</v>
      </c>
      <c r="B5225" s="456" t="s">
        <v>9652</v>
      </c>
      <c r="C5225" s="456" t="s">
        <v>1055</v>
      </c>
      <c r="D5225" s="457">
        <v>15.32</v>
      </c>
    </row>
    <row r="5226" spans="1:4" ht="13.5" x14ac:dyDescent="0.25">
      <c r="A5226" s="456">
        <v>101151</v>
      </c>
      <c r="B5226" s="456" t="s">
        <v>9653</v>
      </c>
      <c r="C5226" s="456" t="s">
        <v>1055</v>
      </c>
      <c r="D5226" s="457">
        <v>13.33</v>
      </c>
    </row>
    <row r="5227" spans="1:4" ht="13.5" x14ac:dyDescent="0.25">
      <c r="A5227" s="456">
        <v>101152</v>
      </c>
      <c r="B5227" s="456" t="s">
        <v>9654</v>
      </c>
      <c r="C5227" s="456" t="s">
        <v>1055</v>
      </c>
      <c r="D5227" s="457">
        <v>14.77</v>
      </c>
    </row>
    <row r="5228" spans="1:4" ht="13.5" x14ac:dyDescent="0.25">
      <c r="A5228" s="456">
        <v>101153</v>
      </c>
      <c r="B5228" s="456" t="s">
        <v>9655</v>
      </c>
      <c r="C5228" s="456" t="s">
        <v>1055</v>
      </c>
      <c r="D5228" s="457">
        <v>15.39</v>
      </c>
    </row>
    <row r="5229" spans="1:4" ht="13.5" x14ac:dyDescent="0.25">
      <c r="A5229" s="456">
        <v>101206</v>
      </c>
      <c r="B5229" s="456" t="s">
        <v>9656</v>
      </c>
      <c r="C5229" s="456" t="s">
        <v>1055</v>
      </c>
      <c r="D5229" s="457">
        <v>10.77</v>
      </c>
    </row>
    <row r="5230" spans="1:4" ht="13.5" x14ac:dyDescent="0.25">
      <c r="A5230" s="456">
        <v>101207</v>
      </c>
      <c r="B5230" s="456" t="s">
        <v>9657</v>
      </c>
      <c r="C5230" s="456" t="s">
        <v>1055</v>
      </c>
      <c r="D5230" s="457">
        <v>9.52</v>
      </c>
    </row>
    <row r="5231" spans="1:4" ht="13.5" x14ac:dyDescent="0.25">
      <c r="A5231" s="456">
        <v>101208</v>
      </c>
      <c r="B5231" s="456" t="s">
        <v>9658</v>
      </c>
      <c r="C5231" s="456" t="s">
        <v>1055</v>
      </c>
      <c r="D5231" s="457">
        <v>9.19</v>
      </c>
    </row>
    <row r="5232" spans="1:4" ht="13.5" x14ac:dyDescent="0.25">
      <c r="A5232" s="456">
        <v>101209</v>
      </c>
      <c r="B5232" s="456" t="s">
        <v>9659</v>
      </c>
      <c r="C5232" s="456" t="s">
        <v>1055</v>
      </c>
      <c r="D5232" s="457">
        <v>8.56</v>
      </c>
    </row>
    <row r="5233" spans="1:4" ht="13.5" x14ac:dyDescent="0.25">
      <c r="A5233" s="456">
        <v>101210</v>
      </c>
      <c r="B5233" s="456" t="s">
        <v>9660</v>
      </c>
      <c r="C5233" s="456" t="s">
        <v>1055</v>
      </c>
      <c r="D5233" s="457">
        <v>15.27</v>
      </c>
    </row>
    <row r="5234" spans="1:4" ht="13.5" x14ac:dyDescent="0.25">
      <c r="A5234" s="456">
        <v>101211</v>
      </c>
      <c r="B5234" s="456" t="s">
        <v>9661</v>
      </c>
      <c r="C5234" s="456" t="s">
        <v>1055</v>
      </c>
      <c r="D5234" s="457">
        <v>16.399999999999999</v>
      </c>
    </row>
    <row r="5235" spans="1:4" ht="13.5" x14ac:dyDescent="0.25">
      <c r="A5235" s="456">
        <v>101212</v>
      </c>
      <c r="B5235" s="456" t="s">
        <v>9662</v>
      </c>
      <c r="C5235" s="456" t="s">
        <v>1055</v>
      </c>
      <c r="D5235" s="457">
        <v>19.079999999999998</v>
      </c>
    </row>
    <row r="5236" spans="1:4" ht="13.5" x14ac:dyDescent="0.25">
      <c r="A5236" s="456">
        <v>101213</v>
      </c>
      <c r="B5236" s="456" t="s">
        <v>9663</v>
      </c>
      <c r="C5236" s="456" t="s">
        <v>1055</v>
      </c>
      <c r="D5236" s="457">
        <v>21.22</v>
      </c>
    </row>
    <row r="5237" spans="1:4" ht="13.5" x14ac:dyDescent="0.25">
      <c r="A5237" s="456">
        <v>101214</v>
      </c>
      <c r="B5237" s="456" t="s">
        <v>9664</v>
      </c>
      <c r="C5237" s="456" t="s">
        <v>1055</v>
      </c>
      <c r="D5237" s="457">
        <v>25.79</v>
      </c>
    </row>
    <row r="5238" spans="1:4" ht="13.5" x14ac:dyDescent="0.25">
      <c r="A5238" s="456">
        <v>101215</v>
      </c>
      <c r="B5238" s="456" t="s">
        <v>9665</v>
      </c>
      <c r="C5238" s="456" t="s">
        <v>1055</v>
      </c>
      <c r="D5238" s="457">
        <v>14.64</v>
      </c>
    </row>
    <row r="5239" spans="1:4" ht="13.5" x14ac:dyDescent="0.25">
      <c r="A5239" s="456">
        <v>101216</v>
      </c>
      <c r="B5239" s="456" t="s">
        <v>9666</v>
      </c>
      <c r="C5239" s="456" t="s">
        <v>1055</v>
      </c>
      <c r="D5239" s="457">
        <v>15.42</v>
      </c>
    </row>
    <row r="5240" spans="1:4" ht="13.5" x14ac:dyDescent="0.25">
      <c r="A5240" s="456">
        <v>101217</v>
      </c>
      <c r="B5240" s="456" t="s">
        <v>9667</v>
      </c>
      <c r="C5240" s="456" t="s">
        <v>1055</v>
      </c>
      <c r="D5240" s="457">
        <v>17.89</v>
      </c>
    </row>
    <row r="5241" spans="1:4" ht="13.5" x14ac:dyDescent="0.25">
      <c r="A5241" s="456">
        <v>101218</v>
      </c>
      <c r="B5241" s="456" t="s">
        <v>9668</v>
      </c>
      <c r="C5241" s="456" t="s">
        <v>1055</v>
      </c>
      <c r="D5241" s="457">
        <v>19.03</v>
      </c>
    </row>
    <row r="5242" spans="1:4" ht="13.5" x14ac:dyDescent="0.25">
      <c r="A5242" s="456">
        <v>101219</v>
      </c>
      <c r="B5242" s="456" t="s">
        <v>9669</v>
      </c>
      <c r="C5242" s="456" t="s">
        <v>1055</v>
      </c>
      <c r="D5242" s="457">
        <v>23.14</v>
      </c>
    </row>
    <row r="5243" spans="1:4" ht="13.5" x14ac:dyDescent="0.25">
      <c r="A5243" s="456">
        <v>101220</v>
      </c>
      <c r="B5243" s="456" t="s">
        <v>9670</v>
      </c>
      <c r="C5243" s="456" t="s">
        <v>1055</v>
      </c>
      <c r="D5243" s="457">
        <v>14.35</v>
      </c>
    </row>
    <row r="5244" spans="1:4" ht="13.5" x14ac:dyDescent="0.25">
      <c r="A5244" s="456">
        <v>101221</v>
      </c>
      <c r="B5244" s="456" t="s">
        <v>9671</v>
      </c>
      <c r="C5244" s="456" t="s">
        <v>1055</v>
      </c>
      <c r="D5244" s="457">
        <v>15.25</v>
      </c>
    </row>
    <row r="5245" spans="1:4" ht="13.5" x14ac:dyDescent="0.25">
      <c r="A5245" s="456">
        <v>101222</v>
      </c>
      <c r="B5245" s="456" t="s">
        <v>9672</v>
      </c>
      <c r="C5245" s="456" t="s">
        <v>1055</v>
      </c>
      <c r="D5245" s="457">
        <v>17.71</v>
      </c>
    </row>
    <row r="5246" spans="1:4" ht="13.5" x14ac:dyDescent="0.25">
      <c r="A5246" s="456">
        <v>101223</v>
      </c>
      <c r="B5246" s="456" t="s">
        <v>9673</v>
      </c>
      <c r="C5246" s="456" t="s">
        <v>1055</v>
      </c>
      <c r="D5246" s="457">
        <v>19.66</v>
      </c>
    </row>
    <row r="5247" spans="1:4" ht="13.5" x14ac:dyDescent="0.25">
      <c r="A5247" s="456">
        <v>101224</v>
      </c>
      <c r="B5247" s="456" t="s">
        <v>9674</v>
      </c>
      <c r="C5247" s="456" t="s">
        <v>1055</v>
      </c>
      <c r="D5247" s="457">
        <v>24.64</v>
      </c>
    </row>
    <row r="5248" spans="1:4" ht="13.5" x14ac:dyDescent="0.25">
      <c r="A5248" s="456">
        <v>101225</v>
      </c>
      <c r="B5248" s="456" t="s">
        <v>9675</v>
      </c>
      <c r="C5248" s="456" t="s">
        <v>1055</v>
      </c>
      <c r="D5248" s="457">
        <v>13.22</v>
      </c>
    </row>
    <row r="5249" spans="1:4" ht="13.5" x14ac:dyDescent="0.25">
      <c r="A5249" s="456">
        <v>101226</v>
      </c>
      <c r="B5249" s="456" t="s">
        <v>9676</v>
      </c>
      <c r="C5249" s="456" t="s">
        <v>1055</v>
      </c>
      <c r="D5249" s="457">
        <v>14</v>
      </c>
    </row>
    <row r="5250" spans="1:4" ht="13.5" x14ac:dyDescent="0.25">
      <c r="A5250" s="456">
        <v>101227</v>
      </c>
      <c r="B5250" s="456" t="s">
        <v>9677</v>
      </c>
      <c r="C5250" s="456" t="s">
        <v>1055</v>
      </c>
      <c r="D5250" s="457">
        <v>16.21</v>
      </c>
    </row>
    <row r="5251" spans="1:4" ht="13.5" x14ac:dyDescent="0.25">
      <c r="A5251" s="456">
        <v>101228</v>
      </c>
      <c r="B5251" s="456" t="s">
        <v>9678</v>
      </c>
      <c r="C5251" s="456" t="s">
        <v>1055</v>
      </c>
      <c r="D5251" s="457">
        <v>17.39</v>
      </c>
    </row>
    <row r="5252" spans="1:4" ht="13.5" x14ac:dyDescent="0.25">
      <c r="A5252" s="456">
        <v>101229</v>
      </c>
      <c r="B5252" s="456" t="s">
        <v>9679</v>
      </c>
      <c r="C5252" s="456" t="s">
        <v>1055</v>
      </c>
      <c r="D5252" s="457">
        <v>21.88</v>
      </c>
    </row>
    <row r="5253" spans="1:4" ht="13.5" x14ac:dyDescent="0.25">
      <c r="A5253" s="456">
        <v>101230</v>
      </c>
      <c r="B5253" s="456" t="s">
        <v>9680</v>
      </c>
      <c r="C5253" s="456" t="s">
        <v>1055</v>
      </c>
      <c r="D5253" s="457">
        <v>9.52</v>
      </c>
    </row>
    <row r="5254" spans="1:4" ht="13.5" x14ac:dyDescent="0.25">
      <c r="A5254" s="456">
        <v>101231</v>
      </c>
      <c r="B5254" s="456" t="s">
        <v>9681</v>
      </c>
      <c r="C5254" s="456" t="s">
        <v>1055</v>
      </c>
      <c r="D5254" s="457">
        <v>9.09</v>
      </c>
    </row>
    <row r="5255" spans="1:4" ht="13.5" x14ac:dyDescent="0.25">
      <c r="A5255" s="456">
        <v>101232</v>
      </c>
      <c r="B5255" s="456" t="s">
        <v>9682</v>
      </c>
      <c r="C5255" s="456" t="s">
        <v>1055</v>
      </c>
      <c r="D5255" s="457">
        <v>8.25</v>
      </c>
    </row>
    <row r="5256" spans="1:4" ht="13.5" x14ac:dyDescent="0.25">
      <c r="A5256" s="456">
        <v>101233</v>
      </c>
      <c r="B5256" s="456" t="s">
        <v>9683</v>
      </c>
      <c r="C5256" s="456" t="s">
        <v>1055</v>
      </c>
      <c r="D5256" s="457">
        <v>7.63</v>
      </c>
    </row>
    <row r="5257" spans="1:4" ht="13.5" x14ac:dyDescent="0.25">
      <c r="A5257" s="456">
        <v>101234</v>
      </c>
      <c r="B5257" s="456" t="s">
        <v>9684</v>
      </c>
      <c r="C5257" s="456" t="s">
        <v>1055</v>
      </c>
      <c r="D5257" s="457">
        <v>14.83</v>
      </c>
    </row>
    <row r="5258" spans="1:4" ht="13.5" x14ac:dyDescent="0.25">
      <c r="A5258" s="456">
        <v>101235</v>
      </c>
      <c r="B5258" s="456" t="s">
        <v>9685</v>
      </c>
      <c r="C5258" s="456" t="s">
        <v>1055</v>
      </c>
      <c r="D5258" s="457">
        <v>15.71</v>
      </c>
    </row>
    <row r="5259" spans="1:4" ht="13.5" x14ac:dyDescent="0.25">
      <c r="A5259" s="456">
        <v>101236</v>
      </c>
      <c r="B5259" s="456" t="s">
        <v>9686</v>
      </c>
      <c r="C5259" s="456" t="s">
        <v>1055</v>
      </c>
      <c r="D5259" s="457">
        <v>18.27</v>
      </c>
    </row>
    <row r="5260" spans="1:4" ht="13.5" x14ac:dyDescent="0.25">
      <c r="A5260" s="456">
        <v>101237</v>
      </c>
      <c r="B5260" s="456" t="s">
        <v>9687</v>
      </c>
      <c r="C5260" s="456" t="s">
        <v>1055</v>
      </c>
      <c r="D5260" s="457">
        <v>19.579999999999998</v>
      </c>
    </row>
    <row r="5261" spans="1:4" ht="13.5" x14ac:dyDescent="0.25">
      <c r="A5261" s="456">
        <v>101238</v>
      </c>
      <c r="B5261" s="456" t="s">
        <v>9688</v>
      </c>
      <c r="C5261" s="456" t="s">
        <v>1055</v>
      </c>
      <c r="D5261" s="457">
        <v>24.71</v>
      </c>
    </row>
    <row r="5262" spans="1:4" ht="13.5" x14ac:dyDescent="0.25">
      <c r="A5262" s="456">
        <v>101239</v>
      </c>
      <c r="B5262" s="456" t="s">
        <v>9689</v>
      </c>
      <c r="C5262" s="456" t="s">
        <v>1055</v>
      </c>
      <c r="D5262" s="457">
        <v>13.21</v>
      </c>
    </row>
    <row r="5263" spans="1:4" ht="13.5" x14ac:dyDescent="0.25">
      <c r="A5263" s="456">
        <v>101240</v>
      </c>
      <c r="B5263" s="456" t="s">
        <v>9690</v>
      </c>
      <c r="C5263" s="456" t="s">
        <v>1055</v>
      </c>
      <c r="D5263" s="457">
        <v>14</v>
      </c>
    </row>
    <row r="5264" spans="1:4" ht="13.5" x14ac:dyDescent="0.25">
      <c r="A5264" s="456">
        <v>101241</v>
      </c>
      <c r="B5264" s="456" t="s">
        <v>9691</v>
      </c>
      <c r="C5264" s="456" t="s">
        <v>1055</v>
      </c>
      <c r="D5264" s="457">
        <v>16.32</v>
      </c>
    </row>
    <row r="5265" spans="1:4" ht="13.5" x14ac:dyDescent="0.25">
      <c r="A5265" s="456">
        <v>101242</v>
      </c>
      <c r="B5265" s="456" t="s">
        <v>9692</v>
      </c>
      <c r="C5265" s="456" t="s">
        <v>1055</v>
      </c>
      <c r="D5265" s="457">
        <v>18.16</v>
      </c>
    </row>
    <row r="5266" spans="1:4" ht="13.5" x14ac:dyDescent="0.25">
      <c r="A5266" s="456">
        <v>101243</v>
      </c>
      <c r="B5266" s="456" t="s">
        <v>9693</v>
      </c>
      <c r="C5266" s="456" t="s">
        <v>1055</v>
      </c>
      <c r="D5266" s="457">
        <v>22.12</v>
      </c>
    </row>
    <row r="5267" spans="1:4" ht="13.5" x14ac:dyDescent="0.25">
      <c r="A5267" s="456">
        <v>101244</v>
      </c>
      <c r="B5267" s="456" t="s">
        <v>9694</v>
      </c>
      <c r="C5267" s="456" t="s">
        <v>1055</v>
      </c>
      <c r="D5267" s="457">
        <v>13.76</v>
      </c>
    </row>
    <row r="5268" spans="1:4" ht="13.5" x14ac:dyDescent="0.25">
      <c r="A5268" s="456">
        <v>101245</v>
      </c>
      <c r="B5268" s="456" t="s">
        <v>9695</v>
      </c>
      <c r="C5268" s="456" t="s">
        <v>1055</v>
      </c>
      <c r="D5268" s="457">
        <v>14.64</v>
      </c>
    </row>
    <row r="5269" spans="1:4" ht="13.5" x14ac:dyDescent="0.25">
      <c r="A5269" s="456">
        <v>101246</v>
      </c>
      <c r="B5269" s="456" t="s">
        <v>9696</v>
      </c>
      <c r="C5269" s="456" t="s">
        <v>1055</v>
      </c>
      <c r="D5269" s="457">
        <v>17.03</v>
      </c>
    </row>
    <row r="5270" spans="1:4" ht="13.5" x14ac:dyDescent="0.25">
      <c r="A5270" s="456">
        <v>101247</v>
      </c>
      <c r="B5270" s="456" t="s">
        <v>9697</v>
      </c>
      <c r="C5270" s="456" t="s">
        <v>1055</v>
      </c>
      <c r="D5270" s="457">
        <v>18.87</v>
      </c>
    </row>
    <row r="5271" spans="1:4" ht="13.5" x14ac:dyDescent="0.25">
      <c r="A5271" s="456">
        <v>101248</v>
      </c>
      <c r="B5271" s="456" t="s">
        <v>9698</v>
      </c>
      <c r="C5271" s="456" t="s">
        <v>1055</v>
      </c>
      <c r="D5271" s="457">
        <v>23.65</v>
      </c>
    </row>
    <row r="5272" spans="1:4" ht="13.5" x14ac:dyDescent="0.25">
      <c r="A5272" s="456">
        <v>101249</v>
      </c>
      <c r="B5272" s="456" t="s">
        <v>9699</v>
      </c>
      <c r="C5272" s="456" t="s">
        <v>1055</v>
      </c>
      <c r="D5272" s="457">
        <v>12.11</v>
      </c>
    </row>
    <row r="5273" spans="1:4" ht="13.5" x14ac:dyDescent="0.25">
      <c r="A5273" s="456">
        <v>101250</v>
      </c>
      <c r="B5273" s="456" t="s">
        <v>9700</v>
      </c>
      <c r="C5273" s="456" t="s">
        <v>1055</v>
      </c>
      <c r="D5273" s="457">
        <v>13.39</v>
      </c>
    </row>
    <row r="5274" spans="1:4" ht="13.5" x14ac:dyDescent="0.25">
      <c r="A5274" s="456">
        <v>101251</v>
      </c>
      <c r="B5274" s="456" t="s">
        <v>9701</v>
      </c>
      <c r="C5274" s="456" t="s">
        <v>1055</v>
      </c>
      <c r="D5274" s="457">
        <v>15.34</v>
      </c>
    </row>
    <row r="5275" spans="1:4" ht="13.5" x14ac:dyDescent="0.25">
      <c r="A5275" s="456">
        <v>101252</v>
      </c>
      <c r="B5275" s="456" t="s">
        <v>9702</v>
      </c>
      <c r="C5275" s="456" t="s">
        <v>1055</v>
      </c>
      <c r="D5275" s="457">
        <v>16.66</v>
      </c>
    </row>
    <row r="5276" spans="1:4" ht="13.5" x14ac:dyDescent="0.25">
      <c r="A5276" s="456">
        <v>101253</v>
      </c>
      <c r="B5276" s="456" t="s">
        <v>9703</v>
      </c>
      <c r="C5276" s="456" t="s">
        <v>1055</v>
      </c>
      <c r="D5276" s="457">
        <v>20.98</v>
      </c>
    </row>
    <row r="5277" spans="1:4" ht="13.5" x14ac:dyDescent="0.25">
      <c r="A5277" s="456">
        <v>101254</v>
      </c>
      <c r="B5277" s="456" t="s">
        <v>9704</v>
      </c>
      <c r="C5277" s="456" t="s">
        <v>1055</v>
      </c>
      <c r="D5277" s="457">
        <v>9.42</v>
      </c>
    </row>
    <row r="5278" spans="1:4" ht="13.5" x14ac:dyDescent="0.25">
      <c r="A5278" s="456">
        <v>101255</v>
      </c>
      <c r="B5278" s="456" t="s">
        <v>9705</v>
      </c>
      <c r="C5278" s="456" t="s">
        <v>1055</v>
      </c>
      <c r="D5278" s="457">
        <v>8.4</v>
      </c>
    </row>
    <row r="5279" spans="1:4" ht="13.5" x14ac:dyDescent="0.25">
      <c r="A5279" s="456">
        <v>101256</v>
      </c>
      <c r="B5279" s="456" t="s">
        <v>9706</v>
      </c>
      <c r="C5279" s="456" t="s">
        <v>1055</v>
      </c>
      <c r="D5279" s="457">
        <v>14.22</v>
      </c>
    </row>
    <row r="5280" spans="1:4" ht="13.5" x14ac:dyDescent="0.25">
      <c r="A5280" s="456">
        <v>101257</v>
      </c>
      <c r="B5280" s="456" t="s">
        <v>9707</v>
      </c>
      <c r="C5280" s="456" t="s">
        <v>1055</v>
      </c>
      <c r="D5280" s="457">
        <v>14.99</v>
      </c>
    </row>
    <row r="5281" spans="1:4" ht="13.5" x14ac:dyDescent="0.25">
      <c r="A5281" s="456">
        <v>101258</v>
      </c>
      <c r="B5281" s="456" t="s">
        <v>9708</v>
      </c>
      <c r="C5281" s="456" t="s">
        <v>1055</v>
      </c>
      <c r="D5281" s="457">
        <v>17.28</v>
      </c>
    </row>
    <row r="5282" spans="1:4" ht="13.5" x14ac:dyDescent="0.25">
      <c r="A5282" s="456">
        <v>101259</v>
      </c>
      <c r="B5282" s="456" t="s">
        <v>9709</v>
      </c>
      <c r="C5282" s="456" t="s">
        <v>1055</v>
      </c>
      <c r="D5282" s="457">
        <v>19.11</v>
      </c>
    </row>
    <row r="5283" spans="1:4" ht="13.5" x14ac:dyDescent="0.25">
      <c r="A5283" s="456">
        <v>101260</v>
      </c>
      <c r="B5283" s="456" t="s">
        <v>9710</v>
      </c>
      <c r="C5283" s="456" t="s">
        <v>1055</v>
      </c>
      <c r="D5283" s="457">
        <v>23.74</v>
      </c>
    </row>
    <row r="5284" spans="1:4" ht="13.5" x14ac:dyDescent="0.25">
      <c r="A5284" s="456">
        <v>101261</v>
      </c>
      <c r="B5284" s="456" t="s">
        <v>9711</v>
      </c>
      <c r="C5284" s="456" t="s">
        <v>1055</v>
      </c>
      <c r="D5284" s="457">
        <v>13.47</v>
      </c>
    </row>
    <row r="5285" spans="1:4" ht="13.5" x14ac:dyDescent="0.25">
      <c r="A5285" s="456">
        <v>101262</v>
      </c>
      <c r="B5285" s="456" t="s">
        <v>9712</v>
      </c>
      <c r="C5285" s="456" t="s">
        <v>1055</v>
      </c>
      <c r="D5285" s="457">
        <v>14.23</v>
      </c>
    </row>
    <row r="5286" spans="1:4" ht="13.5" x14ac:dyDescent="0.25">
      <c r="A5286" s="456">
        <v>101263</v>
      </c>
      <c r="B5286" s="456" t="s">
        <v>9713</v>
      </c>
      <c r="C5286" s="456" t="s">
        <v>1055</v>
      </c>
      <c r="D5286" s="457">
        <v>16.37</v>
      </c>
    </row>
    <row r="5287" spans="1:4" ht="13.5" x14ac:dyDescent="0.25">
      <c r="A5287" s="456">
        <v>101264</v>
      </c>
      <c r="B5287" s="456" t="s">
        <v>9714</v>
      </c>
      <c r="C5287" s="456" t="s">
        <v>1055</v>
      </c>
      <c r="D5287" s="457">
        <v>18.07</v>
      </c>
    </row>
    <row r="5288" spans="1:4" ht="13.5" x14ac:dyDescent="0.25">
      <c r="A5288" s="456">
        <v>101265</v>
      </c>
      <c r="B5288" s="456" t="s">
        <v>9715</v>
      </c>
      <c r="C5288" s="456" t="s">
        <v>1055</v>
      </c>
      <c r="D5288" s="457">
        <v>22.4</v>
      </c>
    </row>
    <row r="5289" spans="1:4" ht="13.5" x14ac:dyDescent="0.25">
      <c r="A5289" s="456">
        <v>101266</v>
      </c>
      <c r="B5289" s="456" t="s">
        <v>9716</v>
      </c>
      <c r="C5289" s="456" t="s">
        <v>1055</v>
      </c>
      <c r="D5289" s="457">
        <v>8.3699999999999992</v>
      </c>
    </row>
    <row r="5290" spans="1:4" ht="13.5" x14ac:dyDescent="0.25">
      <c r="A5290" s="456">
        <v>101267</v>
      </c>
      <c r="B5290" s="456" t="s">
        <v>9717</v>
      </c>
      <c r="C5290" s="456" t="s">
        <v>1055</v>
      </c>
      <c r="D5290" s="457">
        <v>8.0299999999999994</v>
      </c>
    </row>
    <row r="5291" spans="1:4" ht="13.5" x14ac:dyDescent="0.25">
      <c r="A5291" s="456">
        <v>101268</v>
      </c>
      <c r="B5291" s="456" t="s">
        <v>9718</v>
      </c>
      <c r="C5291" s="456" t="s">
        <v>1055</v>
      </c>
      <c r="D5291" s="457">
        <v>12.91</v>
      </c>
    </row>
    <row r="5292" spans="1:4" ht="13.5" x14ac:dyDescent="0.25">
      <c r="A5292" s="456">
        <v>101269</v>
      </c>
      <c r="B5292" s="456" t="s">
        <v>9719</v>
      </c>
      <c r="C5292" s="456" t="s">
        <v>1055</v>
      </c>
      <c r="D5292" s="457">
        <v>14.3</v>
      </c>
    </row>
    <row r="5293" spans="1:4" ht="13.5" x14ac:dyDescent="0.25">
      <c r="A5293" s="456">
        <v>101270</v>
      </c>
      <c r="B5293" s="456" t="s">
        <v>9720</v>
      </c>
      <c r="C5293" s="456" t="s">
        <v>1055</v>
      </c>
      <c r="D5293" s="457">
        <v>16.489999999999998</v>
      </c>
    </row>
    <row r="5294" spans="1:4" ht="13.5" x14ac:dyDescent="0.25">
      <c r="A5294" s="456">
        <v>101271</v>
      </c>
      <c r="B5294" s="456" t="s">
        <v>9721</v>
      </c>
      <c r="C5294" s="456" t="s">
        <v>1055</v>
      </c>
      <c r="D5294" s="457">
        <v>18.22</v>
      </c>
    </row>
    <row r="5295" spans="1:4" ht="13.5" x14ac:dyDescent="0.25">
      <c r="A5295" s="456">
        <v>101272</v>
      </c>
      <c r="B5295" s="456" t="s">
        <v>9722</v>
      </c>
      <c r="C5295" s="456" t="s">
        <v>1055</v>
      </c>
      <c r="D5295" s="457">
        <v>22.64</v>
      </c>
    </row>
    <row r="5296" spans="1:4" ht="13.5" x14ac:dyDescent="0.25">
      <c r="A5296" s="456">
        <v>101273</v>
      </c>
      <c r="B5296" s="456" t="s">
        <v>9723</v>
      </c>
      <c r="C5296" s="456" t="s">
        <v>1055</v>
      </c>
      <c r="D5296" s="457">
        <v>12.36</v>
      </c>
    </row>
    <row r="5297" spans="1:4" ht="13.5" x14ac:dyDescent="0.25">
      <c r="A5297" s="456">
        <v>101274</v>
      </c>
      <c r="B5297" s="456" t="s">
        <v>9724</v>
      </c>
      <c r="C5297" s="456" t="s">
        <v>1055</v>
      </c>
      <c r="D5297" s="457">
        <v>13.6</v>
      </c>
    </row>
    <row r="5298" spans="1:4" ht="13.5" x14ac:dyDescent="0.25">
      <c r="A5298" s="456">
        <v>101275</v>
      </c>
      <c r="B5298" s="456" t="s">
        <v>9725</v>
      </c>
      <c r="C5298" s="456" t="s">
        <v>1055</v>
      </c>
      <c r="D5298" s="457">
        <v>15.68</v>
      </c>
    </row>
    <row r="5299" spans="1:4" ht="13.5" x14ac:dyDescent="0.25">
      <c r="A5299" s="456">
        <v>101276</v>
      </c>
      <c r="B5299" s="456" t="s">
        <v>9726</v>
      </c>
      <c r="C5299" s="456" t="s">
        <v>1055</v>
      </c>
      <c r="D5299" s="457">
        <v>17.27</v>
      </c>
    </row>
    <row r="5300" spans="1:4" ht="13.5" x14ac:dyDescent="0.25">
      <c r="A5300" s="456">
        <v>101277</v>
      </c>
      <c r="B5300" s="456" t="s">
        <v>9727</v>
      </c>
      <c r="C5300" s="456" t="s">
        <v>1055</v>
      </c>
      <c r="D5300" s="457">
        <v>21.93</v>
      </c>
    </row>
    <row r="5301" spans="1:4" ht="13.5" x14ac:dyDescent="0.25">
      <c r="A5301" s="456">
        <v>102354</v>
      </c>
      <c r="B5301" s="456" t="s">
        <v>11235</v>
      </c>
      <c r="C5301" s="456" t="s">
        <v>1055</v>
      </c>
      <c r="D5301" s="457">
        <v>122.36</v>
      </c>
    </row>
    <row r="5302" spans="1:4" ht="13.5" x14ac:dyDescent="0.25">
      <c r="A5302" s="456">
        <v>102355</v>
      </c>
      <c r="B5302" s="456" t="s">
        <v>11236</v>
      </c>
      <c r="C5302" s="456" t="s">
        <v>1055</v>
      </c>
      <c r="D5302" s="457">
        <v>139.16</v>
      </c>
    </row>
    <row r="5303" spans="1:4" ht="13.5" x14ac:dyDescent="0.25">
      <c r="A5303" s="456">
        <v>102360</v>
      </c>
      <c r="B5303" s="456" t="s">
        <v>11237</v>
      </c>
      <c r="C5303" s="456" t="s">
        <v>1055</v>
      </c>
      <c r="D5303" s="457">
        <v>19.91</v>
      </c>
    </row>
    <row r="5304" spans="1:4" ht="13.5" x14ac:dyDescent="0.25">
      <c r="A5304" s="456">
        <v>102361</v>
      </c>
      <c r="B5304" s="456" t="s">
        <v>11238</v>
      </c>
      <c r="C5304" s="456" t="s">
        <v>1055</v>
      </c>
      <c r="D5304" s="457">
        <v>25.57</v>
      </c>
    </row>
    <row r="5305" spans="1:4" ht="13.5" x14ac:dyDescent="0.25">
      <c r="A5305" s="456">
        <v>90082</v>
      </c>
      <c r="B5305" s="456" t="s">
        <v>12139</v>
      </c>
      <c r="C5305" s="456" t="s">
        <v>1055</v>
      </c>
      <c r="D5305" s="457">
        <v>9.7200000000000006</v>
      </c>
    </row>
    <row r="5306" spans="1:4" ht="13.5" x14ac:dyDescent="0.25">
      <c r="A5306" s="456">
        <v>90084</v>
      </c>
      <c r="B5306" s="456" t="s">
        <v>12140</v>
      </c>
      <c r="C5306" s="456" t="s">
        <v>1055</v>
      </c>
      <c r="D5306" s="457">
        <v>9.42</v>
      </c>
    </row>
    <row r="5307" spans="1:4" ht="13.5" x14ac:dyDescent="0.25">
      <c r="A5307" s="456">
        <v>90086</v>
      </c>
      <c r="B5307" s="456" t="s">
        <v>12141</v>
      </c>
      <c r="C5307" s="456" t="s">
        <v>1055</v>
      </c>
      <c r="D5307" s="457">
        <v>8.9</v>
      </c>
    </row>
    <row r="5308" spans="1:4" ht="13.5" x14ac:dyDescent="0.25">
      <c r="A5308" s="456">
        <v>90087</v>
      </c>
      <c r="B5308" s="456" t="s">
        <v>12142</v>
      </c>
      <c r="C5308" s="456" t="s">
        <v>1055</v>
      </c>
      <c r="D5308" s="457">
        <v>8.2200000000000006</v>
      </c>
    </row>
    <row r="5309" spans="1:4" ht="13.5" x14ac:dyDescent="0.25">
      <c r="A5309" s="456">
        <v>90090</v>
      </c>
      <c r="B5309" s="456" t="s">
        <v>12143</v>
      </c>
      <c r="C5309" s="456" t="s">
        <v>1055</v>
      </c>
      <c r="D5309" s="457">
        <v>8.0399999999999991</v>
      </c>
    </row>
    <row r="5310" spans="1:4" ht="13.5" x14ac:dyDescent="0.25">
      <c r="A5310" s="456">
        <v>90091</v>
      </c>
      <c r="B5310" s="456" t="s">
        <v>12144</v>
      </c>
      <c r="C5310" s="456" t="s">
        <v>1055</v>
      </c>
      <c r="D5310" s="457">
        <v>5.25</v>
      </c>
    </row>
    <row r="5311" spans="1:4" ht="13.5" x14ac:dyDescent="0.25">
      <c r="A5311" s="456">
        <v>90092</v>
      </c>
      <c r="B5311" s="456" t="s">
        <v>12145</v>
      </c>
      <c r="C5311" s="456" t="s">
        <v>1055</v>
      </c>
      <c r="D5311" s="457">
        <v>5.19</v>
      </c>
    </row>
    <row r="5312" spans="1:4" ht="13.5" x14ac:dyDescent="0.25">
      <c r="A5312" s="456">
        <v>90094</v>
      </c>
      <c r="B5312" s="456" t="s">
        <v>12146</v>
      </c>
      <c r="C5312" s="456" t="s">
        <v>1055</v>
      </c>
      <c r="D5312" s="457">
        <v>4.92</v>
      </c>
    </row>
    <row r="5313" spans="1:4" ht="13.5" x14ac:dyDescent="0.25">
      <c r="A5313" s="456">
        <v>90095</v>
      </c>
      <c r="B5313" s="456" t="s">
        <v>12147</v>
      </c>
      <c r="C5313" s="456" t="s">
        <v>1055</v>
      </c>
      <c r="D5313" s="457">
        <v>4.53</v>
      </c>
    </row>
    <row r="5314" spans="1:4" ht="13.5" x14ac:dyDescent="0.25">
      <c r="A5314" s="456">
        <v>90098</v>
      </c>
      <c r="B5314" s="456" t="s">
        <v>12148</v>
      </c>
      <c r="C5314" s="456" t="s">
        <v>1055</v>
      </c>
      <c r="D5314" s="457">
        <v>4.45</v>
      </c>
    </row>
    <row r="5315" spans="1:4" ht="13.5" x14ac:dyDescent="0.25">
      <c r="A5315" s="456">
        <v>90099</v>
      </c>
      <c r="B5315" s="456" t="s">
        <v>12149</v>
      </c>
      <c r="C5315" s="456" t="s">
        <v>1055</v>
      </c>
      <c r="D5315" s="457">
        <v>12.08</v>
      </c>
    </row>
    <row r="5316" spans="1:4" ht="13.5" x14ac:dyDescent="0.25">
      <c r="A5316" s="456">
        <v>90100</v>
      </c>
      <c r="B5316" s="456" t="s">
        <v>12150</v>
      </c>
      <c r="C5316" s="456" t="s">
        <v>1055</v>
      </c>
      <c r="D5316" s="457">
        <v>10.26</v>
      </c>
    </row>
    <row r="5317" spans="1:4" ht="13.5" x14ac:dyDescent="0.25">
      <c r="A5317" s="456">
        <v>90101</v>
      </c>
      <c r="B5317" s="456" t="s">
        <v>12151</v>
      </c>
      <c r="C5317" s="456" t="s">
        <v>1055</v>
      </c>
      <c r="D5317" s="457">
        <v>10.14</v>
      </c>
    </row>
    <row r="5318" spans="1:4" ht="13.5" x14ac:dyDescent="0.25">
      <c r="A5318" s="456">
        <v>90102</v>
      </c>
      <c r="B5318" s="456" t="s">
        <v>12152</v>
      </c>
      <c r="C5318" s="456" t="s">
        <v>1055</v>
      </c>
      <c r="D5318" s="457">
        <v>9.2200000000000006</v>
      </c>
    </row>
    <row r="5319" spans="1:4" ht="13.5" x14ac:dyDescent="0.25">
      <c r="A5319" s="456">
        <v>90105</v>
      </c>
      <c r="B5319" s="456" t="s">
        <v>12153</v>
      </c>
      <c r="C5319" s="456" t="s">
        <v>1055</v>
      </c>
      <c r="D5319" s="457">
        <v>6.66</v>
      </c>
    </row>
    <row r="5320" spans="1:4" ht="13.5" x14ac:dyDescent="0.25">
      <c r="A5320" s="456">
        <v>90106</v>
      </c>
      <c r="B5320" s="456" t="s">
        <v>12154</v>
      </c>
      <c r="C5320" s="456" t="s">
        <v>1055</v>
      </c>
      <c r="D5320" s="457">
        <v>5.67</v>
      </c>
    </row>
    <row r="5321" spans="1:4" ht="13.5" x14ac:dyDescent="0.25">
      <c r="A5321" s="456">
        <v>90107</v>
      </c>
      <c r="B5321" s="456" t="s">
        <v>12155</v>
      </c>
      <c r="C5321" s="456" t="s">
        <v>1055</v>
      </c>
      <c r="D5321" s="457">
        <v>5.59</v>
      </c>
    </row>
    <row r="5322" spans="1:4" ht="13.5" x14ac:dyDescent="0.25">
      <c r="A5322" s="456">
        <v>90108</v>
      </c>
      <c r="B5322" s="456" t="s">
        <v>12156</v>
      </c>
      <c r="C5322" s="456" t="s">
        <v>1055</v>
      </c>
      <c r="D5322" s="457">
        <v>5.09</v>
      </c>
    </row>
    <row r="5323" spans="1:4" ht="13.5" x14ac:dyDescent="0.25">
      <c r="A5323" s="456">
        <v>93358</v>
      </c>
      <c r="B5323" s="456" t="s">
        <v>11239</v>
      </c>
      <c r="C5323" s="456" t="s">
        <v>1055</v>
      </c>
      <c r="D5323" s="457">
        <v>66.569999999999993</v>
      </c>
    </row>
    <row r="5324" spans="1:4" ht="13.5" x14ac:dyDescent="0.25">
      <c r="A5324" s="456">
        <v>102276</v>
      </c>
      <c r="B5324" s="456" t="s">
        <v>12157</v>
      </c>
      <c r="C5324" s="456" t="s">
        <v>1055</v>
      </c>
      <c r="D5324" s="457">
        <v>10.94</v>
      </c>
    </row>
    <row r="5325" spans="1:4" ht="13.5" x14ac:dyDescent="0.25">
      <c r="A5325" s="456">
        <v>102277</v>
      </c>
      <c r="B5325" s="456" t="s">
        <v>12158</v>
      </c>
      <c r="C5325" s="456" t="s">
        <v>1055</v>
      </c>
      <c r="D5325" s="457">
        <v>8.64</v>
      </c>
    </row>
    <row r="5326" spans="1:4" ht="13.5" x14ac:dyDescent="0.25">
      <c r="A5326" s="456">
        <v>102278</v>
      </c>
      <c r="B5326" s="456" t="s">
        <v>12159</v>
      </c>
      <c r="C5326" s="456" t="s">
        <v>1055</v>
      </c>
      <c r="D5326" s="457">
        <v>8.57</v>
      </c>
    </row>
    <row r="5327" spans="1:4" ht="13.5" x14ac:dyDescent="0.25">
      <c r="A5327" s="456">
        <v>102279</v>
      </c>
      <c r="B5327" s="456" t="s">
        <v>12160</v>
      </c>
      <c r="C5327" s="456" t="s">
        <v>1055</v>
      </c>
      <c r="D5327" s="457">
        <v>6.03</v>
      </c>
    </row>
    <row r="5328" spans="1:4" ht="13.5" x14ac:dyDescent="0.25">
      <c r="A5328" s="456">
        <v>102280</v>
      </c>
      <c r="B5328" s="456" t="s">
        <v>12161</v>
      </c>
      <c r="C5328" s="456" t="s">
        <v>1055</v>
      </c>
      <c r="D5328" s="457">
        <v>4.76</v>
      </c>
    </row>
    <row r="5329" spans="1:4" ht="13.5" x14ac:dyDescent="0.25">
      <c r="A5329" s="456">
        <v>102281</v>
      </c>
      <c r="B5329" s="456" t="s">
        <v>12162</v>
      </c>
      <c r="C5329" s="456" t="s">
        <v>1055</v>
      </c>
      <c r="D5329" s="457">
        <v>4.72</v>
      </c>
    </row>
    <row r="5330" spans="1:4" ht="13.5" x14ac:dyDescent="0.25">
      <c r="A5330" s="456">
        <v>102282</v>
      </c>
      <c r="B5330" s="456" t="s">
        <v>12163</v>
      </c>
      <c r="C5330" s="456" t="s">
        <v>1055</v>
      </c>
      <c r="D5330" s="457">
        <v>12.15</v>
      </c>
    </row>
    <row r="5331" spans="1:4" ht="13.5" x14ac:dyDescent="0.25">
      <c r="A5331" s="456">
        <v>102283</v>
      </c>
      <c r="B5331" s="456" t="s">
        <v>12164</v>
      </c>
      <c r="C5331" s="456" t="s">
        <v>1055</v>
      </c>
      <c r="D5331" s="457">
        <v>10.79</v>
      </c>
    </row>
    <row r="5332" spans="1:4" ht="13.5" x14ac:dyDescent="0.25">
      <c r="A5332" s="456">
        <v>102284</v>
      </c>
      <c r="B5332" s="456" t="s">
        <v>12165</v>
      </c>
      <c r="C5332" s="456" t="s">
        <v>1055</v>
      </c>
      <c r="D5332" s="457">
        <v>10.45</v>
      </c>
    </row>
    <row r="5333" spans="1:4" ht="13.5" x14ac:dyDescent="0.25">
      <c r="A5333" s="456">
        <v>102285</v>
      </c>
      <c r="B5333" s="456" t="s">
        <v>12166</v>
      </c>
      <c r="C5333" s="456" t="s">
        <v>1055</v>
      </c>
      <c r="D5333" s="457">
        <v>9.8800000000000008</v>
      </c>
    </row>
    <row r="5334" spans="1:4" ht="13.5" x14ac:dyDescent="0.25">
      <c r="A5334" s="456">
        <v>102286</v>
      </c>
      <c r="B5334" s="456" t="s">
        <v>12167</v>
      </c>
      <c r="C5334" s="456" t="s">
        <v>1055</v>
      </c>
      <c r="D5334" s="457">
        <v>9.6</v>
      </c>
    </row>
    <row r="5335" spans="1:4" ht="13.5" x14ac:dyDescent="0.25">
      <c r="A5335" s="456">
        <v>102287</v>
      </c>
      <c r="B5335" s="456" t="s">
        <v>12168</v>
      </c>
      <c r="C5335" s="456" t="s">
        <v>1055</v>
      </c>
      <c r="D5335" s="457">
        <v>9.5299999999999994</v>
      </c>
    </row>
    <row r="5336" spans="1:4" ht="13.5" x14ac:dyDescent="0.25">
      <c r="A5336" s="456">
        <v>102288</v>
      </c>
      <c r="B5336" s="456" t="s">
        <v>12169</v>
      </c>
      <c r="C5336" s="456" t="s">
        <v>1055</v>
      </c>
      <c r="D5336" s="457">
        <v>9.15</v>
      </c>
    </row>
    <row r="5337" spans="1:4" ht="13.5" x14ac:dyDescent="0.25">
      <c r="A5337" s="456">
        <v>102289</v>
      </c>
      <c r="B5337" s="456" t="s">
        <v>12170</v>
      </c>
      <c r="C5337" s="456" t="s">
        <v>1055</v>
      </c>
      <c r="D5337" s="457">
        <v>8.93</v>
      </c>
    </row>
    <row r="5338" spans="1:4" ht="13.5" x14ac:dyDescent="0.25">
      <c r="A5338" s="456">
        <v>102290</v>
      </c>
      <c r="B5338" s="456" t="s">
        <v>12171</v>
      </c>
      <c r="C5338" s="456" t="s">
        <v>1055</v>
      </c>
      <c r="D5338" s="457">
        <v>6.7</v>
      </c>
    </row>
    <row r="5339" spans="1:4" ht="13.5" x14ac:dyDescent="0.25">
      <c r="A5339" s="456">
        <v>102291</v>
      </c>
      <c r="B5339" s="456" t="s">
        <v>12172</v>
      </c>
      <c r="C5339" s="456" t="s">
        <v>1055</v>
      </c>
      <c r="D5339" s="457">
        <v>5.96</v>
      </c>
    </row>
    <row r="5340" spans="1:4" ht="13.5" x14ac:dyDescent="0.25">
      <c r="A5340" s="456">
        <v>102292</v>
      </c>
      <c r="B5340" s="456" t="s">
        <v>12173</v>
      </c>
      <c r="C5340" s="456" t="s">
        <v>1055</v>
      </c>
      <c r="D5340" s="457">
        <v>5.77</v>
      </c>
    </row>
    <row r="5341" spans="1:4" ht="13.5" x14ac:dyDescent="0.25">
      <c r="A5341" s="456">
        <v>102293</v>
      </c>
      <c r="B5341" s="456" t="s">
        <v>12174</v>
      </c>
      <c r="C5341" s="456" t="s">
        <v>1055</v>
      </c>
      <c r="D5341" s="457">
        <v>5.46</v>
      </c>
    </row>
    <row r="5342" spans="1:4" ht="13.5" x14ac:dyDescent="0.25">
      <c r="A5342" s="456">
        <v>102294</v>
      </c>
      <c r="B5342" s="456" t="s">
        <v>12175</v>
      </c>
      <c r="C5342" s="456" t="s">
        <v>1055</v>
      </c>
      <c r="D5342" s="457">
        <v>5.31</v>
      </c>
    </row>
    <row r="5343" spans="1:4" ht="13.5" x14ac:dyDescent="0.25">
      <c r="A5343" s="456">
        <v>102295</v>
      </c>
      <c r="B5343" s="456" t="s">
        <v>12176</v>
      </c>
      <c r="C5343" s="456" t="s">
        <v>1055</v>
      </c>
      <c r="D5343" s="457">
        <v>5.25</v>
      </c>
    </row>
    <row r="5344" spans="1:4" ht="13.5" x14ac:dyDescent="0.25">
      <c r="A5344" s="456">
        <v>102296</v>
      </c>
      <c r="B5344" s="456" t="s">
        <v>12177</v>
      </c>
      <c r="C5344" s="456" t="s">
        <v>1055</v>
      </c>
      <c r="D5344" s="457">
        <v>5.04</v>
      </c>
    </row>
    <row r="5345" spans="1:4" ht="13.5" x14ac:dyDescent="0.25">
      <c r="A5345" s="456">
        <v>102297</v>
      </c>
      <c r="B5345" s="456" t="s">
        <v>12178</v>
      </c>
      <c r="C5345" s="456" t="s">
        <v>1055</v>
      </c>
      <c r="D5345" s="457">
        <v>4.93</v>
      </c>
    </row>
    <row r="5346" spans="1:4" ht="13.5" x14ac:dyDescent="0.25">
      <c r="A5346" s="456">
        <v>102298</v>
      </c>
      <c r="B5346" s="456" t="s">
        <v>12179</v>
      </c>
      <c r="C5346" s="456" t="s">
        <v>1055</v>
      </c>
      <c r="D5346" s="457">
        <v>13.43</v>
      </c>
    </row>
    <row r="5347" spans="1:4" ht="13.5" x14ac:dyDescent="0.25">
      <c r="A5347" s="456">
        <v>102299</v>
      </c>
      <c r="B5347" s="456" t="s">
        <v>12180</v>
      </c>
      <c r="C5347" s="456" t="s">
        <v>1055</v>
      </c>
      <c r="D5347" s="457">
        <v>11.41</v>
      </c>
    </row>
    <row r="5348" spans="1:4" ht="13.5" x14ac:dyDescent="0.25">
      <c r="A5348" s="456">
        <v>102300</v>
      </c>
      <c r="B5348" s="456" t="s">
        <v>12181</v>
      </c>
      <c r="C5348" s="456" t="s">
        <v>1055</v>
      </c>
      <c r="D5348" s="457">
        <v>11.26</v>
      </c>
    </row>
    <row r="5349" spans="1:4" ht="13.5" x14ac:dyDescent="0.25">
      <c r="A5349" s="456">
        <v>102301</v>
      </c>
      <c r="B5349" s="456" t="s">
        <v>12182</v>
      </c>
      <c r="C5349" s="456" t="s">
        <v>1055</v>
      </c>
      <c r="D5349" s="457">
        <v>10.25</v>
      </c>
    </row>
    <row r="5350" spans="1:4" ht="13.5" x14ac:dyDescent="0.25">
      <c r="A5350" s="456">
        <v>102302</v>
      </c>
      <c r="B5350" s="456" t="s">
        <v>12183</v>
      </c>
      <c r="C5350" s="456" t="s">
        <v>1055</v>
      </c>
      <c r="D5350" s="457">
        <v>7.4</v>
      </c>
    </row>
    <row r="5351" spans="1:4" ht="13.5" x14ac:dyDescent="0.25">
      <c r="A5351" s="456">
        <v>102303</v>
      </c>
      <c r="B5351" s="456" t="s">
        <v>12184</v>
      </c>
      <c r="C5351" s="456" t="s">
        <v>1055</v>
      </c>
      <c r="D5351" s="457">
        <v>6.28</v>
      </c>
    </row>
    <row r="5352" spans="1:4" ht="13.5" x14ac:dyDescent="0.25">
      <c r="A5352" s="456">
        <v>102304</v>
      </c>
      <c r="B5352" s="456" t="s">
        <v>12185</v>
      </c>
      <c r="C5352" s="456" t="s">
        <v>1055</v>
      </c>
      <c r="D5352" s="457">
        <v>6.2</v>
      </c>
    </row>
    <row r="5353" spans="1:4" ht="13.5" x14ac:dyDescent="0.25">
      <c r="A5353" s="456">
        <v>102305</v>
      </c>
      <c r="B5353" s="456" t="s">
        <v>12186</v>
      </c>
      <c r="C5353" s="456" t="s">
        <v>1055</v>
      </c>
      <c r="D5353" s="457">
        <v>5.66</v>
      </c>
    </row>
    <row r="5354" spans="1:4" ht="13.5" x14ac:dyDescent="0.25">
      <c r="A5354" s="456">
        <v>102306</v>
      </c>
      <c r="B5354" s="456" t="s">
        <v>12187</v>
      </c>
      <c r="C5354" s="456" t="s">
        <v>1055</v>
      </c>
      <c r="D5354" s="457">
        <v>13.69</v>
      </c>
    </row>
    <row r="5355" spans="1:4" ht="13.5" x14ac:dyDescent="0.25">
      <c r="A5355" s="456">
        <v>102307</v>
      </c>
      <c r="B5355" s="456" t="s">
        <v>12188</v>
      </c>
      <c r="C5355" s="456" t="s">
        <v>1055</v>
      </c>
      <c r="D5355" s="457">
        <v>12.15</v>
      </c>
    </row>
    <row r="5356" spans="1:4" ht="13.5" x14ac:dyDescent="0.25">
      <c r="A5356" s="456">
        <v>102308</v>
      </c>
      <c r="B5356" s="456" t="s">
        <v>12189</v>
      </c>
      <c r="C5356" s="456" t="s">
        <v>1055</v>
      </c>
      <c r="D5356" s="457">
        <v>11.77</v>
      </c>
    </row>
    <row r="5357" spans="1:4" ht="13.5" x14ac:dyDescent="0.25">
      <c r="A5357" s="456">
        <v>102309</v>
      </c>
      <c r="B5357" s="456" t="s">
        <v>12190</v>
      </c>
      <c r="C5357" s="456" t="s">
        <v>1055</v>
      </c>
      <c r="D5357" s="457">
        <v>11.14</v>
      </c>
    </row>
    <row r="5358" spans="1:4" ht="13.5" x14ac:dyDescent="0.25">
      <c r="A5358" s="456">
        <v>102310</v>
      </c>
      <c r="B5358" s="456" t="s">
        <v>12191</v>
      </c>
      <c r="C5358" s="456" t="s">
        <v>1055</v>
      </c>
      <c r="D5358" s="457">
        <v>10.81</v>
      </c>
    </row>
    <row r="5359" spans="1:4" ht="13.5" x14ac:dyDescent="0.25">
      <c r="A5359" s="456">
        <v>102311</v>
      </c>
      <c r="B5359" s="456" t="s">
        <v>12192</v>
      </c>
      <c r="C5359" s="456" t="s">
        <v>1055</v>
      </c>
      <c r="D5359" s="457">
        <v>10.71</v>
      </c>
    </row>
    <row r="5360" spans="1:4" ht="13.5" x14ac:dyDescent="0.25">
      <c r="A5360" s="456">
        <v>102312</v>
      </c>
      <c r="B5360" s="456" t="s">
        <v>12193</v>
      </c>
      <c r="C5360" s="456" t="s">
        <v>1055</v>
      </c>
      <c r="D5360" s="457">
        <v>10.29</v>
      </c>
    </row>
    <row r="5361" spans="1:4" ht="13.5" x14ac:dyDescent="0.25">
      <c r="A5361" s="456">
        <v>102313</v>
      </c>
      <c r="B5361" s="456" t="s">
        <v>12194</v>
      </c>
      <c r="C5361" s="456" t="s">
        <v>1055</v>
      </c>
      <c r="D5361" s="457">
        <v>10.06</v>
      </c>
    </row>
    <row r="5362" spans="1:4" ht="13.5" x14ac:dyDescent="0.25">
      <c r="A5362" s="456">
        <v>102314</v>
      </c>
      <c r="B5362" s="456" t="s">
        <v>12195</v>
      </c>
      <c r="C5362" s="456" t="s">
        <v>1055</v>
      </c>
      <c r="D5362" s="457">
        <v>7.55</v>
      </c>
    </row>
    <row r="5363" spans="1:4" ht="13.5" x14ac:dyDescent="0.25">
      <c r="A5363" s="456">
        <v>102315</v>
      </c>
      <c r="B5363" s="456" t="s">
        <v>12196</v>
      </c>
      <c r="C5363" s="456" t="s">
        <v>1055</v>
      </c>
      <c r="D5363" s="457">
        <v>6.69</v>
      </c>
    </row>
    <row r="5364" spans="1:4" ht="13.5" x14ac:dyDescent="0.25">
      <c r="A5364" s="456">
        <v>102316</v>
      </c>
      <c r="B5364" s="456" t="s">
        <v>12197</v>
      </c>
      <c r="C5364" s="456" t="s">
        <v>1055</v>
      </c>
      <c r="D5364" s="457">
        <v>6.49</v>
      </c>
    </row>
    <row r="5365" spans="1:4" ht="13.5" x14ac:dyDescent="0.25">
      <c r="A5365" s="456">
        <v>102317</v>
      </c>
      <c r="B5365" s="456" t="s">
        <v>12198</v>
      </c>
      <c r="C5365" s="456" t="s">
        <v>1055</v>
      </c>
      <c r="D5365" s="457">
        <v>6.13</v>
      </c>
    </row>
    <row r="5366" spans="1:4" ht="13.5" x14ac:dyDescent="0.25">
      <c r="A5366" s="456">
        <v>102318</v>
      </c>
      <c r="B5366" s="456" t="s">
        <v>12199</v>
      </c>
      <c r="C5366" s="456" t="s">
        <v>1055</v>
      </c>
      <c r="D5366" s="457">
        <v>5.98</v>
      </c>
    </row>
    <row r="5367" spans="1:4" ht="13.5" x14ac:dyDescent="0.25">
      <c r="A5367" s="456">
        <v>102319</v>
      </c>
      <c r="B5367" s="456" t="s">
        <v>12200</v>
      </c>
      <c r="C5367" s="456" t="s">
        <v>1055</v>
      </c>
      <c r="D5367" s="457">
        <v>5.91</v>
      </c>
    </row>
    <row r="5368" spans="1:4" ht="13.5" x14ac:dyDescent="0.25">
      <c r="A5368" s="456">
        <v>102320</v>
      </c>
      <c r="B5368" s="456" t="s">
        <v>12201</v>
      </c>
      <c r="C5368" s="456" t="s">
        <v>1055</v>
      </c>
      <c r="D5368" s="457">
        <v>5.66</v>
      </c>
    </row>
    <row r="5369" spans="1:4" ht="13.5" x14ac:dyDescent="0.25">
      <c r="A5369" s="456">
        <v>102321</v>
      </c>
      <c r="B5369" s="456" t="s">
        <v>12202</v>
      </c>
      <c r="C5369" s="456" t="s">
        <v>1055</v>
      </c>
      <c r="D5369" s="457">
        <v>5.55</v>
      </c>
    </row>
    <row r="5370" spans="1:4" ht="13.5" x14ac:dyDescent="0.25">
      <c r="A5370" s="456">
        <v>102322</v>
      </c>
      <c r="B5370" s="456" t="s">
        <v>12203</v>
      </c>
      <c r="C5370" s="456" t="s">
        <v>1055</v>
      </c>
      <c r="D5370" s="457">
        <v>15.11</v>
      </c>
    </row>
    <row r="5371" spans="1:4" ht="13.5" x14ac:dyDescent="0.25">
      <c r="A5371" s="456">
        <v>102323</v>
      </c>
      <c r="B5371" s="456" t="s">
        <v>12204</v>
      </c>
      <c r="C5371" s="456" t="s">
        <v>1055</v>
      </c>
      <c r="D5371" s="457">
        <v>12.83</v>
      </c>
    </row>
    <row r="5372" spans="1:4" ht="13.5" x14ac:dyDescent="0.25">
      <c r="A5372" s="456">
        <v>102324</v>
      </c>
      <c r="B5372" s="456" t="s">
        <v>12205</v>
      </c>
      <c r="C5372" s="456" t="s">
        <v>1055</v>
      </c>
      <c r="D5372" s="457">
        <v>12.67</v>
      </c>
    </row>
    <row r="5373" spans="1:4" ht="13.5" x14ac:dyDescent="0.25">
      <c r="A5373" s="456">
        <v>102325</v>
      </c>
      <c r="B5373" s="456" t="s">
        <v>12206</v>
      </c>
      <c r="C5373" s="456" t="s">
        <v>1055</v>
      </c>
      <c r="D5373" s="457">
        <v>11.54</v>
      </c>
    </row>
    <row r="5374" spans="1:4" ht="13.5" x14ac:dyDescent="0.25">
      <c r="A5374" s="456">
        <v>102326</v>
      </c>
      <c r="B5374" s="456" t="s">
        <v>12207</v>
      </c>
      <c r="C5374" s="456" t="s">
        <v>1055</v>
      </c>
      <c r="D5374" s="457">
        <v>8.34</v>
      </c>
    </row>
    <row r="5375" spans="1:4" ht="13.5" x14ac:dyDescent="0.25">
      <c r="A5375" s="456">
        <v>102327</v>
      </c>
      <c r="B5375" s="456" t="s">
        <v>12208</v>
      </c>
      <c r="C5375" s="456" t="s">
        <v>1055</v>
      </c>
      <c r="D5375" s="457">
        <v>7.09</v>
      </c>
    </row>
    <row r="5376" spans="1:4" ht="13.5" x14ac:dyDescent="0.25">
      <c r="A5376" s="456">
        <v>102328</v>
      </c>
      <c r="B5376" s="456" t="s">
        <v>12209</v>
      </c>
      <c r="C5376" s="456" t="s">
        <v>1055</v>
      </c>
      <c r="D5376" s="457">
        <v>6.99</v>
      </c>
    </row>
    <row r="5377" spans="1:4" ht="13.5" x14ac:dyDescent="0.25">
      <c r="A5377" s="456">
        <v>102329</v>
      </c>
      <c r="B5377" s="456" t="s">
        <v>12210</v>
      </c>
      <c r="C5377" s="456" t="s">
        <v>1055</v>
      </c>
      <c r="D5377" s="457">
        <v>6.37</v>
      </c>
    </row>
    <row r="5378" spans="1:4" ht="13.5" x14ac:dyDescent="0.25">
      <c r="A5378" s="456">
        <v>94304</v>
      </c>
      <c r="B5378" s="456" t="s">
        <v>2719</v>
      </c>
      <c r="C5378" s="456" t="s">
        <v>1055</v>
      </c>
      <c r="D5378" s="457">
        <v>64</v>
      </c>
    </row>
    <row r="5379" spans="1:4" ht="13.5" x14ac:dyDescent="0.25">
      <c r="A5379" s="456">
        <v>94305</v>
      </c>
      <c r="B5379" s="456" t="s">
        <v>2720</v>
      </c>
      <c r="C5379" s="456" t="s">
        <v>1055</v>
      </c>
      <c r="D5379" s="457">
        <v>60.93</v>
      </c>
    </row>
    <row r="5380" spans="1:4" ht="13.5" x14ac:dyDescent="0.25">
      <c r="A5380" s="456">
        <v>94306</v>
      </c>
      <c r="B5380" s="456" t="s">
        <v>2721</v>
      </c>
      <c r="C5380" s="456" t="s">
        <v>1055</v>
      </c>
      <c r="D5380" s="457">
        <v>57.05</v>
      </c>
    </row>
    <row r="5381" spans="1:4" ht="13.5" x14ac:dyDescent="0.25">
      <c r="A5381" s="456">
        <v>94307</v>
      </c>
      <c r="B5381" s="456" t="s">
        <v>2722</v>
      </c>
      <c r="C5381" s="456" t="s">
        <v>1055</v>
      </c>
      <c r="D5381" s="457">
        <v>57.95</v>
      </c>
    </row>
    <row r="5382" spans="1:4" ht="13.5" x14ac:dyDescent="0.25">
      <c r="A5382" s="456">
        <v>94308</v>
      </c>
      <c r="B5382" s="456" t="s">
        <v>2723</v>
      </c>
      <c r="C5382" s="456" t="s">
        <v>1055</v>
      </c>
      <c r="D5382" s="457">
        <v>55.48</v>
      </c>
    </row>
    <row r="5383" spans="1:4" ht="13.5" x14ac:dyDescent="0.25">
      <c r="A5383" s="456">
        <v>94309</v>
      </c>
      <c r="B5383" s="456" t="s">
        <v>2724</v>
      </c>
      <c r="C5383" s="456" t="s">
        <v>1055</v>
      </c>
      <c r="D5383" s="457">
        <v>56.64</v>
      </c>
    </row>
    <row r="5384" spans="1:4" ht="13.5" x14ac:dyDescent="0.25">
      <c r="A5384" s="456">
        <v>94310</v>
      </c>
      <c r="B5384" s="456" t="s">
        <v>2725</v>
      </c>
      <c r="C5384" s="456" t="s">
        <v>1055</v>
      </c>
      <c r="D5384" s="457">
        <v>54.67</v>
      </c>
    </row>
    <row r="5385" spans="1:4" ht="13.5" x14ac:dyDescent="0.25">
      <c r="A5385" s="456">
        <v>94315</v>
      </c>
      <c r="B5385" s="456" t="s">
        <v>2726</v>
      </c>
      <c r="C5385" s="456" t="s">
        <v>1055</v>
      </c>
      <c r="D5385" s="457">
        <v>67.33</v>
      </c>
    </row>
    <row r="5386" spans="1:4" ht="13.5" x14ac:dyDescent="0.25">
      <c r="A5386" s="456">
        <v>94316</v>
      </c>
      <c r="B5386" s="456" t="s">
        <v>2727</v>
      </c>
      <c r="C5386" s="456" t="s">
        <v>1055</v>
      </c>
      <c r="D5386" s="457">
        <v>60.96</v>
      </c>
    </row>
    <row r="5387" spans="1:4" ht="13.5" x14ac:dyDescent="0.25">
      <c r="A5387" s="456">
        <v>94317</v>
      </c>
      <c r="B5387" s="456" t="s">
        <v>2728</v>
      </c>
      <c r="C5387" s="456" t="s">
        <v>1055</v>
      </c>
      <c r="D5387" s="457">
        <v>58.13</v>
      </c>
    </row>
    <row r="5388" spans="1:4" ht="13.5" x14ac:dyDescent="0.25">
      <c r="A5388" s="456">
        <v>94318</v>
      </c>
      <c r="B5388" s="456" t="s">
        <v>2729</v>
      </c>
      <c r="C5388" s="456" t="s">
        <v>1055</v>
      </c>
      <c r="D5388" s="457">
        <v>54.5</v>
      </c>
    </row>
    <row r="5389" spans="1:4" ht="13.5" x14ac:dyDescent="0.25">
      <c r="A5389" s="456">
        <v>94319</v>
      </c>
      <c r="B5389" s="456" t="s">
        <v>2730</v>
      </c>
      <c r="C5389" s="456" t="s">
        <v>1055</v>
      </c>
      <c r="D5389" s="457">
        <v>70.459999999999994</v>
      </c>
    </row>
    <row r="5390" spans="1:4" ht="13.5" x14ac:dyDescent="0.25">
      <c r="A5390" s="456">
        <v>94327</v>
      </c>
      <c r="B5390" s="456" t="s">
        <v>2731</v>
      </c>
      <c r="C5390" s="456" t="s">
        <v>1055</v>
      </c>
      <c r="D5390" s="457">
        <v>69.58</v>
      </c>
    </row>
    <row r="5391" spans="1:4" ht="13.5" x14ac:dyDescent="0.25">
      <c r="A5391" s="456">
        <v>94328</v>
      </c>
      <c r="B5391" s="456" t="s">
        <v>2732</v>
      </c>
      <c r="C5391" s="456" t="s">
        <v>1055</v>
      </c>
      <c r="D5391" s="457">
        <v>66.510000000000005</v>
      </c>
    </row>
    <row r="5392" spans="1:4" ht="13.5" x14ac:dyDescent="0.25">
      <c r="A5392" s="456">
        <v>94329</v>
      </c>
      <c r="B5392" s="456" t="s">
        <v>2733</v>
      </c>
      <c r="C5392" s="456" t="s">
        <v>1055</v>
      </c>
      <c r="D5392" s="457">
        <v>62.63</v>
      </c>
    </row>
    <row r="5393" spans="1:4" ht="13.5" x14ac:dyDescent="0.25">
      <c r="A5393" s="456">
        <v>94330</v>
      </c>
      <c r="B5393" s="456" t="s">
        <v>2734</v>
      </c>
      <c r="C5393" s="456" t="s">
        <v>1055</v>
      </c>
      <c r="D5393" s="457">
        <v>63.53</v>
      </c>
    </row>
    <row r="5394" spans="1:4" ht="13.5" x14ac:dyDescent="0.25">
      <c r="A5394" s="456">
        <v>94331</v>
      </c>
      <c r="B5394" s="456" t="s">
        <v>2735</v>
      </c>
      <c r="C5394" s="456" t="s">
        <v>1055</v>
      </c>
      <c r="D5394" s="457">
        <v>61.06</v>
      </c>
    </row>
    <row r="5395" spans="1:4" ht="13.5" x14ac:dyDescent="0.25">
      <c r="A5395" s="456">
        <v>94332</v>
      </c>
      <c r="B5395" s="456" t="s">
        <v>2736</v>
      </c>
      <c r="C5395" s="456" t="s">
        <v>1055</v>
      </c>
      <c r="D5395" s="457">
        <v>62.22</v>
      </c>
    </row>
    <row r="5396" spans="1:4" ht="13.5" x14ac:dyDescent="0.25">
      <c r="A5396" s="456">
        <v>94333</v>
      </c>
      <c r="B5396" s="456" t="s">
        <v>2737</v>
      </c>
      <c r="C5396" s="456" t="s">
        <v>1055</v>
      </c>
      <c r="D5396" s="457">
        <v>60.25</v>
      </c>
    </row>
    <row r="5397" spans="1:4" ht="13.5" x14ac:dyDescent="0.25">
      <c r="A5397" s="456">
        <v>94338</v>
      </c>
      <c r="B5397" s="456" t="s">
        <v>2738</v>
      </c>
      <c r="C5397" s="456" t="s">
        <v>1055</v>
      </c>
      <c r="D5397" s="457">
        <v>72.91</v>
      </c>
    </row>
    <row r="5398" spans="1:4" ht="13.5" x14ac:dyDescent="0.25">
      <c r="A5398" s="456">
        <v>94339</v>
      </c>
      <c r="B5398" s="456" t="s">
        <v>2739</v>
      </c>
      <c r="C5398" s="456" t="s">
        <v>1055</v>
      </c>
      <c r="D5398" s="457">
        <v>66.540000000000006</v>
      </c>
    </row>
    <row r="5399" spans="1:4" ht="13.5" x14ac:dyDescent="0.25">
      <c r="A5399" s="456">
        <v>94340</v>
      </c>
      <c r="B5399" s="456" t="s">
        <v>2740</v>
      </c>
      <c r="C5399" s="456" t="s">
        <v>1055</v>
      </c>
      <c r="D5399" s="457">
        <v>63.71</v>
      </c>
    </row>
    <row r="5400" spans="1:4" ht="13.5" x14ac:dyDescent="0.25">
      <c r="A5400" s="456">
        <v>94341</v>
      </c>
      <c r="B5400" s="456" t="s">
        <v>2741</v>
      </c>
      <c r="C5400" s="456" t="s">
        <v>1055</v>
      </c>
      <c r="D5400" s="457">
        <v>60.08</v>
      </c>
    </row>
    <row r="5401" spans="1:4" ht="13.5" x14ac:dyDescent="0.25">
      <c r="A5401" s="456">
        <v>94342</v>
      </c>
      <c r="B5401" s="456" t="s">
        <v>2742</v>
      </c>
      <c r="C5401" s="456" t="s">
        <v>1055</v>
      </c>
      <c r="D5401" s="457">
        <v>76.040000000000006</v>
      </c>
    </row>
    <row r="5402" spans="1:4" ht="13.5" x14ac:dyDescent="0.25">
      <c r="A5402" s="456">
        <v>96385</v>
      </c>
      <c r="B5402" s="456" t="s">
        <v>8515</v>
      </c>
      <c r="C5402" s="456" t="s">
        <v>1055</v>
      </c>
      <c r="D5402" s="457">
        <v>9.1300000000000008</v>
      </c>
    </row>
    <row r="5403" spans="1:4" ht="13.5" x14ac:dyDescent="0.25">
      <c r="A5403" s="456">
        <v>96386</v>
      </c>
      <c r="B5403" s="456" t="s">
        <v>8516</v>
      </c>
      <c r="C5403" s="456" t="s">
        <v>1055</v>
      </c>
      <c r="D5403" s="457">
        <v>6.78</v>
      </c>
    </row>
    <row r="5404" spans="1:4" ht="13.5" x14ac:dyDescent="0.25">
      <c r="A5404" s="456">
        <v>93360</v>
      </c>
      <c r="B5404" s="456" t="s">
        <v>7658</v>
      </c>
      <c r="C5404" s="456" t="s">
        <v>1055</v>
      </c>
      <c r="D5404" s="457">
        <v>18.66</v>
      </c>
    </row>
    <row r="5405" spans="1:4" ht="13.5" x14ac:dyDescent="0.25">
      <c r="A5405" s="456">
        <v>93361</v>
      </c>
      <c r="B5405" s="456" t="s">
        <v>7659</v>
      </c>
      <c r="C5405" s="456" t="s">
        <v>1055</v>
      </c>
      <c r="D5405" s="457">
        <v>15.71</v>
      </c>
    </row>
    <row r="5406" spans="1:4" ht="13.5" x14ac:dyDescent="0.25">
      <c r="A5406" s="456">
        <v>93362</v>
      </c>
      <c r="B5406" s="456" t="s">
        <v>7660</v>
      </c>
      <c r="C5406" s="456" t="s">
        <v>1055</v>
      </c>
      <c r="D5406" s="457">
        <v>11.74</v>
      </c>
    </row>
    <row r="5407" spans="1:4" ht="13.5" x14ac:dyDescent="0.25">
      <c r="A5407" s="456">
        <v>93363</v>
      </c>
      <c r="B5407" s="456" t="s">
        <v>7661</v>
      </c>
      <c r="C5407" s="456" t="s">
        <v>1055</v>
      </c>
      <c r="D5407" s="457">
        <v>12.63</v>
      </c>
    </row>
    <row r="5408" spans="1:4" ht="13.5" x14ac:dyDescent="0.25">
      <c r="A5408" s="456">
        <v>93364</v>
      </c>
      <c r="B5408" s="456" t="s">
        <v>2743</v>
      </c>
      <c r="C5408" s="456" t="s">
        <v>1055</v>
      </c>
      <c r="D5408" s="457">
        <v>10.15</v>
      </c>
    </row>
    <row r="5409" spans="1:4" ht="13.5" x14ac:dyDescent="0.25">
      <c r="A5409" s="456">
        <v>93365</v>
      </c>
      <c r="B5409" s="456" t="s">
        <v>7662</v>
      </c>
      <c r="C5409" s="456" t="s">
        <v>1055</v>
      </c>
      <c r="D5409" s="457">
        <v>11.24</v>
      </c>
    </row>
    <row r="5410" spans="1:4" ht="13.5" x14ac:dyDescent="0.25">
      <c r="A5410" s="456">
        <v>93366</v>
      </c>
      <c r="B5410" s="456" t="s">
        <v>7663</v>
      </c>
      <c r="C5410" s="456" t="s">
        <v>1055</v>
      </c>
      <c r="D5410" s="457">
        <v>9.36</v>
      </c>
    </row>
    <row r="5411" spans="1:4" ht="13.5" x14ac:dyDescent="0.25">
      <c r="A5411" s="456">
        <v>93367</v>
      </c>
      <c r="B5411" s="456" t="s">
        <v>7664</v>
      </c>
      <c r="C5411" s="456" t="s">
        <v>1055</v>
      </c>
      <c r="D5411" s="457">
        <v>17.38</v>
      </c>
    </row>
    <row r="5412" spans="1:4" ht="13.5" x14ac:dyDescent="0.25">
      <c r="A5412" s="456">
        <v>93368</v>
      </c>
      <c r="B5412" s="456" t="s">
        <v>7665</v>
      </c>
      <c r="C5412" s="456" t="s">
        <v>1055</v>
      </c>
      <c r="D5412" s="457">
        <v>14.33</v>
      </c>
    </row>
    <row r="5413" spans="1:4" ht="13.5" x14ac:dyDescent="0.25">
      <c r="A5413" s="456">
        <v>93369</v>
      </c>
      <c r="B5413" s="456" t="s">
        <v>2744</v>
      </c>
      <c r="C5413" s="456" t="s">
        <v>1055</v>
      </c>
      <c r="D5413" s="457">
        <v>10.45</v>
      </c>
    </row>
    <row r="5414" spans="1:4" ht="13.5" x14ac:dyDescent="0.25">
      <c r="A5414" s="456">
        <v>93370</v>
      </c>
      <c r="B5414" s="456" t="s">
        <v>7666</v>
      </c>
      <c r="C5414" s="456" t="s">
        <v>1055</v>
      </c>
      <c r="D5414" s="457">
        <v>11.35</v>
      </c>
    </row>
    <row r="5415" spans="1:4" ht="13.5" x14ac:dyDescent="0.25">
      <c r="A5415" s="456">
        <v>93371</v>
      </c>
      <c r="B5415" s="456" t="s">
        <v>2745</v>
      </c>
      <c r="C5415" s="456" t="s">
        <v>1055</v>
      </c>
      <c r="D5415" s="457">
        <v>8.8699999999999992</v>
      </c>
    </row>
    <row r="5416" spans="1:4" ht="13.5" x14ac:dyDescent="0.25">
      <c r="A5416" s="456">
        <v>93372</v>
      </c>
      <c r="B5416" s="456" t="s">
        <v>7667</v>
      </c>
      <c r="C5416" s="456" t="s">
        <v>1055</v>
      </c>
      <c r="D5416" s="457">
        <v>10.039999999999999</v>
      </c>
    </row>
    <row r="5417" spans="1:4" ht="13.5" x14ac:dyDescent="0.25">
      <c r="A5417" s="456">
        <v>93373</v>
      </c>
      <c r="B5417" s="456" t="s">
        <v>2746</v>
      </c>
      <c r="C5417" s="456" t="s">
        <v>1055</v>
      </c>
      <c r="D5417" s="457">
        <v>8.08</v>
      </c>
    </row>
    <row r="5418" spans="1:4" ht="13.5" x14ac:dyDescent="0.25">
      <c r="A5418" s="456">
        <v>93374</v>
      </c>
      <c r="B5418" s="456" t="s">
        <v>2747</v>
      </c>
      <c r="C5418" s="456" t="s">
        <v>1055</v>
      </c>
      <c r="D5418" s="457">
        <v>19.260000000000002</v>
      </c>
    </row>
    <row r="5419" spans="1:4" ht="13.5" x14ac:dyDescent="0.25">
      <c r="A5419" s="456">
        <v>93375</v>
      </c>
      <c r="B5419" s="456" t="s">
        <v>7668</v>
      </c>
      <c r="C5419" s="456" t="s">
        <v>1055</v>
      </c>
      <c r="D5419" s="457">
        <v>14.9</v>
      </c>
    </row>
    <row r="5420" spans="1:4" ht="13.5" x14ac:dyDescent="0.25">
      <c r="A5420" s="456">
        <v>93376</v>
      </c>
      <c r="B5420" s="456" t="s">
        <v>7669</v>
      </c>
      <c r="C5420" s="456" t="s">
        <v>1055</v>
      </c>
      <c r="D5420" s="457">
        <v>12.29</v>
      </c>
    </row>
    <row r="5421" spans="1:4" ht="13.5" x14ac:dyDescent="0.25">
      <c r="A5421" s="456">
        <v>93377</v>
      </c>
      <c r="B5421" s="456" t="s">
        <v>2748</v>
      </c>
      <c r="C5421" s="456" t="s">
        <v>1055</v>
      </c>
      <c r="D5421" s="457">
        <v>8.4499999999999993</v>
      </c>
    </row>
    <row r="5422" spans="1:4" ht="13.5" x14ac:dyDescent="0.25">
      <c r="A5422" s="456">
        <v>93378</v>
      </c>
      <c r="B5422" s="456" t="s">
        <v>7670</v>
      </c>
      <c r="C5422" s="456" t="s">
        <v>1055</v>
      </c>
      <c r="D5422" s="457">
        <v>17.95</v>
      </c>
    </row>
    <row r="5423" spans="1:4" ht="13.5" x14ac:dyDescent="0.25">
      <c r="A5423" s="456">
        <v>93379</v>
      </c>
      <c r="B5423" s="456" t="s">
        <v>7671</v>
      </c>
      <c r="C5423" s="456" t="s">
        <v>1055</v>
      </c>
      <c r="D5423" s="457">
        <v>13.92</v>
      </c>
    </row>
    <row r="5424" spans="1:4" ht="13.5" x14ac:dyDescent="0.25">
      <c r="A5424" s="456">
        <v>93380</v>
      </c>
      <c r="B5424" s="456" t="s">
        <v>7672</v>
      </c>
      <c r="C5424" s="456" t="s">
        <v>1055</v>
      </c>
      <c r="D5424" s="457">
        <v>11.52</v>
      </c>
    </row>
    <row r="5425" spans="1:4" ht="13.5" x14ac:dyDescent="0.25">
      <c r="A5425" s="456">
        <v>93381</v>
      </c>
      <c r="B5425" s="456" t="s">
        <v>2749</v>
      </c>
      <c r="C5425" s="456" t="s">
        <v>1055</v>
      </c>
      <c r="D5425" s="457">
        <v>7.9</v>
      </c>
    </row>
    <row r="5426" spans="1:4" ht="13.5" x14ac:dyDescent="0.25">
      <c r="A5426" s="456">
        <v>93382</v>
      </c>
      <c r="B5426" s="456" t="s">
        <v>2750</v>
      </c>
      <c r="C5426" s="456" t="s">
        <v>1055</v>
      </c>
      <c r="D5426" s="457">
        <v>23.85</v>
      </c>
    </row>
    <row r="5427" spans="1:4" ht="13.5" x14ac:dyDescent="0.25">
      <c r="A5427" s="456">
        <v>96995</v>
      </c>
      <c r="B5427" s="456" t="s">
        <v>2751</v>
      </c>
      <c r="C5427" s="456" t="s">
        <v>1055</v>
      </c>
      <c r="D5427" s="457">
        <v>40.36</v>
      </c>
    </row>
    <row r="5428" spans="1:4" ht="13.5" x14ac:dyDescent="0.25">
      <c r="A5428" s="456">
        <v>97916</v>
      </c>
      <c r="B5428" s="456" t="s">
        <v>9728</v>
      </c>
      <c r="C5428" s="456" t="s">
        <v>2752</v>
      </c>
      <c r="D5428" s="457">
        <v>2.0099999999999998</v>
      </c>
    </row>
    <row r="5429" spans="1:4" ht="13.5" x14ac:dyDescent="0.25">
      <c r="A5429" s="456">
        <v>97917</v>
      </c>
      <c r="B5429" s="456" t="s">
        <v>9729</v>
      </c>
      <c r="C5429" s="456" t="s">
        <v>2752</v>
      </c>
      <c r="D5429" s="457">
        <v>1.73</v>
      </c>
    </row>
    <row r="5430" spans="1:4" ht="13.5" x14ac:dyDescent="0.25">
      <c r="A5430" s="456">
        <v>97918</v>
      </c>
      <c r="B5430" s="456" t="s">
        <v>9730</v>
      </c>
      <c r="C5430" s="456" t="s">
        <v>2752</v>
      </c>
      <c r="D5430" s="457">
        <v>1.6</v>
      </c>
    </row>
    <row r="5431" spans="1:4" ht="13.5" x14ac:dyDescent="0.25">
      <c r="A5431" s="456">
        <v>97919</v>
      </c>
      <c r="B5431" s="456" t="s">
        <v>9731</v>
      </c>
      <c r="C5431" s="456" t="s">
        <v>2752</v>
      </c>
      <c r="D5431" s="457">
        <v>0.63</v>
      </c>
    </row>
    <row r="5432" spans="1:4" ht="13.5" x14ac:dyDescent="0.25">
      <c r="A5432" s="456">
        <v>101616</v>
      </c>
      <c r="B5432" s="456" t="s">
        <v>9732</v>
      </c>
      <c r="C5432" s="456" t="s">
        <v>161</v>
      </c>
      <c r="D5432" s="457">
        <v>4.8600000000000003</v>
      </c>
    </row>
    <row r="5433" spans="1:4" ht="13.5" x14ac:dyDescent="0.25">
      <c r="A5433" s="456">
        <v>101617</v>
      </c>
      <c r="B5433" s="456" t="s">
        <v>9733</v>
      </c>
      <c r="C5433" s="456" t="s">
        <v>161</v>
      </c>
      <c r="D5433" s="457">
        <v>2.38</v>
      </c>
    </row>
    <row r="5434" spans="1:4" ht="13.5" x14ac:dyDescent="0.25">
      <c r="A5434" s="456">
        <v>101618</v>
      </c>
      <c r="B5434" s="456" t="s">
        <v>9734</v>
      </c>
      <c r="C5434" s="456" t="s">
        <v>1055</v>
      </c>
      <c r="D5434" s="457">
        <v>188.42</v>
      </c>
    </row>
    <row r="5435" spans="1:4" ht="13.5" x14ac:dyDescent="0.25">
      <c r="A5435" s="456">
        <v>101619</v>
      </c>
      <c r="B5435" s="456" t="s">
        <v>9735</v>
      </c>
      <c r="C5435" s="456" t="s">
        <v>1055</v>
      </c>
      <c r="D5435" s="457">
        <v>225.61</v>
      </c>
    </row>
    <row r="5436" spans="1:4" ht="13.5" x14ac:dyDescent="0.25">
      <c r="A5436" s="456">
        <v>101620</v>
      </c>
      <c r="B5436" s="456" t="s">
        <v>9736</v>
      </c>
      <c r="C5436" s="456" t="s">
        <v>1055</v>
      </c>
      <c r="D5436" s="457">
        <v>169.02</v>
      </c>
    </row>
    <row r="5437" spans="1:4" ht="13.5" x14ac:dyDescent="0.25">
      <c r="A5437" s="456">
        <v>101621</v>
      </c>
      <c r="B5437" s="456" t="s">
        <v>9737</v>
      </c>
      <c r="C5437" s="456" t="s">
        <v>1055</v>
      </c>
      <c r="D5437" s="457">
        <v>206.22</v>
      </c>
    </row>
    <row r="5438" spans="1:4" ht="13.5" x14ac:dyDescent="0.25">
      <c r="A5438" s="456">
        <v>101622</v>
      </c>
      <c r="B5438" s="456" t="s">
        <v>9738</v>
      </c>
      <c r="C5438" s="456" t="s">
        <v>1055</v>
      </c>
      <c r="D5438" s="457">
        <v>163.47999999999999</v>
      </c>
    </row>
    <row r="5439" spans="1:4" ht="13.5" x14ac:dyDescent="0.25">
      <c r="A5439" s="456">
        <v>101623</v>
      </c>
      <c r="B5439" s="456" t="s">
        <v>9739</v>
      </c>
      <c r="C5439" s="456" t="s">
        <v>1055</v>
      </c>
      <c r="D5439" s="457">
        <v>194.87</v>
      </c>
    </row>
    <row r="5440" spans="1:4" ht="13.5" x14ac:dyDescent="0.25">
      <c r="A5440" s="456">
        <v>101624</v>
      </c>
      <c r="B5440" s="456" t="s">
        <v>9740</v>
      </c>
      <c r="C5440" s="456" t="s">
        <v>1055</v>
      </c>
      <c r="D5440" s="457">
        <v>161.12</v>
      </c>
    </row>
    <row r="5441" spans="1:4" ht="13.5" x14ac:dyDescent="0.25">
      <c r="A5441" s="456">
        <v>101625</v>
      </c>
      <c r="B5441" s="456" t="s">
        <v>9741</v>
      </c>
      <c r="C5441" s="456" t="s">
        <v>1055</v>
      </c>
      <c r="D5441" s="457">
        <v>134.02000000000001</v>
      </c>
    </row>
    <row r="5442" spans="1:4" ht="13.5" x14ac:dyDescent="0.25">
      <c r="A5442" s="456">
        <v>95606</v>
      </c>
      <c r="B5442" s="456" t="s">
        <v>2755</v>
      </c>
      <c r="C5442" s="456" t="s">
        <v>1055</v>
      </c>
      <c r="D5442" s="457">
        <v>1.94</v>
      </c>
    </row>
    <row r="5443" spans="1:4" ht="13.5" x14ac:dyDescent="0.25">
      <c r="A5443" s="456">
        <v>101159</v>
      </c>
      <c r="B5443" s="456" t="s">
        <v>9742</v>
      </c>
      <c r="C5443" s="456" t="s">
        <v>161</v>
      </c>
      <c r="D5443" s="457">
        <v>126.63</v>
      </c>
    </row>
    <row r="5444" spans="1:4" ht="13.5" x14ac:dyDescent="0.25">
      <c r="A5444" s="456">
        <v>103322</v>
      </c>
      <c r="B5444" s="456" t="s">
        <v>12211</v>
      </c>
      <c r="C5444" s="456" t="s">
        <v>161</v>
      </c>
      <c r="D5444" s="457">
        <v>55.62</v>
      </c>
    </row>
    <row r="5445" spans="1:4" ht="13.5" x14ac:dyDescent="0.25">
      <c r="A5445" s="456">
        <v>103323</v>
      </c>
      <c r="B5445" s="456" t="s">
        <v>12212</v>
      </c>
      <c r="C5445" s="456" t="s">
        <v>161</v>
      </c>
      <c r="D5445" s="457">
        <v>56.74</v>
      </c>
    </row>
    <row r="5446" spans="1:4" ht="13.5" x14ac:dyDescent="0.25">
      <c r="A5446" s="456">
        <v>103324</v>
      </c>
      <c r="B5446" s="456" t="s">
        <v>12213</v>
      </c>
      <c r="C5446" s="456" t="s">
        <v>161</v>
      </c>
      <c r="D5446" s="457">
        <v>73.94</v>
      </c>
    </row>
    <row r="5447" spans="1:4" ht="13.5" x14ac:dyDescent="0.25">
      <c r="A5447" s="456">
        <v>103325</v>
      </c>
      <c r="B5447" s="456" t="s">
        <v>12214</v>
      </c>
      <c r="C5447" s="456" t="s">
        <v>161</v>
      </c>
      <c r="D5447" s="457">
        <v>75.209999999999994</v>
      </c>
    </row>
    <row r="5448" spans="1:4" ht="13.5" x14ac:dyDescent="0.25">
      <c r="A5448" s="456">
        <v>103326</v>
      </c>
      <c r="B5448" s="456" t="s">
        <v>12215</v>
      </c>
      <c r="C5448" s="456" t="s">
        <v>161</v>
      </c>
      <c r="D5448" s="457">
        <v>90.36</v>
      </c>
    </row>
    <row r="5449" spans="1:4" ht="13.5" x14ac:dyDescent="0.25">
      <c r="A5449" s="456">
        <v>103327</v>
      </c>
      <c r="B5449" s="456" t="s">
        <v>12216</v>
      </c>
      <c r="C5449" s="456" t="s">
        <v>161</v>
      </c>
      <c r="D5449" s="457">
        <v>91.86</v>
      </c>
    </row>
    <row r="5450" spans="1:4" ht="13.5" x14ac:dyDescent="0.25">
      <c r="A5450" s="456">
        <v>103328</v>
      </c>
      <c r="B5450" s="456" t="s">
        <v>12217</v>
      </c>
      <c r="C5450" s="456" t="s">
        <v>161</v>
      </c>
      <c r="D5450" s="457">
        <v>78.91</v>
      </c>
    </row>
    <row r="5451" spans="1:4" ht="13.5" x14ac:dyDescent="0.25">
      <c r="A5451" s="456">
        <v>103329</v>
      </c>
      <c r="B5451" s="456" t="s">
        <v>12218</v>
      </c>
      <c r="C5451" s="456" t="s">
        <v>161</v>
      </c>
      <c r="D5451" s="457">
        <v>79.900000000000006</v>
      </c>
    </row>
    <row r="5452" spans="1:4" ht="13.5" x14ac:dyDescent="0.25">
      <c r="A5452" s="456">
        <v>103330</v>
      </c>
      <c r="B5452" s="456" t="s">
        <v>12219</v>
      </c>
      <c r="C5452" s="456" t="s">
        <v>161</v>
      </c>
      <c r="D5452" s="457">
        <v>76.349999999999994</v>
      </c>
    </row>
    <row r="5453" spans="1:4" ht="13.5" x14ac:dyDescent="0.25">
      <c r="A5453" s="456">
        <v>103331</v>
      </c>
      <c r="B5453" s="456" t="s">
        <v>12220</v>
      </c>
      <c r="C5453" s="456" t="s">
        <v>161</v>
      </c>
      <c r="D5453" s="457">
        <v>77.41</v>
      </c>
    </row>
    <row r="5454" spans="1:4" ht="13.5" x14ac:dyDescent="0.25">
      <c r="A5454" s="456">
        <v>103332</v>
      </c>
      <c r="B5454" s="456" t="s">
        <v>12221</v>
      </c>
      <c r="C5454" s="456" t="s">
        <v>161</v>
      </c>
      <c r="D5454" s="457">
        <v>103.13</v>
      </c>
    </row>
    <row r="5455" spans="1:4" ht="13.5" x14ac:dyDescent="0.25">
      <c r="A5455" s="456">
        <v>103333</v>
      </c>
      <c r="B5455" s="456" t="s">
        <v>12222</v>
      </c>
      <c r="C5455" s="456" t="s">
        <v>161</v>
      </c>
      <c r="D5455" s="457">
        <v>104.27</v>
      </c>
    </row>
    <row r="5456" spans="1:4" ht="13.5" x14ac:dyDescent="0.25">
      <c r="A5456" s="456">
        <v>103334</v>
      </c>
      <c r="B5456" s="456" t="s">
        <v>12223</v>
      </c>
      <c r="C5456" s="456" t="s">
        <v>161</v>
      </c>
      <c r="D5456" s="457">
        <v>129.09</v>
      </c>
    </row>
    <row r="5457" spans="1:4" ht="13.5" x14ac:dyDescent="0.25">
      <c r="A5457" s="456">
        <v>103335</v>
      </c>
      <c r="B5457" s="456" t="s">
        <v>12224</v>
      </c>
      <c r="C5457" s="456" t="s">
        <v>161</v>
      </c>
      <c r="D5457" s="457">
        <v>131.07</v>
      </c>
    </row>
    <row r="5458" spans="1:4" ht="13.5" x14ac:dyDescent="0.25">
      <c r="A5458" s="456">
        <v>103350</v>
      </c>
      <c r="B5458" s="456" t="s">
        <v>12225</v>
      </c>
      <c r="C5458" s="456" t="s">
        <v>161</v>
      </c>
      <c r="D5458" s="457">
        <v>157.80000000000001</v>
      </c>
    </row>
    <row r="5459" spans="1:4" ht="13.5" x14ac:dyDescent="0.25">
      <c r="A5459" s="456">
        <v>103351</v>
      </c>
      <c r="B5459" s="456" t="s">
        <v>12226</v>
      </c>
      <c r="C5459" s="456" t="s">
        <v>161</v>
      </c>
      <c r="D5459" s="457">
        <v>159.25</v>
      </c>
    </row>
    <row r="5460" spans="1:4" ht="13.5" x14ac:dyDescent="0.25">
      <c r="A5460" s="456">
        <v>103356</v>
      </c>
      <c r="B5460" s="456" t="s">
        <v>12227</v>
      </c>
      <c r="C5460" s="456" t="s">
        <v>161</v>
      </c>
      <c r="D5460" s="457">
        <v>51.67</v>
      </c>
    </row>
    <row r="5461" spans="1:4" ht="13.5" x14ac:dyDescent="0.25">
      <c r="A5461" s="456">
        <v>103357</v>
      </c>
      <c r="B5461" s="456" t="s">
        <v>12228</v>
      </c>
      <c r="C5461" s="456" t="s">
        <v>161</v>
      </c>
      <c r="D5461" s="457">
        <v>52.5</v>
      </c>
    </row>
    <row r="5462" spans="1:4" ht="13.5" x14ac:dyDescent="0.25">
      <c r="A5462" s="456">
        <v>89282</v>
      </c>
      <c r="B5462" s="456" t="s">
        <v>2756</v>
      </c>
      <c r="C5462" s="456" t="s">
        <v>161</v>
      </c>
      <c r="D5462" s="457">
        <v>75.150000000000006</v>
      </c>
    </row>
    <row r="5463" spans="1:4" ht="13.5" x14ac:dyDescent="0.25">
      <c r="A5463" s="456">
        <v>89283</v>
      </c>
      <c r="B5463" s="456" t="s">
        <v>2757</v>
      </c>
      <c r="C5463" s="456" t="s">
        <v>161</v>
      </c>
      <c r="D5463" s="457">
        <v>76.47</v>
      </c>
    </row>
    <row r="5464" spans="1:4" ht="13.5" x14ac:dyDescent="0.25">
      <c r="A5464" s="456">
        <v>89284</v>
      </c>
      <c r="B5464" s="456" t="s">
        <v>2758</v>
      </c>
      <c r="C5464" s="456" t="s">
        <v>161</v>
      </c>
      <c r="D5464" s="457">
        <v>68.239999999999995</v>
      </c>
    </row>
    <row r="5465" spans="1:4" ht="13.5" x14ac:dyDescent="0.25">
      <c r="A5465" s="456">
        <v>89285</v>
      </c>
      <c r="B5465" s="456" t="s">
        <v>2759</v>
      </c>
      <c r="C5465" s="456" t="s">
        <v>161</v>
      </c>
      <c r="D5465" s="457">
        <v>69.56</v>
      </c>
    </row>
    <row r="5466" spans="1:4" ht="13.5" x14ac:dyDescent="0.25">
      <c r="A5466" s="456">
        <v>89286</v>
      </c>
      <c r="B5466" s="456" t="s">
        <v>2760</v>
      </c>
      <c r="C5466" s="456" t="s">
        <v>161</v>
      </c>
      <c r="D5466" s="457">
        <v>79.709999999999994</v>
      </c>
    </row>
    <row r="5467" spans="1:4" ht="13.5" x14ac:dyDescent="0.25">
      <c r="A5467" s="456">
        <v>89287</v>
      </c>
      <c r="B5467" s="456" t="s">
        <v>2761</v>
      </c>
      <c r="C5467" s="456" t="s">
        <v>161</v>
      </c>
      <c r="D5467" s="457">
        <v>81.03</v>
      </c>
    </row>
    <row r="5468" spans="1:4" ht="13.5" x14ac:dyDescent="0.25">
      <c r="A5468" s="456">
        <v>89288</v>
      </c>
      <c r="B5468" s="456" t="s">
        <v>2762</v>
      </c>
      <c r="C5468" s="456" t="s">
        <v>161</v>
      </c>
      <c r="D5468" s="457">
        <v>70.8</v>
      </c>
    </row>
    <row r="5469" spans="1:4" ht="13.5" x14ac:dyDescent="0.25">
      <c r="A5469" s="456">
        <v>89289</v>
      </c>
      <c r="B5469" s="456" t="s">
        <v>2763</v>
      </c>
      <c r="C5469" s="456" t="s">
        <v>161</v>
      </c>
      <c r="D5469" s="457">
        <v>72.12</v>
      </c>
    </row>
    <row r="5470" spans="1:4" ht="13.5" x14ac:dyDescent="0.25">
      <c r="A5470" s="456">
        <v>89290</v>
      </c>
      <c r="B5470" s="456" t="s">
        <v>2764</v>
      </c>
      <c r="C5470" s="456" t="s">
        <v>161</v>
      </c>
      <c r="D5470" s="457">
        <v>84.44</v>
      </c>
    </row>
    <row r="5471" spans="1:4" ht="13.5" x14ac:dyDescent="0.25">
      <c r="A5471" s="456">
        <v>89291</v>
      </c>
      <c r="B5471" s="456" t="s">
        <v>2765</v>
      </c>
      <c r="C5471" s="456" t="s">
        <v>161</v>
      </c>
      <c r="D5471" s="457">
        <v>85.9</v>
      </c>
    </row>
    <row r="5472" spans="1:4" ht="13.5" x14ac:dyDescent="0.25">
      <c r="A5472" s="456">
        <v>89292</v>
      </c>
      <c r="B5472" s="456" t="s">
        <v>2766</v>
      </c>
      <c r="C5472" s="456" t="s">
        <v>161</v>
      </c>
      <c r="D5472" s="457">
        <v>77.5</v>
      </c>
    </row>
    <row r="5473" spans="1:4" ht="13.5" x14ac:dyDescent="0.25">
      <c r="A5473" s="456">
        <v>89293</v>
      </c>
      <c r="B5473" s="456" t="s">
        <v>2767</v>
      </c>
      <c r="C5473" s="456" t="s">
        <v>161</v>
      </c>
      <c r="D5473" s="457">
        <v>78.959999999999994</v>
      </c>
    </row>
    <row r="5474" spans="1:4" ht="13.5" x14ac:dyDescent="0.25">
      <c r="A5474" s="456">
        <v>89294</v>
      </c>
      <c r="B5474" s="456" t="s">
        <v>2768</v>
      </c>
      <c r="C5474" s="456" t="s">
        <v>161</v>
      </c>
      <c r="D5474" s="457">
        <v>90.97</v>
      </c>
    </row>
    <row r="5475" spans="1:4" ht="13.5" x14ac:dyDescent="0.25">
      <c r="A5475" s="456">
        <v>89295</v>
      </c>
      <c r="B5475" s="456" t="s">
        <v>2769</v>
      </c>
      <c r="C5475" s="456" t="s">
        <v>161</v>
      </c>
      <c r="D5475" s="457">
        <v>92.43</v>
      </c>
    </row>
    <row r="5476" spans="1:4" ht="13.5" x14ac:dyDescent="0.25">
      <c r="A5476" s="456">
        <v>89296</v>
      </c>
      <c r="B5476" s="456" t="s">
        <v>2770</v>
      </c>
      <c r="C5476" s="456" t="s">
        <v>161</v>
      </c>
      <c r="D5476" s="457">
        <v>81</v>
      </c>
    </row>
    <row r="5477" spans="1:4" ht="13.5" x14ac:dyDescent="0.25">
      <c r="A5477" s="456">
        <v>89297</v>
      </c>
      <c r="B5477" s="456" t="s">
        <v>2771</v>
      </c>
      <c r="C5477" s="456" t="s">
        <v>161</v>
      </c>
      <c r="D5477" s="457">
        <v>82.46</v>
      </c>
    </row>
    <row r="5478" spans="1:4" ht="13.5" x14ac:dyDescent="0.25">
      <c r="A5478" s="456">
        <v>89298</v>
      </c>
      <c r="B5478" s="456" t="s">
        <v>2772</v>
      </c>
      <c r="C5478" s="456" t="s">
        <v>161</v>
      </c>
      <c r="D5478" s="457">
        <v>86.12</v>
      </c>
    </row>
    <row r="5479" spans="1:4" ht="13.5" x14ac:dyDescent="0.25">
      <c r="A5479" s="456">
        <v>89299</v>
      </c>
      <c r="B5479" s="456" t="s">
        <v>2773</v>
      </c>
      <c r="C5479" s="456" t="s">
        <v>161</v>
      </c>
      <c r="D5479" s="457">
        <v>87.99</v>
      </c>
    </row>
    <row r="5480" spans="1:4" ht="13.5" x14ac:dyDescent="0.25">
      <c r="A5480" s="456">
        <v>89300</v>
      </c>
      <c r="B5480" s="456" t="s">
        <v>2774</v>
      </c>
      <c r="C5480" s="456" t="s">
        <v>161</v>
      </c>
      <c r="D5480" s="457">
        <v>79.2</v>
      </c>
    </row>
    <row r="5481" spans="1:4" ht="13.5" x14ac:dyDescent="0.25">
      <c r="A5481" s="456">
        <v>89301</v>
      </c>
      <c r="B5481" s="456" t="s">
        <v>2775</v>
      </c>
      <c r="C5481" s="456" t="s">
        <v>161</v>
      </c>
      <c r="D5481" s="457">
        <v>81.069999999999993</v>
      </c>
    </row>
    <row r="5482" spans="1:4" ht="13.5" x14ac:dyDescent="0.25">
      <c r="A5482" s="456">
        <v>89302</v>
      </c>
      <c r="B5482" s="456" t="s">
        <v>2776</v>
      </c>
      <c r="C5482" s="456" t="s">
        <v>161</v>
      </c>
      <c r="D5482" s="457">
        <v>93.8</v>
      </c>
    </row>
    <row r="5483" spans="1:4" ht="13.5" x14ac:dyDescent="0.25">
      <c r="A5483" s="456">
        <v>89303</v>
      </c>
      <c r="B5483" s="456" t="s">
        <v>2777</v>
      </c>
      <c r="C5483" s="456" t="s">
        <v>161</v>
      </c>
      <c r="D5483" s="457">
        <v>95.67</v>
      </c>
    </row>
    <row r="5484" spans="1:4" ht="13.5" x14ac:dyDescent="0.25">
      <c r="A5484" s="456">
        <v>89304</v>
      </c>
      <c r="B5484" s="456" t="s">
        <v>2778</v>
      </c>
      <c r="C5484" s="456" t="s">
        <v>161</v>
      </c>
      <c r="D5484" s="457">
        <v>83.7</v>
      </c>
    </row>
    <row r="5485" spans="1:4" ht="13.5" x14ac:dyDescent="0.25">
      <c r="A5485" s="456">
        <v>89305</v>
      </c>
      <c r="B5485" s="456" t="s">
        <v>2779</v>
      </c>
      <c r="C5485" s="456" t="s">
        <v>161</v>
      </c>
      <c r="D5485" s="457">
        <v>85.57</v>
      </c>
    </row>
    <row r="5486" spans="1:4" ht="13.5" x14ac:dyDescent="0.25">
      <c r="A5486" s="456">
        <v>89306</v>
      </c>
      <c r="B5486" s="456" t="s">
        <v>2780</v>
      </c>
      <c r="C5486" s="456" t="s">
        <v>161</v>
      </c>
      <c r="D5486" s="457">
        <v>95.68</v>
      </c>
    </row>
    <row r="5487" spans="1:4" ht="13.5" x14ac:dyDescent="0.25">
      <c r="A5487" s="456">
        <v>89307</v>
      </c>
      <c r="B5487" s="456" t="s">
        <v>2781</v>
      </c>
      <c r="C5487" s="456" t="s">
        <v>161</v>
      </c>
      <c r="D5487" s="457">
        <v>97.75</v>
      </c>
    </row>
    <row r="5488" spans="1:4" ht="13.5" x14ac:dyDescent="0.25">
      <c r="A5488" s="456">
        <v>89308</v>
      </c>
      <c r="B5488" s="456" t="s">
        <v>2782</v>
      </c>
      <c r="C5488" s="456" t="s">
        <v>161</v>
      </c>
      <c r="D5488" s="457">
        <v>88.74</v>
      </c>
    </row>
    <row r="5489" spans="1:4" ht="13.5" x14ac:dyDescent="0.25">
      <c r="A5489" s="456">
        <v>89309</v>
      </c>
      <c r="B5489" s="456" t="s">
        <v>2783</v>
      </c>
      <c r="C5489" s="456" t="s">
        <v>161</v>
      </c>
      <c r="D5489" s="457">
        <v>90.81</v>
      </c>
    </row>
    <row r="5490" spans="1:4" ht="13.5" x14ac:dyDescent="0.25">
      <c r="A5490" s="456">
        <v>89310</v>
      </c>
      <c r="B5490" s="456" t="s">
        <v>2784</v>
      </c>
      <c r="C5490" s="456" t="s">
        <v>161</v>
      </c>
      <c r="D5490" s="457">
        <v>109.23</v>
      </c>
    </row>
    <row r="5491" spans="1:4" ht="13.5" x14ac:dyDescent="0.25">
      <c r="A5491" s="456">
        <v>89311</v>
      </c>
      <c r="B5491" s="456" t="s">
        <v>2785</v>
      </c>
      <c r="C5491" s="456" t="s">
        <v>161</v>
      </c>
      <c r="D5491" s="457">
        <v>111.3</v>
      </c>
    </row>
    <row r="5492" spans="1:4" ht="13.5" x14ac:dyDescent="0.25">
      <c r="A5492" s="456">
        <v>89312</v>
      </c>
      <c r="B5492" s="456" t="s">
        <v>2786</v>
      </c>
      <c r="C5492" s="456" t="s">
        <v>161</v>
      </c>
      <c r="D5492" s="457">
        <v>94.18</v>
      </c>
    </row>
    <row r="5493" spans="1:4" ht="13.5" x14ac:dyDescent="0.25">
      <c r="A5493" s="456">
        <v>89313</v>
      </c>
      <c r="B5493" s="456" t="s">
        <v>2787</v>
      </c>
      <c r="C5493" s="456" t="s">
        <v>161</v>
      </c>
      <c r="D5493" s="457">
        <v>96.25</v>
      </c>
    </row>
    <row r="5494" spans="1:4" ht="13.5" x14ac:dyDescent="0.25">
      <c r="A5494" s="456">
        <v>101157</v>
      </c>
      <c r="B5494" s="456" t="s">
        <v>12229</v>
      </c>
      <c r="C5494" s="456" t="s">
        <v>161</v>
      </c>
      <c r="D5494" s="457">
        <v>60.5</v>
      </c>
    </row>
    <row r="5495" spans="1:4" ht="13.5" x14ac:dyDescent="0.25">
      <c r="A5495" s="456">
        <v>101158</v>
      </c>
      <c r="B5495" s="456" t="s">
        <v>12230</v>
      </c>
      <c r="C5495" s="456" t="s">
        <v>161</v>
      </c>
      <c r="D5495" s="457">
        <v>79.75</v>
      </c>
    </row>
    <row r="5496" spans="1:4" ht="13.5" x14ac:dyDescent="0.25">
      <c r="A5496" s="456">
        <v>101162</v>
      </c>
      <c r="B5496" s="456" t="s">
        <v>9743</v>
      </c>
      <c r="C5496" s="456" t="s">
        <v>161</v>
      </c>
      <c r="D5496" s="457">
        <v>142.30000000000001</v>
      </c>
    </row>
    <row r="5497" spans="1:4" ht="13.5" x14ac:dyDescent="0.25">
      <c r="A5497" s="456">
        <v>103316</v>
      </c>
      <c r="B5497" s="456" t="s">
        <v>12231</v>
      </c>
      <c r="C5497" s="456" t="s">
        <v>161</v>
      </c>
      <c r="D5497" s="457">
        <v>64.290000000000006</v>
      </c>
    </row>
    <row r="5498" spans="1:4" ht="13.5" x14ac:dyDescent="0.25">
      <c r="A5498" s="456">
        <v>103317</v>
      </c>
      <c r="B5498" s="456" t="s">
        <v>12232</v>
      </c>
      <c r="C5498" s="456" t="s">
        <v>161</v>
      </c>
      <c r="D5498" s="457">
        <v>65.23</v>
      </c>
    </row>
    <row r="5499" spans="1:4" ht="13.5" x14ac:dyDescent="0.25">
      <c r="A5499" s="456">
        <v>103318</v>
      </c>
      <c r="B5499" s="456" t="s">
        <v>12233</v>
      </c>
      <c r="C5499" s="456" t="s">
        <v>161</v>
      </c>
      <c r="D5499" s="457">
        <v>83.34</v>
      </c>
    </row>
    <row r="5500" spans="1:4" ht="13.5" x14ac:dyDescent="0.25">
      <c r="A5500" s="456">
        <v>103319</v>
      </c>
      <c r="B5500" s="456" t="s">
        <v>12234</v>
      </c>
      <c r="C5500" s="456" t="s">
        <v>161</v>
      </c>
      <c r="D5500" s="457">
        <v>84.44</v>
      </c>
    </row>
    <row r="5501" spans="1:4" ht="13.5" x14ac:dyDescent="0.25">
      <c r="A5501" s="456">
        <v>103320</v>
      </c>
      <c r="B5501" s="456" t="s">
        <v>12235</v>
      </c>
      <c r="C5501" s="456" t="s">
        <v>161</v>
      </c>
      <c r="D5501" s="457">
        <v>101.24</v>
      </c>
    </row>
    <row r="5502" spans="1:4" ht="13.5" x14ac:dyDescent="0.25">
      <c r="A5502" s="456">
        <v>103321</v>
      </c>
      <c r="B5502" s="456" t="s">
        <v>12236</v>
      </c>
      <c r="C5502" s="456" t="s">
        <v>161</v>
      </c>
      <c r="D5502" s="457">
        <v>102.62</v>
      </c>
    </row>
    <row r="5503" spans="1:4" ht="13.5" x14ac:dyDescent="0.25">
      <c r="A5503" s="456">
        <v>103336</v>
      </c>
      <c r="B5503" s="456" t="s">
        <v>12237</v>
      </c>
      <c r="C5503" s="456" t="s">
        <v>161</v>
      </c>
      <c r="D5503" s="457">
        <v>71.459999999999994</v>
      </c>
    </row>
    <row r="5504" spans="1:4" ht="13.5" x14ac:dyDescent="0.25">
      <c r="A5504" s="456">
        <v>103337</v>
      </c>
      <c r="B5504" s="456" t="s">
        <v>12238</v>
      </c>
      <c r="C5504" s="456" t="s">
        <v>161</v>
      </c>
      <c r="D5504" s="457">
        <v>72.400000000000006</v>
      </c>
    </row>
    <row r="5505" spans="1:4" ht="13.5" x14ac:dyDescent="0.25">
      <c r="A5505" s="456">
        <v>103338</v>
      </c>
      <c r="B5505" s="456" t="s">
        <v>12239</v>
      </c>
      <c r="C5505" s="456" t="s">
        <v>161</v>
      </c>
      <c r="D5505" s="457">
        <v>93.96</v>
      </c>
    </row>
    <row r="5506" spans="1:4" ht="13.5" x14ac:dyDescent="0.25">
      <c r="A5506" s="456">
        <v>103339</v>
      </c>
      <c r="B5506" s="456" t="s">
        <v>12240</v>
      </c>
      <c r="C5506" s="456" t="s">
        <v>161</v>
      </c>
      <c r="D5506" s="457">
        <v>95.06</v>
      </c>
    </row>
    <row r="5507" spans="1:4" ht="13.5" x14ac:dyDescent="0.25">
      <c r="A5507" s="456">
        <v>103340</v>
      </c>
      <c r="B5507" s="456" t="s">
        <v>12241</v>
      </c>
      <c r="C5507" s="456" t="s">
        <v>161</v>
      </c>
      <c r="D5507" s="457">
        <v>114.96</v>
      </c>
    </row>
    <row r="5508" spans="1:4" ht="13.5" x14ac:dyDescent="0.25">
      <c r="A5508" s="456">
        <v>103341</v>
      </c>
      <c r="B5508" s="456" t="s">
        <v>12242</v>
      </c>
      <c r="C5508" s="456" t="s">
        <v>161</v>
      </c>
      <c r="D5508" s="457">
        <v>116.34</v>
      </c>
    </row>
    <row r="5509" spans="1:4" ht="13.5" x14ac:dyDescent="0.25">
      <c r="A5509" s="456">
        <v>103342</v>
      </c>
      <c r="B5509" s="456" t="s">
        <v>12243</v>
      </c>
      <c r="C5509" s="456" t="s">
        <v>161</v>
      </c>
      <c r="D5509" s="457">
        <v>97.34</v>
      </c>
    </row>
    <row r="5510" spans="1:4" ht="13.5" x14ac:dyDescent="0.25">
      <c r="A5510" s="456">
        <v>103343</v>
      </c>
      <c r="B5510" s="456" t="s">
        <v>12244</v>
      </c>
      <c r="C5510" s="456" t="s">
        <v>161</v>
      </c>
      <c r="D5510" s="457">
        <v>98.56</v>
      </c>
    </row>
    <row r="5511" spans="1:4" ht="13.5" x14ac:dyDescent="0.25">
      <c r="A5511" s="456">
        <v>89453</v>
      </c>
      <c r="B5511" s="456" t="s">
        <v>2788</v>
      </c>
      <c r="C5511" s="456" t="s">
        <v>161</v>
      </c>
      <c r="D5511" s="457">
        <v>78.98</v>
      </c>
    </row>
    <row r="5512" spans="1:4" ht="13.5" x14ac:dyDescent="0.25">
      <c r="A5512" s="456">
        <v>89454</v>
      </c>
      <c r="B5512" s="456" t="s">
        <v>2789</v>
      </c>
      <c r="C5512" s="456" t="s">
        <v>161</v>
      </c>
      <c r="D5512" s="457">
        <v>74.31</v>
      </c>
    </row>
    <row r="5513" spans="1:4" ht="13.5" x14ac:dyDescent="0.25">
      <c r="A5513" s="456">
        <v>89455</v>
      </c>
      <c r="B5513" s="456" t="s">
        <v>2790</v>
      </c>
      <c r="C5513" s="456" t="s">
        <v>161</v>
      </c>
      <c r="D5513" s="457">
        <v>97.84</v>
      </c>
    </row>
    <row r="5514" spans="1:4" ht="13.5" x14ac:dyDescent="0.25">
      <c r="A5514" s="456">
        <v>89456</v>
      </c>
      <c r="B5514" s="456" t="s">
        <v>2791</v>
      </c>
      <c r="C5514" s="456" t="s">
        <v>161</v>
      </c>
      <c r="D5514" s="457">
        <v>92.66</v>
      </c>
    </row>
    <row r="5515" spans="1:4" ht="13.5" x14ac:dyDescent="0.25">
      <c r="A5515" s="456">
        <v>89457</v>
      </c>
      <c r="B5515" s="456" t="s">
        <v>2792</v>
      </c>
      <c r="C5515" s="456" t="s">
        <v>161</v>
      </c>
      <c r="D5515" s="457">
        <v>83.16</v>
      </c>
    </row>
    <row r="5516" spans="1:4" ht="13.5" x14ac:dyDescent="0.25">
      <c r="A5516" s="456">
        <v>89458</v>
      </c>
      <c r="B5516" s="456" t="s">
        <v>2793</v>
      </c>
      <c r="C5516" s="456" t="s">
        <v>161</v>
      </c>
      <c r="D5516" s="457">
        <v>76.709999999999994</v>
      </c>
    </row>
    <row r="5517" spans="1:4" ht="13.5" x14ac:dyDescent="0.25">
      <c r="A5517" s="456">
        <v>89459</v>
      </c>
      <c r="B5517" s="456" t="s">
        <v>2794</v>
      </c>
      <c r="C5517" s="456" t="s">
        <v>161</v>
      </c>
      <c r="D5517" s="457">
        <v>102.37</v>
      </c>
    </row>
    <row r="5518" spans="1:4" ht="13.5" x14ac:dyDescent="0.25">
      <c r="A5518" s="456">
        <v>89460</v>
      </c>
      <c r="B5518" s="456" t="s">
        <v>2795</v>
      </c>
      <c r="C5518" s="456" t="s">
        <v>161</v>
      </c>
      <c r="D5518" s="457">
        <v>95.39</v>
      </c>
    </row>
    <row r="5519" spans="1:4" ht="13.5" x14ac:dyDescent="0.25">
      <c r="A5519" s="456">
        <v>89462</v>
      </c>
      <c r="B5519" s="456" t="s">
        <v>2796</v>
      </c>
      <c r="C5519" s="456" t="s">
        <v>161</v>
      </c>
      <c r="D5519" s="457">
        <v>94.17</v>
      </c>
    </row>
    <row r="5520" spans="1:4" ht="13.5" x14ac:dyDescent="0.25">
      <c r="A5520" s="456">
        <v>89463</v>
      </c>
      <c r="B5520" s="456" t="s">
        <v>2797</v>
      </c>
      <c r="C5520" s="456" t="s">
        <v>161</v>
      </c>
      <c r="D5520" s="457">
        <v>89.41</v>
      </c>
    </row>
    <row r="5521" spans="1:4" ht="13.5" x14ac:dyDescent="0.25">
      <c r="A5521" s="456">
        <v>89464</v>
      </c>
      <c r="B5521" s="456" t="s">
        <v>2798</v>
      </c>
      <c r="C5521" s="456" t="s">
        <v>161</v>
      </c>
      <c r="D5521" s="457">
        <v>113.26</v>
      </c>
    </row>
    <row r="5522" spans="1:4" ht="13.5" x14ac:dyDescent="0.25">
      <c r="A5522" s="456">
        <v>89465</v>
      </c>
      <c r="B5522" s="456" t="s">
        <v>2799</v>
      </c>
      <c r="C5522" s="456" t="s">
        <v>161</v>
      </c>
      <c r="D5522" s="457">
        <v>108.18</v>
      </c>
    </row>
    <row r="5523" spans="1:4" ht="13.5" x14ac:dyDescent="0.25">
      <c r="A5523" s="456">
        <v>89466</v>
      </c>
      <c r="B5523" s="456" t="s">
        <v>2800</v>
      </c>
      <c r="C5523" s="456" t="s">
        <v>161</v>
      </c>
      <c r="D5523" s="457">
        <v>100.06</v>
      </c>
    </row>
    <row r="5524" spans="1:4" ht="13.5" x14ac:dyDescent="0.25">
      <c r="A5524" s="456">
        <v>89467</v>
      </c>
      <c r="B5524" s="456" t="s">
        <v>2801</v>
      </c>
      <c r="C5524" s="456" t="s">
        <v>161</v>
      </c>
      <c r="D5524" s="457">
        <v>92.89</v>
      </c>
    </row>
    <row r="5525" spans="1:4" ht="13.5" x14ac:dyDescent="0.25">
      <c r="A5525" s="456">
        <v>89468</v>
      </c>
      <c r="B5525" s="456" t="s">
        <v>2802</v>
      </c>
      <c r="C5525" s="456" t="s">
        <v>161</v>
      </c>
      <c r="D5525" s="457">
        <v>119.35</v>
      </c>
    </row>
    <row r="5526" spans="1:4" ht="13.5" x14ac:dyDescent="0.25">
      <c r="A5526" s="456">
        <v>89469</v>
      </c>
      <c r="B5526" s="456" t="s">
        <v>2803</v>
      </c>
      <c r="C5526" s="456" t="s">
        <v>161</v>
      </c>
      <c r="D5526" s="457">
        <v>111.85</v>
      </c>
    </row>
    <row r="5527" spans="1:4" ht="13.5" x14ac:dyDescent="0.25">
      <c r="A5527" s="456">
        <v>89470</v>
      </c>
      <c r="B5527" s="456" t="s">
        <v>2804</v>
      </c>
      <c r="C5527" s="456" t="s">
        <v>161</v>
      </c>
      <c r="D5527" s="457">
        <v>91.6</v>
      </c>
    </row>
    <row r="5528" spans="1:4" ht="13.5" x14ac:dyDescent="0.25">
      <c r="A5528" s="456">
        <v>89471</v>
      </c>
      <c r="B5528" s="456" t="s">
        <v>2805</v>
      </c>
      <c r="C5528" s="456" t="s">
        <v>161</v>
      </c>
      <c r="D5528" s="457">
        <v>86.93</v>
      </c>
    </row>
    <row r="5529" spans="1:4" ht="13.5" x14ac:dyDescent="0.25">
      <c r="A5529" s="456">
        <v>89472</v>
      </c>
      <c r="B5529" s="456" t="s">
        <v>2806</v>
      </c>
      <c r="C5529" s="456" t="s">
        <v>161</v>
      </c>
      <c r="D5529" s="457">
        <v>110.44</v>
      </c>
    </row>
    <row r="5530" spans="1:4" ht="13.5" x14ac:dyDescent="0.25">
      <c r="A5530" s="456">
        <v>89473</v>
      </c>
      <c r="B5530" s="456" t="s">
        <v>2807</v>
      </c>
      <c r="C5530" s="456" t="s">
        <v>161</v>
      </c>
      <c r="D5530" s="457">
        <v>105.49</v>
      </c>
    </row>
    <row r="5531" spans="1:4" ht="13.5" x14ac:dyDescent="0.25">
      <c r="A5531" s="456">
        <v>89474</v>
      </c>
      <c r="B5531" s="456" t="s">
        <v>2808</v>
      </c>
      <c r="C5531" s="456" t="s">
        <v>161</v>
      </c>
      <c r="D5531" s="457">
        <v>99.24</v>
      </c>
    </row>
    <row r="5532" spans="1:4" ht="13.5" x14ac:dyDescent="0.25">
      <c r="A5532" s="456">
        <v>89475</v>
      </c>
      <c r="B5532" s="456" t="s">
        <v>2809</v>
      </c>
      <c r="C5532" s="456" t="s">
        <v>161</v>
      </c>
      <c r="D5532" s="457">
        <v>91.22</v>
      </c>
    </row>
    <row r="5533" spans="1:4" ht="13.5" x14ac:dyDescent="0.25">
      <c r="A5533" s="456">
        <v>89476</v>
      </c>
      <c r="B5533" s="456" t="s">
        <v>2810</v>
      </c>
      <c r="C5533" s="456" t="s">
        <v>161</v>
      </c>
      <c r="D5533" s="457">
        <v>118.65</v>
      </c>
    </row>
    <row r="5534" spans="1:4" ht="13.5" x14ac:dyDescent="0.25">
      <c r="A5534" s="456">
        <v>89477</v>
      </c>
      <c r="B5534" s="456" t="s">
        <v>2811</v>
      </c>
      <c r="C5534" s="456" t="s">
        <v>161</v>
      </c>
      <c r="D5534" s="457">
        <v>110.31</v>
      </c>
    </row>
    <row r="5535" spans="1:4" ht="13.5" x14ac:dyDescent="0.25">
      <c r="A5535" s="456">
        <v>89478</v>
      </c>
      <c r="B5535" s="456" t="s">
        <v>2812</v>
      </c>
      <c r="C5535" s="456" t="s">
        <v>161</v>
      </c>
      <c r="D5535" s="457">
        <v>107.05</v>
      </c>
    </row>
    <row r="5536" spans="1:4" ht="13.5" x14ac:dyDescent="0.25">
      <c r="A5536" s="456">
        <v>89479</v>
      </c>
      <c r="B5536" s="456" t="s">
        <v>2813</v>
      </c>
      <c r="C5536" s="456" t="s">
        <v>161</v>
      </c>
      <c r="D5536" s="457">
        <v>102.29</v>
      </c>
    </row>
    <row r="5537" spans="1:4" ht="13.5" x14ac:dyDescent="0.25">
      <c r="A5537" s="456">
        <v>89480</v>
      </c>
      <c r="B5537" s="456" t="s">
        <v>2814</v>
      </c>
      <c r="C5537" s="456" t="s">
        <v>161</v>
      </c>
      <c r="D5537" s="457">
        <v>126.16</v>
      </c>
    </row>
    <row r="5538" spans="1:4" ht="13.5" x14ac:dyDescent="0.25">
      <c r="A5538" s="456">
        <v>89483</v>
      </c>
      <c r="B5538" s="456" t="s">
        <v>2815</v>
      </c>
      <c r="C5538" s="456" t="s">
        <v>161</v>
      </c>
      <c r="D5538" s="457">
        <v>121.28</v>
      </c>
    </row>
    <row r="5539" spans="1:4" ht="13.5" x14ac:dyDescent="0.25">
      <c r="A5539" s="456">
        <v>89484</v>
      </c>
      <c r="B5539" s="456" t="s">
        <v>2816</v>
      </c>
      <c r="C5539" s="456" t="s">
        <v>161</v>
      </c>
      <c r="D5539" s="457">
        <v>116.4</v>
      </c>
    </row>
    <row r="5540" spans="1:4" ht="13.5" x14ac:dyDescent="0.25">
      <c r="A5540" s="456">
        <v>89486</v>
      </c>
      <c r="B5540" s="456" t="s">
        <v>2817</v>
      </c>
      <c r="C5540" s="456" t="s">
        <v>161</v>
      </c>
      <c r="D5540" s="457">
        <v>107.87</v>
      </c>
    </row>
    <row r="5541" spans="1:4" ht="13.5" x14ac:dyDescent="0.25">
      <c r="A5541" s="456">
        <v>89487</v>
      </c>
      <c r="B5541" s="456" t="s">
        <v>2818</v>
      </c>
      <c r="C5541" s="456" t="s">
        <v>161</v>
      </c>
      <c r="D5541" s="457">
        <v>135.91</v>
      </c>
    </row>
    <row r="5542" spans="1:4" ht="13.5" x14ac:dyDescent="0.25">
      <c r="A5542" s="456">
        <v>89488</v>
      </c>
      <c r="B5542" s="456" t="s">
        <v>2819</v>
      </c>
      <c r="C5542" s="456" t="s">
        <v>161</v>
      </c>
      <c r="D5542" s="457">
        <v>127.06</v>
      </c>
    </row>
    <row r="5543" spans="1:4" ht="13.5" x14ac:dyDescent="0.25">
      <c r="A5543" s="456">
        <v>91815</v>
      </c>
      <c r="B5543" s="456" t="s">
        <v>2820</v>
      </c>
      <c r="C5543" s="456" t="s">
        <v>161</v>
      </c>
      <c r="D5543" s="457">
        <v>78.209999999999994</v>
      </c>
    </row>
    <row r="5544" spans="1:4" ht="13.5" x14ac:dyDescent="0.25">
      <c r="A5544" s="456">
        <v>91816</v>
      </c>
      <c r="B5544" s="456" t="s">
        <v>2821</v>
      </c>
      <c r="C5544" s="456" t="s">
        <v>161</v>
      </c>
      <c r="D5544" s="457">
        <v>93.96</v>
      </c>
    </row>
    <row r="5545" spans="1:4" ht="13.5" x14ac:dyDescent="0.25">
      <c r="A5545" s="456">
        <v>101161</v>
      </c>
      <c r="B5545" s="456" t="s">
        <v>9744</v>
      </c>
      <c r="C5545" s="456" t="s">
        <v>161</v>
      </c>
      <c r="D5545" s="457">
        <v>190.72</v>
      </c>
    </row>
    <row r="5546" spans="1:4" ht="13.5" x14ac:dyDescent="0.25">
      <c r="A5546" s="456">
        <v>101163</v>
      </c>
      <c r="B5546" s="456" t="s">
        <v>9745</v>
      </c>
      <c r="C5546" s="456" t="s">
        <v>161</v>
      </c>
      <c r="D5546" s="457">
        <v>768.19</v>
      </c>
    </row>
    <row r="5547" spans="1:4" ht="13.5" x14ac:dyDescent="0.25">
      <c r="A5547" s="456">
        <v>101164</v>
      </c>
      <c r="B5547" s="456" t="s">
        <v>9746</v>
      </c>
      <c r="C5547" s="456" t="s">
        <v>161</v>
      </c>
      <c r="D5547" s="457">
        <v>779.11</v>
      </c>
    </row>
    <row r="5548" spans="1:4" ht="13.5" x14ac:dyDescent="0.25">
      <c r="A5548" s="456">
        <v>96358</v>
      </c>
      <c r="B5548" s="456" t="s">
        <v>2822</v>
      </c>
      <c r="C5548" s="456" t="s">
        <v>161</v>
      </c>
      <c r="D5548" s="457">
        <v>98.73</v>
      </c>
    </row>
    <row r="5549" spans="1:4" ht="13.5" x14ac:dyDescent="0.25">
      <c r="A5549" s="456">
        <v>96359</v>
      </c>
      <c r="B5549" s="456" t="s">
        <v>2823</v>
      </c>
      <c r="C5549" s="456" t="s">
        <v>161</v>
      </c>
      <c r="D5549" s="457">
        <v>113.38</v>
      </c>
    </row>
    <row r="5550" spans="1:4" ht="13.5" x14ac:dyDescent="0.25">
      <c r="A5550" s="456">
        <v>96360</v>
      </c>
      <c r="B5550" s="456" t="s">
        <v>2824</v>
      </c>
      <c r="C5550" s="456" t="s">
        <v>161</v>
      </c>
      <c r="D5550" s="457">
        <v>137.25</v>
      </c>
    </row>
    <row r="5551" spans="1:4" ht="13.5" x14ac:dyDescent="0.25">
      <c r="A5551" s="456">
        <v>96361</v>
      </c>
      <c r="B5551" s="456" t="s">
        <v>2825</v>
      </c>
      <c r="C5551" s="456" t="s">
        <v>161</v>
      </c>
      <c r="D5551" s="457">
        <v>166.12</v>
      </c>
    </row>
    <row r="5552" spans="1:4" ht="13.5" x14ac:dyDescent="0.25">
      <c r="A5552" s="456">
        <v>96362</v>
      </c>
      <c r="B5552" s="456" t="s">
        <v>2826</v>
      </c>
      <c r="C5552" s="456" t="s">
        <v>161</v>
      </c>
      <c r="D5552" s="457">
        <v>125.8</v>
      </c>
    </row>
    <row r="5553" spans="1:4" ht="13.5" x14ac:dyDescent="0.25">
      <c r="A5553" s="456">
        <v>96363</v>
      </c>
      <c r="B5553" s="456" t="s">
        <v>2827</v>
      </c>
      <c r="C5553" s="456" t="s">
        <v>161</v>
      </c>
      <c r="D5553" s="457">
        <v>140.75</v>
      </c>
    </row>
    <row r="5554" spans="1:4" ht="13.5" x14ac:dyDescent="0.25">
      <c r="A5554" s="456">
        <v>96364</v>
      </c>
      <c r="B5554" s="456" t="s">
        <v>2828</v>
      </c>
      <c r="C5554" s="456" t="s">
        <v>161</v>
      </c>
      <c r="D5554" s="457">
        <v>164.32</v>
      </c>
    </row>
    <row r="5555" spans="1:4" ht="13.5" x14ac:dyDescent="0.25">
      <c r="A5555" s="456">
        <v>96365</v>
      </c>
      <c r="B5555" s="456" t="s">
        <v>2829</v>
      </c>
      <c r="C5555" s="456" t="s">
        <v>161</v>
      </c>
      <c r="D5555" s="457">
        <v>193.46</v>
      </c>
    </row>
    <row r="5556" spans="1:4" ht="13.5" x14ac:dyDescent="0.25">
      <c r="A5556" s="456">
        <v>96366</v>
      </c>
      <c r="B5556" s="456" t="s">
        <v>2830</v>
      </c>
      <c r="C5556" s="456" t="s">
        <v>161</v>
      </c>
      <c r="D5556" s="457">
        <v>152.88</v>
      </c>
    </row>
    <row r="5557" spans="1:4" ht="13.5" x14ac:dyDescent="0.25">
      <c r="A5557" s="456">
        <v>96367</v>
      </c>
      <c r="B5557" s="456" t="s">
        <v>2831</v>
      </c>
      <c r="C5557" s="456" t="s">
        <v>161</v>
      </c>
      <c r="D5557" s="457">
        <v>168.06</v>
      </c>
    </row>
    <row r="5558" spans="1:4" ht="13.5" x14ac:dyDescent="0.25">
      <c r="A5558" s="456">
        <v>96368</v>
      </c>
      <c r="B5558" s="456" t="s">
        <v>2832</v>
      </c>
      <c r="C5558" s="456" t="s">
        <v>161</v>
      </c>
      <c r="D5558" s="457">
        <v>191.4</v>
      </c>
    </row>
    <row r="5559" spans="1:4" ht="13.5" x14ac:dyDescent="0.25">
      <c r="A5559" s="456">
        <v>96369</v>
      </c>
      <c r="B5559" s="456" t="s">
        <v>2833</v>
      </c>
      <c r="C5559" s="456" t="s">
        <v>161</v>
      </c>
      <c r="D5559" s="457">
        <v>220.8</v>
      </c>
    </row>
    <row r="5560" spans="1:4" ht="13.5" x14ac:dyDescent="0.25">
      <c r="A5560" s="456">
        <v>96370</v>
      </c>
      <c r="B5560" s="456" t="s">
        <v>2834</v>
      </c>
      <c r="C5560" s="456" t="s">
        <v>161</v>
      </c>
      <c r="D5560" s="457">
        <v>69.06</v>
      </c>
    </row>
    <row r="5561" spans="1:4" ht="13.5" x14ac:dyDescent="0.25">
      <c r="A5561" s="456">
        <v>96371</v>
      </c>
      <c r="B5561" s="456" t="s">
        <v>2835</v>
      </c>
      <c r="C5561" s="456" t="s">
        <v>161</v>
      </c>
      <c r="D5561" s="457">
        <v>83.57</v>
      </c>
    </row>
    <row r="5562" spans="1:4" ht="13.5" x14ac:dyDescent="0.25">
      <c r="A5562" s="456">
        <v>96373</v>
      </c>
      <c r="B5562" s="456" t="s">
        <v>2836</v>
      </c>
      <c r="C5562" s="456" t="s">
        <v>13</v>
      </c>
      <c r="D5562" s="457">
        <v>14.26</v>
      </c>
    </row>
    <row r="5563" spans="1:4" ht="13.5" x14ac:dyDescent="0.25">
      <c r="A5563" s="456">
        <v>96374</v>
      </c>
      <c r="B5563" s="456" t="s">
        <v>2837</v>
      </c>
      <c r="C5563" s="456" t="s">
        <v>13</v>
      </c>
      <c r="D5563" s="457">
        <v>23.35</v>
      </c>
    </row>
    <row r="5564" spans="1:4" ht="13.5" x14ac:dyDescent="0.25">
      <c r="A5564" s="456">
        <v>102235</v>
      </c>
      <c r="B5564" s="456" t="s">
        <v>11240</v>
      </c>
      <c r="C5564" s="456" t="s">
        <v>161</v>
      </c>
      <c r="D5564" s="457">
        <v>525.82000000000005</v>
      </c>
    </row>
    <row r="5565" spans="1:4" ht="13.5" x14ac:dyDescent="0.25">
      <c r="A5565" s="456">
        <v>102253</v>
      </c>
      <c r="B5565" s="456" t="s">
        <v>11241</v>
      </c>
      <c r="C5565" s="456" t="s">
        <v>161</v>
      </c>
      <c r="D5565" s="457">
        <v>739.67</v>
      </c>
    </row>
    <row r="5566" spans="1:4" ht="13.5" x14ac:dyDescent="0.25">
      <c r="A5566" s="456">
        <v>102254</v>
      </c>
      <c r="B5566" s="456" t="s">
        <v>11242</v>
      </c>
      <c r="C5566" s="456" t="s">
        <v>161</v>
      </c>
      <c r="D5566" s="457">
        <v>701.54</v>
      </c>
    </row>
    <row r="5567" spans="1:4" ht="13.5" x14ac:dyDescent="0.25">
      <c r="A5567" s="456">
        <v>102255</v>
      </c>
      <c r="B5567" s="456" t="s">
        <v>11243</v>
      </c>
      <c r="C5567" s="456" t="s">
        <v>161</v>
      </c>
      <c r="D5567" s="457">
        <v>750.02</v>
      </c>
    </row>
    <row r="5568" spans="1:4" ht="13.5" x14ac:dyDescent="0.25">
      <c r="A5568" s="456">
        <v>102256</v>
      </c>
      <c r="B5568" s="456" t="s">
        <v>11244</v>
      </c>
      <c r="C5568" s="456" t="s">
        <v>161</v>
      </c>
      <c r="D5568" s="457">
        <v>819.55</v>
      </c>
    </row>
    <row r="5569" spans="1:4" ht="13.5" x14ac:dyDescent="0.25">
      <c r="A5569" s="456">
        <v>102257</v>
      </c>
      <c r="B5569" s="456" t="s">
        <v>11245</v>
      </c>
      <c r="C5569" s="456" t="s">
        <v>161</v>
      </c>
      <c r="D5569" s="457">
        <v>255.67</v>
      </c>
    </row>
    <row r="5570" spans="1:4" ht="13.5" x14ac:dyDescent="0.25">
      <c r="A5570" s="456">
        <v>102258</v>
      </c>
      <c r="B5570" s="456" t="s">
        <v>11246</v>
      </c>
      <c r="C5570" s="456" t="s">
        <v>161</v>
      </c>
      <c r="D5570" s="457">
        <v>283.74</v>
      </c>
    </row>
    <row r="5571" spans="1:4" ht="13.5" x14ac:dyDescent="0.25">
      <c r="A5571" s="456">
        <v>101154</v>
      </c>
      <c r="B5571" s="456" t="s">
        <v>9747</v>
      </c>
      <c r="C5571" s="456" t="s">
        <v>161</v>
      </c>
      <c r="D5571" s="457">
        <v>110.66</v>
      </c>
    </row>
    <row r="5572" spans="1:4" ht="13.5" x14ac:dyDescent="0.25">
      <c r="A5572" s="456">
        <v>101155</v>
      </c>
      <c r="B5572" s="456" t="s">
        <v>9748</v>
      </c>
      <c r="C5572" s="456" t="s">
        <v>161</v>
      </c>
      <c r="D5572" s="457">
        <v>156.25</v>
      </c>
    </row>
    <row r="5573" spans="1:4" ht="13.5" x14ac:dyDescent="0.25">
      <c r="A5573" s="456">
        <v>101156</v>
      </c>
      <c r="B5573" s="456" t="s">
        <v>9749</v>
      </c>
      <c r="C5573" s="456" t="s">
        <v>161</v>
      </c>
      <c r="D5573" s="457">
        <v>230.58</v>
      </c>
    </row>
    <row r="5574" spans="1:4" ht="13.5" x14ac:dyDescent="0.25">
      <c r="A5574" s="456">
        <v>101810</v>
      </c>
      <c r="B5574" s="456" t="s">
        <v>11247</v>
      </c>
      <c r="C5574" s="456" t="s">
        <v>1055</v>
      </c>
      <c r="D5574" s="458">
        <v>1450.19</v>
      </c>
    </row>
    <row r="5575" spans="1:4" ht="13.5" x14ac:dyDescent="0.25">
      <c r="A5575" s="456">
        <v>101811</v>
      </c>
      <c r="B5575" s="456" t="s">
        <v>11248</v>
      </c>
      <c r="C5575" s="456" t="s">
        <v>1055</v>
      </c>
      <c r="D5575" s="457">
        <v>938.83</v>
      </c>
    </row>
    <row r="5576" spans="1:4" ht="13.5" x14ac:dyDescent="0.25">
      <c r="A5576" s="456">
        <v>101812</v>
      </c>
      <c r="B5576" s="456" t="s">
        <v>12245</v>
      </c>
      <c r="C5576" s="456" t="s">
        <v>1055</v>
      </c>
      <c r="D5576" s="458">
        <v>1573.08</v>
      </c>
    </row>
    <row r="5577" spans="1:4" ht="13.5" x14ac:dyDescent="0.25">
      <c r="A5577" s="456">
        <v>101813</v>
      </c>
      <c r="B5577" s="456" t="s">
        <v>12246</v>
      </c>
      <c r="C5577" s="456" t="s">
        <v>1055</v>
      </c>
      <c r="D5577" s="458">
        <v>1061.72</v>
      </c>
    </row>
    <row r="5578" spans="1:4" ht="13.5" x14ac:dyDescent="0.25">
      <c r="A5578" s="456">
        <v>101814</v>
      </c>
      <c r="B5578" s="456" t="s">
        <v>12247</v>
      </c>
      <c r="C5578" s="456" t="s">
        <v>161</v>
      </c>
      <c r="D5578" s="457">
        <v>36.9</v>
      </c>
    </row>
    <row r="5579" spans="1:4" ht="13.5" x14ac:dyDescent="0.25">
      <c r="A5579" s="456">
        <v>101815</v>
      </c>
      <c r="B5579" s="456" t="s">
        <v>12248</v>
      </c>
      <c r="C5579" s="456" t="s">
        <v>161</v>
      </c>
      <c r="D5579" s="457">
        <v>72.87</v>
      </c>
    </row>
    <row r="5580" spans="1:4" ht="13.5" x14ac:dyDescent="0.25">
      <c r="A5580" s="456">
        <v>101816</v>
      </c>
      <c r="B5580" s="456" t="s">
        <v>12249</v>
      </c>
      <c r="C5580" s="456" t="s">
        <v>161</v>
      </c>
      <c r="D5580" s="457">
        <v>58.52</v>
      </c>
    </row>
    <row r="5581" spans="1:4" ht="13.5" x14ac:dyDescent="0.25">
      <c r="A5581" s="456">
        <v>101817</v>
      </c>
      <c r="B5581" s="456" t="s">
        <v>12250</v>
      </c>
      <c r="C5581" s="456" t="s">
        <v>161</v>
      </c>
      <c r="D5581" s="457">
        <v>40.17</v>
      </c>
    </row>
    <row r="5582" spans="1:4" ht="13.5" x14ac:dyDescent="0.25">
      <c r="A5582" s="456">
        <v>101818</v>
      </c>
      <c r="B5582" s="456" t="s">
        <v>12251</v>
      </c>
      <c r="C5582" s="456" t="s">
        <v>161</v>
      </c>
      <c r="D5582" s="457">
        <v>58</v>
      </c>
    </row>
    <row r="5583" spans="1:4" ht="13.5" x14ac:dyDescent="0.25">
      <c r="A5583" s="456">
        <v>101819</v>
      </c>
      <c r="B5583" s="456" t="s">
        <v>12252</v>
      </c>
      <c r="C5583" s="456" t="s">
        <v>161</v>
      </c>
      <c r="D5583" s="457">
        <v>52.03</v>
      </c>
    </row>
    <row r="5584" spans="1:4" ht="13.5" x14ac:dyDescent="0.25">
      <c r="A5584" s="456">
        <v>101820</v>
      </c>
      <c r="B5584" s="456" t="s">
        <v>12253</v>
      </c>
      <c r="C5584" s="456" t="s">
        <v>161</v>
      </c>
      <c r="D5584" s="457">
        <v>32.28</v>
      </c>
    </row>
    <row r="5585" spans="1:4" ht="13.5" x14ac:dyDescent="0.25">
      <c r="A5585" s="456">
        <v>101822</v>
      </c>
      <c r="B5585" s="456" t="s">
        <v>12254</v>
      </c>
      <c r="C5585" s="456" t="s">
        <v>1055</v>
      </c>
      <c r="D5585" s="457">
        <v>89.98</v>
      </c>
    </row>
    <row r="5586" spans="1:4" ht="13.5" x14ac:dyDescent="0.25">
      <c r="A5586" s="456">
        <v>101823</v>
      </c>
      <c r="B5586" s="456" t="s">
        <v>12255</v>
      </c>
      <c r="C5586" s="456" t="s">
        <v>1055</v>
      </c>
      <c r="D5586" s="457">
        <v>124.66</v>
      </c>
    </row>
    <row r="5587" spans="1:4" ht="13.5" x14ac:dyDescent="0.25">
      <c r="A5587" s="456">
        <v>101824</v>
      </c>
      <c r="B5587" s="456" t="s">
        <v>12256</v>
      </c>
      <c r="C5587" s="456" t="s">
        <v>1055</v>
      </c>
      <c r="D5587" s="457">
        <v>156.94999999999999</v>
      </c>
    </row>
    <row r="5588" spans="1:4" ht="13.5" x14ac:dyDescent="0.25">
      <c r="A5588" s="456">
        <v>101825</v>
      </c>
      <c r="B5588" s="456" t="s">
        <v>12257</v>
      </c>
      <c r="C5588" s="456" t="s">
        <v>1055</v>
      </c>
      <c r="D5588" s="457">
        <v>188.37</v>
      </c>
    </row>
    <row r="5589" spans="1:4" ht="13.5" x14ac:dyDescent="0.25">
      <c r="A5589" s="456">
        <v>101826</v>
      </c>
      <c r="B5589" s="456" t="s">
        <v>12258</v>
      </c>
      <c r="C5589" s="456" t="s">
        <v>1055</v>
      </c>
      <c r="D5589" s="457">
        <v>219.38</v>
      </c>
    </row>
    <row r="5590" spans="1:4" ht="13.5" x14ac:dyDescent="0.25">
      <c r="A5590" s="456">
        <v>101827</v>
      </c>
      <c r="B5590" s="456" t="s">
        <v>12259</v>
      </c>
      <c r="C5590" s="456" t="s">
        <v>1055</v>
      </c>
      <c r="D5590" s="457">
        <v>159.62</v>
      </c>
    </row>
    <row r="5591" spans="1:4" ht="13.5" x14ac:dyDescent="0.25">
      <c r="A5591" s="456">
        <v>101828</v>
      </c>
      <c r="B5591" s="456" t="s">
        <v>12260</v>
      </c>
      <c r="C5591" s="456" t="s">
        <v>1055</v>
      </c>
      <c r="D5591" s="457">
        <v>148.02000000000001</v>
      </c>
    </row>
    <row r="5592" spans="1:4" ht="13.5" x14ac:dyDescent="0.25">
      <c r="A5592" s="456">
        <v>101829</v>
      </c>
      <c r="B5592" s="456" t="s">
        <v>12261</v>
      </c>
      <c r="C5592" s="456" t="s">
        <v>1055</v>
      </c>
      <c r="D5592" s="457">
        <v>223.81</v>
      </c>
    </row>
    <row r="5593" spans="1:4" ht="13.5" x14ac:dyDescent="0.25">
      <c r="A5593" s="456">
        <v>101830</v>
      </c>
      <c r="B5593" s="456" t="s">
        <v>12262</v>
      </c>
      <c r="C5593" s="456" t="s">
        <v>1055</v>
      </c>
      <c r="D5593" s="457">
        <v>253.83</v>
      </c>
    </row>
    <row r="5594" spans="1:4" ht="13.5" x14ac:dyDescent="0.25">
      <c r="A5594" s="456">
        <v>101831</v>
      </c>
      <c r="B5594" s="456" t="s">
        <v>12263</v>
      </c>
      <c r="C5594" s="456" t="s">
        <v>1055</v>
      </c>
      <c r="D5594" s="457">
        <v>283.45</v>
      </c>
    </row>
    <row r="5595" spans="1:4" ht="13.5" x14ac:dyDescent="0.25">
      <c r="A5595" s="456">
        <v>101832</v>
      </c>
      <c r="B5595" s="456" t="s">
        <v>12264</v>
      </c>
      <c r="C5595" s="456" t="s">
        <v>1055</v>
      </c>
      <c r="D5595" s="457">
        <v>212.67</v>
      </c>
    </row>
    <row r="5596" spans="1:4" ht="13.5" x14ac:dyDescent="0.25">
      <c r="A5596" s="456">
        <v>101833</v>
      </c>
      <c r="B5596" s="456" t="s">
        <v>12265</v>
      </c>
      <c r="C5596" s="456" t="s">
        <v>1055</v>
      </c>
      <c r="D5596" s="457">
        <v>242.92</v>
      </c>
    </row>
    <row r="5597" spans="1:4" ht="13.5" x14ac:dyDescent="0.25">
      <c r="A5597" s="456">
        <v>101834</v>
      </c>
      <c r="B5597" s="456" t="s">
        <v>12266</v>
      </c>
      <c r="C5597" s="456" t="s">
        <v>1055</v>
      </c>
      <c r="D5597" s="457">
        <v>272.77</v>
      </c>
    </row>
    <row r="5598" spans="1:4" ht="13.5" x14ac:dyDescent="0.25">
      <c r="A5598" s="456">
        <v>101835</v>
      </c>
      <c r="B5598" s="456" t="s">
        <v>12267</v>
      </c>
      <c r="C5598" s="456" t="s">
        <v>1055</v>
      </c>
      <c r="D5598" s="457">
        <v>224.01</v>
      </c>
    </row>
    <row r="5599" spans="1:4" ht="13.5" x14ac:dyDescent="0.25">
      <c r="A5599" s="456">
        <v>101836</v>
      </c>
      <c r="B5599" s="456" t="s">
        <v>12268</v>
      </c>
      <c r="C5599" s="456" t="s">
        <v>1055</v>
      </c>
      <c r="D5599" s="457">
        <v>20.95</v>
      </c>
    </row>
    <row r="5600" spans="1:4" ht="13.5" x14ac:dyDescent="0.25">
      <c r="A5600" s="456">
        <v>101837</v>
      </c>
      <c r="B5600" s="456" t="s">
        <v>12269</v>
      </c>
      <c r="C5600" s="456" t="s">
        <v>1055</v>
      </c>
      <c r="D5600" s="457">
        <v>55.63</v>
      </c>
    </row>
    <row r="5601" spans="1:4" ht="13.5" x14ac:dyDescent="0.25">
      <c r="A5601" s="456">
        <v>101838</v>
      </c>
      <c r="B5601" s="456" t="s">
        <v>12270</v>
      </c>
      <c r="C5601" s="456" t="s">
        <v>1055</v>
      </c>
      <c r="D5601" s="457">
        <v>87.92</v>
      </c>
    </row>
    <row r="5602" spans="1:4" ht="13.5" x14ac:dyDescent="0.25">
      <c r="A5602" s="456">
        <v>101839</v>
      </c>
      <c r="B5602" s="456" t="s">
        <v>12271</v>
      </c>
      <c r="C5602" s="456" t="s">
        <v>1055</v>
      </c>
      <c r="D5602" s="457">
        <v>119.33</v>
      </c>
    </row>
    <row r="5603" spans="1:4" ht="13.5" x14ac:dyDescent="0.25">
      <c r="A5603" s="456">
        <v>101840</v>
      </c>
      <c r="B5603" s="456" t="s">
        <v>12272</v>
      </c>
      <c r="C5603" s="456" t="s">
        <v>1055</v>
      </c>
      <c r="D5603" s="457">
        <v>182.88</v>
      </c>
    </row>
    <row r="5604" spans="1:4" ht="13.5" x14ac:dyDescent="0.25">
      <c r="A5604" s="456">
        <v>101841</v>
      </c>
      <c r="B5604" s="456" t="s">
        <v>12273</v>
      </c>
      <c r="C5604" s="456" t="s">
        <v>1055</v>
      </c>
      <c r="D5604" s="457">
        <v>90.59</v>
      </c>
    </row>
    <row r="5605" spans="1:4" ht="13.5" x14ac:dyDescent="0.25">
      <c r="A5605" s="456">
        <v>101842</v>
      </c>
      <c r="B5605" s="456" t="s">
        <v>12274</v>
      </c>
      <c r="C5605" s="456" t="s">
        <v>1055</v>
      </c>
      <c r="D5605" s="457">
        <v>78.989999999999995</v>
      </c>
    </row>
    <row r="5606" spans="1:4" ht="13.5" x14ac:dyDescent="0.25">
      <c r="A5606" s="456">
        <v>101843</v>
      </c>
      <c r="B5606" s="456" t="s">
        <v>12275</v>
      </c>
      <c r="C5606" s="456" t="s">
        <v>1055</v>
      </c>
      <c r="D5606" s="457">
        <v>154.78</v>
      </c>
    </row>
    <row r="5607" spans="1:4" ht="13.5" x14ac:dyDescent="0.25">
      <c r="A5607" s="456">
        <v>101844</v>
      </c>
      <c r="B5607" s="456" t="s">
        <v>12276</v>
      </c>
      <c r="C5607" s="456" t="s">
        <v>1055</v>
      </c>
      <c r="D5607" s="457">
        <v>184.8</v>
      </c>
    </row>
    <row r="5608" spans="1:4" ht="13.5" x14ac:dyDescent="0.25">
      <c r="A5608" s="456">
        <v>101845</v>
      </c>
      <c r="B5608" s="456" t="s">
        <v>12277</v>
      </c>
      <c r="C5608" s="456" t="s">
        <v>1055</v>
      </c>
      <c r="D5608" s="457">
        <v>214.42</v>
      </c>
    </row>
    <row r="5609" spans="1:4" ht="13.5" x14ac:dyDescent="0.25">
      <c r="A5609" s="456">
        <v>101846</v>
      </c>
      <c r="B5609" s="456" t="s">
        <v>12278</v>
      </c>
      <c r="C5609" s="456" t="s">
        <v>1055</v>
      </c>
      <c r="D5609" s="457">
        <v>143.63999999999999</v>
      </c>
    </row>
    <row r="5610" spans="1:4" ht="13.5" x14ac:dyDescent="0.25">
      <c r="A5610" s="456">
        <v>101847</v>
      </c>
      <c r="B5610" s="456" t="s">
        <v>12279</v>
      </c>
      <c r="C5610" s="456" t="s">
        <v>1055</v>
      </c>
      <c r="D5610" s="457">
        <v>173.89</v>
      </c>
    </row>
    <row r="5611" spans="1:4" ht="13.5" x14ac:dyDescent="0.25">
      <c r="A5611" s="456">
        <v>101848</v>
      </c>
      <c r="B5611" s="456" t="s">
        <v>12280</v>
      </c>
      <c r="C5611" s="456" t="s">
        <v>1055</v>
      </c>
      <c r="D5611" s="457">
        <v>203.74</v>
      </c>
    </row>
    <row r="5612" spans="1:4" ht="13.5" x14ac:dyDescent="0.25">
      <c r="A5612" s="456">
        <v>101849</v>
      </c>
      <c r="B5612" s="456" t="s">
        <v>12281</v>
      </c>
      <c r="C5612" s="456" t="s">
        <v>1055</v>
      </c>
      <c r="D5612" s="457">
        <v>154.97999999999999</v>
      </c>
    </row>
    <row r="5613" spans="1:4" ht="13.5" x14ac:dyDescent="0.25">
      <c r="A5613" s="456">
        <v>101850</v>
      </c>
      <c r="B5613" s="456" t="s">
        <v>12282</v>
      </c>
      <c r="C5613" s="456" t="s">
        <v>161</v>
      </c>
      <c r="D5613" s="457">
        <v>47.75</v>
      </c>
    </row>
    <row r="5614" spans="1:4" ht="13.5" x14ac:dyDescent="0.25">
      <c r="A5614" s="456">
        <v>101851</v>
      </c>
      <c r="B5614" s="456" t="s">
        <v>12283</v>
      </c>
      <c r="C5614" s="456" t="s">
        <v>161</v>
      </c>
      <c r="D5614" s="457">
        <v>128.88</v>
      </c>
    </row>
    <row r="5615" spans="1:4" ht="13.5" x14ac:dyDescent="0.25">
      <c r="A5615" s="456">
        <v>101852</v>
      </c>
      <c r="B5615" s="456" t="s">
        <v>12284</v>
      </c>
      <c r="C5615" s="456" t="s">
        <v>161</v>
      </c>
      <c r="D5615" s="457">
        <v>59.99</v>
      </c>
    </row>
    <row r="5616" spans="1:4" ht="13.5" x14ac:dyDescent="0.25">
      <c r="A5616" s="456">
        <v>101853</v>
      </c>
      <c r="B5616" s="456" t="s">
        <v>12285</v>
      </c>
      <c r="C5616" s="456" t="s">
        <v>161</v>
      </c>
      <c r="D5616" s="457">
        <v>42.96</v>
      </c>
    </row>
    <row r="5617" spans="1:4" ht="13.5" x14ac:dyDescent="0.25">
      <c r="A5617" s="456">
        <v>101854</v>
      </c>
      <c r="B5617" s="456" t="s">
        <v>12286</v>
      </c>
      <c r="C5617" s="456" t="s">
        <v>161</v>
      </c>
      <c r="D5617" s="457">
        <v>131.30000000000001</v>
      </c>
    </row>
    <row r="5618" spans="1:4" ht="13.5" x14ac:dyDescent="0.25">
      <c r="A5618" s="456">
        <v>101855</v>
      </c>
      <c r="B5618" s="456" t="s">
        <v>12287</v>
      </c>
      <c r="C5618" s="456" t="s">
        <v>161</v>
      </c>
      <c r="D5618" s="457">
        <v>64.84</v>
      </c>
    </row>
    <row r="5619" spans="1:4" ht="13.5" x14ac:dyDescent="0.25">
      <c r="A5619" s="456">
        <v>101856</v>
      </c>
      <c r="B5619" s="456" t="s">
        <v>12288</v>
      </c>
      <c r="C5619" s="456" t="s">
        <v>161</v>
      </c>
      <c r="D5619" s="457">
        <v>20.16</v>
      </c>
    </row>
    <row r="5620" spans="1:4" ht="13.5" x14ac:dyDescent="0.25">
      <c r="A5620" s="456">
        <v>101857</v>
      </c>
      <c r="B5620" s="456" t="s">
        <v>12289</v>
      </c>
      <c r="C5620" s="456" t="s">
        <v>161</v>
      </c>
      <c r="D5620" s="457">
        <v>25.24</v>
      </c>
    </row>
    <row r="5621" spans="1:4" ht="13.5" x14ac:dyDescent="0.25">
      <c r="A5621" s="456">
        <v>101858</v>
      </c>
      <c r="B5621" s="456" t="s">
        <v>12290</v>
      </c>
      <c r="C5621" s="456" t="s">
        <v>161</v>
      </c>
      <c r="D5621" s="457">
        <v>20.59</v>
      </c>
    </row>
    <row r="5622" spans="1:4" ht="13.5" x14ac:dyDescent="0.25">
      <c r="A5622" s="456">
        <v>101859</v>
      </c>
      <c r="B5622" s="456" t="s">
        <v>12291</v>
      </c>
      <c r="C5622" s="456" t="s">
        <v>161</v>
      </c>
      <c r="D5622" s="457">
        <v>22.77</v>
      </c>
    </row>
    <row r="5623" spans="1:4" ht="13.5" x14ac:dyDescent="0.25">
      <c r="A5623" s="456">
        <v>101860</v>
      </c>
      <c r="B5623" s="456" t="s">
        <v>12292</v>
      </c>
      <c r="C5623" s="456" t="s">
        <v>161</v>
      </c>
      <c r="D5623" s="457">
        <v>26.21</v>
      </c>
    </row>
    <row r="5624" spans="1:4" ht="13.5" x14ac:dyDescent="0.25">
      <c r="A5624" s="456">
        <v>101861</v>
      </c>
      <c r="B5624" s="456" t="s">
        <v>12293</v>
      </c>
      <c r="C5624" s="456" t="s">
        <v>161</v>
      </c>
      <c r="D5624" s="457">
        <v>24.49</v>
      </c>
    </row>
    <row r="5625" spans="1:4" ht="13.5" x14ac:dyDescent="0.25">
      <c r="A5625" s="456">
        <v>101862</v>
      </c>
      <c r="B5625" s="456" t="s">
        <v>12294</v>
      </c>
      <c r="C5625" s="456" t="s">
        <v>161</v>
      </c>
      <c r="D5625" s="457">
        <v>26.72</v>
      </c>
    </row>
    <row r="5626" spans="1:4" ht="13.5" x14ac:dyDescent="0.25">
      <c r="A5626" s="456">
        <v>101863</v>
      </c>
      <c r="B5626" s="456" t="s">
        <v>12295</v>
      </c>
      <c r="C5626" s="456" t="s">
        <v>161</v>
      </c>
      <c r="D5626" s="457">
        <v>20.88</v>
      </c>
    </row>
    <row r="5627" spans="1:4" ht="13.5" x14ac:dyDescent="0.25">
      <c r="A5627" s="456">
        <v>101864</v>
      </c>
      <c r="B5627" s="456" t="s">
        <v>12296</v>
      </c>
      <c r="C5627" s="456" t="s">
        <v>161</v>
      </c>
      <c r="D5627" s="457">
        <v>24.32</v>
      </c>
    </row>
    <row r="5628" spans="1:4" ht="13.5" x14ac:dyDescent="0.25">
      <c r="A5628" s="456">
        <v>101865</v>
      </c>
      <c r="B5628" s="456" t="s">
        <v>12297</v>
      </c>
      <c r="C5628" s="456" t="s">
        <v>161</v>
      </c>
      <c r="D5628" s="457">
        <v>27.75</v>
      </c>
    </row>
    <row r="5629" spans="1:4" ht="13.5" x14ac:dyDescent="0.25">
      <c r="A5629" s="456">
        <v>101866</v>
      </c>
      <c r="B5629" s="456" t="s">
        <v>12298</v>
      </c>
      <c r="C5629" s="456" t="s">
        <v>161</v>
      </c>
      <c r="D5629" s="457">
        <v>24.66</v>
      </c>
    </row>
    <row r="5630" spans="1:4" ht="13.5" x14ac:dyDescent="0.25">
      <c r="A5630" s="456">
        <v>101867</v>
      </c>
      <c r="B5630" s="456" t="s">
        <v>12299</v>
      </c>
      <c r="C5630" s="456" t="s">
        <v>161</v>
      </c>
      <c r="D5630" s="457">
        <v>28.09</v>
      </c>
    </row>
    <row r="5631" spans="1:4" ht="13.5" x14ac:dyDescent="0.25">
      <c r="A5631" s="456">
        <v>101868</v>
      </c>
      <c r="B5631" s="456" t="s">
        <v>12300</v>
      </c>
      <c r="C5631" s="456" t="s">
        <v>161</v>
      </c>
      <c r="D5631" s="457">
        <v>22.27</v>
      </c>
    </row>
    <row r="5632" spans="1:4" ht="13.5" x14ac:dyDescent="0.25">
      <c r="A5632" s="456">
        <v>101869</v>
      </c>
      <c r="B5632" s="456" t="s">
        <v>12301</v>
      </c>
      <c r="C5632" s="456" t="s">
        <v>161</v>
      </c>
      <c r="D5632" s="457">
        <v>25.7</v>
      </c>
    </row>
    <row r="5633" spans="1:4" ht="13.5" x14ac:dyDescent="0.25">
      <c r="A5633" s="456">
        <v>101870</v>
      </c>
      <c r="B5633" s="456" t="s">
        <v>12302</v>
      </c>
      <c r="C5633" s="456" t="s">
        <v>161</v>
      </c>
      <c r="D5633" s="457">
        <v>29.14</v>
      </c>
    </row>
    <row r="5634" spans="1:4" ht="13.5" x14ac:dyDescent="0.25">
      <c r="A5634" s="456">
        <v>102096</v>
      </c>
      <c r="B5634" s="456" t="s">
        <v>11249</v>
      </c>
      <c r="C5634" s="456" t="s">
        <v>1055</v>
      </c>
      <c r="D5634" s="458">
        <v>1535.52</v>
      </c>
    </row>
    <row r="5635" spans="1:4" ht="13.5" x14ac:dyDescent="0.25">
      <c r="A5635" s="456">
        <v>102098</v>
      </c>
      <c r="B5635" s="456" t="s">
        <v>12303</v>
      </c>
      <c r="C5635" s="456" t="s">
        <v>1055</v>
      </c>
      <c r="D5635" s="458">
        <v>1658.41</v>
      </c>
    </row>
    <row r="5636" spans="1:4" ht="13.5" x14ac:dyDescent="0.25">
      <c r="A5636" s="456">
        <v>102101</v>
      </c>
      <c r="B5636" s="456" t="s">
        <v>11250</v>
      </c>
      <c r="C5636" s="456" t="s">
        <v>161</v>
      </c>
      <c r="D5636" s="457">
        <v>3.38</v>
      </c>
    </row>
    <row r="5637" spans="1:4" ht="13.5" x14ac:dyDescent="0.25">
      <c r="A5637" s="456">
        <v>102988</v>
      </c>
      <c r="B5637" s="456" t="s">
        <v>12304</v>
      </c>
      <c r="C5637" s="456" t="s">
        <v>161</v>
      </c>
      <c r="D5637" s="457">
        <v>43.12</v>
      </c>
    </row>
    <row r="5638" spans="1:4" ht="13.5" x14ac:dyDescent="0.25">
      <c r="A5638" s="456">
        <v>100576</v>
      </c>
      <c r="B5638" s="456" t="s">
        <v>8517</v>
      </c>
      <c r="C5638" s="456" t="s">
        <v>161</v>
      </c>
      <c r="D5638" s="457">
        <v>1.94</v>
      </c>
    </row>
    <row r="5639" spans="1:4" ht="13.5" x14ac:dyDescent="0.25">
      <c r="A5639" s="456">
        <v>100577</v>
      </c>
      <c r="B5639" s="456" t="s">
        <v>8518</v>
      </c>
      <c r="C5639" s="456" t="s">
        <v>161</v>
      </c>
      <c r="D5639" s="457">
        <v>0.97</v>
      </c>
    </row>
    <row r="5640" spans="1:4" ht="13.5" x14ac:dyDescent="0.25">
      <c r="A5640" s="456">
        <v>96388</v>
      </c>
      <c r="B5640" s="456" t="s">
        <v>8519</v>
      </c>
      <c r="C5640" s="456" t="s">
        <v>1055</v>
      </c>
      <c r="D5640" s="457">
        <v>9.6</v>
      </c>
    </row>
    <row r="5641" spans="1:4" ht="13.5" x14ac:dyDescent="0.25">
      <c r="A5641" s="456">
        <v>96389</v>
      </c>
      <c r="B5641" s="456" t="s">
        <v>8767</v>
      </c>
      <c r="C5641" s="456" t="s">
        <v>1055</v>
      </c>
      <c r="D5641" s="457">
        <v>48.47</v>
      </c>
    </row>
    <row r="5642" spans="1:4" ht="13.5" x14ac:dyDescent="0.25">
      <c r="A5642" s="456">
        <v>96390</v>
      </c>
      <c r="B5642" s="456" t="s">
        <v>8768</v>
      </c>
      <c r="C5642" s="456" t="s">
        <v>1055</v>
      </c>
      <c r="D5642" s="457">
        <v>79.13</v>
      </c>
    </row>
    <row r="5643" spans="1:4" ht="13.5" x14ac:dyDescent="0.25">
      <c r="A5643" s="456">
        <v>96391</v>
      </c>
      <c r="B5643" s="456" t="s">
        <v>8520</v>
      </c>
      <c r="C5643" s="456" t="s">
        <v>1055</v>
      </c>
      <c r="D5643" s="457">
        <v>111.13</v>
      </c>
    </row>
    <row r="5644" spans="1:4" ht="13.5" x14ac:dyDescent="0.25">
      <c r="A5644" s="456">
        <v>96392</v>
      </c>
      <c r="B5644" s="456" t="s">
        <v>8521</v>
      </c>
      <c r="C5644" s="456" t="s">
        <v>1055</v>
      </c>
      <c r="D5644" s="457">
        <v>142.13999999999999</v>
      </c>
    </row>
    <row r="5645" spans="1:4" ht="13.5" x14ac:dyDescent="0.25">
      <c r="A5645" s="456">
        <v>96396</v>
      </c>
      <c r="B5645" s="456" t="s">
        <v>8522</v>
      </c>
      <c r="C5645" s="456" t="s">
        <v>1055</v>
      </c>
      <c r="D5645" s="457">
        <v>144.72</v>
      </c>
    </row>
    <row r="5646" spans="1:4" ht="13.5" x14ac:dyDescent="0.25">
      <c r="A5646" s="456">
        <v>96397</v>
      </c>
      <c r="B5646" s="456" t="s">
        <v>8523</v>
      </c>
      <c r="C5646" s="456" t="s">
        <v>1055</v>
      </c>
      <c r="D5646" s="457">
        <v>206.7</v>
      </c>
    </row>
    <row r="5647" spans="1:4" ht="13.5" x14ac:dyDescent="0.25">
      <c r="A5647" s="456">
        <v>96398</v>
      </c>
      <c r="B5647" s="456" t="s">
        <v>8524</v>
      </c>
      <c r="C5647" s="456" t="s">
        <v>1055</v>
      </c>
      <c r="D5647" s="457">
        <v>288.64999999999998</v>
      </c>
    </row>
    <row r="5648" spans="1:4" ht="13.5" x14ac:dyDescent="0.25">
      <c r="A5648" s="456">
        <v>96399</v>
      </c>
      <c r="B5648" s="456" t="s">
        <v>8769</v>
      </c>
      <c r="C5648" s="456" t="s">
        <v>1055</v>
      </c>
      <c r="D5648" s="457">
        <v>99.71</v>
      </c>
    </row>
    <row r="5649" spans="1:4" ht="13.5" x14ac:dyDescent="0.25">
      <c r="A5649" s="456">
        <v>96400</v>
      </c>
      <c r="B5649" s="456" t="s">
        <v>8525</v>
      </c>
      <c r="C5649" s="456" t="s">
        <v>1055</v>
      </c>
      <c r="D5649" s="457">
        <v>129.02000000000001</v>
      </c>
    </row>
    <row r="5650" spans="1:4" ht="13.5" x14ac:dyDescent="0.25">
      <c r="A5650" s="456">
        <v>96402</v>
      </c>
      <c r="B5650" s="456" t="s">
        <v>8526</v>
      </c>
      <c r="C5650" s="456" t="s">
        <v>161</v>
      </c>
      <c r="D5650" s="457">
        <v>2.48</v>
      </c>
    </row>
    <row r="5651" spans="1:4" ht="13.5" x14ac:dyDescent="0.25">
      <c r="A5651" s="456">
        <v>100564</v>
      </c>
      <c r="B5651" s="456" t="s">
        <v>8527</v>
      </c>
      <c r="C5651" s="456" t="s">
        <v>1055</v>
      </c>
      <c r="D5651" s="457">
        <v>87.84</v>
      </c>
    </row>
    <row r="5652" spans="1:4" ht="13.5" x14ac:dyDescent="0.25">
      <c r="A5652" s="456">
        <v>100565</v>
      </c>
      <c r="B5652" s="456" t="s">
        <v>8528</v>
      </c>
      <c r="C5652" s="456" t="s">
        <v>1055</v>
      </c>
      <c r="D5652" s="457">
        <v>76.27</v>
      </c>
    </row>
    <row r="5653" spans="1:4" ht="13.5" x14ac:dyDescent="0.25">
      <c r="A5653" s="456">
        <v>100566</v>
      </c>
      <c r="B5653" s="456" t="s">
        <v>8529</v>
      </c>
      <c r="C5653" s="456" t="s">
        <v>1055</v>
      </c>
      <c r="D5653" s="457">
        <v>152.02000000000001</v>
      </c>
    </row>
    <row r="5654" spans="1:4" ht="13.5" x14ac:dyDescent="0.25">
      <c r="A5654" s="456">
        <v>100567</v>
      </c>
      <c r="B5654" s="456" t="s">
        <v>8530</v>
      </c>
      <c r="C5654" s="456" t="s">
        <v>1055</v>
      </c>
      <c r="D5654" s="457">
        <v>182.09</v>
      </c>
    </row>
    <row r="5655" spans="1:4" ht="13.5" x14ac:dyDescent="0.25">
      <c r="A5655" s="456">
        <v>100568</v>
      </c>
      <c r="B5655" s="456" t="s">
        <v>8531</v>
      </c>
      <c r="C5655" s="456" t="s">
        <v>1055</v>
      </c>
      <c r="D5655" s="457">
        <v>211.66</v>
      </c>
    </row>
    <row r="5656" spans="1:4" ht="13.5" x14ac:dyDescent="0.25">
      <c r="A5656" s="456">
        <v>100569</v>
      </c>
      <c r="B5656" s="456" t="s">
        <v>8532</v>
      </c>
      <c r="C5656" s="456" t="s">
        <v>1055</v>
      </c>
      <c r="D5656" s="457">
        <v>140.88</v>
      </c>
    </row>
    <row r="5657" spans="1:4" ht="13.5" x14ac:dyDescent="0.25">
      <c r="A5657" s="456">
        <v>100570</v>
      </c>
      <c r="B5657" s="456" t="s">
        <v>8533</v>
      </c>
      <c r="C5657" s="456" t="s">
        <v>1055</v>
      </c>
      <c r="D5657" s="457">
        <v>173.31</v>
      </c>
    </row>
    <row r="5658" spans="1:4" ht="13.5" x14ac:dyDescent="0.25">
      <c r="A5658" s="456">
        <v>100571</v>
      </c>
      <c r="B5658" s="456" t="s">
        <v>8534</v>
      </c>
      <c r="C5658" s="456" t="s">
        <v>1055</v>
      </c>
      <c r="D5658" s="457">
        <v>201.03</v>
      </c>
    </row>
    <row r="5659" spans="1:4" ht="13.5" x14ac:dyDescent="0.25">
      <c r="A5659" s="456">
        <v>100572</v>
      </c>
      <c r="B5659" s="456" t="s">
        <v>8535</v>
      </c>
      <c r="C5659" s="456" t="s">
        <v>1055</v>
      </c>
      <c r="D5659" s="457">
        <v>92.02</v>
      </c>
    </row>
    <row r="5660" spans="1:4" ht="13.5" x14ac:dyDescent="0.25">
      <c r="A5660" s="456">
        <v>100573</v>
      </c>
      <c r="B5660" s="456" t="s">
        <v>8536</v>
      </c>
      <c r="C5660" s="456" t="s">
        <v>1055</v>
      </c>
      <c r="D5660" s="457">
        <v>80.45</v>
      </c>
    </row>
    <row r="5661" spans="1:4" ht="13.5" x14ac:dyDescent="0.25">
      <c r="A5661" s="456">
        <v>100574</v>
      </c>
      <c r="B5661" s="456" t="s">
        <v>8537</v>
      </c>
      <c r="C5661" s="456" t="s">
        <v>1055</v>
      </c>
      <c r="D5661" s="457">
        <v>1.1200000000000001</v>
      </c>
    </row>
    <row r="5662" spans="1:4" ht="13.5" x14ac:dyDescent="0.25">
      <c r="A5662" s="456">
        <v>100575</v>
      </c>
      <c r="B5662" s="456" t="s">
        <v>8538</v>
      </c>
      <c r="C5662" s="456" t="s">
        <v>161</v>
      </c>
      <c r="D5662" s="457">
        <v>0.09</v>
      </c>
    </row>
    <row r="5663" spans="1:4" ht="13.5" x14ac:dyDescent="0.25">
      <c r="A5663" s="456">
        <v>101767</v>
      </c>
      <c r="B5663" s="456" t="s">
        <v>9750</v>
      </c>
      <c r="C5663" s="456" t="s">
        <v>1055</v>
      </c>
      <c r="D5663" s="457">
        <v>22.36</v>
      </c>
    </row>
    <row r="5664" spans="1:4" ht="13.5" x14ac:dyDescent="0.25">
      <c r="A5664" s="456">
        <v>101768</v>
      </c>
      <c r="B5664" s="456" t="s">
        <v>9751</v>
      </c>
      <c r="C5664" s="456" t="s">
        <v>1055</v>
      </c>
      <c r="D5664" s="457">
        <v>36.43</v>
      </c>
    </row>
    <row r="5665" spans="1:4" ht="13.5" x14ac:dyDescent="0.25">
      <c r="A5665" s="456">
        <v>92391</v>
      </c>
      <c r="B5665" s="456" t="s">
        <v>2838</v>
      </c>
      <c r="C5665" s="456" t="s">
        <v>161</v>
      </c>
      <c r="D5665" s="457">
        <v>69.319999999999993</v>
      </c>
    </row>
    <row r="5666" spans="1:4" ht="13.5" x14ac:dyDescent="0.25">
      <c r="A5666" s="456">
        <v>92392</v>
      </c>
      <c r="B5666" s="456" t="s">
        <v>2839</v>
      </c>
      <c r="C5666" s="456" t="s">
        <v>161</v>
      </c>
      <c r="D5666" s="457">
        <v>145.65</v>
      </c>
    </row>
    <row r="5667" spans="1:4" ht="13.5" x14ac:dyDescent="0.25">
      <c r="A5667" s="456">
        <v>92393</v>
      </c>
      <c r="B5667" s="456" t="s">
        <v>2840</v>
      </c>
      <c r="C5667" s="456" t="s">
        <v>161</v>
      </c>
      <c r="D5667" s="457">
        <v>68.489999999999995</v>
      </c>
    </row>
    <row r="5668" spans="1:4" ht="13.5" x14ac:dyDescent="0.25">
      <c r="A5668" s="456">
        <v>92394</v>
      </c>
      <c r="B5668" s="456" t="s">
        <v>2841</v>
      </c>
      <c r="C5668" s="456" t="s">
        <v>161</v>
      </c>
      <c r="D5668" s="457">
        <v>85.88</v>
      </c>
    </row>
    <row r="5669" spans="1:4" ht="13.5" x14ac:dyDescent="0.25">
      <c r="A5669" s="456">
        <v>92395</v>
      </c>
      <c r="B5669" s="456" t="s">
        <v>2842</v>
      </c>
      <c r="C5669" s="456" t="s">
        <v>161</v>
      </c>
      <c r="D5669" s="457">
        <v>104.11</v>
      </c>
    </row>
    <row r="5670" spans="1:4" ht="13.5" x14ac:dyDescent="0.25">
      <c r="A5670" s="456">
        <v>92396</v>
      </c>
      <c r="B5670" s="456" t="s">
        <v>2843</v>
      </c>
      <c r="C5670" s="456" t="s">
        <v>161</v>
      </c>
      <c r="D5670" s="457">
        <v>80.319999999999993</v>
      </c>
    </row>
    <row r="5671" spans="1:4" ht="13.5" x14ac:dyDescent="0.25">
      <c r="A5671" s="456">
        <v>92397</v>
      </c>
      <c r="B5671" s="456" t="s">
        <v>2844</v>
      </c>
      <c r="C5671" s="456" t="s">
        <v>161</v>
      </c>
      <c r="D5671" s="457">
        <v>68.430000000000007</v>
      </c>
    </row>
    <row r="5672" spans="1:4" ht="13.5" x14ac:dyDescent="0.25">
      <c r="A5672" s="456">
        <v>92398</v>
      </c>
      <c r="B5672" s="456" t="s">
        <v>2845</v>
      </c>
      <c r="C5672" s="456" t="s">
        <v>161</v>
      </c>
      <c r="D5672" s="457">
        <v>87.14</v>
      </c>
    </row>
    <row r="5673" spans="1:4" ht="13.5" x14ac:dyDescent="0.25">
      <c r="A5673" s="456">
        <v>92399</v>
      </c>
      <c r="B5673" s="456" t="s">
        <v>2846</v>
      </c>
      <c r="C5673" s="456" t="s">
        <v>161</v>
      </c>
      <c r="D5673" s="457">
        <v>88.6</v>
      </c>
    </row>
    <row r="5674" spans="1:4" ht="13.5" x14ac:dyDescent="0.25">
      <c r="A5674" s="456">
        <v>92400</v>
      </c>
      <c r="B5674" s="456" t="s">
        <v>2847</v>
      </c>
      <c r="C5674" s="456" t="s">
        <v>161</v>
      </c>
      <c r="D5674" s="457">
        <v>103.74</v>
      </c>
    </row>
    <row r="5675" spans="1:4" ht="13.5" x14ac:dyDescent="0.25">
      <c r="A5675" s="456">
        <v>92401</v>
      </c>
      <c r="B5675" s="456" t="s">
        <v>2848</v>
      </c>
      <c r="C5675" s="456" t="s">
        <v>161</v>
      </c>
      <c r="D5675" s="457">
        <v>105.33</v>
      </c>
    </row>
    <row r="5676" spans="1:4" ht="13.5" x14ac:dyDescent="0.25">
      <c r="A5676" s="456">
        <v>92402</v>
      </c>
      <c r="B5676" s="456" t="s">
        <v>2849</v>
      </c>
      <c r="C5676" s="456" t="s">
        <v>161</v>
      </c>
      <c r="D5676" s="457">
        <v>82</v>
      </c>
    </row>
    <row r="5677" spans="1:4" ht="13.5" x14ac:dyDescent="0.25">
      <c r="A5677" s="456">
        <v>92403</v>
      </c>
      <c r="B5677" s="456" t="s">
        <v>2850</v>
      </c>
      <c r="C5677" s="456" t="s">
        <v>161</v>
      </c>
      <c r="D5677" s="457">
        <v>69.92</v>
      </c>
    </row>
    <row r="5678" spans="1:4" ht="13.5" x14ac:dyDescent="0.25">
      <c r="A5678" s="456">
        <v>92404</v>
      </c>
      <c r="B5678" s="456" t="s">
        <v>2851</v>
      </c>
      <c r="C5678" s="456" t="s">
        <v>161</v>
      </c>
      <c r="D5678" s="457">
        <v>88.65</v>
      </c>
    </row>
    <row r="5679" spans="1:4" ht="13.5" x14ac:dyDescent="0.25">
      <c r="A5679" s="456">
        <v>92405</v>
      </c>
      <c r="B5679" s="456" t="s">
        <v>2852</v>
      </c>
      <c r="C5679" s="456" t="s">
        <v>161</v>
      </c>
      <c r="D5679" s="457">
        <v>90.07</v>
      </c>
    </row>
    <row r="5680" spans="1:4" ht="13.5" x14ac:dyDescent="0.25">
      <c r="A5680" s="456">
        <v>92406</v>
      </c>
      <c r="B5680" s="456" t="s">
        <v>2853</v>
      </c>
      <c r="C5680" s="456" t="s">
        <v>161</v>
      </c>
      <c r="D5680" s="457">
        <v>105.27</v>
      </c>
    </row>
    <row r="5681" spans="1:4" ht="13.5" x14ac:dyDescent="0.25">
      <c r="A5681" s="456">
        <v>92407</v>
      </c>
      <c r="B5681" s="456" t="s">
        <v>2854</v>
      </c>
      <c r="C5681" s="456" t="s">
        <v>161</v>
      </c>
      <c r="D5681" s="457">
        <v>106.81</v>
      </c>
    </row>
    <row r="5682" spans="1:4" ht="13.5" x14ac:dyDescent="0.25">
      <c r="A5682" s="456">
        <v>93679</v>
      </c>
      <c r="B5682" s="456" t="s">
        <v>2855</v>
      </c>
      <c r="C5682" s="456" t="s">
        <v>161</v>
      </c>
      <c r="D5682" s="457">
        <v>89.79</v>
      </c>
    </row>
    <row r="5683" spans="1:4" ht="13.5" x14ac:dyDescent="0.25">
      <c r="A5683" s="456">
        <v>93680</v>
      </c>
      <c r="B5683" s="456" t="s">
        <v>2856</v>
      </c>
      <c r="C5683" s="456" t="s">
        <v>161</v>
      </c>
      <c r="D5683" s="457">
        <v>77.489999999999995</v>
      </c>
    </row>
    <row r="5684" spans="1:4" ht="13.5" x14ac:dyDescent="0.25">
      <c r="A5684" s="456">
        <v>93681</v>
      </c>
      <c r="B5684" s="456" t="s">
        <v>2857</v>
      </c>
      <c r="C5684" s="456" t="s">
        <v>161</v>
      </c>
      <c r="D5684" s="457">
        <v>94.39</v>
      </c>
    </row>
    <row r="5685" spans="1:4" ht="13.5" x14ac:dyDescent="0.25">
      <c r="A5685" s="456">
        <v>93682</v>
      </c>
      <c r="B5685" s="456" t="s">
        <v>2858</v>
      </c>
      <c r="C5685" s="456" t="s">
        <v>161</v>
      </c>
      <c r="D5685" s="457">
        <v>95.92</v>
      </c>
    </row>
    <row r="5686" spans="1:4" ht="13.5" x14ac:dyDescent="0.25">
      <c r="A5686" s="456">
        <v>97104</v>
      </c>
      <c r="B5686" s="456" t="s">
        <v>9752</v>
      </c>
      <c r="C5686" s="456" t="s">
        <v>161</v>
      </c>
      <c r="D5686" s="457">
        <v>132.15</v>
      </c>
    </row>
    <row r="5687" spans="1:4" ht="13.5" x14ac:dyDescent="0.25">
      <c r="A5687" s="456">
        <v>97105</v>
      </c>
      <c r="B5687" s="456" t="s">
        <v>9753</v>
      </c>
      <c r="C5687" s="456" t="s">
        <v>161</v>
      </c>
      <c r="D5687" s="457">
        <v>155.38</v>
      </c>
    </row>
    <row r="5688" spans="1:4" ht="13.5" x14ac:dyDescent="0.25">
      <c r="A5688" s="456">
        <v>97106</v>
      </c>
      <c r="B5688" s="456" t="s">
        <v>9754</v>
      </c>
      <c r="C5688" s="456" t="s">
        <v>161</v>
      </c>
      <c r="D5688" s="457">
        <v>171.51</v>
      </c>
    </row>
    <row r="5689" spans="1:4" ht="13.5" x14ac:dyDescent="0.25">
      <c r="A5689" s="456">
        <v>97107</v>
      </c>
      <c r="B5689" s="456" t="s">
        <v>9755</v>
      </c>
      <c r="C5689" s="456" t="s">
        <v>161</v>
      </c>
      <c r="D5689" s="457">
        <v>187.59</v>
      </c>
    </row>
    <row r="5690" spans="1:4" ht="13.5" x14ac:dyDescent="0.25">
      <c r="A5690" s="456">
        <v>97108</v>
      </c>
      <c r="B5690" s="456" t="s">
        <v>9756</v>
      </c>
      <c r="C5690" s="456" t="s">
        <v>161</v>
      </c>
      <c r="D5690" s="457">
        <v>217.86</v>
      </c>
    </row>
    <row r="5691" spans="1:4" ht="13.5" x14ac:dyDescent="0.25">
      <c r="A5691" s="456">
        <v>97109</v>
      </c>
      <c r="B5691" s="456" t="s">
        <v>9757</v>
      </c>
      <c r="C5691" s="456" t="s">
        <v>161</v>
      </c>
      <c r="D5691" s="457">
        <v>233.9</v>
      </c>
    </row>
    <row r="5692" spans="1:4" ht="13.5" x14ac:dyDescent="0.25">
      <c r="A5692" s="456">
        <v>97110</v>
      </c>
      <c r="B5692" s="456" t="s">
        <v>9758</v>
      </c>
      <c r="C5692" s="456" t="s">
        <v>161</v>
      </c>
      <c r="D5692" s="457">
        <v>211</v>
      </c>
    </row>
    <row r="5693" spans="1:4" ht="13.5" x14ac:dyDescent="0.25">
      <c r="A5693" s="456">
        <v>97111</v>
      </c>
      <c r="B5693" s="456" t="s">
        <v>9759</v>
      </c>
      <c r="C5693" s="456" t="s">
        <v>161</v>
      </c>
      <c r="D5693" s="457">
        <v>242.44</v>
      </c>
    </row>
    <row r="5694" spans="1:4" ht="13.5" x14ac:dyDescent="0.25">
      <c r="A5694" s="456">
        <v>97112</v>
      </c>
      <c r="B5694" s="456" t="s">
        <v>9760</v>
      </c>
      <c r="C5694" s="456" t="s">
        <v>161</v>
      </c>
      <c r="D5694" s="457">
        <v>261.82</v>
      </c>
    </row>
    <row r="5695" spans="1:4" ht="13.5" x14ac:dyDescent="0.25">
      <c r="A5695" s="456">
        <v>97113</v>
      </c>
      <c r="B5695" s="456" t="s">
        <v>9761</v>
      </c>
      <c r="C5695" s="456" t="s">
        <v>161</v>
      </c>
      <c r="D5695" s="457">
        <v>1.63</v>
      </c>
    </row>
    <row r="5696" spans="1:4" ht="13.5" x14ac:dyDescent="0.25">
      <c r="A5696" s="456">
        <v>97114</v>
      </c>
      <c r="B5696" s="456" t="s">
        <v>2859</v>
      </c>
      <c r="C5696" s="456" t="s">
        <v>13</v>
      </c>
      <c r="D5696" s="457">
        <v>0.36</v>
      </c>
    </row>
    <row r="5697" spans="1:4" ht="13.5" x14ac:dyDescent="0.25">
      <c r="A5697" s="456">
        <v>97115</v>
      </c>
      <c r="B5697" s="456" t="s">
        <v>2860</v>
      </c>
      <c r="C5697" s="456" t="s">
        <v>146</v>
      </c>
      <c r="D5697" s="457">
        <v>45.92</v>
      </c>
    </row>
    <row r="5698" spans="1:4" ht="13.5" x14ac:dyDescent="0.25">
      <c r="A5698" s="456">
        <v>97116</v>
      </c>
      <c r="B5698" s="456" t="s">
        <v>9762</v>
      </c>
      <c r="C5698" s="456" t="s">
        <v>146</v>
      </c>
      <c r="D5698" s="457">
        <v>20.69</v>
      </c>
    </row>
    <row r="5699" spans="1:4" ht="13.5" x14ac:dyDescent="0.25">
      <c r="A5699" s="456">
        <v>97117</v>
      </c>
      <c r="B5699" s="456" t="s">
        <v>9763</v>
      </c>
      <c r="C5699" s="456" t="s">
        <v>146</v>
      </c>
      <c r="D5699" s="457">
        <v>20.23</v>
      </c>
    </row>
    <row r="5700" spans="1:4" ht="13.5" x14ac:dyDescent="0.25">
      <c r="A5700" s="456">
        <v>97118</v>
      </c>
      <c r="B5700" s="456" t="s">
        <v>9764</v>
      </c>
      <c r="C5700" s="456" t="s">
        <v>146</v>
      </c>
      <c r="D5700" s="457">
        <v>17.91</v>
      </c>
    </row>
    <row r="5701" spans="1:4" ht="13.5" x14ac:dyDescent="0.25">
      <c r="A5701" s="456">
        <v>97119</v>
      </c>
      <c r="B5701" s="456" t="s">
        <v>9765</v>
      </c>
      <c r="C5701" s="456" t="s">
        <v>146</v>
      </c>
      <c r="D5701" s="457">
        <v>17.23</v>
      </c>
    </row>
    <row r="5702" spans="1:4" ht="13.5" x14ac:dyDescent="0.25">
      <c r="A5702" s="456">
        <v>97120</v>
      </c>
      <c r="B5702" s="456" t="s">
        <v>2861</v>
      </c>
      <c r="C5702" s="456" t="s">
        <v>146</v>
      </c>
      <c r="D5702" s="457">
        <v>12.53</v>
      </c>
    </row>
    <row r="5703" spans="1:4" ht="13.5" x14ac:dyDescent="0.25">
      <c r="A5703" s="456">
        <v>97802</v>
      </c>
      <c r="B5703" s="456" t="s">
        <v>8770</v>
      </c>
      <c r="C5703" s="456" t="s">
        <v>161</v>
      </c>
      <c r="D5703" s="457">
        <v>6.89</v>
      </c>
    </row>
    <row r="5704" spans="1:4" ht="13.5" x14ac:dyDescent="0.25">
      <c r="A5704" s="456">
        <v>97803</v>
      </c>
      <c r="B5704" s="456" t="s">
        <v>8771</v>
      </c>
      <c r="C5704" s="456" t="s">
        <v>161</v>
      </c>
      <c r="D5704" s="457">
        <v>10.42</v>
      </c>
    </row>
    <row r="5705" spans="1:4" ht="13.5" x14ac:dyDescent="0.25">
      <c r="A5705" s="456">
        <v>97805</v>
      </c>
      <c r="B5705" s="456" t="s">
        <v>8772</v>
      </c>
      <c r="C5705" s="456" t="s">
        <v>161</v>
      </c>
      <c r="D5705" s="457">
        <v>17.28</v>
      </c>
    </row>
    <row r="5706" spans="1:4" ht="13.5" x14ac:dyDescent="0.25">
      <c r="A5706" s="456">
        <v>97806</v>
      </c>
      <c r="B5706" s="456" t="s">
        <v>8773</v>
      </c>
      <c r="C5706" s="456" t="s">
        <v>161</v>
      </c>
      <c r="D5706" s="457">
        <v>20.78</v>
      </c>
    </row>
    <row r="5707" spans="1:4" ht="13.5" x14ac:dyDescent="0.25">
      <c r="A5707" s="456">
        <v>97807</v>
      </c>
      <c r="B5707" s="456" t="s">
        <v>8774</v>
      </c>
      <c r="C5707" s="456" t="s">
        <v>161</v>
      </c>
      <c r="D5707" s="457">
        <v>23.65</v>
      </c>
    </row>
    <row r="5708" spans="1:4" ht="13.5" x14ac:dyDescent="0.25">
      <c r="A5708" s="456">
        <v>97809</v>
      </c>
      <c r="B5708" s="456" t="s">
        <v>8775</v>
      </c>
      <c r="C5708" s="456" t="s">
        <v>161</v>
      </c>
      <c r="D5708" s="457">
        <v>19.260000000000002</v>
      </c>
    </row>
    <row r="5709" spans="1:4" ht="13.5" x14ac:dyDescent="0.25">
      <c r="A5709" s="456">
        <v>97810</v>
      </c>
      <c r="B5709" s="456" t="s">
        <v>8776</v>
      </c>
      <c r="C5709" s="456" t="s">
        <v>161</v>
      </c>
      <c r="D5709" s="457">
        <v>20.9</v>
      </c>
    </row>
    <row r="5710" spans="1:4" ht="13.5" x14ac:dyDescent="0.25">
      <c r="A5710" s="456">
        <v>97811</v>
      </c>
      <c r="B5710" s="456" t="s">
        <v>8777</v>
      </c>
      <c r="C5710" s="456" t="s">
        <v>161</v>
      </c>
      <c r="D5710" s="457">
        <v>23.84</v>
      </c>
    </row>
    <row r="5711" spans="1:4" ht="13.5" x14ac:dyDescent="0.25">
      <c r="A5711" s="456">
        <v>101167</v>
      </c>
      <c r="B5711" s="456" t="s">
        <v>9766</v>
      </c>
      <c r="C5711" s="456" t="s">
        <v>161</v>
      </c>
      <c r="D5711" s="457">
        <v>165.8</v>
      </c>
    </row>
    <row r="5712" spans="1:4" ht="13.5" x14ac:dyDescent="0.25">
      <c r="A5712" s="456">
        <v>101168</v>
      </c>
      <c r="B5712" s="456" t="s">
        <v>9767</v>
      </c>
      <c r="C5712" s="456" t="s">
        <v>161</v>
      </c>
      <c r="D5712" s="457">
        <v>216.7</v>
      </c>
    </row>
    <row r="5713" spans="1:4" ht="13.5" x14ac:dyDescent="0.25">
      <c r="A5713" s="456">
        <v>101169</v>
      </c>
      <c r="B5713" s="456" t="s">
        <v>9768</v>
      </c>
      <c r="C5713" s="456" t="s">
        <v>161</v>
      </c>
      <c r="D5713" s="457">
        <v>178.06</v>
      </c>
    </row>
    <row r="5714" spans="1:4" ht="13.5" x14ac:dyDescent="0.25">
      <c r="A5714" s="456">
        <v>101170</v>
      </c>
      <c r="B5714" s="456" t="s">
        <v>9769</v>
      </c>
      <c r="C5714" s="456" t="s">
        <v>161</v>
      </c>
      <c r="D5714" s="457">
        <v>34.880000000000003</v>
      </c>
    </row>
    <row r="5715" spans="1:4" ht="13.5" x14ac:dyDescent="0.25">
      <c r="A5715" s="456">
        <v>101171</v>
      </c>
      <c r="B5715" s="456" t="s">
        <v>9770</v>
      </c>
      <c r="C5715" s="456" t="s">
        <v>161</v>
      </c>
      <c r="D5715" s="457">
        <v>97.77</v>
      </c>
    </row>
    <row r="5716" spans="1:4" ht="13.5" x14ac:dyDescent="0.25">
      <c r="A5716" s="456">
        <v>101172</v>
      </c>
      <c r="B5716" s="456" t="s">
        <v>9771</v>
      </c>
      <c r="C5716" s="456" t="s">
        <v>161</v>
      </c>
      <c r="D5716" s="457">
        <v>56.88</v>
      </c>
    </row>
    <row r="5717" spans="1:4" ht="13.5" x14ac:dyDescent="0.25">
      <c r="A5717" s="456">
        <v>95995</v>
      </c>
      <c r="B5717" s="456" t="s">
        <v>8539</v>
      </c>
      <c r="C5717" s="456" t="s">
        <v>1055</v>
      </c>
      <c r="D5717" s="458">
        <v>1337.79</v>
      </c>
    </row>
    <row r="5718" spans="1:4" ht="13.5" x14ac:dyDescent="0.25">
      <c r="A5718" s="456">
        <v>95996</v>
      </c>
      <c r="B5718" s="456" t="s">
        <v>8540</v>
      </c>
      <c r="C5718" s="456" t="s">
        <v>1055</v>
      </c>
      <c r="D5718" s="458">
        <v>1157.8</v>
      </c>
    </row>
    <row r="5719" spans="1:4" ht="13.5" x14ac:dyDescent="0.25">
      <c r="A5719" s="456">
        <v>96001</v>
      </c>
      <c r="B5719" s="456" t="s">
        <v>8541</v>
      </c>
      <c r="C5719" s="456" t="s">
        <v>161</v>
      </c>
      <c r="D5719" s="457">
        <v>6.78</v>
      </c>
    </row>
    <row r="5720" spans="1:4" ht="13.5" x14ac:dyDescent="0.25">
      <c r="A5720" s="456">
        <v>96393</v>
      </c>
      <c r="B5720" s="456" t="s">
        <v>8778</v>
      </c>
      <c r="C5720" s="456" t="s">
        <v>1055</v>
      </c>
      <c r="D5720" s="457">
        <v>134.03</v>
      </c>
    </row>
    <row r="5721" spans="1:4" ht="13.5" x14ac:dyDescent="0.25">
      <c r="A5721" s="456">
        <v>96394</v>
      </c>
      <c r="B5721" s="456" t="s">
        <v>8779</v>
      </c>
      <c r="C5721" s="456" t="s">
        <v>1055</v>
      </c>
      <c r="D5721" s="457">
        <v>194.63</v>
      </c>
    </row>
    <row r="5722" spans="1:4" ht="13.5" x14ac:dyDescent="0.25">
      <c r="A5722" s="456">
        <v>96395</v>
      </c>
      <c r="B5722" s="456" t="s">
        <v>8780</v>
      </c>
      <c r="C5722" s="456" t="s">
        <v>1055</v>
      </c>
      <c r="D5722" s="457">
        <v>277.95999999999998</v>
      </c>
    </row>
    <row r="5723" spans="1:4" ht="13.5" x14ac:dyDescent="0.25">
      <c r="A5723" s="456">
        <v>100624</v>
      </c>
      <c r="B5723" s="456" t="s">
        <v>9772</v>
      </c>
      <c r="C5723" s="456" t="s">
        <v>1055</v>
      </c>
      <c r="D5723" s="457">
        <v>703.02</v>
      </c>
    </row>
    <row r="5724" spans="1:4" ht="13.5" x14ac:dyDescent="0.25">
      <c r="A5724" s="456">
        <v>100625</v>
      </c>
      <c r="B5724" s="456" t="s">
        <v>9773</v>
      </c>
      <c r="C5724" s="456" t="s">
        <v>1055</v>
      </c>
      <c r="D5724" s="457">
        <v>663.62</v>
      </c>
    </row>
    <row r="5725" spans="1:4" ht="13.5" x14ac:dyDescent="0.25">
      <c r="A5725" s="456">
        <v>101020</v>
      </c>
      <c r="B5725" s="456" t="s">
        <v>8781</v>
      </c>
      <c r="C5725" s="456" t="s">
        <v>2753</v>
      </c>
      <c r="D5725" s="457">
        <v>472.76</v>
      </c>
    </row>
    <row r="5726" spans="1:4" ht="13.5" x14ac:dyDescent="0.25">
      <c r="A5726" s="456">
        <v>101021</v>
      </c>
      <c r="B5726" s="456" t="s">
        <v>8782</v>
      </c>
      <c r="C5726" s="456" t="s">
        <v>2753</v>
      </c>
      <c r="D5726" s="457">
        <v>511.07</v>
      </c>
    </row>
    <row r="5727" spans="1:4" ht="13.5" x14ac:dyDescent="0.25">
      <c r="A5727" s="456">
        <v>101022</v>
      </c>
      <c r="B5727" s="456" t="s">
        <v>8783</v>
      </c>
      <c r="C5727" s="456" t="s">
        <v>2753</v>
      </c>
      <c r="D5727" s="457">
        <v>413.29</v>
      </c>
    </row>
    <row r="5728" spans="1:4" ht="13.5" x14ac:dyDescent="0.25">
      <c r="A5728" s="456">
        <v>101023</v>
      </c>
      <c r="B5728" s="456" t="s">
        <v>8784</v>
      </c>
      <c r="C5728" s="456" t="s">
        <v>2753</v>
      </c>
      <c r="D5728" s="457">
        <v>451.6</v>
      </c>
    </row>
    <row r="5729" spans="1:4" ht="13.5" x14ac:dyDescent="0.25">
      <c r="A5729" s="456">
        <v>101024</v>
      </c>
      <c r="B5729" s="456" t="s">
        <v>8785</v>
      </c>
      <c r="C5729" s="456" t="s">
        <v>2753</v>
      </c>
      <c r="D5729" s="457">
        <v>419.32</v>
      </c>
    </row>
    <row r="5730" spans="1:4" ht="13.5" x14ac:dyDescent="0.25">
      <c r="A5730" s="456">
        <v>101025</v>
      </c>
      <c r="B5730" s="456" t="s">
        <v>8786</v>
      </c>
      <c r="C5730" s="456" t="s">
        <v>2753</v>
      </c>
      <c r="D5730" s="457">
        <v>457.63</v>
      </c>
    </row>
    <row r="5731" spans="1:4" ht="13.5" x14ac:dyDescent="0.25">
      <c r="A5731" s="456">
        <v>101026</v>
      </c>
      <c r="B5731" s="456" t="s">
        <v>8787</v>
      </c>
      <c r="C5731" s="456" t="s">
        <v>2753</v>
      </c>
      <c r="D5731" s="457">
        <v>253.08</v>
      </c>
    </row>
    <row r="5732" spans="1:4" ht="13.5" x14ac:dyDescent="0.25">
      <c r="A5732" s="456">
        <v>101027</v>
      </c>
      <c r="B5732" s="456" t="s">
        <v>8788</v>
      </c>
      <c r="C5732" s="456" t="s">
        <v>2753</v>
      </c>
      <c r="D5732" s="457">
        <v>262.38</v>
      </c>
    </row>
    <row r="5733" spans="1:4" ht="13.5" x14ac:dyDescent="0.25">
      <c r="A5733" s="456">
        <v>88411</v>
      </c>
      <c r="B5733" s="456" t="s">
        <v>2862</v>
      </c>
      <c r="C5733" s="456" t="s">
        <v>161</v>
      </c>
      <c r="D5733" s="457">
        <v>1.95</v>
      </c>
    </row>
    <row r="5734" spans="1:4" ht="13.5" x14ac:dyDescent="0.25">
      <c r="A5734" s="456">
        <v>88412</v>
      </c>
      <c r="B5734" s="456" t="s">
        <v>2863</v>
      </c>
      <c r="C5734" s="456" t="s">
        <v>161</v>
      </c>
      <c r="D5734" s="457">
        <v>1.36</v>
      </c>
    </row>
    <row r="5735" spans="1:4" ht="13.5" x14ac:dyDescent="0.25">
      <c r="A5735" s="456">
        <v>88413</v>
      </c>
      <c r="B5735" s="456" t="s">
        <v>2864</v>
      </c>
      <c r="C5735" s="456" t="s">
        <v>161</v>
      </c>
      <c r="D5735" s="457">
        <v>3.12</v>
      </c>
    </row>
    <row r="5736" spans="1:4" ht="13.5" x14ac:dyDescent="0.25">
      <c r="A5736" s="456">
        <v>88414</v>
      </c>
      <c r="B5736" s="456" t="s">
        <v>2865</v>
      </c>
      <c r="C5736" s="456" t="s">
        <v>161</v>
      </c>
      <c r="D5736" s="457">
        <v>3.51</v>
      </c>
    </row>
    <row r="5737" spans="1:4" ht="13.5" x14ac:dyDescent="0.25">
      <c r="A5737" s="456">
        <v>88415</v>
      </c>
      <c r="B5737" s="456" t="s">
        <v>2866</v>
      </c>
      <c r="C5737" s="456" t="s">
        <v>161</v>
      </c>
      <c r="D5737" s="457">
        <v>2.13</v>
      </c>
    </row>
    <row r="5738" spans="1:4" ht="13.5" x14ac:dyDescent="0.25">
      <c r="A5738" s="456">
        <v>88416</v>
      </c>
      <c r="B5738" s="456" t="s">
        <v>2867</v>
      </c>
      <c r="C5738" s="456" t="s">
        <v>161</v>
      </c>
      <c r="D5738" s="457">
        <v>14.31</v>
      </c>
    </row>
    <row r="5739" spans="1:4" ht="13.5" x14ac:dyDescent="0.25">
      <c r="A5739" s="456">
        <v>88417</v>
      </c>
      <c r="B5739" s="456" t="s">
        <v>2868</v>
      </c>
      <c r="C5739" s="456" t="s">
        <v>161</v>
      </c>
      <c r="D5739" s="457">
        <v>12.23</v>
      </c>
    </row>
    <row r="5740" spans="1:4" ht="13.5" x14ac:dyDescent="0.25">
      <c r="A5740" s="456">
        <v>88420</v>
      </c>
      <c r="B5740" s="456" t="s">
        <v>2869</v>
      </c>
      <c r="C5740" s="456" t="s">
        <v>161</v>
      </c>
      <c r="D5740" s="457">
        <v>18.54</v>
      </c>
    </row>
    <row r="5741" spans="1:4" ht="13.5" x14ac:dyDescent="0.25">
      <c r="A5741" s="456">
        <v>88421</v>
      </c>
      <c r="B5741" s="456" t="s">
        <v>2870</v>
      </c>
      <c r="C5741" s="456" t="s">
        <v>161</v>
      </c>
      <c r="D5741" s="457">
        <v>19.87</v>
      </c>
    </row>
    <row r="5742" spans="1:4" ht="13.5" x14ac:dyDescent="0.25">
      <c r="A5742" s="456">
        <v>88423</v>
      </c>
      <c r="B5742" s="456" t="s">
        <v>2871</v>
      </c>
      <c r="C5742" s="456" t="s">
        <v>161</v>
      </c>
      <c r="D5742" s="457">
        <v>14.98</v>
      </c>
    </row>
    <row r="5743" spans="1:4" ht="13.5" x14ac:dyDescent="0.25">
      <c r="A5743" s="456">
        <v>88424</v>
      </c>
      <c r="B5743" s="456" t="s">
        <v>2872</v>
      </c>
      <c r="C5743" s="456" t="s">
        <v>161</v>
      </c>
      <c r="D5743" s="457">
        <v>17.190000000000001</v>
      </c>
    </row>
    <row r="5744" spans="1:4" ht="13.5" x14ac:dyDescent="0.25">
      <c r="A5744" s="456">
        <v>88426</v>
      </c>
      <c r="B5744" s="456" t="s">
        <v>2873</v>
      </c>
      <c r="C5744" s="456" t="s">
        <v>161</v>
      </c>
      <c r="D5744" s="457">
        <v>13.58</v>
      </c>
    </row>
    <row r="5745" spans="1:4" ht="13.5" x14ac:dyDescent="0.25">
      <c r="A5745" s="456">
        <v>88428</v>
      </c>
      <c r="B5745" s="456" t="s">
        <v>2874</v>
      </c>
      <c r="C5745" s="456" t="s">
        <v>161</v>
      </c>
      <c r="D5745" s="457">
        <v>24.45</v>
      </c>
    </row>
    <row r="5746" spans="1:4" ht="13.5" x14ac:dyDescent="0.25">
      <c r="A5746" s="456">
        <v>88429</v>
      </c>
      <c r="B5746" s="456" t="s">
        <v>2875</v>
      </c>
      <c r="C5746" s="456" t="s">
        <v>161</v>
      </c>
      <c r="D5746" s="457">
        <v>26.77</v>
      </c>
    </row>
    <row r="5747" spans="1:4" ht="13.5" x14ac:dyDescent="0.25">
      <c r="A5747" s="456">
        <v>88431</v>
      </c>
      <c r="B5747" s="456" t="s">
        <v>2876</v>
      </c>
      <c r="C5747" s="456" t="s">
        <v>161</v>
      </c>
      <c r="D5747" s="457">
        <v>18.32</v>
      </c>
    </row>
    <row r="5748" spans="1:4" ht="13.5" x14ac:dyDescent="0.25">
      <c r="A5748" s="456">
        <v>88432</v>
      </c>
      <c r="B5748" s="456" t="s">
        <v>2877</v>
      </c>
      <c r="C5748" s="456" t="s">
        <v>161</v>
      </c>
      <c r="D5748" s="457">
        <v>14.02</v>
      </c>
    </row>
    <row r="5749" spans="1:4" ht="13.5" x14ac:dyDescent="0.25">
      <c r="A5749" s="456">
        <v>88484</v>
      </c>
      <c r="B5749" s="456" t="s">
        <v>2878</v>
      </c>
      <c r="C5749" s="456" t="s">
        <v>161</v>
      </c>
      <c r="D5749" s="457">
        <v>2.15</v>
      </c>
    </row>
    <row r="5750" spans="1:4" ht="13.5" x14ac:dyDescent="0.25">
      <c r="A5750" s="456">
        <v>88485</v>
      </c>
      <c r="B5750" s="456" t="s">
        <v>2879</v>
      </c>
      <c r="C5750" s="456" t="s">
        <v>161</v>
      </c>
      <c r="D5750" s="457">
        <v>1.8</v>
      </c>
    </row>
    <row r="5751" spans="1:4" ht="13.5" x14ac:dyDescent="0.25">
      <c r="A5751" s="456">
        <v>88488</v>
      </c>
      <c r="B5751" s="456" t="s">
        <v>2880</v>
      </c>
      <c r="C5751" s="456" t="s">
        <v>161</v>
      </c>
      <c r="D5751" s="457">
        <v>14.28</v>
      </c>
    </row>
    <row r="5752" spans="1:4" ht="13.5" x14ac:dyDescent="0.25">
      <c r="A5752" s="456">
        <v>88489</v>
      </c>
      <c r="B5752" s="456" t="s">
        <v>2881</v>
      </c>
      <c r="C5752" s="456" t="s">
        <v>161</v>
      </c>
      <c r="D5752" s="457">
        <v>12.69</v>
      </c>
    </row>
    <row r="5753" spans="1:4" ht="13.5" x14ac:dyDescent="0.25">
      <c r="A5753" s="456">
        <v>88494</v>
      </c>
      <c r="B5753" s="456" t="s">
        <v>2882</v>
      </c>
      <c r="C5753" s="456" t="s">
        <v>161</v>
      </c>
      <c r="D5753" s="457">
        <v>17.809999999999999</v>
      </c>
    </row>
    <row r="5754" spans="1:4" ht="13.5" x14ac:dyDescent="0.25">
      <c r="A5754" s="456">
        <v>88495</v>
      </c>
      <c r="B5754" s="456" t="s">
        <v>2883</v>
      </c>
      <c r="C5754" s="456" t="s">
        <v>161</v>
      </c>
      <c r="D5754" s="457">
        <v>10.15</v>
      </c>
    </row>
    <row r="5755" spans="1:4" ht="13.5" x14ac:dyDescent="0.25">
      <c r="A5755" s="456">
        <v>88496</v>
      </c>
      <c r="B5755" s="456" t="s">
        <v>2884</v>
      </c>
      <c r="C5755" s="456" t="s">
        <v>161</v>
      </c>
      <c r="D5755" s="457">
        <v>24.32</v>
      </c>
    </row>
    <row r="5756" spans="1:4" ht="13.5" x14ac:dyDescent="0.25">
      <c r="A5756" s="456">
        <v>88497</v>
      </c>
      <c r="B5756" s="456" t="s">
        <v>2885</v>
      </c>
      <c r="C5756" s="456" t="s">
        <v>161</v>
      </c>
      <c r="D5756" s="457">
        <v>14.1</v>
      </c>
    </row>
    <row r="5757" spans="1:4" ht="13.5" x14ac:dyDescent="0.25">
      <c r="A5757" s="456">
        <v>95305</v>
      </c>
      <c r="B5757" s="456" t="s">
        <v>2886</v>
      </c>
      <c r="C5757" s="456" t="s">
        <v>161</v>
      </c>
      <c r="D5757" s="457">
        <v>11.4</v>
      </c>
    </row>
    <row r="5758" spans="1:4" ht="13.5" x14ac:dyDescent="0.25">
      <c r="A5758" s="456">
        <v>95306</v>
      </c>
      <c r="B5758" s="456" t="s">
        <v>2887</v>
      </c>
      <c r="C5758" s="456" t="s">
        <v>161</v>
      </c>
      <c r="D5758" s="457">
        <v>13.43</v>
      </c>
    </row>
    <row r="5759" spans="1:4" ht="13.5" x14ac:dyDescent="0.25">
      <c r="A5759" s="456">
        <v>95622</v>
      </c>
      <c r="B5759" s="456" t="s">
        <v>2888</v>
      </c>
      <c r="C5759" s="456" t="s">
        <v>161</v>
      </c>
      <c r="D5759" s="457">
        <v>12.62</v>
      </c>
    </row>
    <row r="5760" spans="1:4" ht="13.5" x14ac:dyDescent="0.25">
      <c r="A5760" s="456">
        <v>95623</v>
      </c>
      <c r="B5760" s="456" t="s">
        <v>2889</v>
      </c>
      <c r="C5760" s="456" t="s">
        <v>161</v>
      </c>
      <c r="D5760" s="457">
        <v>9.77</v>
      </c>
    </row>
    <row r="5761" spans="1:4" ht="13.5" x14ac:dyDescent="0.25">
      <c r="A5761" s="456">
        <v>95624</v>
      </c>
      <c r="B5761" s="456" t="s">
        <v>2890</v>
      </c>
      <c r="C5761" s="456" t="s">
        <v>161</v>
      </c>
      <c r="D5761" s="457">
        <v>18.420000000000002</v>
      </c>
    </row>
    <row r="5762" spans="1:4" ht="13.5" x14ac:dyDescent="0.25">
      <c r="A5762" s="456">
        <v>95625</v>
      </c>
      <c r="B5762" s="456" t="s">
        <v>2891</v>
      </c>
      <c r="C5762" s="456" t="s">
        <v>161</v>
      </c>
      <c r="D5762" s="457">
        <v>20.25</v>
      </c>
    </row>
    <row r="5763" spans="1:4" ht="13.5" x14ac:dyDescent="0.25">
      <c r="A5763" s="456">
        <v>95626</v>
      </c>
      <c r="B5763" s="456" t="s">
        <v>2892</v>
      </c>
      <c r="C5763" s="456" t="s">
        <v>161</v>
      </c>
      <c r="D5763" s="457">
        <v>13.54</v>
      </c>
    </row>
    <row r="5764" spans="1:4" ht="13.5" x14ac:dyDescent="0.25">
      <c r="A5764" s="456">
        <v>96126</v>
      </c>
      <c r="B5764" s="456" t="s">
        <v>2893</v>
      </c>
      <c r="C5764" s="456" t="s">
        <v>161</v>
      </c>
      <c r="D5764" s="457">
        <v>16.48</v>
      </c>
    </row>
    <row r="5765" spans="1:4" ht="13.5" x14ac:dyDescent="0.25">
      <c r="A5765" s="456">
        <v>96127</v>
      </c>
      <c r="B5765" s="456" t="s">
        <v>2894</v>
      </c>
      <c r="C5765" s="456" t="s">
        <v>161</v>
      </c>
      <c r="D5765" s="457">
        <v>12.92</v>
      </c>
    </row>
    <row r="5766" spans="1:4" ht="13.5" x14ac:dyDescent="0.25">
      <c r="A5766" s="456">
        <v>96128</v>
      </c>
      <c r="B5766" s="456" t="s">
        <v>2895</v>
      </c>
      <c r="C5766" s="456" t="s">
        <v>161</v>
      </c>
      <c r="D5766" s="457">
        <v>23.7</v>
      </c>
    </row>
    <row r="5767" spans="1:4" ht="13.5" x14ac:dyDescent="0.25">
      <c r="A5767" s="456">
        <v>96129</v>
      </c>
      <c r="B5767" s="456" t="s">
        <v>2896</v>
      </c>
      <c r="C5767" s="456" t="s">
        <v>161</v>
      </c>
      <c r="D5767" s="457">
        <v>26</v>
      </c>
    </row>
    <row r="5768" spans="1:4" ht="13.5" x14ac:dyDescent="0.25">
      <c r="A5768" s="456">
        <v>96130</v>
      </c>
      <c r="B5768" s="456" t="s">
        <v>2897</v>
      </c>
      <c r="C5768" s="456" t="s">
        <v>161</v>
      </c>
      <c r="D5768" s="457">
        <v>17.61</v>
      </c>
    </row>
    <row r="5769" spans="1:4" ht="13.5" x14ac:dyDescent="0.25">
      <c r="A5769" s="456">
        <v>96131</v>
      </c>
      <c r="B5769" s="456" t="s">
        <v>2898</v>
      </c>
      <c r="C5769" s="456" t="s">
        <v>161</v>
      </c>
      <c r="D5769" s="457">
        <v>22.94</v>
      </c>
    </row>
    <row r="5770" spans="1:4" ht="13.5" x14ac:dyDescent="0.25">
      <c r="A5770" s="456">
        <v>96132</v>
      </c>
      <c r="B5770" s="456" t="s">
        <v>2899</v>
      </c>
      <c r="C5770" s="456" t="s">
        <v>161</v>
      </c>
      <c r="D5770" s="457">
        <v>18.190000000000001</v>
      </c>
    </row>
    <row r="5771" spans="1:4" ht="13.5" x14ac:dyDescent="0.25">
      <c r="A5771" s="456">
        <v>96133</v>
      </c>
      <c r="B5771" s="456" t="s">
        <v>2900</v>
      </c>
      <c r="C5771" s="456" t="s">
        <v>161</v>
      </c>
      <c r="D5771" s="457">
        <v>32.54</v>
      </c>
    </row>
    <row r="5772" spans="1:4" ht="13.5" x14ac:dyDescent="0.25">
      <c r="A5772" s="456">
        <v>96134</v>
      </c>
      <c r="B5772" s="456" t="s">
        <v>2901</v>
      </c>
      <c r="C5772" s="456" t="s">
        <v>161</v>
      </c>
      <c r="D5772" s="457">
        <v>35.6</v>
      </c>
    </row>
    <row r="5773" spans="1:4" ht="13.5" x14ac:dyDescent="0.25">
      <c r="A5773" s="456">
        <v>96135</v>
      </c>
      <c r="B5773" s="456" t="s">
        <v>2902</v>
      </c>
      <c r="C5773" s="456" t="s">
        <v>161</v>
      </c>
      <c r="D5773" s="457">
        <v>24.45</v>
      </c>
    </row>
    <row r="5774" spans="1:4" ht="13.5" x14ac:dyDescent="0.25">
      <c r="A5774" s="456">
        <v>102193</v>
      </c>
      <c r="B5774" s="456" t="s">
        <v>11251</v>
      </c>
      <c r="C5774" s="456" t="s">
        <v>161</v>
      </c>
      <c r="D5774" s="457">
        <v>1.63</v>
      </c>
    </row>
    <row r="5775" spans="1:4" ht="13.5" x14ac:dyDescent="0.25">
      <c r="A5775" s="456">
        <v>102194</v>
      </c>
      <c r="B5775" s="456" t="s">
        <v>11252</v>
      </c>
      <c r="C5775" s="456" t="s">
        <v>161</v>
      </c>
      <c r="D5775" s="457">
        <v>6.33</v>
      </c>
    </row>
    <row r="5776" spans="1:4" ht="13.5" x14ac:dyDescent="0.25">
      <c r="A5776" s="456">
        <v>102197</v>
      </c>
      <c r="B5776" s="456" t="s">
        <v>11253</v>
      </c>
      <c r="C5776" s="456" t="s">
        <v>161</v>
      </c>
      <c r="D5776" s="457">
        <v>23.29</v>
      </c>
    </row>
    <row r="5777" spans="1:4" ht="13.5" x14ac:dyDescent="0.25">
      <c r="A5777" s="456">
        <v>102200</v>
      </c>
      <c r="B5777" s="456" t="s">
        <v>11254</v>
      </c>
      <c r="C5777" s="456" t="s">
        <v>161</v>
      </c>
      <c r="D5777" s="457">
        <v>17.61</v>
      </c>
    </row>
    <row r="5778" spans="1:4" ht="13.5" x14ac:dyDescent="0.25">
      <c r="A5778" s="456">
        <v>102201</v>
      </c>
      <c r="B5778" s="456" t="s">
        <v>12305</v>
      </c>
      <c r="C5778" s="456" t="s">
        <v>161</v>
      </c>
      <c r="D5778" s="457">
        <v>15.61</v>
      </c>
    </row>
    <row r="5779" spans="1:4" ht="13.5" x14ac:dyDescent="0.25">
      <c r="A5779" s="456">
        <v>102202</v>
      </c>
      <c r="B5779" s="456" t="s">
        <v>11255</v>
      </c>
      <c r="C5779" s="456" t="s">
        <v>161</v>
      </c>
      <c r="D5779" s="457">
        <v>45.53</v>
      </c>
    </row>
    <row r="5780" spans="1:4" ht="13.5" x14ac:dyDescent="0.25">
      <c r="A5780" s="456">
        <v>102203</v>
      </c>
      <c r="B5780" s="456" t="s">
        <v>11256</v>
      </c>
      <c r="C5780" s="456" t="s">
        <v>161</v>
      </c>
      <c r="D5780" s="457">
        <v>7.64</v>
      </c>
    </row>
    <row r="5781" spans="1:4" ht="13.5" x14ac:dyDescent="0.25">
      <c r="A5781" s="456">
        <v>102204</v>
      </c>
      <c r="B5781" s="456" t="s">
        <v>11257</v>
      </c>
      <c r="C5781" s="456" t="s">
        <v>161</v>
      </c>
      <c r="D5781" s="457">
        <v>7.87</v>
      </c>
    </row>
    <row r="5782" spans="1:4" ht="13.5" x14ac:dyDescent="0.25">
      <c r="A5782" s="456">
        <v>102205</v>
      </c>
      <c r="B5782" s="456" t="s">
        <v>11258</v>
      </c>
      <c r="C5782" s="456" t="s">
        <v>161</v>
      </c>
      <c r="D5782" s="457">
        <v>7.16</v>
      </c>
    </row>
    <row r="5783" spans="1:4" ht="13.5" x14ac:dyDescent="0.25">
      <c r="A5783" s="456">
        <v>102207</v>
      </c>
      <c r="B5783" s="456" t="s">
        <v>11259</v>
      </c>
      <c r="C5783" s="456" t="s">
        <v>161</v>
      </c>
      <c r="D5783" s="457">
        <v>6.5</v>
      </c>
    </row>
    <row r="5784" spans="1:4" ht="13.5" x14ac:dyDescent="0.25">
      <c r="A5784" s="456">
        <v>102208</v>
      </c>
      <c r="B5784" s="456" t="s">
        <v>11260</v>
      </c>
      <c r="C5784" s="456" t="s">
        <v>161</v>
      </c>
      <c r="D5784" s="457">
        <v>6.22</v>
      </c>
    </row>
    <row r="5785" spans="1:4" ht="13.5" x14ac:dyDescent="0.25">
      <c r="A5785" s="456">
        <v>102209</v>
      </c>
      <c r="B5785" s="456" t="s">
        <v>11261</v>
      </c>
      <c r="C5785" s="456" t="s">
        <v>161</v>
      </c>
      <c r="D5785" s="457">
        <v>6.41</v>
      </c>
    </row>
    <row r="5786" spans="1:4" ht="13.5" x14ac:dyDescent="0.25">
      <c r="A5786" s="456">
        <v>102210</v>
      </c>
      <c r="B5786" s="456" t="s">
        <v>11262</v>
      </c>
      <c r="C5786" s="456" t="s">
        <v>161</v>
      </c>
      <c r="D5786" s="457">
        <v>6.11</v>
      </c>
    </row>
    <row r="5787" spans="1:4" ht="13.5" x14ac:dyDescent="0.25">
      <c r="A5787" s="456">
        <v>102213</v>
      </c>
      <c r="B5787" s="456" t="s">
        <v>11263</v>
      </c>
      <c r="C5787" s="456" t="s">
        <v>161</v>
      </c>
      <c r="D5787" s="457">
        <v>15.31</v>
      </c>
    </row>
    <row r="5788" spans="1:4" ht="13.5" x14ac:dyDescent="0.25">
      <c r="A5788" s="456">
        <v>102214</v>
      </c>
      <c r="B5788" s="456" t="s">
        <v>11264</v>
      </c>
      <c r="C5788" s="456" t="s">
        <v>161</v>
      </c>
      <c r="D5788" s="457">
        <v>15.75</v>
      </c>
    </row>
    <row r="5789" spans="1:4" ht="13.5" x14ac:dyDescent="0.25">
      <c r="A5789" s="456">
        <v>102215</v>
      </c>
      <c r="B5789" s="456" t="s">
        <v>11265</v>
      </c>
      <c r="C5789" s="456" t="s">
        <v>161</v>
      </c>
      <c r="D5789" s="457">
        <v>14.34</v>
      </c>
    </row>
    <row r="5790" spans="1:4" ht="13.5" x14ac:dyDescent="0.25">
      <c r="A5790" s="456">
        <v>102217</v>
      </c>
      <c r="B5790" s="456" t="s">
        <v>11266</v>
      </c>
      <c r="C5790" s="456" t="s">
        <v>161</v>
      </c>
      <c r="D5790" s="457">
        <v>13.03</v>
      </c>
    </row>
    <row r="5791" spans="1:4" ht="13.5" x14ac:dyDescent="0.25">
      <c r="A5791" s="456">
        <v>102218</v>
      </c>
      <c r="B5791" s="456" t="s">
        <v>11267</v>
      </c>
      <c r="C5791" s="456" t="s">
        <v>161</v>
      </c>
      <c r="D5791" s="457">
        <v>12.45</v>
      </c>
    </row>
    <row r="5792" spans="1:4" ht="13.5" x14ac:dyDescent="0.25">
      <c r="A5792" s="456">
        <v>102219</v>
      </c>
      <c r="B5792" s="456" t="s">
        <v>11268</v>
      </c>
      <c r="C5792" s="456" t="s">
        <v>161</v>
      </c>
      <c r="D5792" s="457">
        <v>12.84</v>
      </c>
    </row>
    <row r="5793" spans="1:4" ht="13.5" x14ac:dyDescent="0.25">
      <c r="A5793" s="456">
        <v>102220</v>
      </c>
      <c r="B5793" s="456" t="s">
        <v>11269</v>
      </c>
      <c r="C5793" s="456" t="s">
        <v>161</v>
      </c>
      <c r="D5793" s="457">
        <v>12.25</v>
      </c>
    </row>
    <row r="5794" spans="1:4" ht="13.5" x14ac:dyDescent="0.25">
      <c r="A5794" s="456">
        <v>102223</v>
      </c>
      <c r="B5794" s="456" t="s">
        <v>11270</v>
      </c>
      <c r="C5794" s="456" t="s">
        <v>161</v>
      </c>
      <c r="D5794" s="457">
        <v>22.97</v>
      </c>
    </row>
    <row r="5795" spans="1:4" ht="13.5" x14ac:dyDescent="0.25">
      <c r="A5795" s="456">
        <v>102224</v>
      </c>
      <c r="B5795" s="456" t="s">
        <v>11271</v>
      </c>
      <c r="C5795" s="456" t="s">
        <v>161</v>
      </c>
      <c r="D5795" s="457">
        <v>23.63</v>
      </c>
    </row>
    <row r="5796" spans="1:4" ht="13.5" x14ac:dyDescent="0.25">
      <c r="A5796" s="456">
        <v>102225</v>
      </c>
      <c r="B5796" s="456" t="s">
        <v>11272</v>
      </c>
      <c r="C5796" s="456" t="s">
        <v>161</v>
      </c>
      <c r="D5796" s="457">
        <v>21.52</v>
      </c>
    </row>
    <row r="5797" spans="1:4" ht="13.5" x14ac:dyDescent="0.25">
      <c r="A5797" s="456">
        <v>102227</v>
      </c>
      <c r="B5797" s="456" t="s">
        <v>11273</v>
      </c>
      <c r="C5797" s="456" t="s">
        <v>161</v>
      </c>
      <c r="D5797" s="457">
        <v>19.559999999999999</v>
      </c>
    </row>
    <row r="5798" spans="1:4" ht="13.5" x14ac:dyDescent="0.25">
      <c r="A5798" s="456">
        <v>102228</v>
      </c>
      <c r="B5798" s="456" t="s">
        <v>11274</v>
      </c>
      <c r="C5798" s="456" t="s">
        <v>161</v>
      </c>
      <c r="D5798" s="457">
        <v>18.690000000000001</v>
      </c>
    </row>
    <row r="5799" spans="1:4" ht="13.5" x14ac:dyDescent="0.25">
      <c r="A5799" s="456">
        <v>102229</v>
      </c>
      <c r="B5799" s="456" t="s">
        <v>11275</v>
      </c>
      <c r="C5799" s="456" t="s">
        <v>161</v>
      </c>
      <c r="D5799" s="457">
        <v>19.27</v>
      </c>
    </row>
    <row r="5800" spans="1:4" ht="13.5" x14ac:dyDescent="0.25">
      <c r="A5800" s="456">
        <v>102230</v>
      </c>
      <c r="B5800" s="456" t="s">
        <v>11276</v>
      </c>
      <c r="C5800" s="456" t="s">
        <v>161</v>
      </c>
      <c r="D5800" s="457">
        <v>18.38</v>
      </c>
    </row>
    <row r="5801" spans="1:4" ht="13.5" x14ac:dyDescent="0.25">
      <c r="A5801" s="456">
        <v>102233</v>
      </c>
      <c r="B5801" s="456" t="s">
        <v>11277</v>
      </c>
      <c r="C5801" s="456" t="s">
        <v>161</v>
      </c>
      <c r="D5801" s="457">
        <v>13.1</v>
      </c>
    </row>
    <row r="5802" spans="1:4" ht="13.5" x14ac:dyDescent="0.25">
      <c r="A5802" s="456">
        <v>102234</v>
      </c>
      <c r="B5802" s="456" t="s">
        <v>11278</v>
      </c>
      <c r="C5802" s="456" t="s">
        <v>161</v>
      </c>
      <c r="D5802" s="457">
        <v>26.21</v>
      </c>
    </row>
    <row r="5803" spans="1:4" ht="13.5" x14ac:dyDescent="0.25">
      <c r="A5803" s="456">
        <v>100716</v>
      </c>
      <c r="B5803" s="456" t="s">
        <v>8789</v>
      </c>
      <c r="C5803" s="456" t="s">
        <v>161</v>
      </c>
      <c r="D5803" s="457">
        <v>25.02</v>
      </c>
    </row>
    <row r="5804" spans="1:4" ht="13.5" x14ac:dyDescent="0.25">
      <c r="A5804" s="456">
        <v>100717</v>
      </c>
      <c r="B5804" s="456" t="s">
        <v>8790</v>
      </c>
      <c r="C5804" s="456" t="s">
        <v>161</v>
      </c>
      <c r="D5804" s="457">
        <v>7.61</v>
      </c>
    </row>
    <row r="5805" spans="1:4" ht="13.5" x14ac:dyDescent="0.25">
      <c r="A5805" s="456">
        <v>100718</v>
      </c>
      <c r="B5805" s="456" t="s">
        <v>8791</v>
      </c>
      <c r="C5805" s="456" t="s">
        <v>13</v>
      </c>
      <c r="D5805" s="457">
        <v>1.0900000000000001</v>
      </c>
    </row>
    <row r="5806" spans="1:4" ht="13.5" x14ac:dyDescent="0.25">
      <c r="A5806" s="456">
        <v>100719</v>
      </c>
      <c r="B5806" s="456" t="s">
        <v>12306</v>
      </c>
      <c r="C5806" s="456" t="s">
        <v>161</v>
      </c>
      <c r="D5806" s="457">
        <v>8.19</v>
      </c>
    </row>
    <row r="5807" spans="1:4" ht="13.5" x14ac:dyDescent="0.25">
      <c r="A5807" s="456">
        <v>100720</v>
      </c>
      <c r="B5807" s="456" t="s">
        <v>8792</v>
      </c>
      <c r="C5807" s="456" t="s">
        <v>161</v>
      </c>
      <c r="D5807" s="457">
        <v>8.23</v>
      </c>
    </row>
    <row r="5808" spans="1:4" ht="13.5" x14ac:dyDescent="0.25">
      <c r="A5808" s="456">
        <v>100721</v>
      </c>
      <c r="B5808" s="456" t="s">
        <v>12307</v>
      </c>
      <c r="C5808" s="456" t="s">
        <v>161</v>
      </c>
      <c r="D5808" s="457">
        <v>19.03</v>
      </c>
    </row>
    <row r="5809" spans="1:4" ht="13.5" x14ac:dyDescent="0.25">
      <c r="A5809" s="456">
        <v>100722</v>
      </c>
      <c r="B5809" s="456" t="s">
        <v>8793</v>
      </c>
      <c r="C5809" s="456" t="s">
        <v>161</v>
      </c>
      <c r="D5809" s="457">
        <v>18.62</v>
      </c>
    </row>
    <row r="5810" spans="1:4" ht="13.5" x14ac:dyDescent="0.25">
      <c r="A5810" s="456">
        <v>100723</v>
      </c>
      <c r="B5810" s="456" t="s">
        <v>12308</v>
      </c>
      <c r="C5810" s="456" t="s">
        <v>161</v>
      </c>
      <c r="D5810" s="457">
        <v>8.8000000000000007</v>
      </c>
    </row>
    <row r="5811" spans="1:4" ht="13.5" x14ac:dyDescent="0.25">
      <c r="A5811" s="456">
        <v>100724</v>
      </c>
      <c r="B5811" s="456" t="s">
        <v>8794</v>
      </c>
      <c r="C5811" s="456" t="s">
        <v>161</v>
      </c>
      <c r="D5811" s="457">
        <v>10.68</v>
      </c>
    </row>
    <row r="5812" spans="1:4" ht="13.5" x14ac:dyDescent="0.25">
      <c r="A5812" s="456">
        <v>100725</v>
      </c>
      <c r="B5812" s="456" t="s">
        <v>12309</v>
      </c>
      <c r="C5812" s="456" t="s">
        <v>161</v>
      </c>
      <c r="D5812" s="457">
        <v>19.23</v>
      </c>
    </row>
    <row r="5813" spans="1:4" ht="13.5" x14ac:dyDescent="0.25">
      <c r="A5813" s="456">
        <v>100726</v>
      </c>
      <c r="B5813" s="456" t="s">
        <v>8795</v>
      </c>
      <c r="C5813" s="456" t="s">
        <v>161</v>
      </c>
      <c r="D5813" s="457">
        <v>20.98</v>
      </c>
    </row>
    <row r="5814" spans="1:4" ht="13.5" x14ac:dyDescent="0.25">
      <c r="A5814" s="456">
        <v>100727</v>
      </c>
      <c r="B5814" s="456" t="s">
        <v>12310</v>
      </c>
      <c r="C5814" s="456" t="s">
        <v>161</v>
      </c>
      <c r="D5814" s="457">
        <v>20.190000000000001</v>
      </c>
    </row>
    <row r="5815" spans="1:4" ht="13.5" x14ac:dyDescent="0.25">
      <c r="A5815" s="456">
        <v>100728</v>
      </c>
      <c r="B5815" s="456" t="s">
        <v>8796</v>
      </c>
      <c r="C5815" s="456" t="s">
        <v>161</v>
      </c>
      <c r="D5815" s="457">
        <v>18.2</v>
      </c>
    </row>
    <row r="5816" spans="1:4" ht="13.5" x14ac:dyDescent="0.25">
      <c r="A5816" s="456">
        <v>100729</v>
      </c>
      <c r="B5816" s="456" t="s">
        <v>12311</v>
      </c>
      <c r="C5816" s="456" t="s">
        <v>161</v>
      </c>
      <c r="D5816" s="457">
        <v>15.19</v>
      </c>
    </row>
    <row r="5817" spans="1:4" ht="13.5" x14ac:dyDescent="0.25">
      <c r="A5817" s="456">
        <v>100730</v>
      </c>
      <c r="B5817" s="456" t="s">
        <v>8797</v>
      </c>
      <c r="C5817" s="456" t="s">
        <v>161</v>
      </c>
      <c r="D5817" s="457">
        <v>17.86</v>
      </c>
    </row>
    <row r="5818" spans="1:4" ht="13.5" x14ac:dyDescent="0.25">
      <c r="A5818" s="456">
        <v>100733</v>
      </c>
      <c r="B5818" s="456" t="s">
        <v>12312</v>
      </c>
      <c r="C5818" s="456" t="s">
        <v>161</v>
      </c>
      <c r="D5818" s="457">
        <v>8.36</v>
      </c>
    </row>
    <row r="5819" spans="1:4" ht="13.5" x14ac:dyDescent="0.25">
      <c r="A5819" s="456">
        <v>100734</v>
      </c>
      <c r="B5819" s="456" t="s">
        <v>8798</v>
      </c>
      <c r="C5819" s="456" t="s">
        <v>161</v>
      </c>
      <c r="D5819" s="457">
        <v>11.3</v>
      </c>
    </row>
    <row r="5820" spans="1:4" ht="13.5" x14ac:dyDescent="0.25">
      <c r="A5820" s="456">
        <v>100735</v>
      </c>
      <c r="B5820" s="456" t="s">
        <v>12313</v>
      </c>
      <c r="C5820" s="456" t="s">
        <v>161</v>
      </c>
      <c r="D5820" s="457">
        <v>8.5</v>
      </c>
    </row>
    <row r="5821" spans="1:4" ht="13.5" x14ac:dyDescent="0.25">
      <c r="A5821" s="456">
        <v>100736</v>
      </c>
      <c r="B5821" s="456" t="s">
        <v>8799</v>
      </c>
      <c r="C5821" s="456" t="s">
        <v>161</v>
      </c>
      <c r="D5821" s="457">
        <v>11.31</v>
      </c>
    </row>
    <row r="5822" spans="1:4" ht="13.5" x14ac:dyDescent="0.25">
      <c r="A5822" s="456">
        <v>100739</v>
      </c>
      <c r="B5822" s="456" t="s">
        <v>12314</v>
      </c>
      <c r="C5822" s="456" t="s">
        <v>161</v>
      </c>
      <c r="D5822" s="457">
        <v>8.06</v>
      </c>
    </row>
    <row r="5823" spans="1:4" ht="13.5" x14ac:dyDescent="0.25">
      <c r="A5823" s="456">
        <v>100740</v>
      </c>
      <c r="B5823" s="456" t="s">
        <v>8800</v>
      </c>
      <c r="C5823" s="456" t="s">
        <v>161</v>
      </c>
      <c r="D5823" s="457">
        <v>8.66</v>
      </c>
    </row>
    <row r="5824" spans="1:4" ht="13.5" x14ac:dyDescent="0.25">
      <c r="A5824" s="456">
        <v>100741</v>
      </c>
      <c r="B5824" s="456" t="s">
        <v>12315</v>
      </c>
      <c r="C5824" s="456" t="s">
        <v>161</v>
      </c>
      <c r="D5824" s="457">
        <v>18.75</v>
      </c>
    </row>
    <row r="5825" spans="1:4" ht="13.5" x14ac:dyDescent="0.25">
      <c r="A5825" s="456">
        <v>100742</v>
      </c>
      <c r="B5825" s="456" t="s">
        <v>8801</v>
      </c>
      <c r="C5825" s="456" t="s">
        <v>161</v>
      </c>
      <c r="D5825" s="457">
        <v>19.02</v>
      </c>
    </row>
    <row r="5826" spans="1:4" ht="13.5" x14ac:dyDescent="0.25">
      <c r="A5826" s="456">
        <v>100743</v>
      </c>
      <c r="B5826" s="456" t="s">
        <v>12316</v>
      </c>
      <c r="C5826" s="456" t="s">
        <v>161</v>
      </c>
      <c r="D5826" s="457">
        <v>7.87</v>
      </c>
    </row>
    <row r="5827" spans="1:4" ht="13.5" x14ac:dyDescent="0.25">
      <c r="A5827" s="456">
        <v>100744</v>
      </c>
      <c r="B5827" s="456" t="s">
        <v>8802</v>
      </c>
      <c r="C5827" s="456" t="s">
        <v>161</v>
      </c>
      <c r="D5827" s="457">
        <v>8.5399999999999991</v>
      </c>
    </row>
    <row r="5828" spans="1:4" ht="13.5" x14ac:dyDescent="0.25">
      <c r="A5828" s="456">
        <v>100745</v>
      </c>
      <c r="B5828" s="456" t="s">
        <v>12317</v>
      </c>
      <c r="C5828" s="456" t="s">
        <v>161</v>
      </c>
      <c r="D5828" s="457">
        <v>18.55</v>
      </c>
    </row>
    <row r="5829" spans="1:4" ht="13.5" x14ac:dyDescent="0.25">
      <c r="A5829" s="456">
        <v>100746</v>
      </c>
      <c r="B5829" s="456" t="s">
        <v>8803</v>
      </c>
      <c r="C5829" s="456" t="s">
        <v>161</v>
      </c>
      <c r="D5829" s="457">
        <v>18.899999999999999</v>
      </c>
    </row>
    <row r="5830" spans="1:4" ht="13.5" x14ac:dyDescent="0.25">
      <c r="A5830" s="456">
        <v>100747</v>
      </c>
      <c r="B5830" s="456" t="s">
        <v>12318</v>
      </c>
      <c r="C5830" s="456" t="s">
        <v>161</v>
      </c>
      <c r="D5830" s="457">
        <v>7.95</v>
      </c>
    </row>
    <row r="5831" spans="1:4" ht="13.5" x14ac:dyDescent="0.25">
      <c r="A5831" s="456">
        <v>100748</v>
      </c>
      <c r="B5831" s="456" t="s">
        <v>8804</v>
      </c>
      <c r="C5831" s="456" t="s">
        <v>161</v>
      </c>
      <c r="D5831" s="457">
        <v>8.59</v>
      </c>
    </row>
    <row r="5832" spans="1:4" ht="13.5" x14ac:dyDescent="0.25">
      <c r="A5832" s="456">
        <v>100749</v>
      </c>
      <c r="B5832" s="456" t="s">
        <v>12319</v>
      </c>
      <c r="C5832" s="456" t="s">
        <v>161</v>
      </c>
      <c r="D5832" s="457">
        <v>18.63</v>
      </c>
    </row>
    <row r="5833" spans="1:4" ht="13.5" x14ac:dyDescent="0.25">
      <c r="A5833" s="456">
        <v>100750</v>
      </c>
      <c r="B5833" s="456" t="s">
        <v>8805</v>
      </c>
      <c r="C5833" s="456" t="s">
        <v>161</v>
      </c>
      <c r="D5833" s="457">
        <v>18.95</v>
      </c>
    </row>
    <row r="5834" spans="1:4" ht="13.5" x14ac:dyDescent="0.25">
      <c r="A5834" s="456">
        <v>100751</v>
      </c>
      <c r="B5834" s="456" t="s">
        <v>12320</v>
      </c>
      <c r="C5834" s="456" t="s">
        <v>161</v>
      </c>
      <c r="D5834" s="457">
        <v>30.39</v>
      </c>
    </row>
    <row r="5835" spans="1:4" ht="13.5" x14ac:dyDescent="0.25">
      <c r="A5835" s="456">
        <v>100752</v>
      </c>
      <c r="B5835" s="456" t="s">
        <v>8806</v>
      </c>
      <c r="C5835" s="456" t="s">
        <v>161</v>
      </c>
      <c r="D5835" s="457">
        <v>35.729999999999997</v>
      </c>
    </row>
    <row r="5836" spans="1:4" ht="13.5" x14ac:dyDescent="0.25">
      <c r="A5836" s="456">
        <v>100753</v>
      </c>
      <c r="B5836" s="456" t="s">
        <v>12321</v>
      </c>
      <c r="C5836" s="456" t="s">
        <v>161</v>
      </c>
      <c r="D5836" s="457">
        <v>17.02</v>
      </c>
    </row>
    <row r="5837" spans="1:4" ht="13.5" x14ac:dyDescent="0.25">
      <c r="A5837" s="456">
        <v>100754</v>
      </c>
      <c r="B5837" s="456" t="s">
        <v>8807</v>
      </c>
      <c r="C5837" s="456" t="s">
        <v>161</v>
      </c>
      <c r="D5837" s="457">
        <v>22.62</v>
      </c>
    </row>
    <row r="5838" spans="1:4" ht="13.5" x14ac:dyDescent="0.25">
      <c r="A5838" s="456">
        <v>100757</v>
      </c>
      <c r="B5838" s="456" t="s">
        <v>12322</v>
      </c>
      <c r="C5838" s="456" t="s">
        <v>161</v>
      </c>
      <c r="D5838" s="457">
        <v>37.51</v>
      </c>
    </row>
    <row r="5839" spans="1:4" ht="13.5" x14ac:dyDescent="0.25">
      <c r="A5839" s="456">
        <v>100758</v>
      </c>
      <c r="B5839" s="456" t="s">
        <v>8808</v>
      </c>
      <c r="C5839" s="456" t="s">
        <v>161</v>
      </c>
      <c r="D5839" s="457">
        <v>38.08</v>
      </c>
    </row>
    <row r="5840" spans="1:4" ht="13.5" x14ac:dyDescent="0.25">
      <c r="A5840" s="456">
        <v>100759</v>
      </c>
      <c r="B5840" s="456" t="s">
        <v>12323</v>
      </c>
      <c r="C5840" s="456" t="s">
        <v>161</v>
      </c>
      <c r="D5840" s="457">
        <v>37.11</v>
      </c>
    </row>
    <row r="5841" spans="1:4" ht="13.5" x14ac:dyDescent="0.25">
      <c r="A5841" s="456">
        <v>100760</v>
      </c>
      <c r="B5841" s="456" t="s">
        <v>8809</v>
      </c>
      <c r="C5841" s="456" t="s">
        <v>161</v>
      </c>
      <c r="D5841" s="457">
        <v>37.83</v>
      </c>
    </row>
    <row r="5842" spans="1:4" ht="13.5" x14ac:dyDescent="0.25">
      <c r="A5842" s="456">
        <v>100761</v>
      </c>
      <c r="B5842" s="456" t="s">
        <v>12324</v>
      </c>
      <c r="C5842" s="456" t="s">
        <v>161</v>
      </c>
      <c r="D5842" s="457">
        <v>37.28</v>
      </c>
    </row>
    <row r="5843" spans="1:4" ht="13.5" x14ac:dyDescent="0.25">
      <c r="A5843" s="456">
        <v>100762</v>
      </c>
      <c r="B5843" s="456" t="s">
        <v>8810</v>
      </c>
      <c r="C5843" s="456" t="s">
        <v>161</v>
      </c>
      <c r="D5843" s="457">
        <v>37.93</v>
      </c>
    </row>
    <row r="5844" spans="1:4" ht="13.5" x14ac:dyDescent="0.25">
      <c r="A5844" s="456">
        <v>102488</v>
      </c>
      <c r="B5844" s="456" t="s">
        <v>12325</v>
      </c>
      <c r="C5844" s="456" t="s">
        <v>161</v>
      </c>
      <c r="D5844" s="457">
        <v>2.76</v>
      </c>
    </row>
    <row r="5845" spans="1:4" ht="13.5" x14ac:dyDescent="0.25">
      <c r="A5845" s="456">
        <v>102489</v>
      </c>
      <c r="B5845" s="456" t="s">
        <v>12326</v>
      </c>
      <c r="C5845" s="456" t="s">
        <v>161</v>
      </c>
      <c r="D5845" s="457">
        <v>21.21</v>
      </c>
    </row>
    <row r="5846" spans="1:4" ht="13.5" x14ac:dyDescent="0.25">
      <c r="A5846" s="456">
        <v>102491</v>
      </c>
      <c r="B5846" s="456" t="s">
        <v>12327</v>
      </c>
      <c r="C5846" s="456" t="s">
        <v>161</v>
      </c>
      <c r="D5846" s="457">
        <v>15.23</v>
      </c>
    </row>
    <row r="5847" spans="1:4" ht="13.5" x14ac:dyDescent="0.25">
      <c r="A5847" s="456">
        <v>102492</v>
      </c>
      <c r="B5847" s="456" t="s">
        <v>12328</v>
      </c>
      <c r="C5847" s="456" t="s">
        <v>161</v>
      </c>
      <c r="D5847" s="457">
        <v>17.850000000000001</v>
      </c>
    </row>
    <row r="5848" spans="1:4" ht="13.5" x14ac:dyDescent="0.25">
      <c r="A5848" s="456">
        <v>102494</v>
      </c>
      <c r="B5848" s="456" t="s">
        <v>12329</v>
      </c>
      <c r="C5848" s="456" t="s">
        <v>161</v>
      </c>
      <c r="D5848" s="457">
        <v>47.73</v>
      </c>
    </row>
    <row r="5849" spans="1:4" ht="13.5" x14ac:dyDescent="0.25">
      <c r="A5849" s="456">
        <v>102496</v>
      </c>
      <c r="B5849" s="456" t="s">
        <v>12330</v>
      </c>
      <c r="C5849" s="456" t="s">
        <v>13</v>
      </c>
      <c r="D5849" s="457">
        <v>10.09</v>
      </c>
    </row>
    <row r="5850" spans="1:4" ht="13.5" x14ac:dyDescent="0.25">
      <c r="A5850" s="456">
        <v>102497</v>
      </c>
      <c r="B5850" s="456" t="s">
        <v>12331</v>
      </c>
      <c r="C5850" s="456" t="s">
        <v>13</v>
      </c>
      <c r="D5850" s="457">
        <v>3.74</v>
      </c>
    </row>
    <row r="5851" spans="1:4" ht="13.5" x14ac:dyDescent="0.25">
      <c r="A5851" s="456">
        <v>102498</v>
      </c>
      <c r="B5851" s="456" t="s">
        <v>12332</v>
      </c>
      <c r="C5851" s="456" t="s">
        <v>13</v>
      </c>
      <c r="D5851" s="457">
        <v>1.23</v>
      </c>
    </row>
    <row r="5852" spans="1:4" ht="13.5" x14ac:dyDescent="0.25">
      <c r="A5852" s="456">
        <v>102499</v>
      </c>
      <c r="B5852" s="456" t="s">
        <v>12333</v>
      </c>
      <c r="C5852" s="456" t="s">
        <v>161</v>
      </c>
      <c r="D5852" s="457">
        <v>2.33</v>
      </c>
    </row>
    <row r="5853" spans="1:4" ht="13.5" x14ac:dyDescent="0.25">
      <c r="A5853" s="456">
        <v>102500</v>
      </c>
      <c r="B5853" s="456" t="s">
        <v>12334</v>
      </c>
      <c r="C5853" s="456" t="s">
        <v>13</v>
      </c>
      <c r="D5853" s="457">
        <v>3.42</v>
      </c>
    </row>
    <row r="5854" spans="1:4" ht="13.5" x14ac:dyDescent="0.25">
      <c r="A5854" s="456">
        <v>102501</v>
      </c>
      <c r="B5854" s="456" t="s">
        <v>12335</v>
      </c>
      <c r="C5854" s="456" t="s">
        <v>161</v>
      </c>
      <c r="D5854" s="457">
        <v>19.100000000000001</v>
      </c>
    </row>
    <row r="5855" spans="1:4" ht="13.5" x14ac:dyDescent="0.25">
      <c r="A5855" s="456">
        <v>102504</v>
      </c>
      <c r="B5855" s="456" t="s">
        <v>12336</v>
      </c>
      <c r="C5855" s="456" t="s">
        <v>13</v>
      </c>
      <c r="D5855" s="457">
        <v>7.64</v>
      </c>
    </row>
    <row r="5856" spans="1:4" ht="13.5" x14ac:dyDescent="0.25">
      <c r="A5856" s="456">
        <v>102505</v>
      </c>
      <c r="B5856" s="456" t="s">
        <v>12337</v>
      </c>
      <c r="C5856" s="456" t="s">
        <v>13</v>
      </c>
      <c r="D5856" s="457">
        <v>7.71</v>
      </c>
    </row>
    <row r="5857" spans="1:4" ht="13.5" x14ac:dyDescent="0.25">
      <c r="A5857" s="456">
        <v>102506</v>
      </c>
      <c r="B5857" s="456" t="s">
        <v>12338</v>
      </c>
      <c r="C5857" s="456" t="s">
        <v>13</v>
      </c>
      <c r="D5857" s="457">
        <v>8.3800000000000008</v>
      </c>
    </row>
    <row r="5858" spans="1:4" ht="13.5" x14ac:dyDescent="0.25">
      <c r="A5858" s="456">
        <v>102507</v>
      </c>
      <c r="B5858" s="456" t="s">
        <v>12339</v>
      </c>
      <c r="C5858" s="456" t="s">
        <v>13</v>
      </c>
      <c r="D5858" s="457">
        <v>4.8899999999999997</v>
      </c>
    </row>
    <row r="5859" spans="1:4" ht="13.5" x14ac:dyDescent="0.25">
      <c r="A5859" s="456">
        <v>102508</v>
      </c>
      <c r="B5859" s="456" t="s">
        <v>12340</v>
      </c>
      <c r="C5859" s="456" t="s">
        <v>161</v>
      </c>
      <c r="D5859" s="457">
        <v>34.07</v>
      </c>
    </row>
    <row r="5860" spans="1:4" ht="13.5" x14ac:dyDescent="0.25">
      <c r="A5860" s="456">
        <v>102509</v>
      </c>
      <c r="B5860" s="456" t="s">
        <v>12341</v>
      </c>
      <c r="C5860" s="456" t="s">
        <v>161</v>
      </c>
      <c r="D5860" s="457">
        <v>21.16</v>
      </c>
    </row>
    <row r="5861" spans="1:4" ht="13.5" x14ac:dyDescent="0.25">
      <c r="A5861" s="456">
        <v>102512</v>
      </c>
      <c r="B5861" s="456" t="s">
        <v>12342</v>
      </c>
      <c r="C5861" s="456" t="s">
        <v>13</v>
      </c>
      <c r="D5861" s="457">
        <v>3.65</v>
      </c>
    </row>
    <row r="5862" spans="1:4" ht="13.5" x14ac:dyDescent="0.25">
      <c r="A5862" s="456">
        <v>102513</v>
      </c>
      <c r="B5862" s="456" t="s">
        <v>12343</v>
      </c>
      <c r="C5862" s="456" t="s">
        <v>161</v>
      </c>
      <c r="D5862" s="457">
        <v>36.49</v>
      </c>
    </row>
    <row r="5863" spans="1:4" ht="13.5" x14ac:dyDescent="0.25">
      <c r="A5863" s="456">
        <v>102520</v>
      </c>
      <c r="B5863" s="456" t="s">
        <v>12344</v>
      </c>
      <c r="C5863" s="456" t="s">
        <v>161</v>
      </c>
      <c r="D5863" s="457">
        <v>62.34</v>
      </c>
    </row>
    <row r="5864" spans="1:4" ht="13.5" x14ac:dyDescent="0.25">
      <c r="A5864" s="456">
        <v>101749</v>
      </c>
      <c r="B5864" s="456" t="s">
        <v>9774</v>
      </c>
      <c r="C5864" s="456" t="s">
        <v>161</v>
      </c>
      <c r="D5864" s="457">
        <v>45.76</v>
      </c>
    </row>
    <row r="5865" spans="1:4" ht="13.5" x14ac:dyDescent="0.25">
      <c r="A5865" s="456">
        <v>101750</v>
      </c>
      <c r="B5865" s="456" t="s">
        <v>9775</v>
      </c>
      <c r="C5865" s="456" t="s">
        <v>161</v>
      </c>
      <c r="D5865" s="457">
        <v>43.75</v>
      </c>
    </row>
    <row r="5866" spans="1:4" ht="13.5" x14ac:dyDescent="0.25">
      <c r="A5866" s="456">
        <v>101729</v>
      </c>
      <c r="B5866" s="456" t="s">
        <v>9776</v>
      </c>
      <c r="C5866" s="456" t="s">
        <v>161</v>
      </c>
      <c r="D5866" s="457">
        <v>197.11</v>
      </c>
    </row>
    <row r="5867" spans="1:4" ht="13.5" x14ac:dyDescent="0.25">
      <c r="A5867" s="456">
        <v>101746</v>
      </c>
      <c r="B5867" s="456" t="s">
        <v>9777</v>
      </c>
      <c r="C5867" s="456" t="s">
        <v>161</v>
      </c>
      <c r="D5867" s="457">
        <v>311.04000000000002</v>
      </c>
    </row>
    <row r="5868" spans="1:4" ht="13.5" x14ac:dyDescent="0.25">
      <c r="A5868" s="456">
        <v>101751</v>
      </c>
      <c r="B5868" s="456" t="s">
        <v>9778</v>
      </c>
      <c r="C5868" s="456" t="s">
        <v>161</v>
      </c>
      <c r="D5868" s="457">
        <v>202.09</v>
      </c>
    </row>
    <row r="5869" spans="1:4" ht="13.5" x14ac:dyDescent="0.25">
      <c r="A5869" s="456">
        <v>87246</v>
      </c>
      <c r="B5869" s="456" t="s">
        <v>2903</v>
      </c>
      <c r="C5869" s="456" t="s">
        <v>161</v>
      </c>
      <c r="D5869" s="457">
        <v>55.78</v>
      </c>
    </row>
    <row r="5870" spans="1:4" ht="13.5" x14ac:dyDescent="0.25">
      <c r="A5870" s="456">
        <v>87247</v>
      </c>
      <c r="B5870" s="456" t="s">
        <v>2904</v>
      </c>
      <c r="C5870" s="456" t="s">
        <v>161</v>
      </c>
      <c r="D5870" s="457">
        <v>49.74</v>
      </c>
    </row>
    <row r="5871" spans="1:4" ht="13.5" x14ac:dyDescent="0.25">
      <c r="A5871" s="456">
        <v>87248</v>
      </c>
      <c r="B5871" s="456" t="s">
        <v>2905</v>
      </c>
      <c r="C5871" s="456" t="s">
        <v>161</v>
      </c>
      <c r="D5871" s="457">
        <v>44.91</v>
      </c>
    </row>
    <row r="5872" spans="1:4" ht="13.5" x14ac:dyDescent="0.25">
      <c r="A5872" s="456">
        <v>87249</v>
      </c>
      <c r="B5872" s="456" t="s">
        <v>2906</v>
      </c>
      <c r="C5872" s="456" t="s">
        <v>161</v>
      </c>
      <c r="D5872" s="457">
        <v>61.82</v>
      </c>
    </row>
    <row r="5873" spans="1:4" ht="13.5" x14ac:dyDescent="0.25">
      <c r="A5873" s="456">
        <v>87250</v>
      </c>
      <c r="B5873" s="456" t="s">
        <v>2907</v>
      </c>
      <c r="C5873" s="456" t="s">
        <v>161</v>
      </c>
      <c r="D5873" s="457">
        <v>52.28</v>
      </c>
    </row>
    <row r="5874" spans="1:4" ht="13.5" x14ac:dyDescent="0.25">
      <c r="A5874" s="456">
        <v>87251</v>
      </c>
      <c r="B5874" s="456" t="s">
        <v>2908</v>
      </c>
      <c r="C5874" s="456" t="s">
        <v>161</v>
      </c>
      <c r="D5874" s="457">
        <v>46.14</v>
      </c>
    </row>
    <row r="5875" spans="1:4" ht="13.5" x14ac:dyDescent="0.25">
      <c r="A5875" s="456">
        <v>87255</v>
      </c>
      <c r="B5875" s="456" t="s">
        <v>2909</v>
      </c>
      <c r="C5875" s="456" t="s">
        <v>161</v>
      </c>
      <c r="D5875" s="457">
        <v>102.39</v>
      </c>
    </row>
    <row r="5876" spans="1:4" ht="13.5" x14ac:dyDescent="0.25">
      <c r="A5876" s="456">
        <v>87256</v>
      </c>
      <c r="B5876" s="456" t="s">
        <v>2910</v>
      </c>
      <c r="C5876" s="456" t="s">
        <v>161</v>
      </c>
      <c r="D5876" s="457">
        <v>90.66</v>
      </c>
    </row>
    <row r="5877" spans="1:4" ht="13.5" x14ac:dyDescent="0.25">
      <c r="A5877" s="456">
        <v>87257</v>
      </c>
      <c r="B5877" s="456" t="s">
        <v>2911</v>
      </c>
      <c r="C5877" s="456" t="s">
        <v>161</v>
      </c>
      <c r="D5877" s="457">
        <v>83.4</v>
      </c>
    </row>
    <row r="5878" spans="1:4" ht="13.5" x14ac:dyDescent="0.25">
      <c r="A5878" s="456">
        <v>87258</v>
      </c>
      <c r="B5878" s="456" t="s">
        <v>2912</v>
      </c>
      <c r="C5878" s="456" t="s">
        <v>161</v>
      </c>
      <c r="D5878" s="457">
        <v>139.38999999999999</v>
      </c>
    </row>
    <row r="5879" spans="1:4" ht="13.5" x14ac:dyDescent="0.25">
      <c r="A5879" s="456">
        <v>87259</v>
      </c>
      <c r="B5879" s="456" t="s">
        <v>2913</v>
      </c>
      <c r="C5879" s="456" t="s">
        <v>161</v>
      </c>
      <c r="D5879" s="457">
        <v>128.26</v>
      </c>
    </row>
    <row r="5880" spans="1:4" ht="13.5" x14ac:dyDescent="0.25">
      <c r="A5880" s="456">
        <v>87260</v>
      </c>
      <c r="B5880" s="456" t="s">
        <v>2914</v>
      </c>
      <c r="C5880" s="456" t="s">
        <v>161</v>
      </c>
      <c r="D5880" s="457">
        <v>121.79</v>
      </c>
    </row>
    <row r="5881" spans="1:4" ht="13.5" x14ac:dyDescent="0.25">
      <c r="A5881" s="456">
        <v>87261</v>
      </c>
      <c r="B5881" s="456" t="s">
        <v>2915</v>
      </c>
      <c r="C5881" s="456" t="s">
        <v>161</v>
      </c>
      <c r="D5881" s="457">
        <v>160.13999999999999</v>
      </c>
    </row>
    <row r="5882" spans="1:4" ht="13.5" x14ac:dyDescent="0.25">
      <c r="A5882" s="456">
        <v>87262</v>
      </c>
      <c r="B5882" s="456" t="s">
        <v>2916</v>
      </c>
      <c r="C5882" s="456" t="s">
        <v>161</v>
      </c>
      <c r="D5882" s="457">
        <v>146.99</v>
      </c>
    </row>
    <row r="5883" spans="1:4" ht="13.5" x14ac:dyDescent="0.25">
      <c r="A5883" s="456">
        <v>87263</v>
      </c>
      <c r="B5883" s="456" t="s">
        <v>2917</v>
      </c>
      <c r="C5883" s="456" t="s">
        <v>161</v>
      </c>
      <c r="D5883" s="457">
        <v>139.36000000000001</v>
      </c>
    </row>
    <row r="5884" spans="1:4" ht="13.5" x14ac:dyDescent="0.25">
      <c r="A5884" s="456">
        <v>89046</v>
      </c>
      <c r="B5884" s="456" t="s">
        <v>9779</v>
      </c>
      <c r="C5884" s="456" t="s">
        <v>161</v>
      </c>
      <c r="D5884" s="457">
        <v>49.5</v>
      </c>
    </row>
    <row r="5885" spans="1:4" ht="13.5" x14ac:dyDescent="0.25">
      <c r="A5885" s="456">
        <v>89171</v>
      </c>
      <c r="B5885" s="456" t="s">
        <v>9780</v>
      </c>
      <c r="C5885" s="456" t="s">
        <v>161</v>
      </c>
      <c r="D5885" s="457">
        <v>47.11</v>
      </c>
    </row>
    <row r="5886" spans="1:4" ht="13.5" x14ac:dyDescent="0.25">
      <c r="A5886" s="456">
        <v>93389</v>
      </c>
      <c r="B5886" s="456" t="s">
        <v>2918</v>
      </c>
      <c r="C5886" s="456" t="s">
        <v>161</v>
      </c>
      <c r="D5886" s="457">
        <v>50.17</v>
      </c>
    </row>
    <row r="5887" spans="1:4" ht="13.5" x14ac:dyDescent="0.25">
      <c r="A5887" s="456">
        <v>93390</v>
      </c>
      <c r="B5887" s="456" t="s">
        <v>2919</v>
      </c>
      <c r="C5887" s="456" t="s">
        <v>161</v>
      </c>
      <c r="D5887" s="457">
        <v>44.24</v>
      </c>
    </row>
    <row r="5888" spans="1:4" ht="13.5" x14ac:dyDescent="0.25">
      <c r="A5888" s="456">
        <v>93391</v>
      </c>
      <c r="B5888" s="456" t="s">
        <v>2920</v>
      </c>
      <c r="C5888" s="456" t="s">
        <v>161</v>
      </c>
      <c r="D5888" s="457">
        <v>39.409999999999997</v>
      </c>
    </row>
    <row r="5889" spans="1:4" ht="13.5" x14ac:dyDescent="0.25">
      <c r="A5889" s="456">
        <v>98671</v>
      </c>
      <c r="B5889" s="456" t="s">
        <v>9781</v>
      </c>
      <c r="C5889" s="456" t="s">
        <v>161</v>
      </c>
      <c r="D5889" s="457">
        <v>383.46</v>
      </c>
    </row>
    <row r="5890" spans="1:4" ht="13.5" x14ac:dyDescent="0.25">
      <c r="A5890" s="456">
        <v>98672</v>
      </c>
      <c r="B5890" s="456" t="s">
        <v>9782</v>
      </c>
      <c r="C5890" s="456" t="s">
        <v>161</v>
      </c>
      <c r="D5890" s="457">
        <v>503.95</v>
      </c>
    </row>
    <row r="5891" spans="1:4" ht="13.5" x14ac:dyDescent="0.25">
      <c r="A5891" s="456">
        <v>98678</v>
      </c>
      <c r="B5891" s="456" t="s">
        <v>9783</v>
      </c>
      <c r="C5891" s="456" t="s">
        <v>161</v>
      </c>
      <c r="D5891" s="457">
        <v>491.73</v>
      </c>
    </row>
    <row r="5892" spans="1:4" ht="13.5" x14ac:dyDescent="0.25">
      <c r="A5892" s="456">
        <v>98679</v>
      </c>
      <c r="B5892" s="456" t="s">
        <v>9784</v>
      </c>
      <c r="C5892" s="456" t="s">
        <v>161</v>
      </c>
      <c r="D5892" s="457">
        <v>30.9</v>
      </c>
    </row>
    <row r="5893" spans="1:4" ht="13.5" x14ac:dyDescent="0.25">
      <c r="A5893" s="456">
        <v>98680</v>
      </c>
      <c r="B5893" s="456" t="s">
        <v>9785</v>
      </c>
      <c r="C5893" s="456" t="s">
        <v>161</v>
      </c>
      <c r="D5893" s="457">
        <v>39.08</v>
      </c>
    </row>
    <row r="5894" spans="1:4" ht="13.5" x14ac:dyDescent="0.25">
      <c r="A5894" s="456">
        <v>98681</v>
      </c>
      <c r="B5894" s="456" t="s">
        <v>9786</v>
      </c>
      <c r="C5894" s="456" t="s">
        <v>161</v>
      </c>
      <c r="D5894" s="457">
        <v>28.89</v>
      </c>
    </row>
    <row r="5895" spans="1:4" ht="13.5" x14ac:dyDescent="0.25">
      <c r="A5895" s="456">
        <v>98682</v>
      </c>
      <c r="B5895" s="456" t="s">
        <v>9787</v>
      </c>
      <c r="C5895" s="456" t="s">
        <v>161</v>
      </c>
      <c r="D5895" s="457">
        <v>37.07</v>
      </c>
    </row>
    <row r="5896" spans="1:4" ht="13.5" x14ac:dyDescent="0.25">
      <c r="A5896" s="456">
        <v>98685</v>
      </c>
      <c r="B5896" s="456" t="s">
        <v>9788</v>
      </c>
      <c r="C5896" s="456" t="s">
        <v>13</v>
      </c>
      <c r="D5896" s="457">
        <v>69.19</v>
      </c>
    </row>
    <row r="5897" spans="1:4" ht="13.5" x14ac:dyDescent="0.25">
      <c r="A5897" s="456">
        <v>98686</v>
      </c>
      <c r="B5897" s="456" t="s">
        <v>9789</v>
      </c>
      <c r="C5897" s="456" t="s">
        <v>13</v>
      </c>
      <c r="D5897" s="457">
        <v>34.07</v>
      </c>
    </row>
    <row r="5898" spans="1:4" ht="13.5" x14ac:dyDescent="0.25">
      <c r="A5898" s="456">
        <v>98688</v>
      </c>
      <c r="B5898" s="456" t="s">
        <v>9790</v>
      </c>
      <c r="C5898" s="456" t="s">
        <v>13</v>
      </c>
      <c r="D5898" s="457">
        <v>56.15</v>
      </c>
    </row>
    <row r="5899" spans="1:4" ht="13.5" x14ac:dyDescent="0.25">
      <c r="A5899" s="456">
        <v>98689</v>
      </c>
      <c r="B5899" s="456" t="s">
        <v>9791</v>
      </c>
      <c r="C5899" s="456" t="s">
        <v>13</v>
      </c>
      <c r="D5899" s="457">
        <v>97.81</v>
      </c>
    </row>
    <row r="5900" spans="1:4" ht="13.5" x14ac:dyDescent="0.25">
      <c r="A5900" s="456">
        <v>101090</v>
      </c>
      <c r="B5900" s="456" t="s">
        <v>9792</v>
      </c>
      <c r="C5900" s="456" t="s">
        <v>161</v>
      </c>
      <c r="D5900" s="457">
        <v>186.23</v>
      </c>
    </row>
    <row r="5901" spans="1:4" ht="13.5" x14ac:dyDescent="0.25">
      <c r="A5901" s="456">
        <v>101091</v>
      </c>
      <c r="B5901" s="456" t="s">
        <v>9793</v>
      </c>
      <c r="C5901" s="456" t="s">
        <v>161</v>
      </c>
      <c r="D5901" s="457">
        <v>123.68</v>
      </c>
    </row>
    <row r="5902" spans="1:4" ht="13.5" x14ac:dyDescent="0.25">
      <c r="A5902" s="456">
        <v>101725</v>
      </c>
      <c r="B5902" s="456" t="s">
        <v>9794</v>
      </c>
      <c r="C5902" s="456" t="s">
        <v>161</v>
      </c>
      <c r="D5902" s="457">
        <v>226.46</v>
      </c>
    </row>
    <row r="5903" spans="1:4" ht="13.5" x14ac:dyDescent="0.25">
      <c r="A5903" s="456">
        <v>101726</v>
      </c>
      <c r="B5903" s="456" t="s">
        <v>9795</v>
      </c>
      <c r="C5903" s="456" t="s">
        <v>161</v>
      </c>
      <c r="D5903" s="457">
        <v>155.97999999999999</v>
      </c>
    </row>
    <row r="5904" spans="1:4" ht="13.5" x14ac:dyDescent="0.25">
      <c r="A5904" s="456">
        <v>101731</v>
      </c>
      <c r="B5904" s="456" t="s">
        <v>9796</v>
      </c>
      <c r="C5904" s="456" t="s">
        <v>161</v>
      </c>
      <c r="D5904" s="457">
        <v>272.61</v>
      </c>
    </row>
    <row r="5905" spans="1:4" ht="13.5" x14ac:dyDescent="0.25">
      <c r="A5905" s="456">
        <v>101732</v>
      </c>
      <c r="B5905" s="456" t="s">
        <v>9797</v>
      </c>
      <c r="C5905" s="456" t="s">
        <v>161</v>
      </c>
      <c r="D5905" s="457">
        <v>81.739999999999995</v>
      </c>
    </row>
    <row r="5906" spans="1:4" ht="13.5" x14ac:dyDescent="0.25">
      <c r="A5906" s="456">
        <v>101094</v>
      </c>
      <c r="B5906" s="456" t="s">
        <v>9798</v>
      </c>
      <c r="C5906" s="456" t="s">
        <v>13</v>
      </c>
      <c r="D5906" s="457">
        <v>137.63</v>
      </c>
    </row>
    <row r="5907" spans="1:4" ht="13.5" x14ac:dyDescent="0.25">
      <c r="A5907" s="456">
        <v>101727</v>
      </c>
      <c r="B5907" s="456" t="s">
        <v>9799</v>
      </c>
      <c r="C5907" s="456" t="s">
        <v>161</v>
      </c>
      <c r="D5907" s="457">
        <v>160.07</v>
      </c>
    </row>
    <row r="5908" spans="1:4" ht="13.5" x14ac:dyDescent="0.25">
      <c r="A5908" s="456">
        <v>101733</v>
      </c>
      <c r="B5908" s="456" t="s">
        <v>9800</v>
      </c>
      <c r="C5908" s="456" t="s">
        <v>161</v>
      </c>
      <c r="D5908" s="457">
        <v>217.9</v>
      </c>
    </row>
    <row r="5909" spans="1:4" ht="13.5" x14ac:dyDescent="0.25">
      <c r="A5909" s="456">
        <v>101734</v>
      </c>
      <c r="B5909" s="456" t="s">
        <v>9801</v>
      </c>
      <c r="C5909" s="456" t="s">
        <v>161</v>
      </c>
      <c r="D5909" s="457">
        <v>332.01</v>
      </c>
    </row>
    <row r="5910" spans="1:4" ht="13.5" x14ac:dyDescent="0.25">
      <c r="A5910" s="456">
        <v>101735</v>
      </c>
      <c r="B5910" s="456" t="s">
        <v>9802</v>
      </c>
      <c r="C5910" s="456" t="s">
        <v>161</v>
      </c>
      <c r="D5910" s="457">
        <v>340.29</v>
      </c>
    </row>
    <row r="5911" spans="1:4" ht="13.5" x14ac:dyDescent="0.25">
      <c r="A5911" s="456">
        <v>101736</v>
      </c>
      <c r="B5911" s="456" t="s">
        <v>9803</v>
      </c>
      <c r="C5911" s="456" t="s">
        <v>161</v>
      </c>
      <c r="D5911" s="457">
        <v>76.42</v>
      </c>
    </row>
    <row r="5912" spans="1:4" ht="13.5" x14ac:dyDescent="0.25">
      <c r="A5912" s="456">
        <v>101737</v>
      </c>
      <c r="B5912" s="456" t="s">
        <v>9804</v>
      </c>
      <c r="C5912" s="456" t="s">
        <v>161</v>
      </c>
      <c r="D5912" s="457">
        <v>92.8</v>
      </c>
    </row>
    <row r="5913" spans="1:4" ht="13.5" x14ac:dyDescent="0.25">
      <c r="A5913" s="456">
        <v>101748</v>
      </c>
      <c r="B5913" s="456" t="s">
        <v>9805</v>
      </c>
      <c r="C5913" s="456" t="s">
        <v>161</v>
      </c>
      <c r="D5913" s="457">
        <v>2.78</v>
      </c>
    </row>
    <row r="5914" spans="1:4" ht="13.5" x14ac:dyDescent="0.25">
      <c r="A5914" s="456">
        <v>101092</v>
      </c>
      <c r="B5914" s="456" t="s">
        <v>9806</v>
      </c>
      <c r="C5914" s="456" t="s">
        <v>161</v>
      </c>
      <c r="D5914" s="457">
        <v>391.92</v>
      </c>
    </row>
    <row r="5915" spans="1:4" ht="13.5" x14ac:dyDescent="0.25">
      <c r="A5915" s="456">
        <v>101093</v>
      </c>
      <c r="B5915" s="456" t="s">
        <v>9807</v>
      </c>
      <c r="C5915" s="456" t="s">
        <v>161</v>
      </c>
      <c r="D5915" s="457">
        <v>512.41</v>
      </c>
    </row>
    <row r="5916" spans="1:4" ht="13.5" x14ac:dyDescent="0.25">
      <c r="A5916" s="456">
        <v>98695</v>
      </c>
      <c r="B5916" s="456" t="s">
        <v>9808</v>
      </c>
      <c r="C5916" s="456" t="s">
        <v>13</v>
      </c>
      <c r="D5916" s="457">
        <v>87.74</v>
      </c>
    </row>
    <row r="5917" spans="1:4" ht="13.5" x14ac:dyDescent="0.25">
      <c r="A5917" s="456">
        <v>98697</v>
      </c>
      <c r="B5917" s="456" t="s">
        <v>9809</v>
      </c>
      <c r="C5917" s="456" t="s">
        <v>13</v>
      </c>
      <c r="D5917" s="457">
        <v>58.37</v>
      </c>
    </row>
    <row r="5918" spans="1:4" ht="13.5" x14ac:dyDescent="0.25">
      <c r="A5918" s="456">
        <v>101738</v>
      </c>
      <c r="B5918" s="456" t="s">
        <v>9810</v>
      </c>
      <c r="C5918" s="456" t="s">
        <v>13</v>
      </c>
      <c r="D5918" s="457">
        <v>27.41</v>
      </c>
    </row>
    <row r="5919" spans="1:4" ht="13.5" x14ac:dyDescent="0.25">
      <c r="A5919" s="456">
        <v>101739</v>
      </c>
      <c r="B5919" s="456" t="s">
        <v>9811</v>
      </c>
      <c r="C5919" s="456" t="s">
        <v>13</v>
      </c>
      <c r="D5919" s="457">
        <v>29.79</v>
      </c>
    </row>
    <row r="5920" spans="1:4" ht="13.5" x14ac:dyDescent="0.25">
      <c r="A5920" s="456">
        <v>88648</v>
      </c>
      <c r="B5920" s="456" t="s">
        <v>2921</v>
      </c>
      <c r="C5920" s="456" t="s">
        <v>13</v>
      </c>
      <c r="D5920" s="457">
        <v>6.61</v>
      </c>
    </row>
    <row r="5921" spans="1:4" ht="13.5" x14ac:dyDescent="0.25">
      <c r="A5921" s="456">
        <v>88649</v>
      </c>
      <c r="B5921" s="456" t="s">
        <v>2922</v>
      </c>
      <c r="C5921" s="456" t="s">
        <v>13</v>
      </c>
      <c r="D5921" s="457">
        <v>7.52</v>
      </c>
    </row>
    <row r="5922" spans="1:4" ht="13.5" x14ac:dyDescent="0.25">
      <c r="A5922" s="456">
        <v>88650</v>
      </c>
      <c r="B5922" s="456" t="s">
        <v>2923</v>
      </c>
      <c r="C5922" s="456" t="s">
        <v>13</v>
      </c>
      <c r="D5922" s="457">
        <v>14.84</v>
      </c>
    </row>
    <row r="5923" spans="1:4" ht="13.5" x14ac:dyDescent="0.25">
      <c r="A5923" s="456">
        <v>96467</v>
      </c>
      <c r="B5923" s="456" t="s">
        <v>2924</v>
      </c>
      <c r="C5923" s="456" t="s">
        <v>13</v>
      </c>
      <c r="D5923" s="457">
        <v>5.98</v>
      </c>
    </row>
    <row r="5924" spans="1:4" ht="13.5" x14ac:dyDescent="0.25">
      <c r="A5924" s="456">
        <v>101740</v>
      </c>
      <c r="B5924" s="456" t="s">
        <v>9812</v>
      </c>
      <c r="C5924" s="456" t="s">
        <v>13</v>
      </c>
      <c r="D5924" s="457">
        <v>39.85</v>
      </c>
    </row>
    <row r="5925" spans="1:4" ht="13.5" x14ac:dyDescent="0.25">
      <c r="A5925" s="456">
        <v>101741</v>
      </c>
      <c r="B5925" s="456" t="s">
        <v>9813</v>
      </c>
      <c r="C5925" s="456" t="s">
        <v>13</v>
      </c>
      <c r="D5925" s="457">
        <v>18.63</v>
      </c>
    </row>
    <row r="5926" spans="1:4" ht="13.5" x14ac:dyDescent="0.25">
      <c r="A5926" s="456">
        <v>94990</v>
      </c>
      <c r="B5926" s="456" t="s">
        <v>2925</v>
      </c>
      <c r="C5926" s="456" t="s">
        <v>1055</v>
      </c>
      <c r="D5926" s="457">
        <v>687.22</v>
      </c>
    </row>
    <row r="5927" spans="1:4" ht="13.5" x14ac:dyDescent="0.25">
      <c r="A5927" s="456">
        <v>94991</v>
      </c>
      <c r="B5927" s="456" t="s">
        <v>2926</v>
      </c>
      <c r="C5927" s="456" t="s">
        <v>1055</v>
      </c>
      <c r="D5927" s="457">
        <v>750.24</v>
      </c>
    </row>
    <row r="5928" spans="1:4" ht="13.5" x14ac:dyDescent="0.25">
      <c r="A5928" s="456">
        <v>94992</v>
      </c>
      <c r="B5928" s="456" t="s">
        <v>2927</v>
      </c>
      <c r="C5928" s="456" t="s">
        <v>161</v>
      </c>
      <c r="D5928" s="457">
        <v>102.18</v>
      </c>
    </row>
    <row r="5929" spans="1:4" ht="13.5" x14ac:dyDescent="0.25">
      <c r="A5929" s="456">
        <v>94993</v>
      </c>
      <c r="B5929" s="456" t="s">
        <v>2928</v>
      </c>
      <c r="C5929" s="456" t="s">
        <v>161</v>
      </c>
      <c r="D5929" s="457">
        <v>105.96</v>
      </c>
    </row>
    <row r="5930" spans="1:4" ht="13.5" x14ac:dyDescent="0.25">
      <c r="A5930" s="456">
        <v>94994</v>
      </c>
      <c r="B5930" s="456" t="s">
        <v>2929</v>
      </c>
      <c r="C5930" s="456" t="s">
        <v>161</v>
      </c>
      <c r="D5930" s="457">
        <v>117.03</v>
      </c>
    </row>
    <row r="5931" spans="1:4" ht="13.5" x14ac:dyDescent="0.25">
      <c r="A5931" s="456">
        <v>94995</v>
      </c>
      <c r="B5931" s="456" t="s">
        <v>2930</v>
      </c>
      <c r="C5931" s="456" t="s">
        <v>161</v>
      </c>
      <c r="D5931" s="457">
        <v>122.07</v>
      </c>
    </row>
    <row r="5932" spans="1:4" ht="13.5" x14ac:dyDescent="0.25">
      <c r="A5932" s="456">
        <v>94996</v>
      </c>
      <c r="B5932" s="456" t="s">
        <v>2931</v>
      </c>
      <c r="C5932" s="456" t="s">
        <v>161</v>
      </c>
      <c r="D5932" s="457">
        <v>130.87</v>
      </c>
    </row>
    <row r="5933" spans="1:4" ht="13.5" x14ac:dyDescent="0.25">
      <c r="A5933" s="456">
        <v>94997</v>
      </c>
      <c r="B5933" s="456" t="s">
        <v>2932</v>
      </c>
      <c r="C5933" s="456" t="s">
        <v>161</v>
      </c>
      <c r="D5933" s="457">
        <v>137.18</v>
      </c>
    </row>
    <row r="5934" spans="1:4" ht="13.5" x14ac:dyDescent="0.25">
      <c r="A5934" s="456">
        <v>94998</v>
      </c>
      <c r="B5934" s="456" t="s">
        <v>2933</v>
      </c>
      <c r="C5934" s="456" t="s">
        <v>161</v>
      </c>
      <c r="D5934" s="457">
        <v>145.54</v>
      </c>
    </row>
    <row r="5935" spans="1:4" ht="13.5" x14ac:dyDescent="0.25">
      <c r="A5935" s="456">
        <v>94999</v>
      </c>
      <c r="B5935" s="456" t="s">
        <v>2934</v>
      </c>
      <c r="C5935" s="456" t="s">
        <v>161</v>
      </c>
      <c r="D5935" s="457">
        <v>153.1</v>
      </c>
    </row>
    <row r="5936" spans="1:4" ht="13.5" x14ac:dyDescent="0.25">
      <c r="A5936" s="456">
        <v>101747</v>
      </c>
      <c r="B5936" s="456" t="s">
        <v>9814</v>
      </c>
      <c r="C5936" s="456" t="s">
        <v>161</v>
      </c>
      <c r="D5936" s="457">
        <v>72.41</v>
      </c>
    </row>
    <row r="5937" spans="1:4" ht="13.5" x14ac:dyDescent="0.25">
      <c r="A5937" s="456">
        <v>101743</v>
      </c>
      <c r="B5937" s="456" t="s">
        <v>9815</v>
      </c>
      <c r="C5937" s="456" t="s">
        <v>161</v>
      </c>
      <c r="D5937" s="457">
        <v>154.63999999999999</v>
      </c>
    </row>
    <row r="5938" spans="1:4" ht="13.5" x14ac:dyDescent="0.25">
      <c r="A5938" s="456">
        <v>101744</v>
      </c>
      <c r="B5938" s="456" t="s">
        <v>9816</v>
      </c>
      <c r="C5938" s="456" t="s">
        <v>161</v>
      </c>
      <c r="D5938" s="457">
        <v>123.27</v>
      </c>
    </row>
    <row r="5939" spans="1:4" ht="13.5" x14ac:dyDescent="0.25">
      <c r="A5939" s="456">
        <v>101745</v>
      </c>
      <c r="B5939" s="456" t="s">
        <v>9817</v>
      </c>
      <c r="C5939" s="456" t="s">
        <v>161</v>
      </c>
      <c r="D5939" s="457">
        <v>151.44</v>
      </c>
    </row>
    <row r="5940" spans="1:4" ht="13.5" x14ac:dyDescent="0.25">
      <c r="A5940" s="456">
        <v>87620</v>
      </c>
      <c r="B5940" s="456" t="s">
        <v>12345</v>
      </c>
      <c r="C5940" s="456" t="s">
        <v>161</v>
      </c>
      <c r="D5940" s="457">
        <v>28.44</v>
      </c>
    </row>
    <row r="5941" spans="1:4" ht="13.5" x14ac:dyDescent="0.25">
      <c r="A5941" s="456">
        <v>87622</v>
      </c>
      <c r="B5941" s="456" t="s">
        <v>12346</v>
      </c>
      <c r="C5941" s="456" t="s">
        <v>161</v>
      </c>
      <c r="D5941" s="457">
        <v>31.63</v>
      </c>
    </row>
    <row r="5942" spans="1:4" ht="13.5" x14ac:dyDescent="0.25">
      <c r="A5942" s="456">
        <v>87623</v>
      </c>
      <c r="B5942" s="456" t="s">
        <v>12347</v>
      </c>
      <c r="C5942" s="456" t="s">
        <v>161</v>
      </c>
      <c r="D5942" s="457">
        <v>74.36</v>
      </c>
    </row>
    <row r="5943" spans="1:4" ht="13.5" x14ac:dyDescent="0.25">
      <c r="A5943" s="456">
        <v>87624</v>
      </c>
      <c r="B5943" s="456" t="s">
        <v>12347</v>
      </c>
      <c r="C5943" s="456" t="s">
        <v>161</v>
      </c>
      <c r="D5943" s="457">
        <v>80.17</v>
      </c>
    </row>
    <row r="5944" spans="1:4" ht="13.5" x14ac:dyDescent="0.25">
      <c r="A5944" s="456">
        <v>87630</v>
      </c>
      <c r="B5944" s="456" t="s">
        <v>12348</v>
      </c>
      <c r="C5944" s="456" t="s">
        <v>161</v>
      </c>
      <c r="D5944" s="457">
        <v>35.68</v>
      </c>
    </row>
    <row r="5945" spans="1:4" ht="13.5" x14ac:dyDescent="0.25">
      <c r="A5945" s="456">
        <v>87632</v>
      </c>
      <c r="B5945" s="456" t="s">
        <v>12349</v>
      </c>
      <c r="C5945" s="456" t="s">
        <v>161</v>
      </c>
      <c r="D5945" s="457">
        <v>40.119999999999997</v>
      </c>
    </row>
    <row r="5946" spans="1:4" ht="13.5" x14ac:dyDescent="0.25">
      <c r="A5946" s="456">
        <v>87633</v>
      </c>
      <c r="B5946" s="456" t="s">
        <v>12350</v>
      </c>
      <c r="C5946" s="456" t="s">
        <v>161</v>
      </c>
      <c r="D5946" s="457">
        <v>99.52</v>
      </c>
    </row>
    <row r="5947" spans="1:4" ht="13.5" x14ac:dyDescent="0.25">
      <c r="A5947" s="456">
        <v>87634</v>
      </c>
      <c r="B5947" s="456" t="s">
        <v>12351</v>
      </c>
      <c r="C5947" s="456" t="s">
        <v>161</v>
      </c>
      <c r="D5947" s="457">
        <v>107.61</v>
      </c>
    </row>
    <row r="5948" spans="1:4" ht="13.5" x14ac:dyDescent="0.25">
      <c r="A5948" s="456">
        <v>87640</v>
      </c>
      <c r="B5948" s="456" t="s">
        <v>12352</v>
      </c>
      <c r="C5948" s="456" t="s">
        <v>161</v>
      </c>
      <c r="D5948" s="457">
        <v>41.61</v>
      </c>
    </row>
    <row r="5949" spans="1:4" ht="13.5" x14ac:dyDescent="0.25">
      <c r="A5949" s="456">
        <v>87642</v>
      </c>
      <c r="B5949" s="456" t="s">
        <v>12353</v>
      </c>
      <c r="C5949" s="456" t="s">
        <v>161</v>
      </c>
      <c r="D5949" s="457">
        <v>47.07</v>
      </c>
    </row>
    <row r="5950" spans="1:4" ht="13.5" x14ac:dyDescent="0.25">
      <c r="A5950" s="456">
        <v>87643</v>
      </c>
      <c r="B5950" s="456" t="s">
        <v>12354</v>
      </c>
      <c r="C5950" s="456" t="s">
        <v>161</v>
      </c>
      <c r="D5950" s="457">
        <v>120.12</v>
      </c>
    </row>
    <row r="5951" spans="1:4" ht="13.5" x14ac:dyDescent="0.25">
      <c r="A5951" s="456">
        <v>87644</v>
      </c>
      <c r="B5951" s="456" t="s">
        <v>12355</v>
      </c>
      <c r="C5951" s="456" t="s">
        <v>161</v>
      </c>
      <c r="D5951" s="457">
        <v>130.06</v>
      </c>
    </row>
    <row r="5952" spans="1:4" ht="13.5" x14ac:dyDescent="0.25">
      <c r="A5952" s="456">
        <v>87680</v>
      </c>
      <c r="B5952" s="456" t="s">
        <v>12356</v>
      </c>
      <c r="C5952" s="456" t="s">
        <v>161</v>
      </c>
      <c r="D5952" s="457">
        <v>34.99</v>
      </c>
    </row>
    <row r="5953" spans="1:4" ht="13.5" x14ac:dyDescent="0.25">
      <c r="A5953" s="456">
        <v>87682</v>
      </c>
      <c r="B5953" s="456" t="s">
        <v>12357</v>
      </c>
      <c r="C5953" s="456" t="s">
        <v>161</v>
      </c>
      <c r="D5953" s="457">
        <v>40.450000000000003</v>
      </c>
    </row>
    <row r="5954" spans="1:4" ht="13.5" x14ac:dyDescent="0.25">
      <c r="A5954" s="456">
        <v>87683</v>
      </c>
      <c r="B5954" s="456" t="s">
        <v>12358</v>
      </c>
      <c r="C5954" s="456" t="s">
        <v>161</v>
      </c>
      <c r="D5954" s="457">
        <v>113.5</v>
      </c>
    </row>
    <row r="5955" spans="1:4" ht="13.5" x14ac:dyDescent="0.25">
      <c r="A5955" s="456">
        <v>87684</v>
      </c>
      <c r="B5955" s="456" t="s">
        <v>12359</v>
      </c>
      <c r="C5955" s="456" t="s">
        <v>161</v>
      </c>
      <c r="D5955" s="457">
        <v>123.44</v>
      </c>
    </row>
    <row r="5956" spans="1:4" ht="13.5" x14ac:dyDescent="0.25">
      <c r="A5956" s="456">
        <v>87690</v>
      </c>
      <c r="B5956" s="456" t="s">
        <v>12360</v>
      </c>
      <c r="C5956" s="456" t="s">
        <v>161</v>
      </c>
      <c r="D5956" s="457">
        <v>40.090000000000003</v>
      </c>
    </row>
    <row r="5957" spans="1:4" ht="13.5" x14ac:dyDescent="0.25">
      <c r="A5957" s="456">
        <v>87692</v>
      </c>
      <c r="B5957" s="456" t="s">
        <v>12361</v>
      </c>
      <c r="C5957" s="456" t="s">
        <v>161</v>
      </c>
      <c r="D5957" s="457">
        <v>46.35</v>
      </c>
    </row>
    <row r="5958" spans="1:4" ht="13.5" x14ac:dyDescent="0.25">
      <c r="A5958" s="456">
        <v>87693</v>
      </c>
      <c r="B5958" s="456" t="s">
        <v>12362</v>
      </c>
      <c r="C5958" s="456" t="s">
        <v>161</v>
      </c>
      <c r="D5958" s="457">
        <v>130</v>
      </c>
    </row>
    <row r="5959" spans="1:4" ht="13.5" x14ac:dyDescent="0.25">
      <c r="A5959" s="456">
        <v>87694</v>
      </c>
      <c r="B5959" s="456" t="s">
        <v>12363</v>
      </c>
      <c r="C5959" s="456" t="s">
        <v>161</v>
      </c>
      <c r="D5959" s="457">
        <v>141.38999999999999</v>
      </c>
    </row>
    <row r="5960" spans="1:4" ht="13.5" x14ac:dyDescent="0.25">
      <c r="A5960" s="456">
        <v>87700</v>
      </c>
      <c r="B5960" s="456" t="s">
        <v>12364</v>
      </c>
      <c r="C5960" s="456" t="s">
        <v>161</v>
      </c>
      <c r="D5960" s="457">
        <v>43.32</v>
      </c>
    </row>
    <row r="5961" spans="1:4" ht="13.5" x14ac:dyDescent="0.25">
      <c r="A5961" s="456">
        <v>87702</v>
      </c>
      <c r="B5961" s="456" t="s">
        <v>12365</v>
      </c>
      <c r="C5961" s="456" t="s">
        <v>161</v>
      </c>
      <c r="D5961" s="457">
        <v>50.14</v>
      </c>
    </row>
    <row r="5962" spans="1:4" ht="13.5" x14ac:dyDescent="0.25">
      <c r="A5962" s="456">
        <v>87703</v>
      </c>
      <c r="B5962" s="456" t="s">
        <v>12366</v>
      </c>
      <c r="C5962" s="456" t="s">
        <v>161</v>
      </c>
      <c r="D5962" s="457">
        <v>141.22999999999999</v>
      </c>
    </row>
    <row r="5963" spans="1:4" ht="13.5" x14ac:dyDescent="0.25">
      <c r="A5963" s="456">
        <v>87704</v>
      </c>
      <c r="B5963" s="456" t="s">
        <v>12367</v>
      </c>
      <c r="C5963" s="456" t="s">
        <v>161</v>
      </c>
      <c r="D5963" s="457">
        <v>153.63</v>
      </c>
    </row>
    <row r="5964" spans="1:4" ht="13.5" x14ac:dyDescent="0.25">
      <c r="A5964" s="456">
        <v>87735</v>
      </c>
      <c r="B5964" s="456" t="s">
        <v>12368</v>
      </c>
      <c r="C5964" s="456" t="s">
        <v>161</v>
      </c>
      <c r="D5964" s="457">
        <v>37.74</v>
      </c>
    </row>
    <row r="5965" spans="1:4" ht="13.5" x14ac:dyDescent="0.25">
      <c r="A5965" s="456">
        <v>87737</v>
      </c>
      <c r="B5965" s="456" t="s">
        <v>12369</v>
      </c>
      <c r="C5965" s="456" t="s">
        <v>161</v>
      </c>
      <c r="D5965" s="457">
        <v>40.93</v>
      </c>
    </row>
    <row r="5966" spans="1:4" ht="13.5" x14ac:dyDescent="0.25">
      <c r="A5966" s="456">
        <v>87738</v>
      </c>
      <c r="B5966" s="456" t="s">
        <v>12370</v>
      </c>
      <c r="C5966" s="456" t="s">
        <v>161</v>
      </c>
      <c r="D5966" s="457">
        <v>83.66</v>
      </c>
    </row>
    <row r="5967" spans="1:4" ht="13.5" x14ac:dyDescent="0.25">
      <c r="A5967" s="456">
        <v>87739</v>
      </c>
      <c r="B5967" s="456" t="s">
        <v>12371</v>
      </c>
      <c r="C5967" s="456" t="s">
        <v>161</v>
      </c>
      <c r="D5967" s="457">
        <v>89.47</v>
      </c>
    </row>
    <row r="5968" spans="1:4" ht="13.5" x14ac:dyDescent="0.25">
      <c r="A5968" s="456">
        <v>87745</v>
      </c>
      <c r="B5968" s="456" t="s">
        <v>12372</v>
      </c>
      <c r="C5968" s="456" t="s">
        <v>161</v>
      </c>
      <c r="D5968" s="457">
        <v>44.99</v>
      </c>
    </row>
    <row r="5969" spans="1:4" ht="13.5" x14ac:dyDescent="0.25">
      <c r="A5969" s="456">
        <v>87747</v>
      </c>
      <c r="B5969" s="456" t="s">
        <v>12373</v>
      </c>
      <c r="C5969" s="456" t="s">
        <v>161</v>
      </c>
      <c r="D5969" s="457">
        <v>49.43</v>
      </c>
    </row>
    <row r="5970" spans="1:4" ht="13.5" x14ac:dyDescent="0.25">
      <c r="A5970" s="456">
        <v>87748</v>
      </c>
      <c r="B5970" s="456" t="s">
        <v>12374</v>
      </c>
      <c r="C5970" s="456" t="s">
        <v>161</v>
      </c>
      <c r="D5970" s="457">
        <v>108.83</v>
      </c>
    </row>
    <row r="5971" spans="1:4" ht="13.5" x14ac:dyDescent="0.25">
      <c r="A5971" s="456">
        <v>87749</v>
      </c>
      <c r="B5971" s="456" t="s">
        <v>12375</v>
      </c>
      <c r="C5971" s="456" t="s">
        <v>161</v>
      </c>
      <c r="D5971" s="457">
        <v>116.92</v>
      </c>
    </row>
    <row r="5972" spans="1:4" ht="13.5" x14ac:dyDescent="0.25">
      <c r="A5972" s="456">
        <v>87755</v>
      </c>
      <c r="B5972" s="456" t="s">
        <v>12376</v>
      </c>
      <c r="C5972" s="456" t="s">
        <v>161</v>
      </c>
      <c r="D5972" s="457">
        <v>40.229999999999997</v>
      </c>
    </row>
    <row r="5973" spans="1:4" ht="13.5" x14ac:dyDescent="0.25">
      <c r="A5973" s="456">
        <v>87757</v>
      </c>
      <c r="B5973" s="456" t="s">
        <v>12377</v>
      </c>
      <c r="C5973" s="456" t="s">
        <v>161</v>
      </c>
      <c r="D5973" s="457">
        <v>44.67</v>
      </c>
    </row>
    <row r="5974" spans="1:4" ht="13.5" x14ac:dyDescent="0.25">
      <c r="A5974" s="456">
        <v>87758</v>
      </c>
      <c r="B5974" s="456" t="s">
        <v>12378</v>
      </c>
      <c r="C5974" s="456" t="s">
        <v>161</v>
      </c>
      <c r="D5974" s="457">
        <v>104.07</v>
      </c>
    </row>
    <row r="5975" spans="1:4" ht="13.5" x14ac:dyDescent="0.25">
      <c r="A5975" s="456">
        <v>87759</v>
      </c>
      <c r="B5975" s="456" t="s">
        <v>12379</v>
      </c>
      <c r="C5975" s="456" t="s">
        <v>161</v>
      </c>
      <c r="D5975" s="457">
        <v>112.16</v>
      </c>
    </row>
    <row r="5976" spans="1:4" ht="13.5" x14ac:dyDescent="0.25">
      <c r="A5976" s="456">
        <v>87765</v>
      </c>
      <c r="B5976" s="456" t="s">
        <v>12380</v>
      </c>
      <c r="C5976" s="456" t="s">
        <v>161</v>
      </c>
      <c r="D5976" s="457">
        <v>46.21</v>
      </c>
    </row>
    <row r="5977" spans="1:4" ht="13.5" x14ac:dyDescent="0.25">
      <c r="A5977" s="456">
        <v>87767</v>
      </c>
      <c r="B5977" s="456" t="s">
        <v>12381</v>
      </c>
      <c r="C5977" s="456" t="s">
        <v>161</v>
      </c>
      <c r="D5977" s="457">
        <v>51.67</v>
      </c>
    </row>
    <row r="5978" spans="1:4" ht="13.5" x14ac:dyDescent="0.25">
      <c r="A5978" s="456">
        <v>87768</v>
      </c>
      <c r="B5978" s="456" t="s">
        <v>12382</v>
      </c>
      <c r="C5978" s="456" t="s">
        <v>161</v>
      </c>
      <c r="D5978" s="457">
        <v>124.72</v>
      </c>
    </row>
    <row r="5979" spans="1:4" ht="13.5" x14ac:dyDescent="0.25">
      <c r="A5979" s="456">
        <v>87769</v>
      </c>
      <c r="B5979" s="456" t="s">
        <v>12383</v>
      </c>
      <c r="C5979" s="456" t="s">
        <v>161</v>
      </c>
      <c r="D5979" s="457">
        <v>134.66</v>
      </c>
    </row>
    <row r="5980" spans="1:4" ht="13.5" x14ac:dyDescent="0.25">
      <c r="A5980" s="456">
        <v>88470</v>
      </c>
      <c r="B5980" s="456" t="s">
        <v>12384</v>
      </c>
      <c r="C5980" s="456" t="s">
        <v>161</v>
      </c>
      <c r="D5980" s="457">
        <v>26.84</v>
      </c>
    </row>
    <row r="5981" spans="1:4" ht="13.5" x14ac:dyDescent="0.25">
      <c r="A5981" s="456">
        <v>88471</v>
      </c>
      <c r="B5981" s="456" t="s">
        <v>12385</v>
      </c>
      <c r="C5981" s="456" t="s">
        <v>161</v>
      </c>
      <c r="D5981" s="457">
        <v>33.46</v>
      </c>
    </row>
    <row r="5982" spans="1:4" ht="13.5" x14ac:dyDescent="0.25">
      <c r="A5982" s="456">
        <v>88472</v>
      </c>
      <c r="B5982" s="456" t="s">
        <v>12386</v>
      </c>
      <c r="C5982" s="456" t="s">
        <v>161</v>
      </c>
      <c r="D5982" s="457">
        <v>38.729999999999997</v>
      </c>
    </row>
    <row r="5983" spans="1:4" ht="13.5" x14ac:dyDescent="0.25">
      <c r="A5983" s="456">
        <v>88476</v>
      </c>
      <c r="B5983" s="456" t="s">
        <v>12387</v>
      </c>
      <c r="C5983" s="456" t="s">
        <v>161</v>
      </c>
      <c r="D5983" s="457">
        <v>24.7</v>
      </c>
    </row>
    <row r="5984" spans="1:4" ht="13.5" x14ac:dyDescent="0.25">
      <c r="A5984" s="456">
        <v>88477</v>
      </c>
      <c r="B5984" s="456" t="s">
        <v>12388</v>
      </c>
      <c r="C5984" s="456" t="s">
        <v>161</v>
      </c>
      <c r="D5984" s="457">
        <v>32.92</v>
      </c>
    </row>
    <row r="5985" spans="1:4" ht="13.5" x14ac:dyDescent="0.25">
      <c r="A5985" s="456">
        <v>88478</v>
      </c>
      <c r="B5985" s="456" t="s">
        <v>12389</v>
      </c>
      <c r="C5985" s="456" t="s">
        <v>161</v>
      </c>
      <c r="D5985" s="457">
        <v>39.72</v>
      </c>
    </row>
    <row r="5986" spans="1:4" ht="13.5" x14ac:dyDescent="0.25">
      <c r="A5986" s="456">
        <v>90930</v>
      </c>
      <c r="B5986" s="456" t="s">
        <v>12390</v>
      </c>
      <c r="C5986" s="456" t="s">
        <v>161</v>
      </c>
      <c r="D5986" s="457">
        <v>69.27</v>
      </c>
    </row>
    <row r="5987" spans="1:4" ht="13.5" x14ac:dyDescent="0.25">
      <c r="A5987" s="456">
        <v>90932</v>
      </c>
      <c r="B5987" s="456" t="s">
        <v>12391</v>
      </c>
      <c r="C5987" s="456" t="s">
        <v>161</v>
      </c>
      <c r="D5987" s="457">
        <v>75.53</v>
      </c>
    </row>
    <row r="5988" spans="1:4" ht="13.5" x14ac:dyDescent="0.25">
      <c r="A5988" s="456">
        <v>90933</v>
      </c>
      <c r="B5988" s="456" t="s">
        <v>12392</v>
      </c>
      <c r="C5988" s="456" t="s">
        <v>161</v>
      </c>
      <c r="D5988" s="457">
        <v>159.18</v>
      </c>
    </row>
    <row r="5989" spans="1:4" ht="13.5" x14ac:dyDescent="0.25">
      <c r="A5989" s="456">
        <v>90934</v>
      </c>
      <c r="B5989" s="456" t="s">
        <v>12393</v>
      </c>
      <c r="C5989" s="456" t="s">
        <v>161</v>
      </c>
      <c r="D5989" s="457">
        <v>170.57</v>
      </c>
    </row>
    <row r="5990" spans="1:4" ht="13.5" x14ac:dyDescent="0.25">
      <c r="A5990" s="456">
        <v>90940</v>
      </c>
      <c r="B5990" s="456" t="s">
        <v>12394</v>
      </c>
      <c r="C5990" s="456" t="s">
        <v>161</v>
      </c>
      <c r="D5990" s="457">
        <v>73.510000000000005</v>
      </c>
    </row>
    <row r="5991" spans="1:4" ht="13.5" x14ac:dyDescent="0.25">
      <c r="A5991" s="456">
        <v>90942</v>
      </c>
      <c r="B5991" s="456" t="s">
        <v>12395</v>
      </c>
      <c r="C5991" s="456" t="s">
        <v>161</v>
      </c>
      <c r="D5991" s="457">
        <v>80.33</v>
      </c>
    </row>
    <row r="5992" spans="1:4" ht="13.5" x14ac:dyDescent="0.25">
      <c r="A5992" s="456">
        <v>90943</v>
      </c>
      <c r="B5992" s="456" t="s">
        <v>12396</v>
      </c>
      <c r="C5992" s="456" t="s">
        <v>161</v>
      </c>
      <c r="D5992" s="457">
        <v>171.42</v>
      </c>
    </row>
    <row r="5993" spans="1:4" ht="13.5" x14ac:dyDescent="0.25">
      <c r="A5993" s="456">
        <v>90944</v>
      </c>
      <c r="B5993" s="456" t="s">
        <v>12397</v>
      </c>
      <c r="C5993" s="456" t="s">
        <v>161</v>
      </c>
      <c r="D5993" s="457">
        <v>183.82</v>
      </c>
    </row>
    <row r="5994" spans="1:4" ht="13.5" x14ac:dyDescent="0.25">
      <c r="A5994" s="456">
        <v>90950</v>
      </c>
      <c r="B5994" s="456" t="s">
        <v>12398</v>
      </c>
      <c r="C5994" s="456" t="s">
        <v>161</v>
      </c>
      <c r="D5994" s="457">
        <v>81.25</v>
      </c>
    </row>
    <row r="5995" spans="1:4" ht="13.5" x14ac:dyDescent="0.25">
      <c r="A5995" s="456">
        <v>90952</v>
      </c>
      <c r="B5995" s="456" t="s">
        <v>12399</v>
      </c>
      <c r="C5995" s="456" t="s">
        <v>161</v>
      </c>
      <c r="D5995" s="457">
        <v>89.09</v>
      </c>
    </row>
    <row r="5996" spans="1:4" ht="13.5" x14ac:dyDescent="0.25">
      <c r="A5996" s="456">
        <v>90953</v>
      </c>
      <c r="B5996" s="456" t="s">
        <v>12400</v>
      </c>
      <c r="C5996" s="456" t="s">
        <v>161</v>
      </c>
      <c r="D5996" s="457">
        <v>193.83</v>
      </c>
    </row>
    <row r="5997" spans="1:4" ht="13.5" x14ac:dyDescent="0.25">
      <c r="A5997" s="456">
        <v>90954</v>
      </c>
      <c r="B5997" s="456" t="s">
        <v>12401</v>
      </c>
      <c r="C5997" s="456" t="s">
        <v>161</v>
      </c>
      <c r="D5997" s="457">
        <v>208.09</v>
      </c>
    </row>
    <row r="5998" spans="1:4" ht="13.5" x14ac:dyDescent="0.25">
      <c r="A5998" s="456">
        <v>94438</v>
      </c>
      <c r="B5998" s="456" t="s">
        <v>2935</v>
      </c>
      <c r="C5998" s="456" t="s">
        <v>161</v>
      </c>
      <c r="D5998" s="457">
        <v>38.26</v>
      </c>
    </row>
    <row r="5999" spans="1:4" ht="13.5" x14ac:dyDescent="0.25">
      <c r="A5999" s="456">
        <v>94439</v>
      </c>
      <c r="B5999" s="456" t="s">
        <v>12402</v>
      </c>
      <c r="C5999" s="456" t="s">
        <v>161</v>
      </c>
      <c r="D5999" s="457">
        <v>43.02</v>
      </c>
    </row>
    <row r="6000" spans="1:4" ht="13.5" x14ac:dyDescent="0.25">
      <c r="A6000" s="456">
        <v>94779</v>
      </c>
      <c r="B6000" s="456" t="s">
        <v>2936</v>
      </c>
      <c r="C6000" s="456" t="s">
        <v>161</v>
      </c>
      <c r="D6000" s="457">
        <v>37.229999999999997</v>
      </c>
    </row>
    <row r="6001" spans="1:4" ht="13.5" x14ac:dyDescent="0.25">
      <c r="A6001" s="456">
        <v>94782</v>
      </c>
      <c r="B6001" s="456" t="s">
        <v>12403</v>
      </c>
      <c r="C6001" s="456" t="s">
        <v>161</v>
      </c>
      <c r="D6001" s="457">
        <v>42.5</v>
      </c>
    </row>
    <row r="6002" spans="1:4" ht="13.5" x14ac:dyDescent="0.25">
      <c r="A6002" s="456">
        <v>102803</v>
      </c>
      <c r="B6002" s="456" t="s">
        <v>12404</v>
      </c>
      <c r="C6002" s="456" t="s">
        <v>161</v>
      </c>
      <c r="D6002" s="457">
        <v>1.88</v>
      </c>
    </row>
    <row r="6003" spans="1:4" ht="13.5" x14ac:dyDescent="0.25">
      <c r="A6003" s="456">
        <v>101742</v>
      </c>
      <c r="B6003" s="456" t="s">
        <v>9818</v>
      </c>
      <c r="C6003" s="456" t="s">
        <v>13</v>
      </c>
      <c r="D6003" s="457">
        <v>48.07</v>
      </c>
    </row>
    <row r="6004" spans="1:4" ht="13.5" x14ac:dyDescent="0.25">
      <c r="A6004" s="456">
        <v>87871</v>
      </c>
      <c r="B6004" s="456" t="s">
        <v>2937</v>
      </c>
      <c r="C6004" s="456" t="s">
        <v>161</v>
      </c>
      <c r="D6004" s="457">
        <v>14.71</v>
      </c>
    </row>
    <row r="6005" spans="1:4" ht="13.5" x14ac:dyDescent="0.25">
      <c r="A6005" s="456">
        <v>87872</v>
      </c>
      <c r="B6005" s="456" t="s">
        <v>2938</v>
      </c>
      <c r="C6005" s="456" t="s">
        <v>161</v>
      </c>
      <c r="D6005" s="457">
        <v>14.04</v>
      </c>
    </row>
    <row r="6006" spans="1:4" ht="13.5" x14ac:dyDescent="0.25">
      <c r="A6006" s="456">
        <v>87873</v>
      </c>
      <c r="B6006" s="456" t="s">
        <v>2939</v>
      </c>
      <c r="C6006" s="456" t="s">
        <v>161</v>
      </c>
      <c r="D6006" s="457">
        <v>9.14</v>
      </c>
    </row>
    <row r="6007" spans="1:4" ht="13.5" x14ac:dyDescent="0.25">
      <c r="A6007" s="456">
        <v>87874</v>
      </c>
      <c r="B6007" s="456" t="s">
        <v>2940</v>
      </c>
      <c r="C6007" s="456" t="s">
        <v>161</v>
      </c>
      <c r="D6007" s="457">
        <v>9</v>
      </c>
    </row>
    <row r="6008" spans="1:4" ht="13.5" x14ac:dyDescent="0.25">
      <c r="A6008" s="456">
        <v>87876</v>
      </c>
      <c r="B6008" s="456" t="s">
        <v>2941</v>
      </c>
      <c r="C6008" s="456" t="s">
        <v>161</v>
      </c>
      <c r="D6008" s="457">
        <v>9.39</v>
      </c>
    </row>
    <row r="6009" spans="1:4" ht="13.5" x14ac:dyDescent="0.25">
      <c r="A6009" s="456">
        <v>87877</v>
      </c>
      <c r="B6009" s="456" t="s">
        <v>2942</v>
      </c>
      <c r="C6009" s="456" t="s">
        <v>161</v>
      </c>
      <c r="D6009" s="457">
        <v>9.06</v>
      </c>
    </row>
    <row r="6010" spans="1:4" ht="13.5" x14ac:dyDescent="0.25">
      <c r="A6010" s="456">
        <v>87878</v>
      </c>
      <c r="B6010" s="456" t="s">
        <v>2943</v>
      </c>
      <c r="C6010" s="456" t="s">
        <v>161</v>
      </c>
      <c r="D6010" s="457">
        <v>3.97</v>
      </c>
    </row>
    <row r="6011" spans="1:4" ht="13.5" x14ac:dyDescent="0.25">
      <c r="A6011" s="456">
        <v>87879</v>
      </c>
      <c r="B6011" s="456" t="s">
        <v>2944</v>
      </c>
      <c r="C6011" s="456" t="s">
        <v>161</v>
      </c>
      <c r="D6011" s="457">
        <v>3.49</v>
      </c>
    </row>
    <row r="6012" spans="1:4" ht="13.5" x14ac:dyDescent="0.25">
      <c r="A6012" s="456">
        <v>87881</v>
      </c>
      <c r="B6012" s="456" t="s">
        <v>2945</v>
      </c>
      <c r="C6012" s="456" t="s">
        <v>161</v>
      </c>
      <c r="D6012" s="457">
        <v>9.0500000000000007</v>
      </c>
    </row>
    <row r="6013" spans="1:4" ht="13.5" x14ac:dyDescent="0.25">
      <c r="A6013" s="456">
        <v>87882</v>
      </c>
      <c r="B6013" s="456" t="s">
        <v>2946</v>
      </c>
      <c r="C6013" s="456" t="s">
        <v>161</v>
      </c>
      <c r="D6013" s="457">
        <v>8.91</v>
      </c>
    </row>
    <row r="6014" spans="1:4" ht="13.5" x14ac:dyDescent="0.25">
      <c r="A6014" s="456">
        <v>87884</v>
      </c>
      <c r="B6014" s="456" t="s">
        <v>2947</v>
      </c>
      <c r="C6014" s="456" t="s">
        <v>161</v>
      </c>
      <c r="D6014" s="457">
        <v>9.3000000000000007</v>
      </c>
    </row>
    <row r="6015" spans="1:4" ht="13.5" x14ac:dyDescent="0.25">
      <c r="A6015" s="456">
        <v>87885</v>
      </c>
      <c r="B6015" s="456" t="s">
        <v>2948</v>
      </c>
      <c r="C6015" s="456" t="s">
        <v>161</v>
      </c>
      <c r="D6015" s="457">
        <v>8.9700000000000006</v>
      </c>
    </row>
    <row r="6016" spans="1:4" ht="13.5" x14ac:dyDescent="0.25">
      <c r="A6016" s="456">
        <v>87886</v>
      </c>
      <c r="B6016" s="456" t="s">
        <v>2949</v>
      </c>
      <c r="C6016" s="456" t="s">
        <v>161</v>
      </c>
      <c r="D6016" s="457">
        <v>20.25</v>
      </c>
    </row>
    <row r="6017" spans="1:4" ht="13.5" x14ac:dyDescent="0.25">
      <c r="A6017" s="456">
        <v>87887</v>
      </c>
      <c r="B6017" s="456" t="s">
        <v>2950</v>
      </c>
      <c r="C6017" s="456" t="s">
        <v>161</v>
      </c>
      <c r="D6017" s="457">
        <v>19.579999999999998</v>
      </c>
    </row>
    <row r="6018" spans="1:4" ht="13.5" x14ac:dyDescent="0.25">
      <c r="A6018" s="456">
        <v>87888</v>
      </c>
      <c r="B6018" s="456" t="s">
        <v>2951</v>
      </c>
      <c r="C6018" s="456" t="s">
        <v>161</v>
      </c>
      <c r="D6018" s="457">
        <v>10.33</v>
      </c>
    </row>
    <row r="6019" spans="1:4" ht="13.5" x14ac:dyDescent="0.25">
      <c r="A6019" s="456">
        <v>87889</v>
      </c>
      <c r="B6019" s="456" t="s">
        <v>2952</v>
      </c>
      <c r="C6019" s="456" t="s">
        <v>161</v>
      </c>
      <c r="D6019" s="457">
        <v>10.19</v>
      </c>
    </row>
    <row r="6020" spans="1:4" ht="13.5" x14ac:dyDescent="0.25">
      <c r="A6020" s="456">
        <v>87891</v>
      </c>
      <c r="B6020" s="456" t="s">
        <v>2953</v>
      </c>
      <c r="C6020" s="456" t="s">
        <v>161</v>
      </c>
      <c r="D6020" s="457">
        <v>10.58</v>
      </c>
    </row>
    <row r="6021" spans="1:4" ht="13.5" x14ac:dyDescent="0.25">
      <c r="A6021" s="456">
        <v>87892</v>
      </c>
      <c r="B6021" s="456" t="s">
        <v>2954</v>
      </c>
      <c r="C6021" s="456" t="s">
        <v>161</v>
      </c>
      <c r="D6021" s="457">
        <v>10.25</v>
      </c>
    </row>
    <row r="6022" spans="1:4" ht="13.5" x14ac:dyDescent="0.25">
      <c r="A6022" s="456">
        <v>87893</v>
      </c>
      <c r="B6022" s="456" t="s">
        <v>2955</v>
      </c>
      <c r="C6022" s="456" t="s">
        <v>161</v>
      </c>
      <c r="D6022" s="457">
        <v>6.04</v>
      </c>
    </row>
    <row r="6023" spans="1:4" ht="13.5" x14ac:dyDescent="0.25">
      <c r="A6023" s="456">
        <v>87894</v>
      </c>
      <c r="B6023" s="456" t="s">
        <v>2956</v>
      </c>
      <c r="C6023" s="456" t="s">
        <v>161</v>
      </c>
      <c r="D6023" s="457">
        <v>5.56</v>
      </c>
    </row>
    <row r="6024" spans="1:4" ht="13.5" x14ac:dyDescent="0.25">
      <c r="A6024" s="456">
        <v>87896</v>
      </c>
      <c r="B6024" s="456" t="s">
        <v>2957</v>
      </c>
      <c r="C6024" s="456" t="s">
        <v>161</v>
      </c>
      <c r="D6024" s="457">
        <v>5.63</v>
      </c>
    </row>
    <row r="6025" spans="1:4" ht="13.5" x14ac:dyDescent="0.25">
      <c r="A6025" s="456">
        <v>87897</v>
      </c>
      <c r="B6025" s="456" t="s">
        <v>2958</v>
      </c>
      <c r="C6025" s="456" t="s">
        <v>161</v>
      </c>
      <c r="D6025" s="457">
        <v>5.15</v>
      </c>
    </row>
    <row r="6026" spans="1:4" ht="13.5" x14ac:dyDescent="0.25">
      <c r="A6026" s="456">
        <v>87899</v>
      </c>
      <c r="B6026" s="456" t="s">
        <v>2959</v>
      </c>
      <c r="C6026" s="456" t="s">
        <v>161</v>
      </c>
      <c r="D6026" s="457">
        <v>11.36</v>
      </c>
    </row>
    <row r="6027" spans="1:4" ht="13.5" x14ac:dyDescent="0.25">
      <c r="A6027" s="456">
        <v>87900</v>
      </c>
      <c r="B6027" s="456" t="s">
        <v>2960</v>
      </c>
      <c r="C6027" s="456" t="s">
        <v>161</v>
      </c>
      <c r="D6027" s="457">
        <v>11.22</v>
      </c>
    </row>
    <row r="6028" spans="1:4" ht="13.5" x14ac:dyDescent="0.25">
      <c r="A6028" s="456">
        <v>87902</v>
      </c>
      <c r="B6028" s="456" t="s">
        <v>2961</v>
      </c>
      <c r="C6028" s="456" t="s">
        <v>161</v>
      </c>
      <c r="D6028" s="457">
        <v>11.61</v>
      </c>
    </row>
    <row r="6029" spans="1:4" ht="13.5" x14ac:dyDescent="0.25">
      <c r="A6029" s="456">
        <v>87903</v>
      </c>
      <c r="B6029" s="456" t="s">
        <v>2962</v>
      </c>
      <c r="C6029" s="456" t="s">
        <v>161</v>
      </c>
      <c r="D6029" s="457">
        <v>11.28</v>
      </c>
    </row>
    <row r="6030" spans="1:4" ht="13.5" x14ac:dyDescent="0.25">
      <c r="A6030" s="456">
        <v>87904</v>
      </c>
      <c r="B6030" s="456" t="s">
        <v>2963</v>
      </c>
      <c r="C6030" s="456" t="s">
        <v>161</v>
      </c>
      <c r="D6030" s="457">
        <v>7.78</v>
      </c>
    </row>
    <row r="6031" spans="1:4" ht="13.5" x14ac:dyDescent="0.25">
      <c r="A6031" s="456">
        <v>87905</v>
      </c>
      <c r="B6031" s="456" t="s">
        <v>2964</v>
      </c>
      <c r="C6031" s="456" t="s">
        <v>161</v>
      </c>
      <c r="D6031" s="457">
        <v>7.3</v>
      </c>
    </row>
    <row r="6032" spans="1:4" ht="13.5" x14ac:dyDescent="0.25">
      <c r="A6032" s="456">
        <v>87907</v>
      </c>
      <c r="B6032" s="456" t="s">
        <v>2965</v>
      </c>
      <c r="C6032" s="456" t="s">
        <v>161</v>
      </c>
      <c r="D6032" s="457">
        <v>7.2</v>
      </c>
    </row>
    <row r="6033" spans="1:4" ht="13.5" x14ac:dyDescent="0.25">
      <c r="A6033" s="456">
        <v>87908</v>
      </c>
      <c r="B6033" s="456" t="s">
        <v>2966</v>
      </c>
      <c r="C6033" s="456" t="s">
        <v>161</v>
      </c>
      <c r="D6033" s="457">
        <v>6.72</v>
      </c>
    </row>
    <row r="6034" spans="1:4" ht="13.5" x14ac:dyDescent="0.25">
      <c r="A6034" s="456">
        <v>87910</v>
      </c>
      <c r="B6034" s="456" t="s">
        <v>2967</v>
      </c>
      <c r="C6034" s="456" t="s">
        <v>161</v>
      </c>
      <c r="D6034" s="457">
        <v>20.12</v>
      </c>
    </row>
    <row r="6035" spans="1:4" ht="13.5" x14ac:dyDescent="0.25">
      <c r="A6035" s="456">
        <v>87911</v>
      </c>
      <c r="B6035" s="456" t="s">
        <v>2968</v>
      </c>
      <c r="C6035" s="456" t="s">
        <v>161</v>
      </c>
      <c r="D6035" s="457">
        <v>19.45</v>
      </c>
    </row>
    <row r="6036" spans="1:4" ht="13.5" x14ac:dyDescent="0.25">
      <c r="A6036" s="456">
        <v>87411</v>
      </c>
      <c r="B6036" s="456" t="s">
        <v>2969</v>
      </c>
      <c r="C6036" s="456" t="s">
        <v>161</v>
      </c>
      <c r="D6036" s="457">
        <v>15.27</v>
      </c>
    </row>
    <row r="6037" spans="1:4" ht="13.5" x14ac:dyDescent="0.25">
      <c r="A6037" s="456">
        <v>87412</v>
      </c>
      <c r="B6037" s="456" t="s">
        <v>2970</v>
      </c>
      <c r="C6037" s="456" t="s">
        <v>161</v>
      </c>
      <c r="D6037" s="457">
        <v>20.78</v>
      </c>
    </row>
    <row r="6038" spans="1:4" ht="13.5" x14ac:dyDescent="0.25">
      <c r="A6038" s="456">
        <v>87413</v>
      </c>
      <c r="B6038" s="456" t="s">
        <v>2971</v>
      </c>
      <c r="C6038" s="456" t="s">
        <v>161</v>
      </c>
      <c r="D6038" s="457">
        <v>23.92</v>
      </c>
    </row>
    <row r="6039" spans="1:4" ht="13.5" x14ac:dyDescent="0.25">
      <c r="A6039" s="456">
        <v>87414</v>
      </c>
      <c r="B6039" s="456" t="s">
        <v>2972</v>
      </c>
      <c r="C6039" s="456" t="s">
        <v>161</v>
      </c>
      <c r="D6039" s="457">
        <v>23.39</v>
      </c>
    </row>
    <row r="6040" spans="1:4" ht="13.5" x14ac:dyDescent="0.25">
      <c r="A6040" s="456">
        <v>87415</v>
      </c>
      <c r="B6040" s="456" t="s">
        <v>2973</v>
      </c>
      <c r="C6040" s="456" t="s">
        <v>161</v>
      </c>
      <c r="D6040" s="457">
        <v>28.72</v>
      </c>
    </row>
    <row r="6041" spans="1:4" ht="13.5" x14ac:dyDescent="0.25">
      <c r="A6041" s="456">
        <v>87416</v>
      </c>
      <c r="B6041" s="456" t="s">
        <v>2974</v>
      </c>
      <c r="C6041" s="456" t="s">
        <v>161</v>
      </c>
      <c r="D6041" s="457">
        <v>32.07</v>
      </c>
    </row>
    <row r="6042" spans="1:4" ht="13.5" x14ac:dyDescent="0.25">
      <c r="A6042" s="456">
        <v>87417</v>
      </c>
      <c r="B6042" s="456" t="s">
        <v>2975</v>
      </c>
      <c r="C6042" s="456" t="s">
        <v>161</v>
      </c>
      <c r="D6042" s="457">
        <v>16.05</v>
      </c>
    </row>
    <row r="6043" spans="1:4" ht="13.5" x14ac:dyDescent="0.25">
      <c r="A6043" s="456">
        <v>87418</v>
      </c>
      <c r="B6043" s="456" t="s">
        <v>2976</v>
      </c>
      <c r="C6043" s="456" t="s">
        <v>161</v>
      </c>
      <c r="D6043" s="457">
        <v>16.46</v>
      </c>
    </row>
    <row r="6044" spans="1:4" ht="13.5" x14ac:dyDescent="0.25">
      <c r="A6044" s="456">
        <v>87419</v>
      </c>
      <c r="B6044" s="456" t="s">
        <v>2977</v>
      </c>
      <c r="C6044" s="456" t="s">
        <v>161</v>
      </c>
      <c r="D6044" s="457">
        <v>17.64</v>
      </c>
    </row>
    <row r="6045" spans="1:4" ht="13.5" x14ac:dyDescent="0.25">
      <c r="A6045" s="456">
        <v>87420</v>
      </c>
      <c r="B6045" s="456" t="s">
        <v>2978</v>
      </c>
      <c r="C6045" s="456" t="s">
        <v>161</v>
      </c>
      <c r="D6045" s="457">
        <v>24.78</v>
      </c>
    </row>
    <row r="6046" spans="1:4" ht="13.5" x14ac:dyDescent="0.25">
      <c r="A6046" s="456">
        <v>87421</v>
      </c>
      <c r="B6046" s="456" t="s">
        <v>2979</v>
      </c>
      <c r="C6046" s="456" t="s">
        <v>161</v>
      </c>
      <c r="D6046" s="457">
        <v>25.18</v>
      </c>
    </row>
    <row r="6047" spans="1:4" ht="13.5" x14ac:dyDescent="0.25">
      <c r="A6047" s="456">
        <v>87422</v>
      </c>
      <c r="B6047" s="456" t="s">
        <v>2980</v>
      </c>
      <c r="C6047" s="456" t="s">
        <v>161</v>
      </c>
      <c r="D6047" s="457">
        <v>26.37</v>
      </c>
    </row>
    <row r="6048" spans="1:4" ht="13.5" x14ac:dyDescent="0.25">
      <c r="A6048" s="456">
        <v>87423</v>
      </c>
      <c r="B6048" s="456" t="s">
        <v>2981</v>
      </c>
      <c r="C6048" s="456" t="s">
        <v>161</v>
      </c>
      <c r="D6048" s="457">
        <v>31.46</v>
      </c>
    </row>
    <row r="6049" spans="1:4" ht="13.5" x14ac:dyDescent="0.25">
      <c r="A6049" s="456">
        <v>87424</v>
      </c>
      <c r="B6049" s="456" t="s">
        <v>2982</v>
      </c>
      <c r="C6049" s="456" t="s">
        <v>161</v>
      </c>
      <c r="D6049" s="457">
        <v>32.07</v>
      </c>
    </row>
    <row r="6050" spans="1:4" ht="13.5" x14ac:dyDescent="0.25">
      <c r="A6050" s="456">
        <v>87425</v>
      </c>
      <c r="B6050" s="456" t="s">
        <v>2983</v>
      </c>
      <c r="C6050" s="456" t="s">
        <v>161</v>
      </c>
      <c r="D6050" s="457">
        <v>33.049999999999997</v>
      </c>
    </row>
    <row r="6051" spans="1:4" ht="13.5" x14ac:dyDescent="0.25">
      <c r="A6051" s="456">
        <v>87426</v>
      </c>
      <c r="B6051" s="456" t="s">
        <v>2984</v>
      </c>
      <c r="C6051" s="456" t="s">
        <v>161</v>
      </c>
      <c r="D6051" s="457">
        <v>37.549999999999997</v>
      </c>
    </row>
    <row r="6052" spans="1:4" ht="13.5" x14ac:dyDescent="0.25">
      <c r="A6052" s="456">
        <v>87427</v>
      </c>
      <c r="B6052" s="456" t="s">
        <v>2985</v>
      </c>
      <c r="C6052" s="456" t="s">
        <v>161</v>
      </c>
      <c r="D6052" s="457">
        <v>38.159999999999997</v>
      </c>
    </row>
    <row r="6053" spans="1:4" ht="13.5" x14ac:dyDescent="0.25">
      <c r="A6053" s="456">
        <v>87428</v>
      </c>
      <c r="B6053" s="456" t="s">
        <v>2986</v>
      </c>
      <c r="C6053" s="456" t="s">
        <v>161</v>
      </c>
      <c r="D6053" s="457">
        <v>39.14</v>
      </c>
    </row>
    <row r="6054" spans="1:4" ht="13.5" x14ac:dyDescent="0.25">
      <c r="A6054" s="456">
        <v>87429</v>
      </c>
      <c r="B6054" s="456" t="s">
        <v>2987</v>
      </c>
      <c r="C6054" s="456" t="s">
        <v>161</v>
      </c>
      <c r="D6054" s="457">
        <v>16.13</v>
      </c>
    </row>
    <row r="6055" spans="1:4" ht="13.5" x14ac:dyDescent="0.25">
      <c r="A6055" s="456">
        <v>87430</v>
      </c>
      <c r="B6055" s="456" t="s">
        <v>2988</v>
      </c>
      <c r="C6055" s="456" t="s">
        <v>161</v>
      </c>
      <c r="D6055" s="457">
        <v>16.54</v>
      </c>
    </row>
    <row r="6056" spans="1:4" ht="13.5" x14ac:dyDescent="0.25">
      <c r="A6056" s="456">
        <v>87431</v>
      </c>
      <c r="B6056" s="456" t="s">
        <v>2989</v>
      </c>
      <c r="C6056" s="456" t="s">
        <v>161</v>
      </c>
      <c r="D6056" s="457">
        <v>16.739999999999998</v>
      </c>
    </row>
    <row r="6057" spans="1:4" ht="13.5" x14ac:dyDescent="0.25">
      <c r="A6057" s="456">
        <v>87432</v>
      </c>
      <c r="B6057" s="456" t="s">
        <v>2990</v>
      </c>
      <c r="C6057" s="456" t="s">
        <v>161</v>
      </c>
      <c r="D6057" s="457">
        <v>23.52</v>
      </c>
    </row>
    <row r="6058" spans="1:4" ht="13.5" x14ac:dyDescent="0.25">
      <c r="A6058" s="456">
        <v>87433</v>
      </c>
      <c r="B6058" s="456" t="s">
        <v>2991</v>
      </c>
      <c r="C6058" s="456" t="s">
        <v>161</v>
      </c>
      <c r="D6058" s="457">
        <v>24.33</v>
      </c>
    </row>
    <row r="6059" spans="1:4" ht="13.5" x14ac:dyDescent="0.25">
      <c r="A6059" s="456">
        <v>87434</v>
      </c>
      <c r="B6059" s="456" t="s">
        <v>2992</v>
      </c>
      <c r="C6059" s="456" t="s">
        <v>161</v>
      </c>
      <c r="D6059" s="457">
        <v>24.91</v>
      </c>
    </row>
    <row r="6060" spans="1:4" ht="13.5" x14ac:dyDescent="0.25">
      <c r="A6060" s="456">
        <v>87435</v>
      </c>
      <c r="B6060" s="456" t="s">
        <v>2993</v>
      </c>
      <c r="C6060" s="456" t="s">
        <v>161</v>
      </c>
      <c r="D6060" s="457">
        <v>26.09</v>
      </c>
    </row>
    <row r="6061" spans="1:4" ht="13.5" x14ac:dyDescent="0.25">
      <c r="A6061" s="456">
        <v>87436</v>
      </c>
      <c r="B6061" s="456" t="s">
        <v>2994</v>
      </c>
      <c r="C6061" s="456" t="s">
        <v>161</v>
      </c>
      <c r="D6061" s="457">
        <v>27.48</v>
      </c>
    </row>
    <row r="6062" spans="1:4" ht="13.5" x14ac:dyDescent="0.25">
      <c r="A6062" s="456">
        <v>87437</v>
      </c>
      <c r="B6062" s="456" t="s">
        <v>2995</v>
      </c>
      <c r="C6062" s="456" t="s">
        <v>161</v>
      </c>
      <c r="D6062" s="457">
        <v>28.45</v>
      </c>
    </row>
    <row r="6063" spans="1:4" ht="13.5" x14ac:dyDescent="0.25">
      <c r="A6063" s="456">
        <v>87438</v>
      </c>
      <c r="B6063" s="456" t="s">
        <v>2996</v>
      </c>
      <c r="C6063" s="456" t="s">
        <v>161</v>
      </c>
      <c r="D6063" s="457">
        <v>32.299999999999997</v>
      </c>
    </row>
    <row r="6064" spans="1:4" ht="13.5" x14ac:dyDescent="0.25">
      <c r="A6064" s="456">
        <v>87439</v>
      </c>
      <c r="B6064" s="456" t="s">
        <v>2997</v>
      </c>
      <c r="C6064" s="456" t="s">
        <v>161</v>
      </c>
      <c r="D6064" s="457">
        <v>34.049999999999997</v>
      </c>
    </row>
    <row r="6065" spans="1:4" ht="13.5" x14ac:dyDescent="0.25">
      <c r="A6065" s="456">
        <v>87440</v>
      </c>
      <c r="B6065" s="456" t="s">
        <v>2998</v>
      </c>
      <c r="C6065" s="456" t="s">
        <v>161</v>
      </c>
      <c r="D6065" s="457">
        <v>34.86</v>
      </c>
    </row>
    <row r="6066" spans="1:4" ht="13.5" x14ac:dyDescent="0.25">
      <c r="A6066" s="456">
        <v>87527</v>
      </c>
      <c r="B6066" s="456" t="s">
        <v>2999</v>
      </c>
      <c r="C6066" s="456" t="s">
        <v>161</v>
      </c>
      <c r="D6066" s="457">
        <v>32.99</v>
      </c>
    </row>
    <row r="6067" spans="1:4" ht="13.5" x14ac:dyDescent="0.25">
      <c r="A6067" s="456">
        <v>87528</v>
      </c>
      <c r="B6067" s="456" t="s">
        <v>3000</v>
      </c>
      <c r="C6067" s="456" t="s">
        <v>161</v>
      </c>
      <c r="D6067" s="457">
        <v>37.06</v>
      </c>
    </row>
    <row r="6068" spans="1:4" ht="13.5" x14ac:dyDescent="0.25">
      <c r="A6068" s="456">
        <v>87529</v>
      </c>
      <c r="B6068" s="456" t="s">
        <v>3001</v>
      </c>
      <c r="C6068" s="456" t="s">
        <v>161</v>
      </c>
      <c r="D6068" s="457">
        <v>29.99</v>
      </c>
    </row>
    <row r="6069" spans="1:4" ht="13.5" x14ac:dyDescent="0.25">
      <c r="A6069" s="456">
        <v>87530</v>
      </c>
      <c r="B6069" s="456" t="s">
        <v>3002</v>
      </c>
      <c r="C6069" s="456" t="s">
        <v>161</v>
      </c>
      <c r="D6069" s="457">
        <v>34.06</v>
      </c>
    </row>
    <row r="6070" spans="1:4" ht="13.5" x14ac:dyDescent="0.25">
      <c r="A6070" s="456">
        <v>87531</v>
      </c>
      <c r="B6070" s="456" t="s">
        <v>3003</v>
      </c>
      <c r="C6070" s="456" t="s">
        <v>161</v>
      </c>
      <c r="D6070" s="457">
        <v>28.93</v>
      </c>
    </row>
    <row r="6071" spans="1:4" ht="13.5" x14ac:dyDescent="0.25">
      <c r="A6071" s="456">
        <v>87532</v>
      </c>
      <c r="B6071" s="456" t="s">
        <v>3004</v>
      </c>
      <c r="C6071" s="456" t="s">
        <v>161</v>
      </c>
      <c r="D6071" s="457">
        <v>33</v>
      </c>
    </row>
    <row r="6072" spans="1:4" ht="13.5" x14ac:dyDescent="0.25">
      <c r="A6072" s="456">
        <v>87535</v>
      </c>
      <c r="B6072" s="456" t="s">
        <v>3005</v>
      </c>
      <c r="C6072" s="456" t="s">
        <v>161</v>
      </c>
      <c r="D6072" s="457">
        <v>25.94</v>
      </c>
    </row>
    <row r="6073" spans="1:4" ht="13.5" x14ac:dyDescent="0.25">
      <c r="A6073" s="456">
        <v>87536</v>
      </c>
      <c r="B6073" s="456" t="s">
        <v>3006</v>
      </c>
      <c r="C6073" s="456" t="s">
        <v>161</v>
      </c>
      <c r="D6073" s="457">
        <v>30.01</v>
      </c>
    </row>
    <row r="6074" spans="1:4" ht="13.5" x14ac:dyDescent="0.25">
      <c r="A6074" s="456">
        <v>87537</v>
      </c>
      <c r="B6074" s="456" t="s">
        <v>3007</v>
      </c>
      <c r="C6074" s="456" t="s">
        <v>161</v>
      </c>
      <c r="D6074" s="457">
        <v>78.27</v>
      </c>
    </row>
    <row r="6075" spans="1:4" ht="13.5" x14ac:dyDescent="0.25">
      <c r="A6075" s="456">
        <v>87538</v>
      </c>
      <c r="B6075" s="456" t="s">
        <v>3008</v>
      </c>
      <c r="C6075" s="456" t="s">
        <v>161</v>
      </c>
      <c r="D6075" s="457">
        <v>75.72</v>
      </c>
    </row>
    <row r="6076" spans="1:4" ht="13.5" x14ac:dyDescent="0.25">
      <c r="A6076" s="456">
        <v>87539</v>
      </c>
      <c r="B6076" s="456" t="s">
        <v>3009</v>
      </c>
      <c r="C6076" s="456" t="s">
        <v>161</v>
      </c>
      <c r="D6076" s="457">
        <v>74.8</v>
      </c>
    </row>
    <row r="6077" spans="1:4" ht="13.5" x14ac:dyDescent="0.25">
      <c r="A6077" s="456">
        <v>87541</v>
      </c>
      <c r="B6077" s="456" t="s">
        <v>3010</v>
      </c>
      <c r="C6077" s="456" t="s">
        <v>161</v>
      </c>
      <c r="D6077" s="457">
        <v>72.239999999999995</v>
      </c>
    </row>
    <row r="6078" spans="1:4" ht="13.5" x14ac:dyDescent="0.25">
      <c r="A6078" s="456">
        <v>87543</v>
      </c>
      <c r="B6078" s="456" t="s">
        <v>3011</v>
      </c>
      <c r="C6078" s="456" t="s">
        <v>161</v>
      </c>
      <c r="D6078" s="457">
        <v>24.4</v>
      </c>
    </row>
    <row r="6079" spans="1:4" ht="13.5" x14ac:dyDescent="0.25">
      <c r="A6079" s="456">
        <v>87545</v>
      </c>
      <c r="B6079" s="456" t="s">
        <v>3012</v>
      </c>
      <c r="C6079" s="456" t="s">
        <v>161</v>
      </c>
      <c r="D6079" s="457">
        <v>22.26</v>
      </c>
    </row>
    <row r="6080" spans="1:4" ht="13.5" x14ac:dyDescent="0.25">
      <c r="A6080" s="456">
        <v>87546</v>
      </c>
      <c r="B6080" s="456" t="s">
        <v>3013</v>
      </c>
      <c r="C6080" s="456" t="s">
        <v>161</v>
      </c>
      <c r="D6080" s="457">
        <v>24.56</v>
      </c>
    </row>
    <row r="6081" spans="1:4" ht="13.5" x14ac:dyDescent="0.25">
      <c r="A6081" s="456">
        <v>87547</v>
      </c>
      <c r="B6081" s="456" t="s">
        <v>3014</v>
      </c>
      <c r="C6081" s="456" t="s">
        <v>161</v>
      </c>
      <c r="D6081" s="457">
        <v>19.28</v>
      </c>
    </row>
    <row r="6082" spans="1:4" ht="13.5" x14ac:dyDescent="0.25">
      <c r="A6082" s="456">
        <v>87548</v>
      </c>
      <c r="B6082" s="456" t="s">
        <v>3015</v>
      </c>
      <c r="C6082" s="456" t="s">
        <v>161</v>
      </c>
      <c r="D6082" s="457">
        <v>21.58</v>
      </c>
    </row>
    <row r="6083" spans="1:4" ht="13.5" x14ac:dyDescent="0.25">
      <c r="A6083" s="456">
        <v>87549</v>
      </c>
      <c r="B6083" s="456" t="s">
        <v>3016</v>
      </c>
      <c r="C6083" s="456" t="s">
        <v>161</v>
      </c>
      <c r="D6083" s="457">
        <v>18.2</v>
      </c>
    </row>
    <row r="6084" spans="1:4" ht="13.5" x14ac:dyDescent="0.25">
      <c r="A6084" s="456">
        <v>87550</v>
      </c>
      <c r="B6084" s="456" t="s">
        <v>3017</v>
      </c>
      <c r="C6084" s="456" t="s">
        <v>161</v>
      </c>
      <c r="D6084" s="457">
        <v>20.5</v>
      </c>
    </row>
    <row r="6085" spans="1:4" ht="13.5" x14ac:dyDescent="0.25">
      <c r="A6085" s="456">
        <v>87553</v>
      </c>
      <c r="B6085" s="456" t="s">
        <v>3018</v>
      </c>
      <c r="C6085" s="456" t="s">
        <v>161</v>
      </c>
      <c r="D6085" s="457">
        <v>15.21</v>
      </c>
    </row>
    <row r="6086" spans="1:4" ht="13.5" x14ac:dyDescent="0.25">
      <c r="A6086" s="456">
        <v>87554</v>
      </c>
      <c r="B6086" s="456" t="s">
        <v>3019</v>
      </c>
      <c r="C6086" s="456" t="s">
        <v>161</v>
      </c>
      <c r="D6086" s="457">
        <v>17.510000000000002</v>
      </c>
    </row>
    <row r="6087" spans="1:4" ht="13.5" x14ac:dyDescent="0.25">
      <c r="A6087" s="456">
        <v>87555</v>
      </c>
      <c r="B6087" s="456" t="s">
        <v>3020</v>
      </c>
      <c r="C6087" s="456" t="s">
        <v>161</v>
      </c>
      <c r="D6087" s="457">
        <v>46.98</v>
      </c>
    </row>
    <row r="6088" spans="1:4" ht="13.5" x14ac:dyDescent="0.25">
      <c r="A6088" s="456">
        <v>87556</v>
      </c>
      <c r="B6088" s="456" t="s">
        <v>3021</v>
      </c>
      <c r="C6088" s="456" t="s">
        <v>161</v>
      </c>
      <c r="D6088" s="457">
        <v>44.44</v>
      </c>
    </row>
    <row r="6089" spans="1:4" ht="13.5" x14ac:dyDescent="0.25">
      <c r="A6089" s="456">
        <v>87557</v>
      </c>
      <c r="B6089" s="456" t="s">
        <v>3022</v>
      </c>
      <c r="C6089" s="456" t="s">
        <v>161</v>
      </c>
      <c r="D6089" s="457">
        <v>43.51</v>
      </c>
    </row>
    <row r="6090" spans="1:4" ht="13.5" x14ac:dyDescent="0.25">
      <c r="A6090" s="456">
        <v>87559</v>
      </c>
      <c r="B6090" s="456" t="s">
        <v>3023</v>
      </c>
      <c r="C6090" s="456" t="s">
        <v>161</v>
      </c>
      <c r="D6090" s="457">
        <v>40.950000000000003</v>
      </c>
    </row>
    <row r="6091" spans="1:4" ht="13.5" x14ac:dyDescent="0.25">
      <c r="A6091" s="456">
        <v>87561</v>
      </c>
      <c r="B6091" s="456" t="s">
        <v>3024</v>
      </c>
      <c r="C6091" s="456" t="s">
        <v>161</v>
      </c>
      <c r="D6091" s="457">
        <v>43.73</v>
      </c>
    </row>
    <row r="6092" spans="1:4" ht="13.5" x14ac:dyDescent="0.25">
      <c r="A6092" s="456">
        <v>87775</v>
      </c>
      <c r="B6092" s="456" t="s">
        <v>3025</v>
      </c>
      <c r="C6092" s="456" t="s">
        <v>161</v>
      </c>
      <c r="D6092" s="457">
        <v>48.42</v>
      </c>
    </row>
    <row r="6093" spans="1:4" ht="13.5" x14ac:dyDescent="0.25">
      <c r="A6093" s="456">
        <v>87777</v>
      </c>
      <c r="B6093" s="456" t="s">
        <v>3026</v>
      </c>
      <c r="C6093" s="456" t="s">
        <v>161</v>
      </c>
      <c r="D6093" s="457">
        <v>51.82</v>
      </c>
    </row>
    <row r="6094" spans="1:4" ht="13.5" x14ac:dyDescent="0.25">
      <c r="A6094" s="456">
        <v>87778</v>
      </c>
      <c r="B6094" s="456" t="s">
        <v>3027</v>
      </c>
      <c r="C6094" s="456" t="s">
        <v>161</v>
      </c>
      <c r="D6094" s="457">
        <v>84.04</v>
      </c>
    </row>
    <row r="6095" spans="1:4" ht="13.5" x14ac:dyDescent="0.25">
      <c r="A6095" s="456">
        <v>87779</v>
      </c>
      <c r="B6095" s="456" t="s">
        <v>3028</v>
      </c>
      <c r="C6095" s="456" t="s">
        <v>161</v>
      </c>
      <c r="D6095" s="457">
        <v>56.36</v>
      </c>
    </row>
    <row r="6096" spans="1:4" ht="13.5" x14ac:dyDescent="0.25">
      <c r="A6096" s="456">
        <v>87781</v>
      </c>
      <c r="B6096" s="456" t="s">
        <v>3029</v>
      </c>
      <c r="C6096" s="456" t="s">
        <v>161</v>
      </c>
      <c r="D6096" s="457">
        <v>60.92</v>
      </c>
    </row>
    <row r="6097" spans="1:4" ht="13.5" x14ac:dyDescent="0.25">
      <c r="A6097" s="456">
        <v>87783</v>
      </c>
      <c r="B6097" s="456" t="s">
        <v>3030</v>
      </c>
      <c r="C6097" s="456" t="s">
        <v>161</v>
      </c>
      <c r="D6097" s="457">
        <v>105.79</v>
      </c>
    </row>
    <row r="6098" spans="1:4" ht="13.5" x14ac:dyDescent="0.25">
      <c r="A6098" s="456">
        <v>87784</v>
      </c>
      <c r="B6098" s="456" t="s">
        <v>3031</v>
      </c>
      <c r="C6098" s="456" t="s">
        <v>161</v>
      </c>
      <c r="D6098" s="457">
        <v>64.3</v>
      </c>
    </row>
    <row r="6099" spans="1:4" ht="13.5" x14ac:dyDescent="0.25">
      <c r="A6099" s="456">
        <v>87786</v>
      </c>
      <c r="B6099" s="456" t="s">
        <v>3032</v>
      </c>
      <c r="C6099" s="456" t="s">
        <v>161</v>
      </c>
      <c r="D6099" s="457">
        <v>70.010000000000005</v>
      </c>
    </row>
    <row r="6100" spans="1:4" ht="13.5" x14ac:dyDescent="0.25">
      <c r="A6100" s="456">
        <v>87787</v>
      </c>
      <c r="B6100" s="456" t="s">
        <v>3033</v>
      </c>
      <c r="C6100" s="456" t="s">
        <v>161</v>
      </c>
      <c r="D6100" s="457">
        <v>127.55</v>
      </c>
    </row>
    <row r="6101" spans="1:4" ht="13.5" x14ac:dyDescent="0.25">
      <c r="A6101" s="456">
        <v>87788</v>
      </c>
      <c r="B6101" s="456" t="s">
        <v>3034</v>
      </c>
      <c r="C6101" s="456" t="s">
        <v>161</v>
      </c>
      <c r="D6101" s="457">
        <v>81.52</v>
      </c>
    </row>
    <row r="6102" spans="1:4" ht="13.5" x14ac:dyDescent="0.25">
      <c r="A6102" s="456">
        <v>87790</v>
      </c>
      <c r="B6102" s="456" t="s">
        <v>3035</v>
      </c>
      <c r="C6102" s="456" t="s">
        <v>161</v>
      </c>
      <c r="D6102" s="457">
        <v>87.8</v>
      </c>
    </row>
    <row r="6103" spans="1:4" ht="13.5" x14ac:dyDescent="0.25">
      <c r="A6103" s="456">
        <v>87791</v>
      </c>
      <c r="B6103" s="456" t="s">
        <v>3036</v>
      </c>
      <c r="C6103" s="456" t="s">
        <v>161</v>
      </c>
      <c r="D6103" s="457">
        <v>148.19999999999999</v>
      </c>
    </row>
    <row r="6104" spans="1:4" ht="13.5" x14ac:dyDescent="0.25">
      <c r="A6104" s="456">
        <v>87792</v>
      </c>
      <c r="B6104" s="456" t="s">
        <v>3037</v>
      </c>
      <c r="C6104" s="456" t="s">
        <v>161</v>
      </c>
      <c r="D6104" s="457">
        <v>33.68</v>
      </c>
    </row>
    <row r="6105" spans="1:4" ht="13.5" x14ac:dyDescent="0.25">
      <c r="A6105" s="456">
        <v>87794</v>
      </c>
      <c r="B6105" s="456" t="s">
        <v>3038</v>
      </c>
      <c r="C6105" s="456" t="s">
        <v>161</v>
      </c>
      <c r="D6105" s="457">
        <v>36.85</v>
      </c>
    </row>
    <row r="6106" spans="1:4" ht="13.5" x14ac:dyDescent="0.25">
      <c r="A6106" s="456">
        <v>87795</v>
      </c>
      <c r="B6106" s="456" t="s">
        <v>3039</v>
      </c>
      <c r="C6106" s="456" t="s">
        <v>161</v>
      </c>
      <c r="D6106" s="457">
        <v>66.569999999999993</v>
      </c>
    </row>
    <row r="6107" spans="1:4" ht="13.5" x14ac:dyDescent="0.25">
      <c r="A6107" s="456">
        <v>87797</v>
      </c>
      <c r="B6107" s="456" t="s">
        <v>3040</v>
      </c>
      <c r="C6107" s="456" t="s">
        <v>161</v>
      </c>
      <c r="D6107" s="457">
        <v>41.28</v>
      </c>
    </row>
    <row r="6108" spans="1:4" ht="13.5" x14ac:dyDescent="0.25">
      <c r="A6108" s="456">
        <v>87799</v>
      </c>
      <c r="B6108" s="456" t="s">
        <v>3041</v>
      </c>
      <c r="C6108" s="456" t="s">
        <v>161</v>
      </c>
      <c r="D6108" s="457">
        <v>45.53</v>
      </c>
    </row>
    <row r="6109" spans="1:4" ht="13.5" x14ac:dyDescent="0.25">
      <c r="A6109" s="456">
        <v>87800</v>
      </c>
      <c r="B6109" s="456" t="s">
        <v>3042</v>
      </c>
      <c r="C6109" s="456" t="s">
        <v>161</v>
      </c>
      <c r="D6109" s="457">
        <v>87.1</v>
      </c>
    </row>
    <row r="6110" spans="1:4" ht="13.5" x14ac:dyDescent="0.25">
      <c r="A6110" s="456">
        <v>87801</v>
      </c>
      <c r="B6110" s="456" t="s">
        <v>3043</v>
      </c>
      <c r="C6110" s="456" t="s">
        <v>161</v>
      </c>
      <c r="D6110" s="457">
        <v>48.9</v>
      </c>
    </row>
    <row r="6111" spans="1:4" ht="13.5" x14ac:dyDescent="0.25">
      <c r="A6111" s="456">
        <v>87803</v>
      </c>
      <c r="B6111" s="456" t="s">
        <v>3044</v>
      </c>
      <c r="C6111" s="456" t="s">
        <v>161</v>
      </c>
      <c r="D6111" s="457">
        <v>54.23</v>
      </c>
    </row>
    <row r="6112" spans="1:4" ht="13.5" x14ac:dyDescent="0.25">
      <c r="A6112" s="456">
        <v>87804</v>
      </c>
      <c r="B6112" s="456" t="s">
        <v>3045</v>
      </c>
      <c r="C6112" s="456" t="s">
        <v>161</v>
      </c>
      <c r="D6112" s="457">
        <v>107.62</v>
      </c>
    </row>
    <row r="6113" spans="1:4" ht="13.5" x14ac:dyDescent="0.25">
      <c r="A6113" s="456">
        <v>87805</v>
      </c>
      <c r="B6113" s="456" t="s">
        <v>3046</v>
      </c>
      <c r="C6113" s="456" t="s">
        <v>161</v>
      </c>
      <c r="D6113" s="457">
        <v>55.74</v>
      </c>
    </row>
    <row r="6114" spans="1:4" ht="13.5" x14ac:dyDescent="0.25">
      <c r="A6114" s="456">
        <v>87807</v>
      </c>
      <c r="B6114" s="456" t="s">
        <v>3047</v>
      </c>
      <c r="C6114" s="456" t="s">
        <v>161</v>
      </c>
      <c r="D6114" s="457">
        <v>61.61</v>
      </c>
    </row>
    <row r="6115" spans="1:4" ht="13.5" x14ac:dyDescent="0.25">
      <c r="A6115" s="456">
        <v>87808</v>
      </c>
      <c r="B6115" s="456" t="s">
        <v>3048</v>
      </c>
      <c r="C6115" s="456" t="s">
        <v>161</v>
      </c>
      <c r="D6115" s="457">
        <v>117.51</v>
      </c>
    </row>
    <row r="6116" spans="1:4" ht="13.5" x14ac:dyDescent="0.25">
      <c r="A6116" s="456">
        <v>87809</v>
      </c>
      <c r="B6116" s="456" t="s">
        <v>3049</v>
      </c>
      <c r="C6116" s="456" t="s">
        <v>161</v>
      </c>
      <c r="D6116" s="457">
        <v>72.19</v>
      </c>
    </row>
    <row r="6117" spans="1:4" ht="13.5" x14ac:dyDescent="0.25">
      <c r="A6117" s="456">
        <v>87811</v>
      </c>
      <c r="B6117" s="456" t="s">
        <v>3050</v>
      </c>
      <c r="C6117" s="456" t="s">
        <v>161</v>
      </c>
      <c r="D6117" s="457">
        <v>75.36</v>
      </c>
    </row>
    <row r="6118" spans="1:4" ht="13.5" x14ac:dyDescent="0.25">
      <c r="A6118" s="456">
        <v>87812</v>
      </c>
      <c r="B6118" s="456" t="s">
        <v>3051</v>
      </c>
      <c r="C6118" s="456" t="s">
        <v>161</v>
      </c>
      <c r="D6118" s="457">
        <v>104.72</v>
      </c>
    </row>
    <row r="6119" spans="1:4" ht="13.5" x14ac:dyDescent="0.25">
      <c r="A6119" s="456">
        <v>87813</v>
      </c>
      <c r="B6119" s="456" t="s">
        <v>3052</v>
      </c>
      <c r="C6119" s="456" t="s">
        <v>161</v>
      </c>
      <c r="D6119" s="457">
        <v>79.81</v>
      </c>
    </row>
    <row r="6120" spans="1:4" ht="13.5" x14ac:dyDescent="0.25">
      <c r="A6120" s="456">
        <v>87815</v>
      </c>
      <c r="B6120" s="456" t="s">
        <v>3053</v>
      </c>
      <c r="C6120" s="456" t="s">
        <v>161</v>
      </c>
      <c r="D6120" s="457">
        <v>84.06</v>
      </c>
    </row>
    <row r="6121" spans="1:4" ht="13.5" x14ac:dyDescent="0.25">
      <c r="A6121" s="456">
        <v>87816</v>
      </c>
      <c r="B6121" s="456" t="s">
        <v>3054</v>
      </c>
      <c r="C6121" s="456" t="s">
        <v>161</v>
      </c>
      <c r="D6121" s="457">
        <v>125.23</v>
      </c>
    </row>
    <row r="6122" spans="1:4" ht="13.5" x14ac:dyDescent="0.25">
      <c r="A6122" s="456">
        <v>87817</v>
      </c>
      <c r="B6122" s="456" t="s">
        <v>3055</v>
      </c>
      <c r="C6122" s="456" t="s">
        <v>161</v>
      </c>
      <c r="D6122" s="457">
        <v>87.05</v>
      </c>
    </row>
    <row r="6123" spans="1:4" ht="13.5" x14ac:dyDescent="0.25">
      <c r="A6123" s="456">
        <v>87819</v>
      </c>
      <c r="B6123" s="456" t="s">
        <v>3056</v>
      </c>
      <c r="C6123" s="456" t="s">
        <v>161</v>
      </c>
      <c r="D6123" s="457">
        <v>92.38</v>
      </c>
    </row>
    <row r="6124" spans="1:4" ht="13.5" x14ac:dyDescent="0.25">
      <c r="A6124" s="456">
        <v>87820</v>
      </c>
      <c r="B6124" s="456" t="s">
        <v>3057</v>
      </c>
      <c r="C6124" s="456" t="s">
        <v>161</v>
      </c>
      <c r="D6124" s="457">
        <v>145.76</v>
      </c>
    </row>
    <row r="6125" spans="1:4" ht="13.5" x14ac:dyDescent="0.25">
      <c r="A6125" s="456">
        <v>87821</v>
      </c>
      <c r="B6125" s="456" t="s">
        <v>3058</v>
      </c>
      <c r="C6125" s="456" t="s">
        <v>161</v>
      </c>
      <c r="D6125" s="457">
        <v>124.61</v>
      </c>
    </row>
    <row r="6126" spans="1:4" ht="13.5" x14ac:dyDescent="0.25">
      <c r="A6126" s="456">
        <v>87823</v>
      </c>
      <c r="B6126" s="456" t="s">
        <v>3059</v>
      </c>
      <c r="C6126" s="456" t="s">
        <v>161</v>
      </c>
      <c r="D6126" s="457">
        <v>130.47999999999999</v>
      </c>
    </row>
    <row r="6127" spans="1:4" ht="13.5" x14ac:dyDescent="0.25">
      <c r="A6127" s="456">
        <v>87824</v>
      </c>
      <c r="B6127" s="456" t="s">
        <v>3060</v>
      </c>
      <c r="C6127" s="456" t="s">
        <v>161</v>
      </c>
      <c r="D6127" s="457">
        <v>186</v>
      </c>
    </row>
    <row r="6128" spans="1:4" ht="13.5" x14ac:dyDescent="0.25">
      <c r="A6128" s="456">
        <v>87825</v>
      </c>
      <c r="B6128" s="456" t="s">
        <v>3061</v>
      </c>
      <c r="C6128" s="456" t="s">
        <v>161</v>
      </c>
      <c r="D6128" s="457">
        <v>57.76</v>
      </c>
    </row>
    <row r="6129" spans="1:4" ht="13.5" x14ac:dyDescent="0.25">
      <c r="A6129" s="456">
        <v>87827</v>
      </c>
      <c r="B6129" s="456" t="s">
        <v>3062</v>
      </c>
      <c r="C6129" s="456" t="s">
        <v>161</v>
      </c>
      <c r="D6129" s="457">
        <v>61.65</v>
      </c>
    </row>
    <row r="6130" spans="1:4" ht="13.5" x14ac:dyDescent="0.25">
      <c r="A6130" s="456">
        <v>87828</v>
      </c>
      <c r="B6130" s="456" t="s">
        <v>3063</v>
      </c>
      <c r="C6130" s="456" t="s">
        <v>161</v>
      </c>
      <c r="D6130" s="457">
        <v>99.19</v>
      </c>
    </row>
    <row r="6131" spans="1:4" ht="13.5" x14ac:dyDescent="0.25">
      <c r="A6131" s="456">
        <v>87829</v>
      </c>
      <c r="B6131" s="456" t="s">
        <v>3064</v>
      </c>
      <c r="C6131" s="456" t="s">
        <v>161</v>
      </c>
      <c r="D6131" s="457">
        <v>66.39</v>
      </c>
    </row>
    <row r="6132" spans="1:4" ht="13.5" x14ac:dyDescent="0.25">
      <c r="A6132" s="456">
        <v>87831</v>
      </c>
      <c r="B6132" s="456" t="s">
        <v>3065</v>
      </c>
      <c r="C6132" s="456" t="s">
        <v>161</v>
      </c>
      <c r="D6132" s="457">
        <v>71.59</v>
      </c>
    </row>
    <row r="6133" spans="1:4" ht="13.5" x14ac:dyDescent="0.25">
      <c r="A6133" s="456">
        <v>87832</v>
      </c>
      <c r="B6133" s="456" t="s">
        <v>3066</v>
      </c>
      <c r="C6133" s="456" t="s">
        <v>161</v>
      </c>
      <c r="D6133" s="457">
        <v>123.57</v>
      </c>
    </row>
    <row r="6134" spans="1:4" ht="13.5" x14ac:dyDescent="0.25">
      <c r="A6134" s="456">
        <v>87834</v>
      </c>
      <c r="B6134" s="456" t="s">
        <v>3067</v>
      </c>
      <c r="C6134" s="456" t="s">
        <v>161</v>
      </c>
      <c r="D6134" s="457">
        <v>191.33</v>
      </c>
    </row>
    <row r="6135" spans="1:4" ht="13.5" x14ac:dyDescent="0.25">
      <c r="A6135" s="456">
        <v>87835</v>
      </c>
      <c r="B6135" s="456" t="s">
        <v>3068</v>
      </c>
      <c r="C6135" s="456" t="s">
        <v>161</v>
      </c>
      <c r="D6135" s="457">
        <v>132.56</v>
      </c>
    </row>
    <row r="6136" spans="1:4" ht="13.5" x14ac:dyDescent="0.25">
      <c r="A6136" s="456">
        <v>87836</v>
      </c>
      <c r="B6136" s="456" t="s">
        <v>3069</v>
      </c>
      <c r="C6136" s="456" t="s">
        <v>161</v>
      </c>
      <c r="D6136" s="457">
        <v>184.52</v>
      </c>
    </row>
    <row r="6137" spans="1:4" ht="13.5" x14ac:dyDescent="0.25">
      <c r="A6137" s="456">
        <v>87837</v>
      </c>
      <c r="B6137" s="456" t="s">
        <v>3070</v>
      </c>
      <c r="C6137" s="456" t="s">
        <v>161</v>
      </c>
      <c r="D6137" s="457">
        <v>126.62</v>
      </c>
    </row>
    <row r="6138" spans="1:4" ht="13.5" x14ac:dyDescent="0.25">
      <c r="A6138" s="456">
        <v>87838</v>
      </c>
      <c r="B6138" s="456" t="s">
        <v>3071</v>
      </c>
      <c r="C6138" s="456" t="s">
        <v>161</v>
      </c>
      <c r="D6138" s="457">
        <v>197.56</v>
      </c>
    </row>
    <row r="6139" spans="1:4" ht="13.5" x14ac:dyDescent="0.25">
      <c r="A6139" s="456">
        <v>87839</v>
      </c>
      <c r="B6139" s="456" t="s">
        <v>3072</v>
      </c>
      <c r="C6139" s="456" t="s">
        <v>161</v>
      </c>
      <c r="D6139" s="457">
        <v>137.19999999999999</v>
      </c>
    </row>
    <row r="6140" spans="1:4" ht="13.5" x14ac:dyDescent="0.25">
      <c r="A6140" s="456">
        <v>87840</v>
      </c>
      <c r="B6140" s="456" t="s">
        <v>3073</v>
      </c>
      <c r="C6140" s="456" t="s">
        <v>161</v>
      </c>
      <c r="D6140" s="457">
        <v>189.21</v>
      </c>
    </row>
    <row r="6141" spans="1:4" ht="13.5" x14ac:dyDescent="0.25">
      <c r="A6141" s="456">
        <v>87841</v>
      </c>
      <c r="B6141" s="456" t="s">
        <v>3074</v>
      </c>
      <c r="C6141" s="456" t="s">
        <v>161</v>
      </c>
      <c r="D6141" s="457">
        <v>129.69999999999999</v>
      </c>
    </row>
    <row r="6142" spans="1:4" ht="13.5" x14ac:dyDescent="0.25">
      <c r="A6142" s="456">
        <v>87842</v>
      </c>
      <c r="B6142" s="456" t="s">
        <v>3075</v>
      </c>
      <c r="C6142" s="456" t="s">
        <v>161</v>
      </c>
      <c r="D6142" s="457">
        <v>199.09</v>
      </c>
    </row>
    <row r="6143" spans="1:4" ht="13.5" x14ac:dyDescent="0.25">
      <c r="A6143" s="456">
        <v>87843</v>
      </c>
      <c r="B6143" s="456" t="s">
        <v>3076</v>
      </c>
      <c r="C6143" s="456" t="s">
        <v>161</v>
      </c>
      <c r="D6143" s="457">
        <v>145.54</v>
      </c>
    </row>
    <row r="6144" spans="1:4" ht="13.5" x14ac:dyDescent="0.25">
      <c r="A6144" s="456">
        <v>87844</v>
      </c>
      <c r="B6144" s="456" t="s">
        <v>3077</v>
      </c>
      <c r="C6144" s="456" t="s">
        <v>161</v>
      </c>
      <c r="D6144" s="457">
        <v>186.65</v>
      </c>
    </row>
    <row r="6145" spans="1:4" ht="13.5" x14ac:dyDescent="0.25">
      <c r="A6145" s="456">
        <v>87845</v>
      </c>
      <c r="B6145" s="456" t="s">
        <v>3078</v>
      </c>
      <c r="C6145" s="456" t="s">
        <v>161</v>
      </c>
      <c r="D6145" s="457">
        <v>133.99</v>
      </c>
    </row>
    <row r="6146" spans="1:4" ht="13.5" x14ac:dyDescent="0.25">
      <c r="A6146" s="456">
        <v>87846</v>
      </c>
      <c r="B6146" s="456" t="s">
        <v>3079</v>
      </c>
      <c r="C6146" s="456" t="s">
        <v>161</v>
      </c>
      <c r="D6146" s="457">
        <v>206.9</v>
      </c>
    </row>
    <row r="6147" spans="1:4" ht="13.5" x14ac:dyDescent="0.25">
      <c r="A6147" s="456">
        <v>87847</v>
      </c>
      <c r="B6147" s="456" t="s">
        <v>3080</v>
      </c>
      <c r="C6147" s="456" t="s">
        <v>161</v>
      </c>
      <c r="D6147" s="457">
        <v>148.13</v>
      </c>
    </row>
    <row r="6148" spans="1:4" ht="13.5" x14ac:dyDescent="0.25">
      <c r="A6148" s="456">
        <v>87848</v>
      </c>
      <c r="B6148" s="456" t="s">
        <v>3081</v>
      </c>
      <c r="C6148" s="456" t="s">
        <v>161</v>
      </c>
      <c r="D6148" s="457">
        <v>199.01</v>
      </c>
    </row>
    <row r="6149" spans="1:4" ht="13.5" x14ac:dyDescent="0.25">
      <c r="A6149" s="456">
        <v>87849</v>
      </c>
      <c r="B6149" s="456" t="s">
        <v>3082</v>
      </c>
      <c r="C6149" s="456" t="s">
        <v>161</v>
      </c>
      <c r="D6149" s="457">
        <v>141.11000000000001</v>
      </c>
    </row>
    <row r="6150" spans="1:4" ht="13.5" x14ac:dyDescent="0.25">
      <c r="A6150" s="456">
        <v>87850</v>
      </c>
      <c r="B6150" s="456" t="s">
        <v>3083</v>
      </c>
      <c r="C6150" s="456" t="s">
        <v>161</v>
      </c>
      <c r="D6150" s="457">
        <v>213.15</v>
      </c>
    </row>
    <row r="6151" spans="1:4" ht="13.5" x14ac:dyDescent="0.25">
      <c r="A6151" s="456">
        <v>87851</v>
      </c>
      <c r="B6151" s="456" t="s">
        <v>3084</v>
      </c>
      <c r="C6151" s="456" t="s">
        <v>161</v>
      </c>
      <c r="D6151" s="457">
        <v>152.79</v>
      </c>
    </row>
    <row r="6152" spans="1:4" ht="13.5" x14ac:dyDescent="0.25">
      <c r="A6152" s="456">
        <v>87852</v>
      </c>
      <c r="B6152" s="456" t="s">
        <v>3085</v>
      </c>
      <c r="C6152" s="456" t="s">
        <v>161</v>
      </c>
      <c r="D6152" s="457">
        <v>203.68</v>
      </c>
    </row>
    <row r="6153" spans="1:4" ht="13.5" x14ac:dyDescent="0.25">
      <c r="A6153" s="456">
        <v>87853</v>
      </c>
      <c r="B6153" s="456" t="s">
        <v>3086</v>
      </c>
      <c r="C6153" s="456" t="s">
        <v>161</v>
      </c>
      <c r="D6153" s="457">
        <v>144.16</v>
      </c>
    </row>
    <row r="6154" spans="1:4" ht="13.5" x14ac:dyDescent="0.25">
      <c r="A6154" s="456">
        <v>87854</v>
      </c>
      <c r="B6154" s="456" t="s">
        <v>3087</v>
      </c>
      <c r="C6154" s="456" t="s">
        <v>161</v>
      </c>
      <c r="D6154" s="457">
        <v>214.67</v>
      </c>
    </row>
    <row r="6155" spans="1:4" ht="13.5" x14ac:dyDescent="0.25">
      <c r="A6155" s="456">
        <v>87855</v>
      </c>
      <c r="B6155" s="456" t="s">
        <v>3088</v>
      </c>
      <c r="C6155" s="456" t="s">
        <v>161</v>
      </c>
      <c r="D6155" s="457">
        <v>161.13999999999999</v>
      </c>
    </row>
    <row r="6156" spans="1:4" ht="13.5" x14ac:dyDescent="0.25">
      <c r="A6156" s="456">
        <v>87856</v>
      </c>
      <c r="B6156" s="456" t="s">
        <v>3089</v>
      </c>
      <c r="C6156" s="456" t="s">
        <v>161</v>
      </c>
      <c r="D6156" s="457">
        <v>201.14</v>
      </c>
    </row>
    <row r="6157" spans="1:4" ht="13.5" x14ac:dyDescent="0.25">
      <c r="A6157" s="456">
        <v>87857</v>
      </c>
      <c r="B6157" s="456" t="s">
        <v>3090</v>
      </c>
      <c r="C6157" s="456" t="s">
        <v>161</v>
      </c>
      <c r="D6157" s="457">
        <v>148.46</v>
      </c>
    </row>
    <row r="6158" spans="1:4" ht="13.5" x14ac:dyDescent="0.25">
      <c r="A6158" s="456">
        <v>87858</v>
      </c>
      <c r="B6158" s="456" t="s">
        <v>3091</v>
      </c>
      <c r="C6158" s="456" t="s">
        <v>161</v>
      </c>
      <c r="D6158" s="457">
        <v>141.02000000000001</v>
      </c>
    </row>
    <row r="6159" spans="1:4" ht="13.5" x14ac:dyDescent="0.25">
      <c r="A6159" s="456">
        <v>87859</v>
      </c>
      <c r="B6159" s="456" t="s">
        <v>3092</v>
      </c>
      <c r="C6159" s="456" t="s">
        <v>161</v>
      </c>
      <c r="D6159" s="457">
        <v>161.54</v>
      </c>
    </row>
    <row r="6160" spans="1:4" ht="13.5" x14ac:dyDescent="0.25">
      <c r="A6160" s="456">
        <v>89048</v>
      </c>
      <c r="B6160" s="456" t="s">
        <v>3093</v>
      </c>
      <c r="C6160" s="456" t="s">
        <v>161</v>
      </c>
      <c r="D6160" s="457">
        <v>30.63</v>
      </c>
    </row>
    <row r="6161" spans="1:4" ht="13.5" x14ac:dyDescent="0.25">
      <c r="A6161" s="456">
        <v>89049</v>
      </c>
      <c r="B6161" s="456" t="s">
        <v>3094</v>
      </c>
      <c r="C6161" s="456" t="s">
        <v>161</v>
      </c>
      <c r="D6161" s="457">
        <v>20.309999999999999</v>
      </c>
    </row>
    <row r="6162" spans="1:4" ht="13.5" x14ac:dyDescent="0.25">
      <c r="A6162" s="456">
        <v>89173</v>
      </c>
      <c r="B6162" s="456" t="s">
        <v>3095</v>
      </c>
      <c r="C6162" s="456" t="s">
        <v>161</v>
      </c>
      <c r="D6162" s="457">
        <v>30.14</v>
      </c>
    </row>
    <row r="6163" spans="1:4" ht="13.5" x14ac:dyDescent="0.25">
      <c r="A6163" s="456">
        <v>90406</v>
      </c>
      <c r="B6163" s="456" t="s">
        <v>3096</v>
      </c>
      <c r="C6163" s="456" t="s">
        <v>161</v>
      </c>
      <c r="D6163" s="457">
        <v>38.729999999999997</v>
      </c>
    </row>
    <row r="6164" spans="1:4" ht="13.5" x14ac:dyDescent="0.25">
      <c r="A6164" s="456">
        <v>90407</v>
      </c>
      <c r="B6164" s="456" t="s">
        <v>3097</v>
      </c>
      <c r="C6164" s="456" t="s">
        <v>161</v>
      </c>
      <c r="D6164" s="457">
        <v>42.8</v>
      </c>
    </row>
    <row r="6165" spans="1:4" ht="13.5" x14ac:dyDescent="0.25">
      <c r="A6165" s="456">
        <v>90408</v>
      </c>
      <c r="B6165" s="456" t="s">
        <v>3098</v>
      </c>
      <c r="C6165" s="456" t="s">
        <v>161</v>
      </c>
      <c r="D6165" s="457">
        <v>27.75</v>
      </c>
    </row>
    <row r="6166" spans="1:4" ht="13.5" x14ac:dyDescent="0.25">
      <c r="A6166" s="456">
        <v>90409</v>
      </c>
      <c r="B6166" s="456" t="s">
        <v>3099</v>
      </c>
      <c r="C6166" s="456" t="s">
        <v>161</v>
      </c>
      <c r="D6166" s="457">
        <v>30.05</v>
      </c>
    </row>
    <row r="6167" spans="1:4" ht="13.5" x14ac:dyDescent="0.25">
      <c r="A6167" s="456">
        <v>87242</v>
      </c>
      <c r="B6167" s="456" t="s">
        <v>3100</v>
      </c>
      <c r="C6167" s="456" t="s">
        <v>161</v>
      </c>
      <c r="D6167" s="457">
        <v>204.62</v>
      </c>
    </row>
    <row r="6168" spans="1:4" ht="13.5" x14ac:dyDescent="0.25">
      <c r="A6168" s="456">
        <v>87243</v>
      </c>
      <c r="B6168" s="456" t="s">
        <v>3101</v>
      </c>
      <c r="C6168" s="456" t="s">
        <v>161</v>
      </c>
      <c r="D6168" s="457">
        <v>188.1</v>
      </c>
    </row>
    <row r="6169" spans="1:4" ht="13.5" x14ac:dyDescent="0.25">
      <c r="A6169" s="456">
        <v>87244</v>
      </c>
      <c r="B6169" s="456" t="s">
        <v>3102</v>
      </c>
      <c r="C6169" s="456" t="s">
        <v>161</v>
      </c>
      <c r="D6169" s="457">
        <v>198.48</v>
      </c>
    </row>
    <row r="6170" spans="1:4" ht="13.5" x14ac:dyDescent="0.25">
      <c r="A6170" s="456">
        <v>87245</v>
      </c>
      <c r="B6170" s="456" t="s">
        <v>3103</v>
      </c>
      <c r="C6170" s="456" t="s">
        <v>161</v>
      </c>
      <c r="D6170" s="457">
        <v>237.76</v>
      </c>
    </row>
    <row r="6171" spans="1:4" ht="13.5" x14ac:dyDescent="0.25">
      <c r="A6171" s="456">
        <v>87264</v>
      </c>
      <c r="B6171" s="456" t="s">
        <v>3104</v>
      </c>
      <c r="C6171" s="456" t="s">
        <v>161</v>
      </c>
      <c r="D6171" s="457">
        <v>60.85</v>
      </c>
    </row>
    <row r="6172" spans="1:4" ht="13.5" x14ac:dyDescent="0.25">
      <c r="A6172" s="456">
        <v>87265</v>
      </c>
      <c r="B6172" s="456" t="s">
        <v>3105</v>
      </c>
      <c r="C6172" s="456" t="s">
        <v>161</v>
      </c>
      <c r="D6172" s="457">
        <v>54.19</v>
      </c>
    </row>
    <row r="6173" spans="1:4" ht="13.5" x14ac:dyDescent="0.25">
      <c r="A6173" s="456">
        <v>87266</v>
      </c>
      <c r="B6173" s="456" t="s">
        <v>3106</v>
      </c>
      <c r="C6173" s="456" t="s">
        <v>161</v>
      </c>
      <c r="D6173" s="457">
        <v>63.2</v>
      </c>
    </row>
    <row r="6174" spans="1:4" ht="13.5" x14ac:dyDescent="0.25">
      <c r="A6174" s="456">
        <v>87267</v>
      </c>
      <c r="B6174" s="456" t="s">
        <v>3107</v>
      </c>
      <c r="C6174" s="456" t="s">
        <v>161</v>
      </c>
      <c r="D6174" s="457">
        <v>60.26</v>
      </c>
    </row>
    <row r="6175" spans="1:4" ht="13.5" x14ac:dyDescent="0.25">
      <c r="A6175" s="456">
        <v>87268</v>
      </c>
      <c r="B6175" s="456" t="s">
        <v>3108</v>
      </c>
      <c r="C6175" s="456" t="s">
        <v>161</v>
      </c>
      <c r="D6175" s="457">
        <v>64.8</v>
      </c>
    </row>
    <row r="6176" spans="1:4" ht="13.5" x14ac:dyDescent="0.25">
      <c r="A6176" s="456">
        <v>87269</v>
      </c>
      <c r="B6176" s="456" t="s">
        <v>3109</v>
      </c>
      <c r="C6176" s="456" t="s">
        <v>161</v>
      </c>
      <c r="D6176" s="457">
        <v>57.56</v>
      </c>
    </row>
    <row r="6177" spans="1:4" ht="13.5" x14ac:dyDescent="0.25">
      <c r="A6177" s="456">
        <v>87270</v>
      </c>
      <c r="B6177" s="456" t="s">
        <v>3110</v>
      </c>
      <c r="C6177" s="456" t="s">
        <v>161</v>
      </c>
      <c r="D6177" s="457">
        <v>66.78</v>
      </c>
    </row>
    <row r="6178" spans="1:4" ht="13.5" x14ac:dyDescent="0.25">
      <c r="A6178" s="456">
        <v>87271</v>
      </c>
      <c r="B6178" s="456" t="s">
        <v>3111</v>
      </c>
      <c r="C6178" s="456" t="s">
        <v>161</v>
      </c>
      <c r="D6178" s="457">
        <v>63.31</v>
      </c>
    </row>
    <row r="6179" spans="1:4" ht="13.5" x14ac:dyDescent="0.25">
      <c r="A6179" s="456">
        <v>87272</v>
      </c>
      <c r="B6179" s="456" t="s">
        <v>3112</v>
      </c>
      <c r="C6179" s="456" t="s">
        <v>161</v>
      </c>
      <c r="D6179" s="457">
        <v>68.81</v>
      </c>
    </row>
    <row r="6180" spans="1:4" ht="13.5" x14ac:dyDescent="0.25">
      <c r="A6180" s="456">
        <v>87273</v>
      </c>
      <c r="B6180" s="456" t="s">
        <v>3113</v>
      </c>
      <c r="C6180" s="456" t="s">
        <v>161</v>
      </c>
      <c r="D6180" s="457">
        <v>59.96</v>
      </c>
    </row>
    <row r="6181" spans="1:4" ht="13.5" x14ac:dyDescent="0.25">
      <c r="A6181" s="456">
        <v>87274</v>
      </c>
      <c r="B6181" s="456" t="s">
        <v>3114</v>
      </c>
      <c r="C6181" s="456" t="s">
        <v>161</v>
      </c>
      <c r="D6181" s="457">
        <v>70.209999999999994</v>
      </c>
    </row>
    <row r="6182" spans="1:4" ht="13.5" x14ac:dyDescent="0.25">
      <c r="A6182" s="456">
        <v>87275</v>
      </c>
      <c r="B6182" s="456" t="s">
        <v>3115</v>
      </c>
      <c r="C6182" s="456" t="s">
        <v>161</v>
      </c>
      <c r="D6182" s="457">
        <v>67.22</v>
      </c>
    </row>
    <row r="6183" spans="1:4" ht="13.5" x14ac:dyDescent="0.25">
      <c r="A6183" s="456">
        <v>88786</v>
      </c>
      <c r="B6183" s="456" t="s">
        <v>3116</v>
      </c>
      <c r="C6183" s="456" t="s">
        <v>161</v>
      </c>
      <c r="D6183" s="457">
        <v>290.62</v>
      </c>
    </row>
    <row r="6184" spans="1:4" ht="13.5" x14ac:dyDescent="0.25">
      <c r="A6184" s="456">
        <v>88787</v>
      </c>
      <c r="B6184" s="456" t="s">
        <v>3117</v>
      </c>
      <c r="C6184" s="456" t="s">
        <v>161</v>
      </c>
      <c r="D6184" s="457">
        <v>269.29000000000002</v>
      </c>
    </row>
    <row r="6185" spans="1:4" ht="13.5" x14ac:dyDescent="0.25">
      <c r="A6185" s="456">
        <v>88788</v>
      </c>
      <c r="B6185" s="456" t="s">
        <v>3118</v>
      </c>
      <c r="C6185" s="456" t="s">
        <v>161</v>
      </c>
      <c r="D6185" s="457">
        <v>279.67</v>
      </c>
    </row>
    <row r="6186" spans="1:4" ht="13.5" x14ac:dyDescent="0.25">
      <c r="A6186" s="456">
        <v>88789</v>
      </c>
      <c r="B6186" s="456" t="s">
        <v>3119</v>
      </c>
      <c r="C6186" s="456" t="s">
        <v>161</v>
      </c>
      <c r="D6186" s="457">
        <v>335.46</v>
      </c>
    </row>
    <row r="6187" spans="1:4" ht="13.5" x14ac:dyDescent="0.25">
      <c r="A6187" s="456">
        <v>89045</v>
      </c>
      <c r="B6187" s="456" t="s">
        <v>9819</v>
      </c>
      <c r="C6187" s="456" t="s">
        <v>161</v>
      </c>
      <c r="D6187" s="457">
        <v>60.68</v>
      </c>
    </row>
    <row r="6188" spans="1:4" ht="13.5" x14ac:dyDescent="0.25">
      <c r="A6188" s="456">
        <v>89170</v>
      </c>
      <c r="B6188" s="456" t="s">
        <v>12405</v>
      </c>
      <c r="C6188" s="456" t="s">
        <v>161</v>
      </c>
      <c r="D6188" s="457">
        <v>59.01</v>
      </c>
    </row>
    <row r="6189" spans="1:4" ht="13.5" x14ac:dyDescent="0.25">
      <c r="A6189" s="456">
        <v>93392</v>
      </c>
      <c r="B6189" s="456" t="s">
        <v>7673</v>
      </c>
      <c r="C6189" s="456" t="s">
        <v>161</v>
      </c>
      <c r="D6189" s="457">
        <v>51.94</v>
      </c>
    </row>
    <row r="6190" spans="1:4" ht="13.5" x14ac:dyDescent="0.25">
      <c r="A6190" s="456">
        <v>93393</v>
      </c>
      <c r="B6190" s="456" t="s">
        <v>7674</v>
      </c>
      <c r="C6190" s="456" t="s">
        <v>161</v>
      </c>
      <c r="D6190" s="457">
        <v>45.36</v>
      </c>
    </row>
    <row r="6191" spans="1:4" ht="13.5" x14ac:dyDescent="0.25">
      <c r="A6191" s="456">
        <v>93394</v>
      </c>
      <c r="B6191" s="456" t="s">
        <v>7675</v>
      </c>
      <c r="C6191" s="456" t="s">
        <v>161</v>
      </c>
      <c r="D6191" s="457">
        <v>54.29</v>
      </c>
    </row>
    <row r="6192" spans="1:4" ht="13.5" x14ac:dyDescent="0.25">
      <c r="A6192" s="456">
        <v>93395</v>
      </c>
      <c r="B6192" s="456" t="s">
        <v>7676</v>
      </c>
      <c r="C6192" s="456" t="s">
        <v>161</v>
      </c>
      <c r="D6192" s="457">
        <v>51.35</v>
      </c>
    </row>
    <row r="6193" spans="1:4" ht="13.5" x14ac:dyDescent="0.25">
      <c r="A6193" s="456">
        <v>99194</v>
      </c>
      <c r="B6193" s="456" t="s">
        <v>7677</v>
      </c>
      <c r="C6193" s="456" t="s">
        <v>161</v>
      </c>
      <c r="D6193" s="457">
        <v>60.2</v>
      </c>
    </row>
    <row r="6194" spans="1:4" ht="13.5" x14ac:dyDescent="0.25">
      <c r="A6194" s="456">
        <v>99195</v>
      </c>
      <c r="B6194" s="456" t="s">
        <v>7678</v>
      </c>
      <c r="C6194" s="456" t="s">
        <v>161</v>
      </c>
      <c r="D6194" s="457">
        <v>53.62</v>
      </c>
    </row>
    <row r="6195" spans="1:4" ht="13.5" x14ac:dyDescent="0.25">
      <c r="A6195" s="456">
        <v>99196</v>
      </c>
      <c r="B6195" s="456" t="s">
        <v>7679</v>
      </c>
      <c r="C6195" s="456" t="s">
        <v>161</v>
      </c>
      <c r="D6195" s="457">
        <v>62.55</v>
      </c>
    </row>
    <row r="6196" spans="1:4" ht="13.5" x14ac:dyDescent="0.25">
      <c r="A6196" s="456">
        <v>99198</v>
      </c>
      <c r="B6196" s="456" t="s">
        <v>7680</v>
      </c>
      <c r="C6196" s="456" t="s">
        <v>161</v>
      </c>
      <c r="D6196" s="457">
        <v>59.61</v>
      </c>
    </row>
    <row r="6197" spans="1:4" ht="13.5" x14ac:dyDescent="0.25">
      <c r="A6197" s="456">
        <v>101965</v>
      </c>
      <c r="B6197" s="456" t="s">
        <v>9820</v>
      </c>
      <c r="C6197" s="456" t="s">
        <v>13</v>
      </c>
      <c r="D6197" s="457">
        <v>115.96</v>
      </c>
    </row>
    <row r="6198" spans="1:4" ht="13.5" x14ac:dyDescent="0.25">
      <c r="A6198" s="456">
        <v>101966</v>
      </c>
      <c r="B6198" s="456" t="s">
        <v>9821</v>
      </c>
      <c r="C6198" s="456" t="s">
        <v>13</v>
      </c>
      <c r="D6198" s="457">
        <v>151.62</v>
      </c>
    </row>
    <row r="6199" spans="1:4" ht="13.5" x14ac:dyDescent="0.25">
      <c r="A6199" s="456">
        <v>101979</v>
      </c>
      <c r="B6199" s="456" t="s">
        <v>9822</v>
      </c>
      <c r="C6199" s="456" t="s">
        <v>13</v>
      </c>
      <c r="D6199" s="457">
        <v>48.27</v>
      </c>
    </row>
    <row r="6200" spans="1:4" ht="13.5" x14ac:dyDescent="0.25">
      <c r="A6200" s="456">
        <v>96112</v>
      </c>
      <c r="B6200" s="456" t="s">
        <v>3120</v>
      </c>
      <c r="C6200" s="456" t="s">
        <v>161</v>
      </c>
      <c r="D6200" s="457">
        <v>119.12</v>
      </c>
    </row>
    <row r="6201" spans="1:4" ht="13.5" x14ac:dyDescent="0.25">
      <c r="A6201" s="456">
        <v>96117</v>
      </c>
      <c r="B6201" s="456" t="s">
        <v>3121</v>
      </c>
      <c r="C6201" s="456" t="s">
        <v>161</v>
      </c>
      <c r="D6201" s="457">
        <v>147.88999999999999</v>
      </c>
    </row>
    <row r="6202" spans="1:4" ht="13.5" x14ac:dyDescent="0.25">
      <c r="A6202" s="456">
        <v>96122</v>
      </c>
      <c r="B6202" s="456" t="s">
        <v>3122</v>
      </c>
      <c r="C6202" s="456" t="s">
        <v>13</v>
      </c>
      <c r="D6202" s="457">
        <v>34.46</v>
      </c>
    </row>
    <row r="6203" spans="1:4" ht="13.5" x14ac:dyDescent="0.25">
      <c r="A6203" s="456">
        <v>96109</v>
      </c>
      <c r="B6203" s="456" t="s">
        <v>3123</v>
      </c>
      <c r="C6203" s="456" t="s">
        <v>161</v>
      </c>
      <c r="D6203" s="457">
        <v>37.74</v>
      </c>
    </row>
    <row r="6204" spans="1:4" ht="13.5" x14ac:dyDescent="0.25">
      <c r="A6204" s="456">
        <v>96110</v>
      </c>
      <c r="B6204" s="456" t="s">
        <v>3124</v>
      </c>
      <c r="C6204" s="456" t="s">
        <v>161</v>
      </c>
      <c r="D6204" s="457">
        <v>72.47</v>
      </c>
    </row>
    <row r="6205" spans="1:4" ht="13.5" x14ac:dyDescent="0.25">
      <c r="A6205" s="456">
        <v>96113</v>
      </c>
      <c r="B6205" s="456" t="s">
        <v>3125</v>
      </c>
      <c r="C6205" s="456" t="s">
        <v>161</v>
      </c>
      <c r="D6205" s="457">
        <v>33.520000000000003</v>
      </c>
    </row>
    <row r="6206" spans="1:4" ht="13.5" x14ac:dyDescent="0.25">
      <c r="A6206" s="456">
        <v>96114</v>
      </c>
      <c r="B6206" s="456" t="s">
        <v>3126</v>
      </c>
      <c r="C6206" s="456" t="s">
        <v>161</v>
      </c>
      <c r="D6206" s="457">
        <v>78.56</v>
      </c>
    </row>
    <row r="6207" spans="1:4" ht="13.5" x14ac:dyDescent="0.25">
      <c r="A6207" s="456">
        <v>96120</v>
      </c>
      <c r="B6207" s="456" t="s">
        <v>3127</v>
      </c>
      <c r="C6207" s="456" t="s">
        <v>13</v>
      </c>
      <c r="D6207" s="457">
        <v>2.7</v>
      </c>
    </row>
    <row r="6208" spans="1:4" ht="13.5" x14ac:dyDescent="0.25">
      <c r="A6208" s="456">
        <v>96123</v>
      </c>
      <c r="B6208" s="456" t="s">
        <v>3128</v>
      </c>
      <c r="C6208" s="456" t="s">
        <v>13</v>
      </c>
      <c r="D6208" s="457">
        <v>36.119999999999997</v>
      </c>
    </row>
    <row r="6209" spans="1:4" ht="13.5" x14ac:dyDescent="0.25">
      <c r="A6209" s="456">
        <v>99054</v>
      </c>
      <c r="B6209" s="456" t="s">
        <v>3129</v>
      </c>
      <c r="C6209" s="456" t="s">
        <v>161</v>
      </c>
      <c r="D6209" s="457">
        <v>46.31</v>
      </c>
    </row>
    <row r="6210" spans="1:4" ht="13.5" x14ac:dyDescent="0.25">
      <c r="A6210" s="456">
        <v>96111</v>
      </c>
      <c r="B6210" s="456" t="s">
        <v>3130</v>
      </c>
      <c r="C6210" s="456" t="s">
        <v>161</v>
      </c>
      <c r="D6210" s="457">
        <v>69.040000000000006</v>
      </c>
    </row>
    <row r="6211" spans="1:4" ht="13.5" x14ac:dyDescent="0.25">
      <c r="A6211" s="456">
        <v>96116</v>
      </c>
      <c r="B6211" s="456" t="s">
        <v>3131</v>
      </c>
      <c r="C6211" s="456" t="s">
        <v>161</v>
      </c>
      <c r="D6211" s="457">
        <v>78.31</v>
      </c>
    </row>
    <row r="6212" spans="1:4" ht="13.5" x14ac:dyDescent="0.25">
      <c r="A6212" s="456">
        <v>96121</v>
      </c>
      <c r="B6212" s="456" t="s">
        <v>3132</v>
      </c>
      <c r="C6212" s="456" t="s">
        <v>13</v>
      </c>
      <c r="D6212" s="457">
        <v>12.13</v>
      </c>
    </row>
    <row r="6213" spans="1:4" ht="13.5" x14ac:dyDescent="0.25">
      <c r="A6213" s="456">
        <v>96485</v>
      </c>
      <c r="B6213" s="456" t="s">
        <v>3133</v>
      </c>
      <c r="C6213" s="456" t="s">
        <v>161</v>
      </c>
      <c r="D6213" s="457">
        <v>81.150000000000006</v>
      </c>
    </row>
    <row r="6214" spans="1:4" ht="13.5" x14ac:dyDescent="0.25">
      <c r="A6214" s="456">
        <v>96486</v>
      </c>
      <c r="B6214" s="456" t="s">
        <v>3134</v>
      </c>
      <c r="C6214" s="456" t="s">
        <v>161</v>
      </c>
      <c r="D6214" s="457">
        <v>91.16</v>
      </c>
    </row>
    <row r="6215" spans="1:4" ht="13.5" x14ac:dyDescent="0.25">
      <c r="A6215" s="456">
        <v>91514</v>
      </c>
      <c r="B6215" s="456" t="s">
        <v>3135</v>
      </c>
      <c r="C6215" s="456" t="s">
        <v>161</v>
      </c>
      <c r="D6215" s="457">
        <v>5.57</v>
      </c>
    </row>
    <row r="6216" spans="1:4" ht="13.5" x14ac:dyDescent="0.25">
      <c r="A6216" s="456">
        <v>91515</v>
      </c>
      <c r="B6216" s="456" t="s">
        <v>3136</v>
      </c>
      <c r="C6216" s="456" t="s">
        <v>161</v>
      </c>
      <c r="D6216" s="457">
        <v>7.36</v>
      </c>
    </row>
    <row r="6217" spans="1:4" ht="13.5" x14ac:dyDescent="0.25">
      <c r="A6217" s="456">
        <v>91516</v>
      </c>
      <c r="B6217" s="456" t="s">
        <v>3137</v>
      </c>
      <c r="C6217" s="456" t="s">
        <v>161</v>
      </c>
      <c r="D6217" s="457">
        <v>10.72</v>
      </c>
    </row>
    <row r="6218" spans="1:4" ht="13.5" x14ac:dyDescent="0.25">
      <c r="A6218" s="456">
        <v>91517</v>
      </c>
      <c r="B6218" s="456" t="s">
        <v>3138</v>
      </c>
      <c r="C6218" s="456" t="s">
        <v>161</v>
      </c>
      <c r="D6218" s="457">
        <v>11.95</v>
      </c>
    </row>
    <row r="6219" spans="1:4" ht="13.5" x14ac:dyDescent="0.25">
      <c r="A6219" s="456">
        <v>91519</v>
      </c>
      <c r="B6219" s="456" t="s">
        <v>3139</v>
      </c>
      <c r="C6219" s="456" t="s">
        <v>161</v>
      </c>
      <c r="D6219" s="457">
        <v>13.72</v>
      </c>
    </row>
    <row r="6220" spans="1:4" ht="13.5" x14ac:dyDescent="0.25">
      <c r="A6220" s="456">
        <v>91520</v>
      </c>
      <c r="B6220" s="456" t="s">
        <v>3140</v>
      </c>
      <c r="C6220" s="456" t="s">
        <v>161</v>
      </c>
      <c r="D6220" s="457">
        <v>2.0299999999999998</v>
      </c>
    </row>
    <row r="6221" spans="1:4" ht="13.5" x14ac:dyDescent="0.25">
      <c r="A6221" s="456">
        <v>91522</v>
      </c>
      <c r="B6221" s="456" t="s">
        <v>3141</v>
      </c>
      <c r="C6221" s="456" t="s">
        <v>161</v>
      </c>
      <c r="D6221" s="457">
        <v>2.44</v>
      </c>
    </row>
    <row r="6222" spans="1:4" ht="13.5" x14ac:dyDescent="0.25">
      <c r="A6222" s="456">
        <v>91525</v>
      </c>
      <c r="B6222" s="456" t="s">
        <v>3142</v>
      </c>
      <c r="C6222" s="456" t="s">
        <v>161</v>
      </c>
      <c r="D6222" s="457">
        <v>4.62</v>
      </c>
    </row>
    <row r="6223" spans="1:4" ht="13.5" x14ac:dyDescent="0.25">
      <c r="A6223" s="456">
        <v>87280</v>
      </c>
      <c r="B6223" s="456" t="s">
        <v>7681</v>
      </c>
      <c r="C6223" s="456" t="s">
        <v>1055</v>
      </c>
      <c r="D6223" s="457">
        <v>363.84</v>
      </c>
    </row>
    <row r="6224" spans="1:4" ht="13.5" x14ac:dyDescent="0.25">
      <c r="A6224" s="456">
        <v>87281</v>
      </c>
      <c r="B6224" s="456" t="s">
        <v>7682</v>
      </c>
      <c r="C6224" s="456" t="s">
        <v>1055</v>
      </c>
      <c r="D6224" s="457">
        <v>362.22</v>
      </c>
    </row>
    <row r="6225" spans="1:4" ht="13.5" x14ac:dyDescent="0.25">
      <c r="A6225" s="456">
        <v>87283</v>
      </c>
      <c r="B6225" s="456" t="s">
        <v>7683</v>
      </c>
      <c r="C6225" s="456" t="s">
        <v>1055</v>
      </c>
      <c r="D6225" s="457">
        <v>381.92</v>
      </c>
    </row>
    <row r="6226" spans="1:4" ht="13.5" x14ac:dyDescent="0.25">
      <c r="A6226" s="456">
        <v>87284</v>
      </c>
      <c r="B6226" s="456" t="s">
        <v>7684</v>
      </c>
      <c r="C6226" s="456" t="s">
        <v>1055</v>
      </c>
      <c r="D6226" s="457">
        <v>378.46</v>
      </c>
    </row>
    <row r="6227" spans="1:4" ht="13.5" x14ac:dyDescent="0.25">
      <c r="A6227" s="456">
        <v>87286</v>
      </c>
      <c r="B6227" s="456" t="s">
        <v>7685</v>
      </c>
      <c r="C6227" s="456" t="s">
        <v>1055</v>
      </c>
      <c r="D6227" s="457">
        <v>469.8</v>
      </c>
    </row>
    <row r="6228" spans="1:4" ht="13.5" x14ac:dyDescent="0.25">
      <c r="A6228" s="456">
        <v>87287</v>
      </c>
      <c r="B6228" s="456" t="s">
        <v>7686</v>
      </c>
      <c r="C6228" s="456" t="s">
        <v>1055</v>
      </c>
      <c r="D6228" s="457">
        <v>460.64</v>
      </c>
    </row>
    <row r="6229" spans="1:4" ht="13.5" x14ac:dyDescent="0.25">
      <c r="A6229" s="456">
        <v>87289</v>
      </c>
      <c r="B6229" s="456" t="s">
        <v>7687</v>
      </c>
      <c r="C6229" s="456" t="s">
        <v>1055</v>
      </c>
      <c r="D6229" s="457">
        <v>448.73</v>
      </c>
    </row>
    <row r="6230" spans="1:4" ht="13.5" x14ac:dyDescent="0.25">
      <c r="A6230" s="456">
        <v>87290</v>
      </c>
      <c r="B6230" s="456" t="s">
        <v>7688</v>
      </c>
      <c r="C6230" s="456" t="s">
        <v>1055</v>
      </c>
      <c r="D6230" s="457">
        <v>444.92</v>
      </c>
    </row>
    <row r="6231" spans="1:4" ht="13.5" x14ac:dyDescent="0.25">
      <c r="A6231" s="456">
        <v>87292</v>
      </c>
      <c r="B6231" s="456" t="s">
        <v>7689</v>
      </c>
      <c r="C6231" s="456" t="s">
        <v>1055</v>
      </c>
      <c r="D6231" s="457">
        <v>457.88</v>
      </c>
    </row>
    <row r="6232" spans="1:4" ht="13.5" x14ac:dyDescent="0.25">
      <c r="A6232" s="456">
        <v>87294</v>
      </c>
      <c r="B6232" s="456" t="s">
        <v>7690</v>
      </c>
      <c r="C6232" s="456" t="s">
        <v>1055</v>
      </c>
      <c r="D6232" s="457">
        <v>437.74</v>
      </c>
    </row>
    <row r="6233" spans="1:4" ht="13.5" x14ac:dyDescent="0.25">
      <c r="A6233" s="456">
        <v>87295</v>
      </c>
      <c r="B6233" s="456" t="s">
        <v>7691</v>
      </c>
      <c r="C6233" s="456" t="s">
        <v>1055</v>
      </c>
      <c r="D6233" s="457">
        <v>438.48</v>
      </c>
    </row>
    <row r="6234" spans="1:4" ht="13.5" x14ac:dyDescent="0.25">
      <c r="A6234" s="456">
        <v>87296</v>
      </c>
      <c r="B6234" s="456" t="s">
        <v>7692</v>
      </c>
      <c r="C6234" s="456" t="s">
        <v>1055</v>
      </c>
      <c r="D6234" s="457">
        <v>421.76</v>
      </c>
    </row>
    <row r="6235" spans="1:4" ht="13.5" x14ac:dyDescent="0.25">
      <c r="A6235" s="456">
        <v>87298</v>
      </c>
      <c r="B6235" s="456" t="s">
        <v>7693</v>
      </c>
      <c r="C6235" s="456" t="s">
        <v>1055</v>
      </c>
      <c r="D6235" s="457">
        <v>589.78</v>
      </c>
    </row>
    <row r="6236" spans="1:4" ht="13.5" x14ac:dyDescent="0.25">
      <c r="A6236" s="456">
        <v>87299</v>
      </c>
      <c r="B6236" s="456" t="s">
        <v>7694</v>
      </c>
      <c r="C6236" s="456" t="s">
        <v>1055</v>
      </c>
      <c r="D6236" s="457">
        <v>374.6</v>
      </c>
    </row>
    <row r="6237" spans="1:4" ht="13.5" x14ac:dyDescent="0.25">
      <c r="A6237" s="456">
        <v>87301</v>
      </c>
      <c r="B6237" s="456" t="s">
        <v>7695</v>
      </c>
      <c r="C6237" s="456" t="s">
        <v>1055</v>
      </c>
      <c r="D6237" s="457">
        <v>522.28</v>
      </c>
    </row>
    <row r="6238" spans="1:4" ht="13.5" x14ac:dyDescent="0.25">
      <c r="A6238" s="456">
        <v>87302</v>
      </c>
      <c r="B6238" s="456" t="s">
        <v>7696</v>
      </c>
      <c r="C6238" s="456" t="s">
        <v>1055</v>
      </c>
      <c r="D6238" s="457">
        <v>518.64</v>
      </c>
    </row>
    <row r="6239" spans="1:4" ht="13.5" x14ac:dyDescent="0.25">
      <c r="A6239" s="456">
        <v>87304</v>
      </c>
      <c r="B6239" s="456" t="s">
        <v>7697</v>
      </c>
      <c r="C6239" s="456" t="s">
        <v>1055</v>
      </c>
      <c r="D6239" s="457">
        <v>468.61</v>
      </c>
    </row>
    <row r="6240" spans="1:4" ht="13.5" x14ac:dyDescent="0.25">
      <c r="A6240" s="456">
        <v>87305</v>
      </c>
      <c r="B6240" s="456" t="s">
        <v>7698</v>
      </c>
      <c r="C6240" s="456" t="s">
        <v>1055</v>
      </c>
      <c r="D6240" s="457">
        <v>472.99</v>
      </c>
    </row>
    <row r="6241" spans="1:4" ht="13.5" x14ac:dyDescent="0.25">
      <c r="A6241" s="456">
        <v>87307</v>
      </c>
      <c r="B6241" s="456" t="s">
        <v>7699</v>
      </c>
      <c r="C6241" s="456" t="s">
        <v>1055</v>
      </c>
      <c r="D6241" s="457">
        <v>440.53</v>
      </c>
    </row>
    <row r="6242" spans="1:4" ht="13.5" x14ac:dyDescent="0.25">
      <c r="A6242" s="456">
        <v>87308</v>
      </c>
      <c r="B6242" s="456" t="s">
        <v>7700</v>
      </c>
      <c r="C6242" s="456" t="s">
        <v>1055</v>
      </c>
      <c r="D6242" s="457">
        <v>435.93</v>
      </c>
    </row>
    <row r="6243" spans="1:4" ht="13.5" x14ac:dyDescent="0.25">
      <c r="A6243" s="456">
        <v>87310</v>
      </c>
      <c r="B6243" s="456" t="s">
        <v>7701</v>
      </c>
      <c r="C6243" s="456" t="s">
        <v>1055</v>
      </c>
      <c r="D6243" s="457">
        <v>367.65</v>
      </c>
    </row>
    <row r="6244" spans="1:4" ht="13.5" x14ac:dyDescent="0.25">
      <c r="A6244" s="456">
        <v>87311</v>
      </c>
      <c r="B6244" s="456" t="s">
        <v>7702</v>
      </c>
      <c r="C6244" s="456" t="s">
        <v>1055</v>
      </c>
      <c r="D6244" s="457">
        <v>362.73</v>
      </c>
    </row>
    <row r="6245" spans="1:4" ht="13.5" x14ac:dyDescent="0.25">
      <c r="A6245" s="456">
        <v>87313</v>
      </c>
      <c r="B6245" s="456" t="s">
        <v>7703</v>
      </c>
      <c r="C6245" s="456" t="s">
        <v>1055</v>
      </c>
      <c r="D6245" s="457">
        <v>456.58</v>
      </c>
    </row>
    <row r="6246" spans="1:4" ht="13.5" x14ac:dyDescent="0.25">
      <c r="A6246" s="456">
        <v>87314</v>
      </c>
      <c r="B6246" s="456" t="s">
        <v>7704</v>
      </c>
      <c r="C6246" s="456" t="s">
        <v>1055</v>
      </c>
      <c r="D6246" s="457">
        <v>453.42</v>
      </c>
    </row>
    <row r="6247" spans="1:4" ht="13.5" x14ac:dyDescent="0.25">
      <c r="A6247" s="456">
        <v>87316</v>
      </c>
      <c r="B6247" s="456" t="s">
        <v>7705</v>
      </c>
      <c r="C6247" s="456" t="s">
        <v>1055</v>
      </c>
      <c r="D6247" s="457">
        <v>407.87</v>
      </c>
    </row>
    <row r="6248" spans="1:4" ht="13.5" x14ac:dyDescent="0.25">
      <c r="A6248" s="456">
        <v>87317</v>
      </c>
      <c r="B6248" s="456" t="s">
        <v>7706</v>
      </c>
      <c r="C6248" s="456" t="s">
        <v>1055</v>
      </c>
      <c r="D6248" s="457">
        <v>399.82</v>
      </c>
    </row>
    <row r="6249" spans="1:4" ht="13.5" x14ac:dyDescent="0.25">
      <c r="A6249" s="456">
        <v>87319</v>
      </c>
      <c r="B6249" s="456" t="s">
        <v>7707</v>
      </c>
      <c r="C6249" s="456" t="s">
        <v>1055</v>
      </c>
      <c r="D6249" s="458">
        <v>5350.01</v>
      </c>
    </row>
    <row r="6250" spans="1:4" ht="13.5" x14ac:dyDescent="0.25">
      <c r="A6250" s="456">
        <v>87320</v>
      </c>
      <c r="B6250" s="456" t="s">
        <v>7708</v>
      </c>
      <c r="C6250" s="456" t="s">
        <v>1055</v>
      </c>
      <c r="D6250" s="458">
        <v>5366.99</v>
      </c>
    </row>
    <row r="6251" spans="1:4" ht="13.5" x14ac:dyDescent="0.25">
      <c r="A6251" s="456">
        <v>87322</v>
      </c>
      <c r="B6251" s="456" t="s">
        <v>7709</v>
      </c>
      <c r="C6251" s="456" t="s">
        <v>1055</v>
      </c>
      <c r="D6251" s="458">
        <v>5472.66</v>
      </c>
    </row>
    <row r="6252" spans="1:4" ht="13.5" x14ac:dyDescent="0.25">
      <c r="A6252" s="456">
        <v>87323</v>
      </c>
      <c r="B6252" s="456" t="s">
        <v>7710</v>
      </c>
      <c r="C6252" s="456" t="s">
        <v>1055</v>
      </c>
      <c r="D6252" s="458">
        <v>5486.98</v>
      </c>
    </row>
    <row r="6253" spans="1:4" ht="13.5" x14ac:dyDescent="0.25">
      <c r="A6253" s="456">
        <v>87325</v>
      </c>
      <c r="B6253" s="456" t="s">
        <v>7711</v>
      </c>
      <c r="C6253" s="456" t="s">
        <v>1055</v>
      </c>
      <c r="D6253" s="458">
        <v>5369.47</v>
      </c>
    </row>
    <row r="6254" spans="1:4" ht="13.5" x14ac:dyDescent="0.25">
      <c r="A6254" s="456">
        <v>87326</v>
      </c>
      <c r="B6254" s="456" t="s">
        <v>7712</v>
      </c>
      <c r="C6254" s="456" t="s">
        <v>1055</v>
      </c>
      <c r="D6254" s="458">
        <v>5405.16</v>
      </c>
    </row>
    <row r="6255" spans="1:4" ht="13.5" x14ac:dyDescent="0.25">
      <c r="A6255" s="456">
        <v>87327</v>
      </c>
      <c r="B6255" s="456" t="s">
        <v>7713</v>
      </c>
      <c r="C6255" s="456" t="s">
        <v>1055</v>
      </c>
      <c r="D6255" s="457">
        <v>380.66</v>
      </c>
    </row>
    <row r="6256" spans="1:4" ht="13.5" x14ac:dyDescent="0.25">
      <c r="A6256" s="456">
        <v>87328</v>
      </c>
      <c r="B6256" s="456" t="s">
        <v>7714</v>
      </c>
      <c r="C6256" s="456" t="s">
        <v>1055</v>
      </c>
      <c r="D6256" s="457">
        <v>340.24</v>
      </c>
    </row>
    <row r="6257" spans="1:4" ht="13.5" x14ac:dyDescent="0.25">
      <c r="A6257" s="456">
        <v>87329</v>
      </c>
      <c r="B6257" s="456" t="s">
        <v>7715</v>
      </c>
      <c r="C6257" s="456" t="s">
        <v>1055</v>
      </c>
      <c r="D6257" s="457">
        <v>410.48</v>
      </c>
    </row>
    <row r="6258" spans="1:4" ht="13.5" x14ac:dyDescent="0.25">
      <c r="A6258" s="456">
        <v>87330</v>
      </c>
      <c r="B6258" s="456" t="s">
        <v>7716</v>
      </c>
      <c r="C6258" s="456" t="s">
        <v>1055</v>
      </c>
      <c r="D6258" s="457">
        <v>364.45</v>
      </c>
    </row>
    <row r="6259" spans="1:4" ht="13.5" x14ac:dyDescent="0.25">
      <c r="A6259" s="456">
        <v>87331</v>
      </c>
      <c r="B6259" s="456" t="s">
        <v>7717</v>
      </c>
      <c r="C6259" s="456" t="s">
        <v>1055</v>
      </c>
      <c r="D6259" s="457">
        <v>485.73</v>
      </c>
    </row>
    <row r="6260" spans="1:4" ht="13.5" x14ac:dyDescent="0.25">
      <c r="A6260" s="456">
        <v>87332</v>
      </c>
      <c r="B6260" s="456" t="s">
        <v>7718</v>
      </c>
      <c r="C6260" s="456" t="s">
        <v>1055</v>
      </c>
      <c r="D6260" s="457">
        <v>443.97</v>
      </c>
    </row>
    <row r="6261" spans="1:4" ht="13.5" x14ac:dyDescent="0.25">
      <c r="A6261" s="456">
        <v>87333</v>
      </c>
      <c r="B6261" s="456" t="s">
        <v>7719</v>
      </c>
      <c r="C6261" s="456" t="s">
        <v>1055</v>
      </c>
      <c r="D6261" s="457">
        <v>451.66</v>
      </c>
    </row>
    <row r="6262" spans="1:4" ht="13.5" x14ac:dyDescent="0.25">
      <c r="A6262" s="456">
        <v>87334</v>
      </c>
      <c r="B6262" s="456" t="s">
        <v>7720</v>
      </c>
      <c r="C6262" s="456" t="s">
        <v>1055</v>
      </c>
      <c r="D6262" s="457">
        <v>426.68</v>
      </c>
    </row>
    <row r="6263" spans="1:4" ht="13.5" x14ac:dyDescent="0.25">
      <c r="A6263" s="456">
        <v>87335</v>
      </c>
      <c r="B6263" s="456" t="s">
        <v>7721</v>
      </c>
      <c r="C6263" s="456" t="s">
        <v>1055</v>
      </c>
      <c r="D6263" s="457">
        <v>446.76</v>
      </c>
    </row>
    <row r="6264" spans="1:4" ht="13.5" x14ac:dyDescent="0.25">
      <c r="A6264" s="456">
        <v>87336</v>
      </c>
      <c r="B6264" s="456" t="s">
        <v>7722</v>
      </c>
      <c r="C6264" s="456" t="s">
        <v>1055</v>
      </c>
      <c r="D6264" s="457">
        <v>439.04</v>
      </c>
    </row>
    <row r="6265" spans="1:4" ht="13.5" x14ac:dyDescent="0.25">
      <c r="A6265" s="456">
        <v>87337</v>
      </c>
      <c r="B6265" s="456" t="s">
        <v>7723</v>
      </c>
      <c r="C6265" s="456" t="s">
        <v>1055</v>
      </c>
      <c r="D6265" s="457">
        <v>437.05</v>
      </c>
    </row>
    <row r="6266" spans="1:4" ht="13.5" x14ac:dyDescent="0.25">
      <c r="A6266" s="456">
        <v>87338</v>
      </c>
      <c r="B6266" s="456" t="s">
        <v>7724</v>
      </c>
      <c r="C6266" s="456" t="s">
        <v>1055</v>
      </c>
      <c r="D6266" s="457">
        <v>419.09</v>
      </c>
    </row>
    <row r="6267" spans="1:4" ht="13.5" x14ac:dyDescent="0.25">
      <c r="A6267" s="456">
        <v>87339</v>
      </c>
      <c r="B6267" s="456" t="s">
        <v>7725</v>
      </c>
      <c r="C6267" s="456" t="s">
        <v>1055</v>
      </c>
      <c r="D6267" s="457">
        <v>673.08</v>
      </c>
    </row>
    <row r="6268" spans="1:4" ht="13.5" x14ac:dyDescent="0.25">
      <c r="A6268" s="456">
        <v>87340</v>
      </c>
      <c r="B6268" s="456" t="s">
        <v>7726</v>
      </c>
      <c r="C6268" s="456" t="s">
        <v>1055</v>
      </c>
      <c r="D6268" s="457">
        <v>586.42999999999995</v>
      </c>
    </row>
    <row r="6269" spans="1:4" ht="13.5" x14ac:dyDescent="0.25">
      <c r="A6269" s="456">
        <v>87341</v>
      </c>
      <c r="B6269" s="456" t="s">
        <v>7727</v>
      </c>
      <c r="C6269" s="456" t="s">
        <v>1055</v>
      </c>
      <c r="D6269" s="457">
        <v>565.92999999999995</v>
      </c>
    </row>
    <row r="6270" spans="1:4" ht="13.5" x14ac:dyDescent="0.25">
      <c r="A6270" s="456">
        <v>87342</v>
      </c>
      <c r="B6270" s="456" t="s">
        <v>7728</v>
      </c>
      <c r="C6270" s="456" t="s">
        <v>1055</v>
      </c>
      <c r="D6270" s="457">
        <v>571</v>
      </c>
    </row>
    <row r="6271" spans="1:4" ht="13.5" x14ac:dyDescent="0.25">
      <c r="A6271" s="456">
        <v>87343</v>
      </c>
      <c r="B6271" s="456" t="s">
        <v>7729</v>
      </c>
      <c r="C6271" s="456" t="s">
        <v>1055</v>
      </c>
      <c r="D6271" s="457">
        <v>522.07000000000005</v>
      </c>
    </row>
    <row r="6272" spans="1:4" ht="13.5" x14ac:dyDescent="0.25">
      <c r="A6272" s="456">
        <v>87344</v>
      </c>
      <c r="B6272" s="456" t="s">
        <v>7730</v>
      </c>
      <c r="C6272" s="456" t="s">
        <v>1055</v>
      </c>
      <c r="D6272" s="457">
        <v>496.52</v>
      </c>
    </row>
    <row r="6273" spans="1:4" ht="13.5" x14ac:dyDescent="0.25">
      <c r="A6273" s="456">
        <v>87345</v>
      </c>
      <c r="B6273" s="456" t="s">
        <v>7731</v>
      </c>
      <c r="C6273" s="456" t="s">
        <v>1055</v>
      </c>
      <c r="D6273" s="457">
        <v>509.24</v>
      </c>
    </row>
    <row r="6274" spans="1:4" ht="13.5" x14ac:dyDescent="0.25">
      <c r="A6274" s="456">
        <v>87346</v>
      </c>
      <c r="B6274" s="456" t="s">
        <v>7732</v>
      </c>
      <c r="C6274" s="456" t="s">
        <v>1055</v>
      </c>
      <c r="D6274" s="457">
        <v>469.07</v>
      </c>
    </row>
    <row r="6275" spans="1:4" ht="13.5" x14ac:dyDescent="0.25">
      <c r="A6275" s="456">
        <v>87347</v>
      </c>
      <c r="B6275" s="456" t="s">
        <v>7733</v>
      </c>
      <c r="C6275" s="456" t="s">
        <v>1055</v>
      </c>
      <c r="D6275" s="457">
        <v>448.69</v>
      </c>
    </row>
    <row r="6276" spans="1:4" ht="13.5" x14ac:dyDescent="0.25">
      <c r="A6276" s="456">
        <v>87348</v>
      </c>
      <c r="B6276" s="456" t="s">
        <v>7734</v>
      </c>
      <c r="C6276" s="456" t="s">
        <v>1055</v>
      </c>
      <c r="D6276" s="457">
        <v>463.47</v>
      </c>
    </row>
    <row r="6277" spans="1:4" ht="13.5" x14ac:dyDescent="0.25">
      <c r="A6277" s="456">
        <v>87349</v>
      </c>
      <c r="B6277" s="456" t="s">
        <v>7735</v>
      </c>
      <c r="C6277" s="456" t="s">
        <v>1055</v>
      </c>
      <c r="D6277" s="457">
        <v>412.12</v>
      </c>
    </row>
    <row r="6278" spans="1:4" ht="13.5" x14ac:dyDescent="0.25">
      <c r="A6278" s="456">
        <v>87350</v>
      </c>
      <c r="B6278" s="456" t="s">
        <v>7736</v>
      </c>
      <c r="C6278" s="456" t="s">
        <v>1055</v>
      </c>
      <c r="D6278" s="457">
        <v>399.86</v>
      </c>
    </row>
    <row r="6279" spans="1:4" ht="13.5" x14ac:dyDescent="0.25">
      <c r="A6279" s="456">
        <v>87351</v>
      </c>
      <c r="B6279" s="456" t="s">
        <v>7737</v>
      </c>
      <c r="C6279" s="456" t="s">
        <v>1055</v>
      </c>
      <c r="D6279" s="457">
        <v>350.06</v>
      </c>
    </row>
    <row r="6280" spans="1:4" ht="13.5" x14ac:dyDescent="0.25">
      <c r="A6280" s="456">
        <v>87352</v>
      </c>
      <c r="B6280" s="456" t="s">
        <v>7738</v>
      </c>
      <c r="C6280" s="456" t="s">
        <v>1055</v>
      </c>
      <c r="D6280" s="457">
        <v>512.76</v>
      </c>
    </row>
    <row r="6281" spans="1:4" ht="13.5" x14ac:dyDescent="0.25">
      <c r="A6281" s="456">
        <v>87353</v>
      </c>
      <c r="B6281" s="456" t="s">
        <v>7739</v>
      </c>
      <c r="C6281" s="456" t="s">
        <v>1055</v>
      </c>
      <c r="D6281" s="457">
        <v>458.85</v>
      </c>
    </row>
    <row r="6282" spans="1:4" ht="13.5" x14ac:dyDescent="0.25">
      <c r="A6282" s="456">
        <v>87354</v>
      </c>
      <c r="B6282" s="456" t="s">
        <v>7740</v>
      </c>
      <c r="C6282" s="456" t="s">
        <v>1055</v>
      </c>
      <c r="D6282" s="457">
        <v>436.33</v>
      </c>
    </row>
    <row r="6283" spans="1:4" ht="13.5" x14ac:dyDescent="0.25">
      <c r="A6283" s="456">
        <v>87355</v>
      </c>
      <c r="B6283" s="456" t="s">
        <v>7741</v>
      </c>
      <c r="C6283" s="456" t="s">
        <v>1055</v>
      </c>
      <c r="D6283" s="457">
        <v>434.08</v>
      </c>
    </row>
    <row r="6284" spans="1:4" ht="13.5" x14ac:dyDescent="0.25">
      <c r="A6284" s="456">
        <v>87356</v>
      </c>
      <c r="B6284" s="456" t="s">
        <v>7742</v>
      </c>
      <c r="C6284" s="456" t="s">
        <v>1055</v>
      </c>
      <c r="D6284" s="457">
        <v>398.16</v>
      </c>
    </row>
    <row r="6285" spans="1:4" ht="13.5" x14ac:dyDescent="0.25">
      <c r="A6285" s="456">
        <v>87357</v>
      </c>
      <c r="B6285" s="456" t="s">
        <v>7743</v>
      </c>
      <c r="C6285" s="456" t="s">
        <v>1055</v>
      </c>
      <c r="D6285" s="457">
        <v>381.7</v>
      </c>
    </row>
    <row r="6286" spans="1:4" ht="13.5" x14ac:dyDescent="0.25">
      <c r="A6286" s="456">
        <v>87358</v>
      </c>
      <c r="B6286" s="456" t="s">
        <v>7744</v>
      </c>
      <c r="C6286" s="456" t="s">
        <v>1055</v>
      </c>
      <c r="D6286" s="458">
        <v>5265.71</v>
      </c>
    </row>
    <row r="6287" spans="1:4" ht="13.5" x14ac:dyDescent="0.25">
      <c r="A6287" s="456">
        <v>87359</v>
      </c>
      <c r="B6287" s="456" t="s">
        <v>7745</v>
      </c>
      <c r="C6287" s="456" t="s">
        <v>1055</v>
      </c>
      <c r="D6287" s="458">
        <v>5258.76</v>
      </c>
    </row>
    <row r="6288" spans="1:4" ht="13.5" x14ac:dyDescent="0.25">
      <c r="A6288" s="456">
        <v>87360</v>
      </c>
      <c r="B6288" s="456" t="s">
        <v>7746</v>
      </c>
      <c r="C6288" s="456" t="s">
        <v>1055</v>
      </c>
      <c r="D6288" s="458">
        <v>5361.22</v>
      </c>
    </row>
    <row r="6289" spans="1:4" ht="13.5" x14ac:dyDescent="0.25">
      <c r="A6289" s="456">
        <v>87361</v>
      </c>
      <c r="B6289" s="456" t="s">
        <v>7747</v>
      </c>
      <c r="C6289" s="456" t="s">
        <v>1055</v>
      </c>
      <c r="D6289" s="458">
        <v>5347.03</v>
      </c>
    </row>
    <row r="6290" spans="1:4" ht="13.5" x14ac:dyDescent="0.25">
      <c r="A6290" s="456">
        <v>87362</v>
      </c>
      <c r="B6290" s="456" t="s">
        <v>7748</v>
      </c>
      <c r="C6290" s="456" t="s">
        <v>1055</v>
      </c>
      <c r="D6290" s="458">
        <v>5368.52</v>
      </c>
    </row>
    <row r="6291" spans="1:4" ht="13.5" x14ac:dyDescent="0.25">
      <c r="A6291" s="456">
        <v>87363</v>
      </c>
      <c r="B6291" s="456" t="s">
        <v>7749</v>
      </c>
      <c r="C6291" s="456" t="s">
        <v>1055</v>
      </c>
      <c r="D6291" s="458">
        <v>5297.54</v>
      </c>
    </row>
    <row r="6292" spans="1:4" ht="13.5" x14ac:dyDescent="0.25">
      <c r="A6292" s="456">
        <v>87364</v>
      </c>
      <c r="B6292" s="456" t="s">
        <v>7750</v>
      </c>
      <c r="C6292" s="456" t="s">
        <v>1055</v>
      </c>
      <c r="D6292" s="458">
        <v>5309.14</v>
      </c>
    </row>
    <row r="6293" spans="1:4" ht="13.5" x14ac:dyDescent="0.25">
      <c r="A6293" s="456">
        <v>87365</v>
      </c>
      <c r="B6293" s="456" t="s">
        <v>7751</v>
      </c>
      <c r="C6293" s="456" t="s">
        <v>1055</v>
      </c>
      <c r="D6293" s="457">
        <v>466.45</v>
      </c>
    </row>
    <row r="6294" spans="1:4" ht="13.5" x14ac:dyDescent="0.25">
      <c r="A6294" s="456">
        <v>87366</v>
      </c>
      <c r="B6294" s="456" t="s">
        <v>7752</v>
      </c>
      <c r="C6294" s="456" t="s">
        <v>1055</v>
      </c>
      <c r="D6294" s="457">
        <v>494.45</v>
      </c>
    </row>
    <row r="6295" spans="1:4" ht="13.5" x14ac:dyDescent="0.25">
      <c r="A6295" s="456">
        <v>87367</v>
      </c>
      <c r="B6295" s="456" t="s">
        <v>7753</v>
      </c>
      <c r="C6295" s="456" t="s">
        <v>1055</v>
      </c>
      <c r="D6295" s="457">
        <v>573.36</v>
      </c>
    </row>
    <row r="6296" spans="1:4" ht="13.5" x14ac:dyDescent="0.25">
      <c r="A6296" s="456">
        <v>87368</v>
      </c>
      <c r="B6296" s="456" t="s">
        <v>7754</v>
      </c>
      <c r="C6296" s="456" t="s">
        <v>1055</v>
      </c>
      <c r="D6296" s="457">
        <v>554.99</v>
      </c>
    </row>
    <row r="6297" spans="1:4" ht="13.5" x14ac:dyDescent="0.25">
      <c r="A6297" s="456">
        <v>87369</v>
      </c>
      <c r="B6297" s="456" t="s">
        <v>7755</v>
      </c>
      <c r="C6297" s="456" t="s">
        <v>1055</v>
      </c>
      <c r="D6297" s="457">
        <v>566.07000000000005</v>
      </c>
    </row>
    <row r="6298" spans="1:4" ht="13.5" x14ac:dyDescent="0.25">
      <c r="A6298" s="456">
        <v>87370</v>
      </c>
      <c r="B6298" s="456" t="s">
        <v>7756</v>
      </c>
      <c r="C6298" s="456" t="s">
        <v>1055</v>
      </c>
      <c r="D6298" s="457">
        <v>544.4</v>
      </c>
    </row>
    <row r="6299" spans="1:4" ht="13.5" x14ac:dyDescent="0.25">
      <c r="A6299" s="456">
        <v>87371</v>
      </c>
      <c r="B6299" s="456" t="s">
        <v>7757</v>
      </c>
      <c r="C6299" s="456" t="s">
        <v>1055</v>
      </c>
      <c r="D6299" s="457">
        <v>529.77</v>
      </c>
    </row>
    <row r="6300" spans="1:4" ht="13.5" x14ac:dyDescent="0.25">
      <c r="A6300" s="456">
        <v>87372</v>
      </c>
      <c r="B6300" s="456" t="s">
        <v>7758</v>
      </c>
      <c r="C6300" s="456" t="s">
        <v>1055</v>
      </c>
      <c r="D6300" s="457">
        <v>706.21</v>
      </c>
    </row>
    <row r="6301" spans="1:4" ht="13.5" x14ac:dyDescent="0.25">
      <c r="A6301" s="456">
        <v>87373</v>
      </c>
      <c r="B6301" s="456" t="s">
        <v>7759</v>
      </c>
      <c r="C6301" s="456" t="s">
        <v>1055</v>
      </c>
      <c r="D6301" s="457">
        <v>625.47</v>
      </c>
    </row>
    <row r="6302" spans="1:4" ht="13.5" x14ac:dyDescent="0.25">
      <c r="A6302" s="456">
        <v>87374</v>
      </c>
      <c r="B6302" s="456" t="s">
        <v>7760</v>
      </c>
      <c r="C6302" s="456" t="s">
        <v>1055</v>
      </c>
      <c r="D6302" s="457">
        <v>578.78</v>
      </c>
    </row>
    <row r="6303" spans="1:4" ht="13.5" x14ac:dyDescent="0.25">
      <c r="A6303" s="456">
        <v>87375</v>
      </c>
      <c r="B6303" s="456" t="s">
        <v>7761</v>
      </c>
      <c r="C6303" s="456" t="s">
        <v>1055</v>
      </c>
      <c r="D6303" s="457">
        <v>548.25</v>
      </c>
    </row>
    <row r="6304" spans="1:4" ht="13.5" x14ac:dyDescent="0.25">
      <c r="A6304" s="456">
        <v>87376</v>
      </c>
      <c r="B6304" s="456" t="s">
        <v>7762</v>
      </c>
      <c r="C6304" s="456" t="s">
        <v>1055</v>
      </c>
      <c r="D6304" s="457">
        <v>476.59</v>
      </c>
    </row>
    <row r="6305" spans="1:4" ht="13.5" x14ac:dyDescent="0.25">
      <c r="A6305" s="456">
        <v>87377</v>
      </c>
      <c r="B6305" s="456" t="s">
        <v>7763</v>
      </c>
      <c r="C6305" s="456" t="s">
        <v>1055</v>
      </c>
      <c r="D6305" s="457">
        <v>569.26</v>
      </c>
    </row>
    <row r="6306" spans="1:4" ht="13.5" x14ac:dyDescent="0.25">
      <c r="A6306" s="456">
        <v>87378</v>
      </c>
      <c r="B6306" s="456" t="s">
        <v>7764</v>
      </c>
      <c r="C6306" s="456" t="s">
        <v>1055</v>
      </c>
      <c r="D6306" s="457">
        <v>509.92</v>
      </c>
    </row>
    <row r="6307" spans="1:4" ht="13.5" x14ac:dyDescent="0.25">
      <c r="A6307" s="456">
        <v>87379</v>
      </c>
      <c r="B6307" s="456" t="s">
        <v>7765</v>
      </c>
      <c r="C6307" s="456" t="s">
        <v>1055</v>
      </c>
      <c r="D6307" s="458">
        <v>5425.51</v>
      </c>
    </row>
    <row r="6308" spans="1:4" ht="13.5" x14ac:dyDescent="0.25">
      <c r="A6308" s="456">
        <v>87380</v>
      </c>
      <c r="B6308" s="456" t="s">
        <v>7766</v>
      </c>
      <c r="C6308" s="456" t="s">
        <v>1055</v>
      </c>
      <c r="D6308" s="458">
        <v>5526.92</v>
      </c>
    </row>
    <row r="6309" spans="1:4" ht="13.5" x14ac:dyDescent="0.25">
      <c r="A6309" s="456">
        <v>87381</v>
      </c>
      <c r="B6309" s="456" t="s">
        <v>7767</v>
      </c>
      <c r="C6309" s="456" t="s">
        <v>1055</v>
      </c>
      <c r="D6309" s="458">
        <v>5462.17</v>
      </c>
    </row>
    <row r="6310" spans="1:4" ht="13.5" x14ac:dyDescent="0.25">
      <c r="A6310" s="456">
        <v>87382</v>
      </c>
      <c r="B6310" s="456" t="s">
        <v>7768</v>
      </c>
      <c r="C6310" s="456" t="s">
        <v>1055</v>
      </c>
      <c r="D6310" s="458">
        <v>1712.42</v>
      </c>
    </row>
    <row r="6311" spans="1:4" ht="13.5" x14ac:dyDescent="0.25">
      <c r="A6311" s="456">
        <v>87383</v>
      </c>
      <c r="B6311" s="456" t="s">
        <v>7769</v>
      </c>
      <c r="C6311" s="456" t="s">
        <v>1055</v>
      </c>
      <c r="D6311" s="458">
        <v>1713.98</v>
      </c>
    </row>
    <row r="6312" spans="1:4" ht="13.5" x14ac:dyDescent="0.25">
      <c r="A6312" s="456">
        <v>87384</v>
      </c>
      <c r="B6312" s="456" t="s">
        <v>7770</v>
      </c>
      <c r="C6312" s="456" t="s">
        <v>1055</v>
      </c>
      <c r="D6312" s="458">
        <v>1712.14</v>
      </c>
    </row>
    <row r="6313" spans="1:4" ht="13.5" x14ac:dyDescent="0.25">
      <c r="A6313" s="456">
        <v>87385</v>
      </c>
      <c r="B6313" s="456" t="s">
        <v>7771</v>
      </c>
      <c r="C6313" s="456" t="s">
        <v>1055</v>
      </c>
      <c r="D6313" s="458">
        <v>2004.86</v>
      </c>
    </row>
    <row r="6314" spans="1:4" ht="13.5" x14ac:dyDescent="0.25">
      <c r="A6314" s="456">
        <v>87386</v>
      </c>
      <c r="B6314" s="456" t="s">
        <v>7772</v>
      </c>
      <c r="C6314" s="456" t="s">
        <v>1055</v>
      </c>
      <c r="D6314" s="458">
        <v>2003.62</v>
      </c>
    </row>
    <row r="6315" spans="1:4" ht="13.5" x14ac:dyDescent="0.25">
      <c r="A6315" s="456">
        <v>87387</v>
      </c>
      <c r="B6315" s="456" t="s">
        <v>7773</v>
      </c>
      <c r="C6315" s="456" t="s">
        <v>1055</v>
      </c>
      <c r="D6315" s="458">
        <v>2004.58</v>
      </c>
    </row>
    <row r="6316" spans="1:4" ht="13.5" x14ac:dyDescent="0.25">
      <c r="A6316" s="456">
        <v>87388</v>
      </c>
      <c r="B6316" s="456" t="s">
        <v>7774</v>
      </c>
      <c r="C6316" s="456" t="s">
        <v>1055</v>
      </c>
      <c r="D6316" s="458">
        <v>4818.87</v>
      </c>
    </row>
    <row r="6317" spans="1:4" ht="13.5" x14ac:dyDescent="0.25">
      <c r="A6317" s="456">
        <v>87389</v>
      </c>
      <c r="B6317" s="456" t="s">
        <v>7775</v>
      </c>
      <c r="C6317" s="456" t="s">
        <v>1055</v>
      </c>
      <c r="D6317" s="458">
        <v>4842.8500000000004</v>
      </c>
    </row>
    <row r="6318" spans="1:4" ht="13.5" x14ac:dyDescent="0.25">
      <c r="A6318" s="456">
        <v>87390</v>
      </c>
      <c r="B6318" s="456" t="s">
        <v>7776</v>
      </c>
      <c r="C6318" s="456" t="s">
        <v>1055</v>
      </c>
      <c r="D6318" s="458">
        <v>4872.93</v>
      </c>
    </row>
    <row r="6319" spans="1:4" ht="13.5" x14ac:dyDescent="0.25">
      <c r="A6319" s="456">
        <v>87391</v>
      </c>
      <c r="B6319" s="456" t="s">
        <v>7777</v>
      </c>
      <c r="C6319" s="456" t="s">
        <v>1055</v>
      </c>
      <c r="D6319" s="458">
        <v>5356.93</v>
      </c>
    </row>
    <row r="6320" spans="1:4" ht="13.5" x14ac:dyDescent="0.25">
      <c r="A6320" s="456">
        <v>87393</v>
      </c>
      <c r="B6320" s="456" t="s">
        <v>7778</v>
      </c>
      <c r="C6320" s="456" t="s">
        <v>1055</v>
      </c>
      <c r="D6320" s="458">
        <v>5410.53</v>
      </c>
    </row>
    <row r="6321" spans="1:4" ht="13.5" x14ac:dyDescent="0.25">
      <c r="A6321" s="456">
        <v>87394</v>
      </c>
      <c r="B6321" s="456" t="s">
        <v>7779</v>
      </c>
      <c r="C6321" s="456" t="s">
        <v>1055</v>
      </c>
      <c r="D6321" s="458">
        <v>5464.47</v>
      </c>
    </row>
    <row r="6322" spans="1:4" ht="13.5" x14ac:dyDescent="0.25">
      <c r="A6322" s="456">
        <v>87395</v>
      </c>
      <c r="B6322" s="456" t="s">
        <v>7780</v>
      </c>
      <c r="C6322" s="456" t="s">
        <v>1055</v>
      </c>
      <c r="D6322" s="458">
        <v>3362.86</v>
      </c>
    </row>
    <row r="6323" spans="1:4" ht="13.5" x14ac:dyDescent="0.25">
      <c r="A6323" s="456">
        <v>87396</v>
      </c>
      <c r="B6323" s="456" t="s">
        <v>7781</v>
      </c>
      <c r="C6323" s="456" t="s">
        <v>1055</v>
      </c>
      <c r="D6323" s="458">
        <v>3389.68</v>
      </c>
    </row>
    <row r="6324" spans="1:4" ht="13.5" x14ac:dyDescent="0.25">
      <c r="A6324" s="456">
        <v>87397</v>
      </c>
      <c r="B6324" s="456" t="s">
        <v>7782</v>
      </c>
      <c r="C6324" s="456" t="s">
        <v>1055</v>
      </c>
      <c r="D6324" s="458">
        <v>3418.03</v>
      </c>
    </row>
    <row r="6325" spans="1:4" ht="13.5" x14ac:dyDescent="0.25">
      <c r="A6325" s="456">
        <v>87398</v>
      </c>
      <c r="B6325" s="456" t="s">
        <v>7783</v>
      </c>
      <c r="C6325" s="456" t="s">
        <v>1055</v>
      </c>
      <c r="D6325" s="458">
        <v>1893.98</v>
      </c>
    </row>
    <row r="6326" spans="1:4" ht="13.5" x14ac:dyDescent="0.25">
      <c r="A6326" s="456">
        <v>87399</v>
      </c>
      <c r="B6326" s="456" t="s">
        <v>7784</v>
      </c>
      <c r="C6326" s="456" t="s">
        <v>1055</v>
      </c>
      <c r="D6326" s="458">
        <v>2191.1999999999998</v>
      </c>
    </row>
    <row r="6327" spans="1:4" ht="13.5" x14ac:dyDescent="0.25">
      <c r="A6327" s="456">
        <v>87401</v>
      </c>
      <c r="B6327" s="456" t="s">
        <v>7785</v>
      </c>
      <c r="C6327" s="456" t="s">
        <v>1055</v>
      </c>
      <c r="D6327" s="458">
        <v>5632.12</v>
      </c>
    </row>
    <row r="6328" spans="1:4" ht="13.5" x14ac:dyDescent="0.25">
      <c r="A6328" s="456">
        <v>87402</v>
      </c>
      <c r="B6328" s="456" t="s">
        <v>7786</v>
      </c>
      <c r="C6328" s="456" t="s">
        <v>1055</v>
      </c>
      <c r="D6328" s="458">
        <v>3597.22</v>
      </c>
    </row>
    <row r="6329" spans="1:4" ht="13.5" x14ac:dyDescent="0.25">
      <c r="A6329" s="456">
        <v>87404</v>
      </c>
      <c r="B6329" s="456" t="s">
        <v>7787</v>
      </c>
      <c r="C6329" s="456" t="s">
        <v>1055</v>
      </c>
      <c r="D6329" s="458">
        <v>4999.38</v>
      </c>
    </row>
    <row r="6330" spans="1:4" ht="13.5" x14ac:dyDescent="0.25">
      <c r="A6330" s="456">
        <v>87405</v>
      </c>
      <c r="B6330" s="456" t="s">
        <v>3143</v>
      </c>
      <c r="C6330" s="456" t="s">
        <v>1055</v>
      </c>
      <c r="D6330" s="458">
        <v>5019.53</v>
      </c>
    </row>
    <row r="6331" spans="1:4" ht="13.5" x14ac:dyDescent="0.25">
      <c r="A6331" s="456">
        <v>87407</v>
      </c>
      <c r="B6331" s="456" t="s">
        <v>7788</v>
      </c>
      <c r="C6331" s="456" t="s">
        <v>1055</v>
      </c>
      <c r="D6331" s="458">
        <v>1749.07</v>
      </c>
    </row>
    <row r="6332" spans="1:4" ht="13.5" x14ac:dyDescent="0.25">
      <c r="A6332" s="456">
        <v>87408</v>
      </c>
      <c r="B6332" s="456" t="s">
        <v>3144</v>
      </c>
      <c r="C6332" s="456" t="s">
        <v>1055</v>
      </c>
      <c r="D6332" s="458">
        <v>1742.91</v>
      </c>
    </row>
    <row r="6333" spans="1:4" ht="13.5" x14ac:dyDescent="0.25">
      <c r="A6333" s="456">
        <v>87410</v>
      </c>
      <c r="B6333" s="456" t="s">
        <v>7789</v>
      </c>
      <c r="C6333" s="456" t="s">
        <v>1055</v>
      </c>
      <c r="D6333" s="457">
        <v>854.55</v>
      </c>
    </row>
    <row r="6334" spans="1:4" ht="13.5" x14ac:dyDescent="0.25">
      <c r="A6334" s="456">
        <v>88626</v>
      </c>
      <c r="B6334" s="456" t="s">
        <v>7790</v>
      </c>
      <c r="C6334" s="456" t="s">
        <v>1055</v>
      </c>
      <c r="D6334" s="457">
        <v>465.1</v>
      </c>
    </row>
    <row r="6335" spans="1:4" ht="13.5" x14ac:dyDescent="0.25">
      <c r="A6335" s="456">
        <v>88627</v>
      </c>
      <c r="B6335" s="456" t="s">
        <v>7791</v>
      </c>
      <c r="C6335" s="456" t="s">
        <v>1055</v>
      </c>
      <c r="D6335" s="457">
        <v>550.77</v>
      </c>
    </row>
    <row r="6336" spans="1:4" ht="13.5" x14ac:dyDescent="0.25">
      <c r="A6336" s="456">
        <v>88628</v>
      </c>
      <c r="B6336" s="456" t="s">
        <v>7792</v>
      </c>
      <c r="C6336" s="456" t="s">
        <v>1055</v>
      </c>
      <c r="D6336" s="457">
        <v>492.34</v>
      </c>
    </row>
    <row r="6337" spans="1:4" ht="13.5" x14ac:dyDescent="0.25">
      <c r="A6337" s="456">
        <v>88629</v>
      </c>
      <c r="B6337" s="456" t="s">
        <v>7793</v>
      </c>
      <c r="C6337" s="456" t="s">
        <v>1055</v>
      </c>
      <c r="D6337" s="457">
        <v>581.29999999999995</v>
      </c>
    </row>
    <row r="6338" spans="1:4" ht="13.5" x14ac:dyDescent="0.25">
      <c r="A6338" s="456">
        <v>88630</v>
      </c>
      <c r="B6338" s="456" t="s">
        <v>3145</v>
      </c>
      <c r="C6338" s="456" t="s">
        <v>1055</v>
      </c>
      <c r="D6338" s="457">
        <v>412.09</v>
      </c>
    </row>
    <row r="6339" spans="1:4" ht="13.5" x14ac:dyDescent="0.25">
      <c r="A6339" s="456">
        <v>88631</v>
      </c>
      <c r="B6339" s="456" t="s">
        <v>7794</v>
      </c>
      <c r="C6339" s="456" t="s">
        <v>1055</v>
      </c>
      <c r="D6339" s="457">
        <v>516</v>
      </c>
    </row>
    <row r="6340" spans="1:4" ht="13.5" x14ac:dyDescent="0.25">
      <c r="A6340" s="456">
        <v>88715</v>
      </c>
      <c r="B6340" s="456" t="s">
        <v>7795</v>
      </c>
      <c r="C6340" s="456" t="s">
        <v>1055</v>
      </c>
      <c r="D6340" s="457">
        <v>431.39</v>
      </c>
    </row>
    <row r="6341" spans="1:4" ht="13.5" x14ac:dyDescent="0.25">
      <c r="A6341" s="456">
        <v>95563</v>
      </c>
      <c r="B6341" s="456" t="s">
        <v>8811</v>
      </c>
      <c r="C6341" s="456" t="s">
        <v>1055</v>
      </c>
      <c r="D6341" s="457">
        <v>726.44</v>
      </c>
    </row>
    <row r="6342" spans="1:4" ht="13.5" x14ac:dyDescent="0.25">
      <c r="A6342" s="456">
        <v>100464</v>
      </c>
      <c r="B6342" s="456" t="s">
        <v>7796</v>
      </c>
      <c r="C6342" s="456" t="s">
        <v>1055</v>
      </c>
      <c r="D6342" s="457">
        <v>482.17</v>
      </c>
    </row>
    <row r="6343" spans="1:4" ht="13.5" x14ac:dyDescent="0.25">
      <c r="A6343" s="456">
        <v>100465</v>
      </c>
      <c r="B6343" s="456" t="s">
        <v>7797</v>
      </c>
      <c r="C6343" s="456" t="s">
        <v>1055</v>
      </c>
      <c r="D6343" s="457">
        <v>455.75</v>
      </c>
    </row>
    <row r="6344" spans="1:4" ht="13.5" x14ac:dyDescent="0.25">
      <c r="A6344" s="456">
        <v>100466</v>
      </c>
      <c r="B6344" s="456" t="s">
        <v>7798</v>
      </c>
      <c r="C6344" s="456" t="s">
        <v>1055</v>
      </c>
      <c r="D6344" s="457">
        <v>443.74</v>
      </c>
    </row>
    <row r="6345" spans="1:4" ht="13.5" x14ac:dyDescent="0.25">
      <c r="A6345" s="456">
        <v>100468</v>
      </c>
      <c r="B6345" s="456" t="s">
        <v>7799</v>
      </c>
      <c r="C6345" s="456" t="s">
        <v>1055</v>
      </c>
      <c r="D6345" s="457">
        <v>583.75</v>
      </c>
    </row>
    <row r="6346" spans="1:4" ht="13.5" x14ac:dyDescent="0.25">
      <c r="A6346" s="456">
        <v>100469</v>
      </c>
      <c r="B6346" s="456" t="s">
        <v>7800</v>
      </c>
      <c r="C6346" s="456" t="s">
        <v>1055</v>
      </c>
      <c r="D6346" s="457">
        <v>484.39</v>
      </c>
    </row>
    <row r="6347" spans="1:4" ht="13.5" x14ac:dyDescent="0.25">
      <c r="A6347" s="456">
        <v>100470</v>
      </c>
      <c r="B6347" s="456" t="s">
        <v>7801</v>
      </c>
      <c r="C6347" s="456" t="s">
        <v>1055</v>
      </c>
      <c r="D6347" s="457">
        <v>428.15</v>
      </c>
    </row>
    <row r="6348" spans="1:4" ht="13.5" x14ac:dyDescent="0.25">
      <c r="A6348" s="456">
        <v>100472</v>
      </c>
      <c r="B6348" s="456" t="s">
        <v>7802</v>
      </c>
      <c r="C6348" s="456" t="s">
        <v>1055</v>
      </c>
      <c r="D6348" s="457">
        <v>463.1</v>
      </c>
    </row>
    <row r="6349" spans="1:4" ht="13.5" x14ac:dyDescent="0.25">
      <c r="A6349" s="456">
        <v>100473</v>
      </c>
      <c r="B6349" s="456" t="s">
        <v>7803</v>
      </c>
      <c r="C6349" s="456" t="s">
        <v>1055</v>
      </c>
      <c r="D6349" s="457">
        <v>429.12</v>
      </c>
    </row>
    <row r="6350" spans="1:4" ht="13.5" x14ac:dyDescent="0.25">
      <c r="A6350" s="456">
        <v>100474</v>
      </c>
      <c r="B6350" s="456" t="s">
        <v>7804</v>
      </c>
      <c r="C6350" s="456" t="s">
        <v>1055</v>
      </c>
      <c r="D6350" s="457">
        <v>415.77</v>
      </c>
    </row>
    <row r="6351" spans="1:4" ht="13.5" x14ac:dyDescent="0.25">
      <c r="A6351" s="456">
        <v>100475</v>
      </c>
      <c r="B6351" s="456" t="s">
        <v>7805</v>
      </c>
      <c r="C6351" s="456" t="s">
        <v>1055</v>
      </c>
      <c r="D6351" s="457">
        <v>606.25</v>
      </c>
    </row>
    <row r="6352" spans="1:4" ht="13.5" x14ac:dyDescent="0.25">
      <c r="A6352" s="456">
        <v>100477</v>
      </c>
      <c r="B6352" s="456" t="s">
        <v>7806</v>
      </c>
      <c r="C6352" s="456" t="s">
        <v>1055</v>
      </c>
      <c r="D6352" s="457">
        <v>647.70000000000005</v>
      </c>
    </row>
    <row r="6353" spans="1:4" ht="13.5" x14ac:dyDescent="0.25">
      <c r="A6353" s="456">
        <v>100478</v>
      </c>
      <c r="B6353" s="456" t="s">
        <v>7807</v>
      </c>
      <c r="C6353" s="456" t="s">
        <v>1055</v>
      </c>
      <c r="D6353" s="457">
        <v>595.53</v>
      </c>
    </row>
    <row r="6354" spans="1:4" ht="13.5" x14ac:dyDescent="0.25">
      <c r="A6354" s="456">
        <v>100479</v>
      </c>
      <c r="B6354" s="456" t="s">
        <v>7808</v>
      </c>
      <c r="C6354" s="456" t="s">
        <v>1055</v>
      </c>
      <c r="D6354" s="457">
        <v>585.91999999999996</v>
      </c>
    </row>
    <row r="6355" spans="1:4" ht="13.5" x14ac:dyDescent="0.25">
      <c r="A6355" s="456">
        <v>100480</v>
      </c>
      <c r="B6355" s="456" t="s">
        <v>7809</v>
      </c>
      <c r="C6355" s="456" t="s">
        <v>1055</v>
      </c>
      <c r="D6355" s="457">
        <v>694.78</v>
      </c>
    </row>
    <row r="6356" spans="1:4" ht="13.5" x14ac:dyDescent="0.25">
      <c r="A6356" s="456">
        <v>100481</v>
      </c>
      <c r="B6356" s="456" t="s">
        <v>7810</v>
      </c>
      <c r="C6356" s="456" t="s">
        <v>1055</v>
      </c>
      <c r="D6356" s="457">
        <v>519.48</v>
      </c>
    </row>
    <row r="6357" spans="1:4" ht="13.5" x14ac:dyDescent="0.25">
      <c r="A6357" s="456">
        <v>100483</v>
      </c>
      <c r="B6357" s="456" t="s">
        <v>7811</v>
      </c>
      <c r="C6357" s="456" t="s">
        <v>1055</v>
      </c>
      <c r="D6357" s="457">
        <v>550.73</v>
      </c>
    </row>
    <row r="6358" spans="1:4" ht="13.5" x14ac:dyDescent="0.25">
      <c r="A6358" s="456">
        <v>100484</v>
      </c>
      <c r="B6358" s="456" t="s">
        <v>7812</v>
      </c>
      <c r="C6358" s="456" t="s">
        <v>1055</v>
      </c>
      <c r="D6358" s="457">
        <v>517.63</v>
      </c>
    </row>
    <row r="6359" spans="1:4" ht="13.5" x14ac:dyDescent="0.25">
      <c r="A6359" s="456">
        <v>100485</v>
      </c>
      <c r="B6359" s="456" t="s">
        <v>7813</v>
      </c>
      <c r="C6359" s="456" t="s">
        <v>1055</v>
      </c>
      <c r="D6359" s="457">
        <v>506.05</v>
      </c>
    </row>
    <row r="6360" spans="1:4" ht="13.5" x14ac:dyDescent="0.25">
      <c r="A6360" s="456">
        <v>100486</v>
      </c>
      <c r="B6360" s="456" t="s">
        <v>7814</v>
      </c>
      <c r="C6360" s="456" t="s">
        <v>1055</v>
      </c>
      <c r="D6360" s="457">
        <v>612.01</v>
      </c>
    </row>
    <row r="6361" spans="1:4" ht="13.5" x14ac:dyDescent="0.25">
      <c r="A6361" s="456">
        <v>100487</v>
      </c>
      <c r="B6361" s="456" t="s">
        <v>7815</v>
      </c>
      <c r="C6361" s="456" t="s">
        <v>1055</v>
      </c>
      <c r="D6361" s="457">
        <v>414.57</v>
      </c>
    </row>
    <row r="6362" spans="1:4" ht="13.5" x14ac:dyDescent="0.25">
      <c r="A6362" s="456">
        <v>100488</v>
      </c>
      <c r="B6362" s="456" t="s">
        <v>7816</v>
      </c>
      <c r="C6362" s="456" t="s">
        <v>1055</v>
      </c>
      <c r="D6362" s="457">
        <v>461.83</v>
      </c>
    </row>
    <row r="6363" spans="1:4" ht="13.5" x14ac:dyDescent="0.25">
      <c r="A6363" s="456">
        <v>100489</v>
      </c>
      <c r="B6363" s="456" t="s">
        <v>7817</v>
      </c>
      <c r="C6363" s="456" t="s">
        <v>1055</v>
      </c>
      <c r="D6363" s="457">
        <v>493.41</v>
      </c>
    </row>
    <row r="6364" spans="1:4" ht="13.5" x14ac:dyDescent="0.25">
      <c r="A6364" s="456">
        <v>100490</v>
      </c>
      <c r="B6364" s="456" t="s">
        <v>7818</v>
      </c>
      <c r="C6364" s="456" t="s">
        <v>1055</v>
      </c>
      <c r="D6364" s="457">
        <v>430.42</v>
      </c>
    </row>
    <row r="6365" spans="1:4" ht="13.5" x14ac:dyDescent="0.25">
      <c r="A6365" s="456">
        <v>100491</v>
      </c>
      <c r="B6365" s="456" t="s">
        <v>7819</v>
      </c>
      <c r="C6365" s="456" t="s">
        <v>1055</v>
      </c>
      <c r="D6365" s="457">
        <v>608.45000000000005</v>
      </c>
    </row>
    <row r="6366" spans="1:4" ht="13.5" x14ac:dyDescent="0.25">
      <c r="A6366" s="456">
        <v>100492</v>
      </c>
      <c r="B6366" s="456" t="s">
        <v>7820</v>
      </c>
      <c r="C6366" s="456" t="s">
        <v>1055</v>
      </c>
      <c r="D6366" s="457">
        <v>522.09</v>
      </c>
    </row>
    <row r="6367" spans="1:4" ht="13.5" x14ac:dyDescent="0.25">
      <c r="A6367" s="456">
        <v>92121</v>
      </c>
      <c r="B6367" s="456" t="s">
        <v>3147</v>
      </c>
      <c r="C6367" s="456" t="s">
        <v>1055</v>
      </c>
      <c r="D6367" s="457">
        <v>24.46</v>
      </c>
    </row>
    <row r="6368" spans="1:4" ht="13.5" x14ac:dyDescent="0.25">
      <c r="A6368" s="456">
        <v>92122</v>
      </c>
      <c r="B6368" s="456" t="s">
        <v>3148</v>
      </c>
      <c r="C6368" s="456" t="s">
        <v>1055</v>
      </c>
      <c r="D6368" s="457">
        <v>40.35</v>
      </c>
    </row>
    <row r="6369" spans="1:4" ht="13.5" x14ac:dyDescent="0.25">
      <c r="A6369" s="456">
        <v>92123</v>
      </c>
      <c r="B6369" s="456" t="s">
        <v>3149</v>
      </c>
      <c r="C6369" s="456" t="s">
        <v>1055</v>
      </c>
      <c r="D6369" s="457">
        <v>43.23</v>
      </c>
    </row>
    <row r="6370" spans="1:4" ht="13.5" x14ac:dyDescent="0.25">
      <c r="A6370" s="456">
        <v>100195</v>
      </c>
      <c r="B6370" s="456" t="s">
        <v>7821</v>
      </c>
      <c r="C6370" s="456" t="s">
        <v>7822</v>
      </c>
      <c r="D6370" s="457">
        <v>0.61</v>
      </c>
    </row>
    <row r="6371" spans="1:4" ht="13.5" x14ac:dyDescent="0.25">
      <c r="A6371" s="456">
        <v>100196</v>
      </c>
      <c r="B6371" s="456" t="s">
        <v>7823</v>
      </c>
      <c r="C6371" s="456" t="s">
        <v>7822</v>
      </c>
      <c r="D6371" s="457">
        <v>1.02</v>
      </c>
    </row>
    <row r="6372" spans="1:4" ht="13.5" x14ac:dyDescent="0.25">
      <c r="A6372" s="456">
        <v>100197</v>
      </c>
      <c r="B6372" s="456" t="s">
        <v>7824</v>
      </c>
      <c r="C6372" s="456" t="s">
        <v>7822</v>
      </c>
      <c r="D6372" s="457">
        <v>1.54</v>
      </c>
    </row>
    <row r="6373" spans="1:4" ht="13.5" x14ac:dyDescent="0.25">
      <c r="A6373" s="456">
        <v>100198</v>
      </c>
      <c r="B6373" s="456" t="s">
        <v>7825</v>
      </c>
      <c r="C6373" s="456" t="s">
        <v>7822</v>
      </c>
      <c r="D6373" s="457">
        <v>0.21</v>
      </c>
    </row>
    <row r="6374" spans="1:4" ht="13.5" x14ac:dyDescent="0.25">
      <c r="A6374" s="456">
        <v>100199</v>
      </c>
      <c r="B6374" s="456" t="s">
        <v>7826</v>
      </c>
      <c r="C6374" s="456" t="s">
        <v>7822</v>
      </c>
      <c r="D6374" s="457">
        <v>0.25</v>
      </c>
    </row>
    <row r="6375" spans="1:4" ht="13.5" x14ac:dyDescent="0.25">
      <c r="A6375" s="456">
        <v>100200</v>
      </c>
      <c r="B6375" s="456" t="s">
        <v>7827</v>
      </c>
      <c r="C6375" s="456" t="s">
        <v>7822</v>
      </c>
      <c r="D6375" s="457">
        <v>0.31</v>
      </c>
    </row>
    <row r="6376" spans="1:4" ht="13.5" x14ac:dyDescent="0.25">
      <c r="A6376" s="456">
        <v>100201</v>
      </c>
      <c r="B6376" s="456" t="s">
        <v>7828</v>
      </c>
      <c r="C6376" s="456" t="s">
        <v>7822</v>
      </c>
      <c r="D6376" s="457">
        <v>0.62</v>
      </c>
    </row>
    <row r="6377" spans="1:4" ht="13.5" x14ac:dyDescent="0.25">
      <c r="A6377" s="456">
        <v>100202</v>
      </c>
      <c r="B6377" s="456" t="s">
        <v>7829</v>
      </c>
      <c r="C6377" s="456" t="s">
        <v>7822</v>
      </c>
      <c r="D6377" s="457">
        <v>0.73</v>
      </c>
    </row>
    <row r="6378" spans="1:4" ht="13.5" x14ac:dyDescent="0.25">
      <c r="A6378" s="456">
        <v>100203</v>
      </c>
      <c r="B6378" s="456" t="s">
        <v>7830</v>
      </c>
      <c r="C6378" s="456" t="s">
        <v>7822</v>
      </c>
      <c r="D6378" s="457">
        <v>0.86</v>
      </c>
    </row>
    <row r="6379" spans="1:4" ht="13.5" x14ac:dyDescent="0.25">
      <c r="A6379" s="456">
        <v>100204</v>
      </c>
      <c r="B6379" s="456" t="s">
        <v>7831</v>
      </c>
      <c r="C6379" s="456" t="s">
        <v>7822</v>
      </c>
      <c r="D6379" s="457">
        <v>0.09</v>
      </c>
    </row>
    <row r="6380" spans="1:4" ht="13.5" x14ac:dyDescent="0.25">
      <c r="A6380" s="456">
        <v>100205</v>
      </c>
      <c r="B6380" s="456" t="s">
        <v>7832</v>
      </c>
      <c r="C6380" s="456" t="s">
        <v>2754</v>
      </c>
      <c r="D6380" s="458">
        <v>1149.5899999999999</v>
      </c>
    </row>
    <row r="6381" spans="1:4" ht="13.5" x14ac:dyDescent="0.25">
      <c r="A6381" s="456">
        <v>100206</v>
      </c>
      <c r="B6381" s="456" t="s">
        <v>7833</v>
      </c>
      <c r="C6381" s="456" t="s">
        <v>2754</v>
      </c>
      <c r="D6381" s="457">
        <v>830.96</v>
      </c>
    </row>
    <row r="6382" spans="1:4" ht="13.5" x14ac:dyDescent="0.25">
      <c r="A6382" s="456">
        <v>100207</v>
      </c>
      <c r="B6382" s="456" t="s">
        <v>7834</v>
      </c>
      <c r="C6382" s="456" t="s">
        <v>2754</v>
      </c>
      <c r="D6382" s="457">
        <v>322.77999999999997</v>
      </c>
    </row>
    <row r="6383" spans="1:4" ht="13.5" x14ac:dyDescent="0.25">
      <c r="A6383" s="456">
        <v>100208</v>
      </c>
      <c r="B6383" s="456" t="s">
        <v>7835</v>
      </c>
      <c r="C6383" s="456" t="s">
        <v>7836</v>
      </c>
      <c r="D6383" s="457">
        <v>15.2</v>
      </c>
    </row>
    <row r="6384" spans="1:4" ht="13.5" x14ac:dyDescent="0.25">
      <c r="A6384" s="456">
        <v>100209</v>
      </c>
      <c r="B6384" s="456" t="s">
        <v>7837</v>
      </c>
      <c r="C6384" s="456" t="s">
        <v>7836</v>
      </c>
      <c r="D6384" s="457">
        <v>7.6</v>
      </c>
    </row>
    <row r="6385" spans="1:4" ht="13.5" x14ac:dyDescent="0.25">
      <c r="A6385" s="456">
        <v>100210</v>
      </c>
      <c r="B6385" s="456" t="s">
        <v>7838</v>
      </c>
      <c r="C6385" s="456" t="s">
        <v>7836</v>
      </c>
      <c r="D6385" s="457">
        <v>14.01</v>
      </c>
    </row>
    <row r="6386" spans="1:4" ht="13.5" x14ac:dyDescent="0.25">
      <c r="A6386" s="456">
        <v>100211</v>
      </c>
      <c r="B6386" s="456" t="s">
        <v>7839</v>
      </c>
      <c r="C6386" s="456" t="s">
        <v>7836</v>
      </c>
      <c r="D6386" s="457">
        <v>5.4</v>
      </c>
    </row>
    <row r="6387" spans="1:4" ht="13.5" x14ac:dyDescent="0.25">
      <c r="A6387" s="456">
        <v>100212</v>
      </c>
      <c r="B6387" s="456" t="s">
        <v>7840</v>
      </c>
      <c r="C6387" s="456" t="s">
        <v>7836</v>
      </c>
      <c r="D6387" s="457">
        <v>5.97</v>
      </c>
    </row>
    <row r="6388" spans="1:4" ht="13.5" x14ac:dyDescent="0.25">
      <c r="A6388" s="456">
        <v>100213</v>
      </c>
      <c r="B6388" s="456" t="s">
        <v>7841</v>
      </c>
      <c r="C6388" s="456" t="s">
        <v>7836</v>
      </c>
      <c r="D6388" s="457">
        <v>2.14</v>
      </c>
    </row>
    <row r="6389" spans="1:4" ht="13.5" x14ac:dyDescent="0.25">
      <c r="A6389" s="456">
        <v>100214</v>
      </c>
      <c r="B6389" s="456" t="s">
        <v>7842</v>
      </c>
      <c r="C6389" s="456" t="s">
        <v>7836</v>
      </c>
      <c r="D6389" s="457">
        <v>3.29</v>
      </c>
    </row>
    <row r="6390" spans="1:4" ht="13.5" x14ac:dyDescent="0.25">
      <c r="A6390" s="456">
        <v>100215</v>
      </c>
      <c r="B6390" s="456" t="s">
        <v>7843</v>
      </c>
      <c r="C6390" s="456" t="s">
        <v>7836</v>
      </c>
      <c r="D6390" s="457">
        <v>2.82</v>
      </c>
    </row>
    <row r="6391" spans="1:4" ht="13.5" x14ac:dyDescent="0.25">
      <c r="A6391" s="456">
        <v>100216</v>
      </c>
      <c r="B6391" s="456" t="s">
        <v>7844</v>
      </c>
      <c r="C6391" s="456" t="s">
        <v>7836</v>
      </c>
      <c r="D6391" s="457">
        <v>0.76</v>
      </c>
    </row>
    <row r="6392" spans="1:4" ht="13.5" x14ac:dyDescent="0.25">
      <c r="A6392" s="456">
        <v>100217</v>
      </c>
      <c r="B6392" s="456" t="s">
        <v>7845</v>
      </c>
      <c r="C6392" s="456" t="s">
        <v>7836</v>
      </c>
      <c r="D6392" s="457">
        <v>2.5</v>
      </c>
    </row>
    <row r="6393" spans="1:4" ht="13.5" x14ac:dyDescent="0.25">
      <c r="A6393" s="456">
        <v>100218</v>
      </c>
      <c r="B6393" s="456" t="s">
        <v>7846</v>
      </c>
      <c r="C6393" s="456" t="s">
        <v>7836</v>
      </c>
      <c r="D6393" s="457">
        <v>1.71</v>
      </c>
    </row>
    <row r="6394" spans="1:4" ht="13.5" x14ac:dyDescent="0.25">
      <c r="A6394" s="456">
        <v>100219</v>
      </c>
      <c r="B6394" s="456" t="s">
        <v>7847</v>
      </c>
      <c r="C6394" s="456" t="s">
        <v>7836</v>
      </c>
      <c r="D6394" s="457">
        <v>0.37</v>
      </c>
    </row>
    <row r="6395" spans="1:4" ht="13.5" x14ac:dyDescent="0.25">
      <c r="A6395" s="456">
        <v>100220</v>
      </c>
      <c r="B6395" s="456" t="s">
        <v>7848</v>
      </c>
      <c r="C6395" s="456" t="s">
        <v>7849</v>
      </c>
      <c r="D6395" s="457">
        <v>21.84</v>
      </c>
    </row>
    <row r="6396" spans="1:4" ht="13.5" x14ac:dyDescent="0.25">
      <c r="A6396" s="456">
        <v>100221</v>
      </c>
      <c r="B6396" s="456" t="s">
        <v>7850</v>
      </c>
      <c r="C6396" s="456" t="s">
        <v>7849</v>
      </c>
      <c r="D6396" s="457">
        <v>24.76</v>
      </c>
    </row>
    <row r="6397" spans="1:4" ht="13.5" x14ac:dyDescent="0.25">
      <c r="A6397" s="456">
        <v>100222</v>
      </c>
      <c r="B6397" s="456" t="s">
        <v>7851</v>
      </c>
      <c r="C6397" s="456" t="s">
        <v>7849</v>
      </c>
      <c r="D6397" s="457">
        <v>9.3800000000000008</v>
      </c>
    </row>
    <row r="6398" spans="1:4" ht="13.5" x14ac:dyDescent="0.25">
      <c r="A6398" s="456">
        <v>100223</v>
      </c>
      <c r="B6398" s="456" t="s">
        <v>7852</v>
      </c>
      <c r="C6398" s="456" t="s">
        <v>7849</v>
      </c>
      <c r="D6398" s="457">
        <v>4.3899999999999997</v>
      </c>
    </row>
    <row r="6399" spans="1:4" ht="13.5" x14ac:dyDescent="0.25">
      <c r="A6399" s="456">
        <v>100224</v>
      </c>
      <c r="B6399" s="456" t="s">
        <v>7853</v>
      </c>
      <c r="C6399" s="456" t="s">
        <v>7849</v>
      </c>
      <c r="D6399" s="457">
        <v>2.5</v>
      </c>
    </row>
    <row r="6400" spans="1:4" ht="13.5" x14ac:dyDescent="0.25">
      <c r="A6400" s="456">
        <v>100225</v>
      </c>
      <c r="B6400" s="456" t="s">
        <v>7854</v>
      </c>
      <c r="C6400" s="456" t="s">
        <v>7855</v>
      </c>
      <c r="D6400" s="457">
        <v>1.71</v>
      </c>
    </row>
    <row r="6401" spans="1:4" ht="13.5" x14ac:dyDescent="0.25">
      <c r="A6401" s="456">
        <v>100226</v>
      </c>
      <c r="B6401" s="456" t="s">
        <v>7856</v>
      </c>
      <c r="C6401" s="456" t="s">
        <v>7855</v>
      </c>
      <c r="D6401" s="457">
        <v>0.54</v>
      </c>
    </row>
    <row r="6402" spans="1:4" ht="13.5" x14ac:dyDescent="0.25">
      <c r="A6402" s="456">
        <v>100227</v>
      </c>
      <c r="B6402" s="456" t="s">
        <v>7857</v>
      </c>
      <c r="C6402" s="456" t="s">
        <v>7855</v>
      </c>
      <c r="D6402" s="457">
        <v>0.79</v>
      </c>
    </row>
    <row r="6403" spans="1:4" ht="13.5" x14ac:dyDescent="0.25">
      <c r="A6403" s="456">
        <v>100228</v>
      </c>
      <c r="B6403" s="456" t="s">
        <v>7858</v>
      </c>
      <c r="C6403" s="456" t="s">
        <v>7855</v>
      </c>
      <c r="D6403" s="457">
        <v>0.24</v>
      </c>
    </row>
    <row r="6404" spans="1:4" ht="13.5" x14ac:dyDescent="0.25">
      <c r="A6404" s="456">
        <v>100229</v>
      </c>
      <c r="B6404" s="456" t="s">
        <v>7859</v>
      </c>
      <c r="C6404" s="456" t="s">
        <v>146</v>
      </c>
      <c r="D6404" s="457">
        <v>0.01</v>
      </c>
    </row>
    <row r="6405" spans="1:4" ht="13.5" x14ac:dyDescent="0.25">
      <c r="A6405" s="456">
        <v>100230</v>
      </c>
      <c r="B6405" s="456" t="s">
        <v>7860</v>
      </c>
      <c r="C6405" s="456" t="s">
        <v>146</v>
      </c>
      <c r="D6405" s="457">
        <v>0.02</v>
      </c>
    </row>
    <row r="6406" spans="1:4" ht="13.5" x14ac:dyDescent="0.25">
      <c r="A6406" s="456">
        <v>100231</v>
      </c>
      <c r="B6406" s="456" t="s">
        <v>7861</v>
      </c>
      <c r="C6406" s="456" t="s">
        <v>146</v>
      </c>
      <c r="D6406" s="457">
        <v>0.03</v>
      </c>
    </row>
    <row r="6407" spans="1:4" ht="13.5" x14ac:dyDescent="0.25">
      <c r="A6407" s="456">
        <v>100232</v>
      </c>
      <c r="B6407" s="456" t="s">
        <v>7862</v>
      </c>
      <c r="C6407" s="456" t="s">
        <v>65</v>
      </c>
      <c r="D6407" s="457">
        <v>0.28000000000000003</v>
      </c>
    </row>
    <row r="6408" spans="1:4" ht="13.5" x14ac:dyDescent="0.25">
      <c r="A6408" s="456">
        <v>100233</v>
      </c>
      <c r="B6408" s="456" t="s">
        <v>7863</v>
      </c>
      <c r="C6408" s="456" t="s">
        <v>65</v>
      </c>
      <c r="D6408" s="457">
        <v>0.14000000000000001</v>
      </c>
    </row>
    <row r="6409" spans="1:4" ht="13.5" x14ac:dyDescent="0.25">
      <c r="A6409" s="456">
        <v>100234</v>
      </c>
      <c r="B6409" s="456" t="s">
        <v>7864</v>
      </c>
      <c r="C6409" s="456" t="s">
        <v>161</v>
      </c>
      <c r="D6409" s="457">
        <v>0.43</v>
      </c>
    </row>
    <row r="6410" spans="1:4" ht="13.5" x14ac:dyDescent="0.25">
      <c r="A6410" s="456">
        <v>100235</v>
      </c>
      <c r="B6410" s="456" t="s">
        <v>7865</v>
      </c>
      <c r="C6410" s="456" t="s">
        <v>3146</v>
      </c>
      <c r="D6410" s="457">
        <v>0.03</v>
      </c>
    </row>
    <row r="6411" spans="1:4" ht="13.5" x14ac:dyDescent="0.25">
      <c r="A6411" s="456">
        <v>100236</v>
      </c>
      <c r="B6411" s="456" t="s">
        <v>7866</v>
      </c>
      <c r="C6411" s="456" t="s">
        <v>7867</v>
      </c>
      <c r="D6411" s="457">
        <v>2.17</v>
      </c>
    </row>
    <row r="6412" spans="1:4" ht="13.5" x14ac:dyDescent="0.25">
      <c r="A6412" s="456">
        <v>100237</v>
      </c>
      <c r="B6412" s="456" t="s">
        <v>7868</v>
      </c>
      <c r="C6412" s="456" t="s">
        <v>7867</v>
      </c>
      <c r="D6412" s="457">
        <v>2.61</v>
      </c>
    </row>
    <row r="6413" spans="1:4" ht="13.5" x14ac:dyDescent="0.25">
      <c r="A6413" s="456">
        <v>100238</v>
      </c>
      <c r="B6413" s="456" t="s">
        <v>7869</v>
      </c>
      <c r="C6413" s="456" t="s">
        <v>7867</v>
      </c>
      <c r="D6413" s="457">
        <v>4.18</v>
      </c>
    </row>
    <row r="6414" spans="1:4" ht="13.5" x14ac:dyDescent="0.25">
      <c r="A6414" s="456">
        <v>100239</v>
      </c>
      <c r="B6414" s="456" t="s">
        <v>7870</v>
      </c>
      <c r="C6414" s="456" t="s">
        <v>7867</v>
      </c>
      <c r="D6414" s="457">
        <v>5.22</v>
      </c>
    </row>
    <row r="6415" spans="1:4" ht="13.5" x14ac:dyDescent="0.25">
      <c r="A6415" s="456">
        <v>100240</v>
      </c>
      <c r="B6415" s="456" t="s">
        <v>7871</v>
      </c>
      <c r="C6415" s="456" t="s">
        <v>7867</v>
      </c>
      <c r="D6415" s="457">
        <v>3.13</v>
      </c>
    </row>
    <row r="6416" spans="1:4" ht="13.5" x14ac:dyDescent="0.25">
      <c r="A6416" s="456">
        <v>100241</v>
      </c>
      <c r="B6416" s="456" t="s">
        <v>7872</v>
      </c>
      <c r="C6416" s="456" t="s">
        <v>7867</v>
      </c>
      <c r="D6416" s="457">
        <v>5.22</v>
      </c>
    </row>
    <row r="6417" spans="1:4" ht="13.5" x14ac:dyDescent="0.25">
      <c r="A6417" s="456">
        <v>100242</v>
      </c>
      <c r="B6417" s="456" t="s">
        <v>7873</v>
      </c>
      <c r="C6417" s="456" t="s">
        <v>7867</v>
      </c>
      <c r="D6417" s="457">
        <v>15.44</v>
      </c>
    </row>
    <row r="6418" spans="1:4" ht="13.5" x14ac:dyDescent="0.25">
      <c r="A6418" s="456">
        <v>100243</v>
      </c>
      <c r="B6418" s="456" t="s">
        <v>7874</v>
      </c>
      <c r="C6418" s="456" t="s">
        <v>7867</v>
      </c>
      <c r="D6418" s="457">
        <v>2.5</v>
      </c>
    </row>
    <row r="6419" spans="1:4" ht="13.5" x14ac:dyDescent="0.25">
      <c r="A6419" s="456">
        <v>100244</v>
      </c>
      <c r="B6419" s="456" t="s">
        <v>7875</v>
      </c>
      <c r="C6419" s="456" t="s">
        <v>7867</v>
      </c>
      <c r="D6419" s="457">
        <v>3.13</v>
      </c>
    </row>
    <row r="6420" spans="1:4" ht="13.5" x14ac:dyDescent="0.25">
      <c r="A6420" s="456">
        <v>100245</v>
      </c>
      <c r="B6420" s="456" t="s">
        <v>7876</v>
      </c>
      <c r="C6420" s="456" t="s">
        <v>7867</v>
      </c>
      <c r="D6420" s="457">
        <v>6.27</v>
      </c>
    </row>
    <row r="6421" spans="1:4" ht="13.5" x14ac:dyDescent="0.25">
      <c r="A6421" s="456">
        <v>100246</v>
      </c>
      <c r="B6421" s="456" t="s">
        <v>7877</v>
      </c>
      <c r="C6421" s="456" t="s">
        <v>7867</v>
      </c>
      <c r="D6421" s="457">
        <v>2.09</v>
      </c>
    </row>
    <row r="6422" spans="1:4" ht="13.5" x14ac:dyDescent="0.25">
      <c r="A6422" s="456">
        <v>100247</v>
      </c>
      <c r="B6422" s="456" t="s">
        <v>7878</v>
      </c>
      <c r="C6422" s="456" t="s">
        <v>7867</v>
      </c>
      <c r="D6422" s="457">
        <v>2.61</v>
      </c>
    </row>
    <row r="6423" spans="1:4" ht="13.5" x14ac:dyDescent="0.25">
      <c r="A6423" s="456">
        <v>100248</v>
      </c>
      <c r="B6423" s="456" t="s">
        <v>7879</v>
      </c>
      <c r="C6423" s="456" t="s">
        <v>7867</v>
      </c>
      <c r="D6423" s="457">
        <v>10.29</v>
      </c>
    </row>
    <row r="6424" spans="1:4" ht="13.5" x14ac:dyDescent="0.25">
      <c r="A6424" s="456">
        <v>100249</v>
      </c>
      <c r="B6424" s="456" t="s">
        <v>7880</v>
      </c>
      <c r="C6424" s="456" t="s">
        <v>7867</v>
      </c>
      <c r="D6424" s="457">
        <v>2.09</v>
      </c>
    </row>
    <row r="6425" spans="1:4" ht="13.5" x14ac:dyDescent="0.25">
      <c r="A6425" s="456">
        <v>100250</v>
      </c>
      <c r="B6425" s="456" t="s">
        <v>7881</v>
      </c>
      <c r="C6425" s="456" t="s">
        <v>7867</v>
      </c>
      <c r="D6425" s="457">
        <v>3.48</v>
      </c>
    </row>
    <row r="6426" spans="1:4" ht="13.5" x14ac:dyDescent="0.25">
      <c r="A6426" s="456">
        <v>100251</v>
      </c>
      <c r="B6426" s="456" t="s">
        <v>7882</v>
      </c>
      <c r="C6426" s="456" t="s">
        <v>7867</v>
      </c>
      <c r="D6426" s="457">
        <v>10.29</v>
      </c>
    </row>
    <row r="6427" spans="1:4" ht="13.5" x14ac:dyDescent="0.25">
      <c r="A6427" s="456">
        <v>100252</v>
      </c>
      <c r="B6427" s="456" t="s">
        <v>7883</v>
      </c>
      <c r="C6427" s="456" t="s">
        <v>7867</v>
      </c>
      <c r="D6427" s="457">
        <v>15.44</v>
      </c>
    </row>
    <row r="6428" spans="1:4" ht="13.5" x14ac:dyDescent="0.25">
      <c r="A6428" s="456">
        <v>100253</v>
      </c>
      <c r="B6428" s="456" t="s">
        <v>7884</v>
      </c>
      <c r="C6428" s="456" t="s">
        <v>7867</v>
      </c>
      <c r="D6428" s="457">
        <v>20.59</v>
      </c>
    </row>
    <row r="6429" spans="1:4" ht="13.5" x14ac:dyDescent="0.25">
      <c r="A6429" s="456">
        <v>100254</v>
      </c>
      <c r="B6429" s="456" t="s">
        <v>7885</v>
      </c>
      <c r="C6429" s="456" t="s">
        <v>7867</v>
      </c>
      <c r="D6429" s="457">
        <v>30.88</v>
      </c>
    </row>
    <row r="6430" spans="1:4" ht="13.5" x14ac:dyDescent="0.25">
      <c r="A6430" s="456">
        <v>100255</v>
      </c>
      <c r="B6430" s="456" t="s">
        <v>7886</v>
      </c>
      <c r="C6430" s="456" t="s">
        <v>7867</v>
      </c>
      <c r="D6430" s="457">
        <v>10.45</v>
      </c>
    </row>
    <row r="6431" spans="1:4" ht="13.5" x14ac:dyDescent="0.25">
      <c r="A6431" s="456">
        <v>100256</v>
      </c>
      <c r="B6431" s="456" t="s">
        <v>7887</v>
      </c>
      <c r="C6431" s="456" t="s">
        <v>7867</v>
      </c>
      <c r="D6431" s="457">
        <v>6.96</v>
      </c>
    </row>
    <row r="6432" spans="1:4" ht="13.5" x14ac:dyDescent="0.25">
      <c r="A6432" s="456">
        <v>100257</v>
      </c>
      <c r="B6432" s="456" t="s">
        <v>7888</v>
      </c>
      <c r="C6432" s="456" t="s">
        <v>7867</v>
      </c>
      <c r="D6432" s="457">
        <v>4.18</v>
      </c>
    </row>
    <row r="6433" spans="1:4" ht="13.5" x14ac:dyDescent="0.25">
      <c r="A6433" s="456">
        <v>100258</v>
      </c>
      <c r="B6433" s="456" t="s">
        <v>7889</v>
      </c>
      <c r="C6433" s="456" t="s">
        <v>7867</v>
      </c>
      <c r="D6433" s="457">
        <v>10.45</v>
      </c>
    </row>
    <row r="6434" spans="1:4" ht="13.5" x14ac:dyDescent="0.25">
      <c r="A6434" s="456">
        <v>100259</v>
      </c>
      <c r="B6434" s="456" t="s">
        <v>7890</v>
      </c>
      <c r="C6434" s="456" t="s">
        <v>7867</v>
      </c>
      <c r="D6434" s="457">
        <v>20.59</v>
      </c>
    </row>
    <row r="6435" spans="1:4" ht="13.5" x14ac:dyDescent="0.25">
      <c r="A6435" s="456">
        <v>100260</v>
      </c>
      <c r="B6435" s="456" t="s">
        <v>7891</v>
      </c>
      <c r="C6435" s="456" t="s">
        <v>7822</v>
      </c>
      <c r="D6435" s="457">
        <v>6.78</v>
      </c>
    </row>
    <row r="6436" spans="1:4" ht="13.5" x14ac:dyDescent="0.25">
      <c r="A6436" s="456">
        <v>100261</v>
      </c>
      <c r="B6436" s="456" t="s">
        <v>7892</v>
      </c>
      <c r="C6436" s="456" t="s">
        <v>7822</v>
      </c>
      <c r="D6436" s="457">
        <v>4.26</v>
      </c>
    </row>
    <row r="6437" spans="1:4" ht="13.5" x14ac:dyDescent="0.25">
      <c r="A6437" s="456">
        <v>100262</v>
      </c>
      <c r="B6437" s="456" t="s">
        <v>7893</v>
      </c>
      <c r="C6437" s="456" t="s">
        <v>7822</v>
      </c>
      <c r="D6437" s="457">
        <v>2.64</v>
      </c>
    </row>
    <row r="6438" spans="1:4" ht="13.5" x14ac:dyDescent="0.25">
      <c r="A6438" s="456">
        <v>100263</v>
      </c>
      <c r="B6438" s="456" t="s">
        <v>7894</v>
      </c>
      <c r="C6438" s="456" t="s">
        <v>7822</v>
      </c>
      <c r="D6438" s="457">
        <v>1.69</v>
      </c>
    </row>
    <row r="6439" spans="1:4" ht="13.5" x14ac:dyDescent="0.25">
      <c r="A6439" s="456">
        <v>100264</v>
      </c>
      <c r="B6439" s="456" t="s">
        <v>7895</v>
      </c>
      <c r="C6439" s="456" t="s">
        <v>7849</v>
      </c>
      <c r="D6439" s="457">
        <v>30.84</v>
      </c>
    </row>
    <row r="6440" spans="1:4" ht="13.5" x14ac:dyDescent="0.25">
      <c r="A6440" s="456">
        <v>100265</v>
      </c>
      <c r="B6440" s="456" t="s">
        <v>7896</v>
      </c>
      <c r="C6440" s="456" t="s">
        <v>161</v>
      </c>
      <c r="D6440" s="457">
        <v>0.64</v>
      </c>
    </row>
    <row r="6441" spans="1:4" ht="13.5" x14ac:dyDescent="0.25">
      <c r="A6441" s="456">
        <v>100266</v>
      </c>
      <c r="B6441" s="456" t="s">
        <v>7897</v>
      </c>
      <c r="C6441" s="456" t="s">
        <v>7836</v>
      </c>
      <c r="D6441" s="457">
        <v>65.540000000000006</v>
      </c>
    </row>
    <row r="6442" spans="1:4" ht="13.5" x14ac:dyDescent="0.25">
      <c r="A6442" s="456">
        <v>100267</v>
      </c>
      <c r="B6442" s="456" t="s">
        <v>7898</v>
      </c>
      <c r="C6442" s="456" t="s">
        <v>65</v>
      </c>
      <c r="D6442" s="457">
        <v>1.29</v>
      </c>
    </row>
    <row r="6443" spans="1:4" ht="13.5" x14ac:dyDescent="0.25">
      <c r="A6443" s="456">
        <v>100268</v>
      </c>
      <c r="B6443" s="456" t="s">
        <v>7899</v>
      </c>
      <c r="C6443" s="456" t="s">
        <v>7836</v>
      </c>
      <c r="D6443" s="457">
        <v>65.540000000000006</v>
      </c>
    </row>
    <row r="6444" spans="1:4" ht="13.5" x14ac:dyDescent="0.25">
      <c r="A6444" s="456">
        <v>100269</v>
      </c>
      <c r="B6444" s="456" t="s">
        <v>7900</v>
      </c>
      <c r="C6444" s="456" t="s">
        <v>65</v>
      </c>
      <c r="D6444" s="457">
        <v>1.29</v>
      </c>
    </row>
    <row r="6445" spans="1:4" ht="13.5" x14ac:dyDescent="0.25">
      <c r="A6445" s="456">
        <v>100270</v>
      </c>
      <c r="B6445" s="456" t="s">
        <v>7901</v>
      </c>
      <c r="C6445" s="456" t="s">
        <v>7836</v>
      </c>
      <c r="D6445" s="457">
        <v>49.13</v>
      </c>
    </row>
    <row r="6446" spans="1:4" ht="13.5" x14ac:dyDescent="0.25">
      <c r="A6446" s="456">
        <v>100271</v>
      </c>
      <c r="B6446" s="456" t="s">
        <v>7902</v>
      </c>
      <c r="C6446" s="456" t="s">
        <v>7849</v>
      </c>
      <c r="D6446" s="457">
        <v>49.16</v>
      </c>
    </row>
    <row r="6447" spans="1:4" ht="13.5" x14ac:dyDescent="0.25">
      <c r="A6447" s="456">
        <v>100272</v>
      </c>
      <c r="B6447" s="456" t="s">
        <v>7903</v>
      </c>
      <c r="C6447" s="456" t="s">
        <v>161</v>
      </c>
      <c r="D6447" s="457">
        <v>0.97</v>
      </c>
    </row>
    <row r="6448" spans="1:4" ht="13.5" x14ac:dyDescent="0.25">
      <c r="A6448" s="456">
        <v>100273</v>
      </c>
      <c r="B6448" s="456" t="s">
        <v>7904</v>
      </c>
      <c r="C6448" s="456" t="s">
        <v>7822</v>
      </c>
      <c r="D6448" s="457">
        <v>2.56</v>
      </c>
    </row>
    <row r="6449" spans="1:4" ht="13.5" x14ac:dyDescent="0.25">
      <c r="A6449" s="456">
        <v>100274</v>
      </c>
      <c r="B6449" s="456" t="s">
        <v>7905</v>
      </c>
      <c r="C6449" s="456" t="s">
        <v>7849</v>
      </c>
      <c r="D6449" s="457">
        <v>21.86</v>
      </c>
    </row>
    <row r="6450" spans="1:4" ht="13.5" x14ac:dyDescent="0.25">
      <c r="A6450" s="456">
        <v>100275</v>
      </c>
      <c r="B6450" s="456" t="s">
        <v>7906</v>
      </c>
      <c r="C6450" s="456" t="s">
        <v>7849</v>
      </c>
      <c r="D6450" s="457">
        <v>14.13</v>
      </c>
    </row>
    <row r="6451" spans="1:4" ht="13.5" x14ac:dyDescent="0.25">
      <c r="A6451" s="456">
        <v>100276</v>
      </c>
      <c r="B6451" s="456" t="s">
        <v>7907</v>
      </c>
      <c r="C6451" s="456" t="s">
        <v>7849</v>
      </c>
      <c r="D6451" s="457">
        <v>25.79</v>
      </c>
    </row>
    <row r="6452" spans="1:4" ht="13.5" x14ac:dyDescent="0.25">
      <c r="A6452" s="456">
        <v>100277</v>
      </c>
      <c r="B6452" s="456" t="s">
        <v>7908</v>
      </c>
      <c r="C6452" s="456" t="s">
        <v>7849</v>
      </c>
      <c r="D6452" s="457">
        <v>1.6</v>
      </c>
    </row>
    <row r="6453" spans="1:4" ht="13.5" x14ac:dyDescent="0.25">
      <c r="A6453" s="456">
        <v>100278</v>
      </c>
      <c r="B6453" s="456" t="s">
        <v>7909</v>
      </c>
      <c r="C6453" s="456" t="s">
        <v>7836</v>
      </c>
      <c r="D6453" s="457">
        <v>31.36</v>
      </c>
    </row>
    <row r="6454" spans="1:4" ht="13.5" x14ac:dyDescent="0.25">
      <c r="A6454" s="456">
        <v>100279</v>
      </c>
      <c r="B6454" s="456" t="s">
        <v>7910</v>
      </c>
      <c r="C6454" s="456" t="s">
        <v>65</v>
      </c>
      <c r="D6454" s="457">
        <v>0.6</v>
      </c>
    </row>
    <row r="6455" spans="1:4" ht="13.5" x14ac:dyDescent="0.25">
      <c r="A6455" s="456">
        <v>100280</v>
      </c>
      <c r="B6455" s="456" t="s">
        <v>7911</v>
      </c>
      <c r="C6455" s="456" t="s">
        <v>7836</v>
      </c>
      <c r="D6455" s="457">
        <v>14.4</v>
      </c>
    </row>
    <row r="6456" spans="1:4" ht="13.5" x14ac:dyDescent="0.25">
      <c r="A6456" s="456">
        <v>100281</v>
      </c>
      <c r="B6456" s="456" t="s">
        <v>7912</v>
      </c>
      <c r="C6456" s="456" t="s">
        <v>7836</v>
      </c>
      <c r="D6456" s="457">
        <v>3.07</v>
      </c>
    </row>
    <row r="6457" spans="1:4" ht="13.5" x14ac:dyDescent="0.25">
      <c r="A6457" s="456">
        <v>100282</v>
      </c>
      <c r="B6457" s="456" t="s">
        <v>7913</v>
      </c>
      <c r="C6457" s="456" t="s">
        <v>7849</v>
      </c>
      <c r="D6457" s="457">
        <v>122.8</v>
      </c>
    </row>
    <row r="6458" spans="1:4" ht="13.5" x14ac:dyDescent="0.25">
      <c r="A6458" s="456">
        <v>100283</v>
      </c>
      <c r="B6458" s="456" t="s">
        <v>7914</v>
      </c>
      <c r="C6458" s="456" t="s">
        <v>7849</v>
      </c>
      <c r="D6458" s="457">
        <v>19.829999999999998</v>
      </c>
    </row>
    <row r="6459" spans="1:4" ht="13.5" x14ac:dyDescent="0.25">
      <c r="A6459" s="456">
        <v>100284</v>
      </c>
      <c r="B6459" s="456" t="s">
        <v>7915</v>
      </c>
      <c r="C6459" s="456" t="s">
        <v>7849</v>
      </c>
      <c r="D6459" s="457">
        <v>8.9700000000000006</v>
      </c>
    </row>
    <row r="6460" spans="1:4" ht="13.5" x14ac:dyDescent="0.25">
      <c r="A6460" s="456">
        <v>100285</v>
      </c>
      <c r="B6460" s="456" t="s">
        <v>7916</v>
      </c>
      <c r="C6460" s="456" t="s">
        <v>7867</v>
      </c>
      <c r="D6460" s="457">
        <v>32.99</v>
      </c>
    </row>
    <row r="6461" spans="1:4" ht="13.5" x14ac:dyDescent="0.25">
      <c r="A6461" s="456">
        <v>100286</v>
      </c>
      <c r="B6461" s="456" t="s">
        <v>7917</v>
      </c>
      <c r="C6461" s="456" t="s">
        <v>7867</v>
      </c>
      <c r="D6461" s="457">
        <v>10.75</v>
      </c>
    </row>
    <row r="6462" spans="1:4" ht="13.5" x14ac:dyDescent="0.25">
      <c r="A6462" s="456">
        <v>100287</v>
      </c>
      <c r="B6462" s="456" t="s">
        <v>7918</v>
      </c>
      <c r="C6462" s="456" t="s">
        <v>7867</v>
      </c>
      <c r="D6462" s="457">
        <v>10.29</v>
      </c>
    </row>
    <row r="6463" spans="1:4" ht="13.5" x14ac:dyDescent="0.25">
      <c r="A6463" s="456">
        <v>99802</v>
      </c>
      <c r="B6463" s="456" t="s">
        <v>7919</v>
      </c>
      <c r="C6463" s="456" t="s">
        <v>161</v>
      </c>
      <c r="D6463" s="457">
        <v>0.42</v>
      </c>
    </row>
    <row r="6464" spans="1:4" ht="13.5" x14ac:dyDescent="0.25">
      <c r="A6464" s="456">
        <v>99803</v>
      </c>
      <c r="B6464" s="456" t="s">
        <v>7920</v>
      </c>
      <c r="C6464" s="456" t="s">
        <v>161</v>
      </c>
      <c r="D6464" s="457">
        <v>1.63</v>
      </c>
    </row>
    <row r="6465" spans="1:4" ht="13.5" x14ac:dyDescent="0.25">
      <c r="A6465" s="456">
        <v>99804</v>
      </c>
      <c r="B6465" s="456" t="s">
        <v>12406</v>
      </c>
      <c r="C6465" s="456" t="s">
        <v>161</v>
      </c>
      <c r="D6465" s="457">
        <v>4.22</v>
      </c>
    </row>
    <row r="6466" spans="1:4" ht="13.5" x14ac:dyDescent="0.25">
      <c r="A6466" s="456">
        <v>99805</v>
      </c>
      <c r="B6466" s="456" t="s">
        <v>7921</v>
      </c>
      <c r="C6466" s="456" t="s">
        <v>161</v>
      </c>
      <c r="D6466" s="457">
        <v>8.75</v>
      </c>
    </row>
    <row r="6467" spans="1:4" ht="13.5" x14ac:dyDescent="0.25">
      <c r="A6467" s="456">
        <v>99806</v>
      </c>
      <c r="B6467" s="456" t="s">
        <v>7922</v>
      </c>
      <c r="C6467" s="456" t="s">
        <v>161</v>
      </c>
      <c r="D6467" s="457">
        <v>0.67</v>
      </c>
    </row>
    <row r="6468" spans="1:4" ht="13.5" x14ac:dyDescent="0.25">
      <c r="A6468" s="456">
        <v>99807</v>
      </c>
      <c r="B6468" s="456" t="s">
        <v>12407</v>
      </c>
      <c r="C6468" s="456" t="s">
        <v>161</v>
      </c>
      <c r="D6468" s="457">
        <v>1.27</v>
      </c>
    </row>
    <row r="6469" spans="1:4" ht="13.5" x14ac:dyDescent="0.25">
      <c r="A6469" s="456">
        <v>99808</v>
      </c>
      <c r="B6469" s="456" t="s">
        <v>7923</v>
      </c>
      <c r="C6469" s="456" t="s">
        <v>161</v>
      </c>
      <c r="D6469" s="457">
        <v>3.03</v>
      </c>
    </row>
    <row r="6470" spans="1:4" ht="13.5" x14ac:dyDescent="0.25">
      <c r="A6470" s="456">
        <v>99809</v>
      </c>
      <c r="B6470" s="456" t="s">
        <v>7924</v>
      </c>
      <c r="C6470" s="456" t="s">
        <v>161</v>
      </c>
      <c r="D6470" s="457">
        <v>4.6399999999999997</v>
      </c>
    </row>
    <row r="6471" spans="1:4" ht="13.5" x14ac:dyDescent="0.25">
      <c r="A6471" s="456">
        <v>99810</v>
      </c>
      <c r="B6471" s="456" t="s">
        <v>12408</v>
      </c>
      <c r="C6471" s="456" t="s">
        <v>161</v>
      </c>
      <c r="D6471" s="457">
        <v>5.77</v>
      </c>
    </row>
    <row r="6472" spans="1:4" ht="13.5" x14ac:dyDescent="0.25">
      <c r="A6472" s="456">
        <v>99811</v>
      </c>
      <c r="B6472" s="456" t="s">
        <v>7925</v>
      </c>
      <c r="C6472" s="456" t="s">
        <v>161</v>
      </c>
      <c r="D6472" s="457">
        <v>2.77</v>
      </c>
    </row>
    <row r="6473" spans="1:4" ht="13.5" x14ac:dyDescent="0.25">
      <c r="A6473" s="456">
        <v>99812</v>
      </c>
      <c r="B6473" s="456" t="s">
        <v>7926</v>
      </c>
      <c r="C6473" s="456" t="s">
        <v>161</v>
      </c>
      <c r="D6473" s="457">
        <v>0.89</v>
      </c>
    </row>
    <row r="6474" spans="1:4" ht="13.5" x14ac:dyDescent="0.25">
      <c r="A6474" s="456">
        <v>99813</v>
      </c>
      <c r="B6474" s="456" t="s">
        <v>12409</v>
      </c>
      <c r="C6474" s="456" t="s">
        <v>161</v>
      </c>
      <c r="D6474" s="457">
        <v>0.75</v>
      </c>
    </row>
    <row r="6475" spans="1:4" ht="13.5" x14ac:dyDescent="0.25">
      <c r="A6475" s="456">
        <v>99814</v>
      </c>
      <c r="B6475" s="456" t="s">
        <v>7927</v>
      </c>
      <c r="C6475" s="456" t="s">
        <v>161</v>
      </c>
      <c r="D6475" s="457">
        <v>1.55</v>
      </c>
    </row>
    <row r="6476" spans="1:4" ht="13.5" x14ac:dyDescent="0.25">
      <c r="A6476" s="456">
        <v>99815</v>
      </c>
      <c r="B6476" s="456" t="s">
        <v>12410</v>
      </c>
      <c r="C6476" s="456" t="s">
        <v>65</v>
      </c>
      <c r="D6476" s="457">
        <v>6.55</v>
      </c>
    </row>
    <row r="6477" spans="1:4" ht="13.5" x14ac:dyDescent="0.25">
      <c r="A6477" s="456">
        <v>99816</v>
      </c>
      <c r="B6477" s="456" t="s">
        <v>12411</v>
      </c>
      <c r="C6477" s="456" t="s">
        <v>65</v>
      </c>
      <c r="D6477" s="457">
        <v>6.97</v>
      </c>
    </row>
    <row r="6478" spans="1:4" ht="13.5" x14ac:dyDescent="0.25">
      <c r="A6478" s="456">
        <v>99817</v>
      </c>
      <c r="B6478" s="456" t="s">
        <v>12412</v>
      </c>
      <c r="C6478" s="456" t="s">
        <v>65</v>
      </c>
      <c r="D6478" s="457">
        <v>4.04</v>
      </c>
    </row>
    <row r="6479" spans="1:4" ht="13.5" x14ac:dyDescent="0.25">
      <c r="A6479" s="456">
        <v>99818</v>
      </c>
      <c r="B6479" s="456" t="s">
        <v>12413</v>
      </c>
      <c r="C6479" s="456" t="s">
        <v>65</v>
      </c>
      <c r="D6479" s="457">
        <v>4.04</v>
      </c>
    </row>
    <row r="6480" spans="1:4" ht="13.5" x14ac:dyDescent="0.25">
      <c r="A6480" s="456">
        <v>99819</v>
      </c>
      <c r="B6480" s="456" t="s">
        <v>12414</v>
      </c>
      <c r="C6480" s="456" t="s">
        <v>161</v>
      </c>
      <c r="D6480" s="457">
        <v>13.2</v>
      </c>
    </row>
    <row r="6481" spans="1:4" ht="13.5" x14ac:dyDescent="0.25">
      <c r="A6481" s="456">
        <v>99820</v>
      </c>
      <c r="B6481" s="456" t="s">
        <v>12415</v>
      </c>
      <c r="C6481" s="456" t="s">
        <v>161</v>
      </c>
      <c r="D6481" s="457">
        <v>1.48</v>
      </c>
    </row>
    <row r="6482" spans="1:4" ht="13.5" x14ac:dyDescent="0.25">
      <c r="A6482" s="456">
        <v>99821</v>
      </c>
      <c r="B6482" s="456" t="s">
        <v>12416</v>
      </c>
      <c r="C6482" s="456" t="s">
        <v>161</v>
      </c>
      <c r="D6482" s="457">
        <v>2.2799999999999998</v>
      </c>
    </row>
    <row r="6483" spans="1:4" ht="13.5" x14ac:dyDescent="0.25">
      <c r="A6483" s="456">
        <v>99822</v>
      </c>
      <c r="B6483" s="456" t="s">
        <v>7928</v>
      </c>
      <c r="C6483" s="456" t="s">
        <v>161</v>
      </c>
      <c r="D6483" s="457">
        <v>0.79</v>
      </c>
    </row>
    <row r="6484" spans="1:4" ht="13.5" x14ac:dyDescent="0.25">
      <c r="A6484" s="456">
        <v>99823</v>
      </c>
      <c r="B6484" s="456" t="s">
        <v>12417</v>
      </c>
      <c r="C6484" s="456" t="s">
        <v>161</v>
      </c>
      <c r="D6484" s="457">
        <v>1.74</v>
      </c>
    </row>
    <row r="6485" spans="1:4" ht="13.5" x14ac:dyDescent="0.25">
      <c r="A6485" s="456">
        <v>99824</v>
      </c>
      <c r="B6485" s="456" t="s">
        <v>12418</v>
      </c>
      <c r="C6485" s="456" t="s">
        <v>161</v>
      </c>
      <c r="D6485" s="457">
        <v>1.93</v>
      </c>
    </row>
    <row r="6486" spans="1:4" ht="13.5" x14ac:dyDescent="0.25">
      <c r="A6486" s="456">
        <v>99825</v>
      </c>
      <c r="B6486" s="456" t="s">
        <v>12419</v>
      </c>
      <c r="C6486" s="456" t="s">
        <v>161</v>
      </c>
      <c r="D6486" s="457">
        <v>2.69</v>
      </c>
    </row>
    <row r="6487" spans="1:4" ht="13.5" x14ac:dyDescent="0.25">
      <c r="A6487" s="456">
        <v>99826</v>
      </c>
      <c r="B6487" s="456" t="s">
        <v>7929</v>
      </c>
      <c r="C6487" s="456" t="s">
        <v>161</v>
      </c>
      <c r="D6487" s="457">
        <v>1.21</v>
      </c>
    </row>
    <row r="6488" spans="1:4" ht="13.5" x14ac:dyDescent="0.25">
      <c r="A6488" s="456">
        <v>97010</v>
      </c>
      <c r="B6488" s="456" t="s">
        <v>3150</v>
      </c>
      <c r="C6488" s="456" t="s">
        <v>13</v>
      </c>
      <c r="D6488" s="457">
        <v>52.58</v>
      </c>
    </row>
    <row r="6489" spans="1:4" ht="13.5" x14ac:dyDescent="0.25">
      <c r="A6489" s="456">
        <v>97011</v>
      </c>
      <c r="B6489" s="456" t="s">
        <v>3151</v>
      </c>
      <c r="C6489" s="456" t="s">
        <v>13</v>
      </c>
      <c r="D6489" s="457">
        <v>40.43</v>
      </c>
    </row>
    <row r="6490" spans="1:4" ht="13.5" x14ac:dyDescent="0.25">
      <c r="A6490" s="456">
        <v>97012</v>
      </c>
      <c r="B6490" s="456" t="s">
        <v>3152</v>
      </c>
      <c r="C6490" s="456" t="s">
        <v>13</v>
      </c>
      <c r="D6490" s="457">
        <v>34.35</v>
      </c>
    </row>
    <row r="6491" spans="1:4" ht="13.5" x14ac:dyDescent="0.25">
      <c r="A6491" s="456">
        <v>97013</v>
      </c>
      <c r="B6491" s="456" t="s">
        <v>3153</v>
      </c>
      <c r="C6491" s="456" t="s">
        <v>13</v>
      </c>
      <c r="D6491" s="457">
        <v>100.8</v>
      </c>
    </row>
    <row r="6492" spans="1:4" ht="13.5" x14ac:dyDescent="0.25">
      <c r="A6492" s="456">
        <v>97014</v>
      </c>
      <c r="B6492" s="456" t="s">
        <v>3154</v>
      </c>
      <c r="C6492" s="456" t="s">
        <v>13</v>
      </c>
      <c r="D6492" s="457">
        <v>72.760000000000005</v>
      </c>
    </row>
    <row r="6493" spans="1:4" ht="13.5" x14ac:dyDescent="0.25">
      <c r="A6493" s="456">
        <v>97015</v>
      </c>
      <c r="B6493" s="456" t="s">
        <v>3155</v>
      </c>
      <c r="C6493" s="456" t="s">
        <v>13</v>
      </c>
      <c r="D6493" s="457">
        <v>58.65</v>
      </c>
    </row>
    <row r="6494" spans="1:4" ht="13.5" x14ac:dyDescent="0.25">
      <c r="A6494" s="456">
        <v>97016</v>
      </c>
      <c r="B6494" s="456" t="s">
        <v>3156</v>
      </c>
      <c r="C6494" s="456" t="s">
        <v>13</v>
      </c>
      <c r="D6494" s="457">
        <v>46.65</v>
      </c>
    </row>
    <row r="6495" spans="1:4" ht="13.5" x14ac:dyDescent="0.25">
      <c r="A6495" s="456">
        <v>97017</v>
      </c>
      <c r="B6495" s="456" t="s">
        <v>3157</v>
      </c>
      <c r="C6495" s="456" t="s">
        <v>13</v>
      </c>
      <c r="D6495" s="457">
        <v>35.07</v>
      </c>
    </row>
    <row r="6496" spans="1:4" ht="13.5" x14ac:dyDescent="0.25">
      <c r="A6496" s="456">
        <v>97018</v>
      </c>
      <c r="B6496" s="456" t="s">
        <v>3158</v>
      </c>
      <c r="C6496" s="456" t="s">
        <v>13</v>
      </c>
      <c r="D6496" s="457">
        <v>29.05</v>
      </c>
    </row>
    <row r="6497" spans="1:4" ht="13.5" x14ac:dyDescent="0.25">
      <c r="A6497" s="456">
        <v>97031</v>
      </c>
      <c r="B6497" s="456" t="s">
        <v>3159</v>
      </c>
      <c r="C6497" s="456" t="s">
        <v>13</v>
      </c>
      <c r="D6497" s="457">
        <v>79.7</v>
      </c>
    </row>
    <row r="6498" spans="1:4" ht="13.5" x14ac:dyDescent="0.25">
      <c r="A6498" s="456">
        <v>97032</v>
      </c>
      <c r="B6498" s="456" t="s">
        <v>7930</v>
      </c>
      <c r="C6498" s="456" t="s">
        <v>13</v>
      </c>
      <c r="D6498" s="457">
        <v>48.55</v>
      </c>
    </row>
    <row r="6499" spans="1:4" ht="13.5" x14ac:dyDescent="0.25">
      <c r="A6499" s="456">
        <v>97033</v>
      </c>
      <c r="B6499" s="456" t="s">
        <v>3160</v>
      </c>
      <c r="C6499" s="456" t="s">
        <v>13</v>
      </c>
      <c r="D6499" s="457">
        <v>86.96</v>
      </c>
    </row>
    <row r="6500" spans="1:4" ht="13.5" x14ac:dyDescent="0.25">
      <c r="A6500" s="456">
        <v>97034</v>
      </c>
      <c r="B6500" s="456" t="s">
        <v>3161</v>
      </c>
      <c r="C6500" s="456" t="s">
        <v>13</v>
      </c>
      <c r="D6500" s="457">
        <v>51.09</v>
      </c>
    </row>
    <row r="6501" spans="1:4" ht="13.5" x14ac:dyDescent="0.25">
      <c r="A6501" s="456">
        <v>97039</v>
      </c>
      <c r="B6501" s="456" t="s">
        <v>3162</v>
      </c>
      <c r="C6501" s="456" t="s">
        <v>161</v>
      </c>
      <c r="D6501" s="457">
        <v>50.89</v>
      </c>
    </row>
    <row r="6502" spans="1:4" ht="13.5" x14ac:dyDescent="0.25">
      <c r="A6502" s="456">
        <v>97040</v>
      </c>
      <c r="B6502" s="456" t="s">
        <v>3163</v>
      </c>
      <c r="C6502" s="456" t="s">
        <v>161</v>
      </c>
      <c r="D6502" s="457">
        <v>15.14</v>
      </c>
    </row>
    <row r="6503" spans="1:4" ht="13.5" x14ac:dyDescent="0.25">
      <c r="A6503" s="456">
        <v>97041</v>
      </c>
      <c r="B6503" s="456" t="s">
        <v>3164</v>
      </c>
      <c r="C6503" s="456" t="s">
        <v>161</v>
      </c>
      <c r="D6503" s="457">
        <v>208.18</v>
      </c>
    </row>
    <row r="6504" spans="1:4" ht="13.5" x14ac:dyDescent="0.25">
      <c r="A6504" s="456">
        <v>97046</v>
      </c>
      <c r="B6504" s="456" t="s">
        <v>3165</v>
      </c>
      <c r="C6504" s="456" t="s">
        <v>161</v>
      </c>
      <c r="D6504" s="457">
        <v>0.34</v>
      </c>
    </row>
    <row r="6505" spans="1:4" ht="13.5" x14ac:dyDescent="0.25">
      <c r="A6505" s="456">
        <v>97047</v>
      </c>
      <c r="B6505" s="456" t="s">
        <v>3166</v>
      </c>
      <c r="C6505" s="456" t="s">
        <v>161</v>
      </c>
      <c r="D6505" s="457">
        <v>0.13</v>
      </c>
    </row>
    <row r="6506" spans="1:4" ht="13.5" x14ac:dyDescent="0.25">
      <c r="A6506" s="456">
        <v>97048</v>
      </c>
      <c r="B6506" s="456" t="s">
        <v>3167</v>
      </c>
      <c r="C6506" s="456" t="s">
        <v>161</v>
      </c>
      <c r="D6506" s="457">
        <v>0.1</v>
      </c>
    </row>
    <row r="6507" spans="1:4" ht="13.5" x14ac:dyDescent="0.25">
      <c r="A6507" s="456">
        <v>97054</v>
      </c>
      <c r="B6507" s="456" t="s">
        <v>9823</v>
      </c>
      <c r="C6507" s="456" t="s">
        <v>65</v>
      </c>
      <c r="D6507" s="457">
        <v>25.43</v>
      </c>
    </row>
    <row r="6508" spans="1:4" ht="13.5" x14ac:dyDescent="0.25">
      <c r="A6508" s="456">
        <v>97062</v>
      </c>
      <c r="B6508" s="456" t="s">
        <v>3168</v>
      </c>
      <c r="C6508" s="456" t="s">
        <v>161</v>
      </c>
      <c r="D6508" s="457">
        <v>6.07</v>
      </c>
    </row>
    <row r="6509" spans="1:4" ht="13.5" x14ac:dyDescent="0.25">
      <c r="A6509" s="456">
        <v>97063</v>
      </c>
      <c r="B6509" s="456" t="s">
        <v>3169</v>
      </c>
      <c r="C6509" s="456" t="s">
        <v>161</v>
      </c>
      <c r="D6509" s="457">
        <v>7.2</v>
      </c>
    </row>
    <row r="6510" spans="1:4" ht="13.5" x14ac:dyDescent="0.25">
      <c r="A6510" s="456">
        <v>97064</v>
      </c>
      <c r="B6510" s="456" t="s">
        <v>3170</v>
      </c>
      <c r="C6510" s="456" t="s">
        <v>13</v>
      </c>
      <c r="D6510" s="457">
        <v>13.42</v>
      </c>
    </row>
    <row r="6511" spans="1:4" ht="13.5" x14ac:dyDescent="0.25">
      <c r="A6511" s="456">
        <v>97065</v>
      </c>
      <c r="B6511" s="456" t="s">
        <v>3171</v>
      </c>
      <c r="C6511" s="456" t="s">
        <v>1055</v>
      </c>
      <c r="D6511" s="457">
        <v>4.79</v>
      </c>
    </row>
    <row r="6512" spans="1:4" ht="13.5" x14ac:dyDescent="0.25">
      <c r="A6512" s="456">
        <v>97066</v>
      </c>
      <c r="B6512" s="456" t="s">
        <v>3172</v>
      </c>
      <c r="C6512" s="456" t="s">
        <v>161</v>
      </c>
      <c r="D6512" s="457">
        <v>117.11</v>
      </c>
    </row>
    <row r="6513" spans="1:4" ht="13.5" x14ac:dyDescent="0.25">
      <c r="A6513" s="456">
        <v>97067</v>
      </c>
      <c r="B6513" s="456" t="s">
        <v>3173</v>
      </c>
      <c r="C6513" s="456" t="s">
        <v>13</v>
      </c>
      <c r="D6513" s="457">
        <v>560.28</v>
      </c>
    </row>
    <row r="6514" spans="1:4" ht="13.5" x14ac:dyDescent="0.25">
      <c r="A6514" s="456">
        <v>97621</v>
      </c>
      <c r="B6514" s="456" t="s">
        <v>3174</v>
      </c>
      <c r="C6514" s="456" t="s">
        <v>1055</v>
      </c>
      <c r="D6514" s="457">
        <v>90</v>
      </c>
    </row>
    <row r="6515" spans="1:4" ht="13.5" x14ac:dyDescent="0.25">
      <c r="A6515" s="456">
        <v>97622</v>
      </c>
      <c r="B6515" s="456" t="s">
        <v>3175</v>
      </c>
      <c r="C6515" s="456" t="s">
        <v>1055</v>
      </c>
      <c r="D6515" s="457">
        <v>43.86</v>
      </c>
    </row>
    <row r="6516" spans="1:4" ht="13.5" x14ac:dyDescent="0.25">
      <c r="A6516" s="456">
        <v>97623</v>
      </c>
      <c r="B6516" s="456" t="s">
        <v>3176</v>
      </c>
      <c r="C6516" s="456" t="s">
        <v>1055</v>
      </c>
      <c r="D6516" s="457">
        <v>134.38</v>
      </c>
    </row>
    <row r="6517" spans="1:4" ht="13.5" x14ac:dyDescent="0.25">
      <c r="A6517" s="456">
        <v>97624</v>
      </c>
      <c r="B6517" s="456" t="s">
        <v>3177</v>
      </c>
      <c r="C6517" s="456" t="s">
        <v>1055</v>
      </c>
      <c r="D6517" s="457">
        <v>82.47</v>
      </c>
    </row>
    <row r="6518" spans="1:4" ht="13.5" x14ac:dyDescent="0.25">
      <c r="A6518" s="456">
        <v>97625</v>
      </c>
      <c r="B6518" s="456" t="s">
        <v>3178</v>
      </c>
      <c r="C6518" s="456" t="s">
        <v>1055</v>
      </c>
      <c r="D6518" s="457">
        <v>45.25</v>
      </c>
    </row>
    <row r="6519" spans="1:4" ht="13.5" x14ac:dyDescent="0.25">
      <c r="A6519" s="456">
        <v>97626</v>
      </c>
      <c r="B6519" s="456" t="s">
        <v>3179</v>
      </c>
      <c r="C6519" s="456" t="s">
        <v>1055</v>
      </c>
      <c r="D6519" s="457">
        <v>470.27</v>
      </c>
    </row>
    <row r="6520" spans="1:4" ht="13.5" x14ac:dyDescent="0.25">
      <c r="A6520" s="456">
        <v>97627</v>
      </c>
      <c r="B6520" s="456" t="s">
        <v>3180</v>
      </c>
      <c r="C6520" s="456" t="s">
        <v>1055</v>
      </c>
      <c r="D6520" s="457">
        <v>212.21</v>
      </c>
    </row>
    <row r="6521" spans="1:4" ht="13.5" x14ac:dyDescent="0.25">
      <c r="A6521" s="456">
        <v>97628</v>
      </c>
      <c r="B6521" s="456" t="s">
        <v>3181</v>
      </c>
      <c r="C6521" s="456" t="s">
        <v>1055</v>
      </c>
      <c r="D6521" s="457">
        <v>216.79</v>
      </c>
    </row>
    <row r="6522" spans="1:4" ht="13.5" x14ac:dyDescent="0.25">
      <c r="A6522" s="456">
        <v>97629</v>
      </c>
      <c r="B6522" s="456" t="s">
        <v>3182</v>
      </c>
      <c r="C6522" s="456" t="s">
        <v>1055</v>
      </c>
      <c r="D6522" s="457">
        <v>93.11</v>
      </c>
    </row>
    <row r="6523" spans="1:4" ht="13.5" x14ac:dyDescent="0.25">
      <c r="A6523" s="456">
        <v>97631</v>
      </c>
      <c r="B6523" s="456" t="s">
        <v>3183</v>
      </c>
      <c r="C6523" s="456" t="s">
        <v>161</v>
      </c>
      <c r="D6523" s="457">
        <v>2.5499999999999998</v>
      </c>
    </row>
    <row r="6524" spans="1:4" ht="13.5" x14ac:dyDescent="0.25">
      <c r="A6524" s="456">
        <v>97632</v>
      </c>
      <c r="B6524" s="456" t="s">
        <v>3184</v>
      </c>
      <c r="C6524" s="456" t="s">
        <v>13</v>
      </c>
      <c r="D6524" s="457">
        <v>1.99</v>
      </c>
    </row>
    <row r="6525" spans="1:4" ht="13.5" x14ac:dyDescent="0.25">
      <c r="A6525" s="456">
        <v>97633</v>
      </c>
      <c r="B6525" s="456" t="s">
        <v>3185</v>
      </c>
      <c r="C6525" s="456" t="s">
        <v>161</v>
      </c>
      <c r="D6525" s="457">
        <v>17.46</v>
      </c>
    </row>
    <row r="6526" spans="1:4" ht="13.5" x14ac:dyDescent="0.25">
      <c r="A6526" s="456">
        <v>97634</v>
      </c>
      <c r="B6526" s="456" t="s">
        <v>3186</v>
      </c>
      <c r="C6526" s="456" t="s">
        <v>161</v>
      </c>
      <c r="D6526" s="457">
        <v>9.14</v>
      </c>
    </row>
    <row r="6527" spans="1:4" ht="13.5" x14ac:dyDescent="0.25">
      <c r="A6527" s="456">
        <v>97635</v>
      </c>
      <c r="B6527" s="456" t="s">
        <v>3187</v>
      </c>
      <c r="C6527" s="456" t="s">
        <v>161</v>
      </c>
      <c r="D6527" s="457">
        <v>11.58</v>
      </c>
    </row>
    <row r="6528" spans="1:4" ht="13.5" x14ac:dyDescent="0.25">
      <c r="A6528" s="456">
        <v>97636</v>
      </c>
      <c r="B6528" s="456" t="s">
        <v>3188</v>
      </c>
      <c r="C6528" s="456" t="s">
        <v>161</v>
      </c>
      <c r="D6528" s="457">
        <v>15.42</v>
      </c>
    </row>
    <row r="6529" spans="1:4" ht="13.5" x14ac:dyDescent="0.25">
      <c r="A6529" s="456">
        <v>97637</v>
      </c>
      <c r="B6529" s="456" t="s">
        <v>3189</v>
      </c>
      <c r="C6529" s="456" t="s">
        <v>161</v>
      </c>
      <c r="D6529" s="457">
        <v>1.96</v>
      </c>
    </row>
    <row r="6530" spans="1:4" ht="13.5" x14ac:dyDescent="0.25">
      <c r="A6530" s="456">
        <v>97638</v>
      </c>
      <c r="B6530" s="456" t="s">
        <v>3190</v>
      </c>
      <c r="C6530" s="456" t="s">
        <v>161</v>
      </c>
      <c r="D6530" s="457">
        <v>5.71</v>
      </c>
    </row>
    <row r="6531" spans="1:4" ht="13.5" x14ac:dyDescent="0.25">
      <c r="A6531" s="456">
        <v>97639</v>
      </c>
      <c r="B6531" s="456" t="s">
        <v>3191</v>
      </c>
      <c r="C6531" s="456" t="s">
        <v>161</v>
      </c>
      <c r="D6531" s="457">
        <v>15.4</v>
      </c>
    </row>
    <row r="6532" spans="1:4" ht="13.5" x14ac:dyDescent="0.25">
      <c r="A6532" s="456">
        <v>97640</v>
      </c>
      <c r="B6532" s="456" t="s">
        <v>3192</v>
      </c>
      <c r="C6532" s="456" t="s">
        <v>161</v>
      </c>
      <c r="D6532" s="457">
        <v>1.24</v>
      </c>
    </row>
    <row r="6533" spans="1:4" ht="13.5" x14ac:dyDescent="0.25">
      <c r="A6533" s="456">
        <v>97641</v>
      </c>
      <c r="B6533" s="456" t="s">
        <v>3193</v>
      </c>
      <c r="C6533" s="456" t="s">
        <v>161</v>
      </c>
      <c r="D6533" s="457">
        <v>3.79</v>
      </c>
    </row>
    <row r="6534" spans="1:4" ht="13.5" x14ac:dyDescent="0.25">
      <c r="A6534" s="456">
        <v>97642</v>
      </c>
      <c r="B6534" s="456" t="s">
        <v>3194</v>
      </c>
      <c r="C6534" s="456" t="s">
        <v>161</v>
      </c>
      <c r="D6534" s="457">
        <v>2.2200000000000002</v>
      </c>
    </row>
    <row r="6535" spans="1:4" ht="13.5" x14ac:dyDescent="0.25">
      <c r="A6535" s="456">
        <v>97643</v>
      </c>
      <c r="B6535" s="456" t="s">
        <v>3195</v>
      </c>
      <c r="C6535" s="456" t="s">
        <v>161</v>
      </c>
      <c r="D6535" s="457">
        <v>18.87</v>
      </c>
    </row>
    <row r="6536" spans="1:4" ht="13.5" x14ac:dyDescent="0.25">
      <c r="A6536" s="456">
        <v>97644</v>
      </c>
      <c r="B6536" s="456" t="s">
        <v>3196</v>
      </c>
      <c r="C6536" s="456" t="s">
        <v>161</v>
      </c>
      <c r="D6536" s="457">
        <v>7.11</v>
      </c>
    </row>
    <row r="6537" spans="1:4" ht="13.5" x14ac:dyDescent="0.25">
      <c r="A6537" s="456">
        <v>97645</v>
      </c>
      <c r="B6537" s="456" t="s">
        <v>3197</v>
      </c>
      <c r="C6537" s="456" t="s">
        <v>161</v>
      </c>
      <c r="D6537" s="457">
        <v>25.94</v>
      </c>
    </row>
    <row r="6538" spans="1:4" ht="13.5" x14ac:dyDescent="0.25">
      <c r="A6538" s="456">
        <v>97647</v>
      </c>
      <c r="B6538" s="456" t="s">
        <v>3198</v>
      </c>
      <c r="C6538" s="456" t="s">
        <v>161</v>
      </c>
      <c r="D6538" s="457">
        <v>2.65</v>
      </c>
    </row>
    <row r="6539" spans="1:4" ht="13.5" x14ac:dyDescent="0.25">
      <c r="A6539" s="456">
        <v>97648</v>
      </c>
      <c r="B6539" s="456" t="s">
        <v>3199</v>
      </c>
      <c r="C6539" s="456" t="s">
        <v>161</v>
      </c>
      <c r="D6539" s="457">
        <v>1.52</v>
      </c>
    </row>
    <row r="6540" spans="1:4" ht="13.5" x14ac:dyDescent="0.25">
      <c r="A6540" s="456">
        <v>97649</v>
      </c>
      <c r="B6540" s="456" t="s">
        <v>3200</v>
      </c>
      <c r="C6540" s="456" t="s">
        <v>161</v>
      </c>
      <c r="D6540" s="457">
        <v>3.38</v>
      </c>
    </row>
    <row r="6541" spans="1:4" ht="13.5" x14ac:dyDescent="0.25">
      <c r="A6541" s="456">
        <v>97650</v>
      </c>
      <c r="B6541" s="456" t="s">
        <v>3201</v>
      </c>
      <c r="C6541" s="456" t="s">
        <v>161</v>
      </c>
      <c r="D6541" s="457">
        <v>5.7</v>
      </c>
    </row>
    <row r="6542" spans="1:4" ht="13.5" x14ac:dyDescent="0.25">
      <c r="A6542" s="456">
        <v>97651</v>
      </c>
      <c r="B6542" s="456" t="s">
        <v>3202</v>
      </c>
      <c r="C6542" s="456" t="s">
        <v>65</v>
      </c>
      <c r="D6542" s="457">
        <v>63.08</v>
      </c>
    </row>
    <row r="6543" spans="1:4" ht="13.5" x14ac:dyDescent="0.25">
      <c r="A6543" s="456">
        <v>97652</v>
      </c>
      <c r="B6543" s="456" t="s">
        <v>3203</v>
      </c>
      <c r="C6543" s="456" t="s">
        <v>65</v>
      </c>
      <c r="D6543" s="457">
        <v>143</v>
      </c>
    </row>
    <row r="6544" spans="1:4" ht="13.5" x14ac:dyDescent="0.25">
      <c r="A6544" s="456">
        <v>97653</v>
      </c>
      <c r="B6544" s="456" t="s">
        <v>3204</v>
      </c>
      <c r="C6544" s="456" t="s">
        <v>65</v>
      </c>
      <c r="D6544" s="457">
        <v>104.76</v>
      </c>
    </row>
    <row r="6545" spans="1:4" ht="13.5" x14ac:dyDescent="0.25">
      <c r="A6545" s="456">
        <v>97654</v>
      </c>
      <c r="B6545" s="456" t="s">
        <v>3205</v>
      </c>
      <c r="C6545" s="456" t="s">
        <v>65</v>
      </c>
      <c r="D6545" s="457">
        <v>126.65</v>
      </c>
    </row>
    <row r="6546" spans="1:4" ht="13.5" x14ac:dyDescent="0.25">
      <c r="A6546" s="456">
        <v>97655</v>
      </c>
      <c r="B6546" s="456" t="s">
        <v>3206</v>
      </c>
      <c r="C6546" s="456" t="s">
        <v>161</v>
      </c>
      <c r="D6546" s="457">
        <v>18.68</v>
      </c>
    </row>
    <row r="6547" spans="1:4" ht="13.5" x14ac:dyDescent="0.25">
      <c r="A6547" s="456">
        <v>97656</v>
      </c>
      <c r="B6547" s="456" t="s">
        <v>3207</v>
      </c>
      <c r="C6547" s="456" t="s">
        <v>65</v>
      </c>
      <c r="D6547" s="457">
        <v>182.36</v>
      </c>
    </row>
    <row r="6548" spans="1:4" ht="13.5" x14ac:dyDescent="0.25">
      <c r="A6548" s="456">
        <v>97657</v>
      </c>
      <c r="B6548" s="456" t="s">
        <v>3208</v>
      </c>
      <c r="C6548" s="456" t="s">
        <v>65</v>
      </c>
      <c r="D6548" s="457">
        <v>361.46</v>
      </c>
    </row>
    <row r="6549" spans="1:4" ht="13.5" x14ac:dyDescent="0.25">
      <c r="A6549" s="456">
        <v>97658</v>
      </c>
      <c r="B6549" s="456" t="s">
        <v>3209</v>
      </c>
      <c r="C6549" s="456" t="s">
        <v>65</v>
      </c>
      <c r="D6549" s="457">
        <v>149.16999999999999</v>
      </c>
    </row>
    <row r="6550" spans="1:4" ht="13.5" x14ac:dyDescent="0.25">
      <c r="A6550" s="456">
        <v>97659</v>
      </c>
      <c r="B6550" s="456" t="s">
        <v>3210</v>
      </c>
      <c r="C6550" s="456" t="s">
        <v>65</v>
      </c>
      <c r="D6550" s="457">
        <v>199.2</v>
      </c>
    </row>
    <row r="6551" spans="1:4" ht="13.5" x14ac:dyDescent="0.25">
      <c r="A6551" s="456">
        <v>97660</v>
      </c>
      <c r="B6551" s="456" t="s">
        <v>3211</v>
      </c>
      <c r="C6551" s="456" t="s">
        <v>65</v>
      </c>
      <c r="D6551" s="457">
        <v>0.51</v>
      </c>
    </row>
    <row r="6552" spans="1:4" ht="13.5" x14ac:dyDescent="0.25">
      <c r="A6552" s="456">
        <v>97661</v>
      </c>
      <c r="B6552" s="456" t="s">
        <v>3212</v>
      </c>
      <c r="C6552" s="456" t="s">
        <v>13</v>
      </c>
      <c r="D6552" s="457">
        <v>0.51</v>
      </c>
    </row>
    <row r="6553" spans="1:4" ht="13.5" x14ac:dyDescent="0.25">
      <c r="A6553" s="456">
        <v>97662</v>
      </c>
      <c r="B6553" s="456" t="s">
        <v>3213</v>
      </c>
      <c r="C6553" s="456" t="s">
        <v>13</v>
      </c>
      <c r="D6553" s="457">
        <v>0.37</v>
      </c>
    </row>
    <row r="6554" spans="1:4" ht="13.5" x14ac:dyDescent="0.25">
      <c r="A6554" s="456">
        <v>97663</v>
      </c>
      <c r="B6554" s="456" t="s">
        <v>3214</v>
      </c>
      <c r="C6554" s="456" t="s">
        <v>65</v>
      </c>
      <c r="D6554" s="457">
        <v>9.49</v>
      </c>
    </row>
    <row r="6555" spans="1:4" ht="13.5" x14ac:dyDescent="0.25">
      <c r="A6555" s="456">
        <v>97664</v>
      </c>
      <c r="B6555" s="456" t="s">
        <v>3215</v>
      </c>
      <c r="C6555" s="456" t="s">
        <v>65</v>
      </c>
      <c r="D6555" s="457">
        <v>1.18</v>
      </c>
    </row>
    <row r="6556" spans="1:4" ht="13.5" x14ac:dyDescent="0.25">
      <c r="A6556" s="456">
        <v>97665</v>
      </c>
      <c r="B6556" s="456" t="s">
        <v>3216</v>
      </c>
      <c r="C6556" s="456" t="s">
        <v>65</v>
      </c>
      <c r="D6556" s="457">
        <v>1</v>
      </c>
    </row>
    <row r="6557" spans="1:4" ht="13.5" x14ac:dyDescent="0.25">
      <c r="A6557" s="456">
        <v>97666</v>
      </c>
      <c r="B6557" s="456" t="s">
        <v>3217</v>
      </c>
      <c r="C6557" s="456" t="s">
        <v>65</v>
      </c>
      <c r="D6557" s="457">
        <v>6.92</v>
      </c>
    </row>
    <row r="6558" spans="1:4" ht="13.5" x14ac:dyDescent="0.25">
      <c r="A6558" s="456">
        <v>95967</v>
      </c>
      <c r="B6558" s="456" t="s">
        <v>3218</v>
      </c>
      <c r="C6558" s="456" t="s">
        <v>476</v>
      </c>
      <c r="D6558" s="457">
        <v>130.22</v>
      </c>
    </row>
    <row r="6559" spans="1:4" ht="13.5" x14ac:dyDescent="0.25">
      <c r="A6559" s="456">
        <v>99058</v>
      </c>
      <c r="B6559" s="456" t="s">
        <v>7931</v>
      </c>
      <c r="C6559" s="456" t="s">
        <v>65</v>
      </c>
      <c r="D6559" s="457">
        <v>6.26</v>
      </c>
    </row>
    <row r="6560" spans="1:4" ht="13.5" x14ac:dyDescent="0.25">
      <c r="A6560" s="456">
        <v>99059</v>
      </c>
      <c r="B6560" s="456" t="s">
        <v>7932</v>
      </c>
      <c r="C6560" s="456" t="s">
        <v>13</v>
      </c>
      <c r="D6560" s="457">
        <v>47.62</v>
      </c>
    </row>
    <row r="6561" spans="1:4" ht="13.5" x14ac:dyDescent="0.25">
      <c r="A6561" s="456">
        <v>99060</v>
      </c>
      <c r="B6561" s="456" t="s">
        <v>9824</v>
      </c>
      <c r="C6561" s="456" t="s">
        <v>65</v>
      </c>
      <c r="D6561" s="457">
        <v>123.3</v>
      </c>
    </row>
    <row r="6562" spans="1:4" ht="13.5" x14ac:dyDescent="0.25">
      <c r="A6562" s="456">
        <v>99061</v>
      </c>
      <c r="B6562" s="456" t="s">
        <v>9825</v>
      </c>
      <c r="C6562" s="456" t="s">
        <v>65</v>
      </c>
      <c r="D6562" s="457">
        <v>83.23</v>
      </c>
    </row>
    <row r="6563" spans="1:4" ht="13.5" x14ac:dyDescent="0.25">
      <c r="A6563" s="456">
        <v>99062</v>
      </c>
      <c r="B6563" s="456" t="s">
        <v>7933</v>
      </c>
      <c r="C6563" s="456" t="s">
        <v>65</v>
      </c>
      <c r="D6563" s="457">
        <v>1.99</v>
      </c>
    </row>
    <row r="6564" spans="1:4" ht="13.5" x14ac:dyDescent="0.25">
      <c r="A6564" s="456">
        <v>99063</v>
      </c>
      <c r="B6564" s="456" t="s">
        <v>7934</v>
      </c>
      <c r="C6564" s="456" t="s">
        <v>13</v>
      </c>
      <c r="D6564" s="457">
        <v>4.16</v>
      </c>
    </row>
    <row r="6565" spans="1:4" ht="13.5" x14ac:dyDescent="0.25">
      <c r="A6565" s="456">
        <v>99064</v>
      </c>
      <c r="B6565" s="456" t="s">
        <v>7935</v>
      </c>
      <c r="C6565" s="456" t="s">
        <v>13</v>
      </c>
      <c r="D6565" s="457">
        <v>0.31</v>
      </c>
    </row>
    <row r="6566" spans="1:4" ht="13.5" x14ac:dyDescent="0.25">
      <c r="A6566" s="456">
        <v>93588</v>
      </c>
      <c r="B6566" s="456" t="s">
        <v>9826</v>
      </c>
      <c r="C6566" s="456" t="s">
        <v>2754</v>
      </c>
      <c r="D6566" s="457">
        <v>2.14</v>
      </c>
    </row>
    <row r="6567" spans="1:4" ht="13.5" x14ac:dyDescent="0.25">
      <c r="A6567" s="456">
        <v>93589</v>
      </c>
      <c r="B6567" s="456" t="s">
        <v>9827</v>
      </c>
      <c r="C6567" s="456" t="s">
        <v>2754</v>
      </c>
      <c r="D6567" s="457">
        <v>1.84</v>
      </c>
    </row>
    <row r="6568" spans="1:4" ht="13.5" x14ac:dyDescent="0.25">
      <c r="A6568" s="456">
        <v>93590</v>
      </c>
      <c r="B6568" s="456" t="s">
        <v>9828</v>
      </c>
      <c r="C6568" s="456" t="s">
        <v>2754</v>
      </c>
      <c r="D6568" s="457">
        <v>0.67</v>
      </c>
    </row>
    <row r="6569" spans="1:4" ht="13.5" x14ac:dyDescent="0.25">
      <c r="A6569" s="456">
        <v>93591</v>
      </c>
      <c r="B6569" s="456" t="s">
        <v>9829</v>
      </c>
      <c r="C6569" s="456" t="s">
        <v>2754</v>
      </c>
      <c r="D6569" s="457">
        <v>2.34</v>
      </c>
    </row>
    <row r="6570" spans="1:4" ht="13.5" x14ac:dyDescent="0.25">
      <c r="A6570" s="456">
        <v>93592</v>
      </c>
      <c r="B6570" s="456" t="s">
        <v>9830</v>
      </c>
      <c r="C6570" s="456" t="s">
        <v>2754</v>
      </c>
      <c r="D6570" s="457">
        <v>2.0299999999999998</v>
      </c>
    </row>
    <row r="6571" spans="1:4" ht="13.5" x14ac:dyDescent="0.25">
      <c r="A6571" s="456">
        <v>93593</v>
      </c>
      <c r="B6571" s="456" t="s">
        <v>9831</v>
      </c>
      <c r="C6571" s="456" t="s">
        <v>2754</v>
      </c>
      <c r="D6571" s="457">
        <v>0.74</v>
      </c>
    </row>
    <row r="6572" spans="1:4" ht="13.5" x14ac:dyDescent="0.25">
      <c r="A6572" s="456">
        <v>93594</v>
      </c>
      <c r="B6572" s="456" t="s">
        <v>9832</v>
      </c>
      <c r="C6572" s="456" t="s">
        <v>2752</v>
      </c>
      <c r="D6572" s="457">
        <v>1.42</v>
      </c>
    </row>
    <row r="6573" spans="1:4" ht="13.5" x14ac:dyDescent="0.25">
      <c r="A6573" s="456">
        <v>93595</v>
      </c>
      <c r="B6573" s="456" t="s">
        <v>9833</v>
      </c>
      <c r="C6573" s="456" t="s">
        <v>2752</v>
      </c>
      <c r="D6573" s="457">
        <v>1.24</v>
      </c>
    </row>
    <row r="6574" spans="1:4" ht="13.5" x14ac:dyDescent="0.25">
      <c r="A6574" s="456">
        <v>93596</v>
      </c>
      <c r="B6574" s="456" t="s">
        <v>9834</v>
      </c>
      <c r="C6574" s="456" t="s">
        <v>2752</v>
      </c>
      <c r="D6574" s="457">
        <v>0.44</v>
      </c>
    </row>
    <row r="6575" spans="1:4" ht="13.5" x14ac:dyDescent="0.25">
      <c r="A6575" s="456">
        <v>93597</v>
      </c>
      <c r="B6575" s="456" t="s">
        <v>9835</v>
      </c>
      <c r="C6575" s="456" t="s">
        <v>2752</v>
      </c>
      <c r="D6575" s="457">
        <v>1.56</v>
      </c>
    </row>
    <row r="6576" spans="1:4" ht="13.5" x14ac:dyDescent="0.25">
      <c r="A6576" s="456">
        <v>93598</v>
      </c>
      <c r="B6576" s="456" t="s">
        <v>9836</v>
      </c>
      <c r="C6576" s="456" t="s">
        <v>2752</v>
      </c>
      <c r="D6576" s="457">
        <v>1.34</v>
      </c>
    </row>
    <row r="6577" spans="1:4" ht="13.5" x14ac:dyDescent="0.25">
      <c r="A6577" s="456">
        <v>93599</v>
      </c>
      <c r="B6577" s="456" t="s">
        <v>9837</v>
      </c>
      <c r="C6577" s="456" t="s">
        <v>2752</v>
      </c>
      <c r="D6577" s="457">
        <v>0.5</v>
      </c>
    </row>
    <row r="6578" spans="1:4" ht="13.5" x14ac:dyDescent="0.25">
      <c r="A6578" s="456">
        <v>95425</v>
      </c>
      <c r="B6578" s="456" t="s">
        <v>9838</v>
      </c>
      <c r="C6578" s="456" t="s">
        <v>2754</v>
      </c>
      <c r="D6578" s="457">
        <v>2.0099999999999998</v>
      </c>
    </row>
    <row r="6579" spans="1:4" ht="13.5" x14ac:dyDescent="0.25">
      <c r="A6579" s="456">
        <v>95426</v>
      </c>
      <c r="B6579" s="456" t="s">
        <v>9839</v>
      </c>
      <c r="C6579" s="456" t="s">
        <v>2754</v>
      </c>
      <c r="D6579" s="457">
        <v>1.73</v>
      </c>
    </row>
    <row r="6580" spans="1:4" ht="13.5" x14ac:dyDescent="0.25">
      <c r="A6580" s="456">
        <v>95427</v>
      </c>
      <c r="B6580" s="456" t="s">
        <v>9840</v>
      </c>
      <c r="C6580" s="456" t="s">
        <v>2754</v>
      </c>
      <c r="D6580" s="457">
        <v>0.65</v>
      </c>
    </row>
    <row r="6581" spans="1:4" ht="13.5" x14ac:dyDescent="0.25">
      <c r="A6581" s="456">
        <v>95428</v>
      </c>
      <c r="B6581" s="456" t="s">
        <v>9841</v>
      </c>
      <c r="C6581" s="456" t="s">
        <v>2752</v>
      </c>
      <c r="D6581" s="457">
        <v>1.35</v>
      </c>
    </row>
    <row r="6582" spans="1:4" ht="13.5" x14ac:dyDescent="0.25">
      <c r="A6582" s="456">
        <v>95429</v>
      </c>
      <c r="B6582" s="456" t="s">
        <v>9842</v>
      </c>
      <c r="C6582" s="456" t="s">
        <v>2752</v>
      </c>
      <c r="D6582" s="457">
        <v>1.17</v>
      </c>
    </row>
    <row r="6583" spans="1:4" ht="13.5" x14ac:dyDescent="0.25">
      <c r="A6583" s="456">
        <v>95430</v>
      </c>
      <c r="B6583" s="456" t="s">
        <v>9843</v>
      </c>
      <c r="C6583" s="456" t="s">
        <v>2752</v>
      </c>
      <c r="D6583" s="457">
        <v>0.41</v>
      </c>
    </row>
    <row r="6584" spans="1:4" ht="13.5" x14ac:dyDescent="0.25">
      <c r="A6584" s="456">
        <v>95875</v>
      </c>
      <c r="B6584" s="456" t="s">
        <v>9844</v>
      </c>
      <c r="C6584" s="456" t="s">
        <v>2754</v>
      </c>
      <c r="D6584" s="457">
        <v>1.7</v>
      </c>
    </row>
    <row r="6585" spans="1:4" ht="13.5" x14ac:dyDescent="0.25">
      <c r="A6585" s="456">
        <v>95876</v>
      </c>
      <c r="B6585" s="456" t="s">
        <v>9845</v>
      </c>
      <c r="C6585" s="456" t="s">
        <v>2754</v>
      </c>
      <c r="D6585" s="457">
        <v>1.84</v>
      </c>
    </row>
    <row r="6586" spans="1:4" ht="13.5" x14ac:dyDescent="0.25">
      <c r="A6586" s="456">
        <v>95877</v>
      </c>
      <c r="B6586" s="456" t="s">
        <v>9846</v>
      </c>
      <c r="C6586" s="456" t="s">
        <v>2754</v>
      </c>
      <c r="D6586" s="457">
        <v>1.6</v>
      </c>
    </row>
    <row r="6587" spans="1:4" ht="13.5" x14ac:dyDescent="0.25">
      <c r="A6587" s="456">
        <v>95878</v>
      </c>
      <c r="B6587" s="456" t="s">
        <v>9847</v>
      </c>
      <c r="C6587" s="456" t="s">
        <v>2752</v>
      </c>
      <c r="D6587" s="457">
        <v>1.1399999999999999</v>
      </c>
    </row>
    <row r="6588" spans="1:4" ht="13.5" x14ac:dyDescent="0.25">
      <c r="A6588" s="456">
        <v>95879</v>
      </c>
      <c r="B6588" s="456" t="s">
        <v>9848</v>
      </c>
      <c r="C6588" s="456" t="s">
        <v>2752</v>
      </c>
      <c r="D6588" s="457">
        <v>1.25</v>
      </c>
    </row>
    <row r="6589" spans="1:4" ht="13.5" x14ac:dyDescent="0.25">
      <c r="A6589" s="456">
        <v>95880</v>
      </c>
      <c r="B6589" s="456" t="s">
        <v>9849</v>
      </c>
      <c r="C6589" s="456" t="s">
        <v>2752</v>
      </c>
      <c r="D6589" s="457">
        <v>1.07</v>
      </c>
    </row>
    <row r="6590" spans="1:4" ht="13.5" x14ac:dyDescent="0.25">
      <c r="A6590" s="456">
        <v>97912</v>
      </c>
      <c r="B6590" s="456" t="s">
        <v>9850</v>
      </c>
      <c r="C6590" s="456" t="s">
        <v>2754</v>
      </c>
      <c r="D6590" s="457">
        <v>3.01</v>
      </c>
    </row>
    <row r="6591" spans="1:4" ht="13.5" x14ac:dyDescent="0.25">
      <c r="A6591" s="456">
        <v>97913</v>
      </c>
      <c r="B6591" s="456" t="s">
        <v>9851</v>
      </c>
      <c r="C6591" s="456" t="s">
        <v>2754</v>
      </c>
      <c r="D6591" s="457">
        <v>2.61</v>
      </c>
    </row>
    <row r="6592" spans="1:4" ht="13.5" x14ac:dyDescent="0.25">
      <c r="A6592" s="456">
        <v>97914</v>
      </c>
      <c r="B6592" s="456" t="s">
        <v>9852</v>
      </c>
      <c r="C6592" s="456" t="s">
        <v>2754</v>
      </c>
      <c r="D6592" s="457">
        <v>2.39</v>
      </c>
    </row>
    <row r="6593" spans="1:4" ht="13.5" x14ac:dyDescent="0.25">
      <c r="A6593" s="456">
        <v>97915</v>
      </c>
      <c r="B6593" s="456" t="s">
        <v>9853</v>
      </c>
      <c r="C6593" s="456" t="s">
        <v>2754</v>
      </c>
      <c r="D6593" s="457">
        <v>0.95</v>
      </c>
    </row>
    <row r="6594" spans="1:4" ht="13.5" x14ac:dyDescent="0.25">
      <c r="A6594" s="456">
        <v>100937</v>
      </c>
      <c r="B6594" s="456" t="s">
        <v>9854</v>
      </c>
      <c r="C6594" s="456" t="s">
        <v>2754</v>
      </c>
      <c r="D6594" s="457">
        <v>7.19</v>
      </c>
    </row>
    <row r="6595" spans="1:4" ht="13.5" x14ac:dyDescent="0.25">
      <c r="A6595" s="456">
        <v>100938</v>
      </c>
      <c r="B6595" s="456" t="s">
        <v>9855</v>
      </c>
      <c r="C6595" s="456" t="s">
        <v>2754</v>
      </c>
      <c r="D6595" s="457">
        <v>5.13</v>
      </c>
    </row>
    <row r="6596" spans="1:4" ht="13.5" x14ac:dyDescent="0.25">
      <c r="A6596" s="456">
        <v>100939</v>
      </c>
      <c r="B6596" s="456" t="s">
        <v>9856</v>
      </c>
      <c r="C6596" s="456" t="s">
        <v>2754</v>
      </c>
      <c r="D6596" s="457">
        <v>5.61</v>
      </c>
    </row>
    <row r="6597" spans="1:4" ht="13.5" x14ac:dyDescent="0.25">
      <c r="A6597" s="456">
        <v>100940</v>
      </c>
      <c r="B6597" s="456" t="s">
        <v>9857</v>
      </c>
      <c r="C6597" s="456" t="s">
        <v>2754</v>
      </c>
      <c r="D6597" s="457">
        <v>4.84</v>
      </c>
    </row>
    <row r="6598" spans="1:4" ht="13.5" x14ac:dyDescent="0.25">
      <c r="A6598" s="456">
        <v>100941</v>
      </c>
      <c r="B6598" s="456" t="s">
        <v>9858</v>
      </c>
      <c r="C6598" s="456" t="s">
        <v>2752</v>
      </c>
      <c r="D6598" s="457">
        <v>4.79</v>
      </c>
    </row>
    <row r="6599" spans="1:4" ht="13.5" x14ac:dyDescent="0.25">
      <c r="A6599" s="456">
        <v>100942</v>
      </c>
      <c r="B6599" s="456" t="s">
        <v>9859</v>
      </c>
      <c r="C6599" s="456" t="s">
        <v>2752</v>
      </c>
      <c r="D6599" s="457">
        <v>3.42</v>
      </c>
    </row>
    <row r="6600" spans="1:4" ht="13.5" x14ac:dyDescent="0.25">
      <c r="A6600" s="456">
        <v>100943</v>
      </c>
      <c r="B6600" s="456" t="s">
        <v>9860</v>
      </c>
      <c r="C6600" s="456" t="s">
        <v>2752</v>
      </c>
      <c r="D6600" s="457">
        <v>3.73</v>
      </c>
    </row>
    <row r="6601" spans="1:4" ht="13.5" x14ac:dyDescent="0.25">
      <c r="A6601" s="456">
        <v>100944</v>
      </c>
      <c r="B6601" s="456" t="s">
        <v>9861</v>
      </c>
      <c r="C6601" s="456" t="s">
        <v>2752</v>
      </c>
      <c r="D6601" s="457">
        <v>3.23</v>
      </c>
    </row>
    <row r="6602" spans="1:4" ht="13.5" x14ac:dyDescent="0.25">
      <c r="A6602" s="456">
        <v>100945</v>
      </c>
      <c r="B6602" s="456" t="s">
        <v>9862</v>
      </c>
      <c r="C6602" s="456" t="s">
        <v>2752</v>
      </c>
      <c r="D6602" s="457">
        <v>2.23</v>
      </c>
    </row>
    <row r="6603" spans="1:4" ht="13.5" x14ac:dyDescent="0.25">
      <c r="A6603" s="456">
        <v>100946</v>
      </c>
      <c r="B6603" s="456" t="s">
        <v>9863</v>
      </c>
      <c r="C6603" s="456" t="s">
        <v>2752</v>
      </c>
      <c r="D6603" s="457">
        <v>1.93</v>
      </c>
    </row>
    <row r="6604" spans="1:4" ht="13.5" x14ac:dyDescent="0.25">
      <c r="A6604" s="456">
        <v>100947</v>
      </c>
      <c r="B6604" s="456" t="s">
        <v>9864</v>
      </c>
      <c r="C6604" s="456" t="s">
        <v>2752</v>
      </c>
      <c r="D6604" s="457">
        <v>1.78</v>
      </c>
    </row>
    <row r="6605" spans="1:4" ht="13.5" x14ac:dyDescent="0.25">
      <c r="A6605" s="456">
        <v>100948</v>
      </c>
      <c r="B6605" s="456" t="s">
        <v>9865</v>
      </c>
      <c r="C6605" s="456" t="s">
        <v>2752</v>
      </c>
      <c r="D6605" s="457">
        <v>0.7</v>
      </c>
    </row>
    <row r="6606" spans="1:4" ht="13.5" x14ac:dyDescent="0.25">
      <c r="A6606" s="456">
        <v>100949</v>
      </c>
      <c r="B6606" s="456" t="s">
        <v>9866</v>
      </c>
      <c r="C6606" s="456" t="s">
        <v>2752</v>
      </c>
      <c r="D6606" s="457">
        <v>5.33</v>
      </c>
    </row>
    <row r="6607" spans="1:4" ht="13.5" x14ac:dyDescent="0.25">
      <c r="A6607" s="456">
        <v>100950</v>
      </c>
      <c r="B6607" s="456" t="s">
        <v>9867</v>
      </c>
      <c r="C6607" s="456" t="s">
        <v>2752</v>
      </c>
      <c r="D6607" s="457">
        <v>2.93</v>
      </c>
    </row>
    <row r="6608" spans="1:4" ht="13.5" x14ac:dyDescent="0.25">
      <c r="A6608" s="456">
        <v>100951</v>
      </c>
      <c r="B6608" s="456" t="s">
        <v>9868</v>
      </c>
      <c r="C6608" s="456" t="s">
        <v>2752</v>
      </c>
      <c r="D6608" s="457">
        <v>2.5299999999999998</v>
      </c>
    </row>
    <row r="6609" spans="1:4" ht="13.5" x14ac:dyDescent="0.25">
      <c r="A6609" s="456">
        <v>100952</v>
      </c>
      <c r="B6609" s="456" t="s">
        <v>9869</v>
      </c>
      <c r="C6609" s="456" t="s">
        <v>2752</v>
      </c>
      <c r="D6609" s="457">
        <v>2.3199999999999998</v>
      </c>
    </row>
    <row r="6610" spans="1:4" ht="13.5" x14ac:dyDescent="0.25">
      <c r="A6610" s="456">
        <v>100953</v>
      </c>
      <c r="B6610" s="456" t="s">
        <v>9870</v>
      </c>
      <c r="C6610" s="456" t="s">
        <v>2752</v>
      </c>
      <c r="D6610" s="457">
        <v>0.92</v>
      </c>
    </row>
    <row r="6611" spans="1:4" ht="13.5" x14ac:dyDescent="0.25">
      <c r="A6611" s="456">
        <v>100954</v>
      </c>
      <c r="B6611" s="456" t="s">
        <v>9871</v>
      </c>
      <c r="C6611" s="456" t="s">
        <v>2752</v>
      </c>
      <c r="D6611" s="457">
        <v>6.96</v>
      </c>
    </row>
    <row r="6612" spans="1:4" ht="13.5" x14ac:dyDescent="0.25">
      <c r="A6612" s="456">
        <v>100955</v>
      </c>
      <c r="B6612" s="456" t="s">
        <v>9872</v>
      </c>
      <c r="C6612" s="456" t="s">
        <v>2754</v>
      </c>
      <c r="D6612" s="457">
        <v>4.2699999999999996</v>
      </c>
    </row>
    <row r="6613" spans="1:4" ht="13.5" x14ac:dyDescent="0.25">
      <c r="A6613" s="456">
        <v>100956</v>
      </c>
      <c r="B6613" s="456" t="s">
        <v>9873</v>
      </c>
      <c r="C6613" s="456" t="s">
        <v>2754</v>
      </c>
      <c r="D6613" s="457">
        <v>3.71</v>
      </c>
    </row>
    <row r="6614" spans="1:4" ht="13.5" x14ac:dyDescent="0.25">
      <c r="A6614" s="456">
        <v>100957</v>
      </c>
      <c r="B6614" s="456" t="s">
        <v>9874</v>
      </c>
      <c r="C6614" s="456" t="s">
        <v>2754</v>
      </c>
      <c r="D6614" s="457">
        <v>3.39</v>
      </c>
    </row>
    <row r="6615" spans="1:4" ht="13.5" x14ac:dyDescent="0.25">
      <c r="A6615" s="456">
        <v>100958</v>
      </c>
      <c r="B6615" s="456" t="s">
        <v>9875</v>
      </c>
      <c r="C6615" s="456" t="s">
        <v>2754</v>
      </c>
      <c r="D6615" s="457">
        <v>1.36</v>
      </c>
    </row>
    <row r="6616" spans="1:4" ht="13.5" x14ac:dyDescent="0.25">
      <c r="A6616" s="456">
        <v>100959</v>
      </c>
      <c r="B6616" s="456" t="s">
        <v>9876</v>
      </c>
      <c r="C6616" s="456" t="s">
        <v>2754</v>
      </c>
      <c r="D6616" s="457">
        <v>10.19</v>
      </c>
    </row>
    <row r="6617" spans="1:4" ht="13.5" x14ac:dyDescent="0.25">
      <c r="A6617" s="456">
        <v>100960</v>
      </c>
      <c r="B6617" s="456" t="s">
        <v>9877</v>
      </c>
      <c r="C6617" s="456" t="s">
        <v>2754</v>
      </c>
      <c r="D6617" s="457">
        <v>3.11</v>
      </c>
    </row>
    <row r="6618" spans="1:4" ht="13.5" x14ac:dyDescent="0.25">
      <c r="A6618" s="456">
        <v>100961</v>
      </c>
      <c r="B6618" s="456" t="s">
        <v>9878</v>
      </c>
      <c r="C6618" s="456" t="s">
        <v>2754</v>
      </c>
      <c r="D6618" s="457">
        <v>2.69</v>
      </c>
    </row>
    <row r="6619" spans="1:4" ht="13.5" x14ac:dyDescent="0.25">
      <c r="A6619" s="456">
        <v>100962</v>
      </c>
      <c r="B6619" s="456" t="s">
        <v>9879</v>
      </c>
      <c r="C6619" s="456" t="s">
        <v>2754</v>
      </c>
      <c r="D6619" s="457">
        <v>2.4500000000000002</v>
      </c>
    </row>
    <row r="6620" spans="1:4" ht="13.5" x14ac:dyDescent="0.25">
      <c r="A6620" s="456">
        <v>100963</v>
      </c>
      <c r="B6620" s="456" t="s">
        <v>9880</v>
      </c>
      <c r="C6620" s="456" t="s">
        <v>2754</v>
      </c>
      <c r="D6620" s="457">
        <v>0.97</v>
      </c>
    </row>
    <row r="6621" spans="1:4" ht="13.5" x14ac:dyDescent="0.25">
      <c r="A6621" s="456">
        <v>100964</v>
      </c>
      <c r="B6621" s="456" t="s">
        <v>9881</v>
      </c>
      <c r="C6621" s="456" t="s">
        <v>2754</v>
      </c>
      <c r="D6621" s="457">
        <v>7.46</v>
      </c>
    </row>
    <row r="6622" spans="1:4" ht="13.5" x14ac:dyDescent="0.25">
      <c r="A6622" s="456">
        <v>100973</v>
      </c>
      <c r="B6622" s="456" t="s">
        <v>9882</v>
      </c>
      <c r="C6622" s="456" t="s">
        <v>1055</v>
      </c>
      <c r="D6622" s="457">
        <v>7.07</v>
      </c>
    </row>
    <row r="6623" spans="1:4" ht="13.5" x14ac:dyDescent="0.25">
      <c r="A6623" s="456">
        <v>100974</v>
      </c>
      <c r="B6623" s="456" t="s">
        <v>9883</v>
      </c>
      <c r="C6623" s="456" t="s">
        <v>1055</v>
      </c>
      <c r="D6623" s="457">
        <v>6.16</v>
      </c>
    </row>
    <row r="6624" spans="1:4" ht="13.5" x14ac:dyDescent="0.25">
      <c r="A6624" s="456">
        <v>100975</v>
      </c>
      <c r="B6624" s="456" t="s">
        <v>9884</v>
      </c>
      <c r="C6624" s="456" t="s">
        <v>1055</v>
      </c>
      <c r="D6624" s="457">
        <v>7.26</v>
      </c>
    </row>
    <row r="6625" spans="1:4" ht="13.5" x14ac:dyDescent="0.25">
      <c r="A6625" s="456">
        <v>100965</v>
      </c>
      <c r="B6625" s="456" t="s">
        <v>9885</v>
      </c>
      <c r="C6625" s="456" t="s">
        <v>2752</v>
      </c>
      <c r="D6625" s="457">
        <v>1.56</v>
      </c>
    </row>
    <row r="6626" spans="1:4" ht="13.5" x14ac:dyDescent="0.25">
      <c r="A6626" s="456">
        <v>100966</v>
      </c>
      <c r="B6626" s="456" t="s">
        <v>9886</v>
      </c>
      <c r="C6626" s="456" t="s">
        <v>2752</v>
      </c>
      <c r="D6626" s="457">
        <v>1.34</v>
      </c>
    </row>
    <row r="6627" spans="1:4" ht="13.5" x14ac:dyDescent="0.25">
      <c r="A6627" s="456">
        <v>100969</v>
      </c>
      <c r="B6627" s="456" t="s">
        <v>9889</v>
      </c>
      <c r="C6627" s="456" t="s">
        <v>2752</v>
      </c>
      <c r="D6627" s="457">
        <v>2.0699999999999998</v>
      </c>
    </row>
    <row r="6628" spans="1:4" ht="13.5" x14ac:dyDescent="0.25">
      <c r="A6628" s="456">
        <v>100970</v>
      </c>
      <c r="B6628" s="456" t="s">
        <v>9890</v>
      </c>
      <c r="C6628" s="456" t="s">
        <v>2752</v>
      </c>
      <c r="D6628" s="457">
        <v>1.75</v>
      </c>
    </row>
    <row r="6629" spans="1:4" ht="13.5" x14ac:dyDescent="0.25">
      <c r="A6629" s="456">
        <v>102330</v>
      </c>
      <c r="B6629" s="456" t="s">
        <v>9887</v>
      </c>
      <c r="C6629" s="456" t="s">
        <v>2752</v>
      </c>
      <c r="D6629" s="457">
        <v>1.24</v>
      </c>
    </row>
    <row r="6630" spans="1:4" ht="13.5" x14ac:dyDescent="0.25">
      <c r="A6630" s="456">
        <v>102331</v>
      </c>
      <c r="B6630" s="456" t="s">
        <v>9888</v>
      </c>
      <c r="C6630" s="456" t="s">
        <v>2752</v>
      </c>
      <c r="D6630" s="457">
        <v>0.49</v>
      </c>
    </row>
    <row r="6631" spans="1:4" ht="13.5" x14ac:dyDescent="0.25">
      <c r="A6631" s="456">
        <v>102332</v>
      </c>
      <c r="B6631" s="456" t="s">
        <v>9891</v>
      </c>
      <c r="C6631" s="456" t="s">
        <v>2752</v>
      </c>
      <c r="D6631" s="457">
        <v>1.63</v>
      </c>
    </row>
    <row r="6632" spans="1:4" ht="13.5" x14ac:dyDescent="0.25">
      <c r="A6632" s="456">
        <v>102333</v>
      </c>
      <c r="B6632" s="456" t="s">
        <v>9892</v>
      </c>
      <c r="C6632" s="456" t="s">
        <v>2752</v>
      </c>
      <c r="D6632" s="457">
        <v>0.65</v>
      </c>
    </row>
    <row r="6633" spans="1:4" ht="13.5" x14ac:dyDescent="0.25">
      <c r="A6633" s="456">
        <v>101019</v>
      </c>
      <c r="B6633" s="456" t="s">
        <v>9893</v>
      </c>
      <c r="C6633" s="456" t="s">
        <v>2753</v>
      </c>
      <c r="D6633" s="457">
        <v>452.99</v>
      </c>
    </row>
    <row r="6634" spans="1:4" ht="13.5" x14ac:dyDescent="0.25">
      <c r="A6634" s="456">
        <v>101479</v>
      </c>
      <c r="B6634" s="456" t="s">
        <v>9894</v>
      </c>
      <c r="C6634" s="456" t="s">
        <v>2753</v>
      </c>
      <c r="D6634" s="457">
        <v>131.97999999999999</v>
      </c>
    </row>
    <row r="6635" spans="1:4" ht="13.5" x14ac:dyDescent="0.25">
      <c r="A6635" s="456">
        <v>102568</v>
      </c>
      <c r="B6635" s="456" t="s">
        <v>12420</v>
      </c>
      <c r="C6635" s="456" t="s">
        <v>2753</v>
      </c>
      <c r="D6635" s="457">
        <v>224.83</v>
      </c>
    </row>
    <row r="6636" spans="1:4" ht="13.5" x14ac:dyDescent="0.25">
      <c r="A6636" s="456">
        <v>100976</v>
      </c>
      <c r="B6636" s="456" t="s">
        <v>9895</v>
      </c>
      <c r="C6636" s="456" t="s">
        <v>1055</v>
      </c>
      <c r="D6636" s="457">
        <v>7.2</v>
      </c>
    </row>
    <row r="6637" spans="1:4" ht="13.5" x14ac:dyDescent="0.25">
      <c r="A6637" s="456">
        <v>100977</v>
      </c>
      <c r="B6637" s="456" t="s">
        <v>9896</v>
      </c>
      <c r="C6637" s="456" t="s">
        <v>1055</v>
      </c>
      <c r="D6637" s="457">
        <v>6.2</v>
      </c>
    </row>
    <row r="6638" spans="1:4" ht="13.5" x14ac:dyDescent="0.25">
      <c r="A6638" s="456">
        <v>100978</v>
      </c>
      <c r="B6638" s="456" t="s">
        <v>9897</v>
      </c>
      <c r="C6638" s="456" t="s">
        <v>1055</v>
      </c>
      <c r="D6638" s="457">
        <v>5.07</v>
      </c>
    </row>
    <row r="6639" spans="1:4" ht="13.5" x14ac:dyDescent="0.25">
      <c r="A6639" s="456">
        <v>100979</v>
      </c>
      <c r="B6639" s="456" t="s">
        <v>9898</v>
      </c>
      <c r="C6639" s="456" t="s">
        <v>1055</v>
      </c>
      <c r="D6639" s="457">
        <v>5.66</v>
      </c>
    </row>
    <row r="6640" spans="1:4" ht="13.5" x14ac:dyDescent="0.25">
      <c r="A6640" s="456">
        <v>100980</v>
      </c>
      <c r="B6640" s="456" t="s">
        <v>9899</v>
      </c>
      <c r="C6640" s="456" t="s">
        <v>1055</v>
      </c>
      <c r="D6640" s="457">
        <v>5.41</v>
      </c>
    </row>
    <row r="6641" spans="1:4" ht="13.5" x14ac:dyDescent="0.25">
      <c r="A6641" s="456">
        <v>100981</v>
      </c>
      <c r="B6641" s="456" t="s">
        <v>9900</v>
      </c>
      <c r="C6641" s="456" t="s">
        <v>1055</v>
      </c>
      <c r="D6641" s="457">
        <v>7.6</v>
      </c>
    </row>
    <row r="6642" spans="1:4" ht="13.5" x14ac:dyDescent="0.25">
      <c r="A6642" s="456">
        <v>100982</v>
      </c>
      <c r="B6642" s="456" t="s">
        <v>9901</v>
      </c>
      <c r="C6642" s="456" t="s">
        <v>1055</v>
      </c>
      <c r="D6642" s="457">
        <v>6.62</v>
      </c>
    </row>
    <row r="6643" spans="1:4" ht="13.5" x14ac:dyDescent="0.25">
      <c r="A6643" s="456">
        <v>100983</v>
      </c>
      <c r="B6643" s="456" t="s">
        <v>9902</v>
      </c>
      <c r="C6643" s="456" t="s">
        <v>1055</v>
      </c>
      <c r="D6643" s="457">
        <v>7.69</v>
      </c>
    </row>
    <row r="6644" spans="1:4" ht="13.5" x14ac:dyDescent="0.25">
      <c r="A6644" s="456">
        <v>100984</v>
      </c>
      <c r="B6644" s="456" t="s">
        <v>9903</v>
      </c>
      <c r="C6644" s="456" t="s">
        <v>1055</v>
      </c>
      <c r="D6644" s="457">
        <v>7.61</v>
      </c>
    </row>
    <row r="6645" spans="1:4" ht="13.5" x14ac:dyDescent="0.25">
      <c r="A6645" s="456">
        <v>100985</v>
      </c>
      <c r="B6645" s="456" t="s">
        <v>9904</v>
      </c>
      <c r="C6645" s="456" t="s">
        <v>1055</v>
      </c>
      <c r="D6645" s="457">
        <v>5.97</v>
      </c>
    </row>
    <row r="6646" spans="1:4" ht="13.5" x14ac:dyDescent="0.25">
      <c r="A6646" s="456">
        <v>100986</v>
      </c>
      <c r="B6646" s="456" t="s">
        <v>9905</v>
      </c>
      <c r="C6646" s="456" t="s">
        <v>1055</v>
      </c>
      <c r="D6646" s="457">
        <v>6.19</v>
      </c>
    </row>
    <row r="6647" spans="1:4" ht="13.5" x14ac:dyDescent="0.25">
      <c r="A6647" s="456">
        <v>100987</v>
      </c>
      <c r="B6647" s="456" t="s">
        <v>9906</v>
      </c>
      <c r="C6647" s="456" t="s">
        <v>1055</v>
      </c>
      <c r="D6647" s="457">
        <v>8.84</v>
      </c>
    </row>
    <row r="6648" spans="1:4" ht="13.5" x14ac:dyDescent="0.25">
      <c r="A6648" s="456">
        <v>100988</v>
      </c>
      <c r="B6648" s="456" t="s">
        <v>9907</v>
      </c>
      <c r="C6648" s="456" t="s">
        <v>1055</v>
      </c>
      <c r="D6648" s="457">
        <v>9.48</v>
      </c>
    </row>
    <row r="6649" spans="1:4" ht="13.5" x14ac:dyDescent="0.25">
      <c r="A6649" s="456">
        <v>100989</v>
      </c>
      <c r="B6649" s="456" t="s">
        <v>9908</v>
      </c>
      <c r="C6649" s="456" t="s">
        <v>2753</v>
      </c>
      <c r="D6649" s="457">
        <v>4.71</v>
      </c>
    </row>
    <row r="6650" spans="1:4" ht="13.5" x14ac:dyDescent="0.25">
      <c r="A6650" s="456">
        <v>100990</v>
      </c>
      <c r="B6650" s="456" t="s">
        <v>9909</v>
      </c>
      <c r="C6650" s="456" t="s">
        <v>2753</v>
      </c>
      <c r="D6650" s="457">
        <v>4.12</v>
      </c>
    </row>
    <row r="6651" spans="1:4" ht="13.5" x14ac:dyDescent="0.25">
      <c r="A6651" s="456">
        <v>100991</v>
      </c>
      <c r="B6651" s="456" t="s">
        <v>9910</v>
      </c>
      <c r="C6651" s="456" t="s">
        <v>2753</v>
      </c>
      <c r="D6651" s="457">
        <v>4.8600000000000003</v>
      </c>
    </row>
    <row r="6652" spans="1:4" ht="13.5" x14ac:dyDescent="0.25">
      <c r="A6652" s="456">
        <v>100992</v>
      </c>
      <c r="B6652" s="456" t="s">
        <v>9911</v>
      </c>
      <c r="C6652" s="456" t="s">
        <v>2753</v>
      </c>
      <c r="D6652" s="457">
        <v>4.8099999999999996</v>
      </c>
    </row>
    <row r="6653" spans="1:4" ht="13.5" x14ac:dyDescent="0.25">
      <c r="A6653" s="456">
        <v>100993</v>
      </c>
      <c r="B6653" s="456" t="s">
        <v>9912</v>
      </c>
      <c r="C6653" s="456" t="s">
        <v>2753</v>
      </c>
      <c r="D6653" s="457">
        <v>4.13</v>
      </c>
    </row>
    <row r="6654" spans="1:4" ht="13.5" x14ac:dyDescent="0.25">
      <c r="A6654" s="456">
        <v>100994</v>
      </c>
      <c r="B6654" s="456" t="s">
        <v>9913</v>
      </c>
      <c r="C6654" s="456" t="s">
        <v>2753</v>
      </c>
      <c r="D6654" s="457">
        <v>3.36</v>
      </c>
    </row>
    <row r="6655" spans="1:4" ht="13.5" x14ac:dyDescent="0.25">
      <c r="A6655" s="456">
        <v>100995</v>
      </c>
      <c r="B6655" s="456" t="s">
        <v>9914</v>
      </c>
      <c r="C6655" s="456" t="s">
        <v>2753</v>
      </c>
      <c r="D6655" s="457">
        <v>3.78</v>
      </c>
    </row>
    <row r="6656" spans="1:4" ht="13.5" x14ac:dyDescent="0.25">
      <c r="A6656" s="456">
        <v>100996</v>
      </c>
      <c r="B6656" s="456" t="s">
        <v>9915</v>
      </c>
      <c r="C6656" s="456" t="s">
        <v>2753</v>
      </c>
      <c r="D6656" s="457">
        <v>3.6</v>
      </c>
    </row>
    <row r="6657" spans="1:4" ht="13.5" x14ac:dyDescent="0.25">
      <c r="A6657" s="456">
        <v>100997</v>
      </c>
      <c r="B6657" s="456" t="s">
        <v>9916</v>
      </c>
      <c r="C6657" s="456" t="s">
        <v>2753</v>
      </c>
      <c r="D6657" s="457">
        <v>5.07</v>
      </c>
    </row>
    <row r="6658" spans="1:4" ht="13.5" x14ac:dyDescent="0.25">
      <c r="A6658" s="456">
        <v>100998</v>
      </c>
      <c r="B6658" s="456" t="s">
        <v>9917</v>
      </c>
      <c r="C6658" s="456" t="s">
        <v>2753</v>
      </c>
      <c r="D6658" s="457">
        <v>4.42</v>
      </c>
    </row>
    <row r="6659" spans="1:4" ht="13.5" x14ac:dyDescent="0.25">
      <c r="A6659" s="456">
        <v>100999</v>
      </c>
      <c r="B6659" s="456" t="s">
        <v>9918</v>
      </c>
      <c r="C6659" s="456" t="s">
        <v>2753</v>
      </c>
      <c r="D6659" s="457">
        <v>5.14</v>
      </c>
    </row>
    <row r="6660" spans="1:4" ht="13.5" x14ac:dyDescent="0.25">
      <c r="A6660" s="456">
        <v>101000</v>
      </c>
      <c r="B6660" s="456" t="s">
        <v>9919</v>
      </c>
      <c r="C6660" s="456" t="s">
        <v>2753</v>
      </c>
      <c r="D6660" s="457">
        <v>5.07</v>
      </c>
    </row>
    <row r="6661" spans="1:4" ht="13.5" x14ac:dyDescent="0.25">
      <c r="A6661" s="456">
        <v>101001</v>
      </c>
      <c r="B6661" s="456" t="s">
        <v>9920</v>
      </c>
      <c r="C6661" s="456" t="s">
        <v>2753</v>
      </c>
      <c r="D6661" s="457">
        <v>3.98</v>
      </c>
    </row>
    <row r="6662" spans="1:4" ht="13.5" x14ac:dyDescent="0.25">
      <c r="A6662" s="456">
        <v>101002</v>
      </c>
      <c r="B6662" s="456" t="s">
        <v>9921</v>
      </c>
      <c r="C6662" s="456" t="s">
        <v>2753</v>
      </c>
      <c r="D6662" s="457">
        <v>4.12</v>
      </c>
    </row>
    <row r="6663" spans="1:4" ht="13.5" x14ac:dyDescent="0.25">
      <c r="A6663" s="456">
        <v>101003</v>
      </c>
      <c r="B6663" s="456" t="s">
        <v>9922</v>
      </c>
      <c r="C6663" s="456" t="s">
        <v>2753</v>
      </c>
      <c r="D6663" s="457">
        <v>5.88</v>
      </c>
    </row>
    <row r="6664" spans="1:4" ht="13.5" x14ac:dyDescent="0.25">
      <c r="A6664" s="456">
        <v>101004</v>
      </c>
      <c r="B6664" s="456" t="s">
        <v>9923</v>
      </c>
      <c r="C6664" s="456" t="s">
        <v>2753</v>
      </c>
      <c r="D6664" s="457">
        <v>6.32</v>
      </c>
    </row>
    <row r="6665" spans="1:4" ht="13.5" x14ac:dyDescent="0.25">
      <c r="A6665" s="456">
        <v>101005</v>
      </c>
      <c r="B6665" s="456" t="s">
        <v>9924</v>
      </c>
      <c r="C6665" s="456" t="s">
        <v>1055</v>
      </c>
      <c r="D6665" s="457">
        <v>16.260000000000002</v>
      </c>
    </row>
    <row r="6666" spans="1:4" ht="13.5" x14ac:dyDescent="0.25">
      <c r="A6666" s="456">
        <v>101006</v>
      </c>
      <c r="B6666" s="456" t="s">
        <v>9925</v>
      </c>
      <c r="C6666" s="456" t="s">
        <v>1055</v>
      </c>
      <c r="D6666" s="457">
        <v>17.690000000000001</v>
      </c>
    </row>
    <row r="6667" spans="1:4" ht="13.5" x14ac:dyDescent="0.25">
      <c r="A6667" s="456">
        <v>101007</v>
      </c>
      <c r="B6667" s="456" t="s">
        <v>9926</v>
      </c>
      <c r="C6667" s="456" t="s">
        <v>1055</v>
      </c>
      <c r="D6667" s="457">
        <v>4.71</v>
      </c>
    </row>
    <row r="6668" spans="1:4" ht="13.5" x14ac:dyDescent="0.25">
      <c r="A6668" s="456">
        <v>101008</v>
      </c>
      <c r="B6668" s="456" t="s">
        <v>9927</v>
      </c>
      <c r="C6668" s="456" t="s">
        <v>1055</v>
      </c>
      <c r="D6668" s="457">
        <v>4.68</v>
      </c>
    </row>
    <row r="6669" spans="1:4" ht="13.5" x14ac:dyDescent="0.25">
      <c r="A6669" s="456">
        <v>101009</v>
      </c>
      <c r="B6669" s="456" t="s">
        <v>9928</v>
      </c>
      <c r="C6669" s="456" t="s">
        <v>2753</v>
      </c>
      <c r="D6669" s="457">
        <v>35.31</v>
      </c>
    </row>
    <row r="6670" spans="1:4" ht="13.5" x14ac:dyDescent="0.25">
      <c r="A6670" s="456">
        <v>101010</v>
      </c>
      <c r="B6670" s="456" t="s">
        <v>9929</v>
      </c>
      <c r="C6670" s="456" t="s">
        <v>2753</v>
      </c>
      <c r="D6670" s="457">
        <v>22.24</v>
      </c>
    </row>
    <row r="6671" spans="1:4" ht="13.5" x14ac:dyDescent="0.25">
      <c r="A6671" s="456">
        <v>101013</v>
      </c>
      <c r="B6671" s="456" t="s">
        <v>9930</v>
      </c>
      <c r="C6671" s="456" t="s">
        <v>2753</v>
      </c>
      <c r="D6671" s="457">
        <v>36.75</v>
      </c>
    </row>
    <row r="6672" spans="1:4" ht="13.5" x14ac:dyDescent="0.25">
      <c r="A6672" s="456">
        <v>101014</v>
      </c>
      <c r="B6672" s="456" t="s">
        <v>9931</v>
      </c>
      <c r="C6672" s="456" t="s">
        <v>2753</v>
      </c>
      <c r="D6672" s="457">
        <v>33.67</v>
      </c>
    </row>
    <row r="6673" spans="1:4" ht="13.5" x14ac:dyDescent="0.25">
      <c r="A6673" s="456">
        <v>101015</v>
      </c>
      <c r="B6673" s="456" t="s">
        <v>9932</v>
      </c>
      <c r="C6673" s="456" t="s">
        <v>2753</v>
      </c>
      <c r="D6673" s="457">
        <v>27.65</v>
      </c>
    </row>
    <row r="6674" spans="1:4" ht="13.5" x14ac:dyDescent="0.25">
      <c r="A6674" s="456">
        <v>101016</v>
      </c>
      <c r="B6674" s="456" t="s">
        <v>9933</v>
      </c>
      <c r="C6674" s="456" t="s">
        <v>2753</v>
      </c>
      <c r="D6674" s="457">
        <v>32.020000000000003</v>
      </c>
    </row>
    <row r="6675" spans="1:4" ht="13.5" x14ac:dyDescent="0.25">
      <c r="A6675" s="456">
        <v>101017</v>
      </c>
      <c r="B6675" s="456" t="s">
        <v>9934</v>
      </c>
      <c r="C6675" s="456" t="s">
        <v>2753</v>
      </c>
      <c r="D6675" s="457">
        <v>24.27</v>
      </c>
    </row>
    <row r="6676" spans="1:4" ht="13.5" x14ac:dyDescent="0.25">
      <c r="A6676" s="456">
        <v>101018</v>
      </c>
      <c r="B6676" s="456" t="s">
        <v>9935</v>
      </c>
      <c r="C6676" s="456" t="s">
        <v>2753</v>
      </c>
      <c r="D6676" s="457">
        <v>19.940000000000001</v>
      </c>
    </row>
    <row r="6677" spans="1:4" ht="13.5" x14ac:dyDescent="0.25">
      <c r="A6677" s="456">
        <v>101463</v>
      </c>
      <c r="B6677" s="456" t="s">
        <v>9936</v>
      </c>
      <c r="C6677" s="456" t="s">
        <v>2753</v>
      </c>
      <c r="D6677" s="457">
        <v>36.869999999999997</v>
      </c>
    </row>
    <row r="6678" spans="1:4" ht="13.5" x14ac:dyDescent="0.25">
      <c r="A6678" s="456">
        <v>101464</v>
      </c>
      <c r="B6678" s="456" t="s">
        <v>9937</v>
      </c>
      <c r="C6678" s="456" t="s">
        <v>2753</v>
      </c>
      <c r="D6678" s="457">
        <v>28.31</v>
      </c>
    </row>
    <row r="6679" spans="1:4" ht="13.5" x14ac:dyDescent="0.25">
      <c r="A6679" s="456">
        <v>101465</v>
      </c>
      <c r="B6679" s="456" t="s">
        <v>9938</v>
      </c>
      <c r="C6679" s="456" t="s">
        <v>2753</v>
      </c>
      <c r="D6679" s="457">
        <v>21.65</v>
      </c>
    </row>
    <row r="6680" spans="1:4" ht="13.5" x14ac:dyDescent="0.25">
      <c r="A6680" s="456">
        <v>101466</v>
      </c>
      <c r="B6680" s="456" t="s">
        <v>9939</v>
      </c>
      <c r="C6680" s="456" t="s">
        <v>2753</v>
      </c>
      <c r="D6680" s="457">
        <v>17.61</v>
      </c>
    </row>
    <row r="6681" spans="1:4" ht="13.5" x14ac:dyDescent="0.25">
      <c r="A6681" s="456">
        <v>101467</v>
      </c>
      <c r="B6681" s="456" t="s">
        <v>9940</v>
      </c>
      <c r="C6681" s="456" t="s">
        <v>2753</v>
      </c>
      <c r="D6681" s="457">
        <v>14.73</v>
      </c>
    </row>
    <row r="6682" spans="1:4" ht="13.5" x14ac:dyDescent="0.25">
      <c r="A6682" s="456">
        <v>101468</v>
      </c>
      <c r="B6682" s="456" t="s">
        <v>9941</v>
      </c>
      <c r="C6682" s="456" t="s">
        <v>2753</v>
      </c>
      <c r="D6682" s="457">
        <v>13.47</v>
      </c>
    </row>
    <row r="6683" spans="1:4" ht="13.5" x14ac:dyDescent="0.25">
      <c r="A6683" s="456">
        <v>101469</v>
      </c>
      <c r="B6683" s="456" t="s">
        <v>9942</v>
      </c>
      <c r="C6683" s="456" t="s">
        <v>2753</v>
      </c>
      <c r="D6683" s="457">
        <v>30.17</v>
      </c>
    </row>
    <row r="6684" spans="1:4" ht="13.5" x14ac:dyDescent="0.25">
      <c r="A6684" s="456">
        <v>101470</v>
      </c>
      <c r="B6684" s="456" t="s">
        <v>9943</v>
      </c>
      <c r="C6684" s="456" t="s">
        <v>2753</v>
      </c>
      <c r="D6684" s="457">
        <v>23.95</v>
      </c>
    </row>
    <row r="6685" spans="1:4" ht="13.5" x14ac:dyDescent="0.25">
      <c r="A6685" s="456">
        <v>101471</v>
      </c>
      <c r="B6685" s="456" t="s">
        <v>9944</v>
      </c>
      <c r="C6685" s="456" t="s">
        <v>2753</v>
      </c>
      <c r="D6685" s="457">
        <v>20.54</v>
      </c>
    </row>
    <row r="6686" spans="1:4" ht="13.5" x14ac:dyDescent="0.25">
      <c r="A6686" s="456">
        <v>101472</v>
      </c>
      <c r="B6686" s="456" t="s">
        <v>9945</v>
      </c>
      <c r="C6686" s="456" t="s">
        <v>2753</v>
      </c>
      <c r="D6686" s="457">
        <v>15.99</v>
      </c>
    </row>
    <row r="6687" spans="1:4" ht="13.5" x14ac:dyDescent="0.25">
      <c r="A6687" s="456">
        <v>101473</v>
      </c>
      <c r="B6687" s="456" t="s">
        <v>9946</v>
      </c>
      <c r="C6687" s="456" t="s">
        <v>2753</v>
      </c>
      <c r="D6687" s="457">
        <v>23.02</v>
      </c>
    </row>
    <row r="6688" spans="1:4" ht="13.5" x14ac:dyDescent="0.25">
      <c r="A6688" s="456">
        <v>101474</v>
      </c>
      <c r="B6688" s="456" t="s">
        <v>9947</v>
      </c>
      <c r="C6688" s="456" t="s">
        <v>2753</v>
      </c>
      <c r="D6688" s="457">
        <v>16.48</v>
      </c>
    </row>
    <row r="6689" spans="1:4" ht="13.5" x14ac:dyDescent="0.25">
      <c r="A6689" s="456">
        <v>101475</v>
      </c>
      <c r="B6689" s="456" t="s">
        <v>9948</v>
      </c>
      <c r="C6689" s="456" t="s">
        <v>2753</v>
      </c>
      <c r="D6689" s="457">
        <v>14.61</v>
      </c>
    </row>
    <row r="6690" spans="1:4" ht="13.5" x14ac:dyDescent="0.25">
      <c r="A6690" s="456">
        <v>101476</v>
      </c>
      <c r="B6690" s="456" t="s">
        <v>9949</v>
      </c>
      <c r="C6690" s="456" t="s">
        <v>2753</v>
      </c>
      <c r="D6690" s="457">
        <v>13.03</v>
      </c>
    </row>
    <row r="6691" spans="1:4" ht="13.5" x14ac:dyDescent="0.25">
      <c r="A6691" s="456">
        <v>101477</v>
      </c>
      <c r="B6691" s="456" t="s">
        <v>9950</v>
      </c>
      <c r="C6691" s="456" t="s">
        <v>2753</v>
      </c>
      <c r="D6691" s="457">
        <v>10.67</v>
      </c>
    </row>
    <row r="6692" spans="1:4" ht="13.5" x14ac:dyDescent="0.25">
      <c r="A6692" s="456">
        <v>101478</v>
      </c>
      <c r="B6692" s="456" t="s">
        <v>9951</v>
      </c>
      <c r="C6692" s="456" t="s">
        <v>2753</v>
      </c>
      <c r="D6692" s="457">
        <v>9.08</v>
      </c>
    </row>
    <row r="6693" spans="1:4" ht="13.5" x14ac:dyDescent="0.25">
      <c r="A6693" s="456">
        <v>101480</v>
      </c>
      <c r="B6693" s="456" t="s">
        <v>9952</v>
      </c>
      <c r="C6693" s="456" t="s">
        <v>2753</v>
      </c>
      <c r="D6693" s="457">
        <v>53.95</v>
      </c>
    </row>
    <row r="6694" spans="1:4" ht="13.5" x14ac:dyDescent="0.25">
      <c r="A6694" s="456">
        <v>101481</v>
      </c>
      <c r="B6694" s="456" t="s">
        <v>9953</v>
      </c>
      <c r="C6694" s="456" t="s">
        <v>2753</v>
      </c>
      <c r="D6694" s="457">
        <v>38.96</v>
      </c>
    </row>
    <row r="6695" spans="1:4" ht="13.5" x14ac:dyDescent="0.25">
      <c r="A6695" s="456">
        <v>101482</v>
      </c>
      <c r="B6695" s="456" t="s">
        <v>12421</v>
      </c>
      <c r="C6695" s="456" t="s">
        <v>2753</v>
      </c>
      <c r="D6695" s="457">
        <v>29.13</v>
      </c>
    </row>
    <row r="6696" spans="1:4" ht="13.5" x14ac:dyDescent="0.25">
      <c r="A6696" s="456">
        <v>101483</v>
      </c>
      <c r="B6696" s="456" t="s">
        <v>9954</v>
      </c>
      <c r="C6696" s="456" t="s">
        <v>2753</v>
      </c>
      <c r="D6696" s="457">
        <v>30.23</v>
      </c>
    </row>
    <row r="6697" spans="1:4" ht="13.5" x14ac:dyDescent="0.25">
      <c r="A6697" s="456">
        <v>101484</v>
      </c>
      <c r="B6697" s="456" t="s">
        <v>9955</v>
      </c>
      <c r="C6697" s="456" t="s">
        <v>2753</v>
      </c>
      <c r="D6697" s="457">
        <v>156.66999999999999</v>
      </c>
    </row>
    <row r="6698" spans="1:4" ht="13.5" x14ac:dyDescent="0.25">
      <c r="A6698" s="456">
        <v>101485</v>
      </c>
      <c r="B6698" s="456" t="s">
        <v>9956</v>
      </c>
      <c r="C6698" s="456" t="s">
        <v>2753</v>
      </c>
      <c r="D6698" s="457">
        <v>120.27</v>
      </c>
    </row>
    <row r="6699" spans="1:4" ht="13.5" x14ac:dyDescent="0.25">
      <c r="A6699" s="456">
        <v>101486</v>
      </c>
      <c r="B6699" s="456" t="s">
        <v>9957</v>
      </c>
      <c r="C6699" s="456" t="s">
        <v>2753</v>
      </c>
      <c r="D6699" s="457">
        <v>108.32</v>
      </c>
    </row>
    <row r="6700" spans="1:4" ht="13.5" x14ac:dyDescent="0.25">
      <c r="A6700" s="456">
        <v>101487</v>
      </c>
      <c r="B6700" s="456" t="s">
        <v>9958</v>
      </c>
      <c r="C6700" s="456" t="s">
        <v>2753</v>
      </c>
      <c r="D6700" s="457">
        <v>79.319999999999993</v>
      </c>
    </row>
    <row r="6701" spans="1:4" ht="13.5" x14ac:dyDescent="0.25">
      <c r="A6701" s="456">
        <v>101488</v>
      </c>
      <c r="B6701" s="456" t="s">
        <v>9959</v>
      </c>
      <c r="C6701" s="456" t="s">
        <v>2753</v>
      </c>
      <c r="D6701" s="457">
        <v>68.63</v>
      </c>
    </row>
    <row r="6702" spans="1:4" ht="13.5" x14ac:dyDescent="0.25">
      <c r="A6702" s="456">
        <v>101188</v>
      </c>
      <c r="B6702" s="456" t="s">
        <v>9960</v>
      </c>
      <c r="C6702" s="456" t="s">
        <v>13</v>
      </c>
      <c r="D6702" s="457">
        <v>4.8600000000000003</v>
      </c>
    </row>
    <row r="6703" spans="1:4" ht="13.5" x14ac:dyDescent="0.25">
      <c r="A6703" s="456">
        <v>101189</v>
      </c>
      <c r="B6703" s="456" t="s">
        <v>9961</v>
      </c>
      <c r="C6703" s="456" t="s">
        <v>13</v>
      </c>
      <c r="D6703" s="457">
        <v>59.85</v>
      </c>
    </row>
    <row r="6704" spans="1:4" ht="13.5" x14ac:dyDescent="0.25">
      <c r="A6704" s="456">
        <v>101190</v>
      </c>
      <c r="B6704" s="456" t="s">
        <v>9962</v>
      </c>
      <c r="C6704" s="456" t="s">
        <v>13</v>
      </c>
      <c r="D6704" s="457">
        <v>59.23</v>
      </c>
    </row>
    <row r="6705" spans="1:4" ht="13.5" x14ac:dyDescent="0.25">
      <c r="A6705" s="456">
        <v>101191</v>
      </c>
      <c r="B6705" s="456" t="s">
        <v>9963</v>
      </c>
      <c r="C6705" s="456" t="s">
        <v>13</v>
      </c>
      <c r="D6705" s="457">
        <v>59.54</v>
      </c>
    </row>
    <row r="6706" spans="1:4" ht="13.5" x14ac:dyDescent="0.25">
      <c r="A6706" s="456">
        <v>101192</v>
      </c>
      <c r="B6706" s="456" t="s">
        <v>9964</v>
      </c>
      <c r="C6706" s="456" t="s">
        <v>13</v>
      </c>
      <c r="D6706" s="457">
        <v>59.34</v>
      </c>
    </row>
    <row r="6707" spans="1:4" ht="13.5" x14ac:dyDescent="0.25">
      <c r="A6707" s="456">
        <v>101193</v>
      </c>
      <c r="B6707" s="456" t="s">
        <v>9965</v>
      </c>
      <c r="C6707" s="456" t="s">
        <v>13</v>
      </c>
      <c r="D6707" s="457">
        <v>53.55</v>
      </c>
    </row>
    <row r="6708" spans="1:4" ht="13.5" x14ac:dyDescent="0.25">
      <c r="A6708" s="456">
        <v>101194</v>
      </c>
      <c r="B6708" s="456" t="s">
        <v>9966</v>
      </c>
      <c r="C6708" s="456" t="s">
        <v>13</v>
      </c>
      <c r="D6708" s="457">
        <v>53.86</v>
      </c>
    </row>
    <row r="6709" spans="1:4" ht="13.5" x14ac:dyDescent="0.25">
      <c r="A6709" s="456">
        <v>101197</v>
      </c>
      <c r="B6709" s="456" t="s">
        <v>9967</v>
      </c>
      <c r="C6709" s="456" t="s">
        <v>13</v>
      </c>
      <c r="D6709" s="457">
        <v>108</v>
      </c>
    </row>
    <row r="6710" spans="1:4" ht="13.5" x14ac:dyDescent="0.25">
      <c r="A6710" s="456">
        <v>101198</v>
      </c>
      <c r="B6710" s="456" t="s">
        <v>9968</v>
      </c>
      <c r="C6710" s="456" t="s">
        <v>13</v>
      </c>
      <c r="D6710" s="457">
        <v>79.22</v>
      </c>
    </row>
    <row r="6711" spans="1:4" ht="13.5" x14ac:dyDescent="0.25">
      <c r="A6711" s="456">
        <v>101199</v>
      </c>
      <c r="B6711" s="456" t="s">
        <v>9969</v>
      </c>
      <c r="C6711" s="456" t="s">
        <v>13</v>
      </c>
      <c r="D6711" s="457">
        <v>79.989999999999995</v>
      </c>
    </row>
    <row r="6712" spans="1:4" ht="13.5" x14ac:dyDescent="0.25">
      <c r="A6712" s="456">
        <v>101200</v>
      </c>
      <c r="B6712" s="456" t="s">
        <v>9970</v>
      </c>
      <c r="C6712" s="456" t="s">
        <v>13</v>
      </c>
      <c r="D6712" s="457">
        <v>44.49</v>
      </c>
    </row>
    <row r="6713" spans="1:4" ht="13.5" x14ac:dyDescent="0.25">
      <c r="A6713" s="456">
        <v>101201</v>
      </c>
      <c r="B6713" s="456" t="s">
        <v>9971</v>
      </c>
      <c r="C6713" s="456" t="s">
        <v>13</v>
      </c>
      <c r="D6713" s="457">
        <v>55.28</v>
      </c>
    </row>
    <row r="6714" spans="1:4" ht="13.5" x14ac:dyDescent="0.25">
      <c r="A6714" s="456">
        <v>101202</v>
      </c>
      <c r="B6714" s="456" t="s">
        <v>9972</v>
      </c>
      <c r="C6714" s="456" t="s">
        <v>13</v>
      </c>
      <c r="D6714" s="457">
        <v>36.14</v>
      </c>
    </row>
    <row r="6715" spans="1:4" ht="13.5" x14ac:dyDescent="0.25">
      <c r="A6715" s="456">
        <v>101203</v>
      </c>
      <c r="B6715" s="456" t="s">
        <v>9973</v>
      </c>
      <c r="C6715" s="456" t="s">
        <v>13</v>
      </c>
      <c r="D6715" s="457">
        <v>35.369999999999997</v>
      </c>
    </row>
    <row r="6716" spans="1:4" ht="13.5" x14ac:dyDescent="0.25">
      <c r="A6716" s="456">
        <v>101204</v>
      </c>
      <c r="B6716" s="456" t="s">
        <v>9974</v>
      </c>
      <c r="C6716" s="456" t="s">
        <v>13</v>
      </c>
      <c r="D6716" s="457">
        <v>35.67</v>
      </c>
    </row>
    <row r="6717" spans="1:4" ht="13.5" x14ac:dyDescent="0.25">
      <c r="A6717" s="456">
        <v>101205</v>
      </c>
      <c r="B6717" s="456" t="s">
        <v>9975</v>
      </c>
      <c r="C6717" s="456" t="s">
        <v>13</v>
      </c>
      <c r="D6717" s="457">
        <v>36.14</v>
      </c>
    </row>
    <row r="6718" spans="1:4" ht="13.5" x14ac:dyDescent="0.25">
      <c r="A6718" s="456">
        <v>102362</v>
      </c>
      <c r="B6718" s="456" t="s">
        <v>11279</v>
      </c>
      <c r="C6718" s="456" t="s">
        <v>161</v>
      </c>
      <c r="D6718" s="457">
        <v>171.19</v>
      </c>
    </row>
    <row r="6719" spans="1:4" ht="13.5" x14ac:dyDescent="0.25">
      <c r="A6719" s="456">
        <v>102363</v>
      </c>
      <c r="B6719" s="456" t="s">
        <v>11280</v>
      </c>
      <c r="C6719" s="456" t="s">
        <v>161</v>
      </c>
      <c r="D6719" s="457">
        <v>183.9</v>
      </c>
    </row>
    <row r="6720" spans="1:4" ht="13.5" x14ac:dyDescent="0.25">
      <c r="A6720" s="456">
        <v>102364</v>
      </c>
      <c r="B6720" s="456" t="s">
        <v>11281</v>
      </c>
      <c r="C6720" s="456" t="s">
        <v>161</v>
      </c>
      <c r="D6720" s="457">
        <v>206.95</v>
      </c>
    </row>
    <row r="6721" spans="1:4" ht="13.5" x14ac:dyDescent="0.25">
      <c r="A6721" s="456">
        <v>98509</v>
      </c>
      <c r="B6721" s="456" t="s">
        <v>3219</v>
      </c>
      <c r="C6721" s="456" t="s">
        <v>65</v>
      </c>
      <c r="D6721" s="457">
        <v>55.61</v>
      </c>
    </row>
    <row r="6722" spans="1:4" ht="13.5" x14ac:dyDescent="0.25">
      <c r="A6722" s="456">
        <v>98510</v>
      </c>
      <c r="B6722" s="456" t="s">
        <v>3220</v>
      </c>
      <c r="C6722" s="456" t="s">
        <v>65</v>
      </c>
      <c r="D6722" s="457">
        <v>79.33</v>
      </c>
    </row>
    <row r="6723" spans="1:4" ht="13.5" x14ac:dyDescent="0.25">
      <c r="A6723" s="456">
        <v>98511</v>
      </c>
      <c r="B6723" s="456" t="s">
        <v>3221</v>
      </c>
      <c r="C6723" s="456" t="s">
        <v>65</v>
      </c>
      <c r="D6723" s="457">
        <v>153.27000000000001</v>
      </c>
    </row>
    <row r="6724" spans="1:4" ht="13.5" x14ac:dyDescent="0.25">
      <c r="A6724" s="456">
        <v>98516</v>
      </c>
      <c r="B6724" s="456" t="s">
        <v>3222</v>
      </c>
      <c r="C6724" s="456" t="s">
        <v>65</v>
      </c>
      <c r="D6724" s="457">
        <v>334.97</v>
      </c>
    </row>
    <row r="6725" spans="1:4" ht="13.5" x14ac:dyDescent="0.25">
      <c r="A6725" s="456">
        <v>98519</v>
      </c>
      <c r="B6725" s="456" t="s">
        <v>3223</v>
      </c>
      <c r="C6725" s="456" t="s">
        <v>161</v>
      </c>
      <c r="D6725" s="457">
        <v>1.61</v>
      </c>
    </row>
    <row r="6726" spans="1:4" ht="13.5" x14ac:dyDescent="0.25">
      <c r="A6726" s="456">
        <v>98520</v>
      </c>
      <c r="B6726" s="456" t="s">
        <v>3224</v>
      </c>
      <c r="C6726" s="456" t="s">
        <v>161</v>
      </c>
      <c r="D6726" s="457">
        <v>4.53</v>
      </c>
    </row>
    <row r="6727" spans="1:4" ht="13.5" x14ac:dyDescent="0.25">
      <c r="A6727" s="456">
        <v>98521</v>
      </c>
      <c r="B6727" s="456" t="s">
        <v>3225</v>
      </c>
      <c r="C6727" s="456" t="s">
        <v>161</v>
      </c>
      <c r="D6727" s="457">
        <v>0.28999999999999998</v>
      </c>
    </row>
    <row r="6728" spans="1:4" ht="13.5" x14ac:dyDescent="0.25">
      <c r="A6728" s="456">
        <v>98522</v>
      </c>
      <c r="B6728" s="456" t="s">
        <v>3226</v>
      </c>
      <c r="C6728" s="456" t="s">
        <v>13</v>
      </c>
      <c r="D6728" s="457">
        <v>144.47</v>
      </c>
    </row>
    <row r="6729" spans="1:4" ht="13.5" x14ac:dyDescent="0.25">
      <c r="A6729" s="456">
        <v>98524</v>
      </c>
      <c r="B6729" s="456" t="s">
        <v>3227</v>
      </c>
      <c r="C6729" s="456" t="s">
        <v>161</v>
      </c>
      <c r="D6729" s="457">
        <v>2.5099999999999998</v>
      </c>
    </row>
    <row r="6730" spans="1:4" ht="13.5" x14ac:dyDescent="0.25">
      <c r="A6730" s="456">
        <v>98503</v>
      </c>
      <c r="B6730" s="456" t="s">
        <v>3228</v>
      </c>
      <c r="C6730" s="456" t="s">
        <v>161</v>
      </c>
      <c r="D6730" s="457">
        <v>20.05</v>
      </c>
    </row>
    <row r="6731" spans="1:4" ht="13.5" x14ac:dyDescent="0.25">
      <c r="A6731" s="456">
        <v>98504</v>
      </c>
      <c r="B6731" s="456" t="s">
        <v>3229</v>
      </c>
      <c r="C6731" s="456" t="s">
        <v>161</v>
      </c>
      <c r="D6731" s="457">
        <v>14.05</v>
      </c>
    </row>
    <row r="6732" spans="1:4" ht="13.5" x14ac:dyDescent="0.25">
      <c r="A6732" s="456">
        <v>98505</v>
      </c>
      <c r="B6732" s="456" t="s">
        <v>3230</v>
      </c>
      <c r="C6732" s="456" t="s">
        <v>161</v>
      </c>
      <c r="D6732" s="457">
        <v>79.510000000000005</v>
      </c>
    </row>
    <row r="6733" spans="1:4" ht="13.5" x14ac:dyDescent="0.25">
      <c r="A6733" s="456">
        <v>103185</v>
      </c>
      <c r="B6733" s="456" t="s">
        <v>12422</v>
      </c>
      <c r="C6733" s="456" t="s">
        <v>65</v>
      </c>
      <c r="D6733" s="458">
        <v>6015.27</v>
      </c>
    </row>
    <row r="6734" spans="1:4" ht="13.5" x14ac:dyDescent="0.25">
      <c r="A6734" s="456">
        <v>103186</v>
      </c>
      <c r="B6734" s="456" t="s">
        <v>12423</v>
      </c>
      <c r="C6734" s="456" t="s">
        <v>65</v>
      </c>
      <c r="D6734" s="458">
        <v>6358.59</v>
      </c>
    </row>
    <row r="6735" spans="1:4" ht="13.5" x14ac:dyDescent="0.25">
      <c r="A6735" s="456">
        <v>103187</v>
      </c>
      <c r="B6735" s="456" t="s">
        <v>12424</v>
      </c>
      <c r="C6735" s="456" t="s">
        <v>65</v>
      </c>
      <c r="D6735" s="458">
        <v>4770.3999999999996</v>
      </c>
    </row>
    <row r="6736" spans="1:4" ht="13.5" x14ac:dyDescent="0.25">
      <c r="A6736" s="456">
        <v>103188</v>
      </c>
      <c r="B6736" s="456" t="s">
        <v>12425</v>
      </c>
      <c r="C6736" s="456" t="s">
        <v>65</v>
      </c>
      <c r="D6736" s="458">
        <v>5134.0200000000004</v>
      </c>
    </row>
    <row r="6737" spans="1:4" ht="13.5" x14ac:dyDescent="0.25">
      <c r="A6737" s="456">
        <v>103189</v>
      </c>
      <c r="B6737" s="456" t="s">
        <v>12426</v>
      </c>
      <c r="C6737" s="456" t="s">
        <v>65</v>
      </c>
      <c r="D6737" s="458">
        <v>2570.6</v>
      </c>
    </row>
    <row r="6738" spans="1:4" ht="13.5" x14ac:dyDescent="0.25">
      <c r="A6738" s="456">
        <v>103190</v>
      </c>
      <c r="B6738" s="456" t="s">
        <v>12427</v>
      </c>
      <c r="C6738" s="456" t="s">
        <v>65</v>
      </c>
      <c r="D6738" s="458">
        <v>3988.05</v>
      </c>
    </row>
    <row r="6739" spans="1:4" ht="13.5" x14ac:dyDescent="0.25">
      <c r="A6739" s="456">
        <v>103191</v>
      </c>
      <c r="B6739" s="456" t="s">
        <v>12428</v>
      </c>
      <c r="C6739" s="456" t="s">
        <v>65</v>
      </c>
      <c r="D6739" s="458">
        <v>2319.3000000000002</v>
      </c>
    </row>
    <row r="6740" spans="1:4" ht="13.5" x14ac:dyDescent="0.25">
      <c r="A6740" s="456">
        <v>103192</v>
      </c>
      <c r="B6740" s="456" t="s">
        <v>12429</v>
      </c>
      <c r="C6740" s="456" t="s">
        <v>65</v>
      </c>
      <c r="D6740" s="458">
        <v>2470.16</v>
      </c>
    </row>
    <row r="6741" spans="1:4" ht="13.5" x14ac:dyDescent="0.25">
      <c r="A6741" s="456">
        <v>103193</v>
      </c>
      <c r="B6741" s="456" t="s">
        <v>12430</v>
      </c>
      <c r="C6741" s="456" t="s">
        <v>65</v>
      </c>
      <c r="D6741" s="458">
        <v>1899.39</v>
      </c>
    </row>
    <row r="6742" spans="1:4" ht="13.5" x14ac:dyDescent="0.25">
      <c r="A6742" s="456">
        <v>103194</v>
      </c>
      <c r="B6742" s="456" t="s">
        <v>12431</v>
      </c>
      <c r="C6742" s="456" t="s">
        <v>65</v>
      </c>
      <c r="D6742" s="458">
        <v>2741.87</v>
      </c>
    </row>
    <row r="6743" spans="1:4" ht="13.5" x14ac:dyDescent="0.25">
      <c r="A6743" s="456">
        <v>103195</v>
      </c>
      <c r="B6743" s="456" t="s">
        <v>12432</v>
      </c>
      <c r="C6743" s="456" t="s">
        <v>65</v>
      </c>
      <c r="D6743" s="458">
        <v>2136.44</v>
      </c>
    </row>
    <row r="6744" spans="1:4" ht="13.5" x14ac:dyDescent="0.25">
      <c r="A6744" s="456">
        <v>103205</v>
      </c>
      <c r="B6744" s="456" t="s">
        <v>12433</v>
      </c>
      <c r="C6744" s="456" t="s">
        <v>65</v>
      </c>
      <c r="D6744" s="458">
        <v>3993.67</v>
      </c>
    </row>
    <row r="6745" spans="1:4" ht="13.5" x14ac:dyDescent="0.25">
      <c r="A6745" s="456">
        <v>103206</v>
      </c>
      <c r="B6745" s="456" t="s">
        <v>12434</v>
      </c>
      <c r="C6745" s="456" t="s">
        <v>65</v>
      </c>
      <c r="D6745" s="458">
        <v>2324.9299999999998</v>
      </c>
    </row>
    <row r="6746" spans="1:4" ht="13.5" x14ac:dyDescent="0.25">
      <c r="A6746" s="456">
        <v>103207</v>
      </c>
      <c r="B6746" s="456" t="s">
        <v>12435</v>
      </c>
      <c r="C6746" s="456" t="s">
        <v>65</v>
      </c>
      <c r="D6746" s="458">
        <v>2475.79</v>
      </c>
    </row>
    <row r="6747" spans="1:4" ht="13.5" x14ac:dyDescent="0.25">
      <c r="A6747" s="456">
        <v>103208</v>
      </c>
      <c r="B6747" s="456" t="s">
        <v>12436</v>
      </c>
      <c r="C6747" s="456" t="s">
        <v>65</v>
      </c>
      <c r="D6747" s="458">
        <v>1905.02</v>
      </c>
    </row>
    <row r="6748" spans="1:4" ht="13.5" x14ac:dyDescent="0.25">
      <c r="A6748" s="456">
        <v>103209</v>
      </c>
      <c r="B6748" s="456" t="s">
        <v>12437</v>
      </c>
      <c r="C6748" s="456" t="s">
        <v>65</v>
      </c>
      <c r="D6748" s="458">
        <v>2747.5</v>
      </c>
    </row>
    <row r="6749" spans="1:4" ht="13.5" x14ac:dyDescent="0.25">
      <c r="A6749" s="456">
        <v>103210</v>
      </c>
      <c r="B6749" s="456" t="s">
        <v>12438</v>
      </c>
      <c r="C6749" s="456" t="s">
        <v>65</v>
      </c>
      <c r="D6749" s="458">
        <v>2210.67</v>
      </c>
    </row>
    <row r="6750" spans="1:4" ht="13.5" x14ac:dyDescent="0.25">
      <c r="A6750" s="456">
        <v>103304</v>
      </c>
      <c r="B6750" s="456" t="s">
        <v>12439</v>
      </c>
      <c r="C6750" s="456" t="s">
        <v>65</v>
      </c>
      <c r="D6750" s="458">
        <v>1217.3800000000001</v>
      </c>
    </row>
    <row r="6751" spans="1:4" ht="13.5" x14ac:dyDescent="0.25">
      <c r="A6751" s="456">
        <v>103307</v>
      </c>
      <c r="B6751" s="456" t="s">
        <v>12440</v>
      </c>
      <c r="C6751" s="456" t="s">
        <v>65</v>
      </c>
      <c r="D6751" s="458">
        <v>1291.6199999999999</v>
      </c>
    </row>
    <row r="6752" spans="1:4" ht="13.5" x14ac:dyDescent="0.25">
      <c r="A6752" s="456">
        <v>103310</v>
      </c>
      <c r="B6752" s="456" t="s">
        <v>12441</v>
      </c>
      <c r="C6752" s="456" t="s">
        <v>65</v>
      </c>
      <c r="D6752" s="458">
        <v>1253.8</v>
      </c>
    </row>
    <row r="6753" spans="1:4" ht="13.5" x14ac:dyDescent="0.25">
      <c r="A6753" s="456">
        <v>103314</v>
      </c>
      <c r="B6753" s="456" t="s">
        <v>12442</v>
      </c>
      <c r="C6753" s="456" t="s">
        <v>161</v>
      </c>
      <c r="D6753" s="457">
        <v>206.58</v>
      </c>
    </row>
    <row r="6754" spans="1:4" ht="13.5" x14ac:dyDescent="0.25">
      <c r="A6754" s="456">
        <v>103315</v>
      </c>
      <c r="B6754" s="456" t="s">
        <v>12443</v>
      </c>
      <c r="C6754" s="456" t="s">
        <v>161</v>
      </c>
      <c r="D6754" s="457">
        <v>200.3</v>
      </c>
    </row>
    <row r="6755" spans="1:4" ht="13.5" x14ac:dyDescent="0.25">
      <c r="A6755" s="456">
        <v>98525</v>
      </c>
      <c r="B6755" s="456" t="s">
        <v>3231</v>
      </c>
      <c r="C6755" s="456" t="s">
        <v>161</v>
      </c>
      <c r="D6755" s="457">
        <v>0.3</v>
      </c>
    </row>
    <row r="6756" spans="1:4" ht="13.5" x14ac:dyDescent="0.25">
      <c r="A6756" s="456">
        <v>98526</v>
      </c>
      <c r="B6756" s="456" t="s">
        <v>3232</v>
      </c>
      <c r="C6756" s="456" t="s">
        <v>65</v>
      </c>
      <c r="D6756" s="457">
        <v>62.52</v>
      </c>
    </row>
    <row r="6757" spans="1:4" ht="13.5" x14ac:dyDescent="0.25">
      <c r="A6757" s="456">
        <v>98527</v>
      </c>
      <c r="B6757" s="456" t="s">
        <v>3233</v>
      </c>
      <c r="C6757" s="456" t="s">
        <v>65</v>
      </c>
      <c r="D6757" s="457">
        <v>134.59</v>
      </c>
    </row>
    <row r="6758" spans="1:4" ht="13.5" x14ac:dyDescent="0.25">
      <c r="A6758" s="456">
        <v>98528</v>
      </c>
      <c r="B6758" s="456" t="s">
        <v>3234</v>
      </c>
      <c r="C6758" s="456" t="s">
        <v>65</v>
      </c>
      <c r="D6758" s="457">
        <v>196.81</v>
      </c>
    </row>
    <row r="6759" spans="1:4" ht="13.5" x14ac:dyDescent="0.25">
      <c r="A6759" s="456">
        <v>98529</v>
      </c>
      <c r="B6759" s="456" t="s">
        <v>3235</v>
      </c>
      <c r="C6759" s="456" t="s">
        <v>65</v>
      </c>
      <c r="D6759" s="457">
        <v>54.19</v>
      </c>
    </row>
    <row r="6760" spans="1:4" ht="13.5" x14ac:dyDescent="0.25">
      <c r="A6760" s="456">
        <v>98530</v>
      </c>
      <c r="B6760" s="456" t="s">
        <v>3236</v>
      </c>
      <c r="C6760" s="456" t="s">
        <v>65</v>
      </c>
      <c r="D6760" s="457">
        <v>96.53</v>
      </c>
    </row>
    <row r="6761" spans="1:4" ht="13.5" x14ac:dyDescent="0.25">
      <c r="A6761" s="456">
        <v>98531</v>
      </c>
      <c r="B6761" s="456" t="s">
        <v>3237</v>
      </c>
      <c r="C6761" s="456" t="s">
        <v>65</v>
      </c>
      <c r="D6761" s="457">
        <v>223.04</v>
      </c>
    </row>
    <row r="6762" spans="1:4" ht="13.5" x14ac:dyDescent="0.25">
      <c r="A6762" s="456">
        <v>98532</v>
      </c>
      <c r="B6762" s="456" t="s">
        <v>3238</v>
      </c>
      <c r="C6762" s="456" t="s">
        <v>65</v>
      </c>
      <c r="D6762" s="457">
        <v>93.46</v>
      </c>
    </row>
    <row r="6763" spans="1:4" ht="13.5" x14ac:dyDescent="0.25">
      <c r="A6763" s="456">
        <v>98533</v>
      </c>
      <c r="B6763" s="456" t="s">
        <v>3239</v>
      </c>
      <c r="C6763" s="456" t="s">
        <v>65</v>
      </c>
      <c r="D6763" s="457">
        <v>248.69</v>
      </c>
    </row>
    <row r="6764" spans="1:4" ht="13.5" x14ac:dyDescent="0.25">
      <c r="A6764" s="456">
        <v>98534</v>
      </c>
      <c r="B6764" s="456" t="s">
        <v>3240</v>
      </c>
      <c r="C6764" s="456" t="s">
        <v>65</v>
      </c>
      <c r="D6764" s="457">
        <v>645.79999999999995</v>
      </c>
    </row>
    <row r="6765" spans="1:4" ht="13.5" x14ac:dyDescent="0.25">
      <c r="A6765" s="456">
        <v>98535</v>
      </c>
      <c r="B6765" s="456" t="s">
        <v>3241</v>
      </c>
      <c r="C6765" s="456" t="s">
        <v>65</v>
      </c>
      <c r="D6765" s="458">
        <v>1007.38</v>
      </c>
    </row>
    <row r="6766" spans="1:4" ht="13.5" x14ac:dyDescent="0.25">
      <c r="A6766" s="456">
        <v>88238</v>
      </c>
      <c r="B6766" s="456" t="s">
        <v>3242</v>
      </c>
      <c r="C6766" s="456" t="s">
        <v>476</v>
      </c>
      <c r="D6766" s="457">
        <v>16.84</v>
      </c>
    </row>
    <row r="6767" spans="1:4" ht="13.5" x14ac:dyDescent="0.25">
      <c r="A6767" s="456">
        <v>88239</v>
      </c>
      <c r="B6767" s="456" t="s">
        <v>3243</v>
      </c>
      <c r="C6767" s="456" t="s">
        <v>476</v>
      </c>
      <c r="D6767" s="457">
        <v>17.75</v>
      </c>
    </row>
    <row r="6768" spans="1:4" ht="13.5" x14ac:dyDescent="0.25">
      <c r="A6768" s="456">
        <v>88240</v>
      </c>
      <c r="B6768" s="456" t="s">
        <v>3244</v>
      </c>
      <c r="C6768" s="456" t="s">
        <v>476</v>
      </c>
      <c r="D6768" s="457">
        <v>12.42</v>
      </c>
    </row>
    <row r="6769" spans="1:4" ht="13.5" x14ac:dyDescent="0.25">
      <c r="A6769" s="456">
        <v>88241</v>
      </c>
      <c r="B6769" s="456" t="s">
        <v>3245</v>
      </c>
      <c r="C6769" s="456" t="s">
        <v>476</v>
      </c>
      <c r="D6769" s="457">
        <v>16.84</v>
      </c>
    </row>
    <row r="6770" spans="1:4" ht="13.5" x14ac:dyDescent="0.25">
      <c r="A6770" s="456">
        <v>88242</v>
      </c>
      <c r="B6770" s="456" t="s">
        <v>3246</v>
      </c>
      <c r="C6770" s="456" t="s">
        <v>476</v>
      </c>
      <c r="D6770" s="457">
        <v>16.87</v>
      </c>
    </row>
    <row r="6771" spans="1:4" ht="13.5" x14ac:dyDescent="0.25">
      <c r="A6771" s="456">
        <v>88243</v>
      </c>
      <c r="B6771" s="456" t="s">
        <v>3247</v>
      </c>
      <c r="C6771" s="456" t="s">
        <v>476</v>
      </c>
      <c r="D6771" s="457">
        <v>17.72</v>
      </c>
    </row>
    <row r="6772" spans="1:4" ht="13.5" x14ac:dyDescent="0.25">
      <c r="A6772" s="456">
        <v>88245</v>
      </c>
      <c r="B6772" s="456" t="s">
        <v>3248</v>
      </c>
      <c r="C6772" s="456" t="s">
        <v>476</v>
      </c>
      <c r="D6772" s="457">
        <v>20.97</v>
      </c>
    </row>
    <row r="6773" spans="1:4" ht="13.5" x14ac:dyDescent="0.25">
      <c r="A6773" s="456">
        <v>88246</v>
      </c>
      <c r="B6773" s="456" t="s">
        <v>3249</v>
      </c>
      <c r="C6773" s="456" t="s">
        <v>476</v>
      </c>
      <c r="D6773" s="457">
        <v>17.829999999999998</v>
      </c>
    </row>
    <row r="6774" spans="1:4" ht="13.5" x14ac:dyDescent="0.25">
      <c r="A6774" s="456">
        <v>88247</v>
      </c>
      <c r="B6774" s="456" t="s">
        <v>3250</v>
      </c>
      <c r="C6774" s="456" t="s">
        <v>476</v>
      </c>
      <c r="D6774" s="457">
        <v>16.84</v>
      </c>
    </row>
    <row r="6775" spans="1:4" ht="13.5" x14ac:dyDescent="0.25">
      <c r="A6775" s="456">
        <v>88248</v>
      </c>
      <c r="B6775" s="456" t="s">
        <v>3251</v>
      </c>
      <c r="C6775" s="456" t="s">
        <v>476</v>
      </c>
      <c r="D6775" s="457">
        <v>17.329999999999998</v>
      </c>
    </row>
    <row r="6776" spans="1:4" ht="13.5" x14ac:dyDescent="0.25">
      <c r="A6776" s="456">
        <v>88249</v>
      </c>
      <c r="B6776" s="456" t="s">
        <v>3252</v>
      </c>
      <c r="C6776" s="456" t="s">
        <v>476</v>
      </c>
      <c r="D6776" s="457">
        <v>23.6</v>
      </c>
    </row>
    <row r="6777" spans="1:4" ht="13.5" x14ac:dyDescent="0.25">
      <c r="A6777" s="456">
        <v>88250</v>
      </c>
      <c r="B6777" s="456" t="s">
        <v>3253</v>
      </c>
      <c r="C6777" s="456" t="s">
        <v>476</v>
      </c>
      <c r="D6777" s="457">
        <v>14.24</v>
      </c>
    </row>
    <row r="6778" spans="1:4" ht="13.5" x14ac:dyDescent="0.25">
      <c r="A6778" s="456">
        <v>88251</v>
      </c>
      <c r="B6778" s="456" t="s">
        <v>3254</v>
      </c>
      <c r="C6778" s="456" t="s">
        <v>476</v>
      </c>
      <c r="D6778" s="457">
        <v>17.84</v>
      </c>
    </row>
    <row r="6779" spans="1:4" ht="13.5" x14ac:dyDescent="0.25">
      <c r="A6779" s="456">
        <v>88252</v>
      </c>
      <c r="B6779" s="456" t="s">
        <v>3255</v>
      </c>
      <c r="C6779" s="456" t="s">
        <v>476</v>
      </c>
      <c r="D6779" s="457">
        <v>16.739999999999998</v>
      </c>
    </row>
    <row r="6780" spans="1:4" ht="13.5" x14ac:dyDescent="0.25">
      <c r="A6780" s="456">
        <v>88253</v>
      </c>
      <c r="B6780" s="456" t="s">
        <v>3256</v>
      </c>
      <c r="C6780" s="456" t="s">
        <v>476</v>
      </c>
      <c r="D6780" s="457">
        <v>8.09</v>
      </c>
    </row>
    <row r="6781" spans="1:4" ht="13.5" x14ac:dyDescent="0.25">
      <c r="A6781" s="456">
        <v>88255</v>
      </c>
      <c r="B6781" s="456" t="s">
        <v>3257</v>
      </c>
      <c r="C6781" s="456" t="s">
        <v>476</v>
      </c>
      <c r="D6781" s="457">
        <v>25.21</v>
      </c>
    </row>
    <row r="6782" spans="1:4" ht="13.5" x14ac:dyDescent="0.25">
      <c r="A6782" s="456">
        <v>88256</v>
      </c>
      <c r="B6782" s="456" t="s">
        <v>3258</v>
      </c>
      <c r="C6782" s="456" t="s">
        <v>476</v>
      </c>
      <c r="D6782" s="457">
        <v>21.02</v>
      </c>
    </row>
    <row r="6783" spans="1:4" ht="13.5" x14ac:dyDescent="0.25">
      <c r="A6783" s="456">
        <v>88257</v>
      </c>
      <c r="B6783" s="456" t="s">
        <v>3259</v>
      </c>
      <c r="C6783" s="456" t="s">
        <v>476</v>
      </c>
      <c r="D6783" s="457">
        <v>15.32</v>
      </c>
    </row>
    <row r="6784" spans="1:4" ht="13.5" x14ac:dyDescent="0.25">
      <c r="A6784" s="456">
        <v>88258</v>
      </c>
      <c r="B6784" s="456" t="s">
        <v>3260</v>
      </c>
      <c r="C6784" s="456" t="s">
        <v>476</v>
      </c>
      <c r="D6784" s="457">
        <v>12.2</v>
      </c>
    </row>
    <row r="6785" spans="1:4" ht="13.5" x14ac:dyDescent="0.25">
      <c r="A6785" s="456">
        <v>88260</v>
      </c>
      <c r="B6785" s="456" t="s">
        <v>3261</v>
      </c>
      <c r="C6785" s="456" t="s">
        <v>476</v>
      </c>
      <c r="D6785" s="457">
        <v>19.440000000000001</v>
      </c>
    </row>
    <row r="6786" spans="1:4" ht="13.5" x14ac:dyDescent="0.25">
      <c r="A6786" s="456">
        <v>88261</v>
      </c>
      <c r="B6786" s="456" t="s">
        <v>3262</v>
      </c>
      <c r="C6786" s="456" t="s">
        <v>476</v>
      </c>
      <c r="D6786" s="457">
        <v>19.940000000000001</v>
      </c>
    </row>
    <row r="6787" spans="1:4" ht="13.5" x14ac:dyDescent="0.25">
      <c r="A6787" s="456">
        <v>88262</v>
      </c>
      <c r="B6787" s="456" t="s">
        <v>3263</v>
      </c>
      <c r="C6787" s="456" t="s">
        <v>476</v>
      </c>
      <c r="D6787" s="457">
        <v>20.85</v>
      </c>
    </row>
    <row r="6788" spans="1:4" ht="13.5" x14ac:dyDescent="0.25">
      <c r="A6788" s="456">
        <v>88263</v>
      </c>
      <c r="B6788" s="456" t="s">
        <v>3264</v>
      </c>
      <c r="C6788" s="456" t="s">
        <v>476</v>
      </c>
      <c r="D6788" s="457">
        <v>13.73</v>
      </c>
    </row>
    <row r="6789" spans="1:4" ht="13.5" x14ac:dyDescent="0.25">
      <c r="A6789" s="456">
        <v>88264</v>
      </c>
      <c r="B6789" s="456" t="s">
        <v>3265</v>
      </c>
      <c r="C6789" s="456" t="s">
        <v>476</v>
      </c>
      <c r="D6789" s="457">
        <v>21.87</v>
      </c>
    </row>
    <row r="6790" spans="1:4" ht="13.5" x14ac:dyDescent="0.25">
      <c r="A6790" s="456">
        <v>88265</v>
      </c>
      <c r="B6790" s="456" t="s">
        <v>3266</v>
      </c>
      <c r="C6790" s="456" t="s">
        <v>476</v>
      </c>
      <c r="D6790" s="457">
        <v>21.87</v>
      </c>
    </row>
    <row r="6791" spans="1:4" ht="13.5" x14ac:dyDescent="0.25">
      <c r="A6791" s="456">
        <v>88266</v>
      </c>
      <c r="B6791" s="456" t="s">
        <v>3267</v>
      </c>
      <c r="C6791" s="456" t="s">
        <v>476</v>
      </c>
      <c r="D6791" s="457">
        <v>21.97</v>
      </c>
    </row>
    <row r="6792" spans="1:4" ht="13.5" x14ac:dyDescent="0.25">
      <c r="A6792" s="456">
        <v>88267</v>
      </c>
      <c r="B6792" s="456" t="s">
        <v>3268</v>
      </c>
      <c r="C6792" s="456" t="s">
        <v>476</v>
      </c>
      <c r="D6792" s="457">
        <v>21.03</v>
      </c>
    </row>
    <row r="6793" spans="1:4" ht="13.5" x14ac:dyDescent="0.25">
      <c r="A6793" s="456">
        <v>88269</v>
      </c>
      <c r="B6793" s="456" t="s">
        <v>3269</v>
      </c>
      <c r="C6793" s="456" t="s">
        <v>476</v>
      </c>
      <c r="D6793" s="457">
        <v>20.260000000000002</v>
      </c>
    </row>
    <row r="6794" spans="1:4" ht="13.5" x14ac:dyDescent="0.25">
      <c r="A6794" s="456">
        <v>88270</v>
      </c>
      <c r="B6794" s="456" t="s">
        <v>3270</v>
      </c>
      <c r="C6794" s="456" t="s">
        <v>476</v>
      </c>
      <c r="D6794" s="457">
        <v>19.12</v>
      </c>
    </row>
    <row r="6795" spans="1:4" ht="13.5" x14ac:dyDescent="0.25">
      <c r="A6795" s="456">
        <v>88272</v>
      </c>
      <c r="B6795" s="456" t="s">
        <v>3271</v>
      </c>
      <c r="C6795" s="456" t="s">
        <v>476</v>
      </c>
      <c r="D6795" s="457">
        <v>22.05</v>
      </c>
    </row>
    <row r="6796" spans="1:4" ht="13.5" x14ac:dyDescent="0.25">
      <c r="A6796" s="456">
        <v>88273</v>
      </c>
      <c r="B6796" s="456" t="s">
        <v>3272</v>
      </c>
      <c r="C6796" s="456" t="s">
        <v>476</v>
      </c>
      <c r="D6796" s="457">
        <v>19.7</v>
      </c>
    </row>
    <row r="6797" spans="1:4" ht="13.5" x14ac:dyDescent="0.25">
      <c r="A6797" s="456">
        <v>88274</v>
      </c>
      <c r="B6797" s="456" t="s">
        <v>3273</v>
      </c>
      <c r="C6797" s="456" t="s">
        <v>476</v>
      </c>
      <c r="D6797" s="457">
        <v>21.02</v>
      </c>
    </row>
    <row r="6798" spans="1:4" ht="13.5" x14ac:dyDescent="0.25">
      <c r="A6798" s="456">
        <v>88275</v>
      </c>
      <c r="B6798" s="456" t="s">
        <v>3274</v>
      </c>
      <c r="C6798" s="456" t="s">
        <v>476</v>
      </c>
      <c r="D6798" s="457">
        <v>21.99</v>
      </c>
    </row>
    <row r="6799" spans="1:4" ht="13.5" x14ac:dyDescent="0.25">
      <c r="A6799" s="456">
        <v>88277</v>
      </c>
      <c r="B6799" s="456" t="s">
        <v>3275</v>
      </c>
      <c r="C6799" s="456" t="s">
        <v>476</v>
      </c>
      <c r="D6799" s="457">
        <v>16.2</v>
      </c>
    </row>
    <row r="6800" spans="1:4" ht="13.5" x14ac:dyDescent="0.25">
      <c r="A6800" s="456">
        <v>88278</v>
      </c>
      <c r="B6800" s="456" t="s">
        <v>3276</v>
      </c>
      <c r="C6800" s="456" t="s">
        <v>476</v>
      </c>
      <c r="D6800" s="457">
        <v>15.22</v>
      </c>
    </row>
    <row r="6801" spans="1:4" ht="13.5" x14ac:dyDescent="0.25">
      <c r="A6801" s="456">
        <v>88279</v>
      </c>
      <c r="B6801" s="456" t="s">
        <v>3277</v>
      </c>
      <c r="C6801" s="456" t="s">
        <v>476</v>
      </c>
      <c r="D6801" s="457">
        <v>23.28</v>
      </c>
    </row>
    <row r="6802" spans="1:4" ht="13.5" x14ac:dyDescent="0.25">
      <c r="A6802" s="456">
        <v>88281</v>
      </c>
      <c r="B6802" s="456" t="s">
        <v>3278</v>
      </c>
      <c r="C6802" s="456" t="s">
        <v>476</v>
      </c>
      <c r="D6802" s="457">
        <v>16.239999999999998</v>
      </c>
    </row>
    <row r="6803" spans="1:4" ht="13.5" x14ac:dyDescent="0.25">
      <c r="A6803" s="456">
        <v>88282</v>
      </c>
      <c r="B6803" s="456" t="s">
        <v>3279</v>
      </c>
      <c r="C6803" s="456" t="s">
        <v>476</v>
      </c>
      <c r="D6803" s="457">
        <v>16.989999999999998</v>
      </c>
    </row>
    <row r="6804" spans="1:4" ht="13.5" x14ac:dyDescent="0.25">
      <c r="A6804" s="456">
        <v>88283</v>
      </c>
      <c r="B6804" s="456" t="s">
        <v>3280</v>
      </c>
      <c r="C6804" s="456" t="s">
        <v>476</v>
      </c>
      <c r="D6804" s="457">
        <v>21.4</v>
      </c>
    </row>
    <row r="6805" spans="1:4" ht="13.5" x14ac:dyDescent="0.25">
      <c r="A6805" s="456">
        <v>88284</v>
      </c>
      <c r="B6805" s="456" t="s">
        <v>3281</v>
      </c>
      <c r="C6805" s="456" t="s">
        <v>476</v>
      </c>
      <c r="D6805" s="457">
        <v>16.010000000000002</v>
      </c>
    </row>
    <row r="6806" spans="1:4" ht="13.5" x14ac:dyDescent="0.25">
      <c r="A6806" s="456">
        <v>88285</v>
      </c>
      <c r="B6806" s="456" t="s">
        <v>3282</v>
      </c>
      <c r="C6806" s="456" t="s">
        <v>476</v>
      </c>
      <c r="D6806" s="457">
        <v>18.170000000000002</v>
      </c>
    </row>
    <row r="6807" spans="1:4" ht="13.5" x14ac:dyDescent="0.25">
      <c r="A6807" s="456">
        <v>88286</v>
      </c>
      <c r="B6807" s="456" t="s">
        <v>3283</v>
      </c>
      <c r="C6807" s="456" t="s">
        <v>476</v>
      </c>
      <c r="D6807" s="457">
        <v>19.37</v>
      </c>
    </row>
    <row r="6808" spans="1:4" ht="13.5" x14ac:dyDescent="0.25">
      <c r="A6808" s="456">
        <v>88288</v>
      </c>
      <c r="B6808" s="456" t="s">
        <v>3284</v>
      </c>
      <c r="C6808" s="456" t="s">
        <v>476</v>
      </c>
      <c r="D6808" s="457">
        <v>9.8000000000000007</v>
      </c>
    </row>
    <row r="6809" spans="1:4" ht="13.5" x14ac:dyDescent="0.25">
      <c r="A6809" s="456">
        <v>88291</v>
      </c>
      <c r="B6809" s="456" t="s">
        <v>3285</v>
      </c>
      <c r="C6809" s="456" t="s">
        <v>476</v>
      </c>
      <c r="D6809" s="457">
        <v>15.72</v>
      </c>
    </row>
    <row r="6810" spans="1:4" ht="13.5" x14ac:dyDescent="0.25">
      <c r="A6810" s="456">
        <v>88292</v>
      </c>
      <c r="B6810" s="456" t="s">
        <v>3286</v>
      </c>
      <c r="C6810" s="456" t="s">
        <v>476</v>
      </c>
      <c r="D6810" s="457">
        <v>16.329999999999998</v>
      </c>
    </row>
    <row r="6811" spans="1:4" ht="13.5" x14ac:dyDescent="0.25">
      <c r="A6811" s="456">
        <v>88293</v>
      </c>
      <c r="B6811" s="456" t="s">
        <v>3287</v>
      </c>
      <c r="C6811" s="456" t="s">
        <v>476</v>
      </c>
      <c r="D6811" s="457">
        <v>18.46</v>
      </c>
    </row>
    <row r="6812" spans="1:4" ht="13.5" x14ac:dyDescent="0.25">
      <c r="A6812" s="456">
        <v>88294</v>
      </c>
      <c r="B6812" s="456" t="s">
        <v>3288</v>
      </c>
      <c r="C6812" s="456" t="s">
        <v>476</v>
      </c>
      <c r="D6812" s="457">
        <v>19.91</v>
      </c>
    </row>
    <row r="6813" spans="1:4" ht="13.5" x14ac:dyDescent="0.25">
      <c r="A6813" s="456">
        <v>88295</v>
      </c>
      <c r="B6813" s="456" t="s">
        <v>3289</v>
      </c>
      <c r="C6813" s="456" t="s">
        <v>476</v>
      </c>
      <c r="D6813" s="457">
        <v>15.44</v>
      </c>
    </row>
    <row r="6814" spans="1:4" ht="13.5" x14ac:dyDescent="0.25">
      <c r="A6814" s="456">
        <v>88296</v>
      </c>
      <c r="B6814" s="456" t="s">
        <v>3290</v>
      </c>
      <c r="C6814" s="456" t="s">
        <v>476</v>
      </c>
      <c r="D6814" s="457">
        <v>15.5</v>
      </c>
    </row>
    <row r="6815" spans="1:4" ht="13.5" x14ac:dyDescent="0.25">
      <c r="A6815" s="456">
        <v>88297</v>
      </c>
      <c r="B6815" s="456" t="s">
        <v>3291</v>
      </c>
      <c r="C6815" s="456" t="s">
        <v>476</v>
      </c>
      <c r="D6815" s="457">
        <v>16.079999999999998</v>
      </c>
    </row>
    <row r="6816" spans="1:4" ht="13.5" x14ac:dyDescent="0.25">
      <c r="A6816" s="456">
        <v>88298</v>
      </c>
      <c r="B6816" s="456" t="s">
        <v>3292</v>
      </c>
      <c r="C6816" s="456" t="s">
        <v>476</v>
      </c>
      <c r="D6816" s="457">
        <v>13.46</v>
      </c>
    </row>
    <row r="6817" spans="1:4" ht="13.5" x14ac:dyDescent="0.25">
      <c r="A6817" s="456">
        <v>88299</v>
      </c>
      <c r="B6817" s="456" t="s">
        <v>3293</v>
      </c>
      <c r="C6817" s="456" t="s">
        <v>476</v>
      </c>
      <c r="D6817" s="457">
        <v>18.7</v>
      </c>
    </row>
    <row r="6818" spans="1:4" ht="13.5" x14ac:dyDescent="0.25">
      <c r="A6818" s="456">
        <v>88300</v>
      </c>
      <c r="B6818" s="456" t="s">
        <v>3294</v>
      </c>
      <c r="C6818" s="456" t="s">
        <v>476</v>
      </c>
      <c r="D6818" s="457">
        <v>22.1</v>
      </c>
    </row>
    <row r="6819" spans="1:4" ht="13.5" x14ac:dyDescent="0.25">
      <c r="A6819" s="456">
        <v>88301</v>
      </c>
      <c r="B6819" s="456" t="s">
        <v>3295</v>
      </c>
      <c r="C6819" s="456" t="s">
        <v>476</v>
      </c>
      <c r="D6819" s="457">
        <v>17.170000000000002</v>
      </c>
    </row>
    <row r="6820" spans="1:4" ht="13.5" x14ac:dyDescent="0.25">
      <c r="A6820" s="456">
        <v>88302</v>
      </c>
      <c r="B6820" s="456" t="s">
        <v>3296</v>
      </c>
      <c r="C6820" s="456" t="s">
        <v>476</v>
      </c>
      <c r="D6820" s="457">
        <v>19.2</v>
      </c>
    </row>
    <row r="6821" spans="1:4" ht="13.5" x14ac:dyDescent="0.25">
      <c r="A6821" s="456">
        <v>88303</v>
      </c>
      <c r="B6821" s="456" t="s">
        <v>3297</v>
      </c>
      <c r="C6821" s="456" t="s">
        <v>476</v>
      </c>
      <c r="D6821" s="457">
        <v>16.05</v>
      </c>
    </row>
    <row r="6822" spans="1:4" ht="13.5" x14ac:dyDescent="0.25">
      <c r="A6822" s="456">
        <v>88304</v>
      </c>
      <c r="B6822" s="456" t="s">
        <v>3298</v>
      </c>
      <c r="C6822" s="456" t="s">
        <v>476</v>
      </c>
      <c r="D6822" s="457">
        <v>17.02</v>
      </c>
    </row>
    <row r="6823" spans="1:4" ht="13.5" x14ac:dyDescent="0.25">
      <c r="A6823" s="456">
        <v>88306</v>
      </c>
      <c r="B6823" s="456" t="s">
        <v>3299</v>
      </c>
      <c r="C6823" s="456" t="s">
        <v>476</v>
      </c>
      <c r="D6823" s="457">
        <v>18.23</v>
      </c>
    </row>
    <row r="6824" spans="1:4" ht="13.5" x14ac:dyDescent="0.25">
      <c r="A6824" s="456">
        <v>88307</v>
      </c>
      <c r="B6824" s="456" t="s">
        <v>3300</v>
      </c>
      <c r="C6824" s="456" t="s">
        <v>476</v>
      </c>
      <c r="D6824" s="457">
        <v>17.690000000000001</v>
      </c>
    </row>
    <row r="6825" spans="1:4" ht="13.5" x14ac:dyDescent="0.25">
      <c r="A6825" s="456">
        <v>88308</v>
      </c>
      <c r="B6825" s="456" t="s">
        <v>3301</v>
      </c>
      <c r="C6825" s="456" t="s">
        <v>476</v>
      </c>
      <c r="D6825" s="457">
        <v>21.02</v>
      </c>
    </row>
    <row r="6826" spans="1:4" ht="13.5" x14ac:dyDescent="0.25">
      <c r="A6826" s="456">
        <v>88309</v>
      </c>
      <c r="B6826" s="456" t="s">
        <v>3302</v>
      </c>
      <c r="C6826" s="456" t="s">
        <v>476</v>
      </c>
      <c r="D6826" s="457">
        <v>21.1</v>
      </c>
    </row>
    <row r="6827" spans="1:4" ht="13.5" x14ac:dyDescent="0.25">
      <c r="A6827" s="456">
        <v>88310</v>
      </c>
      <c r="B6827" s="456" t="s">
        <v>3303</v>
      </c>
      <c r="C6827" s="456" t="s">
        <v>476</v>
      </c>
      <c r="D6827" s="457">
        <v>22.17</v>
      </c>
    </row>
    <row r="6828" spans="1:4" ht="13.5" x14ac:dyDescent="0.25">
      <c r="A6828" s="456">
        <v>88311</v>
      </c>
      <c r="B6828" s="456" t="s">
        <v>3304</v>
      </c>
      <c r="C6828" s="456" t="s">
        <v>476</v>
      </c>
      <c r="D6828" s="457">
        <v>21.69</v>
      </c>
    </row>
    <row r="6829" spans="1:4" ht="13.5" x14ac:dyDescent="0.25">
      <c r="A6829" s="456">
        <v>88312</v>
      </c>
      <c r="B6829" s="456" t="s">
        <v>3305</v>
      </c>
      <c r="C6829" s="456" t="s">
        <v>476</v>
      </c>
      <c r="D6829" s="457">
        <v>22.17</v>
      </c>
    </row>
    <row r="6830" spans="1:4" ht="13.5" x14ac:dyDescent="0.25">
      <c r="A6830" s="456">
        <v>88313</v>
      </c>
      <c r="B6830" s="456" t="s">
        <v>3306</v>
      </c>
      <c r="C6830" s="456" t="s">
        <v>476</v>
      </c>
      <c r="D6830" s="457">
        <v>15.48</v>
      </c>
    </row>
    <row r="6831" spans="1:4" ht="13.5" x14ac:dyDescent="0.25">
      <c r="A6831" s="456">
        <v>88314</v>
      </c>
      <c r="B6831" s="456" t="s">
        <v>3307</v>
      </c>
      <c r="C6831" s="456" t="s">
        <v>476</v>
      </c>
      <c r="D6831" s="457">
        <v>14.19</v>
      </c>
    </row>
    <row r="6832" spans="1:4" ht="13.5" x14ac:dyDescent="0.25">
      <c r="A6832" s="456">
        <v>88315</v>
      </c>
      <c r="B6832" s="456" t="s">
        <v>3308</v>
      </c>
      <c r="C6832" s="456" t="s">
        <v>476</v>
      </c>
      <c r="D6832" s="457">
        <v>20.97</v>
      </c>
    </row>
    <row r="6833" spans="1:4" ht="13.5" x14ac:dyDescent="0.25">
      <c r="A6833" s="456">
        <v>88316</v>
      </c>
      <c r="B6833" s="456" t="s">
        <v>3309</v>
      </c>
      <c r="C6833" s="456" t="s">
        <v>476</v>
      </c>
      <c r="D6833" s="457">
        <v>16.829999999999998</v>
      </c>
    </row>
    <row r="6834" spans="1:4" ht="13.5" x14ac:dyDescent="0.25">
      <c r="A6834" s="456">
        <v>88317</v>
      </c>
      <c r="B6834" s="456" t="s">
        <v>3310</v>
      </c>
      <c r="C6834" s="456" t="s">
        <v>476</v>
      </c>
      <c r="D6834" s="457">
        <v>21.79</v>
      </c>
    </row>
    <row r="6835" spans="1:4" ht="13.5" x14ac:dyDescent="0.25">
      <c r="A6835" s="456">
        <v>88318</v>
      </c>
      <c r="B6835" s="456" t="s">
        <v>3311</v>
      </c>
      <c r="C6835" s="456" t="s">
        <v>476</v>
      </c>
      <c r="D6835" s="457">
        <v>27.27</v>
      </c>
    </row>
    <row r="6836" spans="1:4" ht="13.5" x14ac:dyDescent="0.25">
      <c r="A6836" s="456">
        <v>88320</v>
      </c>
      <c r="B6836" s="456" t="s">
        <v>3312</v>
      </c>
      <c r="C6836" s="456" t="s">
        <v>476</v>
      </c>
      <c r="D6836" s="457">
        <v>20.85</v>
      </c>
    </row>
    <row r="6837" spans="1:4" ht="13.5" x14ac:dyDescent="0.25">
      <c r="A6837" s="456">
        <v>88321</v>
      </c>
      <c r="B6837" s="456" t="s">
        <v>3313</v>
      </c>
      <c r="C6837" s="456" t="s">
        <v>476</v>
      </c>
      <c r="D6837" s="457">
        <v>24.68</v>
      </c>
    </row>
    <row r="6838" spans="1:4" ht="13.5" x14ac:dyDescent="0.25">
      <c r="A6838" s="456">
        <v>88322</v>
      </c>
      <c r="B6838" s="456" t="s">
        <v>3314</v>
      </c>
      <c r="C6838" s="456" t="s">
        <v>476</v>
      </c>
      <c r="D6838" s="457">
        <v>22.95</v>
      </c>
    </row>
    <row r="6839" spans="1:4" ht="13.5" x14ac:dyDescent="0.25">
      <c r="A6839" s="456">
        <v>88323</v>
      </c>
      <c r="B6839" s="456" t="s">
        <v>3315</v>
      </c>
      <c r="C6839" s="456" t="s">
        <v>476</v>
      </c>
      <c r="D6839" s="457">
        <v>20.66</v>
      </c>
    </row>
    <row r="6840" spans="1:4" ht="13.5" x14ac:dyDescent="0.25">
      <c r="A6840" s="456">
        <v>88324</v>
      </c>
      <c r="B6840" s="456" t="s">
        <v>3316</v>
      </c>
      <c r="C6840" s="456" t="s">
        <v>476</v>
      </c>
      <c r="D6840" s="457">
        <v>16.170000000000002</v>
      </c>
    </row>
    <row r="6841" spans="1:4" ht="13.5" x14ac:dyDescent="0.25">
      <c r="A6841" s="456">
        <v>88325</v>
      </c>
      <c r="B6841" s="456" t="s">
        <v>3317</v>
      </c>
      <c r="C6841" s="456" t="s">
        <v>476</v>
      </c>
      <c r="D6841" s="457">
        <v>18.78</v>
      </c>
    </row>
    <row r="6842" spans="1:4" ht="13.5" x14ac:dyDescent="0.25">
      <c r="A6842" s="456">
        <v>88326</v>
      </c>
      <c r="B6842" s="456" t="s">
        <v>3318</v>
      </c>
      <c r="C6842" s="456" t="s">
        <v>476</v>
      </c>
      <c r="D6842" s="457">
        <v>21.09</v>
      </c>
    </row>
    <row r="6843" spans="1:4" ht="13.5" x14ac:dyDescent="0.25">
      <c r="A6843" s="456">
        <v>88377</v>
      </c>
      <c r="B6843" s="456" t="s">
        <v>3319</v>
      </c>
      <c r="C6843" s="456" t="s">
        <v>476</v>
      </c>
      <c r="D6843" s="457">
        <v>15.29</v>
      </c>
    </row>
    <row r="6844" spans="1:4" ht="13.5" x14ac:dyDescent="0.25">
      <c r="A6844" s="456">
        <v>88441</v>
      </c>
      <c r="B6844" s="456" t="s">
        <v>3320</v>
      </c>
      <c r="C6844" s="456" t="s">
        <v>476</v>
      </c>
      <c r="D6844" s="457">
        <v>18.260000000000002</v>
      </c>
    </row>
    <row r="6845" spans="1:4" ht="13.5" x14ac:dyDescent="0.25">
      <c r="A6845" s="456">
        <v>88597</v>
      </c>
      <c r="B6845" s="456" t="s">
        <v>3321</v>
      </c>
      <c r="C6845" s="456" t="s">
        <v>476</v>
      </c>
      <c r="D6845" s="457">
        <v>26.45</v>
      </c>
    </row>
    <row r="6846" spans="1:4" ht="13.5" x14ac:dyDescent="0.25">
      <c r="A6846" s="456">
        <v>90766</v>
      </c>
      <c r="B6846" s="456" t="s">
        <v>3322</v>
      </c>
      <c r="C6846" s="456" t="s">
        <v>476</v>
      </c>
      <c r="D6846" s="457">
        <v>17.600000000000001</v>
      </c>
    </row>
    <row r="6847" spans="1:4" ht="13.5" x14ac:dyDescent="0.25">
      <c r="A6847" s="456">
        <v>90767</v>
      </c>
      <c r="B6847" s="456" t="s">
        <v>3323</v>
      </c>
      <c r="C6847" s="456" t="s">
        <v>476</v>
      </c>
      <c r="D6847" s="457">
        <v>17.18</v>
      </c>
    </row>
    <row r="6848" spans="1:4" ht="13.5" x14ac:dyDescent="0.25">
      <c r="A6848" s="456">
        <v>90768</v>
      </c>
      <c r="B6848" s="456" t="s">
        <v>3324</v>
      </c>
      <c r="C6848" s="456" t="s">
        <v>476</v>
      </c>
      <c r="D6848" s="457">
        <v>69.14</v>
      </c>
    </row>
    <row r="6849" spans="1:4" ht="13.5" x14ac:dyDescent="0.25">
      <c r="A6849" s="456">
        <v>90769</v>
      </c>
      <c r="B6849" s="456" t="s">
        <v>3325</v>
      </c>
      <c r="C6849" s="456" t="s">
        <v>476</v>
      </c>
      <c r="D6849" s="457">
        <v>97.57</v>
      </c>
    </row>
    <row r="6850" spans="1:4" ht="13.5" x14ac:dyDescent="0.25">
      <c r="A6850" s="456">
        <v>90770</v>
      </c>
      <c r="B6850" s="456" t="s">
        <v>3326</v>
      </c>
      <c r="C6850" s="456" t="s">
        <v>476</v>
      </c>
      <c r="D6850" s="457">
        <v>128.51</v>
      </c>
    </row>
    <row r="6851" spans="1:4" ht="13.5" x14ac:dyDescent="0.25">
      <c r="A6851" s="456">
        <v>90771</v>
      </c>
      <c r="B6851" s="456" t="s">
        <v>3327</v>
      </c>
      <c r="C6851" s="456" t="s">
        <v>476</v>
      </c>
      <c r="D6851" s="457">
        <v>21.43</v>
      </c>
    </row>
    <row r="6852" spans="1:4" ht="13.5" x14ac:dyDescent="0.25">
      <c r="A6852" s="456">
        <v>90772</v>
      </c>
      <c r="B6852" s="456" t="s">
        <v>3328</v>
      </c>
      <c r="C6852" s="456" t="s">
        <v>476</v>
      </c>
      <c r="D6852" s="457">
        <v>14.5</v>
      </c>
    </row>
    <row r="6853" spans="1:4" ht="13.5" x14ac:dyDescent="0.25">
      <c r="A6853" s="456">
        <v>90773</v>
      </c>
      <c r="B6853" s="456" t="s">
        <v>3329</v>
      </c>
      <c r="C6853" s="456" t="s">
        <v>476</v>
      </c>
      <c r="D6853" s="457">
        <v>20.329999999999998</v>
      </c>
    </row>
    <row r="6854" spans="1:4" ht="13.5" x14ac:dyDescent="0.25">
      <c r="A6854" s="456">
        <v>90775</v>
      </c>
      <c r="B6854" s="456" t="s">
        <v>3330</v>
      </c>
      <c r="C6854" s="456" t="s">
        <v>476</v>
      </c>
      <c r="D6854" s="457">
        <v>21.45</v>
      </c>
    </row>
    <row r="6855" spans="1:4" ht="13.5" x14ac:dyDescent="0.25">
      <c r="A6855" s="456">
        <v>90776</v>
      </c>
      <c r="B6855" s="456" t="s">
        <v>3331</v>
      </c>
      <c r="C6855" s="456" t="s">
        <v>476</v>
      </c>
      <c r="D6855" s="457">
        <v>23.72</v>
      </c>
    </row>
    <row r="6856" spans="1:4" ht="13.5" x14ac:dyDescent="0.25">
      <c r="A6856" s="456">
        <v>90777</v>
      </c>
      <c r="B6856" s="456" t="s">
        <v>3332</v>
      </c>
      <c r="C6856" s="456" t="s">
        <v>476</v>
      </c>
      <c r="D6856" s="457">
        <v>93.77</v>
      </c>
    </row>
    <row r="6857" spans="1:4" ht="13.5" x14ac:dyDescent="0.25">
      <c r="A6857" s="456">
        <v>90778</v>
      </c>
      <c r="B6857" s="456" t="s">
        <v>3333</v>
      </c>
      <c r="C6857" s="456" t="s">
        <v>476</v>
      </c>
      <c r="D6857" s="457">
        <v>106.5</v>
      </c>
    </row>
    <row r="6858" spans="1:4" ht="13.5" x14ac:dyDescent="0.25">
      <c r="A6858" s="456">
        <v>90779</v>
      </c>
      <c r="B6858" s="456" t="s">
        <v>3334</v>
      </c>
      <c r="C6858" s="456" t="s">
        <v>476</v>
      </c>
      <c r="D6858" s="457">
        <v>145.03</v>
      </c>
    </row>
    <row r="6859" spans="1:4" ht="13.5" x14ac:dyDescent="0.25">
      <c r="A6859" s="456">
        <v>90780</v>
      </c>
      <c r="B6859" s="456" t="s">
        <v>3335</v>
      </c>
      <c r="C6859" s="456" t="s">
        <v>476</v>
      </c>
      <c r="D6859" s="457">
        <v>34.93</v>
      </c>
    </row>
    <row r="6860" spans="1:4" ht="13.5" x14ac:dyDescent="0.25">
      <c r="A6860" s="456">
        <v>90781</v>
      </c>
      <c r="B6860" s="456" t="s">
        <v>3336</v>
      </c>
      <c r="C6860" s="456" t="s">
        <v>476</v>
      </c>
      <c r="D6860" s="457">
        <v>17.59</v>
      </c>
    </row>
    <row r="6861" spans="1:4" ht="13.5" x14ac:dyDescent="0.25">
      <c r="A6861" s="456">
        <v>91677</v>
      </c>
      <c r="B6861" s="456" t="s">
        <v>3337</v>
      </c>
      <c r="C6861" s="456" t="s">
        <v>476</v>
      </c>
      <c r="D6861" s="457">
        <v>90.84</v>
      </c>
    </row>
    <row r="6862" spans="1:4" ht="13.5" x14ac:dyDescent="0.25">
      <c r="A6862" s="456">
        <v>91678</v>
      </c>
      <c r="B6862" s="456" t="s">
        <v>3338</v>
      </c>
      <c r="C6862" s="456" t="s">
        <v>476</v>
      </c>
      <c r="D6862" s="457">
        <v>87.94</v>
      </c>
    </row>
    <row r="6863" spans="1:4" ht="13.5" x14ac:dyDescent="0.25">
      <c r="A6863" s="456">
        <v>93558</v>
      </c>
      <c r="B6863" s="456" t="s">
        <v>3339</v>
      </c>
      <c r="C6863" s="456" t="s">
        <v>196</v>
      </c>
      <c r="D6863" s="458">
        <v>3045.04</v>
      </c>
    </row>
    <row r="6864" spans="1:4" ht="13.5" x14ac:dyDescent="0.25">
      <c r="A6864" s="456">
        <v>93559</v>
      </c>
      <c r="B6864" s="456" t="s">
        <v>3321</v>
      </c>
      <c r="C6864" s="456" t="s">
        <v>196</v>
      </c>
      <c r="D6864" s="458">
        <v>4688.17</v>
      </c>
    </row>
    <row r="6865" spans="1:4" ht="13.5" x14ac:dyDescent="0.25">
      <c r="A6865" s="456">
        <v>93560</v>
      </c>
      <c r="B6865" s="456" t="s">
        <v>3329</v>
      </c>
      <c r="C6865" s="456" t="s">
        <v>196</v>
      </c>
      <c r="D6865" s="458">
        <v>3608.63</v>
      </c>
    </row>
    <row r="6866" spans="1:4" ht="13.5" x14ac:dyDescent="0.25">
      <c r="A6866" s="456">
        <v>93561</v>
      </c>
      <c r="B6866" s="456" t="s">
        <v>3330</v>
      </c>
      <c r="C6866" s="456" t="s">
        <v>196</v>
      </c>
      <c r="D6866" s="458">
        <v>3806.49</v>
      </c>
    </row>
    <row r="6867" spans="1:4" ht="13.5" x14ac:dyDescent="0.25">
      <c r="A6867" s="456">
        <v>93562</v>
      </c>
      <c r="B6867" s="456" t="s">
        <v>3327</v>
      </c>
      <c r="C6867" s="456" t="s">
        <v>196</v>
      </c>
      <c r="D6867" s="458">
        <v>3805.51</v>
      </c>
    </row>
    <row r="6868" spans="1:4" ht="13.5" x14ac:dyDescent="0.25">
      <c r="A6868" s="456">
        <v>93563</v>
      </c>
      <c r="B6868" s="456" t="s">
        <v>3322</v>
      </c>
      <c r="C6868" s="456" t="s">
        <v>196</v>
      </c>
      <c r="D6868" s="458">
        <v>3127.45</v>
      </c>
    </row>
    <row r="6869" spans="1:4" ht="13.5" x14ac:dyDescent="0.25">
      <c r="A6869" s="456">
        <v>93564</v>
      </c>
      <c r="B6869" s="456" t="s">
        <v>3323</v>
      </c>
      <c r="C6869" s="456" t="s">
        <v>196</v>
      </c>
      <c r="D6869" s="458">
        <v>3047.7</v>
      </c>
    </row>
    <row r="6870" spans="1:4" ht="13.5" x14ac:dyDescent="0.25">
      <c r="A6870" s="456">
        <v>93565</v>
      </c>
      <c r="B6870" s="456" t="s">
        <v>3332</v>
      </c>
      <c r="C6870" s="456" t="s">
        <v>196</v>
      </c>
      <c r="D6870" s="458">
        <v>16537.740000000002</v>
      </c>
    </row>
    <row r="6871" spans="1:4" ht="13.5" x14ac:dyDescent="0.25">
      <c r="A6871" s="456">
        <v>93566</v>
      </c>
      <c r="B6871" s="456" t="s">
        <v>3328</v>
      </c>
      <c r="C6871" s="456" t="s">
        <v>196</v>
      </c>
      <c r="D6871" s="458">
        <v>2580.41</v>
      </c>
    </row>
    <row r="6872" spans="1:4" ht="13.5" x14ac:dyDescent="0.25">
      <c r="A6872" s="456">
        <v>93567</v>
      </c>
      <c r="B6872" s="456" t="s">
        <v>3333</v>
      </c>
      <c r="C6872" s="456" t="s">
        <v>196</v>
      </c>
      <c r="D6872" s="458">
        <v>18783.32</v>
      </c>
    </row>
    <row r="6873" spans="1:4" ht="13.5" x14ac:dyDescent="0.25">
      <c r="A6873" s="456">
        <v>93568</v>
      </c>
      <c r="B6873" s="456" t="s">
        <v>3334</v>
      </c>
      <c r="C6873" s="456" t="s">
        <v>196</v>
      </c>
      <c r="D6873" s="458">
        <v>25570.03</v>
      </c>
    </row>
    <row r="6874" spans="1:4" ht="13.5" x14ac:dyDescent="0.25">
      <c r="A6874" s="456">
        <v>93569</v>
      </c>
      <c r="B6874" s="456" t="s">
        <v>3340</v>
      </c>
      <c r="C6874" s="456" t="s">
        <v>196</v>
      </c>
      <c r="D6874" s="458">
        <v>12218.63</v>
      </c>
    </row>
    <row r="6875" spans="1:4" ht="13.5" x14ac:dyDescent="0.25">
      <c r="A6875" s="456">
        <v>93570</v>
      </c>
      <c r="B6875" s="456" t="s">
        <v>3341</v>
      </c>
      <c r="C6875" s="456" t="s">
        <v>196</v>
      </c>
      <c r="D6875" s="458">
        <v>17233.79</v>
      </c>
    </row>
    <row r="6876" spans="1:4" ht="13.5" x14ac:dyDescent="0.25">
      <c r="A6876" s="456">
        <v>93571</v>
      </c>
      <c r="B6876" s="456" t="s">
        <v>3342</v>
      </c>
      <c r="C6876" s="456" t="s">
        <v>196</v>
      </c>
      <c r="D6876" s="458">
        <v>22691.33</v>
      </c>
    </row>
    <row r="6877" spans="1:4" ht="13.5" x14ac:dyDescent="0.25">
      <c r="A6877" s="456">
        <v>93572</v>
      </c>
      <c r="B6877" s="456" t="s">
        <v>3343</v>
      </c>
      <c r="C6877" s="456" t="s">
        <v>196</v>
      </c>
      <c r="D6877" s="458">
        <v>4200.88</v>
      </c>
    </row>
    <row r="6878" spans="1:4" ht="13.5" x14ac:dyDescent="0.25">
      <c r="A6878" s="456">
        <v>94295</v>
      </c>
      <c r="B6878" s="456" t="s">
        <v>3335</v>
      </c>
      <c r="C6878" s="456" t="s">
        <v>196</v>
      </c>
      <c r="D6878" s="458">
        <v>6176.2</v>
      </c>
    </row>
    <row r="6879" spans="1:4" ht="13.5" x14ac:dyDescent="0.25">
      <c r="A6879" s="456">
        <v>94296</v>
      </c>
      <c r="B6879" s="456" t="s">
        <v>3336</v>
      </c>
      <c r="C6879" s="456" t="s">
        <v>196</v>
      </c>
      <c r="D6879" s="458">
        <v>3123.77</v>
      </c>
    </row>
    <row r="6880" spans="1:4" ht="13.5" x14ac:dyDescent="0.25">
      <c r="A6880" s="456">
        <v>95308</v>
      </c>
      <c r="B6880" s="456" t="s">
        <v>3344</v>
      </c>
      <c r="C6880" s="456" t="s">
        <v>476</v>
      </c>
      <c r="D6880" s="457">
        <v>0.11</v>
      </c>
    </row>
    <row r="6881" spans="1:4" ht="13.5" x14ac:dyDescent="0.25">
      <c r="A6881" s="456">
        <v>95309</v>
      </c>
      <c r="B6881" s="456" t="s">
        <v>3345</v>
      </c>
      <c r="C6881" s="456" t="s">
        <v>476</v>
      </c>
      <c r="D6881" s="457">
        <v>0.15</v>
      </c>
    </row>
    <row r="6882" spans="1:4" ht="13.5" x14ac:dyDescent="0.25">
      <c r="A6882" s="456">
        <v>95310</v>
      </c>
      <c r="B6882" s="456" t="s">
        <v>3346</v>
      </c>
      <c r="C6882" s="456" t="s">
        <v>476</v>
      </c>
      <c r="D6882" s="457">
        <v>7.0000000000000007E-2</v>
      </c>
    </row>
    <row r="6883" spans="1:4" ht="13.5" x14ac:dyDescent="0.25">
      <c r="A6883" s="456">
        <v>95311</v>
      </c>
      <c r="B6883" s="456" t="s">
        <v>3347</v>
      </c>
      <c r="C6883" s="456" t="s">
        <v>476</v>
      </c>
      <c r="D6883" s="457">
        <v>0.11</v>
      </c>
    </row>
    <row r="6884" spans="1:4" ht="13.5" x14ac:dyDescent="0.25">
      <c r="A6884" s="456">
        <v>95312</v>
      </c>
      <c r="B6884" s="456" t="s">
        <v>3348</v>
      </c>
      <c r="C6884" s="456" t="s">
        <v>476</v>
      </c>
      <c r="D6884" s="457">
        <v>0.14000000000000001</v>
      </c>
    </row>
    <row r="6885" spans="1:4" ht="13.5" x14ac:dyDescent="0.25">
      <c r="A6885" s="456">
        <v>95313</v>
      </c>
      <c r="B6885" s="456" t="s">
        <v>3349</v>
      </c>
      <c r="C6885" s="456" t="s">
        <v>476</v>
      </c>
      <c r="D6885" s="457">
        <v>0.12</v>
      </c>
    </row>
    <row r="6886" spans="1:4" ht="13.5" x14ac:dyDescent="0.25">
      <c r="A6886" s="456">
        <v>95314</v>
      </c>
      <c r="B6886" s="456" t="s">
        <v>3350</v>
      </c>
      <c r="C6886" s="456" t="s">
        <v>476</v>
      </c>
      <c r="D6886" s="457">
        <v>0.14000000000000001</v>
      </c>
    </row>
    <row r="6887" spans="1:4" ht="13.5" x14ac:dyDescent="0.25">
      <c r="A6887" s="456">
        <v>95315</v>
      </c>
      <c r="B6887" s="456" t="s">
        <v>3351</v>
      </c>
      <c r="C6887" s="456" t="s">
        <v>476</v>
      </c>
      <c r="D6887" s="457">
        <v>0.16</v>
      </c>
    </row>
    <row r="6888" spans="1:4" ht="13.5" x14ac:dyDescent="0.25">
      <c r="A6888" s="456">
        <v>95316</v>
      </c>
      <c r="B6888" s="456" t="s">
        <v>3352</v>
      </c>
      <c r="C6888" s="456" t="s">
        <v>476</v>
      </c>
      <c r="D6888" s="457">
        <v>0.34</v>
      </c>
    </row>
    <row r="6889" spans="1:4" ht="13.5" x14ac:dyDescent="0.25">
      <c r="A6889" s="456">
        <v>95317</v>
      </c>
      <c r="B6889" s="456" t="s">
        <v>3353</v>
      </c>
      <c r="C6889" s="456" t="s">
        <v>476</v>
      </c>
      <c r="D6889" s="457">
        <v>0.18</v>
      </c>
    </row>
    <row r="6890" spans="1:4" ht="13.5" x14ac:dyDescent="0.25">
      <c r="A6890" s="456">
        <v>95318</v>
      </c>
      <c r="B6890" s="456" t="s">
        <v>3354</v>
      </c>
      <c r="C6890" s="456" t="s">
        <v>476</v>
      </c>
      <c r="D6890" s="457">
        <v>0.14000000000000001</v>
      </c>
    </row>
    <row r="6891" spans="1:4" ht="13.5" x14ac:dyDescent="0.25">
      <c r="A6891" s="456">
        <v>95319</v>
      </c>
      <c r="B6891" s="456" t="s">
        <v>3355</v>
      </c>
      <c r="C6891" s="456" t="s">
        <v>476</v>
      </c>
      <c r="D6891" s="457">
        <v>0.09</v>
      </c>
    </row>
    <row r="6892" spans="1:4" ht="13.5" x14ac:dyDescent="0.25">
      <c r="A6892" s="456">
        <v>95320</v>
      </c>
      <c r="B6892" s="456" t="s">
        <v>3356</v>
      </c>
      <c r="C6892" s="456" t="s">
        <v>476</v>
      </c>
      <c r="D6892" s="457">
        <v>0.12</v>
      </c>
    </row>
    <row r="6893" spans="1:4" ht="13.5" x14ac:dyDescent="0.25">
      <c r="A6893" s="456">
        <v>95321</v>
      </c>
      <c r="B6893" s="456" t="s">
        <v>3357</v>
      </c>
      <c r="C6893" s="456" t="s">
        <v>476</v>
      </c>
      <c r="D6893" s="457">
        <v>0.11</v>
      </c>
    </row>
    <row r="6894" spans="1:4" ht="13.5" x14ac:dyDescent="0.25">
      <c r="A6894" s="456">
        <v>95322</v>
      </c>
      <c r="B6894" s="456" t="s">
        <v>3358</v>
      </c>
      <c r="C6894" s="456" t="s">
        <v>476</v>
      </c>
      <c r="D6894" s="457">
        <v>0.04</v>
      </c>
    </row>
    <row r="6895" spans="1:4" ht="13.5" x14ac:dyDescent="0.25">
      <c r="A6895" s="456">
        <v>95323</v>
      </c>
      <c r="B6895" s="456" t="s">
        <v>3359</v>
      </c>
      <c r="C6895" s="456" t="s">
        <v>476</v>
      </c>
      <c r="D6895" s="457">
        <v>0.15</v>
      </c>
    </row>
    <row r="6896" spans="1:4" ht="13.5" x14ac:dyDescent="0.25">
      <c r="A6896" s="456">
        <v>95324</v>
      </c>
      <c r="B6896" s="456" t="s">
        <v>3360</v>
      </c>
      <c r="C6896" s="456" t="s">
        <v>476</v>
      </c>
      <c r="D6896" s="457">
        <v>0.19</v>
      </c>
    </row>
    <row r="6897" spans="1:4" ht="13.5" x14ac:dyDescent="0.25">
      <c r="A6897" s="456">
        <v>95325</v>
      </c>
      <c r="B6897" s="456" t="s">
        <v>3361</v>
      </c>
      <c r="C6897" s="456" t="s">
        <v>476</v>
      </c>
      <c r="D6897" s="457">
        <v>0.16</v>
      </c>
    </row>
    <row r="6898" spans="1:4" ht="13.5" x14ac:dyDescent="0.25">
      <c r="A6898" s="456">
        <v>95326</v>
      </c>
      <c r="B6898" s="456" t="s">
        <v>3362</v>
      </c>
      <c r="C6898" s="456" t="s">
        <v>476</v>
      </c>
      <c r="D6898" s="457">
        <v>0.04</v>
      </c>
    </row>
    <row r="6899" spans="1:4" ht="13.5" x14ac:dyDescent="0.25">
      <c r="A6899" s="456">
        <v>95328</v>
      </c>
      <c r="B6899" s="456" t="s">
        <v>3363</v>
      </c>
      <c r="C6899" s="456" t="s">
        <v>476</v>
      </c>
      <c r="D6899" s="457">
        <v>0.13</v>
      </c>
    </row>
    <row r="6900" spans="1:4" ht="13.5" x14ac:dyDescent="0.25">
      <c r="A6900" s="456">
        <v>95329</v>
      </c>
      <c r="B6900" s="456" t="s">
        <v>3364</v>
      </c>
      <c r="C6900" s="456" t="s">
        <v>476</v>
      </c>
      <c r="D6900" s="457">
        <v>0.17</v>
      </c>
    </row>
    <row r="6901" spans="1:4" ht="13.5" x14ac:dyDescent="0.25">
      <c r="A6901" s="456">
        <v>95330</v>
      </c>
      <c r="B6901" s="456" t="s">
        <v>3365</v>
      </c>
      <c r="C6901" s="456" t="s">
        <v>476</v>
      </c>
      <c r="D6901" s="457">
        <v>0.14000000000000001</v>
      </c>
    </row>
    <row r="6902" spans="1:4" ht="13.5" x14ac:dyDescent="0.25">
      <c r="A6902" s="456">
        <v>95331</v>
      </c>
      <c r="B6902" s="456" t="s">
        <v>3366</v>
      </c>
      <c r="C6902" s="456" t="s">
        <v>476</v>
      </c>
      <c r="D6902" s="457">
        <v>0.09</v>
      </c>
    </row>
    <row r="6903" spans="1:4" ht="13.5" x14ac:dyDescent="0.25">
      <c r="A6903" s="456">
        <v>95332</v>
      </c>
      <c r="B6903" s="456" t="s">
        <v>3367</v>
      </c>
      <c r="C6903" s="456" t="s">
        <v>476</v>
      </c>
      <c r="D6903" s="457">
        <v>0.49</v>
      </c>
    </row>
    <row r="6904" spans="1:4" ht="13.5" x14ac:dyDescent="0.25">
      <c r="A6904" s="456">
        <v>95333</v>
      </c>
      <c r="B6904" s="456" t="s">
        <v>3368</v>
      </c>
      <c r="C6904" s="456" t="s">
        <v>476</v>
      </c>
      <c r="D6904" s="457">
        <v>0.49</v>
      </c>
    </row>
    <row r="6905" spans="1:4" ht="13.5" x14ac:dyDescent="0.25">
      <c r="A6905" s="456">
        <v>95334</v>
      </c>
      <c r="B6905" s="456" t="s">
        <v>3369</v>
      </c>
      <c r="C6905" s="456" t="s">
        <v>476</v>
      </c>
      <c r="D6905" s="457">
        <v>0.41</v>
      </c>
    </row>
    <row r="6906" spans="1:4" ht="13.5" x14ac:dyDescent="0.25">
      <c r="A6906" s="456">
        <v>95335</v>
      </c>
      <c r="B6906" s="456" t="s">
        <v>3370</v>
      </c>
      <c r="C6906" s="456" t="s">
        <v>476</v>
      </c>
      <c r="D6906" s="457">
        <v>0.24</v>
      </c>
    </row>
    <row r="6907" spans="1:4" ht="13.5" x14ac:dyDescent="0.25">
      <c r="A6907" s="456">
        <v>95337</v>
      </c>
      <c r="B6907" s="456" t="s">
        <v>3371</v>
      </c>
      <c r="C6907" s="456" t="s">
        <v>476</v>
      </c>
      <c r="D6907" s="457">
        <v>0.14000000000000001</v>
      </c>
    </row>
    <row r="6908" spans="1:4" ht="13.5" x14ac:dyDescent="0.25">
      <c r="A6908" s="456">
        <v>95338</v>
      </c>
      <c r="B6908" s="456" t="s">
        <v>3372</v>
      </c>
      <c r="C6908" s="456" t="s">
        <v>476</v>
      </c>
      <c r="D6908" s="457">
        <v>0.24</v>
      </c>
    </row>
    <row r="6909" spans="1:4" ht="13.5" x14ac:dyDescent="0.25">
      <c r="A6909" s="456">
        <v>95339</v>
      </c>
      <c r="B6909" s="456" t="s">
        <v>3373</v>
      </c>
      <c r="C6909" s="456" t="s">
        <v>476</v>
      </c>
      <c r="D6909" s="457">
        <v>0.23</v>
      </c>
    </row>
    <row r="6910" spans="1:4" ht="13.5" x14ac:dyDescent="0.25">
      <c r="A6910" s="456">
        <v>95340</v>
      </c>
      <c r="B6910" s="456" t="s">
        <v>3374</v>
      </c>
      <c r="C6910" s="456" t="s">
        <v>476</v>
      </c>
      <c r="D6910" s="457">
        <v>0.17</v>
      </c>
    </row>
    <row r="6911" spans="1:4" ht="13.5" x14ac:dyDescent="0.25">
      <c r="A6911" s="456">
        <v>95341</v>
      </c>
      <c r="B6911" s="456" t="s">
        <v>3375</v>
      </c>
      <c r="C6911" s="456" t="s">
        <v>476</v>
      </c>
      <c r="D6911" s="457">
        <v>0.19</v>
      </c>
    </row>
    <row r="6912" spans="1:4" ht="13.5" x14ac:dyDescent="0.25">
      <c r="A6912" s="456">
        <v>95342</v>
      </c>
      <c r="B6912" s="456" t="s">
        <v>3376</v>
      </c>
      <c r="C6912" s="456" t="s">
        <v>476</v>
      </c>
      <c r="D6912" s="457">
        <v>0.1</v>
      </c>
    </row>
    <row r="6913" spans="1:4" ht="13.5" x14ac:dyDescent="0.25">
      <c r="A6913" s="456">
        <v>95343</v>
      </c>
      <c r="B6913" s="456" t="s">
        <v>3377</v>
      </c>
      <c r="C6913" s="456" t="s">
        <v>476</v>
      </c>
      <c r="D6913" s="457">
        <v>0.14000000000000001</v>
      </c>
    </row>
    <row r="6914" spans="1:4" ht="13.5" x14ac:dyDescent="0.25">
      <c r="A6914" s="456">
        <v>95344</v>
      </c>
      <c r="B6914" s="456" t="s">
        <v>3378</v>
      </c>
      <c r="C6914" s="456" t="s">
        <v>476</v>
      </c>
      <c r="D6914" s="457">
        <v>0.1</v>
      </c>
    </row>
    <row r="6915" spans="1:4" ht="13.5" x14ac:dyDescent="0.25">
      <c r="A6915" s="456">
        <v>95345</v>
      </c>
      <c r="B6915" s="456" t="s">
        <v>3379</v>
      </c>
      <c r="C6915" s="456" t="s">
        <v>476</v>
      </c>
      <c r="D6915" s="457">
        <v>0.44</v>
      </c>
    </row>
    <row r="6916" spans="1:4" ht="13.5" x14ac:dyDescent="0.25">
      <c r="A6916" s="456">
        <v>95346</v>
      </c>
      <c r="B6916" s="456" t="s">
        <v>3380</v>
      </c>
      <c r="C6916" s="456" t="s">
        <v>476</v>
      </c>
      <c r="D6916" s="457">
        <v>0.05</v>
      </c>
    </row>
    <row r="6917" spans="1:4" ht="13.5" x14ac:dyDescent="0.25">
      <c r="A6917" s="456">
        <v>95347</v>
      </c>
      <c r="B6917" s="456" t="s">
        <v>3381</v>
      </c>
      <c r="C6917" s="456" t="s">
        <v>476</v>
      </c>
      <c r="D6917" s="457">
        <v>0.05</v>
      </c>
    </row>
    <row r="6918" spans="1:4" ht="13.5" x14ac:dyDescent="0.25">
      <c r="A6918" s="456">
        <v>95348</v>
      </c>
      <c r="B6918" s="456" t="s">
        <v>3382</v>
      </c>
      <c r="C6918" s="456" t="s">
        <v>476</v>
      </c>
      <c r="D6918" s="457">
        <v>7.0000000000000007E-2</v>
      </c>
    </row>
    <row r="6919" spans="1:4" ht="13.5" x14ac:dyDescent="0.25">
      <c r="A6919" s="456">
        <v>95349</v>
      </c>
      <c r="B6919" s="456" t="s">
        <v>3383</v>
      </c>
      <c r="C6919" s="456" t="s">
        <v>476</v>
      </c>
      <c r="D6919" s="457">
        <v>0.04</v>
      </c>
    </row>
    <row r="6920" spans="1:4" ht="13.5" x14ac:dyDescent="0.25">
      <c r="A6920" s="456">
        <v>95350</v>
      </c>
      <c r="B6920" s="456" t="s">
        <v>3384</v>
      </c>
      <c r="C6920" s="456" t="s">
        <v>476</v>
      </c>
      <c r="D6920" s="457">
        <v>0.05</v>
      </c>
    </row>
    <row r="6921" spans="1:4" ht="13.5" x14ac:dyDescent="0.25">
      <c r="A6921" s="456">
        <v>95351</v>
      </c>
      <c r="B6921" s="456" t="s">
        <v>3385</v>
      </c>
      <c r="C6921" s="456" t="s">
        <v>476</v>
      </c>
      <c r="D6921" s="457">
        <v>0.2</v>
      </c>
    </row>
    <row r="6922" spans="1:4" ht="13.5" x14ac:dyDescent="0.25">
      <c r="A6922" s="456">
        <v>95352</v>
      </c>
      <c r="B6922" s="456" t="s">
        <v>3386</v>
      </c>
      <c r="C6922" s="456" t="s">
        <v>476</v>
      </c>
      <c r="D6922" s="457">
        <v>0.05</v>
      </c>
    </row>
    <row r="6923" spans="1:4" ht="13.5" x14ac:dyDescent="0.25">
      <c r="A6923" s="456">
        <v>95354</v>
      </c>
      <c r="B6923" s="456" t="s">
        <v>3387</v>
      </c>
      <c r="C6923" s="456" t="s">
        <v>476</v>
      </c>
      <c r="D6923" s="457">
        <v>7.0000000000000007E-2</v>
      </c>
    </row>
    <row r="6924" spans="1:4" ht="13.5" x14ac:dyDescent="0.25">
      <c r="A6924" s="456">
        <v>95355</v>
      </c>
      <c r="B6924" s="456" t="s">
        <v>3388</v>
      </c>
      <c r="C6924" s="456" t="s">
        <v>476</v>
      </c>
      <c r="D6924" s="457">
        <v>0.08</v>
      </c>
    </row>
    <row r="6925" spans="1:4" ht="13.5" x14ac:dyDescent="0.25">
      <c r="A6925" s="456">
        <v>95356</v>
      </c>
      <c r="B6925" s="456" t="s">
        <v>3389</v>
      </c>
      <c r="C6925" s="456" t="s">
        <v>476</v>
      </c>
      <c r="D6925" s="457">
        <v>0.09</v>
      </c>
    </row>
    <row r="6926" spans="1:4" ht="13.5" x14ac:dyDescent="0.25">
      <c r="A6926" s="456">
        <v>95357</v>
      </c>
      <c r="B6926" s="456" t="s">
        <v>3390</v>
      </c>
      <c r="C6926" s="456" t="s">
        <v>476</v>
      </c>
      <c r="D6926" s="457">
        <v>0.14000000000000001</v>
      </c>
    </row>
    <row r="6927" spans="1:4" ht="13.5" x14ac:dyDescent="0.25">
      <c r="A6927" s="456">
        <v>95358</v>
      </c>
      <c r="B6927" s="456" t="s">
        <v>3391</v>
      </c>
      <c r="C6927" s="456" t="s">
        <v>476</v>
      </c>
      <c r="D6927" s="457">
        <v>0.15</v>
      </c>
    </row>
    <row r="6928" spans="1:4" ht="13.5" x14ac:dyDescent="0.25">
      <c r="A6928" s="456">
        <v>95359</v>
      </c>
      <c r="B6928" s="456" t="s">
        <v>3392</v>
      </c>
      <c r="C6928" s="456" t="s">
        <v>476</v>
      </c>
      <c r="D6928" s="457">
        <v>0.15</v>
      </c>
    </row>
    <row r="6929" spans="1:4" ht="13.5" x14ac:dyDescent="0.25">
      <c r="A6929" s="456">
        <v>95360</v>
      </c>
      <c r="B6929" s="456" t="s">
        <v>3393</v>
      </c>
      <c r="C6929" s="456" t="s">
        <v>476</v>
      </c>
      <c r="D6929" s="457">
        <v>0.11</v>
      </c>
    </row>
    <row r="6930" spans="1:4" ht="13.5" x14ac:dyDescent="0.25">
      <c r="A6930" s="456">
        <v>95361</v>
      </c>
      <c r="B6930" s="456" t="s">
        <v>3394</v>
      </c>
      <c r="C6930" s="456" t="s">
        <v>476</v>
      </c>
      <c r="D6930" s="457">
        <v>0.06</v>
      </c>
    </row>
    <row r="6931" spans="1:4" ht="13.5" x14ac:dyDescent="0.25">
      <c r="A6931" s="456">
        <v>95362</v>
      </c>
      <c r="B6931" s="456" t="s">
        <v>3395</v>
      </c>
      <c r="C6931" s="456" t="s">
        <v>476</v>
      </c>
      <c r="D6931" s="457">
        <v>0.09</v>
      </c>
    </row>
    <row r="6932" spans="1:4" ht="13.5" x14ac:dyDescent="0.25">
      <c r="A6932" s="456">
        <v>95363</v>
      </c>
      <c r="B6932" s="456" t="s">
        <v>3396</v>
      </c>
      <c r="C6932" s="456" t="s">
        <v>476</v>
      </c>
      <c r="D6932" s="457">
        <v>0.12</v>
      </c>
    </row>
    <row r="6933" spans="1:4" ht="13.5" x14ac:dyDescent="0.25">
      <c r="A6933" s="456">
        <v>95364</v>
      </c>
      <c r="B6933" s="456" t="s">
        <v>3397</v>
      </c>
      <c r="C6933" s="456" t="s">
        <v>476</v>
      </c>
      <c r="D6933" s="457">
        <v>0.08</v>
      </c>
    </row>
    <row r="6934" spans="1:4" ht="13.5" x14ac:dyDescent="0.25">
      <c r="A6934" s="456">
        <v>95365</v>
      </c>
      <c r="B6934" s="456" t="s">
        <v>3398</v>
      </c>
      <c r="C6934" s="456" t="s">
        <v>476</v>
      </c>
      <c r="D6934" s="457">
        <v>0.1</v>
      </c>
    </row>
    <row r="6935" spans="1:4" ht="13.5" x14ac:dyDescent="0.25">
      <c r="A6935" s="456">
        <v>95366</v>
      </c>
      <c r="B6935" s="456" t="s">
        <v>3399</v>
      </c>
      <c r="C6935" s="456" t="s">
        <v>476</v>
      </c>
      <c r="D6935" s="457">
        <v>0.08</v>
      </c>
    </row>
    <row r="6936" spans="1:4" ht="13.5" x14ac:dyDescent="0.25">
      <c r="A6936" s="456">
        <v>95367</v>
      </c>
      <c r="B6936" s="456" t="s">
        <v>3400</v>
      </c>
      <c r="C6936" s="456" t="s">
        <v>476</v>
      </c>
      <c r="D6936" s="457">
        <v>0.08</v>
      </c>
    </row>
    <row r="6937" spans="1:4" ht="13.5" x14ac:dyDescent="0.25">
      <c r="A6937" s="456">
        <v>95368</v>
      </c>
      <c r="B6937" s="456" t="s">
        <v>3401</v>
      </c>
      <c r="C6937" s="456" t="s">
        <v>476</v>
      </c>
      <c r="D6937" s="457">
        <v>0.13</v>
      </c>
    </row>
    <row r="6938" spans="1:4" ht="13.5" x14ac:dyDescent="0.25">
      <c r="A6938" s="456">
        <v>95369</v>
      </c>
      <c r="B6938" s="456" t="s">
        <v>3402</v>
      </c>
      <c r="C6938" s="456" t="s">
        <v>476</v>
      </c>
      <c r="D6938" s="457">
        <v>0.09</v>
      </c>
    </row>
    <row r="6939" spans="1:4" ht="13.5" x14ac:dyDescent="0.25">
      <c r="A6939" s="456">
        <v>95370</v>
      </c>
      <c r="B6939" s="456" t="s">
        <v>3403</v>
      </c>
      <c r="C6939" s="456" t="s">
        <v>476</v>
      </c>
      <c r="D6939" s="457">
        <v>0.19</v>
      </c>
    </row>
    <row r="6940" spans="1:4" ht="13.5" x14ac:dyDescent="0.25">
      <c r="A6940" s="456">
        <v>95371</v>
      </c>
      <c r="B6940" s="456" t="s">
        <v>3404</v>
      </c>
      <c r="C6940" s="456" t="s">
        <v>476</v>
      </c>
      <c r="D6940" s="457">
        <v>0.27</v>
      </c>
    </row>
    <row r="6941" spans="1:4" ht="13.5" x14ac:dyDescent="0.25">
      <c r="A6941" s="456">
        <v>95372</v>
      </c>
      <c r="B6941" s="456" t="s">
        <v>3405</v>
      </c>
      <c r="C6941" s="456" t="s">
        <v>476</v>
      </c>
      <c r="D6941" s="457">
        <v>0.19</v>
      </c>
    </row>
    <row r="6942" spans="1:4" ht="13.5" x14ac:dyDescent="0.25">
      <c r="A6942" s="456">
        <v>95373</v>
      </c>
      <c r="B6942" s="456" t="s">
        <v>3406</v>
      </c>
      <c r="C6942" s="456" t="s">
        <v>476</v>
      </c>
      <c r="D6942" s="457">
        <v>0.18</v>
      </c>
    </row>
    <row r="6943" spans="1:4" ht="13.5" x14ac:dyDescent="0.25">
      <c r="A6943" s="456">
        <v>95374</v>
      </c>
      <c r="B6943" s="456" t="s">
        <v>3407</v>
      </c>
      <c r="C6943" s="456" t="s">
        <v>476</v>
      </c>
      <c r="D6943" s="457">
        <v>0.19</v>
      </c>
    </row>
    <row r="6944" spans="1:4" ht="13.5" x14ac:dyDescent="0.25">
      <c r="A6944" s="456">
        <v>95375</v>
      </c>
      <c r="B6944" s="456" t="s">
        <v>3408</v>
      </c>
      <c r="C6944" s="456" t="s">
        <v>476</v>
      </c>
      <c r="D6944" s="457">
        <v>0.19</v>
      </c>
    </row>
    <row r="6945" spans="1:4" ht="13.5" x14ac:dyDescent="0.25">
      <c r="A6945" s="456">
        <v>95376</v>
      </c>
      <c r="B6945" s="456" t="s">
        <v>3409</v>
      </c>
      <c r="C6945" s="456" t="s">
        <v>476</v>
      </c>
      <c r="D6945" s="457">
        <v>0.04</v>
      </c>
    </row>
    <row r="6946" spans="1:4" ht="13.5" x14ac:dyDescent="0.25">
      <c r="A6946" s="456">
        <v>95377</v>
      </c>
      <c r="B6946" s="456" t="s">
        <v>3410</v>
      </c>
      <c r="C6946" s="456" t="s">
        <v>476</v>
      </c>
      <c r="D6946" s="457">
        <v>0.14000000000000001</v>
      </c>
    </row>
    <row r="6947" spans="1:4" ht="13.5" x14ac:dyDescent="0.25">
      <c r="A6947" s="456">
        <v>95378</v>
      </c>
      <c r="B6947" s="456" t="s">
        <v>3411</v>
      </c>
      <c r="C6947" s="456" t="s">
        <v>476</v>
      </c>
      <c r="D6947" s="457">
        <v>0.2</v>
      </c>
    </row>
    <row r="6948" spans="1:4" ht="13.5" x14ac:dyDescent="0.25">
      <c r="A6948" s="456">
        <v>95379</v>
      </c>
      <c r="B6948" s="456" t="s">
        <v>3412</v>
      </c>
      <c r="C6948" s="456" t="s">
        <v>476</v>
      </c>
      <c r="D6948" s="457">
        <v>0.14000000000000001</v>
      </c>
    </row>
    <row r="6949" spans="1:4" ht="13.5" x14ac:dyDescent="0.25">
      <c r="A6949" s="456">
        <v>95380</v>
      </c>
      <c r="B6949" s="456" t="s">
        <v>3413</v>
      </c>
      <c r="C6949" s="456" t="s">
        <v>476</v>
      </c>
      <c r="D6949" s="457">
        <v>0.2</v>
      </c>
    </row>
    <row r="6950" spans="1:4" ht="13.5" x14ac:dyDescent="0.25">
      <c r="A6950" s="456">
        <v>95382</v>
      </c>
      <c r="B6950" s="456" t="s">
        <v>3414</v>
      </c>
      <c r="C6950" s="456" t="s">
        <v>476</v>
      </c>
      <c r="D6950" s="457">
        <v>0.14000000000000001</v>
      </c>
    </row>
    <row r="6951" spans="1:4" ht="13.5" x14ac:dyDescent="0.25">
      <c r="A6951" s="456">
        <v>95383</v>
      </c>
      <c r="B6951" s="456" t="s">
        <v>3415</v>
      </c>
      <c r="C6951" s="456" t="s">
        <v>476</v>
      </c>
      <c r="D6951" s="457">
        <v>0.15</v>
      </c>
    </row>
    <row r="6952" spans="1:4" ht="13.5" x14ac:dyDescent="0.25">
      <c r="A6952" s="456">
        <v>95384</v>
      </c>
      <c r="B6952" s="456" t="s">
        <v>3416</v>
      </c>
      <c r="C6952" s="456" t="s">
        <v>476</v>
      </c>
      <c r="D6952" s="457">
        <v>0.19</v>
      </c>
    </row>
    <row r="6953" spans="1:4" ht="13.5" x14ac:dyDescent="0.25">
      <c r="A6953" s="456">
        <v>95385</v>
      </c>
      <c r="B6953" s="456" t="s">
        <v>3417</v>
      </c>
      <c r="C6953" s="456" t="s">
        <v>476</v>
      </c>
      <c r="D6953" s="457">
        <v>0.14000000000000001</v>
      </c>
    </row>
    <row r="6954" spans="1:4" ht="13.5" x14ac:dyDescent="0.25">
      <c r="A6954" s="456">
        <v>95386</v>
      </c>
      <c r="B6954" s="456" t="s">
        <v>3418</v>
      </c>
      <c r="C6954" s="456" t="s">
        <v>476</v>
      </c>
      <c r="D6954" s="457">
        <v>0.11</v>
      </c>
    </row>
    <row r="6955" spans="1:4" ht="13.5" x14ac:dyDescent="0.25">
      <c r="A6955" s="456">
        <v>95387</v>
      </c>
      <c r="B6955" s="456" t="s">
        <v>3419</v>
      </c>
      <c r="C6955" s="456" t="s">
        <v>476</v>
      </c>
      <c r="D6955" s="457">
        <v>0.16</v>
      </c>
    </row>
    <row r="6956" spans="1:4" ht="13.5" x14ac:dyDescent="0.25">
      <c r="A6956" s="456">
        <v>95388</v>
      </c>
      <c r="B6956" s="456" t="s">
        <v>3420</v>
      </c>
      <c r="C6956" s="456" t="s">
        <v>476</v>
      </c>
      <c r="D6956" s="457">
        <v>0.06</v>
      </c>
    </row>
    <row r="6957" spans="1:4" ht="13.5" x14ac:dyDescent="0.25">
      <c r="A6957" s="456">
        <v>95389</v>
      </c>
      <c r="B6957" s="456" t="s">
        <v>3421</v>
      </c>
      <c r="C6957" s="456" t="s">
        <v>476</v>
      </c>
      <c r="D6957" s="457">
        <v>7.0000000000000007E-2</v>
      </c>
    </row>
    <row r="6958" spans="1:4" ht="13.5" x14ac:dyDescent="0.25">
      <c r="A6958" s="456">
        <v>95390</v>
      </c>
      <c r="B6958" s="456" t="s">
        <v>3422</v>
      </c>
      <c r="C6958" s="456" t="s">
        <v>476</v>
      </c>
      <c r="D6958" s="457">
        <v>0.05</v>
      </c>
    </row>
    <row r="6959" spans="1:4" ht="13.5" x14ac:dyDescent="0.25">
      <c r="A6959" s="456">
        <v>95391</v>
      </c>
      <c r="B6959" s="456" t="s">
        <v>3423</v>
      </c>
      <c r="C6959" s="456" t="s">
        <v>476</v>
      </c>
      <c r="D6959" s="457">
        <v>0.1</v>
      </c>
    </row>
    <row r="6960" spans="1:4" ht="13.5" x14ac:dyDescent="0.25">
      <c r="A6960" s="456">
        <v>95392</v>
      </c>
      <c r="B6960" s="456" t="s">
        <v>3424</v>
      </c>
      <c r="C6960" s="456" t="s">
        <v>476</v>
      </c>
      <c r="D6960" s="457">
        <v>0.06</v>
      </c>
    </row>
    <row r="6961" spans="1:4" ht="13.5" x14ac:dyDescent="0.25">
      <c r="A6961" s="456">
        <v>95393</v>
      </c>
      <c r="B6961" s="456" t="s">
        <v>3425</v>
      </c>
      <c r="C6961" s="456" t="s">
        <v>476</v>
      </c>
      <c r="D6961" s="457">
        <v>0.26</v>
      </c>
    </row>
    <row r="6962" spans="1:4" ht="13.5" x14ac:dyDescent="0.25">
      <c r="A6962" s="456">
        <v>95394</v>
      </c>
      <c r="B6962" s="456" t="s">
        <v>3426</v>
      </c>
      <c r="C6962" s="456" t="s">
        <v>476</v>
      </c>
      <c r="D6962" s="457">
        <v>0.44</v>
      </c>
    </row>
    <row r="6963" spans="1:4" ht="13.5" x14ac:dyDescent="0.25">
      <c r="A6963" s="456">
        <v>95395</v>
      </c>
      <c r="B6963" s="456" t="s">
        <v>3427</v>
      </c>
      <c r="C6963" s="456" t="s">
        <v>476</v>
      </c>
      <c r="D6963" s="457">
        <v>0.63</v>
      </c>
    </row>
    <row r="6964" spans="1:4" ht="13.5" x14ac:dyDescent="0.25">
      <c r="A6964" s="456">
        <v>95396</v>
      </c>
      <c r="B6964" s="456" t="s">
        <v>3428</v>
      </c>
      <c r="C6964" s="456" t="s">
        <v>476</v>
      </c>
      <c r="D6964" s="457">
        <v>0.84</v>
      </c>
    </row>
    <row r="6965" spans="1:4" ht="13.5" x14ac:dyDescent="0.25">
      <c r="A6965" s="456">
        <v>95397</v>
      </c>
      <c r="B6965" s="456" t="s">
        <v>3429</v>
      </c>
      <c r="C6965" s="456" t="s">
        <v>476</v>
      </c>
      <c r="D6965" s="457">
        <v>0.08</v>
      </c>
    </row>
    <row r="6966" spans="1:4" ht="13.5" x14ac:dyDescent="0.25">
      <c r="A6966" s="456">
        <v>95398</v>
      </c>
      <c r="B6966" s="456" t="s">
        <v>3430</v>
      </c>
      <c r="C6966" s="456" t="s">
        <v>476</v>
      </c>
      <c r="D6966" s="457">
        <v>0.05</v>
      </c>
    </row>
    <row r="6967" spans="1:4" ht="13.5" x14ac:dyDescent="0.25">
      <c r="A6967" s="456">
        <v>95399</v>
      </c>
      <c r="B6967" s="456" t="s">
        <v>3431</v>
      </c>
      <c r="C6967" s="456" t="s">
        <v>476</v>
      </c>
      <c r="D6967" s="457">
        <v>7.0000000000000007E-2</v>
      </c>
    </row>
    <row r="6968" spans="1:4" ht="13.5" x14ac:dyDescent="0.25">
      <c r="A6968" s="456">
        <v>95400</v>
      </c>
      <c r="B6968" s="456" t="s">
        <v>3432</v>
      </c>
      <c r="C6968" s="456" t="s">
        <v>476</v>
      </c>
      <c r="D6968" s="457">
        <v>0.08</v>
      </c>
    </row>
    <row r="6969" spans="1:4" ht="13.5" x14ac:dyDescent="0.25">
      <c r="A6969" s="456">
        <v>95401</v>
      </c>
      <c r="B6969" s="456" t="s">
        <v>3433</v>
      </c>
      <c r="C6969" s="456" t="s">
        <v>476</v>
      </c>
      <c r="D6969" s="457">
        <v>0.36</v>
      </c>
    </row>
    <row r="6970" spans="1:4" ht="13.5" x14ac:dyDescent="0.25">
      <c r="A6970" s="456">
        <v>95402</v>
      </c>
      <c r="B6970" s="456" t="s">
        <v>3434</v>
      </c>
      <c r="C6970" s="456" t="s">
        <v>476</v>
      </c>
      <c r="D6970" s="457">
        <v>1.0900000000000001</v>
      </c>
    </row>
    <row r="6971" spans="1:4" ht="13.5" x14ac:dyDescent="0.25">
      <c r="A6971" s="456">
        <v>95403</v>
      </c>
      <c r="B6971" s="456" t="s">
        <v>3435</v>
      </c>
      <c r="C6971" s="456" t="s">
        <v>476</v>
      </c>
      <c r="D6971" s="457">
        <v>1.24</v>
      </c>
    </row>
    <row r="6972" spans="1:4" ht="13.5" x14ac:dyDescent="0.25">
      <c r="A6972" s="456">
        <v>95404</v>
      </c>
      <c r="B6972" s="456" t="s">
        <v>3436</v>
      </c>
      <c r="C6972" s="456" t="s">
        <v>476</v>
      </c>
      <c r="D6972" s="457">
        <v>1.7</v>
      </c>
    </row>
    <row r="6973" spans="1:4" ht="13.5" x14ac:dyDescent="0.25">
      <c r="A6973" s="456">
        <v>95405</v>
      </c>
      <c r="B6973" s="456" t="s">
        <v>3437</v>
      </c>
      <c r="C6973" s="456" t="s">
        <v>476</v>
      </c>
      <c r="D6973" s="457">
        <v>0.55000000000000004</v>
      </c>
    </row>
    <row r="6974" spans="1:4" ht="13.5" x14ac:dyDescent="0.25">
      <c r="A6974" s="456">
        <v>95406</v>
      </c>
      <c r="B6974" s="456" t="s">
        <v>3438</v>
      </c>
      <c r="C6974" s="456" t="s">
        <v>476</v>
      </c>
      <c r="D6974" s="457">
        <v>0.1</v>
      </c>
    </row>
    <row r="6975" spans="1:4" ht="13.5" x14ac:dyDescent="0.25">
      <c r="A6975" s="456">
        <v>95407</v>
      </c>
      <c r="B6975" s="456" t="s">
        <v>3439</v>
      </c>
      <c r="C6975" s="456" t="s">
        <v>476</v>
      </c>
      <c r="D6975" s="457">
        <v>2.39</v>
      </c>
    </row>
    <row r="6976" spans="1:4" ht="13.5" x14ac:dyDescent="0.25">
      <c r="A6976" s="456">
        <v>95408</v>
      </c>
      <c r="B6976" s="456" t="s">
        <v>3440</v>
      </c>
      <c r="C6976" s="456" t="s">
        <v>196</v>
      </c>
      <c r="D6976" s="457">
        <v>7.17</v>
      </c>
    </row>
    <row r="6977" spans="1:4" ht="13.5" x14ac:dyDescent="0.25">
      <c r="A6977" s="456">
        <v>95409</v>
      </c>
      <c r="B6977" s="456" t="s">
        <v>3441</v>
      </c>
      <c r="C6977" s="456" t="s">
        <v>196</v>
      </c>
      <c r="D6977" s="457">
        <v>13.57</v>
      </c>
    </row>
    <row r="6978" spans="1:4" ht="13.5" x14ac:dyDescent="0.25">
      <c r="A6978" s="456">
        <v>95410</v>
      </c>
      <c r="B6978" s="456" t="s">
        <v>3442</v>
      </c>
      <c r="C6978" s="456" t="s">
        <v>196</v>
      </c>
      <c r="D6978" s="457">
        <v>10.24</v>
      </c>
    </row>
    <row r="6979" spans="1:4" ht="13.5" x14ac:dyDescent="0.25">
      <c r="A6979" s="456">
        <v>95411</v>
      </c>
      <c r="B6979" s="456" t="s">
        <v>3443</v>
      </c>
      <c r="C6979" s="456" t="s">
        <v>196</v>
      </c>
      <c r="D6979" s="457">
        <v>10.85</v>
      </c>
    </row>
    <row r="6980" spans="1:4" ht="13.5" x14ac:dyDescent="0.25">
      <c r="A6980" s="456">
        <v>95412</v>
      </c>
      <c r="B6980" s="456" t="s">
        <v>3444</v>
      </c>
      <c r="C6980" s="456" t="s">
        <v>196</v>
      </c>
      <c r="D6980" s="457">
        <v>10.85</v>
      </c>
    </row>
    <row r="6981" spans="1:4" ht="13.5" x14ac:dyDescent="0.25">
      <c r="A6981" s="456">
        <v>95413</v>
      </c>
      <c r="B6981" s="456" t="s">
        <v>3445</v>
      </c>
      <c r="C6981" s="456" t="s">
        <v>196</v>
      </c>
      <c r="D6981" s="457">
        <v>8.7200000000000006</v>
      </c>
    </row>
    <row r="6982" spans="1:4" ht="13.5" x14ac:dyDescent="0.25">
      <c r="A6982" s="456">
        <v>95414</v>
      </c>
      <c r="B6982" s="456" t="s">
        <v>3446</v>
      </c>
      <c r="C6982" s="456" t="s">
        <v>196</v>
      </c>
      <c r="D6982" s="457">
        <v>35.479999999999997</v>
      </c>
    </row>
    <row r="6983" spans="1:4" ht="13.5" x14ac:dyDescent="0.25">
      <c r="A6983" s="456">
        <v>95415</v>
      </c>
      <c r="B6983" s="456" t="s">
        <v>3447</v>
      </c>
      <c r="C6983" s="456" t="s">
        <v>196</v>
      </c>
      <c r="D6983" s="457">
        <v>146.52000000000001</v>
      </c>
    </row>
    <row r="6984" spans="1:4" ht="13.5" x14ac:dyDescent="0.25">
      <c r="A6984" s="456">
        <v>95416</v>
      </c>
      <c r="B6984" s="456" t="s">
        <v>3448</v>
      </c>
      <c r="C6984" s="456" t="s">
        <v>196</v>
      </c>
      <c r="D6984" s="457">
        <v>7.03</v>
      </c>
    </row>
    <row r="6985" spans="1:4" ht="13.5" x14ac:dyDescent="0.25">
      <c r="A6985" s="456">
        <v>95417</v>
      </c>
      <c r="B6985" s="456" t="s">
        <v>3449</v>
      </c>
      <c r="C6985" s="456" t="s">
        <v>196</v>
      </c>
      <c r="D6985" s="457">
        <v>166.77</v>
      </c>
    </row>
    <row r="6986" spans="1:4" ht="13.5" x14ac:dyDescent="0.25">
      <c r="A6986" s="456">
        <v>95418</v>
      </c>
      <c r="B6986" s="456" t="s">
        <v>3450</v>
      </c>
      <c r="C6986" s="456" t="s">
        <v>196</v>
      </c>
      <c r="D6986" s="457">
        <v>227.97</v>
      </c>
    </row>
    <row r="6987" spans="1:4" ht="13.5" x14ac:dyDescent="0.25">
      <c r="A6987" s="456">
        <v>95419</v>
      </c>
      <c r="B6987" s="456" t="s">
        <v>3451</v>
      </c>
      <c r="C6987" s="456" t="s">
        <v>196</v>
      </c>
      <c r="D6987" s="457">
        <v>60.52</v>
      </c>
    </row>
    <row r="6988" spans="1:4" ht="13.5" x14ac:dyDescent="0.25">
      <c r="A6988" s="456">
        <v>95420</v>
      </c>
      <c r="B6988" s="456" t="s">
        <v>3452</v>
      </c>
      <c r="C6988" s="456" t="s">
        <v>196</v>
      </c>
      <c r="D6988" s="457">
        <v>85.97</v>
      </c>
    </row>
    <row r="6989" spans="1:4" ht="13.5" x14ac:dyDescent="0.25">
      <c r="A6989" s="456">
        <v>95421</v>
      </c>
      <c r="B6989" s="456" t="s">
        <v>3453</v>
      </c>
      <c r="C6989" s="456" t="s">
        <v>196</v>
      </c>
      <c r="D6989" s="457">
        <v>113.66</v>
      </c>
    </row>
    <row r="6990" spans="1:4" ht="13.5" x14ac:dyDescent="0.25">
      <c r="A6990" s="456">
        <v>95422</v>
      </c>
      <c r="B6990" s="456" t="s">
        <v>3454</v>
      </c>
      <c r="C6990" s="456" t="s">
        <v>196</v>
      </c>
      <c r="D6990" s="457">
        <v>49.33</v>
      </c>
    </row>
    <row r="6991" spans="1:4" ht="13.5" x14ac:dyDescent="0.25">
      <c r="A6991" s="456">
        <v>95423</v>
      </c>
      <c r="B6991" s="456" t="s">
        <v>3455</v>
      </c>
      <c r="C6991" s="456" t="s">
        <v>196</v>
      </c>
      <c r="D6991" s="457">
        <v>74.87</v>
      </c>
    </row>
    <row r="6992" spans="1:4" ht="13.5" x14ac:dyDescent="0.25">
      <c r="A6992" s="456">
        <v>95424</v>
      </c>
      <c r="B6992" s="456" t="s">
        <v>3456</v>
      </c>
      <c r="C6992" s="456" t="s">
        <v>196</v>
      </c>
      <c r="D6992" s="457">
        <v>14.35</v>
      </c>
    </row>
    <row r="6993" spans="1:4" ht="13.5" x14ac:dyDescent="0.25">
      <c r="A6993" s="456">
        <v>100288</v>
      </c>
      <c r="B6993" s="456" t="s">
        <v>7936</v>
      </c>
      <c r="C6993" s="456" t="s">
        <v>476</v>
      </c>
      <c r="D6993" s="457">
        <v>0.04</v>
      </c>
    </row>
    <row r="6994" spans="1:4" ht="13.5" x14ac:dyDescent="0.25">
      <c r="A6994" s="456">
        <v>100289</v>
      </c>
      <c r="B6994" s="456" t="s">
        <v>7937</v>
      </c>
      <c r="C6994" s="456" t="s">
        <v>476</v>
      </c>
      <c r="D6994" s="457">
        <v>16.670000000000002</v>
      </c>
    </row>
    <row r="6995" spans="1:4" ht="13.5" x14ac:dyDescent="0.25">
      <c r="A6995" s="456">
        <v>100290</v>
      </c>
      <c r="B6995" s="456" t="s">
        <v>7938</v>
      </c>
      <c r="C6995" s="456" t="s">
        <v>476</v>
      </c>
      <c r="D6995" s="457">
        <v>0.05</v>
      </c>
    </row>
    <row r="6996" spans="1:4" ht="13.5" x14ac:dyDescent="0.25">
      <c r="A6996" s="456">
        <v>100291</v>
      </c>
      <c r="B6996" s="456" t="s">
        <v>7939</v>
      </c>
      <c r="C6996" s="456" t="s">
        <v>476</v>
      </c>
      <c r="D6996" s="457">
        <v>0.15</v>
      </c>
    </row>
    <row r="6997" spans="1:4" ht="13.5" x14ac:dyDescent="0.25">
      <c r="A6997" s="456">
        <v>100292</v>
      </c>
      <c r="B6997" s="456" t="s">
        <v>7940</v>
      </c>
      <c r="C6997" s="456" t="s">
        <v>476</v>
      </c>
      <c r="D6997" s="457">
        <v>0.54</v>
      </c>
    </row>
    <row r="6998" spans="1:4" ht="13.5" x14ac:dyDescent="0.25">
      <c r="A6998" s="456">
        <v>100293</v>
      </c>
      <c r="B6998" s="456" t="s">
        <v>7941</v>
      </c>
      <c r="C6998" s="456" t="s">
        <v>476</v>
      </c>
      <c r="D6998" s="457">
        <v>0.14000000000000001</v>
      </c>
    </row>
    <row r="6999" spans="1:4" ht="13.5" x14ac:dyDescent="0.25">
      <c r="A6999" s="456">
        <v>100294</v>
      </c>
      <c r="B6999" s="456" t="s">
        <v>7942</v>
      </c>
      <c r="C6999" s="456" t="s">
        <v>476</v>
      </c>
      <c r="D6999" s="457">
        <v>0.26</v>
      </c>
    </row>
    <row r="7000" spans="1:4" ht="13.5" x14ac:dyDescent="0.25">
      <c r="A7000" s="456">
        <v>100295</v>
      </c>
      <c r="B7000" s="456" t="s">
        <v>7943</v>
      </c>
      <c r="C7000" s="456" t="s">
        <v>476</v>
      </c>
      <c r="D7000" s="457">
        <v>0.4</v>
      </c>
    </row>
    <row r="7001" spans="1:4" ht="13.5" x14ac:dyDescent="0.25">
      <c r="A7001" s="456">
        <v>100296</v>
      </c>
      <c r="B7001" s="456" t="s">
        <v>7944</v>
      </c>
      <c r="C7001" s="456" t="s">
        <v>476</v>
      </c>
      <c r="D7001" s="457">
        <v>0.86</v>
      </c>
    </row>
    <row r="7002" spans="1:4" ht="13.5" x14ac:dyDescent="0.25">
      <c r="A7002" s="456">
        <v>100297</v>
      </c>
      <c r="B7002" s="456" t="s">
        <v>7945</v>
      </c>
      <c r="C7002" s="456" t="s">
        <v>476</v>
      </c>
      <c r="D7002" s="457">
        <v>0.98</v>
      </c>
    </row>
    <row r="7003" spans="1:4" ht="13.5" x14ac:dyDescent="0.25">
      <c r="A7003" s="456">
        <v>100298</v>
      </c>
      <c r="B7003" s="456" t="s">
        <v>7946</v>
      </c>
      <c r="C7003" s="456" t="s">
        <v>476</v>
      </c>
      <c r="D7003" s="457">
        <v>0.4</v>
      </c>
    </row>
    <row r="7004" spans="1:4" ht="13.5" x14ac:dyDescent="0.25">
      <c r="A7004" s="456">
        <v>100299</v>
      </c>
      <c r="B7004" s="456" t="s">
        <v>7947</v>
      </c>
      <c r="C7004" s="456" t="s">
        <v>476</v>
      </c>
      <c r="D7004" s="457">
        <v>0.35</v>
      </c>
    </row>
    <row r="7005" spans="1:4" ht="13.5" x14ac:dyDescent="0.25">
      <c r="A7005" s="456">
        <v>100300</v>
      </c>
      <c r="B7005" s="456" t="s">
        <v>7948</v>
      </c>
      <c r="C7005" s="456" t="s">
        <v>476</v>
      </c>
      <c r="D7005" s="457">
        <v>13.86</v>
      </c>
    </row>
    <row r="7006" spans="1:4" ht="13.5" x14ac:dyDescent="0.25">
      <c r="A7006" s="456">
        <v>100301</v>
      </c>
      <c r="B7006" s="456" t="s">
        <v>7949</v>
      </c>
      <c r="C7006" s="456" t="s">
        <v>476</v>
      </c>
      <c r="D7006" s="457">
        <v>19.02</v>
      </c>
    </row>
    <row r="7007" spans="1:4" ht="13.5" x14ac:dyDescent="0.25">
      <c r="A7007" s="456">
        <v>100302</v>
      </c>
      <c r="B7007" s="456" t="s">
        <v>7950</v>
      </c>
      <c r="C7007" s="456" t="s">
        <v>476</v>
      </c>
      <c r="D7007" s="457">
        <v>135.68</v>
      </c>
    </row>
    <row r="7008" spans="1:4" ht="13.5" x14ac:dyDescent="0.25">
      <c r="A7008" s="456">
        <v>100303</v>
      </c>
      <c r="B7008" s="456" t="s">
        <v>7951</v>
      </c>
      <c r="C7008" s="456" t="s">
        <v>476</v>
      </c>
      <c r="D7008" s="457">
        <v>16.87</v>
      </c>
    </row>
    <row r="7009" spans="1:4" ht="13.5" x14ac:dyDescent="0.25">
      <c r="A7009" s="456">
        <v>100304</v>
      </c>
      <c r="B7009" s="456" t="s">
        <v>7952</v>
      </c>
      <c r="C7009" s="456" t="s">
        <v>476</v>
      </c>
      <c r="D7009" s="457">
        <v>65.23</v>
      </c>
    </row>
    <row r="7010" spans="1:4" ht="13.5" x14ac:dyDescent="0.25">
      <c r="A7010" s="456">
        <v>100305</v>
      </c>
      <c r="B7010" s="456" t="s">
        <v>7953</v>
      </c>
      <c r="C7010" s="456" t="s">
        <v>476</v>
      </c>
      <c r="D7010" s="457">
        <v>94.87</v>
      </c>
    </row>
    <row r="7011" spans="1:4" ht="13.5" x14ac:dyDescent="0.25">
      <c r="A7011" s="456">
        <v>100306</v>
      </c>
      <c r="B7011" s="456" t="s">
        <v>7954</v>
      </c>
      <c r="C7011" s="456" t="s">
        <v>476</v>
      </c>
      <c r="D7011" s="457">
        <v>106.82</v>
      </c>
    </row>
    <row r="7012" spans="1:4" ht="13.5" x14ac:dyDescent="0.25">
      <c r="A7012" s="456">
        <v>100307</v>
      </c>
      <c r="B7012" s="456" t="s">
        <v>7955</v>
      </c>
      <c r="C7012" s="456" t="s">
        <v>476</v>
      </c>
      <c r="D7012" s="457">
        <v>21.4</v>
      </c>
    </row>
    <row r="7013" spans="1:4" ht="13.5" x14ac:dyDescent="0.25">
      <c r="A7013" s="456">
        <v>100308</v>
      </c>
      <c r="B7013" s="456" t="s">
        <v>7956</v>
      </c>
      <c r="C7013" s="456" t="s">
        <v>476</v>
      </c>
      <c r="D7013" s="457">
        <v>23.44</v>
      </c>
    </row>
    <row r="7014" spans="1:4" ht="13.5" x14ac:dyDescent="0.25">
      <c r="A7014" s="456">
        <v>100309</v>
      </c>
      <c r="B7014" s="456" t="s">
        <v>7964</v>
      </c>
      <c r="C7014" s="456" t="s">
        <v>476</v>
      </c>
      <c r="D7014" s="457">
        <v>26.1</v>
      </c>
    </row>
    <row r="7015" spans="1:4" ht="13.5" x14ac:dyDescent="0.25">
      <c r="A7015" s="456">
        <v>100310</v>
      </c>
      <c r="B7015" s="456" t="s">
        <v>7957</v>
      </c>
      <c r="C7015" s="456" t="s">
        <v>196</v>
      </c>
      <c r="D7015" s="457">
        <v>6.68</v>
      </c>
    </row>
    <row r="7016" spans="1:4" ht="13.5" x14ac:dyDescent="0.25">
      <c r="A7016" s="456">
        <v>100311</v>
      </c>
      <c r="B7016" s="456" t="s">
        <v>7958</v>
      </c>
      <c r="C7016" s="456" t="s">
        <v>196</v>
      </c>
      <c r="D7016" s="457">
        <v>73.17</v>
      </c>
    </row>
    <row r="7017" spans="1:4" ht="13.5" x14ac:dyDescent="0.25">
      <c r="A7017" s="456">
        <v>100312</v>
      </c>
      <c r="B7017" s="456" t="s">
        <v>7959</v>
      </c>
      <c r="C7017" s="456" t="s">
        <v>196</v>
      </c>
      <c r="D7017" s="457">
        <v>90.77</v>
      </c>
    </row>
    <row r="7018" spans="1:4" ht="13.5" x14ac:dyDescent="0.25">
      <c r="A7018" s="456">
        <v>100313</v>
      </c>
      <c r="B7018" s="456" t="s">
        <v>7960</v>
      </c>
      <c r="C7018" s="456" t="s">
        <v>196</v>
      </c>
      <c r="D7018" s="457">
        <v>115.98</v>
      </c>
    </row>
    <row r="7019" spans="1:4" ht="13.5" x14ac:dyDescent="0.25">
      <c r="A7019" s="456">
        <v>100314</v>
      </c>
      <c r="B7019" s="456" t="s">
        <v>7961</v>
      </c>
      <c r="C7019" s="456" t="s">
        <v>196</v>
      </c>
      <c r="D7019" s="457">
        <v>130.85</v>
      </c>
    </row>
    <row r="7020" spans="1:4" ht="13.5" x14ac:dyDescent="0.25">
      <c r="A7020" s="456">
        <v>100315</v>
      </c>
      <c r="B7020" s="456" t="s">
        <v>7962</v>
      </c>
      <c r="C7020" s="456" t="s">
        <v>196</v>
      </c>
      <c r="D7020" s="457">
        <v>47.37</v>
      </c>
    </row>
    <row r="7021" spans="1:4" ht="13.5" x14ac:dyDescent="0.25">
      <c r="A7021" s="456">
        <v>100316</v>
      </c>
      <c r="B7021" s="456" t="s">
        <v>7948</v>
      </c>
      <c r="C7021" s="456" t="s">
        <v>196</v>
      </c>
      <c r="D7021" s="458">
        <v>2467.41</v>
      </c>
    </row>
    <row r="7022" spans="1:4" ht="13.5" x14ac:dyDescent="0.25">
      <c r="A7022" s="456">
        <v>100317</v>
      </c>
      <c r="B7022" s="456" t="s">
        <v>7963</v>
      </c>
      <c r="C7022" s="456" t="s">
        <v>196</v>
      </c>
      <c r="D7022" s="458">
        <v>23966.29</v>
      </c>
    </row>
    <row r="7023" spans="1:4" ht="13.5" x14ac:dyDescent="0.25">
      <c r="A7023" s="456">
        <v>100318</v>
      </c>
      <c r="B7023" s="456" t="s">
        <v>7952</v>
      </c>
      <c r="C7023" s="456" t="s">
        <v>196</v>
      </c>
      <c r="D7023" s="458">
        <v>11587.13</v>
      </c>
    </row>
    <row r="7024" spans="1:4" ht="13.5" x14ac:dyDescent="0.25">
      <c r="A7024" s="456">
        <v>100319</v>
      </c>
      <c r="B7024" s="456" t="s">
        <v>7953</v>
      </c>
      <c r="C7024" s="456" t="s">
        <v>196</v>
      </c>
      <c r="D7024" s="458">
        <v>16742.09</v>
      </c>
    </row>
    <row r="7025" spans="1:4" ht="13.5" x14ac:dyDescent="0.25">
      <c r="A7025" s="456">
        <v>100320</v>
      </c>
      <c r="B7025" s="456" t="s">
        <v>7954</v>
      </c>
      <c r="C7025" s="456" t="s">
        <v>196</v>
      </c>
      <c r="D7025" s="458">
        <v>18851.259999999998</v>
      </c>
    </row>
    <row r="7026" spans="1:4" ht="13.5" x14ac:dyDescent="0.25">
      <c r="A7026" s="456">
        <v>100321</v>
      </c>
      <c r="B7026" s="456" t="s">
        <v>7964</v>
      </c>
      <c r="C7026" s="456" t="s">
        <v>196</v>
      </c>
      <c r="D7026" s="458">
        <v>4619.22</v>
      </c>
    </row>
    <row r="7027" spans="1:4" ht="13.5" x14ac:dyDescent="0.25">
      <c r="A7027" s="456">
        <v>100533</v>
      </c>
      <c r="B7027" s="456" t="s">
        <v>8542</v>
      </c>
      <c r="C7027" s="456" t="s">
        <v>476</v>
      </c>
      <c r="D7027" s="457">
        <v>16.96</v>
      </c>
    </row>
    <row r="7028" spans="1:4" ht="13.5" x14ac:dyDescent="0.25">
      <c r="A7028" s="456">
        <v>100534</v>
      </c>
      <c r="B7028" s="456" t="s">
        <v>8542</v>
      </c>
      <c r="C7028" s="456" t="s">
        <v>196</v>
      </c>
      <c r="D7028" s="458">
        <v>3018.79</v>
      </c>
    </row>
    <row r="7029" spans="1:4" ht="13.5" x14ac:dyDescent="0.25">
      <c r="A7029" s="456">
        <v>100535</v>
      </c>
      <c r="B7029" s="456" t="s">
        <v>8543</v>
      </c>
      <c r="C7029" s="456" t="s">
        <v>476</v>
      </c>
      <c r="D7029" s="457">
        <v>0.22</v>
      </c>
    </row>
    <row r="7030" spans="1:4" ht="13.5" x14ac:dyDescent="0.25">
      <c r="A7030" s="456">
        <v>100536</v>
      </c>
      <c r="B7030" s="456" t="s">
        <v>8544</v>
      </c>
      <c r="C7030" s="456" t="s">
        <v>196</v>
      </c>
      <c r="D7030" s="457">
        <v>29.8</v>
      </c>
    </row>
    <row r="7031" spans="1:4" ht="13.5" x14ac:dyDescent="0.25">
      <c r="A7031" s="456">
        <v>101284</v>
      </c>
      <c r="B7031" s="456" t="s">
        <v>9976</v>
      </c>
      <c r="C7031" s="456" t="s">
        <v>476</v>
      </c>
      <c r="D7031" s="457">
        <v>1.34</v>
      </c>
    </row>
    <row r="7032" spans="1:4" ht="13.5" x14ac:dyDescent="0.25">
      <c r="A7032" s="456">
        <v>101285</v>
      </c>
      <c r="B7032" s="456" t="s">
        <v>9977</v>
      </c>
      <c r="C7032" s="456" t="s">
        <v>476</v>
      </c>
      <c r="D7032" s="457">
        <v>0.35</v>
      </c>
    </row>
    <row r="7033" spans="1:4" ht="13.5" x14ac:dyDescent="0.25">
      <c r="A7033" s="456">
        <v>101286</v>
      </c>
      <c r="B7033" s="456" t="s">
        <v>9978</v>
      </c>
      <c r="C7033" s="456" t="s">
        <v>196</v>
      </c>
      <c r="D7033" s="457">
        <v>14.87</v>
      </c>
    </row>
    <row r="7034" spans="1:4" ht="13.5" x14ac:dyDescent="0.25">
      <c r="A7034" s="456">
        <v>101287</v>
      </c>
      <c r="B7034" s="456" t="s">
        <v>9979</v>
      </c>
      <c r="C7034" s="456" t="s">
        <v>196</v>
      </c>
      <c r="D7034" s="457">
        <v>47.28</v>
      </c>
    </row>
    <row r="7035" spans="1:4" ht="13.5" x14ac:dyDescent="0.25">
      <c r="A7035" s="456">
        <v>101288</v>
      </c>
      <c r="B7035" s="456" t="s">
        <v>9980</v>
      </c>
      <c r="C7035" s="456" t="s">
        <v>196</v>
      </c>
      <c r="D7035" s="457">
        <v>10.68</v>
      </c>
    </row>
    <row r="7036" spans="1:4" ht="13.5" x14ac:dyDescent="0.25">
      <c r="A7036" s="456">
        <v>101289</v>
      </c>
      <c r="B7036" s="456" t="s">
        <v>9981</v>
      </c>
      <c r="C7036" s="456" t="s">
        <v>196</v>
      </c>
      <c r="D7036" s="457">
        <v>14.87</v>
      </c>
    </row>
    <row r="7037" spans="1:4" ht="13.5" x14ac:dyDescent="0.25">
      <c r="A7037" s="456">
        <v>101290</v>
      </c>
      <c r="B7037" s="456" t="s">
        <v>9982</v>
      </c>
      <c r="C7037" s="456" t="s">
        <v>196</v>
      </c>
      <c r="D7037" s="457">
        <v>20.63</v>
      </c>
    </row>
    <row r="7038" spans="1:4" ht="13.5" x14ac:dyDescent="0.25">
      <c r="A7038" s="456">
        <v>101291</v>
      </c>
      <c r="B7038" s="456" t="s">
        <v>9983</v>
      </c>
      <c r="C7038" s="456" t="s">
        <v>196</v>
      </c>
      <c r="D7038" s="457">
        <v>16.100000000000001</v>
      </c>
    </row>
    <row r="7039" spans="1:4" ht="13.5" x14ac:dyDescent="0.25">
      <c r="A7039" s="456">
        <v>101292</v>
      </c>
      <c r="B7039" s="456" t="s">
        <v>9984</v>
      </c>
      <c r="C7039" s="456" t="s">
        <v>196</v>
      </c>
      <c r="D7039" s="457">
        <v>16.09</v>
      </c>
    </row>
    <row r="7040" spans="1:4" ht="13.5" x14ac:dyDescent="0.25">
      <c r="A7040" s="456">
        <v>101293</v>
      </c>
      <c r="B7040" s="456" t="s">
        <v>9985</v>
      </c>
      <c r="C7040" s="456" t="s">
        <v>196</v>
      </c>
      <c r="D7040" s="457">
        <v>19.98</v>
      </c>
    </row>
    <row r="7041" spans="1:4" ht="13.5" x14ac:dyDescent="0.25">
      <c r="A7041" s="456">
        <v>101294</v>
      </c>
      <c r="B7041" s="456" t="s">
        <v>9986</v>
      </c>
      <c r="C7041" s="456" t="s">
        <v>196</v>
      </c>
      <c r="D7041" s="457">
        <v>22.24</v>
      </c>
    </row>
    <row r="7042" spans="1:4" ht="13.5" x14ac:dyDescent="0.25">
      <c r="A7042" s="456">
        <v>101295</v>
      </c>
      <c r="B7042" s="456" t="s">
        <v>9987</v>
      </c>
      <c r="C7042" s="456" t="s">
        <v>196</v>
      </c>
      <c r="D7042" s="457">
        <v>19.05</v>
      </c>
    </row>
    <row r="7043" spans="1:4" ht="13.5" x14ac:dyDescent="0.25">
      <c r="A7043" s="456">
        <v>101296</v>
      </c>
      <c r="B7043" s="456" t="s">
        <v>9988</v>
      </c>
      <c r="C7043" s="456" t="s">
        <v>196</v>
      </c>
      <c r="D7043" s="457">
        <v>25.17</v>
      </c>
    </row>
    <row r="7044" spans="1:4" ht="13.5" x14ac:dyDescent="0.25">
      <c r="A7044" s="456">
        <v>101297</v>
      </c>
      <c r="B7044" s="456" t="s">
        <v>9989</v>
      </c>
      <c r="C7044" s="456" t="s">
        <v>196</v>
      </c>
      <c r="D7044" s="457">
        <v>19.690000000000001</v>
      </c>
    </row>
    <row r="7045" spans="1:4" ht="13.5" x14ac:dyDescent="0.25">
      <c r="A7045" s="456">
        <v>101298</v>
      </c>
      <c r="B7045" s="456" t="s">
        <v>9990</v>
      </c>
      <c r="C7045" s="456" t="s">
        <v>196</v>
      </c>
      <c r="D7045" s="457">
        <v>12.95</v>
      </c>
    </row>
    <row r="7046" spans="1:4" ht="13.5" x14ac:dyDescent="0.25">
      <c r="A7046" s="456">
        <v>101299</v>
      </c>
      <c r="B7046" s="456" t="s">
        <v>9991</v>
      </c>
      <c r="C7046" s="456" t="s">
        <v>196</v>
      </c>
      <c r="D7046" s="457">
        <v>19.05</v>
      </c>
    </row>
    <row r="7047" spans="1:4" ht="13.5" x14ac:dyDescent="0.25">
      <c r="A7047" s="456">
        <v>101300</v>
      </c>
      <c r="B7047" s="456" t="s">
        <v>9992</v>
      </c>
      <c r="C7047" s="456" t="s">
        <v>196</v>
      </c>
      <c r="D7047" s="457">
        <v>14.87</v>
      </c>
    </row>
    <row r="7048" spans="1:4" ht="13.5" x14ac:dyDescent="0.25">
      <c r="A7048" s="456">
        <v>101301</v>
      </c>
      <c r="B7048" s="456" t="s">
        <v>9993</v>
      </c>
      <c r="C7048" s="456" t="s">
        <v>196</v>
      </c>
      <c r="D7048" s="457">
        <v>5.86</v>
      </c>
    </row>
    <row r="7049" spans="1:4" ht="13.5" x14ac:dyDescent="0.25">
      <c r="A7049" s="456">
        <v>101302</v>
      </c>
      <c r="B7049" s="456" t="s">
        <v>9994</v>
      </c>
      <c r="C7049" s="456" t="s">
        <v>196</v>
      </c>
      <c r="D7049" s="457">
        <v>21.21</v>
      </c>
    </row>
    <row r="7050" spans="1:4" ht="13.5" x14ac:dyDescent="0.25">
      <c r="A7050" s="456">
        <v>101303</v>
      </c>
      <c r="B7050" s="456" t="s">
        <v>9995</v>
      </c>
      <c r="C7050" s="456" t="s">
        <v>196</v>
      </c>
      <c r="D7050" s="457">
        <v>54.28</v>
      </c>
    </row>
    <row r="7051" spans="1:4" ht="13.5" x14ac:dyDescent="0.25">
      <c r="A7051" s="456">
        <v>101304</v>
      </c>
      <c r="B7051" s="456" t="s">
        <v>9996</v>
      </c>
      <c r="C7051" s="456" t="s">
        <v>196</v>
      </c>
      <c r="D7051" s="457">
        <v>25.61</v>
      </c>
    </row>
    <row r="7052" spans="1:4" ht="13.5" x14ac:dyDescent="0.25">
      <c r="A7052" s="456">
        <v>101305</v>
      </c>
      <c r="B7052" s="456" t="s">
        <v>9997</v>
      </c>
      <c r="C7052" s="456" t="s">
        <v>196</v>
      </c>
      <c r="D7052" s="457">
        <v>22.22</v>
      </c>
    </row>
    <row r="7053" spans="1:4" ht="13.5" x14ac:dyDescent="0.25">
      <c r="A7053" s="456">
        <v>101307</v>
      </c>
      <c r="B7053" s="456" t="s">
        <v>9998</v>
      </c>
      <c r="C7053" s="456" t="s">
        <v>196</v>
      </c>
      <c r="D7053" s="457">
        <v>18.100000000000001</v>
      </c>
    </row>
    <row r="7054" spans="1:4" ht="13.5" x14ac:dyDescent="0.25">
      <c r="A7054" s="456">
        <v>101308</v>
      </c>
      <c r="B7054" s="456" t="s">
        <v>9999</v>
      </c>
      <c r="C7054" s="456" t="s">
        <v>196</v>
      </c>
      <c r="D7054" s="457">
        <v>14.16</v>
      </c>
    </row>
    <row r="7055" spans="1:4" ht="13.5" x14ac:dyDescent="0.25">
      <c r="A7055" s="456">
        <v>101309</v>
      </c>
      <c r="B7055" s="456" t="s">
        <v>10000</v>
      </c>
      <c r="C7055" s="456" t="s">
        <v>196</v>
      </c>
      <c r="D7055" s="457">
        <v>20.63</v>
      </c>
    </row>
    <row r="7056" spans="1:4" ht="13.5" x14ac:dyDescent="0.25">
      <c r="A7056" s="456">
        <v>101310</v>
      </c>
      <c r="B7056" s="456" t="s">
        <v>10001</v>
      </c>
      <c r="C7056" s="456" t="s">
        <v>196</v>
      </c>
      <c r="D7056" s="457">
        <v>24.12</v>
      </c>
    </row>
    <row r="7057" spans="1:4" ht="13.5" x14ac:dyDescent="0.25">
      <c r="A7057" s="456">
        <v>101311</v>
      </c>
      <c r="B7057" s="456" t="s">
        <v>10002</v>
      </c>
      <c r="C7057" s="456" t="s">
        <v>196</v>
      </c>
      <c r="D7057" s="457">
        <v>19.98</v>
      </c>
    </row>
    <row r="7058" spans="1:4" ht="13.5" x14ac:dyDescent="0.25">
      <c r="A7058" s="456">
        <v>101312</v>
      </c>
      <c r="B7058" s="456" t="s">
        <v>10003</v>
      </c>
      <c r="C7058" s="456" t="s">
        <v>196</v>
      </c>
      <c r="D7058" s="457">
        <v>12.3</v>
      </c>
    </row>
    <row r="7059" spans="1:4" ht="13.5" x14ac:dyDescent="0.25">
      <c r="A7059" s="456">
        <v>101313</v>
      </c>
      <c r="B7059" s="456" t="s">
        <v>10004</v>
      </c>
      <c r="C7059" s="456" t="s">
        <v>196</v>
      </c>
      <c r="D7059" s="457">
        <v>67.209999999999994</v>
      </c>
    </row>
    <row r="7060" spans="1:4" ht="13.5" x14ac:dyDescent="0.25">
      <c r="A7060" s="456">
        <v>101314</v>
      </c>
      <c r="B7060" s="456" t="s">
        <v>10005</v>
      </c>
      <c r="C7060" s="456" t="s">
        <v>196</v>
      </c>
      <c r="D7060" s="457">
        <v>67.209999999999994</v>
      </c>
    </row>
    <row r="7061" spans="1:4" ht="13.5" x14ac:dyDescent="0.25">
      <c r="A7061" s="456">
        <v>101315</v>
      </c>
      <c r="B7061" s="456" t="s">
        <v>10006</v>
      </c>
      <c r="C7061" s="456" t="s">
        <v>196</v>
      </c>
      <c r="D7061" s="457">
        <v>56.19</v>
      </c>
    </row>
    <row r="7062" spans="1:4" ht="13.5" x14ac:dyDescent="0.25">
      <c r="A7062" s="456">
        <v>101316</v>
      </c>
      <c r="B7062" s="456" t="s">
        <v>10007</v>
      </c>
      <c r="C7062" s="456" t="s">
        <v>196</v>
      </c>
      <c r="D7062" s="457">
        <v>32.29</v>
      </c>
    </row>
    <row r="7063" spans="1:4" ht="13.5" x14ac:dyDescent="0.25">
      <c r="A7063" s="456">
        <v>101317</v>
      </c>
      <c r="B7063" s="456" t="s">
        <v>10008</v>
      </c>
      <c r="C7063" s="456" t="s">
        <v>196</v>
      </c>
      <c r="D7063" s="457">
        <v>179.32</v>
      </c>
    </row>
    <row r="7064" spans="1:4" ht="13.5" x14ac:dyDescent="0.25">
      <c r="A7064" s="456">
        <v>101318</v>
      </c>
      <c r="B7064" s="456" t="s">
        <v>10009</v>
      </c>
      <c r="C7064" s="456" t="s">
        <v>196</v>
      </c>
      <c r="D7064" s="457">
        <v>322.52</v>
      </c>
    </row>
    <row r="7065" spans="1:4" ht="13.5" x14ac:dyDescent="0.25">
      <c r="A7065" s="456">
        <v>101319</v>
      </c>
      <c r="B7065" s="456" t="s">
        <v>10010</v>
      </c>
      <c r="C7065" s="456" t="s">
        <v>196</v>
      </c>
      <c r="D7065" s="457">
        <v>47.14</v>
      </c>
    </row>
    <row r="7066" spans="1:4" ht="13.5" x14ac:dyDescent="0.25">
      <c r="A7066" s="456">
        <v>101320</v>
      </c>
      <c r="B7066" s="456" t="s">
        <v>10011</v>
      </c>
      <c r="C7066" s="456" t="s">
        <v>196</v>
      </c>
      <c r="D7066" s="457">
        <v>16.149999999999999</v>
      </c>
    </row>
    <row r="7067" spans="1:4" ht="13.5" x14ac:dyDescent="0.25">
      <c r="A7067" s="456">
        <v>101322</v>
      </c>
      <c r="B7067" s="456" t="s">
        <v>10012</v>
      </c>
      <c r="C7067" s="456" t="s">
        <v>196</v>
      </c>
      <c r="D7067" s="457">
        <v>19.100000000000001</v>
      </c>
    </row>
    <row r="7068" spans="1:4" ht="13.5" x14ac:dyDescent="0.25">
      <c r="A7068" s="456">
        <v>101323</v>
      </c>
      <c r="B7068" s="456" t="s">
        <v>10013</v>
      </c>
      <c r="C7068" s="456" t="s">
        <v>196</v>
      </c>
      <c r="D7068" s="457">
        <v>32.369999999999997</v>
      </c>
    </row>
    <row r="7069" spans="1:4" ht="13.5" x14ac:dyDescent="0.25">
      <c r="A7069" s="456">
        <v>101324</v>
      </c>
      <c r="B7069" s="456" t="s">
        <v>10014</v>
      </c>
      <c r="C7069" s="456" t="s">
        <v>196</v>
      </c>
      <c r="D7069" s="457">
        <v>6.77</v>
      </c>
    </row>
    <row r="7070" spans="1:4" ht="13.5" x14ac:dyDescent="0.25">
      <c r="A7070" s="456">
        <v>101325</v>
      </c>
      <c r="B7070" s="456" t="s">
        <v>10015</v>
      </c>
      <c r="C7070" s="456" t="s">
        <v>196</v>
      </c>
      <c r="D7070" s="457">
        <v>19.68</v>
      </c>
    </row>
    <row r="7071" spans="1:4" ht="13.5" x14ac:dyDescent="0.25">
      <c r="A7071" s="456">
        <v>101326</v>
      </c>
      <c r="B7071" s="456" t="s">
        <v>10016</v>
      </c>
      <c r="C7071" s="456" t="s">
        <v>196</v>
      </c>
      <c r="D7071" s="457">
        <v>7.3</v>
      </c>
    </row>
    <row r="7072" spans="1:4" ht="13.5" x14ac:dyDescent="0.25">
      <c r="A7072" s="456">
        <v>101327</v>
      </c>
      <c r="B7072" s="456" t="s">
        <v>10017</v>
      </c>
      <c r="C7072" s="456" t="s">
        <v>196</v>
      </c>
      <c r="D7072" s="457">
        <v>5.78</v>
      </c>
    </row>
    <row r="7073" spans="1:4" ht="13.5" x14ac:dyDescent="0.25">
      <c r="A7073" s="456">
        <v>101328</v>
      </c>
      <c r="B7073" s="456" t="s">
        <v>10018</v>
      </c>
      <c r="C7073" s="456" t="s">
        <v>196</v>
      </c>
      <c r="D7073" s="457">
        <v>9.58</v>
      </c>
    </row>
    <row r="7074" spans="1:4" ht="13.5" x14ac:dyDescent="0.25">
      <c r="A7074" s="456">
        <v>101329</v>
      </c>
      <c r="B7074" s="456" t="s">
        <v>10019</v>
      </c>
      <c r="C7074" s="456" t="s">
        <v>196</v>
      </c>
      <c r="D7074" s="457">
        <v>31.62</v>
      </c>
    </row>
    <row r="7075" spans="1:4" ht="13.5" x14ac:dyDescent="0.25">
      <c r="A7075" s="456">
        <v>101330</v>
      </c>
      <c r="B7075" s="456" t="s">
        <v>10020</v>
      </c>
      <c r="C7075" s="456" t="s">
        <v>196</v>
      </c>
      <c r="D7075" s="457">
        <v>23.74</v>
      </c>
    </row>
    <row r="7076" spans="1:4" ht="13.5" x14ac:dyDescent="0.25">
      <c r="A7076" s="456">
        <v>101331</v>
      </c>
      <c r="B7076" s="456" t="s">
        <v>10021</v>
      </c>
      <c r="C7076" s="456" t="s">
        <v>196</v>
      </c>
      <c r="D7076" s="457">
        <v>25.61</v>
      </c>
    </row>
    <row r="7077" spans="1:4" ht="13.5" x14ac:dyDescent="0.25">
      <c r="A7077" s="456">
        <v>101332</v>
      </c>
      <c r="B7077" s="456" t="s">
        <v>10022</v>
      </c>
      <c r="C7077" s="456" t="s">
        <v>196</v>
      </c>
      <c r="D7077" s="457">
        <v>6.65</v>
      </c>
    </row>
    <row r="7078" spans="1:4" ht="13.5" x14ac:dyDescent="0.25">
      <c r="A7078" s="456">
        <v>101333</v>
      </c>
      <c r="B7078" s="456" t="s">
        <v>10023</v>
      </c>
      <c r="C7078" s="456" t="s">
        <v>196</v>
      </c>
      <c r="D7078" s="457">
        <v>16.260000000000002</v>
      </c>
    </row>
    <row r="7079" spans="1:4" ht="13.5" x14ac:dyDescent="0.25">
      <c r="A7079" s="456">
        <v>101334</v>
      </c>
      <c r="B7079" s="456" t="s">
        <v>10024</v>
      </c>
      <c r="C7079" s="456" t="s">
        <v>196</v>
      </c>
      <c r="D7079" s="457">
        <v>54.77</v>
      </c>
    </row>
    <row r="7080" spans="1:4" ht="13.5" x14ac:dyDescent="0.25">
      <c r="A7080" s="456">
        <v>101335</v>
      </c>
      <c r="B7080" s="456" t="s">
        <v>10025</v>
      </c>
      <c r="C7080" s="456" t="s">
        <v>196</v>
      </c>
      <c r="D7080" s="457">
        <v>7.83</v>
      </c>
    </row>
    <row r="7081" spans="1:4" ht="13.5" x14ac:dyDescent="0.25">
      <c r="A7081" s="456">
        <v>101336</v>
      </c>
      <c r="B7081" s="456" t="s">
        <v>10026</v>
      </c>
      <c r="C7081" s="456" t="s">
        <v>196</v>
      </c>
      <c r="D7081" s="457">
        <v>27.38</v>
      </c>
    </row>
    <row r="7082" spans="1:4" ht="13.5" x14ac:dyDescent="0.25">
      <c r="A7082" s="456">
        <v>101337</v>
      </c>
      <c r="B7082" s="456" t="s">
        <v>10027</v>
      </c>
      <c r="C7082" s="456" t="s">
        <v>196</v>
      </c>
      <c r="D7082" s="457">
        <v>7.38</v>
      </c>
    </row>
    <row r="7083" spans="1:4" ht="13.5" x14ac:dyDescent="0.25">
      <c r="A7083" s="456">
        <v>101338</v>
      </c>
      <c r="B7083" s="456" t="s">
        <v>10028</v>
      </c>
      <c r="C7083" s="456" t="s">
        <v>196</v>
      </c>
      <c r="D7083" s="457">
        <v>12.41</v>
      </c>
    </row>
    <row r="7084" spans="1:4" ht="13.5" x14ac:dyDescent="0.25">
      <c r="A7084" s="456">
        <v>101339</v>
      </c>
      <c r="B7084" s="456" t="s">
        <v>10029</v>
      </c>
      <c r="C7084" s="456" t="s">
        <v>196</v>
      </c>
      <c r="D7084" s="457">
        <v>10.64</v>
      </c>
    </row>
    <row r="7085" spans="1:4" ht="13.5" x14ac:dyDescent="0.25">
      <c r="A7085" s="456">
        <v>101340</v>
      </c>
      <c r="B7085" s="456" t="s">
        <v>10030</v>
      </c>
      <c r="C7085" s="456" t="s">
        <v>196</v>
      </c>
      <c r="D7085" s="457">
        <v>10.27</v>
      </c>
    </row>
    <row r="7086" spans="1:4" ht="13.5" x14ac:dyDescent="0.25">
      <c r="A7086" s="456">
        <v>101341</v>
      </c>
      <c r="B7086" s="456" t="s">
        <v>10031</v>
      </c>
      <c r="C7086" s="456" t="s">
        <v>196</v>
      </c>
      <c r="D7086" s="457">
        <v>11.19</v>
      </c>
    </row>
    <row r="7087" spans="1:4" ht="13.5" x14ac:dyDescent="0.25">
      <c r="A7087" s="456">
        <v>101342</v>
      </c>
      <c r="B7087" s="456" t="s">
        <v>10032</v>
      </c>
      <c r="C7087" s="456" t="s">
        <v>196</v>
      </c>
      <c r="D7087" s="457">
        <v>13.1</v>
      </c>
    </row>
    <row r="7088" spans="1:4" ht="13.5" x14ac:dyDescent="0.25">
      <c r="A7088" s="456">
        <v>101343</v>
      </c>
      <c r="B7088" s="456" t="s">
        <v>10033</v>
      </c>
      <c r="C7088" s="456" t="s">
        <v>196</v>
      </c>
      <c r="D7088" s="457">
        <v>19.98</v>
      </c>
    </row>
    <row r="7089" spans="1:4" ht="13.5" x14ac:dyDescent="0.25">
      <c r="A7089" s="456">
        <v>101344</v>
      </c>
      <c r="B7089" s="456" t="s">
        <v>10034</v>
      </c>
      <c r="C7089" s="456" t="s">
        <v>196</v>
      </c>
      <c r="D7089" s="457">
        <v>20.45</v>
      </c>
    </row>
    <row r="7090" spans="1:4" ht="13.5" x14ac:dyDescent="0.25">
      <c r="A7090" s="456">
        <v>101345</v>
      </c>
      <c r="B7090" s="456" t="s">
        <v>10035</v>
      </c>
      <c r="C7090" s="456" t="s">
        <v>196</v>
      </c>
      <c r="D7090" s="457">
        <v>20.56</v>
      </c>
    </row>
    <row r="7091" spans="1:4" ht="13.5" x14ac:dyDescent="0.25">
      <c r="A7091" s="456">
        <v>101346</v>
      </c>
      <c r="B7091" s="456" t="s">
        <v>10036</v>
      </c>
      <c r="C7091" s="456" t="s">
        <v>196</v>
      </c>
      <c r="D7091" s="457">
        <v>17.89</v>
      </c>
    </row>
    <row r="7092" spans="1:4" ht="13.5" x14ac:dyDescent="0.25">
      <c r="A7092" s="456">
        <v>101347</v>
      </c>
      <c r="B7092" s="456" t="s">
        <v>10037</v>
      </c>
      <c r="C7092" s="456" t="s">
        <v>196</v>
      </c>
      <c r="D7092" s="457">
        <v>15.23</v>
      </c>
    </row>
    <row r="7093" spans="1:4" ht="13.5" x14ac:dyDescent="0.25">
      <c r="A7093" s="456">
        <v>101348</v>
      </c>
      <c r="B7093" s="456" t="s">
        <v>10038</v>
      </c>
      <c r="C7093" s="456" t="s">
        <v>196</v>
      </c>
      <c r="D7093" s="457">
        <v>8.6199999999999992</v>
      </c>
    </row>
    <row r="7094" spans="1:4" ht="13.5" x14ac:dyDescent="0.25">
      <c r="A7094" s="456">
        <v>101349</v>
      </c>
      <c r="B7094" s="456" t="s">
        <v>10039</v>
      </c>
      <c r="C7094" s="456" t="s">
        <v>196</v>
      </c>
      <c r="D7094" s="457">
        <v>13.32</v>
      </c>
    </row>
    <row r="7095" spans="1:4" ht="13.5" x14ac:dyDescent="0.25">
      <c r="A7095" s="456">
        <v>101350</v>
      </c>
      <c r="B7095" s="456" t="s">
        <v>10040</v>
      </c>
      <c r="C7095" s="456" t="s">
        <v>196</v>
      </c>
      <c r="D7095" s="457">
        <v>16.350000000000001</v>
      </c>
    </row>
    <row r="7096" spans="1:4" ht="13.5" x14ac:dyDescent="0.25">
      <c r="A7096" s="456">
        <v>101351</v>
      </c>
      <c r="B7096" s="456" t="s">
        <v>10041</v>
      </c>
      <c r="C7096" s="456" t="s">
        <v>196</v>
      </c>
      <c r="D7096" s="457">
        <v>11.94</v>
      </c>
    </row>
    <row r="7097" spans="1:4" ht="13.5" x14ac:dyDescent="0.25">
      <c r="A7097" s="456">
        <v>101352</v>
      </c>
      <c r="B7097" s="456" t="s">
        <v>10042</v>
      </c>
      <c r="C7097" s="456" t="s">
        <v>196</v>
      </c>
      <c r="D7097" s="457">
        <v>13.76</v>
      </c>
    </row>
    <row r="7098" spans="1:4" ht="13.5" x14ac:dyDescent="0.25">
      <c r="A7098" s="456">
        <v>101353</v>
      </c>
      <c r="B7098" s="456" t="s">
        <v>10043</v>
      </c>
      <c r="C7098" s="456" t="s">
        <v>196</v>
      </c>
      <c r="D7098" s="457">
        <v>10.94</v>
      </c>
    </row>
    <row r="7099" spans="1:4" ht="13.5" x14ac:dyDescent="0.25">
      <c r="A7099" s="456">
        <v>101354</v>
      </c>
      <c r="B7099" s="456" t="s">
        <v>10044</v>
      </c>
      <c r="C7099" s="456" t="s">
        <v>196</v>
      </c>
      <c r="D7099" s="457">
        <v>15.35</v>
      </c>
    </row>
    <row r="7100" spans="1:4" ht="13.5" x14ac:dyDescent="0.25">
      <c r="A7100" s="456">
        <v>101355</v>
      </c>
      <c r="B7100" s="456" t="s">
        <v>10045</v>
      </c>
      <c r="C7100" s="456" t="s">
        <v>196</v>
      </c>
      <c r="D7100" s="457">
        <v>11.81</v>
      </c>
    </row>
    <row r="7101" spans="1:4" ht="13.5" x14ac:dyDescent="0.25">
      <c r="A7101" s="456">
        <v>101356</v>
      </c>
      <c r="B7101" s="456" t="s">
        <v>10046</v>
      </c>
      <c r="C7101" s="456" t="s">
        <v>196</v>
      </c>
      <c r="D7101" s="457">
        <v>25.61</v>
      </c>
    </row>
    <row r="7102" spans="1:4" ht="13.5" x14ac:dyDescent="0.25">
      <c r="A7102" s="456">
        <v>101357</v>
      </c>
      <c r="B7102" s="456" t="s">
        <v>10047</v>
      </c>
      <c r="C7102" s="456" t="s">
        <v>196</v>
      </c>
      <c r="D7102" s="457">
        <v>36.869999999999997</v>
      </c>
    </row>
    <row r="7103" spans="1:4" ht="13.5" x14ac:dyDescent="0.25">
      <c r="A7103" s="456">
        <v>101358</v>
      </c>
      <c r="B7103" s="456" t="s">
        <v>10048</v>
      </c>
      <c r="C7103" s="456" t="s">
        <v>196</v>
      </c>
      <c r="D7103" s="457">
        <v>25.61</v>
      </c>
    </row>
    <row r="7104" spans="1:4" ht="13.5" x14ac:dyDescent="0.25">
      <c r="A7104" s="456">
        <v>101359</v>
      </c>
      <c r="B7104" s="456" t="s">
        <v>10049</v>
      </c>
      <c r="C7104" s="456" t="s">
        <v>196</v>
      </c>
      <c r="D7104" s="457">
        <v>24.87</v>
      </c>
    </row>
    <row r="7105" spans="1:4" ht="13.5" x14ac:dyDescent="0.25">
      <c r="A7105" s="456">
        <v>101360</v>
      </c>
      <c r="B7105" s="456" t="s">
        <v>10050</v>
      </c>
      <c r="C7105" s="456" t="s">
        <v>196</v>
      </c>
      <c r="D7105" s="457">
        <v>25.61</v>
      </c>
    </row>
    <row r="7106" spans="1:4" ht="13.5" x14ac:dyDescent="0.25">
      <c r="A7106" s="456">
        <v>101361</v>
      </c>
      <c r="B7106" s="456" t="s">
        <v>10051</v>
      </c>
      <c r="C7106" s="456" t="s">
        <v>196</v>
      </c>
      <c r="D7106" s="457">
        <v>26.52</v>
      </c>
    </row>
    <row r="7107" spans="1:4" ht="13.5" x14ac:dyDescent="0.25">
      <c r="A7107" s="456">
        <v>101362</v>
      </c>
      <c r="B7107" s="456" t="s">
        <v>10052</v>
      </c>
      <c r="C7107" s="456" t="s">
        <v>196</v>
      </c>
      <c r="D7107" s="457">
        <v>5.65</v>
      </c>
    </row>
    <row r="7108" spans="1:4" ht="13.5" x14ac:dyDescent="0.25">
      <c r="A7108" s="456">
        <v>101363</v>
      </c>
      <c r="B7108" s="456" t="s">
        <v>10053</v>
      </c>
      <c r="C7108" s="456" t="s">
        <v>196</v>
      </c>
      <c r="D7108" s="457">
        <v>19.98</v>
      </c>
    </row>
    <row r="7109" spans="1:4" ht="13.5" x14ac:dyDescent="0.25">
      <c r="A7109" s="456">
        <v>101364</v>
      </c>
      <c r="B7109" s="456" t="s">
        <v>10054</v>
      </c>
      <c r="C7109" s="456" t="s">
        <v>196</v>
      </c>
      <c r="D7109" s="457">
        <v>27.44</v>
      </c>
    </row>
    <row r="7110" spans="1:4" ht="13.5" x14ac:dyDescent="0.25">
      <c r="A7110" s="456">
        <v>101365</v>
      </c>
      <c r="B7110" s="456" t="s">
        <v>10055</v>
      </c>
      <c r="C7110" s="456" t="s">
        <v>196</v>
      </c>
      <c r="D7110" s="457">
        <v>19.98</v>
      </c>
    </row>
    <row r="7111" spans="1:4" ht="13.5" x14ac:dyDescent="0.25">
      <c r="A7111" s="456">
        <v>101366</v>
      </c>
      <c r="B7111" s="456" t="s">
        <v>10056</v>
      </c>
      <c r="C7111" s="456" t="s">
        <v>196</v>
      </c>
      <c r="D7111" s="457">
        <v>26.79</v>
      </c>
    </row>
    <row r="7112" spans="1:4" ht="13.5" x14ac:dyDescent="0.25">
      <c r="A7112" s="456">
        <v>101367</v>
      </c>
      <c r="B7112" s="456" t="s">
        <v>10057</v>
      </c>
      <c r="C7112" s="456" t="s">
        <v>196</v>
      </c>
      <c r="D7112" s="457">
        <v>19.98</v>
      </c>
    </row>
    <row r="7113" spans="1:4" ht="13.5" x14ac:dyDescent="0.25">
      <c r="A7113" s="456">
        <v>101368</v>
      </c>
      <c r="B7113" s="456" t="s">
        <v>10058</v>
      </c>
      <c r="C7113" s="456" t="s">
        <v>196</v>
      </c>
      <c r="D7113" s="457">
        <v>20.66</v>
      </c>
    </row>
    <row r="7114" spans="1:4" ht="13.5" x14ac:dyDescent="0.25">
      <c r="A7114" s="456">
        <v>101369</v>
      </c>
      <c r="B7114" s="456" t="s">
        <v>10059</v>
      </c>
      <c r="C7114" s="456" t="s">
        <v>196</v>
      </c>
      <c r="D7114" s="457">
        <v>26.5</v>
      </c>
    </row>
    <row r="7115" spans="1:4" ht="13.5" x14ac:dyDescent="0.25">
      <c r="A7115" s="456">
        <v>101370</v>
      </c>
      <c r="B7115" s="456" t="s">
        <v>10060</v>
      </c>
      <c r="C7115" s="456" t="s">
        <v>196</v>
      </c>
      <c r="D7115" s="457">
        <v>19.739999999999998</v>
      </c>
    </row>
    <row r="7116" spans="1:4" ht="13.5" x14ac:dyDescent="0.25">
      <c r="A7116" s="456">
        <v>101371</v>
      </c>
      <c r="B7116" s="456" t="s">
        <v>10061</v>
      </c>
      <c r="C7116" s="456" t="s">
        <v>196</v>
      </c>
      <c r="D7116" s="457">
        <v>22.08</v>
      </c>
    </row>
    <row r="7117" spans="1:4" ht="13.5" x14ac:dyDescent="0.25">
      <c r="A7117" s="456">
        <v>101372</v>
      </c>
      <c r="B7117" s="456" t="s">
        <v>10062</v>
      </c>
      <c r="C7117" s="456" t="s">
        <v>196</v>
      </c>
      <c r="D7117" s="457">
        <v>6.49</v>
      </c>
    </row>
    <row r="7118" spans="1:4" ht="13.5" x14ac:dyDescent="0.25">
      <c r="A7118" s="456">
        <v>101373</v>
      </c>
      <c r="B7118" s="456" t="s">
        <v>10063</v>
      </c>
      <c r="C7118" s="456" t="s">
        <v>476</v>
      </c>
      <c r="D7118" s="457">
        <v>145.83000000000001</v>
      </c>
    </row>
    <row r="7119" spans="1:4" ht="13.5" x14ac:dyDescent="0.25">
      <c r="A7119" s="456">
        <v>101374</v>
      </c>
      <c r="B7119" s="456" t="s">
        <v>3242</v>
      </c>
      <c r="C7119" s="456" t="s">
        <v>196</v>
      </c>
      <c r="D7119" s="458">
        <v>3032.38</v>
      </c>
    </row>
    <row r="7120" spans="1:4" ht="13.5" x14ac:dyDescent="0.25">
      <c r="A7120" s="456">
        <v>101375</v>
      </c>
      <c r="B7120" s="456" t="s">
        <v>10064</v>
      </c>
      <c r="C7120" s="456" t="s">
        <v>196</v>
      </c>
      <c r="D7120" s="458">
        <v>3021.61</v>
      </c>
    </row>
    <row r="7121" spans="1:4" ht="13.5" x14ac:dyDescent="0.25">
      <c r="A7121" s="456">
        <v>101376</v>
      </c>
      <c r="B7121" s="456" t="s">
        <v>10065</v>
      </c>
      <c r="C7121" s="456" t="s">
        <v>196</v>
      </c>
      <c r="D7121" s="458">
        <v>2237.44</v>
      </c>
    </row>
    <row r="7122" spans="1:4" ht="13.5" x14ac:dyDescent="0.25">
      <c r="A7122" s="456">
        <v>101377</v>
      </c>
      <c r="B7122" s="456" t="s">
        <v>3245</v>
      </c>
      <c r="C7122" s="456" t="s">
        <v>196</v>
      </c>
      <c r="D7122" s="458">
        <v>3032.38</v>
      </c>
    </row>
    <row r="7123" spans="1:4" ht="13.5" x14ac:dyDescent="0.25">
      <c r="A7123" s="456">
        <v>101378</v>
      </c>
      <c r="B7123" s="456" t="s">
        <v>7949</v>
      </c>
      <c r="C7123" s="456" t="s">
        <v>196</v>
      </c>
      <c r="D7123" s="458">
        <v>3429.61</v>
      </c>
    </row>
    <row r="7124" spans="1:4" ht="13.5" x14ac:dyDescent="0.25">
      <c r="A7124" s="456">
        <v>101379</v>
      </c>
      <c r="B7124" s="456" t="s">
        <v>10066</v>
      </c>
      <c r="C7124" s="456" t="s">
        <v>196</v>
      </c>
      <c r="D7124" s="458">
        <v>3207.23</v>
      </c>
    </row>
    <row r="7125" spans="1:4" ht="13.5" x14ac:dyDescent="0.25">
      <c r="A7125" s="456">
        <v>101380</v>
      </c>
      <c r="B7125" s="456" t="s">
        <v>3247</v>
      </c>
      <c r="C7125" s="456" t="s">
        <v>196</v>
      </c>
      <c r="D7125" s="458">
        <v>3184.45</v>
      </c>
    </row>
    <row r="7126" spans="1:4" ht="13.5" x14ac:dyDescent="0.25">
      <c r="A7126" s="456">
        <v>101381</v>
      </c>
      <c r="B7126" s="456" t="s">
        <v>3248</v>
      </c>
      <c r="C7126" s="456" t="s">
        <v>196</v>
      </c>
      <c r="D7126" s="458">
        <v>3757.98</v>
      </c>
    </row>
    <row r="7127" spans="1:4" ht="13.5" x14ac:dyDescent="0.25">
      <c r="A7127" s="456">
        <v>101382</v>
      </c>
      <c r="B7127" s="456" t="s">
        <v>10067</v>
      </c>
      <c r="C7127" s="456" t="s">
        <v>196</v>
      </c>
      <c r="D7127" s="458">
        <v>3189.32</v>
      </c>
    </row>
    <row r="7128" spans="1:4" ht="13.5" x14ac:dyDescent="0.25">
      <c r="A7128" s="456">
        <v>101383</v>
      </c>
      <c r="B7128" s="456" t="s">
        <v>7951</v>
      </c>
      <c r="C7128" s="456" t="s">
        <v>196</v>
      </c>
      <c r="D7128" s="458">
        <v>3036.56</v>
      </c>
    </row>
    <row r="7129" spans="1:4" ht="13.5" x14ac:dyDescent="0.25">
      <c r="A7129" s="456">
        <v>101384</v>
      </c>
      <c r="B7129" s="456" t="s">
        <v>3251</v>
      </c>
      <c r="C7129" s="456" t="s">
        <v>196</v>
      </c>
      <c r="D7129" s="458">
        <v>3110.32</v>
      </c>
    </row>
    <row r="7130" spans="1:4" ht="13.5" x14ac:dyDescent="0.25">
      <c r="A7130" s="456">
        <v>101385</v>
      </c>
      <c r="B7130" s="456" t="s">
        <v>10068</v>
      </c>
      <c r="C7130" s="456" t="s">
        <v>196</v>
      </c>
      <c r="D7130" s="458">
        <v>4185.8</v>
      </c>
    </row>
    <row r="7131" spans="1:4" ht="13.5" x14ac:dyDescent="0.25">
      <c r="A7131" s="456">
        <v>101386</v>
      </c>
      <c r="B7131" s="456" t="s">
        <v>3253</v>
      </c>
      <c r="C7131" s="456" t="s">
        <v>196</v>
      </c>
      <c r="D7131" s="458">
        <v>2560.2399999999998</v>
      </c>
    </row>
    <row r="7132" spans="1:4" ht="13.5" x14ac:dyDescent="0.25">
      <c r="A7132" s="456">
        <v>101387</v>
      </c>
      <c r="B7132" s="456" t="s">
        <v>10069</v>
      </c>
      <c r="C7132" s="456" t="s">
        <v>196</v>
      </c>
      <c r="D7132" s="458">
        <v>3036.56</v>
      </c>
    </row>
    <row r="7133" spans="1:4" ht="13.5" x14ac:dyDescent="0.25">
      <c r="A7133" s="456">
        <v>101388</v>
      </c>
      <c r="B7133" s="456" t="s">
        <v>3255</v>
      </c>
      <c r="C7133" s="456" t="s">
        <v>196</v>
      </c>
      <c r="D7133" s="458">
        <v>3011.57</v>
      </c>
    </row>
    <row r="7134" spans="1:4" ht="13.5" x14ac:dyDescent="0.25">
      <c r="A7134" s="456">
        <v>101389</v>
      </c>
      <c r="B7134" s="456" t="s">
        <v>3256</v>
      </c>
      <c r="C7134" s="456" t="s">
        <v>196</v>
      </c>
      <c r="D7134" s="458">
        <v>1450.2</v>
      </c>
    </row>
    <row r="7135" spans="1:4" ht="13.5" x14ac:dyDescent="0.25">
      <c r="A7135" s="456">
        <v>101390</v>
      </c>
      <c r="B7135" s="456" t="s">
        <v>10070</v>
      </c>
      <c r="C7135" s="456" t="s">
        <v>196</v>
      </c>
      <c r="D7135" s="458">
        <v>4470.6499999999996</v>
      </c>
    </row>
    <row r="7136" spans="1:4" ht="13.5" x14ac:dyDescent="0.25">
      <c r="A7136" s="456">
        <v>101391</v>
      </c>
      <c r="B7136" s="456" t="s">
        <v>10071</v>
      </c>
      <c r="C7136" s="456" t="s">
        <v>196</v>
      </c>
      <c r="D7136" s="458">
        <v>3763.61</v>
      </c>
    </row>
    <row r="7137" spans="1:4" ht="13.5" x14ac:dyDescent="0.25">
      <c r="A7137" s="456">
        <v>101392</v>
      </c>
      <c r="B7137" s="456" t="s">
        <v>10072</v>
      </c>
      <c r="C7137" s="456" t="s">
        <v>196</v>
      </c>
      <c r="D7137" s="458">
        <v>2746.82</v>
      </c>
    </row>
    <row r="7138" spans="1:4" ht="13.5" x14ac:dyDescent="0.25">
      <c r="A7138" s="456">
        <v>101394</v>
      </c>
      <c r="B7138" s="456" t="s">
        <v>3261</v>
      </c>
      <c r="C7138" s="456" t="s">
        <v>196</v>
      </c>
      <c r="D7138" s="458">
        <v>3490.76</v>
      </c>
    </row>
    <row r="7139" spans="1:4" ht="13.5" x14ac:dyDescent="0.25">
      <c r="A7139" s="456">
        <v>101395</v>
      </c>
      <c r="B7139" s="456" t="s">
        <v>10073</v>
      </c>
      <c r="C7139" s="456" t="s">
        <v>196</v>
      </c>
      <c r="D7139" s="458">
        <v>3190</v>
      </c>
    </row>
    <row r="7140" spans="1:4" ht="13.5" x14ac:dyDescent="0.25">
      <c r="A7140" s="456">
        <v>101396</v>
      </c>
      <c r="B7140" s="456" t="s">
        <v>10074</v>
      </c>
      <c r="C7140" s="456" t="s">
        <v>196</v>
      </c>
      <c r="D7140" s="458">
        <v>3576.11</v>
      </c>
    </row>
    <row r="7141" spans="1:4" ht="13.5" x14ac:dyDescent="0.25">
      <c r="A7141" s="456">
        <v>101397</v>
      </c>
      <c r="B7141" s="456" t="s">
        <v>3263</v>
      </c>
      <c r="C7141" s="456" t="s">
        <v>196</v>
      </c>
      <c r="D7141" s="458">
        <v>3736.22</v>
      </c>
    </row>
    <row r="7142" spans="1:4" ht="13.5" x14ac:dyDescent="0.25">
      <c r="A7142" s="456">
        <v>101398</v>
      </c>
      <c r="B7142" s="456" t="s">
        <v>10075</v>
      </c>
      <c r="C7142" s="456" t="s">
        <v>196</v>
      </c>
      <c r="D7142" s="458">
        <v>2467</v>
      </c>
    </row>
    <row r="7143" spans="1:4" ht="13.5" x14ac:dyDescent="0.25">
      <c r="A7143" s="456">
        <v>101399</v>
      </c>
      <c r="B7143" s="456" t="s">
        <v>3265</v>
      </c>
      <c r="C7143" s="456" t="s">
        <v>196</v>
      </c>
      <c r="D7143" s="458">
        <v>3904.42</v>
      </c>
    </row>
    <row r="7144" spans="1:4" ht="13.5" x14ac:dyDescent="0.25">
      <c r="A7144" s="456">
        <v>101400</v>
      </c>
      <c r="B7144" s="456" t="s">
        <v>10076</v>
      </c>
      <c r="C7144" s="456" t="s">
        <v>196</v>
      </c>
      <c r="D7144" s="458">
        <v>3904.42</v>
      </c>
    </row>
    <row r="7145" spans="1:4" ht="13.5" x14ac:dyDescent="0.25">
      <c r="A7145" s="456">
        <v>101401</v>
      </c>
      <c r="B7145" s="456" t="s">
        <v>3267</v>
      </c>
      <c r="C7145" s="456" t="s">
        <v>196</v>
      </c>
      <c r="D7145" s="458">
        <v>3925.74</v>
      </c>
    </row>
    <row r="7146" spans="1:4" ht="13.5" x14ac:dyDescent="0.25">
      <c r="A7146" s="456">
        <v>101402</v>
      </c>
      <c r="B7146" s="456" t="s">
        <v>3268</v>
      </c>
      <c r="C7146" s="456" t="s">
        <v>196</v>
      </c>
      <c r="D7146" s="458">
        <v>3758.98</v>
      </c>
    </row>
    <row r="7147" spans="1:4" ht="13.5" x14ac:dyDescent="0.25">
      <c r="A7147" s="456">
        <v>101403</v>
      </c>
      <c r="B7147" s="456" t="s">
        <v>10063</v>
      </c>
      <c r="C7147" s="456" t="s">
        <v>196</v>
      </c>
      <c r="D7147" s="458">
        <v>25726.6</v>
      </c>
    </row>
    <row r="7148" spans="1:4" ht="13.5" x14ac:dyDescent="0.25">
      <c r="A7148" s="456">
        <v>101404</v>
      </c>
      <c r="B7148" s="456" t="s">
        <v>3337</v>
      </c>
      <c r="C7148" s="456" t="s">
        <v>196</v>
      </c>
      <c r="D7148" s="458">
        <v>15970.45</v>
      </c>
    </row>
    <row r="7149" spans="1:4" ht="13.5" x14ac:dyDescent="0.25">
      <c r="A7149" s="456">
        <v>101405</v>
      </c>
      <c r="B7149" s="456" t="s">
        <v>3338</v>
      </c>
      <c r="C7149" s="456" t="s">
        <v>196</v>
      </c>
      <c r="D7149" s="458">
        <v>15543.82</v>
      </c>
    </row>
    <row r="7150" spans="1:4" ht="13.5" x14ac:dyDescent="0.25">
      <c r="A7150" s="456">
        <v>101407</v>
      </c>
      <c r="B7150" s="456" t="s">
        <v>3269</v>
      </c>
      <c r="C7150" s="456" t="s">
        <v>196</v>
      </c>
      <c r="D7150" s="458">
        <v>3632.78</v>
      </c>
    </row>
    <row r="7151" spans="1:4" ht="13.5" x14ac:dyDescent="0.25">
      <c r="A7151" s="456">
        <v>101408</v>
      </c>
      <c r="B7151" s="456" t="s">
        <v>3270</v>
      </c>
      <c r="C7151" s="456" t="s">
        <v>196</v>
      </c>
      <c r="D7151" s="458">
        <v>3427.07</v>
      </c>
    </row>
    <row r="7152" spans="1:4" ht="13.5" x14ac:dyDescent="0.25">
      <c r="A7152" s="456">
        <v>101409</v>
      </c>
      <c r="B7152" s="456" t="s">
        <v>10077</v>
      </c>
      <c r="C7152" s="456" t="s">
        <v>196</v>
      </c>
      <c r="D7152" s="458">
        <v>2904.66</v>
      </c>
    </row>
    <row r="7153" spans="1:4" ht="13.5" x14ac:dyDescent="0.25">
      <c r="A7153" s="456">
        <v>101410</v>
      </c>
      <c r="B7153" s="456" t="s">
        <v>3320</v>
      </c>
      <c r="C7153" s="456" t="s">
        <v>196</v>
      </c>
      <c r="D7153" s="458">
        <v>3286.45</v>
      </c>
    </row>
    <row r="7154" spans="1:4" ht="13.5" x14ac:dyDescent="0.25">
      <c r="A7154" s="456">
        <v>101411</v>
      </c>
      <c r="B7154" s="456" t="s">
        <v>10078</v>
      </c>
      <c r="C7154" s="456" t="s">
        <v>196</v>
      </c>
      <c r="D7154" s="458">
        <v>2174.56</v>
      </c>
    </row>
    <row r="7155" spans="1:4" ht="13.5" x14ac:dyDescent="0.25">
      <c r="A7155" s="456">
        <v>101412</v>
      </c>
      <c r="B7155" s="456" t="s">
        <v>10079</v>
      </c>
      <c r="C7155" s="456" t="s">
        <v>196</v>
      </c>
      <c r="D7155" s="458">
        <v>3958.26</v>
      </c>
    </row>
    <row r="7156" spans="1:4" ht="13.5" x14ac:dyDescent="0.25">
      <c r="A7156" s="456">
        <v>101413</v>
      </c>
      <c r="B7156" s="456" t="s">
        <v>3272</v>
      </c>
      <c r="C7156" s="456" t="s">
        <v>196</v>
      </c>
      <c r="D7156" s="458">
        <v>3533.88</v>
      </c>
    </row>
    <row r="7157" spans="1:4" ht="13.5" x14ac:dyDescent="0.25">
      <c r="A7157" s="456">
        <v>101414</v>
      </c>
      <c r="B7157" s="456" t="s">
        <v>10080</v>
      </c>
      <c r="C7157" s="456" t="s">
        <v>196</v>
      </c>
      <c r="D7157" s="458">
        <v>3763.61</v>
      </c>
    </row>
    <row r="7158" spans="1:4" ht="13.5" x14ac:dyDescent="0.25">
      <c r="A7158" s="456">
        <v>101415</v>
      </c>
      <c r="B7158" s="456" t="s">
        <v>10081</v>
      </c>
      <c r="C7158" s="456" t="s">
        <v>196</v>
      </c>
      <c r="D7158" s="458">
        <v>3928.7</v>
      </c>
    </row>
    <row r="7159" spans="1:4" ht="13.5" x14ac:dyDescent="0.25">
      <c r="A7159" s="456">
        <v>101416</v>
      </c>
      <c r="B7159" s="456" t="s">
        <v>7956</v>
      </c>
      <c r="C7159" s="456" t="s">
        <v>196</v>
      </c>
      <c r="D7159" s="458">
        <v>4185.5200000000004</v>
      </c>
    </row>
    <row r="7160" spans="1:4" ht="13.5" x14ac:dyDescent="0.25">
      <c r="A7160" s="456">
        <v>101417</v>
      </c>
      <c r="B7160" s="456" t="s">
        <v>10082</v>
      </c>
      <c r="C7160" s="456" t="s">
        <v>196</v>
      </c>
      <c r="D7160" s="458">
        <v>3823.74</v>
      </c>
    </row>
    <row r="7161" spans="1:4" ht="13.5" x14ac:dyDescent="0.25">
      <c r="A7161" s="456">
        <v>101418</v>
      </c>
      <c r="B7161" s="456" t="s">
        <v>10083</v>
      </c>
      <c r="C7161" s="456" t="s">
        <v>196</v>
      </c>
      <c r="D7161" s="458">
        <v>2731.03</v>
      </c>
    </row>
    <row r="7162" spans="1:4" ht="13.5" x14ac:dyDescent="0.25">
      <c r="A7162" s="456">
        <v>101419</v>
      </c>
      <c r="B7162" s="456" t="s">
        <v>10084</v>
      </c>
      <c r="C7162" s="456" t="s">
        <v>196</v>
      </c>
      <c r="D7162" s="458">
        <v>4111.53</v>
      </c>
    </row>
    <row r="7163" spans="1:4" ht="13.5" x14ac:dyDescent="0.25">
      <c r="A7163" s="456">
        <v>101420</v>
      </c>
      <c r="B7163" s="456" t="s">
        <v>10085</v>
      </c>
      <c r="C7163" s="456" t="s">
        <v>196</v>
      </c>
      <c r="D7163" s="458">
        <v>2913.24</v>
      </c>
    </row>
    <row r="7164" spans="1:4" ht="13.5" x14ac:dyDescent="0.25">
      <c r="A7164" s="456">
        <v>101421</v>
      </c>
      <c r="B7164" s="456" t="s">
        <v>10086</v>
      </c>
      <c r="C7164" s="456" t="s">
        <v>196</v>
      </c>
      <c r="D7164" s="458">
        <v>3824.19</v>
      </c>
    </row>
    <row r="7165" spans="1:4" ht="13.5" x14ac:dyDescent="0.25">
      <c r="A7165" s="456">
        <v>101422</v>
      </c>
      <c r="B7165" s="456" t="s">
        <v>10087</v>
      </c>
      <c r="C7165" s="456" t="s">
        <v>196</v>
      </c>
      <c r="D7165" s="458">
        <v>2874.75</v>
      </c>
    </row>
    <row r="7166" spans="1:4" ht="13.5" x14ac:dyDescent="0.25">
      <c r="A7166" s="456">
        <v>101423</v>
      </c>
      <c r="B7166" s="456" t="s">
        <v>10088</v>
      </c>
      <c r="C7166" s="456" t="s">
        <v>196</v>
      </c>
      <c r="D7166" s="458">
        <v>3256.42</v>
      </c>
    </row>
    <row r="7167" spans="1:4" ht="13.5" x14ac:dyDescent="0.25">
      <c r="A7167" s="456">
        <v>101424</v>
      </c>
      <c r="B7167" s="456" t="s">
        <v>10089</v>
      </c>
      <c r="C7167" s="456" t="s">
        <v>196</v>
      </c>
      <c r="D7167" s="458">
        <v>3460.8</v>
      </c>
    </row>
    <row r="7168" spans="1:4" ht="13.5" x14ac:dyDescent="0.25">
      <c r="A7168" s="456">
        <v>101425</v>
      </c>
      <c r="B7168" s="456" t="s">
        <v>10090</v>
      </c>
      <c r="C7168" s="456" t="s">
        <v>196</v>
      </c>
      <c r="D7168" s="458">
        <v>1750.38</v>
      </c>
    </row>
    <row r="7169" spans="1:4" ht="13.5" x14ac:dyDescent="0.25">
      <c r="A7169" s="456">
        <v>101426</v>
      </c>
      <c r="B7169" s="456" t="s">
        <v>10091</v>
      </c>
      <c r="C7169" s="456" t="s">
        <v>196</v>
      </c>
      <c r="D7169" s="458">
        <v>3169.16</v>
      </c>
    </row>
    <row r="7170" spans="1:4" ht="13.5" x14ac:dyDescent="0.25">
      <c r="A7170" s="456">
        <v>101427</v>
      </c>
      <c r="B7170" s="456" t="s">
        <v>3285</v>
      </c>
      <c r="C7170" s="456" t="s">
        <v>196</v>
      </c>
      <c r="D7170" s="458">
        <v>2820.74</v>
      </c>
    </row>
    <row r="7171" spans="1:4" ht="13.5" x14ac:dyDescent="0.25">
      <c r="A7171" s="456">
        <v>101428</v>
      </c>
      <c r="B7171" s="456" t="s">
        <v>10092</v>
      </c>
      <c r="C7171" s="456" t="s">
        <v>196</v>
      </c>
      <c r="D7171" s="458">
        <v>2747.37</v>
      </c>
    </row>
    <row r="7172" spans="1:4" ht="13.5" x14ac:dyDescent="0.25">
      <c r="A7172" s="456">
        <v>101429</v>
      </c>
      <c r="B7172" s="456" t="s">
        <v>10093</v>
      </c>
      <c r="C7172" s="456" t="s">
        <v>196</v>
      </c>
      <c r="D7172" s="458">
        <v>2929.34</v>
      </c>
    </row>
    <row r="7173" spans="1:4" ht="13.5" x14ac:dyDescent="0.25">
      <c r="A7173" s="456">
        <v>101430</v>
      </c>
      <c r="B7173" s="456" t="s">
        <v>10094</v>
      </c>
      <c r="C7173" s="456" t="s">
        <v>196</v>
      </c>
      <c r="D7173" s="458">
        <v>3305.01</v>
      </c>
    </row>
    <row r="7174" spans="1:4" ht="13.5" x14ac:dyDescent="0.25">
      <c r="A7174" s="456">
        <v>101431</v>
      </c>
      <c r="B7174" s="456" t="s">
        <v>3288</v>
      </c>
      <c r="C7174" s="456" t="s">
        <v>196</v>
      </c>
      <c r="D7174" s="458">
        <v>3557.19</v>
      </c>
    </row>
    <row r="7175" spans="1:4" ht="13.5" x14ac:dyDescent="0.25">
      <c r="A7175" s="456">
        <v>101432</v>
      </c>
      <c r="B7175" s="456" t="s">
        <v>10095</v>
      </c>
      <c r="C7175" s="456" t="s">
        <v>196</v>
      </c>
      <c r="D7175" s="458">
        <v>2767.53</v>
      </c>
    </row>
    <row r="7176" spans="1:4" ht="13.5" x14ac:dyDescent="0.25">
      <c r="A7176" s="456">
        <v>101433</v>
      </c>
      <c r="B7176" s="456" t="s">
        <v>3290</v>
      </c>
      <c r="C7176" s="456" t="s">
        <v>196</v>
      </c>
      <c r="D7176" s="458">
        <v>2778.74</v>
      </c>
    </row>
    <row r="7177" spans="1:4" ht="13.5" x14ac:dyDescent="0.25">
      <c r="A7177" s="456">
        <v>101434</v>
      </c>
      <c r="B7177" s="456" t="s">
        <v>10096</v>
      </c>
      <c r="C7177" s="456" t="s">
        <v>196</v>
      </c>
      <c r="D7177" s="458">
        <v>3260.17</v>
      </c>
    </row>
    <row r="7178" spans="1:4" ht="13.5" x14ac:dyDescent="0.25">
      <c r="A7178" s="456">
        <v>101435</v>
      </c>
      <c r="B7178" s="456" t="s">
        <v>10097</v>
      </c>
      <c r="C7178" s="456" t="s">
        <v>196</v>
      </c>
      <c r="D7178" s="458">
        <v>2883.33</v>
      </c>
    </row>
    <row r="7179" spans="1:4" ht="13.5" x14ac:dyDescent="0.25">
      <c r="A7179" s="456">
        <v>101436</v>
      </c>
      <c r="B7179" s="456" t="s">
        <v>3292</v>
      </c>
      <c r="C7179" s="456" t="s">
        <v>196</v>
      </c>
      <c r="D7179" s="458">
        <v>2422.54</v>
      </c>
    </row>
    <row r="7180" spans="1:4" ht="13.5" x14ac:dyDescent="0.25">
      <c r="A7180" s="456">
        <v>101437</v>
      </c>
      <c r="B7180" s="456" t="s">
        <v>10098</v>
      </c>
      <c r="C7180" s="456" t="s">
        <v>196</v>
      </c>
      <c r="D7180" s="458">
        <v>3349.04</v>
      </c>
    </row>
    <row r="7181" spans="1:4" ht="13.5" x14ac:dyDescent="0.25">
      <c r="A7181" s="456">
        <v>101438</v>
      </c>
      <c r="B7181" s="456" t="s">
        <v>3294</v>
      </c>
      <c r="C7181" s="456" t="s">
        <v>196</v>
      </c>
      <c r="D7181" s="458">
        <v>3944.84</v>
      </c>
    </row>
    <row r="7182" spans="1:4" ht="13.5" x14ac:dyDescent="0.25">
      <c r="A7182" s="456">
        <v>101439</v>
      </c>
      <c r="B7182" s="456" t="s">
        <v>3295</v>
      </c>
      <c r="C7182" s="456" t="s">
        <v>196</v>
      </c>
      <c r="D7182" s="458">
        <v>3075.59</v>
      </c>
    </row>
    <row r="7183" spans="1:4" ht="13.5" x14ac:dyDescent="0.25">
      <c r="A7183" s="456">
        <v>101440</v>
      </c>
      <c r="B7183" s="456" t="s">
        <v>10099</v>
      </c>
      <c r="C7183" s="456" t="s">
        <v>196</v>
      </c>
      <c r="D7183" s="458">
        <v>3434.16</v>
      </c>
    </row>
    <row r="7184" spans="1:4" ht="13.5" x14ac:dyDescent="0.25">
      <c r="A7184" s="456">
        <v>101441</v>
      </c>
      <c r="B7184" s="456" t="s">
        <v>3297</v>
      </c>
      <c r="C7184" s="456" t="s">
        <v>196</v>
      </c>
      <c r="D7184" s="458">
        <v>2879.04</v>
      </c>
    </row>
    <row r="7185" spans="1:4" ht="13.5" x14ac:dyDescent="0.25">
      <c r="A7185" s="456">
        <v>101442</v>
      </c>
      <c r="B7185" s="456" t="s">
        <v>10100</v>
      </c>
      <c r="C7185" s="456" t="s">
        <v>196</v>
      </c>
      <c r="D7185" s="458">
        <v>2900.33</v>
      </c>
    </row>
    <row r="7186" spans="1:4" ht="13.5" x14ac:dyDescent="0.25">
      <c r="A7186" s="456">
        <v>101443</v>
      </c>
      <c r="B7186" s="456" t="s">
        <v>3298</v>
      </c>
      <c r="C7186" s="456" t="s">
        <v>196</v>
      </c>
      <c r="D7186" s="458">
        <v>3051.14</v>
      </c>
    </row>
    <row r="7187" spans="1:4" ht="13.5" x14ac:dyDescent="0.25">
      <c r="A7187" s="456">
        <v>101444</v>
      </c>
      <c r="B7187" s="456" t="s">
        <v>3301</v>
      </c>
      <c r="C7187" s="456" t="s">
        <v>196</v>
      </c>
      <c r="D7187" s="458">
        <v>3763.61</v>
      </c>
    </row>
    <row r="7188" spans="1:4" ht="13.5" x14ac:dyDescent="0.25">
      <c r="A7188" s="456">
        <v>101445</v>
      </c>
      <c r="B7188" s="456" t="s">
        <v>3302</v>
      </c>
      <c r="C7188" s="456" t="s">
        <v>196</v>
      </c>
      <c r="D7188" s="458">
        <v>3774.87</v>
      </c>
    </row>
    <row r="7189" spans="1:4" ht="13.5" x14ac:dyDescent="0.25">
      <c r="A7189" s="456">
        <v>101446</v>
      </c>
      <c r="B7189" s="456" t="s">
        <v>3303</v>
      </c>
      <c r="C7189" s="456" t="s">
        <v>196</v>
      </c>
      <c r="D7189" s="458">
        <v>3981.46</v>
      </c>
    </row>
    <row r="7190" spans="1:4" ht="13.5" x14ac:dyDescent="0.25">
      <c r="A7190" s="456">
        <v>101447</v>
      </c>
      <c r="B7190" s="456" t="s">
        <v>3304</v>
      </c>
      <c r="C7190" s="456" t="s">
        <v>196</v>
      </c>
      <c r="D7190" s="458">
        <v>3899.26</v>
      </c>
    </row>
    <row r="7191" spans="1:4" ht="13.5" x14ac:dyDescent="0.25">
      <c r="A7191" s="456">
        <v>101448</v>
      </c>
      <c r="B7191" s="456" t="s">
        <v>3305</v>
      </c>
      <c r="C7191" s="456" t="s">
        <v>196</v>
      </c>
      <c r="D7191" s="458">
        <v>3981.46</v>
      </c>
    </row>
    <row r="7192" spans="1:4" ht="13.5" x14ac:dyDescent="0.25">
      <c r="A7192" s="456">
        <v>101449</v>
      </c>
      <c r="B7192" s="456" t="s">
        <v>10101</v>
      </c>
      <c r="C7192" s="456" t="s">
        <v>196</v>
      </c>
      <c r="D7192" s="458">
        <v>2773.6</v>
      </c>
    </row>
    <row r="7193" spans="1:4" ht="13.5" x14ac:dyDescent="0.25">
      <c r="A7193" s="456">
        <v>101450</v>
      </c>
      <c r="B7193" s="456" t="s">
        <v>3307</v>
      </c>
      <c r="C7193" s="456" t="s">
        <v>196</v>
      </c>
      <c r="D7193" s="458">
        <v>2552.94</v>
      </c>
    </row>
    <row r="7194" spans="1:4" ht="13.5" x14ac:dyDescent="0.25">
      <c r="A7194" s="456">
        <v>101451</v>
      </c>
      <c r="B7194" s="456" t="s">
        <v>3308</v>
      </c>
      <c r="C7194" s="456" t="s">
        <v>196</v>
      </c>
      <c r="D7194" s="458">
        <v>3757.98</v>
      </c>
    </row>
    <row r="7195" spans="1:4" ht="13.5" x14ac:dyDescent="0.25">
      <c r="A7195" s="456">
        <v>101452</v>
      </c>
      <c r="B7195" s="456" t="s">
        <v>10102</v>
      </c>
      <c r="C7195" s="456" t="s">
        <v>196</v>
      </c>
      <c r="D7195" s="458">
        <v>3024.14</v>
      </c>
    </row>
    <row r="7196" spans="1:4" ht="13.5" x14ac:dyDescent="0.25">
      <c r="A7196" s="456">
        <v>101453</v>
      </c>
      <c r="B7196" s="456" t="s">
        <v>3310</v>
      </c>
      <c r="C7196" s="456" t="s">
        <v>196</v>
      </c>
      <c r="D7196" s="458">
        <v>3912.85</v>
      </c>
    </row>
    <row r="7197" spans="1:4" ht="13.5" x14ac:dyDescent="0.25">
      <c r="A7197" s="456">
        <v>101454</v>
      </c>
      <c r="B7197" s="456" t="s">
        <v>10103</v>
      </c>
      <c r="C7197" s="456" t="s">
        <v>196</v>
      </c>
      <c r="D7197" s="458">
        <v>4878.42</v>
      </c>
    </row>
    <row r="7198" spans="1:4" ht="13.5" x14ac:dyDescent="0.25">
      <c r="A7198" s="456">
        <v>101455</v>
      </c>
      <c r="B7198" s="456" t="s">
        <v>3312</v>
      </c>
      <c r="C7198" s="456" t="s">
        <v>196</v>
      </c>
      <c r="D7198" s="458">
        <v>3736.22</v>
      </c>
    </row>
    <row r="7199" spans="1:4" ht="13.5" x14ac:dyDescent="0.25">
      <c r="A7199" s="456">
        <v>101456</v>
      </c>
      <c r="B7199" s="456" t="s">
        <v>10104</v>
      </c>
      <c r="C7199" s="456" t="s">
        <v>196</v>
      </c>
      <c r="D7199" s="458">
        <v>4377.17</v>
      </c>
    </row>
    <row r="7200" spans="1:4" ht="13.5" x14ac:dyDescent="0.25">
      <c r="A7200" s="456">
        <v>101457</v>
      </c>
      <c r="B7200" s="456" t="s">
        <v>10105</v>
      </c>
      <c r="C7200" s="456" t="s">
        <v>196</v>
      </c>
      <c r="D7200" s="458">
        <v>4482.16</v>
      </c>
    </row>
    <row r="7201" spans="1:4" ht="13.5" x14ac:dyDescent="0.25">
      <c r="A7201" s="456">
        <v>101458</v>
      </c>
      <c r="B7201" s="456" t="s">
        <v>10106</v>
      </c>
      <c r="C7201" s="456" t="s">
        <v>196</v>
      </c>
      <c r="D7201" s="458">
        <v>3702.52</v>
      </c>
    </row>
    <row r="7202" spans="1:4" ht="13.5" x14ac:dyDescent="0.25">
      <c r="A7202" s="456">
        <v>101459</v>
      </c>
      <c r="B7202" s="456" t="s">
        <v>3317</v>
      </c>
      <c r="C7202" s="456" t="s">
        <v>196</v>
      </c>
      <c r="D7202" s="458">
        <v>3372.4</v>
      </c>
    </row>
    <row r="7203" spans="1:4" ht="13.5" x14ac:dyDescent="0.25">
      <c r="A7203" s="456">
        <v>101460</v>
      </c>
      <c r="B7203" s="456" t="s">
        <v>7937</v>
      </c>
      <c r="C7203" s="456" t="s">
        <v>196</v>
      </c>
      <c r="D7203" s="458">
        <v>3003.19</v>
      </c>
    </row>
  </sheetData>
  <pageMargins left="0.78740157499999996" right="0.78740157499999996" top="0.984251969" bottom="0.984251969" header="0.5" footer="0.5"/>
  <pageSetup orientation="portrait" horizontalDpi="300" verticalDpi="30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24"/>
  <sheetViews>
    <sheetView showGridLines="0" tabSelected="1" view="pageBreakPreview" zoomScaleNormal="100" zoomScaleSheetLayoutView="100" zoomScalePageLayoutView="70" workbookViewId="0">
      <selection activeCell="H23" sqref="H23"/>
    </sheetView>
  </sheetViews>
  <sheetFormatPr defaultColWidth="11.42578125" defaultRowHeight="12.75" x14ac:dyDescent="0.25"/>
  <cols>
    <col min="1" max="1" width="8.7109375" style="56" customWidth="1"/>
    <col min="2" max="2" width="64.140625" style="56" customWidth="1"/>
    <col min="3" max="3" width="24.7109375" style="56" customWidth="1"/>
    <col min="4" max="4" width="29.85546875" style="56" customWidth="1"/>
    <col min="5" max="6" width="12.42578125" style="56" customWidth="1"/>
    <col min="7" max="16384" width="11.42578125" style="56"/>
  </cols>
  <sheetData>
    <row r="1" spans="1:9" s="50" customFormat="1" ht="15" x14ac:dyDescent="0.25">
      <c r="A1" s="628" t="s">
        <v>10733</v>
      </c>
      <c r="B1" s="629"/>
      <c r="C1" s="629"/>
      <c r="D1" s="630"/>
      <c r="E1" s="39"/>
      <c r="G1" s="23"/>
      <c r="H1" s="6"/>
      <c r="I1" s="52"/>
    </row>
    <row r="2" spans="1:9" s="50" customFormat="1" ht="15" x14ac:dyDescent="0.25">
      <c r="A2" s="642" t="s">
        <v>10734</v>
      </c>
      <c r="B2" s="643"/>
      <c r="C2" s="643"/>
      <c r="D2" s="644"/>
      <c r="E2" s="40"/>
      <c r="G2" s="24"/>
      <c r="H2" s="7"/>
      <c r="I2" s="55"/>
    </row>
    <row r="3" spans="1:9" s="50" customFormat="1" ht="15.75" thickBot="1" x14ac:dyDescent="0.3">
      <c r="A3" s="639" t="s">
        <v>10735</v>
      </c>
      <c r="B3" s="640"/>
      <c r="C3" s="640"/>
      <c r="D3" s="641"/>
      <c r="E3" s="40"/>
      <c r="G3" s="24"/>
      <c r="H3" s="7"/>
      <c r="I3" s="55"/>
    </row>
    <row r="4" spans="1:9" s="50" customFormat="1" ht="15" x14ac:dyDescent="0.25">
      <c r="A4" s="634" t="s">
        <v>11454</v>
      </c>
      <c r="B4" s="635"/>
      <c r="C4" s="638" t="s">
        <v>11456</v>
      </c>
      <c r="D4" s="630"/>
      <c r="E4" s="40"/>
      <c r="G4" s="24"/>
      <c r="H4" s="7"/>
      <c r="I4" s="55"/>
    </row>
    <row r="5" spans="1:9" s="50" customFormat="1" ht="15" x14ac:dyDescent="0.25">
      <c r="A5" s="636" t="s">
        <v>10535</v>
      </c>
      <c r="B5" s="637"/>
      <c r="C5" s="440" t="s">
        <v>11457</v>
      </c>
      <c r="D5" s="441"/>
      <c r="E5" s="40"/>
      <c r="G5" s="24"/>
      <c r="H5" s="7"/>
      <c r="I5" s="55"/>
    </row>
    <row r="6" spans="1:9" s="50" customFormat="1" ht="15.75" customHeight="1" thickBot="1" x14ac:dyDescent="0.3">
      <c r="A6" s="349" t="s">
        <v>10598</v>
      </c>
      <c r="B6" s="350"/>
      <c r="C6" s="645" t="s">
        <v>11458</v>
      </c>
      <c r="D6" s="646"/>
      <c r="E6" s="40"/>
      <c r="G6" s="24"/>
      <c r="H6" s="7"/>
      <c r="I6" s="55"/>
    </row>
    <row r="7" spans="1:9" s="50" customFormat="1" ht="15.75" customHeight="1" thickBot="1" x14ac:dyDescent="0.3">
      <c r="A7" s="451" t="s">
        <v>11455</v>
      </c>
      <c r="B7" s="452"/>
      <c r="C7" s="453"/>
      <c r="D7" s="454"/>
      <c r="E7" s="40"/>
      <c r="G7" s="24"/>
      <c r="H7" s="4"/>
      <c r="I7" s="455"/>
    </row>
    <row r="8" spans="1:9" s="50" customFormat="1" ht="15.75" customHeight="1" thickBot="1" x14ac:dyDescent="0.3">
      <c r="A8" s="647" t="s">
        <v>11459</v>
      </c>
      <c r="B8" s="648"/>
      <c r="C8" s="648"/>
      <c r="D8" s="649"/>
      <c r="E8" s="40"/>
      <c r="G8" s="24"/>
      <c r="H8" s="4"/>
      <c r="I8" s="455"/>
    </row>
    <row r="9" spans="1:9" s="57" customFormat="1" ht="27" customHeight="1" thickBot="1" x14ac:dyDescent="0.3">
      <c r="A9" s="631" t="s">
        <v>3464</v>
      </c>
      <c r="B9" s="632"/>
      <c r="C9" s="632"/>
      <c r="D9" s="633"/>
    </row>
    <row r="10" spans="1:9" s="59" customFormat="1" ht="19.5" customHeight="1" x14ac:dyDescent="0.25">
      <c r="A10" s="112" t="s">
        <v>3465</v>
      </c>
      <c r="B10" s="113" t="s">
        <v>3466</v>
      </c>
      <c r="C10" s="114" t="s">
        <v>3467</v>
      </c>
      <c r="D10" s="115" t="s">
        <v>3468</v>
      </c>
      <c r="E10" s="58"/>
    </row>
    <row r="11" spans="1:9" s="60" customFormat="1" ht="16.5" customHeight="1" x14ac:dyDescent="0.25">
      <c r="A11" s="116">
        <v>1</v>
      </c>
      <c r="B11" s="22" t="str">
        <f>'ORÇAMENTO SINT'!B12:I12</f>
        <v>SERVIÇOS PRELIMINARES</v>
      </c>
      <c r="C11" s="117">
        <f>'ORÇAMENTO SINT'!I23</f>
        <v>245620.16999999998</v>
      </c>
      <c r="D11" s="118">
        <f t="shared" ref="D11:D22" si="0">C11/$C$23</f>
        <v>9.8994908157982883E-2</v>
      </c>
    </row>
    <row r="12" spans="1:9" s="60" customFormat="1" ht="16.5" customHeight="1" x14ac:dyDescent="0.25">
      <c r="A12" s="116">
        <v>2</v>
      </c>
      <c r="B12" s="186" t="str">
        <f>'ORÇAMENTO SINT'!B25:I25</f>
        <v>ESTRUTURAL</v>
      </c>
      <c r="C12" s="117">
        <f>'ORÇAMENTO SINT'!I56</f>
        <v>583529.37999999989</v>
      </c>
      <c r="D12" s="118">
        <f t="shared" si="0"/>
        <v>0.23518604917741359</v>
      </c>
    </row>
    <row r="13" spans="1:9" s="60" customFormat="1" ht="16.5" customHeight="1" x14ac:dyDescent="0.25">
      <c r="A13" s="116">
        <v>3</v>
      </c>
      <c r="B13" s="22" t="str">
        <f>'ORÇAMENTO SINT'!B58:I58</f>
        <v>PISOS</v>
      </c>
      <c r="C13" s="117">
        <f>'ORÇAMENTO SINT'!I65</f>
        <v>334330.83999999997</v>
      </c>
      <c r="D13" s="118">
        <f t="shared" si="0"/>
        <v>0.13474891251879384</v>
      </c>
    </row>
    <row r="14" spans="1:9" s="60" customFormat="1" ht="16.5" customHeight="1" x14ac:dyDescent="0.25">
      <c r="A14" s="116">
        <v>4</v>
      </c>
      <c r="B14" s="184" t="str">
        <f>'ORÇAMENTO SINT'!B67:I67</f>
        <v>PAREDES E ESQUADRIAS</v>
      </c>
      <c r="C14" s="185">
        <f>'ORÇAMENTO SINT'!I75</f>
        <v>238446.87</v>
      </c>
      <c r="D14" s="118">
        <f t="shared" si="0"/>
        <v>9.6103776803869514E-2</v>
      </c>
    </row>
    <row r="15" spans="1:9" s="60" customFormat="1" ht="16.5" customHeight="1" x14ac:dyDescent="0.25">
      <c r="A15" s="116">
        <v>5</v>
      </c>
      <c r="B15" s="184" t="str">
        <f>'ORÇAMENTO SINT'!B77:I77</f>
        <v>REVESTIMENTOS E PINTURA</v>
      </c>
      <c r="C15" s="185">
        <f>'ORÇAMENTO SINT'!I82</f>
        <v>44966.7</v>
      </c>
      <c r="D15" s="118">
        <f t="shared" si="0"/>
        <v>1.8123407115415519E-2</v>
      </c>
    </row>
    <row r="16" spans="1:9" s="60" customFormat="1" ht="16.5" customHeight="1" x14ac:dyDescent="0.25">
      <c r="A16" s="116">
        <v>6</v>
      </c>
      <c r="B16" s="184" t="str">
        <f>'ORÇAMENTO SINT'!B84:I84</f>
        <v>FORRO E COBERTURA</v>
      </c>
      <c r="C16" s="185">
        <f>'ORÇAMENTO SINT'!I89</f>
        <v>438780.25</v>
      </c>
      <c r="D16" s="118">
        <f t="shared" si="0"/>
        <v>0.17684626857104926</v>
      </c>
    </row>
    <row r="17" spans="1:4" s="60" customFormat="1" ht="16.5" customHeight="1" x14ac:dyDescent="0.25">
      <c r="A17" s="116">
        <v>7</v>
      </c>
      <c r="B17" s="184" t="str">
        <f>'ORÇAMENTO SINT'!B91:I91</f>
        <v>INSTALAÇÕES HIDROSSANITÁRIAS</v>
      </c>
      <c r="C17" s="185">
        <f>'ORÇAMENTO SINT'!I170</f>
        <v>123476.60999999999</v>
      </c>
      <c r="D17" s="118">
        <f t="shared" si="0"/>
        <v>4.9766090735174844E-2</v>
      </c>
    </row>
    <row r="18" spans="1:4" s="60" customFormat="1" ht="16.5" customHeight="1" x14ac:dyDescent="0.25">
      <c r="A18" s="116">
        <v>8</v>
      </c>
      <c r="B18" s="184" t="str">
        <f>'ORÇAMENTO SINT'!B172:I172</f>
        <v>INSTALAÇÕES ELÉTRICAS</v>
      </c>
      <c r="C18" s="185">
        <f>'ORÇAMENTO SINT'!I207</f>
        <v>50990.540000000008</v>
      </c>
      <c r="D18" s="118">
        <f t="shared" si="0"/>
        <v>2.0551259386498894E-2</v>
      </c>
    </row>
    <row r="19" spans="1:4" s="60" customFormat="1" ht="16.5" customHeight="1" x14ac:dyDescent="0.25">
      <c r="A19" s="116">
        <v>9</v>
      </c>
      <c r="B19" s="184" t="str">
        <f>'ORÇAMENTO SINT'!B209:I209</f>
        <v>INCÊNDIO E SPDA</v>
      </c>
      <c r="C19" s="185">
        <f>'ORÇAMENTO SINT'!I235</f>
        <v>93934.689999999973</v>
      </c>
      <c r="D19" s="118">
        <f t="shared" si="0"/>
        <v>3.7859496674880533E-2</v>
      </c>
    </row>
    <row r="20" spans="1:4" s="60" customFormat="1" ht="16.5" customHeight="1" x14ac:dyDescent="0.25">
      <c r="A20" s="116">
        <v>10</v>
      </c>
      <c r="B20" s="184" t="str">
        <f>'ORÇAMENTO SINT'!B237:I237</f>
        <v>IMPLANTAÇÃO DO ESTACIONAMENTO</v>
      </c>
      <c r="C20" s="185">
        <f>'ORÇAMENTO SINT'!I245</f>
        <v>277158.10000000003</v>
      </c>
      <c r="D20" s="118">
        <f t="shared" si="0"/>
        <v>0.11170597534698003</v>
      </c>
    </row>
    <row r="21" spans="1:4" s="60" customFormat="1" ht="16.5" customHeight="1" x14ac:dyDescent="0.25">
      <c r="A21" s="116">
        <v>11</v>
      </c>
      <c r="B21" s="184" t="str">
        <f>'ORÇAMENTO SINT'!B247:I247</f>
        <v>LIMPEZA FINAL DA OBRA</v>
      </c>
      <c r="C21" s="185">
        <f>'ORÇAMENTO SINT'!I255</f>
        <v>4133.0499999999993</v>
      </c>
      <c r="D21" s="118">
        <f t="shared" si="0"/>
        <v>1.6657870775122056E-3</v>
      </c>
    </row>
    <row r="22" spans="1:4" s="60" customFormat="1" ht="16.5" customHeight="1" x14ac:dyDescent="0.25">
      <c r="A22" s="116">
        <v>12</v>
      </c>
      <c r="B22" s="184" t="str">
        <f>'ORÇAMENTO SINT'!B257:I257</f>
        <v>ADMNISTRAÇÃO DA OBRA</v>
      </c>
      <c r="C22" s="185">
        <f>'ORÇAMENTO SINT'!I259</f>
        <v>45772.23</v>
      </c>
      <c r="D22" s="118">
        <f t="shared" si="0"/>
        <v>1.8448068434428939E-2</v>
      </c>
    </row>
    <row r="23" spans="1:4" s="61" customFormat="1" ht="45" customHeight="1" thickBot="1" x14ac:dyDescent="0.3">
      <c r="A23" s="63"/>
      <c r="B23" s="64" t="s">
        <v>3469</v>
      </c>
      <c r="C23" s="65">
        <f>SUM(C11:C22)</f>
        <v>2481139.4299999997</v>
      </c>
      <c r="D23" s="66">
        <f>SUM(D11:D22)</f>
        <v>1</v>
      </c>
    </row>
    <row r="24" spans="1:4" ht="21.75" customHeight="1" x14ac:dyDescent="0.25">
      <c r="A24" s="62"/>
      <c r="B24" s="62"/>
      <c r="C24" s="62"/>
    </row>
  </sheetData>
  <mergeCells count="9">
    <mergeCell ref="A1:D1"/>
    <mergeCell ref="A9:D9"/>
    <mergeCell ref="A4:B4"/>
    <mergeCell ref="A5:B5"/>
    <mergeCell ref="C4:D4"/>
    <mergeCell ref="A3:D3"/>
    <mergeCell ref="A2:D2"/>
    <mergeCell ref="C6:D6"/>
    <mergeCell ref="A8:D8"/>
  </mergeCells>
  <printOptions horizontalCentered="1" verticalCentered="1"/>
  <pageMargins left="0.70866141732283472" right="0.70866141732283472" top="0.74803149606299213" bottom="1.1023622047244095" header="0.31496062992125984" footer="0.31496062992125984"/>
  <pageSetup paperSize="9" orientation="landscape" r:id="rId1"/>
  <headerFooter alignWithMargins="0">
    <oddHeader>&amp;C&amp;G</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500"/>
  <sheetViews>
    <sheetView tabSelected="1" topLeftCell="A55" zoomScaleNormal="100" zoomScaleSheetLayoutView="100" workbookViewId="0">
      <selection activeCell="H23" sqref="H23"/>
    </sheetView>
  </sheetViews>
  <sheetFormatPr defaultRowHeight="15" x14ac:dyDescent="0.25"/>
  <cols>
    <col min="1" max="1" width="6" bestFit="1" customWidth="1"/>
    <col min="2" max="2" width="10.28515625" bestFit="1" customWidth="1"/>
    <col min="3" max="3" width="8.7109375" bestFit="1" customWidth="1"/>
    <col min="4" max="4" width="70.85546875" customWidth="1"/>
    <col min="5" max="5" width="9" style="73" bestFit="1" customWidth="1"/>
    <col min="6" max="6" width="12.7109375" style="47" customWidth="1"/>
    <col min="7" max="7" width="13.7109375" bestFit="1" customWidth="1"/>
    <col min="8" max="8" width="18.7109375" style="31" customWidth="1"/>
    <col min="9" max="9" width="14.5703125" bestFit="1" customWidth="1"/>
    <col min="10" max="10" width="15.28515625" bestFit="1" customWidth="1"/>
    <col min="11" max="11" width="9.140625" style="108"/>
  </cols>
  <sheetData>
    <row r="1" spans="1:11" x14ac:dyDescent="0.25">
      <c r="A1" s="685" t="str">
        <f>'RESUMO DO ORÇAMENTO'!A1:B1</f>
        <v>OBRA: HOSPITAL VETERINÁRIO - CENTRO DE REABILITAÇÃO DE ANIMAIS SILVESTRES - CRAS</v>
      </c>
      <c r="B1" s="686"/>
      <c r="C1" s="686"/>
      <c r="D1" s="687"/>
      <c r="E1" s="351" t="str">
        <f>'RESUMO DO ORÇAMENTO'!C6</f>
        <v>DATA DE ELABORAÇÃO: 07/04/2022</v>
      </c>
      <c r="F1" s="144"/>
      <c r="G1" s="142"/>
      <c r="H1" s="142"/>
      <c r="I1" s="143"/>
      <c r="J1" s="4"/>
    </row>
    <row r="2" spans="1:11" x14ac:dyDescent="0.25">
      <c r="A2" s="642" t="str">
        <f>'RESUMO DO ORÇAMENTO'!A2:B2</f>
        <v>MUNICÍPIO: CUIABÁ - MT</v>
      </c>
      <c r="B2" s="643"/>
      <c r="C2" s="643"/>
      <c r="D2" s="661"/>
      <c r="E2" s="209" t="s">
        <v>3492</v>
      </c>
      <c r="F2" s="122"/>
      <c r="G2" s="123">
        <f>BDI!B28</f>
        <v>0.22226164190779008</v>
      </c>
      <c r="H2" s="124"/>
      <c r="I2" s="125"/>
      <c r="J2" s="4"/>
    </row>
    <row r="3" spans="1:11" x14ac:dyDescent="0.25">
      <c r="A3" s="690" t="str">
        <f>'RESUMO DO ORÇAMENTO'!A3:B3</f>
        <v>ENDEREÇO: RUA DE ACESSO AO INPE (ATRAS DA ASSOFT) , BAIRRO JARDIM VITÓRIA</v>
      </c>
      <c r="B3" s="691"/>
      <c r="C3" s="691"/>
      <c r="D3" s="691"/>
      <c r="E3" s="209" t="s">
        <v>10530</v>
      </c>
      <c r="F3" s="122"/>
      <c r="G3" s="123">
        <v>0.1772</v>
      </c>
      <c r="H3" s="124"/>
      <c r="I3" s="125"/>
      <c r="J3" s="4"/>
    </row>
    <row r="4" spans="1:11" x14ac:dyDescent="0.25">
      <c r="A4" s="642" t="str">
        <f>'RESUMO DO ORÇAMENTO'!A4:B4</f>
        <v>TIPO DE PROJETO: CONSTRUÇÃO</v>
      </c>
      <c r="B4" s="643"/>
      <c r="C4" s="643"/>
      <c r="D4" s="661"/>
      <c r="E4" s="209"/>
      <c r="F4" s="122"/>
      <c r="G4" s="126"/>
      <c r="H4" s="124"/>
      <c r="I4" s="125"/>
      <c r="J4" s="4"/>
    </row>
    <row r="5" spans="1:11" x14ac:dyDescent="0.25">
      <c r="A5" s="121" t="str">
        <f>'RESUMO DO ORÇAMENTO'!A5:B5</f>
        <v>RESPONSÁVEL TÉCNICO: RAUL YAMAMURA FREITAS</v>
      </c>
      <c r="B5" s="77"/>
      <c r="C5" s="77"/>
      <c r="D5" s="459"/>
      <c r="E5" s="440" t="s">
        <v>11455</v>
      </c>
      <c r="F5" s="122"/>
      <c r="G5" s="126"/>
      <c r="H5" s="124"/>
      <c r="I5" s="125"/>
      <c r="J5" s="4"/>
    </row>
    <row r="6" spans="1:11" ht="15.75" thickBot="1" x14ac:dyDescent="0.3">
      <c r="A6" s="697" t="str">
        <f>'RESUMO DO ORÇAMENTO'!A6:B6</f>
        <v>Nº. CREA: MT031208</v>
      </c>
      <c r="B6" s="698"/>
      <c r="C6" s="698"/>
      <c r="D6" s="699"/>
      <c r="E6" s="210"/>
      <c r="F6" s="127"/>
      <c r="G6" s="119"/>
      <c r="H6" s="128"/>
      <c r="I6" s="120"/>
      <c r="J6" s="4"/>
    </row>
    <row r="7" spans="1:11" s="356" customFormat="1" ht="15.75" thickBot="1" x14ac:dyDescent="0.3">
      <c r="A7" s="647" t="s">
        <v>11459</v>
      </c>
      <c r="B7" s="648"/>
      <c r="C7" s="648"/>
      <c r="D7" s="648"/>
      <c r="E7" s="648"/>
      <c r="F7" s="648"/>
      <c r="G7" s="648"/>
      <c r="H7" s="648"/>
      <c r="I7" s="649"/>
      <c r="J7" s="4"/>
      <c r="K7" s="370"/>
    </row>
    <row r="8" spans="1:11" ht="15.75" thickBot="1" x14ac:dyDescent="0.3">
      <c r="A8" s="663" t="s">
        <v>8</v>
      </c>
      <c r="B8" s="664"/>
      <c r="C8" s="664"/>
      <c r="D8" s="664"/>
      <c r="E8" s="664"/>
      <c r="F8" s="664"/>
      <c r="G8" s="664"/>
      <c r="H8" s="664"/>
      <c r="I8" s="665"/>
      <c r="J8" s="32"/>
    </row>
    <row r="9" spans="1:11" s="1" customFormat="1" ht="15" customHeight="1" x14ac:dyDescent="0.2">
      <c r="A9" s="673" t="s">
        <v>5</v>
      </c>
      <c r="B9" s="669" t="s">
        <v>0</v>
      </c>
      <c r="C9" s="677" t="s">
        <v>7434</v>
      </c>
      <c r="D9" s="669" t="s">
        <v>1</v>
      </c>
      <c r="E9" s="671" t="s">
        <v>2</v>
      </c>
      <c r="F9" s="669" t="s">
        <v>6</v>
      </c>
      <c r="G9" s="667" t="s">
        <v>3</v>
      </c>
      <c r="H9" s="668"/>
      <c r="I9" s="675" t="s">
        <v>7</v>
      </c>
      <c r="J9" s="33"/>
      <c r="K9" s="145"/>
    </row>
    <row r="10" spans="1:11" s="1" customFormat="1" ht="29.25" thickBot="1" x14ac:dyDescent="0.25">
      <c r="A10" s="674"/>
      <c r="B10" s="670"/>
      <c r="C10" s="678"/>
      <c r="D10" s="670"/>
      <c r="E10" s="672"/>
      <c r="F10" s="670"/>
      <c r="G10" s="593" t="s">
        <v>11424</v>
      </c>
      <c r="H10" s="592" t="s">
        <v>11425</v>
      </c>
      <c r="I10" s="676"/>
      <c r="J10" s="33"/>
      <c r="K10" s="145"/>
    </row>
    <row r="11" spans="1:11" s="1" customFormat="1" ht="15" customHeight="1" x14ac:dyDescent="0.2">
      <c r="A11" s="15"/>
      <c r="B11" s="16"/>
      <c r="C11" s="16"/>
      <c r="D11" s="16"/>
      <c r="E11" s="211"/>
      <c r="F11" s="16"/>
      <c r="G11" s="16"/>
      <c r="H11" s="25"/>
      <c r="I11" s="16"/>
      <c r="J11" s="16"/>
      <c r="K11" s="145"/>
    </row>
    <row r="12" spans="1:11" s="1" customFormat="1" ht="14.25" x14ac:dyDescent="0.2">
      <c r="A12" s="398">
        <v>1</v>
      </c>
      <c r="B12" s="666" t="s">
        <v>3457</v>
      </c>
      <c r="C12" s="666"/>
      <c r="D12" s="666"/>
      <c r="E12" s="666"/>
      <c r="F12" s="666"/>
      <c r="G12" s="666"/>
      <c r="H12" s="666"/>
      <c r="I12" s="666"/>
      <c r="J12" s="38"/>
      <c r="K12" s="145"/>
    </row>
    <row r="13" spans="1:11" x14ac:dyDescent="0.25">
      <c r="A13" s="21" t="s">
        <v>7432</v>
      </c>
      <c r="B13" s="692" t="str">
        <f>'COMPOSIÇÃO UNITÁRIA'!C10</f>
        <v>CPU 01</v>
      </c>
      <c r="C13" s="693"/>
      <c r="D13" s="362" t="str">
        <f>'COMPOSIÇÃO UNITÁRIA'!D10</f>
        <v>PLACA DE OBRA EM CHAPA DE ACO GALVANIZADO</v>
      </c>
      <c r="E13" s="213" t="s">
        <v>161</v>
      </c>
      <c r="F13" s="405">
        <f>5*2.5</f>
        <v>12.5</v>
      </c>
      <c r="G13" s="227">
        <f>'COMPOSIÇÃO UNITÁRIA'!H19</f>
        <v>327.04000000000002</v>
      </c>
      <c r="H13" s="225">
        <f t="shared" ref="H13:H19" si="0">TRUNC(G13*(1+$G$2),2)</f>
        <v>399.72</v>
      </c>
      <c r="I13" s="226">
        <f>TRUNC(H13*F13,2)</f>
        <v>4996.5</v>
      </c>
      <c r="J13" s="5"/>
      <c r="K13" s="146"/>
    </row>
    <row r="14" spans="1:11" ht="25.5" x14ac:dyDescent="0.25">
      <c r="A14" s="361" t="s">
        <v>8569</v>
      </c>
      <c r="B14" s="219">
        <v>93208</v>
      </c>
      <c r="C14" s="219" t="s">
        <v>3511</v>
      </c>
      <c r="D14" s="17" t="str">
        <f>VLOOKUP(B14,'SERV.N.DESON.03.2021'!A:E,2,FALSE)</f>
        <v>EXECUÇÃO DE ALMOXARIFADO EM CANTEIRO DE OBRA EM CHAPA DE MADEIRA COMPENSADA, INCLUSO PRATELEIRAS. AF_02/2016</v>
      </c>
      <c r="E14" s="208" t="str">
        <f>VLOOKUP(B14,'SERV.N.DESON.03.2021'!A:E,3,FALSE)</f>
        <v>M2</v>
      </c>
      <c r="F14" s="41">
        <f>6.5*3</f>
        <v>19.5</v>
      </c>
      <c r="G14" s="224">
        <f>VLOOKUP(B14,'SERV.N.DESON.03.2021'!A:E,4,FALSE)</f>
        <v>859.63</v>
      </c>
      <c r="H14" s="226">
        <f t="shared" si="0"/>
        <v>1050.69</v>
      </c>
      <c r="I14" s="226">
        <f>TRUNC(H14*F14,2)</f>
        <v>20488.45</v>
      </c>
      <c r="J14" s="5"/>
      <c r="K14" s="146"/>
    </row>
    <row r="15" spans="1:11" ht="38.25" x14ac:dyDescent="0.25">
      <c r="A15" s="361" t="s">
        <v>10522</v>
      </c>
      <c r="B15" s="359">
        <v>101530</v>
      </c>
      <c r="C15" s="239" t="s">
        <v>3511</v>
      </c>
      <c r="D15" s="360" t="str">
        <f>VLOOKUP(B15,'SERV.N.DESON.03.2021'!A:E,2,FALSE)</f>
        <v>ENTRADA DE ENERGIA ELÉTRICA, SUBTERRÂNEA, TRIFÁSICA, COM CAIXA DE SOBREPOR, CABO DE 16 MM2 E DISJUNTOR DIN 50A (NÃO INCLUSA MURETA DE ALVENARIA). AF_07/2020_P</v>
      </c>
      <c r="E15" s="208" t="str">
        <f>VLOOKUP(B15,'SERV.N.DESON.03.2021'!A:E,3,FALSE)</f>
        <v>UN</v>
      </c>
      <c r="F15" s="41">
        <v>1</v>
      </c>
      <c r="G15" s="224">
        <f>VLOOKUP(B15,'SERV.N.DESON.03.2021'!A:E,4,FALSE)</f>
        <v>1314.75</v>
      </c>
      <c r="H15" s="226">
        <f t="shared" si="0"/>
        <v>1606.96</v>
      </c>
      <c r="I15" s="226">
        <f t="shared" ref="I15:I19" si="1">TRUNC(H15*F15,2)</f>
        <v>1606.96</v>
      </c>
      <c r="J15" s="5"/>
      <c r="K15" s="146"/>
    </row>
    <row r="16" spans="1:11" ht="38.25" x14ac:dyDescent="0.25">
      <c r="A16" s="361" t="s">
        <v>10523</v>
      </c>
      <c r="B16" s="239">
        <v>95635</v>
      </c>
      <c r="C16" s="239" t="s">
        <v>3511</v>
      </c>
      <c r="D16" s="360" t="str">
        <f>VLOOKUP(B16,'SERV.N.DESON.03.2021'!A:E,2,FALSE)</f>
        <v>KIT CAVALETE PARA MEDIÇÃO DE ÁGUA - ENTRADA PRINCIPAL, EM PVC SOLDÁVEL DN 25 (¾")   FORNECIMENTO E INSTALAÇÃO (EXCLUSIVE HIDRÔMETRO). AF_11/2016</v>
      </c>
      <c r="E16" s="208" t="str">
        <f>VLOOKUP(B16,'SERV.N.DESON.03.2021'!A:E,3,FALSE)</f>
        <v>UN</v>
      </c>
      <c r="F16" s="41">
        <v>1</v>
      </c>
      <c r="G16" s="224">
        <f>VLOOKUP(B16,'SERV.N.DESON.03.2021'!A:E,4,FALSE)</f>
        <v>163.63</v>
      </c>
      <c r="H16" s="226">
        <f t="shared" si="0"/>
        <v>199.99</v>
      </c>
      <c r="I16" s="226">
        <f t="shared" si="1"/>
        <v>199.99</v>
      </c>
      <c r="J16" s="5"/>
      <c r="K16" s="146"/>
    </row>
    <row r="17" spans="1:11" ht="25.5" x14ac:dyDescent="0.25">
      <c r="A17" s="361" t="s">
        <v>10536</v>
      </c>
      <c r="B17" s="239">
        <v>95675</v>
      </c>
      <c r="C17" s="239" t="s">
        <v>3511</v>
      </c>
      <c r="D17" s="360" t="str">
        <f>VLOOKUP(B17,'SERV.N.DESON.03.2021'!A:E,2,FALSE)</f>
        <v>HIDRÔMETRO DN 25 (¾ ), 5,0 M³/H FORNECIMENTO E INSTALAÇÃO. AF_11/2016</v>
      </c>
      <c r="E17" s="208" t="str">
        <f>VLOOKUP(B17,'SERV.N.DESON.03.2021'!A:E,3,FALSE)</f>
        <v>UN</v>
      </c>
      <c r="F17" s="41">
        <v>1</v>
      </c>
      <c r="G17" s="224">
        <f>VLOOKUP(B17,'SERV.N.DESON.03.2021'!A:E,4,FALSE)</f>
        <v>152.74</v>
      </c>
      <c r="H17" s="226">
        <f t="shared" si="0"/>
        <v>186.68</v>
      </c>
      <c r="I17" s="226">
        <f t="shared" si="1"/>
        <v>186.68</v>
      </c>
      <c r="J17" s="5"/>
      <c r="K17" s="146"/>
    </row>
    <row r="18" spans="1:11" x14ac:dyDescent="0.25">
      <c r="A18" s="361" t="s">
        <v>10537</v>
      </c>
      <c r="B18" s="239">
        <v>98459</v>
      </c>
      <c r="C18" s="239" t="s">
        <v>3511</v>
      </c>
      <c r="D18" s="360" t="str">
        <f>VLOOKUP(B18,'SERV.N.DESON.03.2021'!A:E,2,FALSE)</f>
        <v>TAPUME COM TELHA METÁLICA. AF_05/2018</v>
      </c>
      <c r="E18" s="208" t="str">
        <f>VLOOKUP(B18,'SERV.N.DESON.03.2021'!A:E,3,FALSE)</f>
        <v>M2</v>
      </c>
      <c r="F18" s="41">
        <f>7.5*3.5</f>
        <v>26.25</v>
      </c>
      <c r="G18" s="224">
        <f>VLOOKUP(B18,'SERV.N.DESON.03.2021'!A:E,4,FALSE)</f>
        <v>97.61</v>
      </c>
      <c r="H18" s="226">
        <f t="shared" si="0"/>
        <v>119.3</v>
      </c>
      <c r="I18" s="226">
        <f t="shared" si="1"/>
        <v>3131.62</v>
      </c>
      <c r="J18" s="5"/>
      <c r="K18" s="146"/>
    </row>
    <row r="19" spans="1:11" x14ac:dyDescent="0.25">
      <c r="A19" s="361" t="s">
        <v>10732</v>
      </c>
      <c r="B19" s="348">
        <v>100575</v>
      </c>
      <c r="C19" s="325" t="s">
        <v>3511</v>
      </c>
      <c r="D19" s="360" t="str">
        <f>VLOOKUP(B19,'SERV.N.DESON.03.2021'!A:E,2,FALSE)</f>
        <v>REGULARIZAÇÃO DE SUPERFÍCIES COM MOTONIVELADORA. AF_11/2019</v>
      </c>
      <c r="E19" s="208" t="str">
        <f>VLOOKUP(B19,'SERV.N.DESON.03.2021'!A:E,3,FALSE)</f>
        <v>M2</v>
      </c>
      <c r="F19" s="41">
        <f>1955.38+1123.58</f>
        <v>3078.96</v>
      </c>
      <c r="G19" s="224">
        <f>VLOOKUP(B19,'SERV.N.DESON.03.2021'!A:E,4,FALSE)</f>
        <v>0.09</v>
      </c>
      <c r="H19" s="226">
        <f t="shared" si="0"/>
        <v>0.11</v>
      </c>
      <c r="I19" s="226">
        <f t="shared" si="1"/>
        <v>338.68</v>
      </c>
      <c r="J19" s="5"/>
      <c r="K19" s="146"/>
    </row>
    <row r="20" spans="1:11" s="356" customFormat="1" ht="38.25" x14ac:dyDescent="0.25">
      <c r="A20" s="361" t="s">
        <v>13018</v>
      </c>
      <c r="B20" s="520">
        <v>98525</v>
      </c>
      <c r="C20" s="520" t="s">
        <v>3511</v>
      </c>
      <c r="D20" s="360" t="str">
        <f>VLOOKUP(B20,'SERV.N.DESON.03.2021'!A:E,2,FALSE)</f>
        <v>LIMPEZA MECANIZADA DE CAMADA VEGETAL, VEGETAÇÃO E PEQUENAS ÁRVORES (DIÂMETRO DE TRONCO MENOR QUE 0,20 M), COM TRATOR DE ESTEIRAS.AF_05/2018</v>
      </c>
      <c r="E20" s="208" t="str">
        <f>VLOOKUP(B20,'SERV.N.DESON.03.2021'!A:E,3,FALSE)</f>
        <v>M2</v>
      </c>
      <c r="F20" s="41">
        <f>F19</f>
        <v>3078.96</v>
      </c>
      <c r="G20" s="224">
        <f>VLOOKUP(B20,'SERV.N.DESON.03.2021'!A:E,4,FALSE)</f>
        <v>0.3</v>
      </c>
      <c r="H20" s="226">
        <f t="shared" ref="H20" si="2">TRUNC(G20*(1+$G$2),2)</f>
        <v>0.36</v>
      </c>
      <c r="I20" s="226">
        <f t="shared" ref="I20" si="3">TRUNC(H20*F20,2)</f>
        <v>1108.42</v>
      </c>
      <c r="J20" s="357"/>
      <c r="K20" s="146"/>
    </row>
    <row r="21" spans="1:11" s="356" customFormat="1" ht="25.5" x14ac:dyDescent="0.25">
      <c r="A21" s="361" t="s">
        <v>13035</v>
      </c>
      <c r="B21" s="532">
        <v>101114</v>
      </c>
      <c r="C21" s="532" t="s">
        <v>3511</v>
      </c>
      <c r="D21" s="360" t="str">
        <f>VLOOKUP(B21,'SERV.N.DESON.03.2021'!A:E,2,FALSE)</f>
        <v>ESCAVAÇÃO HORIZONTAL EM SOLO DE 1A CATEGORIA COM TRATOR DE ESTEIRAS (100HP/LÂMINA: 2,19M3). AF_07/2020</v>
      </c>
      <c r="E21" s="208" t="str">
        <f>VLOOKUP(B21,'SERV.N.DESON.03.2021'!A:E,3,FALSE)</f>
        <v>M3</v>
      </c>
      <c r="F21" s="41">
        <v>50692.86</v>
      </c>
      <c r="G21" s="224">
        <f>VLOOKUP(B21,'SERV.N.DESON.03.2021'!A:E,4,FALSE)</f>
        <v>3.27</v>
      </c>
      <c r="H21" s="226">
        <f t="shared" ref="H21" si="4">TRUNC(G21*(1+$G$2),2)</f>
        <v>3.99</v>
      </c>
      <c r="I21" s="226">
        <f t="shared" ref="I21" si="5">TRUNC(H21*F21,2)</f>
        <v>202264.51</v>
      </c>
      <c r="J21" s="357"/>
      <c r="K21" s="146"/>
    </row>
    <row r="22" spans="1:11" s="356" customFormat="1" ht="25.5" x14ac:dyDescent="0.25">
      <c r="A22" s="614" t="s">
        <v>13146</v>
      </c>
      <c r="B22" s="613">
        <v>99059</v>
      </c>
      <c r="C22" s="613" t="s">
        <v>3511</v>
      </c>
      <c r="D22" s="360" t="str">
        <f>VLOOKUP(B22,'SERV.N.DESON.03.2021'!A:E,2,FALSE)</f>
        <v>LOCACAO CONVENCIONAL DE OBRA, UTILIZANDO GABARITO DE TÁBUAS CORRIDAS PONTALETADAS A CADA 2,00M -  2 UTILIZAÇÕES. AF_10/2018</v>
      </c>
      <c r="E22" s="615" t="str">
        <f>VLOOKUP(B22,'SERV.N.DESON.03.2021'!A:E,3,FALSE)</f>
        <v>M</v>
      </c>
      <c r="F22" s="41">
        <v>194.13</v>
      </c>
      <c r="G22" s="224">
        <f>VLOOKUP(B22,'SERV.N.DESON.03.2021'!A:E,4,FALSE)</f>
        <v>47.62</v>
      </c>
      <c r="H22" s="226">
        <f t="shared" ref="H22" si="6">TRUNC(G22*(1+$G$2),2)</f>
        <v>58.2</v>
      </c>
      <c r="I22" s="226">
        <f t="shared" ref="I22" si="7">TRUNC(H22*F22,2)</f>
        <v>11298.36</v>
      </c>
      <c r="J22" s="357"/>
      <c r="K22" s="146"/>
    </row>
    <row r="23" spans="1:11" ht="15.75" x14ac:dyDescent="0.25">
      <c r="A23" s="179"/>
      <c r="B23" s="180"/>
      <c r="C23" s="180"/>
      <c r="D23" s="688" t="s">
        <v>3458</v>
      </c>
      <c r="E23" s="688"/>
      <c r="F23" s="688"/>
      <c r="G23" s="688"/>
      <c r="H23" s="689"/>
      <c r="I23" s="181">
        <f>SUM(I13:I22)</f>
        <v>245620.16999999998</v>
      </c>
      <c r="J23" s="5"/>
      <c r="K23" s="217" t="s">
        <v>10527</v>
      </c>
    </row>
    <row r="24" spans="1:11" ht="15.75" x14ac:dyDescent="0.25">
      <c r="A24" s="176"/>
      <c r="B24" s="176"/>
      <c r="C24" s="176"/>
      <c r="D24" s="177"/>
      <c r="E24" s="177"/>
      <c r="F24" s="177"/>
      <c r="G24" s="177"/>
      <c r="H24" s="177"/>
      <c r="I24" s="178"/>
      <c r="J24" s="5"/>
    </row>
    <row r="25" spans="1:11" x14ac:dyDescent="0.25">
      <c r="A25" s="398">
        <v>2</v>
      </c>
      <c r="B25" s="666" t="s">
        <v>10538</v>
      </c>
      <c r="C25" s="666"/>
      <c r="D25" s="666"/>
      <c r="E25" s="666"/>
      <c r="F25" s="666"/>
      <c r="G25" s="666"/>
      <c r="H25" s="666"/>
      <c r="I25" s="666"/>
      <c r="J25" s="5"/>
    </row>
    <row r="26" spans="1:11" x14ac:dyDescent="0.25">
      <c r="A26" s="694" t="s">
        <v>10539</v>
      </c>
      <c r="B26" s="695"/>
      <c r="C26" s="695"/>
      <c r="D26" s="695"/>
      <c r="E26" s="695"/>
      <c r="F26" s="695"/>
      <c r="G26" s="695"/>
      <c r="H26" s="695"/>
      <c r="I26" s="696"/>
      <c r="J26" s="5"/>
    </row>
    <row r="27" spans="1:11" ht="25.5" x14ac:dyDescent="0.25">
      <c r="A27" s="21" t="s">
        <v>3461</v>
      </c>
      <c r="B27" s="171">
        <v>96527</v>
      </c>
      <c r="C27" s="239" t="s">
        <v>3511</v>
      </c>
      <c r="D27" s="360" t="str">
        <f>VLOOKUP(B27,'SERV.N.DESON.03.2021'!A:E,2,FALSE)</f>
        <v>ESCAVAÇÃO MANUAL DE VALA PARA VIGA BALDRAME (INCLUINDO ESCAVAÇÃO PARA COLOCAÇÃO DE FÔRMAS). AF_06/2017</v>
      </c>
      <c r="E27" s="208" t="str">
        <f>VLOOKUP(B27,'SERV.N.DESON.03.2021'!A:E,3,FALSE)</f>
        <v>M3</v>
      </c>
      <c r="F27" s="41">
        <f>QT.EST!G52</f>
        <v>71.94</v>
      </c>
      <c r="G27" s="224">
        <f>VLOOKUP(B27,'SERV.N.DESON.03.2021'!A:E,4,FALSE)</f>
        <v>100.42</v>
      </c>
      <c r="H27" s="225">
        <f>TRUNC(G27*(1+$G$2),2)</f>
        <v>122.73</v>
      </c>
      <c r="I27" s="226">
        <f t="shared" ref="I27:I55" si="8">TRUNC(H27*F27,2)</f>
        <v>8829.19</v>
      </c>
      <c r="J27" s="5"/>
    </row>
    <row r="28" spans="1:11" ht="25.5" x14ac:dyDescent="0.25">
      <c r="A28" s="361" t="s">
        <v>3462</v>
      </c>
      <c r="B28" s="239">
        <v>96616</v>
      </c>
      <c r="C28" s="239" t="s">
        <v>3511</v>
      </c>
      <c r="D28" s="360" t="str">
        <f>VLOOKUP(B28,'SERV.N.DESON.03.2021'!A:E,2,FALSE)</f>
        <v>LASTRO DE CONCRETO MAGRO, APLICADO EM BLOCOS DE COROAMENTO OU SAPATAS. AF_08/2017</v>
      </c>
      <c r="E28" s="208" t="str">
        <f>VLOOKUP(B28,'SERV.N.DESON.03.2021'!A:E,3,FALSE)</f>
        <v>M3</v>
      </c>
      <c r="F28" s="41">
        <f>QT.EST!G59</f>
        <v>7.2900000000000009</v>
      </c>
      <c r="G28" s="224">
        <f>VLOOKUP(B28,'SERV.N.DESON.03.2021'!A:E,4,FALSE)</f>
        <v>535.54</v>
      </c>
      <c r="H28" s="225">
        <f>TRUNC(G28*(1+$G$2),2)</f>
        <v>654.55999999999995</v>
      </c>
      <c r="I28" s="226">
        <f t="shared" si="8"/>
        <v>4771.74</v>
      </c>
      <c r="J28" s="5"/>
    </row>
    <row r="29" spans="1:11" ht="25.5" x14ac:dyDescent="0.25">
      <c r="A29" s="361" t="s">
        <v>3463</v>
      </c>
      <c r="B29" s="194">
        <v>96536</v>
      </c>
      <c r="C29" s="194" t="s">
        <v>3511</v>
      </c>
      <c r="D29" s="360" t="str">
        <f>VLOOKUP(B29,'SERV.N.DESON.03.2021'!A:E,2,FALSE)</f>
        <v>FABRICAÇÃO, MONTAGEM E DESMONTAGEM DE FÔRMA PARA VIGA BALDRAME, EM MADEIRA SERRADA, E=25 MM, 4 UTILIZAÇÕES. AF_06/2017</v>
      </c>
      <c r="E29" s="208" t="str">
        <f>VLOOKUP(B29,'SERV.N.DESON.03.2021'!A:E,3,FALSE)</f>
        <v>M2</v>
      </c>
      <c r="F29" s="41">
        <f>QT.EST!G66</f>
        <v>646.46</v>
      </c>
      <c r="G29" s="224">
        <f>VLOOKUP(B29,'SERV.N.DESON.03.2021'!A:E,4,FALSE)</f>
        <v>63.26</v>
      </c>
      <c r="H29" s="225">
        <f>TRUNC(G29*(1+$G$2),2)</f>
        <v>77.319999999999993</v>
      </c>
      <c r="I29" s="226">
        <f t="shared" si="8"/>
        <v>49984.28</v>
      </c>
      <c r="J29" s="5"/>
    </row>
    <row r="30" spans="1:11" ht="25.5" x14ac:dyDescent="0.25">
      <c r="A30" s="361" t="s">
        <v>8546</v>
      </c>
      <c r="B30" s="239">
        <v>96543</v>
      </c>
      <c r="C30" s="239" t="s">
        <v>3511</v>
      </c>
      <c r="D30" s="360" t="str">
        <f>VLOOKUP(B30,'SERV.N.DESON.03.2021'!A:E,2,FALSE)</f>
        <v>ARMAÇÃO DE BLOCO, VIGA BALDRAME E SAPATA UTILIZANDO AÇO CA-60 DE 5 MM - MONTAGEM. AF_06/2017</v>
      </c>
      <c r="E30" s="208" t="str">
        <f>VLOOKUP(B30,'SERV.N.DESON.03.2021'!A:E,3,FALSE)</f>
        <v>KG</v>
      </c>
      <c r="F30" s="41">
        <f>AÇO!L3</f>
        <v>858</v>
      </c>
      <c r="G30" s="224">
        <f>VLOOKUP(B30,'SERV.N.DESON.03.2021'!A:E,4,FALSE)</f>
        <v>18.45</v>
      </c>
      <c r="H30" s="225">
        <f t="shared" ref="H30:H55" si="9">TRUNC(G30*(1+$G$2),2)</f>
        <v>22.55</v>
      </c>
      <c r="I30" s="226">
        <f t="shared" si="8"/>
        <v>19347.900000000001</v>
      </c>
      <c r="J30" s="5"/>
    </row>
    <row r="31" spans="1:11" s="356" customFormat="1" ht="25.5" x14ac:dyDescent="0.25">
      <c r="A31" s="361" t="s">
        <v>8547</v>
      </c>
      <c r="B31" s="359">
        <v>96544</v>
      </c>
      <c r="C31" s="359" t="s">
        <v>3511</v>
      </c>
      <c r="D31" s="360" t="str">
        <f>VLOOKUP(B31,'SERV.N.DESON.03.2021'!A:E,2,FALSE)</f>
        <v>ARMAÇÃO DE BLOCO, VIGA BALDRAME OU SAPATA UTILIZANDO AÇO CA-50 DE 6,3 MM - MONTAGEM. AF_06/2017</v>
      </c>
      <c r="E31" s="208" t="str">
        <f>VLOOKUP(B31,'SERV.N.DESON.03.2021'!A:E,3,FALSE)</f>
        <v>KG</v>
      </c>
      <c r="F31" s="41">
        <f>AÇO!L4</f>
        <v>324</v>
      </c>
      <c r="G31" s="224">
        <f>VLOOKUP(B31,'SERV.N.DESON.03.2021'!A:E,4,FALSE)</f>
        <v>17.53</v>
      </c>
      <c r="H31" s="225">
        <f t="shared" ref="H31" si="10">TRUNC(G31*(1+$G$2),2)</f>
        <v>21.42</v>
      </c>
      <c r="I31" s="226">
        <f t="shared" si="8"/>
        <v>6940.08</v>
      </c>
      <c r="J31" s="357"/>
      <c r="K31" s="370"/>
    </row>
    <row r="32" spans="1:11" ht="25.5" x14ac:dyDescent="0.25">
      <c r="A32" s="361" t="s">
        <v>10540</v>
      </c>
      <c r="B32" s="239">
        <v>96546</v>
      </c>
      <c r="C32" s="239" t="s">
        <v>3511</v>
      </c>
      <c r="D32" s="360" t="str">
        <f>VLOOKUP(B32,'SERV.N.DESON.03.2021'!A:E,2,FALSE)</f>
        <v>ARMAÇÃO DE BLOCO, VIGA BALDRAME OU SAPATA UTILIZANDO AÇO CA-50 DE 10 MM - MONTAGEM. AF_06/2017</v>
      </c>
      <c r="E32" s="208" t="str">
        <f>VLOOKUP(B32,'SERV.N.DESON.03.2021'!A:E,3,FALSE)</f>
        <v>KG</v>
      </c>
      <c r="F32" s="41">
        <f>AÇO!L5</f>
        <v>1840</v>
      </c>
      <c r="G32" s="224">
        <f>VLOOKUP(B32,'SERV.N.DESON.03.2021'!A:E,4,FALSE)</f>
        <v>14.85</v>
      </c>
      <c r="H32" s="225">
        <f t="shared" si="9"/>
        <v>18.149999999999999</v>
      </c>
      <c r="I32" s="226">
        <f t="shared" si="8"/>
        <v>33396</v>
      </c>
      <c r="J32" s="5"/>
    </row>
    <row r="33" spans="1:11" s="356" customFormat="1" ht="25.5" x14ac:dyDescent="0.25">
      <c r="A33" s="361" t="s">
        <v>10541</v>
      </c>
      <c r="B33" s="359">
        <v>96547</v>
      </c>
      <c r="C33" s="359" t="s">
        <v>3511</v>
      </c>
      <c r="D33" s="360" t="str">
        <f>VLOOKUP(B33,'SERV.N.DESON.03.2021'!A:E,2,FALSE)</f>
        <v>ARMAÇÃO DE BLOCO, VIGA BALDRAME OU SAPATA UTILIZANDO AÇO CA-50 DE 12,5 MM - MONTAGEM. AF_06/2017</v>
      </c>
      <c r="E33" s="208" t="str">
        <f>VLOOKUP(B33,'SERV.N.DESON.03.2021'!A:E,3,FALSE)</f>
        <v>KG</v>
      </c>
      <c r="F33" s="41">
        <f>AÇO!L6</f>
        <v>28</v>
      </c>
      <c r="G33" s="224">
        <f>VLOOKUP(B33,'SERV.N.DESON.03.2021'!A:E,4,FALSE)</f>
        <v>12.56</v>
      </c>
      <c r="H33" s="225">
        <f t="shared" ref="H33" si="11">TRUNC(G33*(1+$G$2),2)</f>
        <v>15.35</v>
      </c>
      <c r="I33" s="226">
        <f t="shared" si="8"/>
        <v>429.8</v>
      </c>
      <c r="J33" s="357"/>
      <c r="K33" s="370"/>
    </row>
    <row r="34" spans="1:11" ht="25.5" x14ac:dyDescent="0.25">
      <c r="A34" s="361" t="s">
        <v>10542</v>
      </c>
      <c r="B34" s="239">
        <v>96548</v>
      </c>
      <c r="C34" s="239" t="s">
        <v>3511</v>
      </c>
      <c r="D34" s="360" t="str">
        <f>VLOOKUP(B34,'SERV.N.DESON.03.2021'!A:E,2,FALSE)</f>
        <v>ARMAÇÃO DE BLOCO, VIGA BALDRAME OU SAPATA UTILIZANDO AÇO CA-50 DE 16 MM - MONTAGEM. AF_06/2017</v>
      </c>
      <c r="E34" s="208" t="str">
        <f>VLOOKUP(B34,'SERV.N.DESON.03.2021'!A:E,3,FALSE)</f>
        <v>KG</v>
      </c>
      <c r="F34" s="41">
        <f>AÇO!L7</f>
        <v>76</v>
      </c>
      <c r="G34" s="224">
        <f>VLOOKUP(B34,'SERV.N.DESON.03.2021'!A:E,4,FALSE)</f>
        <v>11.96</v>
      </c>
      <c r="H34" s="225">
        <f t="shared" si="9"/>
        <v>14.61</v>
      </c>
      <c r="I34" s="226">
        <f t="shared" si="8"/>
        <v>1110.3599999999999</v>
      </c>
      <c r="J34" s="5"/>
    </row>
    <row r="35" spans="1:11" ht="38.25" x14ac:dyDescent="0.25">
      <c r="A35" s="361" t="s">
        <v>10543</v>
      </c>
      <c r="B35" s="239">
        <v>96557</v>
      </c>
      <c r="C35" s="239" t="s">
        <v>3511</v>
      </c>
      <c r="D35" s="360" t="str">
        <f>VLOOKUP(B35,'SERV.N.DESON.03.2021'!A:E,2,FALSE)</f>
        <v>CONCRETAGEM DE BLOCOS DE COROAMENTO E VIGAS BALDRAMES, FCK 30 MPA, COM USO DE BOMBA  LANÇAMENTO, ADENSAMENTO E ACABAMENTO. AF_06/2017</v>
      </c>
      <c r="E35" s="208" t="str">
        <f>VLOOKUP(B35,'SERV.N.DESON.03.2021'!A:E,3,FALSE)</f>
        <v>M3</v>
      </c>
      <c r="F35" s="41">
        <f>QT.EST!G73</f>
        <v>64.63</v>
      </c>
      <c r="G35" s="224">
        <f>VLOOKUP(B35,'SERV.N.DESON.03.2021'!A:E,4,FALSE)</f>
        <v>703.52</v>
      </c>
      <c r="H35" s="225">
        <f t="shared" si="9"/>
        <v>859.88</v>
      </c>
      <c r="I35" s="226">
        <f t="shared" si="8"/>
        <v>55574.04</v>
      </c>
      <c r="J35" s="5"/>
    </row>
    <row r="36" spans="1:11" ht="25.5" x14ac:dyDescent="0.25">
      <c r="A36" s="361" t="s">
        <v>10544</v>
      </c>
      <c r="B36" s="374">
        <v>98557</v>
      </c>
      <c r="C36" s="374" t="s">
        <v>3511</v>
      </c>
      <c r="D36" s="360" t="str">
        <f>VLOOKUP(B36,'SERV.N.DESON.03.2021'!A:E,2,FALSE)</f>
        <v>IMPERMEABILIZAÇÃO DE SUPERFÍCIE COM EMULSÃO ASFÁLTICA, 2 DEMÃOS AF_06/2018</v>
      </c>
      <c r="E36" s="208" t="str">
        <f>VLOOKUP(B36,'SERV.N.DESON.03.2021'!A:E,3,FALSE)</f>
        <v>M2</v>
      </c>
      <c r="F36" s="241">
        <f>F29</f>
        <v>646.46</v>
      </c>
      <c r="G36" s="224">
        <f>VLOOKUP(B36,'SERV.N.DESON.03.2021'!A:E,4,FALSE)</f>
        <v>58.82</v>
      </c>
      <c r="H36" s="242">
        <f t="shared" si="9"/>
        <v>71.89</v>
      </c>
      <c r="I36" s="226">
        <f t="shared" si="8"/>
        <v>46474</v>
      </c>
      <c r="J36" s="5"/>
    </row>
    <row r="37" spans="1:11" x14ac:dyDescent="0.25">
      <c r="A37" s="660" t="s">
        <v>11294</v>
      </c>
      <c r="B37" s="660"/>
      <c r="C37" s="660"/>
      <c r="D37" s="660"/>
      <c r="E37" s="660"/>
      <c r="F37" s="660"/>
      <c r="G37" s="660"/>
      <c r="H37" s="660"/>
      <c r="I37" s="660"/>
      <c r="J37" s="5"/>
    </row>
    <row r="38" spans="1:11" ht="25.5" x14ac:dyDescent="0.25">
      <c r="A38" s="240" t="s">
        <v>11426</v>
      </c>
      <c r="B38" s="359">
        <v>96523</v>
      </c>
      <c r="C38" s="354" t="s">
        <v>3511</v>
      </c>
      <c r="D38" s="360" t="str">
        <f>VLOOKUP(B38,'SERV.N.DESON.03.2021'!A:E,2,FALSE)</f>
        <v>ESCAVAÇÃO MANUAL PARA BLOCO DE COROAMENTO OU SAPATA (INCLUINDO ESCAVAÇÃO PARA COLOCAÇÃO DE FÔRMAS). AF_06/2017</v>
      </c>
      <c r="E38" s="208" t="str">
        <f>VLOOKUP(B38,'SERV.N.DESON.03.2021'!A:E,3,FALSE)</f>
        <v>M3</v>
      </c>
      <c r="F38" s="41">
        <f>QT.EST!G3</f>
        <v>64.83</v>
      </c>
      <c r="G38" s="224">
        <f>VLOOKUP(B38,'SERV.N.DESON.03.2021'!A:E,4,FALSE)</f>
        <v>76.459999999999994</v>
      </c>
      <c r="H38" s="225">
        <f>TRUNC(G38*(1+$G$2),2)</f>
        <v>93.45</v>
      </c>
      <c r="I38" s="226">
        <f t="shared" si="8"/>
        <v>6058.36</v>
      </c>
      <c r="J38" s="5"/>
    </row>
    <row r="39" spans="1:11" ht="25.5" x14ac:dyDescent="0.25">
      <c r="A39" s="361" t="s">
        <v>11427</v>
      </c>
      <c r="B39" s="359">
        <v>96619</v>
      </c>
      <c r="C39" s="354" t="s">
        <v>3511</v>
      </c>
      <c r="D39" s="360" t="str">
        <f>VLOOKUP(B39,'SERV.N.DESON.03.2021'!A:E,2,FALSE)</f>
        <v>LASTRO DE CONCRETO MAGRO, APLICADO EM BLOCOS DE COROAMENTO OU SAPATAS, ESPESSURA DE 5 CM. AF_08/2017</v>
      </c>
      <c r="E39" s="208" t="str">
        <f>VLOOKUP(B39,'SERV.N.DESON.03.2021'!A:E,3,FALSE)</f>
        <v>M2</v>
      </c>
      <c r="F39" s="41">
        <f>QT.EST!G7</f>
        <v>91.2</v>
      </c>
      <c r="G39" s="224">
        <f>VLOOKUP(B39,'SERV.N.DESON.03.2021'!A:E,4,FALSE)</f>
        <v>26.76</v>
      </c>
      <c r="H39" s="225">
        <f t="shared" ref="H39:H42" si="12">TRUNC(G39*(1+$G$2),2)</f>
        <v>32.700000000000003</v>
      </c>
      <c r="I39" s="226">
        <f t="shared" si="8"/>
        <v>2982.24</v>
      </c>
      <c r="J39" s="5"/>
    </row>
    <row r="40" spans="1:11" ht="25.5" x14ac:dyDescent="0.25">
      <c r="A40" s="361" t="s">
        <v>11428</v>
      </c>
      <c r="B40" s="359">
        <v>96535</v>
      </c>
      <c r="C40" s="354" t="s">
        <v>3511</v>
      </c>
      <c r="D40" s="360" t="str">
        <f>VLOOKUP(B40,'SERV.N.DESON.03.2021'!A:E,2,FALSE)</f>
        <v>FABRICAÇÃO, MONTAGEM E DESMONTAGEM DE FÔRMA PARA SAPATA, EM MADEIRA SERRADA, E=25 MM, 4 UTILIZAÇÕES. AF_06/2017</v>
      </c>
      <c r="E40" s="208" t="str">
        <f>VLOOKUP(B40,'SERV.N.DESON.03.2021'!A:E,3,FALSE)</f>
        <v>M2</v>
      </c>
      <c r="F40" s="41">
        <f>QT.EST!G11</f>
        <v>217.36</v>
      </c>
      <c r="G40" s="224">
        <f>VLOOKUP(B40,'SERV.N.DESON.03.2021'!A:E,4,FALSE)</f>
        <v>122.82</v>
      </c>
      <c r="H40" s="225">
        <f t="shared" si="12"/>
        <v>150.11000000000001</v>
      </c>
      <c r="I40" s="226">
        <f t="shared" si="8"/>
        <v>32627.9</v>
      </c>
      <c r="J40" s="5"/>
    </row>
    <row r="41" spans="1:11" ht="25.5" x14ac:dyDescent="0.25">
      <c r="A41" s="361" t="s">
        <v>11429</v>
      </c>
      <c r="B41" s="359">
        <v>96547</v>
      </c>
      <c r="C41" s="354" t="s">
        <v>3511</v>
      </c>
      <c r="D41" s="360" t="str">
        <f>VLOOKUP(B41,'SERV.N.DESON.03.2021'!A:E,2,FALSE)</f>
        <v>ARMAÇÃO DE BLOCO, VIGA BALDRAME OU SAPATA UTILIZANDO AÇO CA-50 DE 12,5 MM - MONTAGEM. AF_06/2017</v>
      </c>
      <c r="E41" s="208" t="str">
        <f>VLOOKUP(B41,'SERV.N.DESON.03.2021'!A:E,3,FALSE)</f>
        <v>KG</v>
      </c>
      <c r="F41" s="41">
        <v>2416</v>
      </c>
      <c r="G41" s="224">
        <f>VLOOKUP(B41,'SERV.N.DESON.03.2021'!A:E,4,FALSE)</f>
        <v>12.56</v>
      </c>
      <c r="H41" s="225">
        <f t="shared" si="12"/>
        <v>15.35</v>
      </c>
      <c r="I41" s="226">
        <f t="shared" si="8"/>
        <v>37085.599999999999</v>
      </c>
      <c r="J41" s="5"/>
    </row>
    <row r="42" spans="1:11" ht="25.5" x14ac:dyDescent="0.25">
      <c r="A42" s="361" t="s">
        <v>10546</v>
      </c>
      <c r="B42" s="375">
        <v>96558</v>
      </c>
      <c r="C42" s="354" t="s">
        <v>3511</v>
      </c>
      <c r="D42" s="360" t="str">
        <f>VLOOKUP(B42,'SERV.N.DESON.03.2021'!A:E,2,FALSE)</f>
        <v>CONCRETAGEM DE SAPATAS, FCK 30 MPA, COM USO DE BOMBA  LANÇAMENTO, ADENSAMENTO E ACABAMENTO. AF_11/2016</v>
      </c>
      <c r="E42" s="208" t="str">
        <f>VLOOKUP(B42,'SERV.N.DESON.03.2021'!A:E,3,FALSE)</f>
        <v>M3</v>
      </c>
      <c r="F42" s="41">
        <f>QT.EST!G15</f>
        <v>54.72</v>
      </c>
      <c r="G42" s="224">
        <f>VLOOKUP(B42,'SERV.N.DESON.03.2021'!A:E,4,FALSE)</f>
        <v>709.62</v>
      </c>
      <c r="H42" s="225">
        <f t="shared" si="12"/>
        <v>867.34</v>
      </c>
      <c r="I42" s="226">
        <f t="shared" si="8"/>
        <v>47460.84</v>
      </c>
      <c r="J42" s="5"/>
    </row>
    <row r="43" spans="1:11" x14ac:dyDescent="0.25">
      <c r="A43" s="660" t="s">
        <v>10545</v>
      </c>
      <c r="B43" s="660"/>
      <c r="C43" s="660"/>
      <c r="D43" s="660"/>
      <c r="E43" s="660"/>
      <c r="F43" s="660"/>
      <c r="G43" s="660"/>
      <c r="H43" s="660"/>
      <c r="I43" s="660"/>
      <c r="J43" s="5"/>
    </row>
    <row r="44" spans="1:11" ht="38.25" x14ac:dyDescent="0.25">
      <c r="A44" s="240" t="s">
        <v>11430</v>
      </c>
      <c r="B44" s="239">
        <v>92778</v>
      </c>
      <c r="C44" s="239" t="s">
        <v>3511</v>
      </c>
      <c r="D44" s="360" t="str">
        <f>VLOOKUP(B44,'SERV.N.DESON.03.2021'!A:E,2,FALSE)</f>
        <v>ARMAÇÃO DE PILAR OU VIGA DE UMA ESTRUTURA CONVENCIONAL DE CONCRETO ARMADO EM UMA EDIFICAÇÃO TÉRREA OU SOBRADO UTILIZANDO AÇO CA-50 DE 10,0 MM - MONTAGEM. AF_12/2015</v>
      </c>
      <c r="E44" s="208" t="str">
        <f>VLOOKUP(B44,'SERV.N.DESON.03.2021'!A:E,3,FALSE)</f>
        <v>KG</v>
      </c>
      <c r="F44" s="41">
        <f>293+204+236+232+216+241+204+200+199</f>
        <v>2025</v>
      </c>
      <c r="G44" s="224">
        <f>VLOOKUP(B44,'SERV.N.DESON.03.2021'!A:E,4,FALSE)</f>
        <v>14.78</v>
      </c>
      <c r="H44" s="225">
        <f t="shared" si="9"/>
        <v>18.059999999999999</v>
      </c>
      <c r="I44" s="226">
        <f t="shared" si="8"/>
        <v>36571.5</v>
      </c>
      <c r="J44" s="5"/>
    </row>
    <row r="45" spans="1:11" ht="38.25" x14ac:dyDescent="0.25">
      <c r="A45" s="361" t="s">
        <v>11431</v>
      </c>
      <c r="B45" s="239">
        <v>92775</v>
      </c>
      <c r="C45" s="239" t="s">
        <v>3511</v>
      </c>
      <c r="D45" s="360" t="str">
        <f>VLOOKUP(B45,'SERV.N.DESON.03.2021'!A:E,2,FALSE)</f>
        <v>ARMAÇÃO DE PILAR OU VIGA DE UMA ESTRUTURA CONVENCIONAL DE CONCRETO ARMADO EM UMA EDIFICAÇÃO TÉRREA OU SOBRADO UTILIZANDO AÇO CA-60 DE 5,0 MM - MONTAGEM. AF_12/2015</v>
      </c>
      <c r="E45" s="208" t="str">
        <f>VLOOKUP(B45,'SERV.N.DESON.03.2021'!A:E,3,FALSE)</f>
        <v>KG</v>
      </c>
      <c r="F45" s="41">
        <f>134+92+106+104+96+109+92+90+93</f>
        <v>916</v>
      </c>
      <c r="G45" s="224">
        <f>VLOOKUP(B45,'SERV.N.DESON.03.2021'!A:E,4,FALSE)</f>
        <v>18.46</v>
      </c>
      <c r="H45" s="225">
        <f t="shared" si="9"/>
        <v>22.56</v>
      </c>
      <c r="I45" s="226">
        <f t="shared" si="8"/>
        <v>20664.96</v>
      </c>
      <c r="J45" s="5"/>
    </row>
    <row r="46" spans="1:11" ht="25.5" x14ac:dyDescent="0.25">
      <c r="A46" s="361" t="s">
        <v>11432</v>
      </c>
      <c r="B46" s="239">
        <v>103672</v>
      </c>
      <c r="C46" s="239" t="s">
        <v>3511</v>
      </c>
      <c r="D46" s="360" t="str">
        <f>VLOOKUP(B46,'SERV.N.DESON.03.2021'!A:E,2,FALSE)</f>
        <v>CONCRETAGEM DE PILARES, FCK = 25 MPA, COM USO DE BOMBA - LANÇAMENTO, ADENSAMENTO E ACABAMENTO. AF_02/2022</v>
      </c>
      <c r="E46" s="208" t="str">
        <f>VLOOKUP(B46,'SERV.N.DESON.03.2021'!A:E,3,FALSE)</f>
        <v>M3</v>
      </c>
      <c r="F46" s="41">
        <f>QT.EST!G45</f>
        <v>35.56</v>
      </c>
      <c r="G46" s="224">
        <f>VLOOKUP(B46,'SERV.N.DESON.03.2021'!A:E,4,FALSE)</f>
        <v>671.04</v>
      </c>
      <c r="H46" s="225">
        <f t="shared" si="9"/>
        <v>820.18</v>
      </c>
      <c r="I46" s="226">
        <f t="shared" si="8"/>
        <v>29165.599999999999</v>
      </c>
      <c r="J46" s="5"/>
    </row>
    <row r="47" spans="1:11" ht="38.25" x14ac:dyDescent="0.25">
      <c r="A47" s="361" t="s">
        <v>10547</v>
      </c>
      <c r="B47" s="239">
        <v>92433</v>
      </c>
      <c r="C47" s="239" t="s">
        <v>3511</v>
      </c>
      <c r="D47" s="360" t="str">
        <f>VLOOKUP(B47,'SERV.N.DESON.03.2021'!A:E,2,FALSE)</f>
        <v>MONTAGEM E DESMONTAGEM DE FÔRMA DE PILARES RETANGULARES E ESTRUTURAS SIMILARES, PÉ-DIREITO DUPLO, EM CHAPA DE MADEIRA COMPENSADA PLASTIFICADA, 10 UTILIZAÇÕES. AF_09/2020</v>
      </c>
      <c r="E47" s="208" t="str">
        <f>VLOOKUP(B47,'SERV.N.DESON.03.2021'!A:E,3,FALSE)</f>
        <v>M2</v>
      </c>
      <c r="F47" s="41">
        <f>QT.EST!G30</f>
        <v>527.77</v>
      </c>
      <c r="G47" s="224">
        <f>VLOOKUP(B47,'SERV.N.DESON.03.2021'!A:E,4,FALSE)</f>
        <v>67.680000000000007</v>
      </c>
      <c r="H47" s="225">
        <f t="shared" si="9"/>
        <v>82.72</v>
      </c>
      <c r="I47" s="226">
        <f t="shared" si="8"/>
        <v>43657.13</v>
      </c>
      <c r="J47" s="5"/>
    </row>
    <row r="48" spans="1:11" x14ac:dyDescent="0.25">
      <c r="A48" s="660" t="s">
        <v>10599</v>
      </c>
      <c r="B48" s="660"/>
      <c r="C48" s="660"/>
      <c r="D48" s="660"/>
      <c r="E48" s="660"/>
      <c r="F48" s="660"/>
      <c r="G48" s="660"/>
      <c r="H48" s="660"/>
      <c r="I48" s="660"/>
      <c r="J48" s="5"/>
    </row>
    <row r="49" spans="1:11" ht="38.25" x14ac:dyDescent="0.25">
      <c r="A49" s="240" t="s">
        <v>11433</v>
      </c>
      <c r="B49" s="359">
        <v>92759</v>
      </c>
      <c r="C49" s="239" t="s">
        <v>3511</v>
      </c>
      <c r="D49" s="360" t="str">
        <f>VLOOKUP(B49,'SERV.N.DESON.03.2021'!A:E,2,FALSE)</f>
        <v>ARMAÇÃO DE PILAR OU VIGA DE UMA ESTRUTURA CONVENCIONAL DE CONCRETO ARMADO EM UM EDIFÍCIO DE MÚLTIPLOS PAVIMENTOS UTILIZANDO AÇO CA-60 DE 5,0 MM - MONTAGEM. AF_12/2015</v>
      </c>
      <c r="E49" s="208" t="str">
        <f>VLOOKUP(B49,'SERV.N.DESON.03.2021'!A:E,3,FALSE)</f>
        <v>KG</v>
      </c>
      <c r="F49" s="41">
        <f>AÇO!J13</f>
        <v>735</v>
      </c>
      <c r="G49" s="224">
        <f>VLOOKUP(B49,'SERV.N.DESON.03.2021'!A:E,4,FALSE)</f>
        <v>16.09</v>
      </c>
      <c r="H49" s="225">
        <f t="shared" si="9"/>
        <v>19.66</v>
      </c>
      <c r="I49" s="226">
        <f t="shared" si="8"/>
        <v>14450.1</v>
      </c>
      <c r="J49" s="5"/>
    </row>
    <row r="50" spans="1:11" ht="38.25" x14ac:dyDescent="0.25">
      <c r="A50" s="361" t="s">
        <v>10548</v>
      </c>
      <c r="B50" s="359">
        <v>92776</v>
      </c>
      <c r="C50" s="239" t="s">
        <v>3511</v>
      </c>
      <c r="D50" s="360" t="str">
        <f>VLOOKUP(B50,'SERV.N.DESON.03.2021'!A:E,2,FALSE)</f>
        <v>ARMAÇÃO DE PILAR OU VIGA DE UMA ESTRUTURA CONVENCIONAL DE CONCRETO ARMADO EM UMA EDIFICAÇÃO TÉRREA OU SOBRADO UTILIZANDO AÇO CA-50 DE 6,3 MM - MONTAGEM. AF_12/2015</v>
      </c>
      <c r="E50" s="208" t="str">
        <f>VLOOKUP(B50,'SERV.N.DESON.03.2021'!A:E,3,FALSE)</f>
        <v>KG</v>
      </c>
      <c r="F50" s="41">
        <f>AÇO!J14</f>
        <v>485</v>
      </c>
      <c r="G50" s="224">
        <f>VLOOKUP(B50,'SERV.N.DESON.03.2021'!A:E,4,FALSE)</f>
        <v>17.559999999999999</v>
      </c>
      <c r="H50" s="225">
        <f t="shared" si="9"/>
        <v>21.46</v>
      </c>
      <c r="I50" s="226">
        <f t="shared" si="8"/>
        <v>10408.1</v>
      </c>
      <c r="J50" s="5"/>
    </row>
    <row r="51" spans="1:11" ht="38.25" x14ac:dyDescent="0.25">
      <c r="A51" s="361" t="s">
        <v>10549</v>
      </c>
      <c r="B51" s="359">
        <v>92778</v>
      </c>
      <c r="C51" s="239" t="s">
        <v>3511</v>
      </c>
      <c r="D51" s="360" t="str">
        <f>VLOOKUP(B51,'SERV.N.DESON.03.2021'!A:E,2,FALSE)</f>
        <v>ARMAÇÃO DE PILAR OU VIGA DE UMA ESTRUTURA CONVENCIONAL DE CONCRETO ARMADO EM UMA EDIFICAÇÃO TÉRREA OU SOBRADO UTILIZANDO AÇO CA-50 DE 10,0 MM - MONTAGEM. AF_12/2015</v>
      </c>
      <c r="E51" s="208" t="str">
        <f>VLOOKUP(B51,'SERV.N.DESON.03.2021'!A:E,3,FALSE)</f>
        <v>KG</v>
      </c>
      <c r="F51" s="41">
        <f>AÇO!J15</f>
        <v>1462</v>
      </c>
      <c r="G51" s="224">
        <f>VLOOKUP(B51,'SERV.N.DESON.03.2021'!A:E,4,FALSE)</f>
        <v>14.78</v>
      </c>
      <c r="H51" s="225">
        <f t="shared" si="9"/>
        <v>18.059999999999999</v>
      </c>
      <c r="I51" s="226">
        <f t="shared" si="8"/>
        <v>26403.72</v>
      </c>
      <c r="J51" s="5"/>
    </row>
    <row r="52" spans="1:11" s="356" customFormat="1" ht="38.25" x14ac:dyDescent="0.25">
      <c r="A52" s="361" t="s">
        <v>10550</v>
      </c>
      <c r="B52" s="377">
        <v>92779</v>
      </c>
      <c r="C52" s="377" t="s">
        <v>3511</v>
      </c>
      <c r="D52" s="360" t="str">
        <f>VLOOKUP(B52,'SERV.N.DESON.03.2021'!A:E,2,FALSE)</f>
        <v>ARMAÇÃO DE PILAR OU VIGA DE UMA ESTRUTURA CONVENCIONAL DE CONCRETO ARMADO EM UMA EDIFICAÇÃO TÉRREA OU SOBRADO UTILIZANDO AÇO CA-50 DE 12,5 MM - MONTAGEM. AF_12/2015</v>
      </c>
      <c r="E52" s="208" t="str">
        <f>VLOOKUP(B52,'SERV.N.DESON.03.2021'!A:E,3,FALSE)</f>
        <v>KG</v>
      </c>
      <c r="F52" s="41">
        <f>AÇO!J16</f>
        <v>42</v>
      </c>
      <c r="G52" s="224">
        <f>VLOOKUP(B52,'SERV.N.DESON.03.2021'!A:E,4,FALSE)</f>
        <v>12.44</v>
      </c>
      <c r="H52" s="225">
        <f t="shared" ref="H52:H53" si="13">TRUNC(G52*(1+$G$2),2)</f>
        <v>15.2</v>
      </c>
      <c r="I52" s="226">
        <f t="shared" si="8"/>
        <v>638.4</v>
      </c>
      <c r="J52" s="357"/>
      <c r="K52" s="370"/>
    </row>
    <row r="53" spans="1:11" s="356" customFormat="1" ht="38.25" x14ac:dyDescent="0.25">
      <c r="A53" s="361" t="s">
        <v>10551</v>
      </c>
      <c r="B53" s="377">
        <v>92780</v>
      </c>
      <c r="C53" s="377" t="s">
        <v>3511</v>
      </c>
      <c r="D53" s="360" t="str">
        <f>VLOOKUP(B53,'SERV.N.DESON.03.2021'!A:E,2,FALSE)</f>
        <v>ARMAÇÃO DE PILAR OU VIGA DE UMA ESTRUTURA CONVENCIONAL DE CONCRETO ARMADO EM UMA EDIFICAÇÃO TÉRREA OU SOBRADO UTILIZANDO AÇO CA-50 DE 16,0 MM - MONTAGEM. AF_12/2015</v>
      </c>
      <c r="E53" s="208" t="str">
        <f>VLOOKUP(B53,'SERV.N.DESON.03.2021'!A:E,3,FALSE)</f>
        <v>KG</v>
      </c>
      <c r="F53" s="41">
        <f>AÇO!J17</f>
        <v>57</v>
      </c>
      <c r="G53" s="224">
        <f>VLOOKUP(B53,'SERV.N.DESON.03.2021'!A:E,4,FALSE)</f>
        <v>11.78</v>
      </c>
      <c r="H53" s="225">
        <f t="shared" si="13"/>
        <v>14.39</v>
      </c>
      <c r="I53" s="226">
        <f t="shared" si="8"/>
        <v>820.23</v>
      </c>
      <c r="J53" s="357"/>
      <c r="K53" s="370"/>
    </row>
    <row r="54" spans="1:11" ht="38.25" x14ac:dyDescent="0.25">
      <c r="A54" s="361" t="s">
        <v>10552</v>
      </c>
      <c r="B54" s="377">
        <v>92467</v>
      </c>
      <c r="C54" s="377" t="s">
        <v>3511</v>
      </c>
      <c r="D54" s="360" t="str">
        <f>VLOOKUP(B54,'SERV.N.DESON.03.2021'!A:E,2,FALSE)</f>
        <v>MONTAGEM E DESMONTAGEM DE FÔRMA DE VIGA, ESCORAMENTO COM GARFO DE MADEIRA, PÉ-DIREITO SIMPLES, EM CHAPA DE MADEIRA PLASTIFICADA, 10 UTILIZAÇÕES. AF_09/2020</v>
      </c>
      <c r="E54" s="208" t="str">
        <f>VLOOKUP(B54,'SERV.N.DESON.03.2021'!A:E,3,FALSE)</f>
        <v>M2</v>
      </c>
      <c r="F54" s="41">
        <f>QT.EST!G78</f>
        <v>258.08999999999997</v>
      </c>
      <c r="G54" s="224">
        <f>VLOOKUP(B54,'SERV.N.DESON.03.2021'!A:E,4,FALSE)</f>
        <v>98.08</v>
      </c>
      <c r="H54" s="225">
        <f t="shared" si="9"/>
        <v>119.87</v>
      </c>
      <c r="I54" s="226">
        <f t="shared" si="8"/>
        <v>30937.24</v>
      </c>
      <c r="J54" s="5"/>
    </row>
    <row r="55" spans="1:11" ht="25.5" x14ac:dyDescent="0.25">
      <c r="A55" s="361" t="s">
        <v>10553</v>
      </c>
      <c r="B55" s="658" t="str">
        <f>'COMPOSIÇÃO UNITÁRIA'!C21</f>
        <v>CPU 62</v>
      </c>
      <c r="C55" s="659"/>
      <c r="D55" s="17" t="str">
        <f>'COMPOSIÇÃO UNITÁRIA'!D21</f>
        <v>CONCRETAGEM DE VIGAS E LAJES, FCK=25 MPA,  COM USO DE BOMBA EM EDIFICAÇÃO - LANÇAMENTO, ADENSAMENTO E ACABAMENTO.</v>
      </c>
      <c r="E55" s="208" t="s">
        <v>1055</v>
      </c>
      <c r="F55" s="41">
        <f>QT.EST!G83</f>
        <v>20.64</v>
      </c>
      <c r="G55" s="224">
        <f>'COMPOSIÇÃO UNITÁRIA'!H29</f>
        <v>663.56999999999994</v>
      </c>
      <c r="H55" s="225">
        <f t="shared" si="9"/>
        <v>811.05</v>
      </c>
      <c r="I55" s="226">
        <f t="shared" si="8"/>
        <v>16740.07</v>
      </c>
      <c r="J55" s="5"/>
    </row>
    <row r="56" spans="1:11" ht="15.75" x14ac:dyDescent="0.25">
      <c r="A56" s="179"/>
      <c r="B56" s="180"/>
      <c r="C56" s="180"/>
      <c r="D56" s="688" t="s">
        <v>3458</v>
      </c>
      <c r="E56" s="688"/>
      <c r="F56" s="688"/>
      <c r="G56" s="688"/>
      <c r="H56" s="689"/>
      <c r="I56" s="181">
        <f>SUM(I26:I55)</f>
        <v>583529.37999999989</v>
      </c>
      <c r="J56" s="5"/>
      <c r="K56" s="217" t="s">
        <v>10527</v>
      </c>
    </row>
    <row r="57" spans="1:11" ht="15.75" x14ac:dyDescent="0.25">
      <c r="A57" s="176"/>
      <c r="B57" s="176"/>
      <c r="C57" s="176"/>
      <c r="D57" s="177"/>
      <c r="E57" s="177"/>
      <c r="F57" s="177"/>
      <c r="G57" s="177"/>
      <c r="H57" s="177"/>
      <c r="I57" s="178"/>
      <c r="J57" s="5"/>
    </row>
    <row r="58" spans="1:11" x14ac:dyDescent="0.25">
      <c r="A58" s="398">
        <v>3</v>
      </c>
      <c r="B58" s="666" t="s">
        <v>10554</v>
      </c>
      <c r="C58" s="666"/>
      <c r="D58" s="666"/>
      <c r="E58" s="666"/>
      <c r="F58" s="666"/>
      <c r="G58" s="666"/>
      <c r="H58" s="666"/>
      <c r="I58" s="666"/>
      <c r="J58" s="5"/>
    </row>
    <row r="59" spans="1:11" ht="38.25" x14ac:dyDescent="0.25">
      <c r="A59" s="252" t="s">
        <v>7966</v>
      </c>
      <c r="B59" s="679" t="str">
        <f>'COMPOSIÇÃO UNITÁRIA'!C32</f>
        <v>CPU 63</v>
      </c>
      <c r="C59" s="680"/>
      <c r="D59" s="406" t="str">
        <f>'COMPOSIÇÃO UNITÁRIA'!D32</f>
        <v>PISO CIMENTADO, TRAÇO 1:3 (CIMENTO E AREIA), ACABAMENTO LISO, ESPESSURA 4,0 CM, PREPARO MECÂNICO DA ARGAMASSA C/ TELA DE AÇO NERVURADA, CA-60, Q-283.</v>
      </c>
      <c r="E59" s="213" t="s">
        <v>161</v>
      </c>
      <c r="F59" s="405">
        <v>1641.54</v>
      </c>
      <c r="G59" s="227">
        <f>'COMPOSIÇÃO UNITÁRIA'!H40</f>
        <v>120.68</v>
      </c>
      <c r="H59" s="225">
        <f t="shared" ref="H59:H64" si="14">TRUNC(G59*(1+$G$2),2)</f>
        <v>147.5</v>
      </c>
      <c r="I59" s="226">
        <f t="shared" ref="I59:I64" si="15">TRUNC(H59*F59,2)</f>
        <v>242127.15</v>
      </c>
      <c r="J59" s="5"/>
    </row>
    <row r="60" spans="1:11" s="356" customFormat="1" ht="38.25" x14ac:dyDescent="0.25">
      <c r="A60" s="412" t="s">
        <v>8570</v>
      </c>
      <c r="B60" s="377">
        <v>87251</v>
      </c>
      <c r="C60" s="377" t="s">
        <v>3511</v>
      </c>
      <c r="D60" s="360" t="str">
        <f>VLOOKUP(B60,'SERV.N.DESON.03.2021'!A:E,2,FALSE)</f>
        <v>REVESTIMENTO CERÂMICO PARA PISO COM PLACAS TIPO ESMALTADA EXTRA DE DIMENSÕES 45X45 CM APLICADA EM AMBIENTES DE ÁREA MAIOR QUE 10 M2. AF_06/2014</v>
      </c>
      <c r="E60" s="208" t="str">
        <f>VLOOKUP(B60,'SERV.N.DESON.03.2021'!A:E,3,FALSE)</f>
        <v>M2</v>
      </c>
      <c r="F60" s="41">
        <f>2.81+23.19+2.75+3.71+7.21+3.28+116.49+44.95+3.3+27.48+3.25</f>
        <v>238.42</v>
      </c>
      <c r="G60" s="224">
        <f>VLOOKUP(B60,'SERV.N.DESON.03.2021'!A:E,4,FALSE)</f>
        <v>46.14</v>
      </c>
      <c r="H60" s="225">
        <f t="shared" ref="H60" si="16">TRUNC(G60*(1+$G$2),2)</f>
        <v>56.39</v>
      </c>
      <c r="I60" s="226">
        <f t="shared" si="15"/>
        <v>13444.5</v>
      </c>
      <c r="J60" s="357"/>
      <c r="K60" s="370"/>
    </row>
    <row r="61" spans="1:11" x14ac:dyDescent="0.25">
      <c r="A61" s="412" t="s">
        <v>8571</v>
      </c>
      <c r="B61" s="662" t="str">
        <f>'COMPOSIÇÃO UNITÁRIA'!C42</f>
        <v>CPU 64</v>
      </c>
      <c r="C61" s="662"/>
      <c r="D61" s="253" t="s">
        <v>13199</v>
      </c>
      <c r="E61" s="208" t="str">
        <f>'COMPOSIÇÃO UNITÁRIA'!E42</f>
        <v>M</v>
      </c>
      <c r="F61" s="41">
        <v>101.83</v>
      </c>
      <c r="G61" s="224">
        <f>'COMPOSIÇÃO UNITÁRIA'!H48</f>
        <v>200.67</v>
      </c>
      <c r="H61" s="225">
        <f t="shared" si="14"/>
        <v>245.27</v>
      </c>
      <c r="I61" s="226">
        <f t="shared" si="15"/>
        <v>24975.84</v>
      </c>
      <c r="J61" s="5"/>
    </row>
    <row r="62" spans="1:11" ht="38.25" x14ac:dyDescent="0.25">
      <c r="A62" s="412" t="s">
        <v>10604</v>
      </c>
      <c r="B62" s="626">
        <v>103001</v>
      </c>
      <c r="C62" s="626" t="s">
        <v>3511</v>
      </c>
      <c r="D62" s="253" t="s">
        <v>13201</v>
      </c>
      <c r="E62" s="208" t="s">
        <v>3506</v>
      </c>
      <c r="F62" s="41">
        <v>102</v>
      </c>
      <c r="G62" s="224">
        <f>'COMPOSIÇÃO UNITÁRIA'!H56</f>
        <v>243.55</v>
      </c>
      <c r="H62" s="225">
        <f t="shared" si="14"/>
        <v>297.68</v>
      </c>
      <c r="I62" s="226">
        <f t="shared" si="15"/>
        <v>30363.360000000001</v>
      </c>
      <c r="J62" s="5"/>
    </row>
    <row r="63" spans="1:11" ht="51" x14ac:dyDescent="0.25">
      <c r="A63" s="412" t="s">
        <v>10605</v>
      </c>
      <c r="B63" s="377">
        <v>87755</v>
      </c>
      <c r="C63" s="377" t="s">
        <v>3511</v>
      </c>
      <c r="D63" s="360" t="str">
        <f>VLOOKUP(B63,'SERV.N.DESON.03.2021'!A:E,2,FALSE)</f>
        <v>CONTRAPISO EM ARGAMASSA TRAÇO 1:4 (CIMENTO E AREIA), PREPARO MECÂNICO COM BETONEIRA 400 L, APLICADO EM ÁREAS MOLHADAS SOBRE IMPERMEABILIZAÇÃO, ACABAMENTO NÃO REFORÇADO, ESPESSURA 3CM. AF_07/2021</v>
      </c>
      <c r="E63" s="208" t="str">
        <f>VLOOKUP(B63,'SERV.N.DESON.03.2021'!A:E,3,FALSE)</f>
        <v>M2</v>
      </c>
      <c r="F63" s="41">
        <f>F60</f>
        <v>238.42</v>
      </c>
      <c r="G63" s="224">
        <f>VLOOKUP(B63,'SERV.N.DESON.03.2021'!A:E,4,FALSE)</f>
        <v>40.229999999999997</v>
      </c>
      <c r="H63" s="225">
        <f t="shared" si="14"/>
        <v>49.17</v>
      </c>
      <c r="I63" s="226">
        <f t="shared" si="15"/>
        <v>11723.11</v>
      </c>
      <c r="J63" s="5"/>
    </row>
    <row r="64" spans="1:11" ht="25.5" x14ac:dyDescent="0.25">
      <c r="A64" s="412" t="s">
        <v>10731</v>
      </c>
      <c r="B64" s="325">
        <v>98560</v>
      </c>
      <c r="C64" s="325" t="s">
        <v>3511</v>
      </c>
      <c r="D64" s="360" t="str">
        <f>VLOOKUP(B64,'SERV.N.DESON.03.2021'!A:E,2,FALSE)</f>
        <v>IMPERMEABILIZAÇÃO DE PISO COM ARGAMASSA DE CIMENTO E AREIA, COM ADITIVO IMPERMEABILIZANTE, E = 2CM. AF_06/2018</v>
      </c>
      <c r="E64" s="208" t="str">
        <f>VLOOKUP(B64,'SERV.N.DESON.03.2021'!A:E,3,FALSE)</f>
        <v>M2</v>
      </c>
      <c r="F64" s="41">
        <f>F60</f>
        <v>238.42</v>
      </c>
      <c r="G64" s="224">
        <f>VLOOKUP(B64,'SERV.N.DESON.03.2021'!A:E,4,FALSE)</f>
        <v>40.14</v>
      </c>
      <c r="H64" s="225">
        <f t="shared" si="14"/>
        <v>49.06</v>
      </c>
      <c r="I64" s="226">
        <f t="shared" si="15"/>
        <v>11696.88</v>
      </c>
      <c r="J64" s="5"/>
    </row>
    <row r="65" spans="1:11" ht="15.75" x14ac:dyDescent="0.25">
      <c r="A65" s="179"/>
      <c r="B65" s="180"/>
      <c r="C65" s="180"/>
      <c r="D65" s="688" t="s">
        <v>3458</v>
      </c>
      <c r="E65" s="688"/>
      <c r="F65" s="688"/>
      <c r="G65" s="688"/>
      <c r="H65" s="689"/>
      <c r="I65" s="181">
        <f>SUM(I59:I64)</f>
        <v>334330.83999999997</v>
      </c>
      <c r="J65" s="5"/>
      <c r="K65" s="217" t="s">
        <v>10527</v>
      </c>
    </row>
    <row r="66" spans="1:11" ht="15.75" x14ac:dyDescent="0.25">
      <c r="A66" s="176"/>
      <c r="B66" s="176"/>
      <c r="C66" s="176"/>
      <c r="D66" s="177"/>
      <c r="E66" s="177"/>
      <c r="F66" s="177"/>
      <c r="G66" s="177"/>
      <c r="H66" s="177"/>
      <c r="I66" s="178"/>
      <c r="J66" s="5"/>
    </row>
    <row r="67" spans="1:11" x14ac:dyDescent="0.25">
      <c r="A67" s="398">
        <v>4</v>
      </c>
      <c r="B67" s="666" t="s">
        <v>10555</v>
      </c>
      <c r="C67" s="666"/>
      <c r="D67" s="666"/>
      <c r="E67" s="666"/>
      <c r="F67" s="666"/>
      <c r="G67" s="666"/>
      <c r="H67" s="666"/>
      <c r="I67" s="666"/>
      <c r="J67" s="5"/>
    </row>
    <row r="68" spans="1:11" ht="51" x14ac:dyDescent="0.25">
      <c r="A68" s="240" t="s">
        <v>11434</v>
      </c>
      <c r="B68" s="361">
        <v>103334</v>
      </c>
      <c r="C68" s="21" t="s">
        <v>3511</v>
      </c>
      <c r="D68" s="360" t="str">
        <f>VLOOKUP(B68,'SERV.N.DESON.03.2021'!A:E,2,FALSE)</f>
        <v>ALVENARIA DE VEDAÇÃO DE BLOCOS CERÂMICOS FURADOS NA HORIZONTAL DE 14X9X19 CM (ESPESSURA 14 CM, BLOCO DEITADO) E ARGAMASSA DE ASSENTAMENTO COM PREPARO EM BETONEIRA. AF_12/2021</v>
      </c>
      <c r="E68" s="208" t="str">
        <f>VLOOKUP(B68,'SERV.N.DESON.03.2021'!A:E,3,FALSE)</f>
        <v>M2</v>
      </c>
      <c r="F68" s="405">
        <f>0.2*52.56+3.87*39.88+3.22*159.45+3.8*1.76+2.8*23.69+3.21*26.86</f>
        <v>837.5172</v>
      </c>
      <c r="G68" s="224">
        <f>VLOOKUP(B68,'SERV.N.DESON.03.2021'!A:E,4,FALSE)</f>
        <v>129.09</v>
      </c>
      <c r="H68" s="225">
        <f t="shared" ref="H68:H71" si="17">TRUNC(G68*(1+$G$2),2)</f>
        <v>157.78</v>
      </c>
      <c r="I68" s="226">
        <f t="shared" ref="I68:I74" si="18">TRUNC(H68*F68,2)</f>
        <v>132143.46</v>
      </c>
      <c r="J68" s="5"/>
    </row>
    <row r="69" spans="1:11" s="356" customFormat="1" ht="38.25" x14ac:dyDescent="0.25">
      <c r="A69" s="361" t="s">
        <v>11435</v>
      </c>
      <c r="B69" s="359">
        <v>101162</v>
      </c>
      <c r="C69" s="361" t="s">
        <v>3511</v>
      </c>
      <c r="D69" s="360" t="str">
        <f>VLOOKUP(B69,'SERV.N.DESON.03.2021'!A:E,2,FALSE)</f>
        <v>ALVENARIA DE VEDAÇÃO COM ELEMENTO VAZADO DE CERÂMICA (COBOGÓ) DE 7X20X20CM E ARGAMASSA DE ASSENTAMENTO COM PREPARO EM BETONEIRA. AF_05/2020</v>
      </c>
      <c r="E69" s="208" t="str">
        <f>VLOOKUP(B69,'SERV.N.DESON.03.2021'!A:E,3,FALSE)</f>
        <v>M2</v>
      </c>
      <c r="F69" s="41">
        <v>11.35</v>
      </c>
      <c r="G69" s="224">
        <f>VLOOKUP(B69,'SERV.N.DESON.03.2021'!A:E,4,FALSE)</f>
        <v>142.30000000000001</v>
      </c>
      <c r="H69" s="225">
        <f t="shared" ref="H69" si="19">TRUNC(G69*(1+$G$2),2)</f>
        <v>173.92</v>
      </c>
      <c r="I69" s="226">
        <f t="shared" si="18"/>
        <v>1973.99</v>
      </c>
      <c r="J69" s="357"/>
      <c r="K69" s="370"/>
    </row>
    <row r="70" spans="1:11" ht="51" x14ac:dyDescent="0.25">
      <c r="A70" s="361" t="s">
        <v>11436</v>
      </c>
      <c r="B70" s="377">
        <v>94559</v>
      </c>
      <c r="C70" s="216" t="s">
        <v>3511</v>
      </c>
      <c r="D70" s="360" t="str">
        <f>VLOOKUP(B70,'SERV.N.DESON.03.2021'!A:E,2,FALSE)</f>
        <v>JANELA DE AÇO TIPO BASCULANTE PARA VIDROS, COM BATENTE, FERRAGENS E PINTURA ANTICORROSIVA. EXCLUSIVE VIDROS, ACABAMENTO, ALIZAR E CONTRAMARCO. FORNECIMENTO E INSTALAÇÃO. AF_12/2019</v>
      </c>
      <c r="E70" s="208" t="str">
        <f>VLOOKUP(B70,'SERV.N.DESON.03.2021'!A:E,3,FALSE)</f>
        <v>M2</v>
      </c>
      <c r="F70" s="41">
        <f>0.6*0.6*3</f>
        <v>1.08</v>
      </c>
      <c r="G70" s="224">
        <f>VLOOKUP(B70,'SERV.N.DESON.03.2021'!A:E,4,FALSE)</f>
        <v>783.56</v>
      </c>
      <c r="H70" s="225">
        <f t="shared" si="17"/>
        <v>957.71</v>
      </c>
      <c r="I70" s="226">
        <f t="shared" si="18"/>
        <v>1034.32</v>
      </c>
      <c r="J70" s="5"/>
    </row>
    <row r="71" spans="1:11" ht="25.5" x14ac:dyDescent="0.25">
      <c r="A71" s="361" t="s">
        <v>11437</v>
      </c>
      <c r="B71" s="658" t="str">
        <f>'COMPOSIÇÃO UNITÁRIA'!C58</f>
        <v>CPU 66</v>
      </c>
      <c r="C71" s="659"/>
      <c r="D71" s="426" t="s">
        <v>11447</v>
      </c>
      <c r="E71" s="427" t="s">
        <v>65</v>
      </c>
      <c r="F71" s="428">
        <v>10</v>
      </c>
      <c r="G71" s="429">
        <f>'COMPOSIÇÃO UNITÁRIA'!H63</f>
        <v>219.09</v>
      </c>
      <c r="H71" s="430">
        <f t="shared" si="17"/>
        <v>267.77999999999997</v>
      </c>
      <c r="I71" s="431">
        <f t="shared" si="18"/>
        <v>2677.8</v>
      </c>
      <c r="J71" s="5"/>
    </row>
    <row r="72" spans="1:11" s="356" customFormat="1" ht="38.25" x14ac:dyDescent="0.25">
      <c r="A72" s="361" t="s">
        <v>11438</v>
      </c>
      <c r="B72" s="624">
        <v>94806</v>
      </c>
      <c r="C72" s="216" t="s">
        <v>3511</v>
      </c>
      <c r="D72" s="360" t="str">
        <f>VLOOKUP(B72,'SERV.N.DESON.03.2021'!A:E,2,FALSE)</f>
        <v>PORTA EM AÇO DE ABRIR PARA VIDRO SEM GUARNIÇÃO, 87X210CM, FIXAÇÃO COM PARAFUSOS, EXCLUSIVE VIDROS - FORNECIMENTO E INSTALAÇÃO. AF_12/2019</v>
      </c>
      <c r="E72" s="208" t="str">
        <f>VLOOKUP(B72,'SERV.N.DESON.03.2021'!A:E,3,FALSE)</f>
        <v>UN</v>
      </c>
      <c r="F72" s="41">
        <v>12</v>
      </c>
      <c r="G72" s="224">
        <f>VLOOKUP(B72,'SERV.N.DESON.03.2021'!A:E,4,FALSE)</f>
        <v>644.02</v>
      </c>
      <c r="H72" s="225">
        <f t="shared" ref="H72" si="20">TRUNC(G72*(1+$G$2),2)</f>
        <v>787.16</v>
      </c>
      <c r="I72" s="226">
        <f t="shared" si="18"/>
        <v>9445.92</v>
      </c>
      <c r="J72" s="357"/>
      <c r="K72" s="370"/>
    </row>
    <row r="73" spans="1:11" s="356" customFormat="1" ht="38.25" x14ac:dyDescent="0.25">
      <c r="A73" s="361" t="s">
        <v>11439</v>
      </c>
      <c r="B73" s="658" t="str">
        <f>'COMPOSIÇÃO UNITÁRIA'!C65</f>
        <v>CPU 67</v>
      </c>
      <c r="C73" s="659"/>
      <c r="D73" s="426" t="s">
        <v>11373</v>
      </c>
      <c r="E73" s="427" t="s">
        <v>161</v>
      </c>
      <c r="F73" s="428">
        <f>QT.ARQUITETONICO!E17</f>
        <v>42.587999999999994</v>
      </c>
      <c r="G73" s="429">
        <f>'COMPOSIÇÃO UNITÁRIA'!H79</f>
        <v>1205.98</v>
      </c>
      <c r="H73" s="430">
        <f t="shared" ref="H73" si="21">TRUNC(G73*(1+$G$2),2)</f>
        <v>1474.02</v>
      </c>
      <c r="I73" s="431">
        <f t="shared" si="18"/>
        <v>62775.56</v>
      </c>
      <c r="J73" s="357"/>
      <c r="K73" s="370"/>
    </row>
    <row r="74" spans="1:11" s="356" customFormat="1" ht="25.5" x14ac:dyDescent="0.25">
      <c r="A74" s="361" t="s">
        <v>11440</v>
      </c>
      <c r="B74" s="376">
        <v>98522</v>
      </c>
      <c r="C74" s="361" t="s">
        <v>3511</v>
      </c>
      <c r="D74" s="360" t="str">
        <f>VLOOKUP(B74,'SERV.N.DESON.03.2021'!A:E,2,FALSE)</f>
        <v>ALAMBRADO EM MOURÕES DE CONCRETO, COM TELA DE ARAME GALVANIZADO (INCLUSIVE MURETA EM CONCRETO). AF_05/2018</v>
      </c>
      <c r="E74" s="208" t="str">
        <f>VLOOKUP(B74,'SERV.N.DESON.03.2021'!A:E,3,FALSE)</f>
        <v>M</v>
      </c>
      <c r="F74" s="41">
        <f>QT.ARQUITETONICO!E15</f>
        <v>160.81</v>
      </c>
      <c r="G74" s="224">
        <f>VLOOKUP(B74,'SERV.N.DESON.03.2021'!A:E,4,FALSE)</f>
        <v>144.47</v>
      </c>
      <c r="H74" s="225">
        <f t="shared" ref="H74" si="22">TRUNC(G74*(1+$G$2),2)</f>
        <v>176.58</v>
      </c>
      <c r="I74" s="226">
        <f t="shared" si="18"/>
        <v>28395.82</v>
      </c>
      <c r="J74" s="357"/>
      <c r="K74" s="370"/>
    </row>
    <row r="75" spans="1:11" ht="15.75" x14ac:dyDescent="0.25">
      <c r="A75" s="179"/>
      <c r="B75" s="180"/>
      <c r="C75" s="180"/>
      <c r="D75" s="688" t="s">
        <v>3458</v>
      </c>
      <c r="E75" s="688"/>
      <c r="F75" s="688"/>
      <c r="G75" s="688"/>
      <c r="H75" s="689"/>
      <c r="I75" s="181">
        <f>SUM(I68:I74)</f>
        <v>238446.87</v>
      </c>
      <c r="J75" s="5"/>
      <c r="K75" s="217" t="s">
        <v>10527</v>
      </c>
    </row>
    <row r="76" spans="1:11" ht="15.75" x14ac:dyDescent="0.25">
      <c r="A76" s="176"/>
      <c r="B76" s="176"/>
      <c r="C76" s="176"/>
      <c r="D76" s="177"/>
      <c r="E76" s="177"/>
      <c r="F76" s="177"/>
      <c r="G76" s="177"/>
      <c r="H76" s="177"/>
      <c r="I76" s="178"/>
      <c r="J76" s="5"/>
    </row>
    <row r="77" spans="1:11" x14ac:dyDescent="0.25">
      <c r="A77" s="398">
        <v>5</v>
      </c>
      <c r="B77" s="666" t="s">
        <v>10602</v>
      </c>
      <c r="C77" s="666"/>
      <c r="D77" s="666"/>
      <c r="E77" s="666"/>
      <c r="F77" s="666"/>
      <c r="G77" s="666"/>
      <c r="H77" s="666"/>
      <c r="I77" s="666"/>
      <c r="J77" s="5"/>
    </row>
    <row r="78" spans="1:11" ht="38.25" x14ac:dyDescent="0.25">
      <c r="A78" s="239" t="s">
        <v>8573</v>
      </c>
      <c r="B78" s="359">
        <v>87265</v>
      </c>
      <c r="C78" s="239" t="s">
        <v>3511</v>
      </c>
      <c r="D78" s="360" t="str">
        <f>VLOOKUP(B78,'SERV.N.DESON.03.2021'!A:E,2,FALSE)</f>
        <v>REVESTIMENTO CERÂMICO PARA PAREDES INTERNAS COM PLACAS TIPO ESMALTADA EXTRA DE DIMENSÕES 20X20 CM APLICADAS EM AMBIENTES DE ÁREA MAIOR QUE 5 M² NA ALTURA INTEIRA DAS PAREDES. AF_06/2014</v>
      </c>
      <c r="E78" s="208" t="str">
        <f>VLOOKUP(B78,'SERV.N.DESON.03.2021'!A:E,3,FALSE)</f>
        <v>M2</v>
      </c>
      <c r="F78" s="207">
        <f>9.8+3.87*6+12.6+5.73+3.36+6.47+4.53</f>
        <v>65.709999999999994</v>
      </c>
      <c r="G78" s="224">
        <f>VLOOKUP(B78,'SERV.N.DESON.03.2021'!A:E,4,FALSE)</f>
        <v>54.19</v>
      </c>
      <c r="H78" s="226">
        <f>TRUNC(G78*(1+$G$2),2)</f>
        <v>66.23</v>
      </c>
      <c r="I78" s="226">
        <f t="shared" ref="I78:I79" si="23">TRUNC(H78*F78,2)</f>
        <v>4351.97</v>
      </c>
      <c r="J78" s="5"/>
    </row>
    <row r="79" spans="1:11" s="356" customFormat="1" ht="51" x14ac:dyDescent="0.25">
      <c r="A79" s="359" t="s">
        <v>10603</v>
      </c>
      <c r="B79" s="359">
        <v>87532</v>
      </c>
      <c r="C79" s="359" t="s">
        <v>3511</v>
      </c>
      <c r="D79" s="360" t="str">
        <f>VLOOKUP(B79,'SERV.N.DESON.03.2021'!A:E,2,FALSE)</f>
        <v>EMBOÇO, PARA RECEBIMENTO DE CERÂMICA, EM ARGAMASSA TRAÇO 1:2:8, PREPARO MANUAL, APLICADO MANUALMENTE EM FACES INTERNAS DE PAREDES, PARA AMBIENTE COM ÁREA  ENTRE 5M2 E 10M2, ESPESSURA DE 20MM, COM EXECUÇÃO DE TALISCAS. AF_06/2014</v>
      </c>
      <c r="E79" s="208" t="str">
        <f>VLOOKUP(B79,'SERV.N.DESON.03.2021'!A:E,3,FALSE)</f>
        <v>M2</v>
      </c>
      <c r="F79" s="207">
        <f>F78</f>
        <v>65.709999999999994</v>
      </c>
      <c r="G79" s="224">
        <f>VLOOKUP(B79,'SERV.N.DESON.03.2021'!A:E,4,FALSE)</f>
        <v>33</v>
      </c>
      <c r="H79" s="226">
        <f>TRUNC(G79*(1+$G$2),2)</f>
        <v>40.33</v>
      </c>
      <c r="I79" s="226">
        <f t="shared" si="23"/>
        <v>2650.08</v>
      </c>
      <c r="J79" s="357"/>
      <c r="K79" s="370"/>
    </row>
    <row r="80" spans="1:11" s="356" customFormat="1" ht="63.75" x14ac:dyDescent="0.25">
      <c r="A80" s="532" t="s">
        <v>13131</v>
      </c>
      <c r="B80" s="532">
        <v>87543</v>
      </c>
      <c r="C80" s="532" t="s">
        <v>3511</v>
      </c>
      <c r="D80" s="360" t="str">
        <f>VLOOKUP(B80,'SERV.N.DESON.03.2021'!A:E,2,FALSE)</f>
        <v>MASSA ÚNICA, PARA RECEBIMENTO DE PINTURA OU CERÂMICA, ARGAMASSA INDUSTRIALIZADA, PREPARO MECÂNICO, APLICADO COM EQUIPAMENTO DE MISTURA E PROJEÇÃO DE 1,5 M3/H EM FACES INTERNAS DE PAREDES, ESPESSURA DE 5MM, SEM EXECUÇÃO DE TALISCAS. AF_06/2014</v>
      </c>
      <c r="E80" s="208" t="str">
        <f>VLOOKUP(B80,'SERV.N.DESON.03.2021'!A:E,3,FALSE)</f>
        <v>M2</v>
      </c>
      <c r="F80" s="207">
        <f>F68</f>
        <v>837.5172</v>
      </c>
      <c r="G80" s="224">
        <f>VLOOKUP(B80,'SERV.N.DESON.03.2021'!A:E,4,FALSE)</f>
        <v>24.4</v>
      </c>
      <c r="H80" s="226">
        <f>TRUNC(G80*(1+$G$2),2)</f>
        <v>29.82</v>
      </c>
      <c r="I80" s="226">
        <f t="shared" ref="I80" si="24">TRUNC(H80*F80,2)</f>
        <v>24974.76</v>
      </c>
      <c r="J80" s="357"/>
      <c r="K80" s="370"/>
    </row>
    <row r="81" spans="1:11" s="356" customFormat="1" ht="25.5" x14ac:dyDescent="0.25">
      <c r="A81" s="532" t="s">
        <v>13132</v>
      </c>
      <c r="B81" s="532">
        <v>88489</v>
      </c>
      <c r="C81" s="532" t="s">
        <v>3511</v>
      </c>
      <c r="D81" s="360" t="str">
        <f>VLOOKUP(B81,'SERV.N.DESON.03.2021'!A:E,2,FALSE)</f>
        <v>APLICAÇÃO MANUAL DE PINTURA COM TINTA LÁTEX ACRÍLICA EM PAREDES, DUAS DEMÃOS. AF_06/2014</v>
      </c>
      <c r="E81" s="208" t="str">
        <f>VLOOKUP(B81,'SERV.N.DESON.03.2021'!A:E,3,FALSE)</f>
        <v>M2</v>
      </c>
      <c r="F81" s="207">
        <f>F80</f>
        <v>837.5172</v>
      </c>
      <c r="G81" s="224">
        <f>VLOOKUP(B81,'SERV.N.DESON.03.2021'!A:E,4,FALSE)</f>
        <v>12.69</v>
      </c>
      <c r="H81" s="226">
        <f>TRUNC(G81*(1+$G$2),2)</f>
        <v>15.51</v>
      </c>
      <c r="I81" s="226">
        <f t="shared" ref="I81" si="25">TRUNC(H81*F81,2)</f>
        <v>12989.89</v>
      </c>
      <c r="J81" s="357"/>
      <c r="K81" s="370"/>
    </row>
    <row r="82" spans="1:11" ht="15.75" x14ac:dyDescent="0.25">
      <c r="A82" s="179"/>
      <c r="B82" s="180"/>
      <c r="C82" s="180"/>
      <c r="D82" s="688" t="s">
        <v>3458</v>
      </c>
      <c r="E82" s="688"/>
      <c r="F82" s="688"/>
      <c r="G82" s="688"/>
      <c r="H82" s="689"/>
      <c r="I82" s="181">
        <f>SUM(I78:I81)</f>
        <v>44966.7</v>
      </c>
      <c r="J82" s="5"/>
      <c r="K82" s="217" t="s">
        <v>10527</v>
      </c>
    </row>
    <row r="83" spans="1:11" ht="15.75" x14ac:dyDescent="0.25">
      <c r="A83" s="176"/>
      <c r="B83" s="176"/>
      <c r="C83" s="176"/>
      <c r="D83" s="177"/>
      <c r="E83" s="177"/>
      <c r="F83" s="177"/>
      <c r="G83" s="177"/>
      <c r="H83" s="177"/>
      <c r="I83" s="178"/>
      <c r="J83" s="5"/>
    </row>
    <row r="84" spans="1:11" x14ac:dyDescent="0.25">
      <c r="A84" s="398">
        <v>6</v>
      </c>
      <c r="B84" s="666" t="s">
        <v>10556</v>
      </c>
      <c r="C84" s="666"/>
      <c r="D84" s="666"/>
      <c r="E84" s="666"/>
      <c r="F84" s="666"/>
      <c r="G84" s="666"/>
      <c r="H84" s="666"/>
      <c r="I84" s="666"/>
      <c r="J84" s="5"/>
    </row>
    <row r="85" spans="1:11" ht="25.5" x14ac:dyDescent="0.25">
      <c r="A85" s="377" t="s">
        <v>8574</v>
      </c>
      <c r="B85" s="359">
        <v>96116</v>
      </c>
      <c r="C85" s="359" t="s">
        <v>3511</v>
      </c>
      <c r="D85" s="360" t="str">
        <f>VLOOKUP(B85,'SERV.N.DESON.03.2021'!A:E,2,FALSE)</f>
        <v>FORRO EM RÉGUAS DE PVC, FRISADO, PARA AMBIENTES COMERCIAIS, INCLUSIVE ESTRUTURA DE FIXAÇÃO. AF_05/2017_P</v>
      </c>
      <c r="E85" s="208" t="str">
        <f>VLOOKUP(B85,'SERV.N.DESON.03.2021'!A:E,3,FALSE)</f>
        <v>M2</v>
      </c>
      <c r="F85" s="207">
        <f>1.32+1.3+7.21+44.95</f>
        <v>54.78</v>
      </c>
      <c r="G85" s="224">
        <f>VLOOKUP(B85,'SERV.N.DESON.03.2021'!A:E,4,FALSE)</f>
        <v>78.31</v>
      </c>
      <c r="H85" s="226">
        <f>TRUNC(G85*(1+$G$2),2)</f>
        <v>95.71</v>
      </c>
      <c r="I85" s="226">
        <f t="shared" ref="I85:I88" si="26">TRUNC(H85*F85,2)</f>
        <v>5242.99</v>
      </c>
      <c r="J85" s="5"/>
    </row>
    <row r="86" spans="1:11" ht="25.5" x14ac:dyDescent="0.25">
      <c r="A86" s="377" t="s">
        <v>10557</v>
      </c>
      <c r="B86" s="359">
        <v>94216</v>
      </c>
      <c r="C86" s="359" t="s">
        <v>3511</v>
      </c>
      <c r="D86" s="360" t="str">
        <f>VLOOKUP(B86,'SERV.N.DESON.03.2021'!A:E,2,FALSE)</f>
        <v>TELHAMENTO COM TELHA METÁLICA TERMOACÚSTICA E = 30 MM, COM ATÉ 2 ÁGUAS, INCLUSO IÇAMENTO. AF_07/2019</v>
      </c>
      <c r="E86" s="208" t="str">
        <f>VLOOKUP(B86,'SERV.N.DESON.03.2021'!A:E,3,FALSE)</f>
        <v>M2</v>
      </c>
      <c r="F86" s="207">
        <v>1040.79</v>
      </c>
      <c r="G86" s="224">
        <f>VLOOKUP(B86,'SERV.N.DESON.03.2021'!A:E,4,FALSE)</f>
        <v>216.3</v>
      </c>
      <c r="H86" s="226">
        <f>TRUNC(G86*(1+$G$2),2)</f>
        <v>264.37</v>
      </c>
      <c r="I86" s="226">
        <f t="shared" si="26"/>
        <v>275153.65000000002</v>
      </c>
      <c r="J86" s="5"/>
    </row>
    <row r="87" spans="1:11" ht="38.25" x14ac:dyDescent="0.25">
      <c r="A87" s="377" t="s">
        <v>10558</v>
      </c>
      <c r="B87" s="359">
        <v>92580</v>
      </c>
      <c r="C87" s="359" t="s">
        <v>3511</v>
      </c>
      <c r="D87" s="360" t="str">
        <f>VLOOKUP(B87,'SERV.N.DESON.03.2021'!A:E,2,FALSE)</f>
        <v>TRAMA DE AÇO COMPOSTA POR TERÇAS PARA TELHADOS DE ATÉ 2 ÁGUAS PARA TELHA ONDULADA DE FIBROCIMENTO, METÁLICA, PLÁSTICA OU TERMOACÚSTICA, INCLUSO TRANSPORTE VERTICAL. AF_07/2019</v>
      </c>
      <c r="E87" s="208" t="str">
        <f>VLOOKUP(B87,'SERV.N.DESON.03.2021'!A:E,3,FALSE)</f>
        <v>M2</v>
      </c>
      <c r="F87" s="207">
        <f>F86+F88</f>
        <v>1917.44</v>
      </c>
      <c r="G87" s="224">
        <f>VLOOKUP(B87,'SERV.N.DESON.03.2021'!A:E,4,FALSE)</f>
        <v>54.8</v>
      </c>
      <c r="H87" s="226">
        <f>TRUNC(G87*(1+$G$2),2)</f>
        <v>66.97</v>
      </c>
      <c r="I87" s="226">
        <f t="shared" si="26"/>
        <v>128410.95</v>
      </c>
      <c r="J87" s="5"/>
    </row>
    <row r="88" spans="1:11" s="356" customFormat="1" ht="38.25" x14ac:dyDescent="0.25">
      <c r="A88" s="377" t="s">
        <v>10559</v>
      </c>
      <c r="B88" s="359">
        <v>10937</v>
      </c>
      <c r="C88" s="359" t="s">
        <v>3511</v>
      </c>
      <c r="D88" s="360" t="str">
        <f>VLOOKUP(B88,'INS.DESON.03.2021'!A:D,2,FALSE)</f>
        <v>TELA DE ARAME GALVANIZADA REVESTIDA EM PVC, QUADRANGULAR / LOSANGULAR, FIO 2,11 MM (14 BWG), BITOLA FINAL = *2,8* MM, MALHA *8 X 8* CM, H = 2 M</v>
      </c>
      <c r="E88" s="208" t="str">
        <f>VLOOKUP(B88,'INS.DESON.03.2021'!A:D,3,FALSE)</f>
        <v xml:space="preserve">M2    </v>
      </c>
      <c r="F88" s="207">
        <v>876.65</v>
      </c>
      <c r="G88" s="224">
        <f>VLOOKUP(B88,'INS.N.DESON.03.2021'!A:E,4,FALSE)</f>
        <v>27.98</v>
      </c>
      <c r="H88" s="226">
        <f t="shared" ref="H88" si="27">TRUNC(G88*(1+$G$2),2)</f>
        <v>34.19</v>
      </c>
      <c r="I88" s="226">
        <f t="shared" si="26"/>
        <v>29972.66</v>
      </c>
      <c r="J88" s="357"/>
      <c r="K88" s="370"/>
    </row>
    <row r="89" spans="1:11" ht="15.75" x14ac:dyDescent="0.25">
      <c r="A89" s="179"/>
      <c r="B89" s="180"/>
      <c r="C89" s="180"/>
      <c r="D89" s="688" t="s">
        <v>3458</v>
      </c>
      <c r="E89" s="688"/>
      <c r="F89" s="688"/>
      <c r="G89" s="688"/>
      <c r="H89" s="689"/>
      <c r="I89" s="181">
        <f>SUM(I85:I88)</f>
        <v>438780.25</v>
      </c>
      <c r="J89" s="5"/>
      <c r="K89" s="217" t="s">
        <v>10527</v>
      </c>
    </row>
    <row r="90" spans="1:11" ht="15.75" x14ac:dyDescent="0.25">
      <c r="A90" s="176"/>
      <c r="B90" s="176"/>
      <c r="C90" s="176"/>
      <c r="D90" s="177"/>
      <c r="E90" s="177"/>
      <c r="F90" s="177"/>
      <c r="G90" s="177"/>
      <c r="H90" s="177"/>
      <c r="I90" s="178"/>
      <c r="J90" s="5"/>
    </row>
    <row r="91" spans="1:11" x14ac:dyDescent="0.25">
      <c r="A91" s="398">
        <v>7</v>
      </c>
      <c r="B91" s="666" t="s">
        <v>10560</v>
      </c>
      <c r="C91" s="666"/>
      <c r="D91" s="666"/>
      <c r="E91" s="666"/>
      <c r="F91" s="666"/>
      <c r="G91" s="666"/>
      <c r="H91" s="666"/>
      <c r="I91" s="666"/>
      <c r="J91" s="5"/>
    </row>
    <row r="92" spans="1:11" x14ac:dyDescent="0.25">
      <c r="A92" s="705" t="s">
        <v>8568</v>
      </c>
      <c r="B92" s="705"/>
      <c r="C92" s="705"/>
      <c r="D92" s="705"/>
      <c r="E92" s="705"/>
      <c r="F92" s="705"/>
      <c r="G92" s="705"/>
      <c r="H92" s="705"/>
      <c r="I92" s="705"/>
      <c r="J92" s="5"/>
    </row>
    <row r="93" spans="1:11" x14ac:dyDescent="0.25">
      <c r="A93" s="682" t="s">
        <v>11286</v>
      </c>
      <c r="B93" s="683"/>
      <c r="C93" s="683"/>
      <c r="D93" s="683"/>
      <c r="E93" s="683"/>
      <c r="F93" s="683"/>
      <c r="G93" s="683"/>
      <c r="H93" s="683"/>
      <c r="I93" s="684"/>
      <c r="J93" s="5"/>
    </row>
    <row r="94" spans="1:11" ht="25.5" x14ac:dyDescent="0.25">
      <c r="A94" s="354" t="s">
        <v>8575</v>
      </c>
      <c r="B94" s="354">
        <v>86914</v>
      </c>
      <c r="C94" s="354" t="s">
        <v>3511</v>
      </c>
      <c r="D94" s="360" t="str">
        <f>VLOOKUP(B94,'SERV.N.DESON.03.2021'!A:E,2,FALSE)</f>
        <v>TORNEIRA CROMADA 1/2 OU 3/4 PARA TANQUE, PADRÃO MÉDIO - FORNECIMENTO E INSTALAÇÃO. AF_01/2020</v>
      </c>
      <c r="E94" s="208" t="str">
        <f>VLOOKUP(B94,'SERV.N.DESON.03.2021'!A:E,3,FALSE)</f>
        <v>UN</v>
      </c>
      <c r="F94" s="207">
        <v>1</v>
      </c>
      <c r="G94" s="224">
        <f>VLOOKUP(B94,'SERV.N.DESON.03.2021'!A:E,4,FALSE)</f>
        <v>85.63</v>
      </c>
      <c r="H94" s="226">
        <f t="shared" ref="H94:H108" si="28">TRUNC(G94*(1+$G$2),2)</f>
        <v>104.66</v>
      </c>
      <c r="I94" s="226">
        <f t="shared" ref="I94:I138" si="29">TRUNC(H94*F94,2)</f>
        <v>104.66</v>
      </c>
      <c r="J94" s="5"/>
    </row>
    <row r="95" spans="1:11" ht="25.5" x14ac:dyDescent="0.25">
      <c r="A95" s="359" t="s">
        <v>8576</v>
      </c>
      <c r="B95" s="354">
        <v>86915</v>
      </c>
      <c r="C95" s="354" t="s">
        <v>3511</v>
      </c>
      <c r="D95" s="360" t="str">
        <f>VLOOKUP(B95,'SERV.N.DESON.03.2021'!A:E,2,FALSE)</f>
        <v>TORNEIRA CROMADA DE MESA, 1/2 OU 3/4, PARA LAVATÓRIO, PADRÃO MÉDIO - FORNECIMENTO E INSTALAÇÃO. AF_01/2020</v>
      </c>
      <c r="E95" s="208" t="str">
        <f>VLOOKUP(B95,'SERV.N.DESON.03.2021'!A:E,3,FALSE)</f>
        <v>UN</v>
      </c>
      <c r="F95" s="207">
        <v>1</v>
      </c>
      <c r="G95" s="224">
        <f>VLOOKUP(B95,'SERV.N.DESON.03.2021'!A:E,4,FALSE)</f>
        <v>124.97</v>
      </c>
      <c r="H95" s="226">
        <f t="shared" si="28"/>
        <v>152.74</v>
      </c>
      <c r="I95" s="226">
        <f t="shared" si="29"/>
        <v>152.74</v>
      </c>
      <c r="J95" s="5"/>
    </row>
    <row r="96" spans="1:11" ht="38.25" x14ac:dyDescent="0.25">
      <c r="A96" s="532" t="s">
        <v>10524</v>
      </c>
      <c r="B96" s="354">
        <v>86911</v>
      </c>
      <c r="C96" s="354" t="s">
        <v>3511</v>
      </c>
      <c r="D96" s="360" t="str">
        <f>VLOOKUP(B96,'SERV.N.DESON.03.2021'!A:E,2,FALSE)</f>
        <v>TORNEIRA CROMADA LONGA, DE PAREDE, 1/2 OU 3/4, PARA PIA DE COZINHA, PADRÃO POPULAR - FORNECIMENTO E INSTALAÇÃO. AF_01/2020</v>
      </c>
      <c r="E96" s="208" t="str">
        <f>VLOOKUP(B96,'SERV.N.DESON.03.2021'!A:E,3,FALSE)</f>
        <v>UN</v>
      </c>
      <c r="F96" s="207">
        <v>6</v>
      </c>
      <c r="G96" s="224">
        <f>VLOOKUP(B96,'SERV.N.DESON.03.2021'!A:E,4,FALSE)</f>
        <v>76.3</v>
      </c>
      <c r="H96" s="226">
        <f t="shared" si="28"/>
        <v>93.25</v>
      </c>
      <c r="I96" s="226">
        <f t="shared" si="29"/>
        <v>559.5</v>
      </c>
      <c r="J96" s="5"/>
    </row>
    <row r="97" spans="1:10" ht="25.5" x14ac:dyDescent="0.25">
      <c r="A97" s="532" t="s">
        <v>10525</v>
      </c>
      <c r="B97" s="354">
        <v>95469</v>
      </c>
      <c r="C97" s="354" t="s">
        <v>3511</v>
      </c>
      <c r="D97" s="360" t="str">
        <f>VLOOKUP(B97,'SERV.N.DESON.03.2021'!A:E,2,FALSE)</f>
        <v>VASO SANITARIO SIFONADO CONVENCIONAL COM  LOUÇA BRANCA - FORNECIMENTO E INSTALAÇÃO. AF_01/2020</v>
      </c>
      <c r="E97" s="208" t="str">
        <f>VLOOKUP(B97,'SERV.N.DESON.03.2021'!A:E,3,FALSE)</f>
        <v>UN</v>
      </c>
      <c r="F97" s="207">
        <v>1</v>
      </c>
      <c r="G97" s="224">
        <f>VLOOKUP(B97,'SERV.N.DESON.03.2021'!A:E,4,FALSE)</f>
        <v>276.52</v>
      </c>
      <c r="H97" s="226">
        <f t="shared" si="28"/>
        <v>337.97</v>
      </c>
      <c r="I97" s="226">
        <f t="shared" si="29"/>
        <v>337.97</v>
      </c>
      <c r="J97" s="5"/>
    </row>
    <row r="98" spans="1:10" ht="51" x14ac:dyDescent="0.25">
      <c r="A98" s="532" t="s">
        <v>10526</v>
      </c>
      <c r="B98" s="354">
        <v>86939</v>
      </c>
      <c r="C98" s="354" t="s">
        <v>3511</v>
      </c>
      <c r="D98" s="360" t="str">
        <f>VLOOKUP(B98,'SERV.N.DESON.03.2021'!A:E,2,FALSE)</f>
        <v>LAVATÓRIO LOUÇA BRANCA COM COLUNA, *44 X 35,5* CM, PADRÃO POPULAR, INCLUSO SIFÃO FLEXÍVEL EM PVC, VÁLVULA E ENGATE FLEXÍVEL 30CM EM PLÁSTICO E COM TORNEIRA CROMADA PADRÃO POPULAR - FORNECIMENTO E INSTALAÇÃO. AF_01/2020</v>
      </c>
      <c r="E98" s="208" t="str">
        <f>VLOOKUP(B98,'SERV.N.DESON.03.2021'!A:E,3,FALSE)</f>
        <v>UN</v>
      </c>
      <c r="F98" s="207">
        <v>1</v>
      </c>
      <c r="G98" s="224">
        <f>VLOOKUP(B98,'SERV.N.DESON.03.2021'!A:E,4,FALSE)</f>
        <v>392.93</v>
      </c>
      <c r="H98" s="226">
        <f t="shared" si="28"/>
        <v>480.26</v>
      </c>
      <c r="I98" s="226">
        <f t="shared" si="29"/>
        <v>480.26</v>
      </c>
      <c r="J98" s="5"/>
    </row>
    <row r="99" spans="1:10" ht="25.5" x14ac:dyDescent="0.25">
      <c r="A99" s="532" t="s">
        <v>10561</v>
      </c>
      <c r="B99" s="354">
        <v>95544</v>
      </c>
      <c r="C99" s="354" t="s">
        <v>3511</v>
      </c>
      <c r="D99" s="360" t="str">
        <f>VLOOKUP(B99,'SERV.N.DESON.03.2021'!A:E,2,FALSE)</f>
        <v>PAPELEIRA DE PAREDE EM METAL CROMADO SEM TAMPA, INCLUSO FIXAÇÃO. AF_01/2020</v>
      </c>
      <c r="E99" s="208" t="str">
        <f>VLOOKUP(B99,'SERV.N.DESON.03.2021'!A:E,3,FALSE)</f>
        <v>UN</v>
      </c>
      <c r="F99" s="207">
        <v>1</v>
      </c>
      <c r="G99" s="224">
        <f>VLOOKUP(B99,'SERV.N.DESON.03.2021'!A:E,4,FALSE)</f>
        <v>40.200000000000003</v>
      </c>
      <c r="H99" s="226">
        <f t="shared" si="28"/>
        <v>49.13</v>
      </c>
      <c r="I99" s="226">
        <f t="shared" si="29"/>
        <v>49.13</v>
      </c>
      <c r="J99" s="5"/>
    </row>
    <row r="100" spans="1:10" ht="51" x14ac:dyDescent="0.25">
      <c r="A100" s="532" t="s">
        <v>10562</v>
      </c>
      <c r="B100" s="354">
        <v>86920</v>
      </c>
      <c r="C100" s="354" t="s">
        <v>3511</v>
      </c>
      <c r="D100" s="360" t="str">
        <f>VLOOKUP(B100,'SERV.N.DESON.03.2021'!A:E,2,FALSE)</f>
        <v>TANQUE DE LOUÇA BRANCA COM COLUNA, 30L OU EQUIVALENTE, INCLUSO SIFÃO FLEXÍVEL EM PVC, VÁLVULA PLÁSTICA E TORNEIRA DE METAL CROMADO PADRÃO POPULAR - FORNECIMENTO E INSTALAÇÃO. AF_01/2020</v>
      </c>
      <c r="E100" s="208" t="str">
        <f>VLOOKUP(B100,'SERV.N.DESON.03.2021'!A:E,3,FALSE)</f>
        <v>UN</v>
      </c>
      <c r="F100" s="207">
        <v>1</v>
      </c>
      <c r="G100" s="224">
        <f>VLOOKUP(B100,'SERV.N.DESON.03.2021'!A:E,4,FALSE)</f>
        <v>730.2</v>
      </c>
      <c r="H100" s="226">
        <f t="shared" si="28"/>
        <v>892.49</v>
      </c>
      <c r="I100" s="226">
        <f t="shared" si="29"/>
        <v>892.49</v>
      </c>
      <c r="J100" s="5"/>
    </row>
    <row r="101" spans="1:10" ht="38.25" x14ac:dyDescent="0.25">
      <c r="A101" s="532" t="s">
        <v>10563</v>
      </c>
      <c r="B101" s="354">
        <v>86936</v>
      </c>
      <c r="C101" s="354" t="s">
        <v>3511</v>
      </c>
      <c r="D101" s="360" t="str">
        <f>VLOOKUP(B101,'SERV.N.DESON.03.2021'!A:E,2,FALSE)</f>
        <v>CUBA DE EMBUTIR DE AÇO INOXIDÁVEL MÉDIA, INCLUSO VÁLVULA TIPO AMERICANA E SIFÃO TIPO GARRAFA EM METAL CROMADO - FORNECIMENTO E INSTALAÇÃO. AF_01/2020</v>
      </c>
      <c r="E101" s="208" t="str">
        <f>VLOOKUP(B101,'SERV.N.DESON.03.2021'!A:E,3,FALSE)</f>
        <v>UN</v>
      </c>
      <c r="F101" s="207">
        <v>6</v>
      </c>
      <c r="G101" s="224">
        <f>VLOOKUP(B101,'SERV.N.DESON.03.2021'!A:E,4,FALSE)</f>
        <v>443.76</v>
      </c>
      <c r="H101" s="226">
        <f t="shared" si="28"/>
        <v>542.39</v>
      </c>
      <c r="I101" s="226">
        <f t="shared" si="29"/>
        <v>3254.34</v>
      </c>
      <c r="J101" s="5"/>
    </row>
    <row r="102" spans="1:10" ht="25.5" x14ac:dyDescent="0.25">
      <c r="A102" s="532" t="s">
        <v>10564</v>
      </c>
      <c r="B102" s="354">
        <v>86889</v>
      </c>
      <c r="C102" s="354" t="s">
        <v>3511</v>
      </c>
      <c r="D102" s="360" t="str">
        <f>VLOOKUP(B102,'SERV.N.DESON.03.2021'!A:E,2,FALSE)</f>
        <v>BANCADA DE GRANITO CINZA POLIDO, DE 1,50 X 0,60 M, PARA PIA DE COZINHA - FORNECIMENTO E INSTALAÇÃO. AF_01/2020</v>
      </c>
      <c r="E102" s="208" t="str">
        <f>VLOOKUP(B102,'SERV.N.DESON.03.2021'!A:E,3,FALSE)</f>
        <v>UN</v>
      </c>
      <c r="F102" s="207">
        <v>7</v>
      </c>
      <c r="G102" s="224">
        <f>VLOOKUP(B102,'SERV.N.DESON.03.2021'!A:E,4,FALSE)</f>
        <v>691.88</v>
      </c>
      <c r="H102" s="226">
        <f t="shared" si="28"/>
        <v>845.65</v>
      </c>
      <c r="I102" s="226">
        <f t="shared" si="29"/>
        <v>5919.55</v>
      </c>
      <c r="J102" s="5"/>
    </row>
    <row r="103" spans="1:10" x14ac:dyDescent="0.25">
      <c r="A103" s="682" t="s">
        <v>11287</v>
      </c>
      <c r="B103" s="683"/>
      <c r="C103" s="683"/>
      <c r="D103" s="683"/>
      <c r="E103" s="683"/>
      <c r="F103" s="683"/>
      <c r="G103" s="683"/>
      <c r="H103" s="683"/>
      <c r="I103" s="684"/>
      <c r="J103" s="5"/>
    </row>
    <row r="104" spans="1:10" ht="25.5" x14ac:dyDescent="0.25">
      <c r="A104" s="354" t="s">
        <v>10565</v>
      </c>
      <c r="B104" s="354">
        <v>94498</v>
      </c>
      <c r="C104" s="354" t="s">
        <v>3511</v>
      </c>
      <c r="D104" s="360" t="str">
        <f>VLOOKUP(B104,'SERV.N.DESON.03.2021'!A:E,2,FALSE)</f>
        <v>REGISTRO DE GAVETA BRUTO, LATÃO, ROSCÁVEL, 2" - FORNECIMENTO E INSTALAÇÃO. AF_08/2021</v>
      </c>
      <c r="E104" s="208" t="str">
        <f>VLOOKUP(B104,'SERV.N.DESON.03.2021'!A:E,3,FALSE)</f>
        <v>UN</v>
      </c>
      <c r="F104" s="207">
        <v>1</v>
      </c>
      <c r="G104" s="224">
        <f>VLOOKUP(B104,'SERV.N.DESON.03.2021'!A:E,4,FALSE)</f>
        <v>116.42</v>
      </c>
      <c r="H104" s="226">
        <f t="shared" si="28"/>
        <v>142.29</v>
      </c>
      <c r="I104" s="226">
        <f t="shared" si="29"/>
        <v>142.29</v>
      </c>
      <c r="J104" s="5"/>
    </row>
    <row r="105" spans="1:10" ht="25.5" x14ac:dyDescent="0.25">
      <c r="A105" s="359" t="s">
        <v>10566</v>
      </c>
      <c r="B105" s="354">
        <v>89353</v>
      </c>
      <c r="C105" s="354" t="s">
        <v>3511</v>
      </c>
      <c r="D105" s="360" t="str">
        <f>VLOOKUP(B105,'SERV.N.DESON.03.2021'!A:E,2,FALSE)</f>
        <v>REGISTRO DE GAVETA BRUTO, LATÃO, ROSCÁVEL, 3/4" - FORNECIMENTO E INSTALAÇÃO. AF_08/2021</v>
      </c>
      <c r="E105" s="208" t="str">
        <f>VLOOKUP(B105,'SERV.N.DESON.03.2021'!A:E,3,FALSE)</f>
        <v>UN</v>
      </c>
      <c r="F105" s="207">
        <v>11</v>
      </c>
      <c r="G105" s="224">
        <f>VLOOKUP(B105,'SERV.N.DESON.03.2021'!A:E,4,FALSE)</f>
        <v>31.61</v>
      </c>
      <c r="H105" s="226">
        <f t="shared" si="28"/>
        <v>38.630000000000003</v>
      </c>
      <c r="I105" s="226">
        <f t="shared" si="29"/>
        <v>424.93</v>
      </c>
      <c r="J105" s="5"/>
    </row>
    <row r="106" spans="1:10" ht="38.25" x14ac:dyDescent="0.25">
      <c r="A106" s="359" t="s">
        <v>10567</v>
      </c>
      <c r="B106" s="354">
        <v>94794</v>
      </c>
      <c r="C106" s="354" t="s">
        <v>3511</v>
      </c>
      <c r="D106" s="360" t="str">
        <f>VLOOKUP(B106,'SERV.N.DESON.03.2021'!A:E,2,FALSE)</f>
        <v>REGISTRO DE GAVETA BRUTO, LATÃO, ROSCÁVEL, 1 1/2", COM ACABAMENTO E CANOPLA CROMADOS - FORNECIMENTO E INSTALAÇÃO. AF_08/2021</v>
      </c>
      <c r="E106" s="208" t="str">
        <f>VLOOKUP(B106,'SERV.N.DESON.03.2021'!A:E,3,FALSE)</f>
        <v>UN</v>
      </c>
      <c r="F106" s="207">
        <v>1</v>
      </c>
      <c r="G106" s="224">
        <f>VLOOKUP(B106,'SERV.N.DESON.03.2021'!A:E,4,FALSE)</f>
        <v>132.9</v>
      </c>
      <c r="H106" s="226">
        <f t="shared" si="28"/>
        <v>162.43</v>
      </c>
      <c r="I106" s="226">
        <f t="shared" si="29"/>
        <v>162.43</v>
      </c>
      <c r="J106" s="5"/>
    </row>
    <row r="107" spans="1:10" ht="38.25" x14ac:dyDescent="0.25">
      <c r="A107" s="359" t="s">
        <v>10568</v>
      </c>
      <c r="B107" s="354">
        <v>89985</v>
      </c>
      <c r="C107" s="354" t="s">
        <v>3511</v>
      </c>
      <c r="D107" s="360" t="str">
        <f>VLOOKUP(B107,'SERV.N.DESON.03.2021'!A:E,2,FALSE)</f>
        <v>REGISTRO DE PRESSÃO BRUTO, LATÃO, ROSCÁVEL, 3/4", COM ACABAMENTO E CANOPLA CROMADOS - FORNECIMENTO E INSTALAÇÃO. AF_08/2021</v>
      </c>
      <c r="E107" s="208" t="str">
        <f>VLOOKUP(B107,'SERV.N.DESON.03.2021'!A:E,3,FALSE)</f>
        <v>UN</v>
      </c>
      <c r="F107" s="207">
        <v>17</v>
      </c>
      <c r="G107" s="224">
        <f>VLOOKUP(B107,'SERV.N.DESON.03.2021'!A:E,4,FALSE)</f>
        <v>71.290000000000006</v>
      </c>
      <c r="H107" s="226">
        <f t="shared" si="28"/>
        <v>87.13</v>
      </c>
      <c r="I107" s="226">
        <f t="shared" si="29"/>
        <v>1481.21</v>
      </c>
      <c r="J107" s="5"/>
    </row>
    <row r="108" spans="1:10" ht="25.5" x14ac:dyDescent="0.25">
      <c r="A108" s="359" t="s">
        <v>10570</v>
      </c>
      <c r="B108" s="355">
        <v>99635</v>
      </c>
      <c r="C108" s="354" t="s">
        <v>3511</v>
      </c>
      <c r="D108" s="360" t="str">
        <f>VLOOKUP(B108,'SERV.N.DESON.03.2021'!A:E,2,FALSE)</f>
        <v>VÁLVULA DE DESCARGA METÁLICA, BASE 1 1/2", ACABAMENTO METALICO CROMADO - FORNECIMENTO E INSTALAÇÃO. AF_08/2021</v>
      </c>
      <c r="E108" s="208" t="str">
        <f>VLOOKUP(B108,'SERV.N.DESON.03.2021'!A:E,3,FALSE)</f>
        <v>UN</v>
      </c>
      <c r="F108" s="207">
        <v>1</v>
      </c>
      <c r="G108" s="224">
        <f>VLOOKUP(B108,'SERV.N.DESON.03.2021'!A:E,4,FALSE)</f>
        <v>191.31</v>
      </c>
      <c r="H108" s="226">
        <f t="shared" si="28"/>
        <v>233.83</v>
      </c>
      <c r="I108" s="226">
        <f t="shared" si="29"/>
        <v>233.83</v>
      </c>
      <c r="J108" s="5"/>
    </row>
    <row r="109" spans="1:10" x14ac:dyDescent="0.25">
      <c r="A109" s="682" t="s">
        <v>11285</v>
      </c>
      <c r="B109" s="683"/>
      <c r="C109" s="683"/>
      <c r="D109" s="683"/>
      <c r="E109" s="683"/>
      <c r="F109" s="683"/>
      <c r="G109" s="683"/>
      <c r="H109" s="683"/>
      <c r="I109" s="684"/>
      <c r="J109" s="5"/>
    </row>
    <row r="110" spans="1:10" ht="51" x14ac:dyDescent="0.25">
      <c r="A110" s="240" t="s">
        <v>10571</v>
      </c>
      <c r="B110" s="240">
        <v>94707</v>
      </c>
      <c r="C110" s="354" t="s">
        <v>3511</v>
      </c>
      <c r="D110" s="360" t="str">
        <f>VLOOKUP(B110,'SERV.N.DESON.03.2021'!A:E,2,FALSE)</f>
        <v>ADAPTADOR COM FLANGE E ANEL DE VEDAÇÃO, PVC, SOLDÁVEL, DN 60 MM X 2 , INSTALADO EM RESERVAÇÃO DE ÁGUA DE EDIFICAÇÃO QUE POSSUA RESERVATÓRIO DE FIBRA/FIBROCIMENTO   FORNECIMENTO E INSTALAÇÃO. AF_06/2016</v>
      </c>
      <c r="E110" s="208" t="str">
        <f>VLOOKUP(B110,'SERV.N.DESON.03.2021'!A:E,3,FALSE)</f>
        <v>UN</v>
      </c>
      <c r="F110" s="207">
        <v>2</v>
      </c>
      <c r="G110" s="224">
        <f>VLOOKUP(B110,'SERV.N.DESON.03.2021'!A:E,4,FALSE)</f>
        <v>51.92</v>
      </c>
      <c r="H110" s="225">
        <f t="shared" ref="H110:H138" si="30">TRUNC(G110*(1+$G$2),2)</f>
        <v>63.45</v>
      </c>
      <c r="I110" s="226">
        <f t="shared" si="29"/>
        <v>126.9</v>
      </c>
      <c r="J110" s="5"/>
    </row>
    <row r="111" spans="1:10" ht="51" x14ac:dyDescent="0.25">
      <c r="A111" s="361" t="s">
        <v>10572</v>
      </c>
      <c r="B111" s="240">
        <v>94656</v>
      </c>
      <c r="C111" s="354" t="s">
        <v>3511</v>
      </c>
      <c r="D111" s="360" t="str">
        <f>VLOOKUP(B111,'SERV.N.DESON.03.2021'!A:E,2,FALSE)</f>
        <v>ADAPTADOR CURTO COM BOLSA E ROSCA PARA REGISTRO, PVC, SOLDÁVEL, DN  25 MM X 3/4 , INSTALADO EM RESERVAÇÃO DE ÁGUA DE EDIFICAÇÃO QUE POSSUA RESERVATÓRIO DE FIBRA/FIBROCIMENTO   FORNECIMENTO E INSTALAÇÃO. AF_06/2016</v>
      </c>
      <c r="E111" s="208" t="str">
        <f>VLOOKUP(B111,'SERV.N.DESON.03.2021'!A:E,3,FALSE)</f>
        <v>UN</v>
      </c>
      <c r="F111" s="207">
        <v>34</v>
      </c>
      <c r="G111" s="224">
        <f>VLOOKUP(B111,'SERV.N.DESON.03.2021'!A:E,4,FALSE)</f>
        <v>5.89</v>
      </c>
      <c r="H111" s="225">
        <f t="shared" si="30"/>
        <v>7.19</v>
      </c>
      <c r="I111" s="226">
        <f t="shared" si="29"/>
        <v>244.46</v>
      </c>
      <c r="J111" s="5"/>
    </row>
    <row r="112" spans="1:10" ht="38.25" x14ac:dyDescent="0.25">
      <c r="A112" s="361" t="s">
        <v>10573</v>
      </c>
      <c r="B112" s="240">
        <v>89596</v>
      </c>
      <c r="C112" s="354" t="s">
        <v>3511</v>
      </c>
      <c r="D112" s="360" t="str">
        <f>VLOOKUP(B112,'SERV.N.DESON.03.2021'!A:E,2,FALSE)</f>
        <v>ADAPTADOR CURTO COM BOLSA E ROSCA PARA REGISTRO, PVC, SOLDÁVEL, DN 50MM X 1.1/2, INSTALADO EM PRUMADA DE ÁGUA - FORNECIMENTO E INSTALAÇÃO. AF_12/2014</v>
      </c>
      <c r="E112" s="208" t="str">
        <f>VLOOKUP(B112,'SERV.N.DESON.03.2021'!A:E,3,FALSE)</f>
        <v>UN</v>
      </c>
      <c r="F112" s="207">
        <v>3</v>
      </c>
      <c r="G112" s="224">
        <f>VLOOKUP(B112,'SERV.N.DESON.03.2021'!A:E,4,FALSE)</f>
        <v>10.85</v>
      </c>
      <c r="H112" s="225">
        <f t="shared" si="30"/>
        <v>13.26</v>
      </c>
      <c r="I112" s="226">
        <f t="shared" si="29"/>
        <v>39.78</v>
      </c>
      <c r="J112" s="5"/>
    </row>
    <row r="113" spans="1:10" ht="25.5" x14ac:dyDescent="0.25">
      <c r="A113" s="361" t="s">
        <v>10574</v>
      </c>
      <c r="B113" s="655" t="str">
        <f>'COMPOSIÇÃO UNITÁRIA'!C86</f>
        <v>CPU 76</v>
      </c>
      <c r="C113" s="657"/>
      <c r="D113" s="17" t="s">
        <v>3933</v>
      </c>
      <c r="E113" s="208" t="s">
        <v>3517</v>
      </c>
      <c r="F113" s="207">
        <v>4</v>
      </c>
      <c r="G113" s="429">
        <f>'COMPOSIÇÃO UNITÁRIA'!H92</f>
        <v>4.05</v>
      </c>
      <c r="H113" s="226">
        <f>TRUNC(G113*(1+$G$2),2)</f>
        <v>4.95</v>
      </c>
      <c r="I113" s="226">
        <f t="shared" si="29"/>
        <v>19.8</v>
      </c>
      <c r="J113" s="5"/>
    </row>
    <row r="114" spans="1:10" ht="25.5" x14ac:dyDescent="0.25">
      <c r="A114" s="361" t="s">
        <v>10575</v>
      </c>
      <c r="B114" s="658" t="str">
        <f>'COMPOSIÇÃO UNITÁRIA'!C94</f>
        <v>CPU 04</v>
      </c>
      <c r="C114" s="659"/>
      <c r="D114" s="426" t="s">
        <v>3934</v>
      </c>
      <c r="E114" s="427" t="s">
        <v>3517</v>
      </c>
      <c r="F114" s="433">
        <v>1</v>
      </c>
      <c r="G114" s="429">
        <f>'COMPOSIÇÃO UNITÁRIA'!H100</f>
        <v>3.31</v>
      </c>
      <c r="H114" s="431">
        <f t="shared" ref="H114:H118" si="31">TRUNC(G114*(1+$G$2),2)</f>
        <v>4.04</v>
      </c>
      <c r="I114" s="431">
        <f t="shared" si="29"/>
        <v>4.04</v>
      </c>
      <c r="J114" s="5"/>
    </row>
    <row r="115" spans="1:10" ht="25.5" x14ac:dyDescent="0.25">
      <c r="A115" s="361" t="s">
        <v>10576</v>
      </c>
      <c r="B115" s="658" t="str">
        <f>'COMPOSIÇÃO UNITÁRIA'!C102</f>
        <v>CPU 05</v>
      </c>
      <c r="C115" s="659"/>
      <c r="D115" s="426" t="s">
        <v>3937</v>
      </c>
      <c r="E115" s="427" t="s">
        <v>3517</v>
      </c>
      <c r="F115" s="433">
        <v>4</v>
      </c>
      <c r="G115" s="429">
        <f>'COMPOSIÇÃO UNITÁRIA'!H108</f>
        <v>11.83</v>
      </c>
      <c r="H115" s="431">
        <f t="shared" si="31"/>
        <v>14.45</v>
      </c>
      <c r="I115" s="431">
        <f t="shared" si="29"/>
        <v>57.8</v>
      </c>
      <c r="J115" s="5"/>
    </row>
    <row r="116" spans="1:10" ht="25.5" x14ac:dyDescent="0.25">
      <c r="A116" s="361" t="s">
        <v>10577</v>
      </c>
      <c r="B116" s="658" t="str">
        <f>'COMPOSIÇÃO UNITÁRIA'!C110</f>
        <v>CPU 06</v>
      </c>
      <c r="C116" s="659"/>
      <c r="D116" s="426" t="s">
        <v>3946</v>
      </c>
      <c r="E116" s="427" t="s">
        <v>3517</v>
      </c>
      <c r="F116" s="433">
        <v>1</v>
      </c>
      <c r="G116" s="429">
        <f>'COMPOSIÇÃO UNITÁRIA'!H116</f>
        <v>15.14</v>
      </c>
      <c r="H116" s="431">
        <f t="shared" si="31"/>
        <v>18.5</v>
      </c>
      <c r="I116" s="431">
        <f t="shared" si="29"/>
        <v>18.5</v>
      </c>
      <c r="J116" s="5"/>
    </row>
    <row r="117" spans="1:10" ht="25.5" x14ac:dyDescent="0.25">
      <c r="A117" s="361" t="s">
        <v>10578</v>
      </c>
      <c r="B117" s="658" t="str">
        <f>'COMPOSIÇÃO UNITÁRIA'!C118</f>
        <v>CPU 08</v>
      </c>
      <c r="C117" s="659"/>
      <c r="D117" s="426" t="s">
        <v>3948</v>
      </c>
      <c r="E117" s="427" t="s">
        <v>3517</v>
      </c>
      <c r="F117" s="433">
        <v>4</v>
      </c>
      <c r="G117" s="429">
        <f>'COMPOSIÇÃO UNITÁRIA'!H124</f>
        <v>21.21</v>
      </c>
      <c r="H117" s="431">
        <f t="shared" si="31"/>
        <v>25.92</v>
      </c>
      <c r="I117" s="431">
        <f t="shared" si="29"/>
        <v>103.68</v>
      </c>
      <c r="J117" s="5"/>
    </row>
    <row r="118" spans="1:10" ht="25.5" x14ac:dyDescent="0.25">
      <c r="A118" s="361" t="s">
        <v>10579</v>
      </c>
      <c r="B118" s="655" t="str">
        <f>'COMPOSIÇÃO UNITÁRIA'!C126</f>
        <v>CPU 68</v>
      </c>
      <c r="C118" s="657"/>
      <c r="D118" s="17" t="s">
        <v>3949</v>
      </c>
      <c r="E118" s="208" t="s">
        <v>3517</v>
      </c>
      <c r="F118" s="207">
        <v>1</v>
      </c>
      <c r="G118" s="429">
        <f>'COMPOSIÇÃO UNITÁRIA'!H132</f>
        <v>21.51</v>
      </c>
      <c r="H118" s="226">
        <f t="shared" si="31"/>
        <v>26.29</v>
      </c>
      <c r="I118" s="226">
        <f t="shared" si="29"/>
        <v>26.29</v>
      </c>
      <c r="J118" s="5"/>
    </row>
    <row r="119" spans="1:10" ht="25.5" x14ac:dyDescent="0.25">
      <c r="A119" s="361" t="s">
        <v>10580</v>
      </c>
      <c r="B119" s="240">
        <v>89363</v>
      </c>
      <c r="C119" s="354" t="s">
        <v>3511</v>
      </c>
      <c r="D119" s="360" t="str">
        <f>VLOOKUP(B119,'SERV.N.DESON.03.2021'!A:E,2,FALSE)</f>
        <v>JOELHO 45 GRAUS, PVC, SOLDÁVEL, DN 25MM, INSTALADO EM RAMAL OU SUB-RAMAL DE ÁGUA - FORNECIMENTO E INSTALAÇÃO. AF_12/2014</v>
      </c>
      <c r="E119" s="208" t="str">
        <f>VLOOKUP(B119,'SERV.N.DESON.03.2021'!A:E,3,FALSE)</f>
        <v>UN</v>
      </c>
      <c r="F119" s="207">
        <v>7</v>
      </c>
      <c r="G119" s="224">
        <f>VLOOKUP(B119,'SERV.N.DESON.03.2021'!A:E,4,FALSE)</f>
        <v>8.68</v>
      </c>
      <c r="H119" s="225">
        <f t="shared" si="30"/>
        <v>10.6</v>
      </c>
      <c r="I119" s="226">
        <f t="shared" si="29"/>
        <v>74.2</v>
      </c>
      <c r="J119" s="5"/>
    </row>
    <row r="120" spans="1:10" ht="25.5" x14ac:dyDescent="0.25">
      <c r="A120" s="361" t="s">
        <v>10581</v>
      </c>
      <c r="B120" s="240">
        <v>89502</v>
      </c>
      <c r="C120" s="354" t="s">
        <v>3511</v>
      </c>
      <c r="D120" s="360" t="str">
        <f>VLOOKUP(B120,'SERV.N.DESON.03.2021'!A:E,2,FALSE)</f>
        <v>JOELHO 45 GRAUS, PVC, SOLDÁVEL, DN 50MM, INSTALADO EM PRUMADA DE ÁGUA - FORNECIMENTO E INSTALAÇÃO. AF_12/2014</v>
      </c>
      <c r="E120" s="208" t="str">
        <f>VLOOKUP(B120,'SERV.N.DESON.03.2021'!A:E,3,FALSE)</f>
        <v>UN</v>
      </c>
      <c r="F120" s="207">
        <v>8</v>
      </c>
      <c r="G120" s="224">
        <f>VLOOKUP(B120,'SERV.N.DESON.03.2021'!A:E,4,FALSE)</f>
        <v>15.43</v>
      </c>
      <c r="H120" s="225">
        <f t="shared" si="30"/>
        <v>18.850000000000001</v>
      </c>
      <c r="I120" s="226">
        <f t="shared" si="29"/>
        <v>150.80000000000001</v>
      </c>
      <c r="J120" s="5"/>
    </row>
    <row r="121" spans="1:10" ht="25.5" x14ac:dyDescent="0.25">
      <c r="A121" s="361" t="s">
        <v>10582</v>
      </c>
      <c r="B121" s="359">
        <v>89362</v>
      </c>
      <c r="C121" s="354" t="s">
        <v>3511</v>
      </c>
      <c r="D121" s="360" t="str">
        <f>VLOOKUP(B121,'SERV.N.DESON.03.2021'!A:E,2,FALSE)</f>
        <v>JOELHO 90 GRAUS, PVC, SOLDÁVEL, DN 25MM, INSTALADO EM RAMAL OU SUB-RAMAL DE ÁGUA - FORNECIMENTO E INSTALAÇÃO. AF_12/2014</v>
      </c>
      <c r="E121" s="208" t="str">
        <f>VLOOKUP(B121,'SERV.N.DESON.03.2021'!A:E,3,FALSE)</f>
        <v>UN</v>
      </c>
      <c r="F121" s="207">
        <v>55</v>
      </c>
      <c r="G121" s="224">
        <f>VLOOKUP(B121,'SERV.N.DESON.03.2021'!A:E,4,FALSE)</f>
        <v>7.86</v>
      </c>
      <c r="H121" s="225">
        <f t="shared" si="30"/>
        <v>9.6</v>
      </c>
      <c r="I121" s="226">
        <f t="shared" si="29"/>
        <v>528</v>
      </c>
      <c r="J121" s="5"/>
    </row>
    <row r="122" spans="1:10" ht="25.5" x14ac:dyDescent="0.25">
      <c r="A122" s="361" t="s">
        <v>10583</v>
      </c>
      <c r="B122" s="377">
        <v>89367</v>
      </c>
      <c r="C122" s="354" t="s">
        <v>3511</v>
      </c>
      <c r="D122" s="360" t="str">
        <f>VLOOKUP(B122,'SERV.N.DESON.03.2021'!A:E,2,FALSE)</f>
        <v>JOELHO 90 GRAUS, PVC, SOLDÁVEL, DN 32MM, INSTALADO EM RAMAL OU SUB-RAMAL DE ÁGUA - FORNECIMENTO E INSTALAÇÃO. AF_12/2014</v>
      </c>
      <c r="E122" s="208" t="str">
        <f>VLOOKUP(B122,'SERV.N.DESON.03.2021'!A:E,3,FALSE)</f>
        <v>UN</v>
      </c>
      <c r="F122" s="207">
        <v>32</v>
      </c>
      <c r="G122" s="224">
        <f>VLOOKUP(B122,'SERV.N.DESON.03.2021'!A:E,4,FALSE)</f>
        <v>10.98</v>
      </c>
      <c r="H122" s="225">
        <f t="shared" si="30"/>
        <v>13.42</v>
      </c>
      <c r="I122" s="226">
        <f t="shared" si="29"/>
        <v>429.44</v>
      </c>
      <c r="J122" s="5"/>
    </row>
    <row r="123" spans="1:10" ht="25.5" x14ac:dyDescent="0.25">
      <c r="A123" s="361" t="s">
        <v>10584</v>
      </c>
      <c r="B123" s="359">
        <v>89501</v>
      </c>
      <c r="C123" s="354" t="s">
        <v>3511</v>
      </c>
      <c r="D123" s="360" t="str">
        <f>VLOOKUP(B123,'SERV.N.DESON.03.2021'!A:E,2,FALSE)</f>
        <v>JOELHO 90 GRAUS, PVC, SOLDÁVEL, DN 50MM, INSTALADO EM PRUMADA DE ÁGUA - FORNECIMENTO E INSTALAÇÃO. AF_12/2014</v>
      </c>
      <c r="E123" s="208" t="str">
        <f>VLOOKUP(B123,'SERV.N.DESON.03.2021'!A:E,3,FALSE)</f>
        <v>UN</v>
      </c>
      <c r="F123" s="207">
        <v>7</v>
      </c>
      <c r="G123" s="224">
        <f>VLOOKUP(B123,'SERV.N.DESON.03.2021'!A:E,4,FALSE)</f>
        <v>13.52</v>
      </c>
      <c r="H123" s="225">
        <f t="shared" si="30"/>
        <v>16.52</v>
      </c>
      <c r="I123" s="226">
        <f t="shared" si="29"/>
        <v>115.64</v>
      </c>
      <c r="J123" s="5"/>
    </row>
    <row r="124" spans="1:10" ht="25.5" x14ac:dyDescent="0.25">
      <c r="A124" s="361" t="s">
        <v>10585</v>
      </c>
      <c r="B124" s="240">
        <v>89505</v>
      </c>
      <c r="C124" s="354" t="s">
        <v>3511</v>
      </c>
      <c r="D124" s="360" t="str">
        <f>VLOOKUP(B124,'SERV.N.DESON.03.2021'!A:E,2,FALSE)</f>
        <v>JOELHO 90 GRAUS, PVC, SOLDÁVEL, DN 60MM, INSTALADO EM PRUMADA DE ÁGUA - FORNECIMENTO E INSTALAÇÃO. AF_12/2014</v>
      </c>
      <c r="E124" s="208" t="str">
        <f>VLOOKUP(B124,'SERV.N.DESON.03.2021'!A:E,3,FALSE)</f>
        <v>UN</v>
      </c>
      <c r="F124" s="207">
        <v>5</v>
      </c>
      <c r="G124" s="224">
        <f>VLOOKUP(B124,'SERV.N.DESON.03.2021'!A:E,4,FALSE)</f>
        <v>35.64</v>
      </c>
      <c r="H124" s="225">
        <f t="shared" si="30"/>
        <v>43.56</v>
      </c>
      <c r="I124" s="226">
        <f t="shared" si="29"/>
        <v>217.8</v>
      </c>
      <c r="J124" s="5"/>
    </row>
    <row r="125" spans="1:10" ht="25.5" x14ac:dyDescent="0.25">
      <c r="A125" s="361" t="s">
        <v>10586</v>
      </c>
      <c r="B125" s="240">
        <v>89356</v>
      </c>
      <c r="C125" s="354" t="s">
        <v>3511</v>
      </c>
      <c r="D125" s="360" t="str">
        <f>VLOOKUP(B125,'SERV.N.DESON.03.2021'!A:E,2,FALSE)</f>
        <v>TUBO, PVC, SOLDÁVEL, DN 25MM, INSTALADO EM RAMAL OU SUB-RAMAL DE ÁGUA - FORNECIMENTO E INSTALAÇÃO. AF_12/2014</v>
      </c>
      <c r="E125" s="208" t="str">
        <f>VLOOKUP(B125,'SERV.N.DESON.03.2021'!A:E,3,FALSE)</f>
        <v>M</v>
      </c>
      <c r="F125" s="207">
        <v>137.04</v>
      </c>
      <c r="G125" s="224">
        <f>VLOOKUP(B125,'SERV.N.DESON.03.2021'!A:E,4,FALSE)</f>
        <v>18.66</v>
      </c>
      <c r="H125" s="225">
        <f>TRUNC(G125*(1+$G$2),2)</f>
        <v>22.8</v>
      </c>
      <c r="I125" s="226">
        <f t="shared" si="29"/>
        <v>3124.51</v>
      </c>
      <c r="J125" s="5"/>
    </row>
    <row r="126" spans="1:10" ht="25.5" x14ac:dyDescent="0.25">
      <c r="A126" s="361" t="s">
        <v>10587</v>
      </c>
      <c r="B126" s="240">
        <v>89357</v>
      </c>
      <c r="C126" s="354" t="s">
        <v>3511</v>
      </c>
      <c r="D126" s="360" t="str">
        <f>VLOOKUP(B126,'SERV.N.DESON.03.2021'!A:E,2,FALSE)</f>
        <v>TUBO, PVC, SOLDÁVEL, DN 32MM, INSTALADO EM RAMAL OU SUB-RAMAL DE ÁGUA - FORNECIMENTO E INSTALAÇÃO. AF_12/2014</v>
      </c>
      <c r="E126" s="208" t="str">
        <f>VLOOKUP(B126,'SERV.N.DESON.03.2021'!A:E,3,FALSE)</f>
        <v>M</v>
      </c>
      <c r="F126" s="207">
        <v>15.85</v>
      </c>
      <c r="G126" s="224">
        <f>VLOOKUP(B126,'SERV.N.DESON.03.2021'!A:E,4,FALSE)</f>
        <v>26.71</v>
      </c>
      <c r="H126" s="225">
        <f t="shared" si="30"/>
        <v>32.64</v>
      </c>
      <c r="I126" s="226">
        <f t="shared" si="29"/>
        <v>517.34</v>
      </c>
      <c r="J126" s="5"/>
    </row>
    <row r="127" spans="1:10" ht="25.5" x14ac:dyDescent="0.25">
      <c r="A127" s="361" t="s">
        <v>10588</v>
      </c>
      <c r="B127" s="240">
        <v>89449</v>
      </c>
      <c r="C127" s="354" t="s">
        <v>3511</v>
      </c>
      <c r="D127" s="360" t="str">
        <f>VLOOKUP(B127,'SERV.N.DESON.03.2021'!A:E,2,FALSE)</f>
        <v>TUBO, PVC, SOLDÁVEL, DN 50MM, INSTALADO EM PRUMADA DE ÁGUA - FORNECIMENTO E INSTALAÇÃO. AF_12/2014</v>
      </c>
      <c r="E127" s="208" t="str">
        <f>VLOOKUP(B127,'SERV.N.DESON.03.2021'!A:E,3,FALSE)</f>
        <v>M</v>
      </c>
      <c r="F127" s="207">
        <v>168.87</v>
      </c>
      <c r="G127" s="224">
        <f>VLOOKUP(B127,'SERV.N.DESON.03.2021'!A:E,4,FALSE)</f>
        <v>17.010000000000002</v>
      </c>
      <c r="H127" s="225">
        <f t="shared" si="30"/>
        <v>20.79</v>
      </c>
      <c r="I127" s="226">
        <f t="shared" si="29"/>
        <v>3510.8</v>
      </c>
      <c r="J127" s="5"/>
    </row>
    <row r="128" spans="1:10" ht="25.5" x14ac:dyDescent="0.25">
      <c r="A128" s="361" t="s">
        <v>10589</v>
      </c>
      <c r="B128" s="240">
        <v>89450</v>
      </c>
      <c r="C128" s="354" t="s">
        <v>3511</v>
      </c>
      <c r="D128" s="360" t="str">
        <f>VLOOKUP(B128,'SERV.N.DESON.03.2021'!A:E,2,FALSE)</f>
        <v>TUBO, PVC, SOLDÁVEL, DN 60MM, INSTALADO EM PRUMADA DE ÁGUA - FORNECIMENTO E INSTALAÇÃO. AF_12/2014</v>
      </c>
      <c r="E128" s="208" t="str">
        <f>VLOOKUP(B128,'SERV.N.DESON.03.2021'!A:E,3,FALSE)</f>
        <v>M</v>
      </c>
      <c r="F128" s="207">
        <v>38.729999999999997</v>
      </c>
      <c r="G128" s="224">
        <f>VLOOKUP(B128,'SERV.N.DESON.03.2021'!A:E,4,FALSE)</f>
        <v>28.12</v>
      </c>
      <c r="H128" s="225">
        <f t="shared" si="30"/>
        <v>34.36</v>
      </c>
      <c r="I128" s="226">
        <f t="shared" si="29"/>
        <v>1330.76</v>
      </c>
      <c r="J128" s="5"/>
    </row>
    <row r="129" spans="1:10" ht="25.5" x14ac:dyDescent="0.25">
      <c r="A129" s="361" t="s">
        <v>10608</v>
      </c>
      <c r="B129" s="240">
        <v>89395</v>
      </c>
      <c r="C129" s="354" t="s">
        <v>3511</v>
      </c>
      <c r="D129" s="360" t="str">
        <f>VLOOKUP(B129,'SERV.N.DESON.03.2021'!A:E,2,FALSE)</f>
        <v>TE, PVC, SOLDÁVEL, DN 25MM, INSTALADO EM RAMAL OU SUB-RAMAL DE ÁGUA - FORNECIMENTO E INSTALAÇÃO. AF_12/2014</v>
      </c>
      <c r="E129" s="208" t="str">
        <f>VLOOKUP(B129,'SERV.N.DESON.03.2021'!A:E,3,FALSE)</f>
        <v>UN</v>
      </c>
      <c r="F129" s="207">
        <v>10</v>
      </c>
      <c r="G129" s="224">
        <f>VLOOKUP(B129,'SERV.N.DESON.03.2021'!A:E,4,FALSE)</f>
        <v>11.04</v>
      </c>
      <c r="H129" s="225">
        <f t="shared" si="30"/>
        <v>13.49</v>
      </c>
      <c r="I129" s="226">
        <f t="shared" si="29"/>
        <v>134.9</v>
      </c>
      <c r="J129" s="5"/>
    </row>
    <row r="130" spans="1:10" ht="25.5" x14ac:dyDescent="0.25">
      <c r="A130" s="361" t="s">
        <v>10726</v>
      </c>
      <c r="B130" s="240">
        <v>89625</v>
      </c>
      <c r="C130" s="354" t="s">
        <v>3511</v>
      </c>
      <c r="D130" s="360" t="str">
        <f>VLOOKUP(B130,'SERV.N.DESON.03.2021'!A:E,2,FALSE)</f>
        <v>TE, PVC, SOLDÁVEL, DN 50MM, INSTALADO EM PRUMADA DE ÁGUA - FORNECIMENTO E INSTALAÇÃO. AF_12/2014</v>
      </c>
      <c r="E130" s="208" t="str">
        <f>VLOOKUP(B130,'SERV.N.DESON.03.2021'!A:E,3,FALSE)</f>
        <v>UN</v>
      </c>
      <c r="F130" s="207">
        <v>1</v>
      </c>
      <c r="G130" s="224">
        <f>VLOOKUP(B130,'SERV.N.DESON.03.2021'!A:E,4,FALSE)</f>
        <v>21.33</v>
      </c>
      <c r="H130" s="225">
        <f t="shared" si="30"/>
        <v>26.07</v>
      </c>
      <c r="I130" s="226">
        <f t="shared" si="29"/>
        <v>26.07</v>
      </c>
      <c r="J130" s="5"/>
    </row>
    <row r="131" spans="1:10" ht="25.5" x14ac:dyDescent="0.25">
      <c r="A131" s="361" t="s">
        <v>10727</v>
      </c>
      <c r="B131" s="240">
        <v>89628</v>
      </c>
      <c r="C131" s="354" t="s">
        <v>3511</v>
      </c>
      <c r="D131" s="360" t="str">
        <f>VLOOKUP(B131,'SERV.N.DESON.03.2021'!A:E,2,FALSE)</f>
        <v>TE, PVC, SOLDÁVEL, DN 60MM, INSTALADO EM PRUMADA DE ÁGUA - FORNECIMENTO E INSTALAÇÃO. AF_12/2014</v>
      </c>
      <c r="E131" s="208" t="str">
        <f>VLOOKUP(B131,'SERV.N.DESON.03.2021'!A:E,3,FALSE)</f>
        <v>UN</v>
      </c>
      <c r="F131" s="207">
        <v>9</v>
      </c>
      <c r="G131" s="224">
        <f>VLOOKUP(B131,'SERV.N.DESON.03.2021'!A:E,4,FALSE)</f>
        <v>45.64</v>
      </c>
      <c r="H131" s="225">
        <f t="shared" si="30"/>
        <v>55.78</v>
      </c>
      <c r="I131" s="226">
        <f t="shared" si="29"/>
        <v>502.02</v>
      </c>
      <c r="J131" s="5"/>
    </row>
    <row r="132" spans="1:10" ht="38.25" x14ac:dyDescent="0.25">
      <c r="A132" s="361" t="s">
        <v>11378</v>
      </c>
      <c r="B132" s="240">
        <v>89400</v>
      </c>
      <c r="C132" s="354" t="s">
        <v>3511</v>
      </c>
      <c r="D132" s="360" t="str">
        <f>VLOOKUP(B132,'SERV.N.DESON.03.2021'!A:E,2,FALSE)</f>
        <v>TÊ DE REDUÇÃO, PVC, SOLDÁVEL, DN 32MM X 25MM, INSTALADO EM RAMAL OU SUB-RAMAL DE ÁGUA - FORNECIMENTO E INSTALAÇÃO. AF_12/2014</v>
      </c>
      <c r="E132" s="208" t="str">
        <f>VLOOKUP(B132,'SERV.N.DESON.03.2021'!A:E,3,FALSE)</f>
        <v>UN</v>
      </c>
      <c r="F132" s="207">
        <v>1</v>
      </c>
      <c r="G132" s="224">
        <f>VLOOKUP(B132,'SERV.N.DESON.03.2021'!A:E,4,FALSE)</f>
        <v>18.46</v>
      </c>
      <c r="H132" s="225">
        <f t="shared" si="30"/>
        <v>22.56</v>
      </c>
      <c r="I132" s="226">
        <f t="shared" si="29"/>
        <v>22.56</v>
      </c>
      <c r="J132" s="5"/>
    </row>
    <row r="133" spans="1:10" ht="25.5" x14ac:dyDescent="0.25">
      <c r="A133" s="361" t="s">
        <v>11379</v>
      </c>
      <c r="B133" s="240">
        <v>89627</v>
      </c>
      <c r="C133" s="354" t="s">
        <v>3511</v>
      </c>
      <c r="D133" s="360" t="str">
        <f>VLOOKUP(B133,'SERV.N.DESON.03.2021'!A:E,2,FALSE)</f>
        <v>TÊ DE REDUÇÃO, PVC, SOLDÁVEL, DN 50MM X 25MM, INSTALADO EM PRUMADA DE ÁGUA - FORNECIMENTO E INSTALAÇÃO. AF_12/2014</v>
      </c>
      <c r="E133" s="208" t="str">
        <f>VLOOKUP(B133,'SERV.N.DESON.03.2021'!A:E,3,FALSE)</f>
        <v>UN</v>
      </c>
      <c r="F133" s="207">
        <v>9</v>
      </c>
      <c r="G133" s="224">
        <f>VLOOKUP(B133,'SERV.N.DESON.03.2021'!A:E,4,FALSE)</f>
        <v>20.079999999999998</v>
      </c>
      <c r="H133" s="225">
        <f t="shared" si="30"/>
        <v>24.54</v>
      </c>
      <c r="I133" s="226">
        <f t="shared" si="29"/>
        <v>220.86</v>
      </c>
      <c r="J133" s="5"/>
    </row>
    <row r="134" spans="1:10" x14ac:dyDescent="0.25">
      <c r="A134" s="682" t="s">
        <v>11289</v>
      </c>
      <c r="B134" s="683"/>
      <c r="C134" s="683"/>
      <c r="D134" s="683"/>
      <c r="E134" s="683"/>
      <c r="F134" s="683"/>
      <c r="G134" s="683"/>
      <c r="H134" s="683"/>
      <c r="I134" s="684"/>
      <c r="J134" s="5"/>
    </row>
    <row r="135" spans="1:10" ht="38.25" x14ac:dyDescent="0.25">
      <c r="A135" s="240" t="s">
        <v>11380</v>
      </c>
      <c r="B135" s="240">
        <v>89366</v>
      </c>
      <c r="C135" s="354" t="s">
        <v>3511</v>
      </c>
      <c r="D135" s="360" t="str">
        <f>VLOOKUP(B135,'SERV.N.DESON.03.2021'!A:E,2,FALSE)</f>
        <v>JOELHO 90 GRAUS COM BUCHA DE LATÃO, PVC, SOLDÁVEL, DN 25MM, X 3/4 INSTALADO EM RAMAL OU SUB-RAMAL DE ÁGUA - FORNECIMENTO E INSTALAÇÃO. AF_12/2014</v>
      </c>
      <c r="E135" s="208" t="str">
        <f>VLOOKUP(B135,'SERV.N.DESON.03.2021'!A:E,3,FALSE)</f>
        <v>UN</v>
      </c>
      <c r="F135" s="207">
        <v>1</v>
      </c>
      <c r="G135" s="224">
        <f>VLOOKUP(B135,'SERV.N.DESON.03.2021'!A:E,4,FALSE)</f>
        <v>14.88</v>
      </c>
      <c r="H135" s="225">
        <f t="shared" si="30"/>
        <v>18.18</v>
      </c>
      <c r="I135" s="226">
        <f t="shared" si="29"/>
        <v>18.18</v>
      </c>
      <c r="J135" s="5"/>
    </row>
    <row r="136" spans="1:10" ht="38.25" x14ac:dyDescent="0.25">
      <c r="A136" s="361" t="s">
        <v>11381</v>
      </c>
      <c r="B136" s="240">
        <v>90373</v>
      </c>
      <c r="C136" s="354" t="s">
        <v>3511</v>
      </c>
      <c r="D136" s="360" t="str">
        <f>VLOOKUP(B136,'SERV.N.DESON.03.2021'!A:E,2,FALSE)</f>
        <v>JOELHO 90 GRAUS COM BUCHA DE LATÃO, PVC, SOLDÁVEL, DN 25MM, X 1/2 INSTALADO EM RAMAL OU SUB-RAMAL DE ÁGUA - FORNECIMENTO E INSTALAÇÃO. AF_12/2014</v>
      </c>
      <c r="E136" s="208" t="str">
        <f>VLOOKUP(B136,'SERV.N.DESON.03.2021'!A:E,3,FALSE)</f>
        <v>UN</v>
      </c>
      <c r="F136" s="207">
        <v>25</v>
      </c>
      <c r="G136" s="224">
        <f>VLOOKUP(B136,'SERV.N.DESON.03.2021'!A:E,4,FALSE)</f>
        <v>13.65</v>
      </c>
      <c r="H136" s="225">
        <f t="shared" si="30"/>
        <v>16.68</v>
      </c>
      <c r="I136" s="226">
        <f t="shared" si="29"/>
        <v>417</v>
      </c>
      <c r="J136" s="5"/>
    </row>
    <row r="137" spans="1:10" x14ac:dyDescent="0.25">
      <c r="A137" s="655" t="s">
        <v>11290</v>
      </c>
      <c r="B137" s="656"/>
      <c r="C137" s="656"/>
      <c r="D137" s="656"/>
      <c r="E137" s="656"/>
      <c r="F137" s="656"/>
      <c r="G137" s="656"/>
      <c r="H137" s="656"/>
      <c r="I137" s="657"/>
      <c r="J137" s="5"/>
    </row>
    <row r="138" spans="1:10" x14ac:dyDescent="0.25">
      <c r="A138" s="240" t="s">
        <v>11382</v>
      </c>
      <c r="B138" s="658" t="str">
        <f>'COMPOSIÇÃO UNITÁRIA'!C81</f>
        <v>CPU 61</v>
      </c>
      <c r="C138" s="659"/>
      <c r="D138" s="426" t="s">
        <v>13030</v>
      </c>
      <c r="E138" s="427" t="s">
        <v>65</v>
      </c>
      <c r="F138" s="433">
        <v>1</v>
      </c>
      <c r="G138" s="429">
        <f>'COMPOSIÇÃO UNITÁRIA'!H83</f>
        <v>32000</v>
      </c>
      <c r="H138" s="430">
        <f t="shared" si="30"/>
        <v>39112.370000000003</v>
      </c>
      <c r="I138" s="431">
        <f t="shared" si="29"/>
        <v>39112.370000000003</v>
      </c>
      <c r="J138" s="5"/>
    </row>
    <row r="139" spans="1:10" x14ac:dyDescent="0.25">
      <c r="A139" s="681" t="s">
        <v>10569</v>
      </c>
      <c r="B139" s="681"/>
      <c r="C139" s="681"/>
      <c r="D139" s="681"/>
      <c r="E139" s="681"/>
      <c r="F139" s="681"/>
      <c r="G139" s="681"/>
      <c r="H139" s="681"/>
      <c r="I139" s="681"/>
      <c r="J139" s="5"/>
    </row>
    <row r="140" spans="1:10" x14ac:dyDescent="0.25">
      <c r="A140" s="682" t="s">
        <v>11291</v>
      </c>
      <c r="B140" s="683"/>
      <c r="C140" s="683"/>
      <c r="D140" s="683"/>
      <c r="E140" s="683"/>
      <c r="F140" s="683"/>
      <c r="G140" s="683"/>
      <c r="H140" s="683"/>
      <c r="I140" s="684"/>
      <c r="J140" s="5"/>
    </row>
    <row r="141" spans="1:10" ht="38.25" x14ac:dyDescent="0.25">
      <c r="A141" s="240" t="s">
        <v>11383</v>
      </c>
      <c r="B141" s="240">
        <v>97902</v>
      </c>
      <c r="C141" s="239" t="s">
        <v>3511</v>
      </c>
      <c r="D141" s="360" t="str">
        <f>VLOOKUP(B141,'SERV.N.DESON.03.2021'!A:E,2,FALSE)</f>
        <v>CAIXA ENTERRADA HIDRÁULICA RETANGULAR EM ALVENARIA COM TIJOLOS CERÂMICOS MACIÇOS, DIMENSÕES INTERNAS: 0,6X0,6X0,6 M PARA REDE DE ESGOTO. AF_12/2020</v>
      </c>
      <c r="E141" s="208" t="str">
        <f>VLOOKUP(B141,'SERV.N.DESON.03.2021'!A:E,3,FALSE)</f>
        <v>UN</v>
      </c>
      <c r="F141" s="207">
        <v>10</v>
      </c>
      <c r="G141" s="224">
        <f>VLOOKUP(B141,'SERV.N.DESON.03.2021'!A:E,4,FALSE)</f>
        <v>562.32000000000005</v>
      </c>
      <c r="H141" s="225">
        <f t="shared" ref="H141" si="32">TRUNC(G141*(1+$G$2),2)</f>
        <v>687.3</v>
      </c>
      <c r="I141" s="226">
        <f t="shared" ref="I141:I169" si="33">TRUNC(H141*F141,2)</f>
        <v>6873</v>
      </c>
      <c r="J141" s="5"/>
    </row>
    <row r="142" spans="1:10" ht="38.25" x14ac:dyDescent="0.25">
      <c r="A142" s="361" t="s">
        <v>11384</v>
      </c>
      <c r="B142" s="240">
        <v>97883</v>
      </c>
      <c r="C142" s="354" t="s">
        <v>3511</v>
      </c>
      <c r="D142" s="360" t="str">
        <f>VLOOKUP(B142,'SERV.N.DESON.03.2021'!A:E,2,FALSE)</f>
        <v>CAIXA ENTERRADA ELÉTRICA RETANGULAR, EM CONCRETO PRÉ-MOLDADO, FUNDO COM BRITA, DIMENSÕES INTERNAS: 0,6X0,6X0,5 M. AF_12/2020</v>
      </c>
      <c r="E142" s="208" t="str">
        <f>VLOOKUP(B142,'SERV.N.DESON.03.2021'!A:E,3,FALSE)</f>
        <v>UN</v>
      </c>
      <c r="F142" s="207">
        <v>3</v>
      </c>
      <c r="G142" s="224">
        <f>VLOOKUP(B142,'SERV.N.DESON.03.2021'!A:E,4,FALSE)</f>
        <v>350.7</v>
      </c>
      <c r="H142" s="225">
        <f t="shared" ref="H142" si="34">TRUNC(G142*(1+$G$2),2)</f>
        <v>428.64</v>
      </c>
      <c r="I142" s="226">
        <f t="shared" si="33"/>
        <v>1285.92</v>
      </c>
      <c r="J142" s="5"/>
    </row>
    <row r="143" spans="1:10" x14ac:dyDescent="0.25">
      <c r="A143" s="655" t="s">
        <v>11288</v>
      </c>
      <c r="B143" s="656"/>
      <c r="C143" s="656"/>
      <c r="D143" s="656"/>
      <c r="E143" s="656"/>
      <c r="F143" s="656"/>
      <c r="G143" s="656"/>
      <c r="H143" s="656"/>
      <c r="I143" s="657"/>
      <c r="J143" s="5"/>
    </row>
    <row r="144" spans="1:10" ht="38.25" x14ac:dyDescent="0.25">
      <c r="A144" s="240" t="s">
        <v>11385</v>
      </c>
      <c r="B144" s="240">
        <v>89707</v>
      </c>
      <c r="C144" s="354" t="s">
        <v>3511</v>
      </c>
      <c r="D144" s="360" t="str">
        <f>VLOOKUP(B144,'SERV.N.DESON.03.2021'!A:E,2,FALSE)</f>
        <v>CAIXA SIFONADA, PVC, DN 100 X 100 X 50 MM, JUNTA ELÁSTICA, FORNECIDA E INSTALADA EM RAMAL DE DESCARGA OU EM RAMAL DE ESGOTO SANITÁRIO. AF_12/2014</v>
      </c>
      <c r="E144" s="208" t="str">
        <f>VLOOKUP(B144,'SERV.N.DESON.03.2021'!A:E,3,FALSE)</f>
        <v>UN</v>
      </c>
      <c r="F144" s="207">
        <v>24</v>
      </c>
      <c r="G144" s="224">
        <f>VLOOKUP(B144,'SERV.N.DESON.03.2021'!A:E,4,FALSE)</f>
        <v>40.159999999999997</v>
      </c>
      <c r="H144" s="225">
        <f t="shared" ref="H144:H145" si="35">TRUNC(G144*(1+$G$2),2)</f>
        <v>49.08</v>
      </c>
      <c r="I144" s="226">
        <f t="shared" si="33"/>
        <v>1177.92</v>
      </c>
      <c r="J144" s="5"/>
    </row>
    <row r="145" spans="1:10" ht="38.25" x14ac:dyDescent="0.25">
      <c r="A145" s="361" t="s">
        <v>11386</v>
      </c>
      <c r="B145" s="240">
        <v>89708</v>
      </c>
      <c r="C145" s="354" t="s">
        <v>3511</v>
      </c>
      <c r="D145" s="360" t="str">
        <f>VLOOKUP(B145,'SERV.N.DESON.03.2021'!A:E,2,FALSE)</f>
        <v>CAIXA SIFONADA, PVC, DN 150 X 185 X 75 MM, JUNTA ELÁSTICA, FORNECIDA E INSTALADA EM RAMAL DE DESCARGA OU EM RAMAL DE ESGOTO SANITÁRIO. AF_12/2014</v>
      </c>
      <c r="E145" s="208" t="str">
        <f>VLOOKUP(B145,'SERV.N.DESON.03.2021'!A:E,3,FALSE)</f>
        <v>UN</v>
      </c>
      <c r="F145" s="207">
        <v>2</v>
      </c>
      <c r="G145" s="224">
        <f>VLOOKUP(B145,'SERV.N.DESON.03.2021'!A:E,4,FALSE)</f>
        <v>91.51</v>
      </c>
      <c r="H145" s="225">
        <f t="shared" si="35"/>
        <v>111.84</v>
      </c>
      <c r="I145" s="226">
        <f t="shared" si="33"/>
        <v>223.68</v>
      </c>
      <c r="J145" s="5"/>
    </row>
    <row r="146" spans="1:10" ht="25.5" x14ac:dyDescent="0.25">
      <c r="A146" s="361" t="s">
        <v>11387</v>
      </c>
      <c r="B146" s="240">
        <v>86877</v>
      </c>
      <c r="C146" s="354" t="s">
        <v>3511</v>
      </c>
      <c r="D146" s="360" t="str">
        <f>VLOOKUP(B146,'SERV.N.DESON.03.2021'!A:E,2,FALSE)</f>
        <v>VÁLVULA EM METAL CROMADO 1.1/2 X 1.1/2 PARA TANQUE OU LAVATÓRIO, COM OU SEM LADRÃO - FORNECIMENTO E INSTALAÇÃO. AF_01/2020</v>
      </c>
      <c r="E146" s="208" t="str">
        <f>VLOOKUP(B146,'SERV.N.DESON.03.2021'!A:E,3,FALSE)</f>
        <v>UN</v>
      </c>
      <c r="F146" s="207">
        <v>8</v>
      </c>
      <c r="G146" s="224">
        <f>VLOOKUP(B146,'SERV.N.DESON.03.2021'!A:E,4,FALSE)</f>
        <v>51.59</v>
      </c>
      <c r="H146" s="225">
        <f t="shared" ref="H146" si="36">TRUNC(G146*(1+$G$2),2)</f>
        <v>63.05</v>
      </c>
      <c r="I146" s="226">
        <f t="shared" si="33"/>
        <v>504.4</v>
      </c>
      <c r="J146" s="5"/>
    </row>
    <row r="147" spans="1:10" x14ac:dyDescent="0.25">
      <c r="A147" s="655" t="s">
        <v>11292</v>
      </c>
      <c r="B147" s="656"/>
      <c r="C147" s="656"/>
      <c r="D147" s="656"/>
      <c r="E147" s="656"/>
      <c r="F147" s="656"/>
      <c r="G147" s="656"/>
      <c r="H147" s="656"/>
      <c r="I147" s="657"/>
      <c r="J147" s="5"/>
    </row>
    <row r="148" spans="1:10" ht="38.25" x14ac:dyDescent="0.25">
      <c r="A148" s="240" t="s">
        <v>11388</v>
      </c>
      <c r="B148" s="240">
        <v>89811</v>
      </c>
      <c r="C148" s="354" t="s">
        <v>3511</v>
      </c>
      <c r="D148" s="360" t="str">
        <f>VLOOKUP(B148,'SERV.N.DESON.03.2021'!A:E,2,FALSE)</f>
        <v>CURVA CURTA 90 GRAUS, PVC, SERIE NORMAL, ESGOTO PREDIAL, DN 100 MM, JUNTA ELÁSTICA, FORNECIDO E INSTALADO EM PRUMADA DE ESGOTO SANITÁRIO OU VENTILAÇÃO. AF_12/2014</v>
      </c>
      <c r="E148" s="208" t="str">
        <f>VLOOKUP(B148,'SERV.N.DESON.03.2021'!A:E,3,FALSE)</f>
        <v>UN</v>
      </c>
      <c r="F148" s="207">
        <v>1</v>
      </c>
      <c r="G148" s="224">
        <f>VLOOKUP(B148,'SERV.N.DESON.03.2021'!A:E,4,FALSE)</f>
        <v>38.24</v>
      </c>
      <c r="H148" s="225">
        <f t="shared" ref="H148" si="37">TRUNC(G148*(1+$G$2),2)</f>
        <v>46.73</v>
      </c>
      <c r="I148" s="226">
        <f t="shared" si="33"/>
        <v>46.73</v>
      </c>
      <c r="J148" s="5"/>
    </row>
    <row r="149" spans="1:10" ht="38.25" x14ac:dyDescent="0.25">
      <c r="A149" s="361" t="s">
        <v>11389</v>
      </c>
      <c r="B149" s="240">
        <v>89728</v>
      </c>
      <c r="C149" s="354" t="s">
        <v>3511</v>
      </c>
      <c r="D149" s="360" t="str">
        <f>VLOOKUP(B149,'SERV.N.DESON.03.2021'!A:E,2,FALSE)</f>
        <v>CURVA CURTA 90 GRAUS, PVC, SERIE NORMAL, ESGOTO PREDIAL, DN 40 MM, JUNTA SOLDÁVEL, FORNECIDO E INSTALADO EM RAMAL DE DESCARGA OU RAMAL DE ESGOTO SANITÁRIO. AF_12/2014</v>
      </c>
      <c r="E149" s="208" t="str">
        <f>VLOOKUP(B149,'SERV.N.DESON.03.2021'!A:E,3,FALSE)</f>
        <v>UN</v>
      </c>
      <c r="F149" s="207">
        <v>8</v>
      </c>
      <c r="G149" s="224">
        <f>VLOOKUP(B149,'SERV.N.DESON.03.2021'!A:E,4,FALSE)</f>
        <v>11.28</v>
      </c>
      <c r="H149" s="225">
        <f t="shared" ref="H149:H152" si="38">TRUNC(G149*(1+$G$2),2)</f>
        <v>13.78</v>
      </c>
      <c r="I149" s="226">
        <f t="shared" si="33"/>
        <v>110.24</v>
      </c>
      <c r="J149" s="5"/>
    </row>
    <row r="150" spans="1:10" ht="38.25" x14ac:dyDescent="0.25">
      <c r="A150" s="361" t="s">
        <v>11390</v>
      </c>
      <c r="B150" s="240">
        <v>89746</v>
      </c>
      <c r="C150" s="354" t="s">
        <v>3511</v>
      </c>
      <c r="D150" s="360" t="str">
        <f>VLOOKUP(B150,'SERV.N.DESON.03.2021'!A:E,2,FALSE)</f>
        <v>JOELHO 45 GRAUS, PVC, SERIE NORMAL, ESGOTO PREDIAL, DN 100 MM, JUNTA ELÁSTICA, FORNECIDO E INSTALADO EM RAMAL DE DESCARGA OU RAMAL DE ESGOTO SANITÁRIO. AF_12/2014</v>
      </c>
      <c r="E150" s="208" t="str">
        <f>VLOOKUP(B150,'SERV.N.DESON.03.2021'!A:E,3,FALSE)</f>
        <v>UN</v>
      </c>
      <c r="F150" s="207">
        <v>4</v>
      </c>
      <c r="G150" s="224">
        <f>VLOOKUP(B150,'SERV.N.DESON.03.2021'!A:E,4,FALSE)</f>
        <v>26.14</v>
      </c>
      <c r="H150" s="225">
        <f t="shared" si="38"/>
        <v>31.94</v>
      </c>
      <c r="I150" s="226">
        <f t="shared" si="33"/>
        <v>127.76</v>
      </c>
      <c r="J150" s="5"/>
    </row>
    <row r="151" spans="1:10" ht="38.25" x14ac:dyDescent="0.25">
      <c r="A151" s="361" t="s">
        <v>11391</v>
      </c>
      <c r="B151" s="240">
        <v>89726</v>
      </c>
      <c r="C151" s="354" t="s">
        <v>3511</v>
      </c>
      <c r="D151" s="360" t="str">
        <f>VLOOKUP(B151,'SERV.N.DESON.03.2021'!A:E,2,FALSE)</f>
        <v>JOELHO 45 GRAUS, PVC, SERIE NORMAL, ESGOTO PREDIAL, DN 40 MM, JUNTA SOLDÁVEL, FORNECIDO E INSTALADO EM RAMAL DE DESCARGA OU RAMAL DE ESGOTO SANITÁRIO. AF_12/2014</v>
      </c>
      <c r="E151" s="208" t="str">
        <f>VLOOKUP(B151,'SERV.N.DESON.03.2021'!A:E,3,FALSE)</f>
        <v>UN</v>
      </c>
      <c r="F151" s="207">
        <v>8</v>
      </c>
      <c r="G151" s="224">
        <f>VLOOKUP(B151,'SERV.N.DESON.03.2021'!A:E,4,FALSE)</f>
        <v>7.23</v>
      </c>
      <c r="H151" s="225">
        <f t="shared" si="38"/>
        <v>8.83</v>
      </c>
      <c r="I151" s="226">
        <f t="shared" si="33"/>
        <v>70.64</v>
      </c>
      <c r="J151" s="5"/>
    </row>
    <row r="152" spans="1:10" ht="38.25" x14ac:dyDescent="0.25">
      <c r="A152" s="361" t="s">
        <v>11392</v>
      </c>
      <c r="B152" s="240">
        <v>89732</v>
      </c>
      <c r="C152" s="354" t="s">
        <v>3511</v>
      </c>
      <c r="D152" s="360" t="str">
        <f>VLOOKUP(B152,'SERV.N.DESON.03.2021'!A:E,2,FALSE)</f>
        <v>JOELHO 45 GRAUS, PVC, SERIE NORMAL, ESGOTO PREDIAL, DN 50 MM, JUNTA ELÁSTICA, FORNECIDO E INSTALADO EM RAMAL DE DESCARGA OU RAMAL DE ESGOTO SANITÁRIO. AF_12/2014</v>
      </c>
      <c r="E152" s="208" t="str">
        <f>VLOOKUP(B152,'SERV.N.DESON.03.2021'!A:E,3,FALSE)</f>
        <v>UN</v>
      </c>
      <c r="F152" s="207">
        <v>15</v>
      </c>
      <c r="G152" s="224">
        <f>VLOOKUP(B152,'SERV.N.DESON.03.2021'!A:E,4,FALSE)</f>
        <v>12.23</v>
      </c>
      <c r="H152" s="225">
        <f t="shared" si="38"/>
        <v>14.94</v>
      </c>
      <c r="I152" s="226">
        <f t="shared" si="33"/>
        <v>224.1</v>
      </c>
      <c r="J152" s="5"/>
    </row>
    <row r="153" spans="1:10" ht="38.25" x14ac:dyDescent="0.25">
      <c r="A153" s="361" t="s">
        <v>11393</v>
      </c>
      <c r="B153" s="240">
        <v>89744</v>
      </c>
      <c r="C153" s="354" t="s">
        <v>3511</v>
      </c>
      <c r="D153" s="360" t="str">
        <f>VLOOKUP(B153,'SERV.N.DESON.03.2021'!A:E,2,FALSE)</f>
        <v>JOELHO 90 GRAUS, PVC, SERIE NORMAL, ESGOTO PREDIAL, DN 100 MM, JUNTA ELÁSTICA, FORNECIDO E INSTALADO EM RAMAL DE DESCARGA OU RAMAL DE ESGOTO SANITÁRIO. AF_12/2014</v>
      </c>
      <c r="E153" s="208" t="str">
        <f>VLOOKUP(B153,'SERV.N.DESON.03.2021'!A:E,3,FALSE)</f>
        <v>UN</v>
      </c>
      <c r="F153" s="207">
        <v>3</v>
      </c>
      <c r="G153" s="224">
        <f>VLOOKUP(B153,'SERV.N.DESON.03.2021'!A:E,4,FALSE)</f>
        <v>26.21</v>
      </c>
      <c r="H153" s="225">
        <f t="shared" ref="H153:H154" si="39">TRUNC(G153*(1+$G$2),2)</f>
        <v>32.03</v>
      </c>
      <c r="I153" s="226">
        <f t="shared" si="33"/>
        <v>96.09</v>
      </c>
      <c r="J153" s="5"/>
    </row>
    <row r="154" spans="1:10" ht="38.25" x14ac:dyDescent="0.25">
      <c r="A154" s="361" t="s">
        <v>11394</v>
      </c>
      <c r="B154" s="240">
        <v>89731</v>
      </c>
      <c r="C154" s="354" t="s">
        <v>3511</v>
      </c>
      <c r="D154" s="360" t="str">
        <f>VLOOKUP(B154,'SERV.N.DESON.03.2021'!A:E,2,FALSE)</f>
        <v>JOELHO 90 GRAUS, PVC, SERIE NORMAL, ESGOTO PREDIAL, DN 50 MM, JUNTA ELÁSTICA, FORNECIDO E INSTALADO EM RAMAL DE DESCARGA OU RAMAL DE ESGOTO SANITÁRIO. AF_12/2014</v>
      </c>
      <c r="E154" s="208" t="str">
        <f>VLOOKUP(B154,'SERV.N.DESON.03.2021'!A:E,3,FALSE)</f>
        <v>UN</v>
      </c>
      <c r="F154" s="207">
        <v>4</v>
      </c>
      <c r="G154" s="224">
        <f>VLOOKUP(B154,'SERV.N.DESON.03.2021'!A:E,4,FALSE)</f>
        <v>11.46</v>
      </c>
      <c r="H154" s="225">
        <f t="shared" si="39"/>
        <v>14</v>
      </c>
      <c r="I154" s="226">
        <f t="shared" si="33"/>
        <v>56</v>
      </c>
      <c r="J154" s="5"/>
    </row>
    <row r="155" spans="1:10" ht="25.5" x14ac:dyDescent="0.25">
      <c r="A155" s="361" t="s">
        <v>11395</v>
      </c>
      <c r="B155" s="655" t="str">
        <f>'COMPOSIÇÃO UNITÁRIA'!C134</f>
        <v>CPU 69</v>
      </c>
      <c r="C155" s="657"/>
      <c r="D155" s="17" t="s">
        <v>11449</v>
      </c>
      <c r="E155" s="208" t="s">
        <v>3517</v>
      </c>
      <c r="F155" s="207">
        <v>8</v>
      </c>
      <c r="G155" s="429">
        <f>'COMPOSIÇÃO UNITÁRIA'!H140</f>
        <v>28.189999999999998</v>
      </c>
      <c r="H155" s="226">
        <f t="shared" ref="H155:H165" si="40">TRUNC(G155*(1+$G$2),2)</f>
        <v>34.450000000000003</v>
      </c>
      <c r="I155" s="226">
        <f t="shared" si="33"/>
        <v>275.60000000000002</v>
      </c>
      <c r="J155" s="5"/>
    </row>
    <row r="156" spans="1:10" ht="25.5" x14ac:dyDescent="0.25">
      <c r="A156" s="361" t="s">
        <v>11396</v>
      </c>
      <c r="B156" s="655" t="str">
        <f>'COMPOSIÇÃO UNITÁRIA'!C142</f>
        <v>CPU 70</v>
      </c>
      <c r="C156" s="657"/>
      <c r="D156" s="17" t="s">
        <v>5569</v>
      </c>
      <c r="E156" s="208" t="s">
        <v>3517</v>
      </c>
      <c r="F156" s="207">
        <v>4</v>
      </c>
      <c r="G156" s="429">
        <f>'COMPOSIÇÃO UNITÁRIA'!H150</f>
        <v>47.18</v>
      </c>
      <c r="H156" s="226">
        <f t="shared" si="40"/>
        <v>57.66</v>
      </c>
      <c r="I156" s="226">
        <f t="shared" si="33"/>
        <v>230.64</v>
      </c>
      <c r="J156" s="5"/>
    </row>
    <row r="157" spans="1:10" ht="38.25" x14ac:dyDescent="0.25">
      <c r="A157" s="361" t="s">
        <v>11397</v>
      </c>
      <c r="B157" s="240">
        <v>89797</v>
      </c>
      <c r="C157" s="354" t="s">
        <v>3511</v>
      </c>
      <c r="D157" s="360" t="str">
        <f>VLOOKUP(B157,'SERV.N.DESON.03.2021'!A:E,2,FALSE)</f>
        <v>JUNÇÃO SIMPLES, PVC, SERIE NORMAL, ESGOTO PREDIAL, DN 100 X 100 MM, JUNTA ELÁSTICA, FORNECIDO E INSTALADO EM RAMAL DE DESCARGA OU RAMAL DE ESGOTO SANITÁRIO. AF_12/2014</v>
      </c>
      <c r="E157" s="208" t="str">
        <f>VLOOKUP(B157,'SERV.N.DESON.03.2021'!A:E,3,FALSE)</f>
        <v>UN</v>
      </c>
      <c r="F157" s="207">
        <v>2</v>
      </c>
      <c r="G157" s="224">
        <f>VLOOKUP(B157,'SERV.N.DESON.03.2021'!A:E,4,FALSE)</f>
        <v>52.12</v>
      </c>
      <c r="H157" s="225">
        <f t="shared" si="40"/>
        <v>63.7</v>
      </c>
      <c r="I157" s="226">
        <f t="shared" si="33"/>
        <v>127.4</v>
      </c>
      <c r="J157" s="5"/>
    </row>
    <row r="158" spans="1:10" ht="38.25" x14ac:dyDescent="0.25">
      <c r="A158" s="361" t="s">
        <v>11398</v>
      </c>
      <c r="B158" s="240">
        <v>89783</v>
      </c>
      <c r="C158" s="354" t="s">
        <v>3511</v>
      </c>
      <c r="D158" s="360" t="str">
        <f>VLOOKUP(B158,'SERV.N.DESON.03.2021'!A:E,2,FALSE)</f>
        <v>JUNÇÃO SIMPLES, PVC, SERIE NORMAL, ESGOTO PREDIAL, DN 40 MM, JUNTA SOLDÁVEL, FORNECIDO E INSTALADO EM RAMAL DE DESCARGA OU RAMAL DE ESGOTO SANITÁRIO. AF_12/2014</v>
      </c>
      <c r="E158" s="208" t="str">
        <f>VLOOKUP(B158,'SERV.N.DESON.03.2021'!A:E,3,FALSE)</f>
        <v>UN</v>
      </c>
      <c r="F158" s="207">
        <v>2</v>
      </c>
      <c r="G158" s="224">
        <f>VLOOKUP(B158,'SERV.N.DESON.03.2021'!A:E,4,FALSE)</f>
        <v>12.45</v>
      </c>
      <c r="H158" s="225">
        <f t="shared" si="40"/>
        <v>15.21</v>
      </c>
      <c r="I158" s="226">
        <f t="shared" si="33"/>
        <v>30.42</v>
      </c>
      <c r="J158" s="5"/>
    </row>
    <row r="159" spans="1:10" ht="38.25" x14ac:dyDescent="0.25">
      <c r="A159" s="361" t="s">
        <v>11399</v>
      </c>
      <c r="B159" s="240">
        <v>89856</v>
      </c>
      <c r="C159" s="354" t="s">
        <v>3511</v>
      </c>
      <c r="D159" s="360" t="str">
        <f>VLOOKUP(B159,'SERV.N.DESON.03.2021'!A:E,2,FALSE)</f>
        <v>LUVA SIMPLES, PVC, SERIE NORMAL, ESGOTO PREDIAL, DN 100 MM, JUNTA ELÁSTICA, FORNECIDO E INSTALADO EM SUBCOLETOR AÉREO DE ESGOTO SANITÁRIO. AF_12/2014</v>
      </c>
      <c r="E159" s="208" t="str">
        <f>VLOOKUP(B159,'SERV.N.DESON.03.2021'!A:E,3,FALSE)</f>
        <v>UN</v>
      </c>
      <c r="F159" s="207">
        <v>1</v>
      </c>
      <c r="G159" s="224">
        <f>VLOOKUP(B159,'SERV.N.DESON.03.2021'!A:E,4,FALSE)</f>
        <v>20.3</v>
      </c>
      <c r="H159" s="225">
        <f t="shared" si="40"/>
        <v>24.81</v>
      </c>
      <c r="I159" s="226">
        <f t="shared" si="33"/>
        <v>24.81</v>
      </c>
      <c r="J159" s="5"/>
    </row>
    <row r="160" spans="1:10" ht="25.5" x14ac:dyDescent="0.25">
      <c r="A160" s="361" t="s">
        <v>11400</v>
      </c>
      <c r="B160" s="655" t="str">
        <f>'COMPOSIÇÃO UNITÁRIA'!C152</f>
        <v>CPU 15</v>
      </c>
      <c r="C160" s="657"/>
      <c r="D160" s="17" t="s">
        <v>13193</v>
      </c>
      <c r="E160" s="208" t="s">
        <v>3517</v>
      </c>
      <c r="F160" s="207">
        <v>2</v>
      </c>
      <c r="G160" s="429">
        <f>'COMPOSIÇÃO UNITÁRIA'!H159</f>
        <v>21.79</v>
      </c>
      <c r="H160" s="226">
        <f t="shared" ref="H160" si="41">TRUNC(G160*(1+$G$2),2)</f>
        <v>26.63</v>
      </c>
      <c r="I160" s="226">
        <f t="shared" si="33"/>
        <v>53.26</v>
      </c>
      <c r="J160" s="5"/>
    </row>
    <row r="161" spans="1:11" ht="38.25" x14ac:dyDescent="0.25">
      <c r="A161" s="361" t="s">
        <v>11401</v>
      </c>
      <c r="B161" s="240">
        <v>89714</v>
      </c>
      <c r="C161" s="354" t="s">
        <v>3511</v>
      </c>
      <c r="D161" s="360" t="str">
        <f>VLOOKUP(B161,'SERV.N.DESON.03.2021'!A:E,2,FALSE)</f>
        <v>TUBO PVC, SERIE NORMAL, ESGOTO PREDIAL, DN 100 MM, FORNECIDO E INSTALADO EM RAMAL DE DESCARGA OU RAMAL DE ESGOTO SANITÁRIO. AF_12/2014</v>
      </c>
      <c r="E161" s="208" t="str">
        <f>VLOOKUP(B161,'SERV.N.DESON.03.2021'!A:E,3,FALSE)</f>
        <v>M</v>
      </c>
      <c r="F161" s="207">
        <f>24.05+19.05</f>
        <v>43.1</v>
      </c>
      <c r="G161" s="224">
        <f>VLOOKUP(B161,'SERV.N.DESON.03.2021'!A:E,4,FALSE)</f>
        <v>55.94</v>
      </c>
      <c r="H161" s="225">
        <f t="shared" si="40"/>
        <v>68.37</v>
      </c>
      <c r="I161" s="226">
        <f t="shared" si="33"/>
        <v>2946.74</v>
      </c>
      <c r="J161" s="5"/>
    </row>
    <row r="162" spans="1:11" ht="25.5" x14ac:dyDescent="0.25">
      <c r="A162" s="361" t="s">
        <v>11402</v>
      </c>
      <c r="B162" s="240">
        <v>89849</v>
      </c>
      <c r="C162" s="354" t="s">
        <v>3511</v>
      </c>
      <c r="D162" s="360" t="str">
        <f>VLOOKUP(B162,'SERV.N.DESON.03.2021'!A:E,2,FALSE)</f>
        <v>TUBO PVC, SERIE NORMAL, ESGOTO PREDIAL, DN 150 MM, FORNECIDO E INSTALADO EM SUBCOLETOR AÉREO DE ESGOTO SANITÁRIO. AF_12/2014</v>
      </c>
      <c r="E162" s="208" t="str">
        <f>VLOOKUP(B162,'SERV.N.DESON.03.2021'!A:E,3,FALSE)</f>
        <v>M</v>
      </c>
      <c r="F162" s="207">
        <v>183.95</v>
      </c>
      <c r="G162" s="224">
        <f>VLOOKUP(B162,'SERV.N.DESON.03.2021'!A:E,4,FALSE)</f>
        <v>67.03</v>
      </c>
      <c r="H162" s="225">
        <f t="shared" si="40"/>
        <v>81.92</v>
      </c>
      <c r="I162" s="226">
        <f t="shared" si="33"/>
        <v>15069.18</v>
      </c>
      <c r="J162" s="5"/>
    </row>
    <row r="163" spans="1:11" ht="38.25" x14ac:dyDescent="0.25">
      <c r="A163" s="361" t="s">
        <v>11403</v>
      </c>
      <c r="B163" s="240">
        <v>89711</v>
      </c>
      <c r="C163" s="354" t="s">
        <v>3511</v>
      </c>
      <c r="D163" s="360" t="str">
        <f>VLOOKUP(B163,'SERV.N.DESON.03.2021'!A:E,2,FALSE)</f>
        <v>TUBO PVC, SERIE NORMAL, ESGOTO PREDIAL, DN 40 MM, FORNECIDO E INSTALADO EM RAMAL DE DESCARGA OU RAMAL DE ESGOTO SANITÁRIO. AF_12/2014</v>
      </c>
      <c r="E163" s="208" t="str">
        <f>VLOOKUP(B163,'SERV.N.DESON.03.2021'!A:E,3,FALSE)</f>
        <v>M</v>
      </c>
      <c r="F163" s="207">
        <v>10.47</v>
      </c>
      <c r="G163" s="224">
        <f>VLOOKUP(B163,'SERV.N.DESON.03.2021'!A:E,4,FALSE)</f>
        <v>18.579999999999998</v>
      </c>
      <c r="H163" s="225">
        <f t="shared" si="40"/>
        <v>22.7</v>
      </c>
      <c r="I163" s="226">
        <f t="shared" si="33"/>
        <v>237.66</v>
      </c>
      <c r="J163" s="5"/>
    </row>
    <row r="164" spans="1:11" ht="38.25" x14ac:dyDescent="0.25">
      <c r="A164" s="361" t="s">
        <v>11404</v>
      </c>
      <c r="B164" s="240">
        <v>89798</v>
      </c>
      <c r="C164" s="354" t="s">
        <v>3511</v>
      </c>
      <c r="D164" s="360" t="str">
        <f>VLOOKUP(B164,'SERV.N.DESON.03.2021'!A:E,2,FALSE)</f>
        <v>TUBO PVC, SERIE NORMAL, ESGOTO PREDIAL, DN 50 MM, FORNECIDO E INSTALADO EM PRUMADA DE ESGOTO SANITÁRIO OU VENTILAÇÃO. AF_12/2014</v>
      </c>
      <c r="E164" s="208" t="str">
        <f>VLOOKUP(B164,'SERV.N.DESON.03.2021'!A:E,3,FALSE)</f>
        <v>M</v>
      </c>
      <c r="F164" s="207">
        <v>150.63</v>
      </c>
      <c r="G164" s="224">
        <f>VLOOKUP(B164,'SERV.N.DESON.03.2021'!A:E,4,FALSE)</f>
        <v>14.31</v>
      </c>
      <c r="H164" s="225">
        <f t="shared" si="40"/>
        <v>17.489999999999998</v>
      </c>
      <c r="I164" s="226">
        <f t="shared" si="33"/>
        <v>2634.51</v>
      </c>
      <c r="J164" s="5"/>
    </row>
    <row r="165" spans="1:11" ht="38.25" x14ac:dyDescent="0.25">
      <c r="A165" s="361" t="s">
        <v>11405</v>
      </c>
      <c r="B165" s="240">
        <v>89784</v>
      </c>
      <c r="C165" s="354" t="s">
        <v>3511</v>
      </c>
      <c r="D165" s="360" t="str">
        <f>VLOOKUP(B165,'SERV.N.DESON.03.2021'!A:E,2,FALSE)</f>
        <v>TE, PVC, SERIE NORMAL, ESGOTO PREDIAL, DN 50 X 50 MM, JUNTA ELÁSTICA, FORNECIDO E INSTALADO EM RAMAL DE DESCARGA OU RAMAL DE ESGOTO SANITÁRIO. AF_12/2014</v>
      </c>
      <c r="E165" s="208" t="str">
        <f>VLOOKUP(B165,'SERV.N.DESON.03.2021'!A:E,3,FALSE)</f>
        <v>UN</v>
      </c>
      <c r="F165" s="207">
        <v>7</v>
      </c>
      <c r="G165" s="224">
        <f>VLOOKUP(B165,'SERV.N.DESON.03.2021'!A:E,4,FALSE)</f>
        <v>22.05</v>
      </c>
      <c r="H165" s="225">
        <f t="shared" si="40"/>
        <v>26.95</v>
      </c>
      <c r="I165" s="226">
        <f t="shared" si="33"/>
        <v>188.65</v>
      </c>
      <c r="J165" s="5"/>
    </row>
    <row r="166" spans="1:11" x14ac:dyDescent="0.25">
      <c r="A166" s="655" t="s">
        <v>11293</v>
      </c>
      <c r="B166" s="656"/>
      <c r="C166" s="656"/>
      <c r="D166" s="656"/>
      <c r="E166" s="656"/>
      <c r="F166" s="656"/>
      <c r="G166" s="656"/>
      <c r="H166" s="656"/>
      <c r="I166" s="657"/>
      <c r="J166" s="5"/>
    </row>
    <row r="167" spans="1:11" ht="38.25" x14ac:dyDescent="0.25">
      <c r="A167" s="240" t="s">
        <v>11406</v>
      </c>
      <c r="B167" s="240">
        <v>98090</v>
      </c>
      <c r="C167" s="354" t="s">
        <v>3511</v>
      </c>
      <c r="D167" s="360" t="str">
        <f>VLOOKUP(B167,'SERV.N.DESON.03.2021'!A:E,2,FALSE)</f>
        <v>FILTRO ANAERÓBIO RETANGULAR, EM ALVENARIA COM BLOCOS DE CONCRETO, DIMENSÕES INTERNAS: 1,4 X 3,0 X 1,67 M, VOLUME ÚTIL: 5040 L (PARA 32 CONTRIBUINTES). AF_12/2020</v>
      </c>
      <c r="E167" s="208" t="str">
        <f>VLOOKUP(B167,'SERV.N.DESON.03.2021'!A:E,3,FALSE)</f>
        <v>UN</v>
      </c>
      <c r="F167" s="207">
        <v>1</v>
      </c>
      <c r="G167" s="224">
        <f>VLOOKUP(B167,'SERV.N.DESON.03.2021'!A:E,4,FALSE)</f>
        <v>7648.84</v>
      </c>
      <c r="H167" s="225">
        <f t="shared" ref="H167:H169" si="42">TRUNC(G167*(1+$G$2),2)</f>
        <v>9348.8799999999992</v>
      </c>
      <c r="I167" s="226">
        <f t="shared" si="33"/>
        <v>9348.8799999999992</v>
      </c>
      <c r="J167" s="5"/>
    </row>
    <row r="168" spans="1:11" ht="38.25" x14ac:dyDescent="0.25">
      <c r="A168" s="361" t="s">
        <v>11407</v>
      </c>
      <c r="B168" s="240">
        <v>98084</v>
      </c>
      <c r="C168" s="354" t="s">
        <v>3511</v>
      </c>
      <c r="D168" s="360" t="str">
        <f>VLOOKUP(B168,'SERV.N.DESON.03.2021'!A:E,2,FALSE)</f>
        <v>TANQUE SÉPTICO RETANGULAR, EM ALVENARIA COM BLOCOS DE CONCRETO, DIMENSÕES INTERNAS: 1,4 X 3,2 X 1,8 M, VOLUME ÚTIL: 6272 L (PARA 32 CONTRIBUINTES). AF_12/2020</v>
      </c>
      <c r="E168" s="208" t="str">
        <f>VLOOKUP(B168,'SERV.N.DESON.03.2021'!A:E,3,FALSE)</f>
        <v>UN</v>
      </c>
      <c r="F168" s="207">
        <v>1</v>
      </c>
      <c r="G168" s="224">
        <f>VLOOKUP(B168,'SERV.N.DESON.03.2021'!A:E,4,FALSE)</f>
        <v>6752.76</v>
      </c>
      <c r="H168" s="225">
        <f t="shared" si="42"/>
        <v>8253.6299999999992</v>
      </c>
      <c r="I168" s="226">
        <f t="shared" si="33"/>
        <v>8253.6299999999992</v>
      </c>
      <c r="J168" s="5"/>
    </row>
    <row r="169" spans="1:11" ht="38.25" x14ac:dyDescent="0.25">
      <c r="A169" s="361" t="s">
        <v>11408</v>
      </c>
      <c r="B169" s="240">
        <v>98065</v>
      </c>
      <c r="C169" s="354" t="s">
        <v>3511</v>
      </c>
      <c r="D169" s="360" t="str">
        <f>VLOOKUP(B169,'SERV.N.DESON.03.2021'!A:E,2,FALSE)</f>
        <v>SUMIDOURO CIRCULAR, EM CONCRETO PRÉ-MOLDADO, DIÂMETRO INTERNO = 2,88 M, ALTURA INTERNA = 3,0 M, ÁREA DE INFILTRAÇÃO: 31,4 M² (PARA 12 CONTRIBUINTES). AF_12/2020</v>
      </c>
      <c r="E169" s="208" t="str">
        <f>VLOOKUP(B169,'SERV.N.DESON.03.2021'!A:E,3,FALSE)</f>
        <v>UN</v>
      </c>
      <c r="F169" s="207">
        <v>1</v>
      </c>
      <c r="G169" s="224">
        <f>VLOOKUP(B169,'SERV.N.DESON.03.2021'!A:E,4,FALSE)</f>
        <v>6519.82</v>
      </c>
      <c r="H169" s="225">
        <f t="shared" si="42"/>
        <v>7968.92</v>
      </c>
      <c r="I169" s="226">
        <f t="shared" si="33"/>
        <v>7968.92</v>
      </c>
      <c r="J169" s="5"/>
    </row>
    <row r="170" spans="1:11" ht="15.75" x14ac:dyDescent="0.25">
      <c r="A170" s="179"/>
      <c r="B170" s="180"/>
      <c r="C170" s="180"/>
      <c r="D170" s="688" t="s">
        <v>3458</v>
      </c>
      <c r="E170" s="688"/>
      <c r="F170" s="688"/>
      <c r="G170" s="688"/>
      <c r="H170" s="689"/>
      <c r="I170" s="181">
        <f>SUM(I94:I169)</f>
        <v>123476.60999999999</v>
      </c>
      <c r="J170" s="5"/>
    </row>
    <row r="171" spans="1:11" ht="16.5" thickBot="1" x14ac:dyDescent="0.3">
      <c r="A171" s="176"/>
      <c r="B171" s="176"/>
      <c r="C171" s="176"/>
      <c r="D171" s="177"/>
      <c r="E171" s="177"/>
      <c r="F171" s="177"/>
      <c r="G171" s="177"/>
      <c r="H171" s="177"/>
      <c r="I171" s="178"/>
      <c r="J171" s="5"/>
    </row>
    <row r="172" spans="1:11" ht="15.75" thickBot="1" x14ac:dyDescent="0.3">
      <c r="A172" s="48">
        <v>8</v>
      </c>
      <c r="B172" s="631" t="s">
        <v>8572</v>
      </c>
      <c r="C172" s="632"/>
      <c r="D172" s="632"/>
      <c r="E172" s="632"/>
      <c r="F172" s="632"/>
      <c r="G172" s="632"/>
      <c r="H172" s="632"/>
      <c r="I172" s="633"/>
      <c r="J172" s="5"/>
    </row>
    <row r="173" spans="1:11" ht="25.5" x14ac:dyDescent="0.25">
      <c r="A173" s="359" t="s">
        <v>8577</v>
      </c>
      <c r="B173" s="239">
        <v>91928</v>
      </c>
      <c r="C173" s="239" t="s">
        <v>3511</v>
      </c>
      <c r="D173" s="360" t="str">
        <f>VLOOKUP(B173,'SERV.N.DESON.03.2021'!A:E,2,FALSE)</f>
        <v>CABO DE COBRE FLEXÍVEL ISOLADO, 4 MM², ANTI-CHAMA 450/750 V, PARA CIRCUITOS TERMINAIS - FORNECIMENTO E INSTALAÇÃO. AF_12/2015</v>
      </c>
      <c r="E173" s="208" t="str">
        <f>VLOOKUP(B173,'SERV.N.DESON.03.2021'!A:E,3,FALSE)</f>
        <v>M</v>
      </c>
      <c r="F173" s="207">
        <v>1863.02</v>
      </c>
      <c r="G173" s="224">
        <f>VLOOKUP(B173,'SERV.N.DESON.03.2021'!A:E,4,FALSE)</f>
        <v>6.82</v>
      </c>
      <c r="H173" s="226">
        <f t="shared" ref="H173:H205" si="43">TRUNC(G173*(1+$G$2),2)</f>
        <v>8.33</v>
      </c>
      <c r="I173" s="226">
        <f t="shared" ref="I173:I205" si="44">TRUNC(H173*F173,2)</f>
        <v>15518.95</v>
      </c>
      <c r="J173" s="5"/>
    </row>
    <row r="174" spans="1:11" s="356" customFormat="1" ht="25.5" x14ac:dyDescent="0.25">
      <c r="A174" s="616" t="s">
        <v>8578</v>
      </c>
      <c r="B174" s="616">
        <v>91934</v>
      </c>
      <c r="C174" s="616" t="s">
        <v>3511</v>
      </c>
      <c r="D174" s="360" t="str">
        <f>VLOOKUP(B174,'SERV.N.DESON.03.2021'!A:E,2,FALSE)</f>
        <v>CABO DE COBRE FLEXÍVEL ISOLADO, 16 MM², ANTI-CHAMA 450/750 V, PARA CIRCUITOS TERMINAIS - FORNECIMENTO E INSTALAÇÃO. AF_12/2015</v>
      </c>
      <c r="E174" s="618" t="str">
        <f>VLOOKUP(B174,'SERV.N.DESON.03.2021'!A:E,3,FALSE)</f>
        <v>M</v>
      </c>
      <c r="F174" s="207">
        <v>35</v>
      </c>
      <c r="G174" s="224">
        <f>VLOOKUP(B174,'SERV.N.DESON.03.2021'!A:E,4,FALSE)</f>
        <v>23.84</v>
      </c>
      <c r="H174" s="226">
        <f t="shared" ref="H174" si="45">TRUNC(G174*(1+$G$2),2)</f>
        <v>29.13</v>
      </c>
      <c r="I174" s="226">
        <f t="shared" ref="I174" si="46">TRUNC(H174*F174,2)</f>
        <v>1019.55</v>
      </c>
      <c r="J174" s="357"/>
      <c r="K174" s="370"/>
    </row>
    <row r="175" spans="1:11" s="356" customFormat="1" ht="25.5" x14ac:dyDescent="0.25">
      <c r="A175" s="622" t="s">
        <v>8579</v>
      </c>
      <c r="B175" s="616">
        <v>92982</v>
      </c>
      <c r="C175" s="616" t="s">
        <v>3511</v>
      </c>
      <c r="D175" s="360" t="str">
        <f>VLOOKUP(B175,'SERV.N.DESON.03.2021'!A:E,2,FALSE)</f>
        <v>CABO DE COBRE FLEXÍVEL ISOLADO, 16 MM², ANTI-CHAMA 0,6/1,0 KV, PARA DISTRIBUIÇÃO - FORNECIMENTO E INSTALAÇÃO. AF_12/2015</v>
      </c>
      <c r="E175" s="618" t="str">
        <f>VLOOKUP(B175,'SERV.N.DESON.03.2021'!A:E,3,FALSE)</f>
        <v>M</v>
      </c>
      <c r="F175" s="207">
        <v>35.049999999999997</v>
      </c>
      <c r="G175" s="224">
        <f>VLOOKUP(B175,'SERV.N.DESON.03.2021'!A:E,4,FALSE)</f>
        <v>18.66</v>
      </c>
      <c r="H175" s="226">
        <f t="shared" ref="H175" si="47">TRUNC(G175*(1+$G$2),2)</f>
        <v>22.8</v>
      </c>
      <c r="I175" s="226">
        <f t="shared" ref="I175" si="48">TRUNC(H175*F175,2)</f>
        <v>799.14</v>
      </c>
      <c r="J175" s="357"/>
      <c r="K175" s="370"/>
    </row>
    <row r="176" spans="1:11" s="356" customFormat="1" ht="38.25" x14ac:dyDescent="0.25">
      <c r="A176" s="622" t="s">
        <v>8580</v>
      </c>
      <c r="B176" s="616">
        <v>92984</v>
      </c>
      <c r="C176" s="616" t="s">
        <v>3511</v>
      </c>
      <c r="D176" s="360" t="str">
        <f>VLOOKUP(B176,'SERV.N.DESON.03.2021'!A:E,2,FALSE)</f>
        <v>CABO DE COBRE FLEXÍVEL ISOLADO, 25 MM², ANTI-CHAMA 0,6/1,0 KV, PARA REDE ENTERRADA DE DISTRIBUIÇÃO DE ENERGIA ELÉTRICA - FORNECIMENTO E INSTALAÇÃO. AF_12/2021</v>
      </c>
      <c r="E176" s="618" t="str">
        <f>VLOOKUP(B176,'SERV.N.DESON.03.2021'!A:E,3,FALSE)</f>
        <v>M</v>
      </c>
      <c r="F176" s="207">
        <v>140.19999999999999</v>
      </c>
      <c r="G176" s="224">
        <f>VLOOKUP(B176,'SERV.N.DESON.03.2021'!A:E,4,FALSE)</f>
        <v>29.67</v>
      </c>
      <c r="H176" s="226">
        <f t="shared" ref="H176" si="49">TRUNC(G176*(1+$G$2),2)</f>
        <v>36.26</v>
      </c>
      <c r="I176" s="226">
        <f t="shared" ref="I176" si="50">TRUNC(H176*F176,2)</f>
        <v>5083.6499999999996</v>
      </c>
      <c r="J176" s="357"/>
      <c r="K176" s="370"/>
    </row>
    <row r="177" spans="1:11" s="356" customFormat="1" ht="25.5" x14ac:dyDescent="0.25">
      <c r="A177" s="622" t="s">
        <v>8581</v>
      </c>
      <c r="B177" s="616">
        <v>91940</v>
      </c>
      <c r="C177" s="616" t="s">
        <v>3511</v>
      </c>
      <c r="D177" s="360" t="str">
        <f>VLOOKUP(B177,'SERV.N.DESON.03.2021'!A:E,2,FALSE)</f>
        <v>CAIXA RETANGULAR 4" X 2" MÉDIA (1,30 M DO PISO), PVC, INSTALADA EM PAREDE - FORNECIMENTO E INSTALAÇÃO. AF_12/2015</v>
      </c>
      <c r="E177" s="618" t="str">
        <f>VLOOKUP(B177,'SERV.N.DESON.03.2021'!A:E,3,FALSE)</f>
        <v>UN</v>
      </c>
      <c r="F177" s="207">
        <v>52</v>
      </c>
      <c r="G177" s="224">
        <f>VLOOKUP(B177,'SERV.N.DESON.03.2021'!A:E,4,FALSE)</f>
        <v>12.3</v>
      </c>
      <c r="H177" s="226">
        <f t="shared" ref="H177" si="51">TRUNC(G177*(1+$G$2),2)</f>
        <v>15.03</v>
      </c>
      <c r="I177" s="226">
        <f t="shared" ref="I177" si="52">TRUNC(H177*F177,2)</f>
        <v>781.56</v>
      </c>
      <c r="J177" s="357"/>
      <c r="K177" s="370"/>
    </row>
    <row r="178" spans="1:11" s="356" customFormat="1" ht="25.5" x14ac:dyDescent="0.25">
      <c r="A178" s="622" t="s">
        <v>8582</v>
      </c>
      <c r="B178" s="616">
        <v>91937</v>
      </c>
      <c r="C178" s="616" t="s">
        <v>3511</v>
      </c>
      <c r="D178" s="360" t="str">
        <f>VLOOKUP(B178,'SERV.N.DESON.03.2021'!A:E,2,FALSE)</f>
        <v>CAIXA OCTOGONAL 3" X 3", PVC, INSTALADA EM LAJE - FORNECIMENTO E INSTALAÇÃO. AF_12/2015</v>
      </c>
      <c r="E178" s="618" t="str">
        <f>VLOOKUP(B178,'SERV.N.DESON.03.2021'!A:E,3,FALSE)</f>
        <v>UN</v>
      </c>
      <c r="F178" s="207">
        <v>27</v>
      </c>
      <c r="G178" s="224">
        <f>VLOOKUP(B178,'SERV.N.DESON.03.2021'!A:E,4,FALSE)</f>
        <v>9.51</v>
      </c>
      <c r="H178" s="226">
        <f t="shared" ref="H178" si="53">TRUNC(G178*(1+$G$2),2)</f>
        <v>11.62</v>
      </c>
      <c r="I178" s="226">
        <f t="shared" ref="I178" si="54">TRUNC(H178*F178,2)</f>
        <v>313.74</v>
      </c>
      <c r="J178" s="357"/>
      <c r="K178" s="370"/>
    </row>
    <row r="179" spans="1:11" s="356" customFormat="1" ht="38.25" x14ac:dyDescent="0.25">
      <c r="A179" s="622" t="s">
        <v>10529</v>
      </c>
      <c r="B179" s="655" t="str">
        <f>'COMPOSIÇÃO UNITÁRIA'!C217</f>
        <v>CPU 75</v>
      </c>
      <c r="C179" s="657"/>
      <c r="D179" s="360" t="s">
        <v>13155</v>
      </c>
      <c r="E179" s="618" t="s">
        <v>65</v>
      </c>
      <c r="F179" s="207">
        <v>1</v>
      </c>
      <c r="G179" s="224">
        <f>'COMPOSIÇÃO UNITÁRIA'!H226</f>
        <v>689.67</v>
      </c>
      <c r="H179" s="226">
        <f t="shared" ref="H179:H183" si="55">TRUNC(G179*(1+$G$2),2)</f>
        <v>842.95</v>
      </c>
      <c r="I179" s="226">
        <f t="shared" ref="I179:I183" si="56">TRUNC(H179*F179,2)</f>
        <v>842.95</v>
      </c>
      <c r="J179" s="357"/>
      <c r="K179" s="370"/>
    </row>
    <row r="180" spans="1:11" s="356" customFormat="1" ht="25.5" x14ac:dyDescent="0.25">
      <c r="A180" s="622" t="s">
        <v>10590</v>
      </c>
      <c r="B180" s="616">
        <v>92000</v>
      </c>
      <c r="C180" s="616" t="s">
        <v>3511</v>
      </c>
      <c r="D180" s="360" t="str">
        <f>VLOOKUP(B180,'SERV.N.DESON.03.2021'!A:E,2,FALSE)</f>
        <v>TOMADA BAIXA DE EMBUTIR (1 MÓDULO), 2P+T 10 A, INCLUINDO SUPORTE E PLACA - FORNECIMENTO E INSTALAÇÃO. AF_12/2015</v>
      </c>
      <c r="E180" s="618" t="str">
        <f>VLOOKUP(B180,'SERV.N.DESON.03.2021'!A:E,3,FALSE)</f>
        <v>UN</v>
      </c>
      <c r="F180" s="207">
        <v>4</v>
      </c>
      <c r="G180" s="224">
        <f>VLOOKUP(B180,'SERV.N.DESON.03.2021'!A:E,4,FALSE)</f>
        <v>22.3</v>
      </c>
      <c r="H180" s="226">
        <f t="shared" si="55"/>
        <v>27.25</v>
      </c>
      <c r="I180" s="226">
        <f t="shared" si="56"/>
        <v>109</v>
      </c>
      <c r="J180" s="357"/>
      <c r="K180" s="370"/>
    </row>
    <row r="181" spans="1:11" s="356" customFormat="1" ht="25.5" x14ac:dyDescent="0.25">
      <c r="A181" s="622" t="s">
        <v>10591</v>
      </c>
      <c r="B181" s="616">
        <v>91996</v>
      </c>
      <c r="C181" s="616" t="s">
        <v>3511</v>
      </c>
      <c r="D181" s="360" t="str">
        <f>VLOOKUP(B181,'SERV.N.DESON.03.2021'!A:E,2,FALSE)</f>
        <v>TOMADA MÉDIA DE EMBUTIR (1 MÓDULO), 2P+T 10 A, INCLUINDO SUPORTE E PLACA - FORNECIMENTO E INSTALAÇÃO. AF_12/2015</v>
      </c>
      <c r="E181" s="618" t="str">
        <f>VLOOKUP(B181,'SERV.N.DESON.03.2021'!A:E,3,FALSE)</f>
        <v>UN</v>
      </c>
      <c r="F181" s="207">
        <v>26</v>
      </c>
      <c r="G181" s="224">
        <f>VLOOKUP(B181,'SERV.N.DESON.03.2021'!A:E,4,FALSE)</f>
        <v>25.13</v>
      </c>
      <c r="H181" s="226">
        <f t="shared" si="55"/>
        <v>30.71</v>
      </c>
      <c r="I181" s="226">
        <f t="shared" si="56"/>
        <v>798.46</v>
      </c>
      <c r="J181" s="357"/>
      <c r="K181" s="370"/>
    </row>
    <row r="182" spans="1:11" s="356" customFormat="1" ht="25.5" x14ac:dyDescent="0.25">
      <c r="A182" s="622" t="s">
        <v>10592</v>
      </c>
      <c r="B182" s="616">
        <v>93661</v>
      </c>
      <c r="C182" s="616" t="s">
        <v>3511</v>
      </c>
      <c r="D182" s="360" t="str">
        <f>VLOOKUP(B182,'SERV.N.DESON.03.2021'!A:E,2,FALSE)</f>
        <v>DISJUNTOR BIPOLAR TIPO DIN, CORRENTE NOMINAL DE 16A - FORNECIMENTO E INSTALAÇÃO. AF_10/2020</v>
      </c>
      <c r="E182" s="618" t="str">
        <f>VLOOKUP(B182,'SERV.N.DESON.03.2021'!A:E,3,FALSE)</f>
        <v>UN</v>
      </c>
      <c r="F182" s="207">
        <v>5</v>
      </c>
      <c r="G182" s="224">
        <f>VLOOKUP(B182,'SERV.N.DESON.03.2021'!A:E,4,FALSE)</f>
        <v>60.48</v>
      </c>
      <c r="H182" s="226">
        <f t="shared" si="55"/>
        <v>73.92</v>
      </c>
      <c r="I182" s="226">
        <f t="shared" si="56"/>
        <v>369.6</v>
      </c>
      <c r="J182" s="357"/>
      <c r="K182" s="370"/>
    </row>
    <row r="183" spans="1:11" s="356" customFormat="1" ht="25.5" x14ac:dyDescent="0.25">
      <c r="A183" s="622" t="s">
        <v>10593</v>
      </c>
      <c r="B183" s="655" t="str">
        <f>'COMPOSIÇÃO UNITÁRIA'!C228</f>
        <v>CPU 29</v>
      </c>
      <c r="C183" s="657"/>
      <c r="D183" s="360" t="s">
        <v>13156</v>
      </c>
      <c r="E183" s="618" t="s">
        <v>65</v>
      </c>
      <c r="F183" s="207">
        <v>3</v>
      </c>
      <c r="G183" s="224">
        <f>'COMPOSIÇÃO UNITÁRIA'!H233</f>
        <v>96.36</v>
      </c>
      <c r="H183" s="226">
        <f t="shared" si="55"/>
        <v>117.77</v>
      </c>
      <c r="I183" s="226">
        <f t="shared" si="56"/>
        <v>353.31</v>
      </c>
      <c r="J183" s="357"/>
      <c r="K183" s="370"/>
    </row>
    <row r="184" spans="1:11" s="356" customFormat="1" ht="25.5" x14ac:dyDescent="0.25">
      <c r="A184" s="622" t="s">
        <v>10594</v>
      </c>
      <c r="B184" s="616">
        <v>93654</v>
      </c>
      <c r="C184" s="616" t="s">
        <v>3511</v>
      </c>
      <c r="D184" s="360" t="str">
        <f>VLOOKUP(B184,'SERV.N.DESON.03.2021'!A:E,2,FALSE)</f>
        <v>DISJUNTOR MONOPOLAR TIPO DIN, CORRENTE NOMINAL DE 16A - FORNECIMENTO E INSTALAÇÃO. AF_10/2020</v>
      </c>
      <c r="E184" s="618" t="str">
        <f>VLOOKUP(B184,'SERV.N.DESON.03.2021'!A:E,3,FALSE)</f>
        <v>UN</v>
      </c>
      <c r="F184" s="207">
        <v>14</v>
      </c>
      <c r="G184" s="224">
        <f>VLOOKUP(B184,'SERV.N.DESON.03.2021'!A:E,4,FALSE)</f>
        <v>12.24</v>
      </c>
      <c r="H184" s="226">
        <f t="shared" ref="H184" si="57">TRUNC(G184*(1+$G$2),2)</f>
        <v>14.96</v>
      </c>
      <c r="I184" s="226">
        <f t="shared" ref="I184" si="58">TRUNC(H184*F184,2)</f>
        <v>209.44</v>
      </c>
      <c r="J184" s="357"/>
      <c r="K184" s="370"/>
    </row>
    <row r="185" spans="1:11" s="356" customFormat="1" ht="25.5" x14ac:dyDescent="0.25">
      <c r="A185" s="622" t="s">
        <v>10595</v>
      </c>
      <c r="B185" s="655" t="str">
        <f>'COMPOSIÇÃO UNITÁRIA'!C235</f>
        <v>CPU 78</v>
      </c>
      <c r="C185" s="657"/>
      <c r="D185" s="360" t="s">
        <v>13160</v>
      </c>
      <c r="E185" s="618" t="s">
        <v>65</v>
      </c>
      <c r="F185" s="207">
        <v>4</v>
      </c>
      <c r="G185" s="224">
        <f>'COMPOSIÇÃO UNITÁRIA'!H240</f>
        <v>83.76</v>
      </c>
      <c r="H185" s="226">
        <f t="shared" ref="H185" si="59">TRUNC(G185*(1+$G$2),2)</f>
        <v>102.37</v>
      </c>
      <c r="I185" s="226">
        <f t="shared" ref="I185" si="60">TRUNC(H185*F185,2)</f>
        <v>409.48</v>
      </c>
      <c r="J185" s="357"/>
      <c r="K185" s="370"/>
    </row>
    <row r="186" spans="1:11" s="356" customFormat="1" ht="26.25" x14ac:dyDescent="0.25">
      <c r="A186" s="622" t="s">
        <v>10601</v>
      </c>
      <c r="B186" s="655" t="str">
        <f>'COMPOSIÇÃO UNITÁRIA'!C242</f>
        <v>CPU 77</v>
      </c>
      <c r="C186" s="657"/>
      <c r="D186" s="621" t="s">
        <v>13173</v>
      </c>
      <c r="E186" s="618" t="s">
        <v>65</v>
      </c>
      <c r="F186" s="207">
        <v>1</v>
      </c>
      <c r="G186" s="224">
        <f>'COMPOSIÇÃO UNITÁRIA'!H247</f>
        <v>184.83</v>
      </c>
      <c r="H186" s="226">
        <f t="shared" ref="H186" si="61">TRUNC(G186*(1+$G$2),2)</f>
        <v>225.91</v>
      </c>
      <c r="I186" s="226">
        <f t="shared" ref="I186" si="62">TRUNC(H186*F186,2)</f>
        <v>225.91</v>
      </c>
      <c r="J186" s="357"/>
      <c r="K186" s="370"/>
    </row>
    <row r="187" spans="1:11" ht="25.5" x14ac:dyDescent="0.25">
      <c r="A187" s="622" t="s">
        <v>11409</v>
      </c>
      <c r="B187" s="658" t="str">
        <f>'COMPOSIÇÃO UNITÁRIA'!C161</f>
        <v>CPU 71</v>
      </c>
      <c r="C187" s="659"/>
      <c r="D187" s="426" t="s">
        <v>11283</v>
      </c>
      <c r="E187" s="427" t="s">
        <v>65</v>
      </c>
      <c r="F187" s="433">
        <v>31.73</v>
      </c>
      <c r="G187" s="429">
        <f>'COMPOSIÇÃO UNITÁRIA'!H166</f>
        <v>151.44999999999999</v>
      </c>
      <c r="H187" s="431">
        <f t="shared" ref="H187" si="63">TRUNC(G187*(1+$G$2),2)</f>
        <v>185.11</v>
      </c>
      <c r="I187" s="431">
        <f t="shared" si="44"/>
        <v>5873.54</v>
      </c>
      <c r="J187" s="5"/>
    </row>
    <row r="188" spans="1:11" ht="25.5" x14ac:dyDescent="0.25">
      <c r="A188" s="622" t="s">
        <v>11410</v>
      </c>
      <c r="B188" s="658" t="str">
        <f>'COMPOSIÇÃO UNITÁRIA'!C168</f>
        <v>CPU 72</v>
      </c>
      <c r="C188" s="659"/>
      <c r="D188" s="426" t="s">
        <v>11450</v>
      </c>
      <c r="E188" s="427" t="s">
        <v>65</v>
      </c>
      <c r="F188" s="433">
        <v>3</v>
      </c>
      <c r="G188" s="429">
        <f>'COMPOSIÇÃO UNITÁRIA'!H173</f>
        <v>46.379999999999995</v>
      </c>
      <c r="H188" s="431">
        <f t="shared" ref="H188" si="64">TRUNC(G188*(1+$G$2),2)</f>
        <v>56.68</v>
      </c>
      <c r="I188" s="431">
        <f t="shared" si="44"/>
        <v>170.04</v>
      </c>
      <c r="J188" s="5"/>
    </row>
    <row r="189" spans="1:11" ht="25.5" x14ac:dyDescent="0.25">
      <c r="A189" s="622" t="s">
        <v>11411</v>
      </c>
      <c r="B189" s="658" t="str">
        <f>'COMPOSIÇÃO UNITÁRIA'!C176</f>
        <v>CPU 73</v>
      </c>
      <c r="C189" s="659"/>
      <c r="D189" s="426" t="s">
        <v>11284</v>
      </c>
      <c r="E189" s="427" t="s">
        <v>65</v>
      </c>
      <c r="F189" s="433">
        <v>26</v>
      </c>
      <c r="G189" s="429">
        <f>'COMPOSIÇÃO UNITÁRIA'!H181</f>
        <v>30.82</v>
      </c>
      <c r="H189" s="431">
        <f t="shared" ref="H189" si="65">TRUNC(G189*(1+$G$2),2)</f>
        <v>37.67</v>
      </c>
      <c r="I189" s="431">
        <f t="shared" si="44"/>
        <v>979.42</v>
      </c>
      <c r="J189" s="5"/>
    </row>
    <row r="190" spans="1:11" ht="25.5" x14ac:dyDescent="0.25">
      <c r="A190" s="622" t="s">
        <v>13033</v>
      </c>
      <c r="B190" s="354">
        <v>91953</v>
      </c>
      <c r="C190" s="354" t="s">
        <v>3511</v>
      </c>
      <c r="D190" s="360" t="str">
        <f>VLOOKUP(B190,'SERV.N.DESON.03.2021'!A:E,2,FALSE)</f>
        <v>INTERRUPTOR SIMPLES (1 MÓDULO), 10A/250V, INCLUINDO SUPORTE E PLACA - FORNECIMENTO E INSTALAÇÃO. AF_12/2015</v>
      </c>
      <c r="E190" s="208" t="str">
        <f>VLOOKUP(B190,'SERV.N.DESON.03.2021'!A:E,3,FALSE)</f>
        <v>UN</v>
      </c>
      <c r="F190" s="207">
        <v>3</v>
      </c>
      <c r="G190" s="224">
        <f>VLOOKUP(B190,'SERV.N.DESON.03.2021'!A:E,4,FALSE)</f>
        <v>21.11</v>
      </c>
      <c r="H190" s="226">
        <f t="shared" si="43"/>
        <v>25.8</v>
      </c>
      <c r="I190" s="226">
        <f t="shared" si="44"/>
        <v>77.400000000000006</v>
      </c>
      <c r="J190" s="5"/>
    </row>
    <row r="191" spans="1:11" ht="25.5" x14ac:dyDescent="0.25">
      <c r="A191" s="622" t="s">
        <v>11412</v>
      </c>
      <c r="B191" s="354">
        <v>91959</v>
      </c>
      <c r="C191" s="354" t="s">
        <v>3511</v>
      </c>
      <c r="D191" s="360" t="str">
        <f>VLOOKUP(B191,'SERV.N.DESON.03.2021'!A:E,2,FALSE)</f>
        <v>INTERRUPTOR SIMPLES (2 MÓDULOS), 10A/250V, INCLUINDO SUPORTE E PLACA - FORNECIMENTO E INSTALAÇÃO. AF_12/2015</v>
      </c>
      <c r="E191" s="208" t="str">
        <f>VLOOKUP(B191,'SERV.N.DESON.03.2021'!A:E,3,FALSE)</f>
        <v>UN</v>
      </c>
      <c r="F191" s="207">
        <v>12</v>
      </c>
      <c r="G191" s="224">
        <f>VLOOKUP(B191,'SERV.N.DESON.03.2021'!A:E,4,FALSE)</f>
        <v>33.39</v>
      </c>
      <c r="H191" s="226">
        <f t="shared" ref="H191:H192" si="66">TRUNC(G191*(1+$G$2),2)</f>
        <v>40.81</v>
      </c>
      <c r="I191" s="226">
        <f t="shared" si="44"/>
        <v>489.72</v>
      </c>
      <c r="J191" s="5"/>
    </row>
    <row r="192" spans="1:11" ht="25.5" x14ac:dyDescent="0.25">
      <c r="A192" s="622" t="s">
        <v>11413</v>
      </c>
      <c r="B192" s="354">
        <v>91967</v>
      </c>
      <c r="C192" s="354" t="s">
        <v>3511</v>
      </c>
      <c r="D192" s="360" t="str">
        <f>VLOOKUP(B192,'SERV.N.DESON.03.2021'!A:E,2,FALSE)</f>
        <v>INTERRUPTOR SIMPLES (3 MÓDULOS), 10A/250V, INCLUINDO SUPORTE E PLACA - FORNECIMENTO E INSTALAÇÃO. AF_12/2015</v>
      </c>
      <c r="E192" s="208" t="str">
        <f>VLOOKUP(B192,'SERV.N.DESON.03.2021'!A:E,3,FALSE)</f>
        <v>UN</v>
      </c>
      <c r="F192" s="207">
        <v>1</v>
      </c>
      <c r="G192" s="224">
        <f>VLOOKUP(B192,'SERV.N.DESON.03.2021'!A:E,4,FALSE)</f>
        <v>45.68</v>
      </c>
      <c r="H192" s="226">
        <f t="shared" si="66"/>
        <v>55.83</v>
      </c>
      <c r="I192" s="226">
        <f t="shared" si="44"/>
        <v>55.83</v>
      </c>
      <c r="J192" s="5"/>
    </row>
    <row r="193" spans="1:11" s="1" customFormat="1" ht="25.5" x14ac:dyDescent="0.2">
      <c r="A193" s="622" t="s">
        <v>11414</v>
      </c>
      <c r="B193" s="354">
        <v>91955</v>
      </c>
      <c r="C193" s="354" t="s">
        <v>3511</v>
      </c>
      <c r="D193" s="360" t="str">
        <f>VLOOKUP(B193,'SERV.N.DESON.03.2021'!A:E,2,FALSE)</f>
        <v>INTERRUPTOR PARALELO (1 MÓDULO), 10A/250V, INCLUINDO SUPORTE E PLACA - FORNECIMENTO E INSTALAÇÃO. AF_12/2015</v>
      </c>
      <c r="E193" s="208" t="str">
        <f>VLOOKUP(B193,'SERV.N.DESON.03.2021'!A:E,3,FALSE)</f>
        <v>UN</v>
      </c>
      <c r="F193" s="207">
        <v>4</v>
      </c>
      <c r="G193" s="224">
        <f>VLOOKUP(B193,'SERV.N.DESON.03.2021'!A:E,4,FALSE)</f>
        <v>26.1</v>
      </c>
      <c r="H193" s="226">
        <f t="shared" ref="H193" si="67">TRUNC(G193*(1+$G$2),2)</f>
        <v>31.9</v>
      </c>
      <c r="I193" s="226">
        <f t="shared" si="44"/>
        <v>127.6</v>
      </c>
      <c r="J193" s="38"/>
      <c r="K193" s="146"/>
    </row>
    <row r="194" spans="1:11" s="145" customFormat="1" ht="25.5" x14ac:dyDescent="0.2">
      <c r="A194" s="622" t="s">
        <v>13019</v>
      </c>
      <c r="B194" s="354">
        <v>91961</v>
      </c>
      <c r="C194" s="354" t="s">
        <v>3511</v>
      </c>
      <c r="D194" s="360" t="str">
        <f>VLOOKUP(B194,'SERV.N.DESON.03.2021'!A:E,2,FALSE)</f>
        <v>INTERRUPTOR PARALELO (2 MÓDULOS), 10A/250V, INCLUINDO SUPORTE E PLACA - FORNECIMENTO E INSTALAÇÃO. AF_12/2015</v>
      </c>
      <c r="E194" s="208" t="str">
        <f>VLOOKUP(B194,'SERV.N.DESON.03.2021'!A:E,3,FALSE)</f>
        <v>UN</v>
      </c>
      <c r="F194" s="207">
        <v>2</v>
      </c>
      <c r="G194" s="224">
        <f>VLOOKUP(B194,'SERV.N.DESON.03.2021'!A:E,4,FALSE)</f>
        <v>43.34</v>
      </c>
      <c r="H194" s="226">
        <f t="shared" ref="H194" si="68">TRUNC(G194*(1+$G$2),2)</f>
        <v>52.97</v>
      </c>
      <c r="I194" s="226">
        <f t="shared" si="44"/>
        <v>105.94</v>
      </c>
      <c r="J194" s="38"/>
      <c r="K194" s="146"/>
    </row>
    <row r="195" spans="1:11" s="145" customFormat="1" ht="38.25" x14ac:dyDescent="0.2">
      <c r="A195" s="622" t="s">
        <v>13034</v>
      </c>
      <c r="B195" s="616">
        <v>91831</v>
      </c>
      <c r="C195" s="616" t="s">
        <v>3511</v>
      </c>
      <c r="D195" s="360" t="str">
        <f>VLOOKUP(B195,'SERV.N.DESON.03.2021'!A:E,2,FALSE)</f>
        <v>ELETRODUTO FLEXÍVEL CORRUGADO, PVC, DN 20 MM (1/2"), PARA CIRCUITOS TERMINAIS, INSTALADO EM FORRO - FORNECIMENTO E INSTALAÇÃO. AF_12/2015</v>
      </c>
      <c r="E195" s="618" t="str">
        <f>VLOOKUP(B195,'SERV.N.DESON.03.2021'!A:E,3,FALSE)</f>
        <v>M</v>
      </c>
      <c r="F195" s="207">
        <v>404.95</v>
      </c>
      <c r="G195" s="224">
        <f>VLOOKUP(B195,'SERV.N.DESON.03.2021'!A:E,4,FALSE)</f>
        <v>7.21</v>
      </c>
      <c r="H195" s="226">
        <f t="shared" ref="H195:H196" si="69">TRUNC(G195*(1+$G$2),2)</f>
        <v>8.81</v>
      </c>
      <c r="I195" s="226">
        <f t="shared" ref="I195:I196" si="70">TRUNC(H195*F195,2)</f>
        <v>3567.6</v>
      </c>
      <c r="J195" s="38"/>
      <c r="K195" s="146"/>
    </row>
    <row r="196" spans="1:11" s="145" customFormat="1" ht="38.25" x14ac:dyDescent="0.2">
      <c r="A196" s="622" t="s">
        <v>13162</v>
      </c>
      <c r="B196" s="616">
        <v>91834</v>
      </c>
      <c r="C196" s="616" t="s">
        <v>3511</v>
      </c>
      <c r="D196" s="360" t="str">
        <f>VLOOKUP(B196,'SERV.N.DESON.03.2021'!A:E,2,FALSE)</f>
        <v>ELETRODUTO FLEXÍVEL CORRUGADO, PVC, DN 25 MM (3/4"), PARA CIRCUITOS TERMINAIS, INSTALADO EM FORRO - FORNECIMENTO E INSTALAÇÃO. AF_12/2015</v>
      </c>
      <c r="E196" s="618" t="str">
        <f>VLOOKUP(B196,'SERV.N.DESON.03.2021'!A:E,3,FALSE)</f>
        <v>M</v>
      </c>
      <c r="F196" s="207">
        <v>12.5</v>
      </c>
      <c r="G196" s="224">
        <f>VLOOKUP(B196,'SERV.N.DESON.03.2021'!A:E,4,FALSE)</f>
        <v>7.96</v>
      </c>
      <c r="H196" s="226">
        <f t="shared" si="69"/>
        <v>9.7200000000000006</v>
      </c>
      <c r="I196" s="226">
        <f t="shared" si="70"/>
        <v>121.5</v>
      </c>
      <c r="J196" s="38"/>
      <c r="K196" s="146"/>
    </row>
    <row r="197" spans="1:11" s="145" customFormat="1" ht="38.25" x14ac:dyDescent="0.2">
      <c r="A197" s="622" t="s">
        <v>13163</v>
      </c>
      <c r="B197" s="616">
        <v>97667</v>
      </c>
      <c r="C197" s="616" t="s">
        <v>3511</v>
      </c>
      <c r="D197" s="360" t="str">
        <f>VLOOKUP(B197,'SERV.N.DESON.03.2021'!A:E,2,FALSE)</f>
        <v>ELETRODUTO FLEXÍVEL CORRUGADO, PEAD, DN 50 (1 1/2"), PARA REDE ENTERRADA DE DISTRIBUIÇÃO DE ENERGIA ELÉTRICA - FORNECIMENTO E INSTALAÇÃO. AF_12/2021</v>
      </c>
      <c r="E197" s="618" t="str">
        <f>VLOOKUP(B197,'SERV.N.DESON.03.2021'!A:E,3,FALSE)</f>
        <v>M</v>
      </c>
      <c r="F197" s="207">
        <v>6.75</v>
      </c>
      <c r="G197" s="224">
        <f>VLOOKUP(B197,'SERV.N.DESON.03.2021'!A:E,4,FALSE)</f>
        <v>6.42</v>
      </c>
      <c r="H197" s="226">
        <f t="shared" ref="H197:H198" si="71">TRUNC(G197*(1+$G$2),2)</f>
        <v>7.84</v>
      </c>
      <c r="I197" s="226">
        <f t="shared" ref="I197:I198" si="72">TRUNC(H197*F197,2)</f>
        <v>52.92</v>
      </c>
      <c r="J197" s="38"/>
      <c r="K197" s="146"/>
    </row>
    <row r="198" spans="1:11" s="145" customFormat="1" ht="38.25" x14ac:dyDescent="0.2">
      <c r="A198" s="622" t="s">
        <v>13164</v>
      </c>
      <c r="B198" s="616">
        <v>97668</v>
      </c>
      <c r="C198" s="616" t="s">
        <v>3511</v>
      </c>
      <c r="D198" s="360" t="str">
        <f>VLOOKUP(B198,'SERV.N.DESON.03.2021'!A:E,2,FALSE)</f>
        <v>ELETRODUTO FLEXÍVEL CORRUGADO, PEAD, DN 63 (2"), PARA REDE ENTERRADA DE DISTRIBUIÇÃO DE ENERGIA ELÉTRICA - FORNECIMENTO E INSTALAÇÃO. AF_12/2021</v>
      </c>
      <c r="E198" s="618" t="str">
        <f>VLOOKUP(B198,'SERV.N.DESON.03.2021'!A:E,3,FALSE)</f>
        <v>M</v>
      </c>
      <c r="F198" s="207">
        <v>42.05</v>
      </c>
      <c r="G198" s="224">
        <f>VLOOKUP(B198,'SERV.N.DESON.03.2021'!A:E,4,FALSE)</f>
        <v>9.16</v>
      </c>
      <c r="H198" s="226">
        <f t="shared" si="71"/>
        <v>11.19</v>
      </c>
      <c r="I198" s="226">
        <f t="shared" si="72"/>
        <v>470.53</v>
      </c>
      <c r="J198" s="38"/>
      <c r="K198" s="146"/>
    </row>
    <row r="199" spans="1:11" s="145" customFormat="1" ht="38.25" x14ac:dyDescent="0.2">
      <c r="A199" s="622" t="s">
        <v>13165</v>
      </c>
      <c r="B199" s="354">
        <v>97585</v>
      </c>
      <c r="C199" s="354" t="s">
        <v>3511</v>
      </c>
      <c r="D199" s="360" t="str">
        <f>VLOOKUP(B199,'SERV.N.DESON.03.2021'!A:E,2,FALSE)</f>
        <v>LUMINÁRIA TIPO CALHA, DE SOBREPOR, COM 2 LÂMPADAS TUBULARES FLUORESCENTES DE 18 W, COM REATOR DE PARTIDA RÁPIDA - FORNECIMENTO E INSTALAÇÃO. AF_02/2020</v>
      </c>
      <c r="E199" s="208" t="str">
        <f>VLOOKUP(B199,'SERV.N.DESON.03.2021'!A:E,3,FALSE)</f>
        <v>UN</v>
      </c>
      <c r="F199" s="207">
        <v>27</v>
      </c>
      <c r="G199" s="224">
        <f>VLOOKUP(B199,'SERV.N.DESON.03.2021'!A:E,4,FALSE)</f>
        <v>157.5</v>
      </c>
      <c r="H199" s="226">
        <f t="shared" ref="H199" si="73">TRUNC(G199*(1+$G$2),2)</f>
        <v>192.5</v>
      </c>
      <c r="I199" s="226">
        <f t="shared" si="44"/>
        <v>5197.5</v>
      </c>
      <c r="J199" s="38"/>
      <c r="K199" s="146">
        <v>27</v>
      </c>
    </row>
    <row r="200" spans="1:11" s="145" customFormat="1" ht="38.25" x14ac:dyDescent="0.2">
      <c r="A200" s="622" t="s">
        <v>13166</v>
      </c>
      <c r="B200" s="354">
        <v>97586</v>
      </c>
      <c r="C200" s="354" t="s">
        <v>3511</v>
      </c>
      <c r="D200" s="360" t="str">
        <f>VLOOKUP(B200,'SERV.N.DESON.03.2021'!A:E,2,FALSE)</f>
        <v>LUMINÁRIA TIPO CALHA, DE SOBREPOR, COM 2 LÂMPADAS TUBULARES FLUORESCENTES DE 36 W, COM REATOR DE PARTIDA RÁPIDA - FORNECIMENTO E INSTALAÇÃO. AF_02/2020</v>
      </c>
      <c r="E200" s="208" t="str">
        <f>VLOOKUP(B200,'SERV.N.DESON.03.2021'!A:E,3,FALSE)</f>
        <v>UN</v>
      </c>
      <c r="F200" s="207">
        <v>4</v>
      </c>
      <c r="G200" s="224">
        <f>VLOOKUP(B200,'SERV.N.DESON.03.2021'!A:E,4,FALSE)</f>
        <v>217.8</v>
      </c>
      <c r="H200" s="226">
        <f t="shared" ref="H200" si="74">TRUNC(G200*(1+$G$2),2)</f>
        <v>266.2</v>
      </c>
      <c r="I200" s="226">
        <f t="shared" si="44"/>
        <v>1064.8</v>
      </c>
      <c r="J200" s="38"/>
      <c r="K200" s="146">
        <v>4</v>
      </c>
    </row>
    <row r="201" spans="1:11" s="145" customFormat="1" ht="25.5" x14ac:dyDescent="0.2">
      <c r="A201" s="622" t="s">
        <v>13167</v>
      </c>
      <c r="B201" s="354">
        <v>97593</v>
      </c>
      <c r="C201" s="239" t="s">
        <v>3511</v>
      </c>
      <c r="D201" s="360" t="str">
        <f>VLOOKUP(B201,'SERV.N.DESON.03.2021'!A:E,2,FALSE)</f>
        <v>LUMINÁRIA TIPO SPOT, DE SOBREPOR, COM 1 LÂMPADA FLUORESCENTE DE 15 W, SEM REATOR - FORNECIMENTO E INSTALAÇÃO. AF_02/2020</v>
      </c>
      <c r="E201" s="208" t="str">
        <f>VLOOKUP(B201,'SERV.N.DESON.03.2021'!A:E,3,FALSE)</f>
        <v>UN</v>
      </c>
      <c r="F201" s="207">
        <v>9</v>
      </c>
      <c r="G201" s="224">
        <f>VLOOKUP(B201,'SERV.N.DESON.03.2021'!A:E,4,FALSE)</f>
        <v>184.53</v>
      </c>
      <c r="H201" s="226">
        <f t="shared" si="43"/>
        <v>225.54</v>
      </c>
      <c r="I201" s="226">
        <f t="shared" si="44"/>
        <v>2029.86</v>
      </c>
      <c r="J201" s="38"/>
      <c r="K201" s="146">
        <v>3</v>
      </c>
    </row>
    <row r="202" spans="1:11" s="145" customFormat="1" ht="38.25" x14ac:dyDescent="0.2">
      <c r="A202" s="622" t="s">
        <v>13168</v>
      </c>
      <c r="B202" s="616">
        <v>97589</v>
      </c>
      <c r="C202" s="616" t="s">
        <v>3511</v>
      </c>
      <c r="D202" s="360" t="str">
        <f>VLOOKUP(B202,'SERV.N.DESON.03.2021'!A:E,2,FALSE)</f>
        <v>LUMINÁRIA TIPO PLAFON EM PLÁSTICO, DE SOBREPOR, COM 1 LÂMPADA FLUORESCENTE DE 15 W, SEM REATOR - FORNECIMENTO E INSTALAÇÃO. AF_02/2020</v>
      </c>
      <c r="E202" s="618" t="str">
        <f>VLOOKUP(B202,'SERV.N.DESON.03.2021'!A:E,3,FALSE)</f>
        <v>UN</v>
      </c>
      <c r="F202" s="207">
        <v>9</v>
      </c>
      <c r="G202" s="224">
        <f>VLOOKUP(B202,'SERV.N.DESON.03.2021'!A:E,4,FALSE)</f>
        <v>35.06</v>
      </c>
      <c r="H202" s="226">
        <f t="shared" ref="H202" si="75">TRUNC(G202*(1+$G$2),2)</f>
        <v>42.85</v>
      </c>
      <c r="I202" s="226">
        <f t="shared" ref="I202" si="76">TRUNC(H202*F202,2)</f>
        <v>385.65</v>
      </c>
      <c r="J202" s="38"/>
      <c r="K202" s="146"/>
    </row>
    <row r="203" spans="1:11" s="145" customFormat="1" ht="38.25" x14ac:dyDescent="0.2">
      <c r="A203" s="622" t="s">
        <v>13169</v>
      </c>
      <c r="B203" s="354">
        <v>97881</v>
      </c>
      <c r="C203" s="354" t="s">
        <v>3511</v>
      </c>
      <c r="D203" s="360" t="str">
        <f>VLOOKUP(B203,'SERV.N.DESON.03.2021'!A:E,2,FALSE)</f>
        <v>CAIXA ENTERRADA ELÉTRICA RETANGULAR, EM CONCRETO PRÉ-MOLDADO, FUNDO COM BRITA, DIMENSÕES INTERNAS: 0,3X0,3X0,3 M. AF_12/2020</v>
      </c>
      <c r="E203" s="208" t="str">
        <f>VLOOKUP(B203,'SERV.N.DESON.03.2021'!A:E,3,FALSE)</f>
        <v>UN</v>
      </c>
      <c r="F203" s="207">
        <v>1</v>
      </c>
      <c r="G203" s="224">
        <f>VLOOKUP(B203,'SERV.N.DESON.03.2021'!A:E,4,FALSE)</f>
        <v>116.41</v>
      </c>
      <c r="H203" s="226">
        <f t="shared" ref="H203" si="77">TRUNC(G203*(1+$G$2),2)</f>
        <v>142.28</v>
      </c>
      <c r="I203" s="226">
        <f t="shared" si="44"/>
        <v>142.28</v>
      </c>
      <c r="J203" s="38"/>
      <c r="K203" s="146">
        <v>1</v>
      </c>
    </row>
    <row r="204" spans="1:11" s="145" customFormat="1" ht="38.25" x14ac:dyDescent="0.2">
      <c r="A204" s="622" t="s">
        <v>13170</v>
      </c>
      <c r="B204" s="354">
        <v>101507</v>
      </c>
      <c r="C204" s="354" t="s">
        <v>3511</v>
      </c>
      <c r="D204" s="360" t="str">
        <f>VLOOKUP(B204,'SERV.N.DESON.03.2021'!A:E,2,FALSE)</f>
        <v>ENTRADA DE ENERGIA ELÉTRICA, AÉREA, TRIFÁSICA, COM CAIXA DE SOBREPOR, CABO DE 25 MM2 E DISJUNTOR DIN 50A (NÃO INCLUSO O POSTE DE CONCRETO). AF_07/2020_P</v>
      </c>
      <c r="E204" s="208" t="str">
        <f>VLOOKUP(B204,'SERV.N.DESON.03.2021'!A:E,3,FALSE)</f>
        <v>UN</v>
      </c>
      <c r="F204" s="207">
        <v>1</v>
      </c>
      <c r="G204" s="224">
        <f>VLOOKUP(B204,'SERV.N.DESON.03.2021'!A:E,4,FALSE)</f>
        <v>1849.93</v>
      </c>
      <c r="H204" s="226">
        <f t="shared" si="43"/>
        <v>2261.09</v>
      </c>
      <c r="I204" s="226">
        <f t="shared" si="44"/>
        <v>2261.09</v>
      </c>
      <c r="J204" s="38"/>
      <c r="K204" s="146">
        <v>1</v>
      </c>
    </row>
    <row r="205" spans="1:11" s="145" customFormat="1" ht="38.25" x14ac:dyDescent="0.2">
      <c r="A205" s="622" t="s">
        <v>13171</v>
      </c>
      <c r="B205" s="354">
        <v>101879</v>
      </c>
      <c r="C205" s="354" t="s">
        <v>3511</v>
      </c>
      <c r="D205" s="360" t="str">
        <f>VLOOKUP(B205,'SERV.N.DESON.03.2021'!A:E,2,FALSE)</f>
        <v>QUADRO DE DISTRIBUIÇÃO DE ENERGIA EM CHAPA DE AÇO GALVANIZADO, DE EMBUTIR, COM BARRAMENTO TRIFÁSICO, PARA 24 DISJUNTORES DIN 100A - FORNECIMENTO E INSTALAÇÃO. AF_10/2020</v>
      </c>
      <c r="E205" s="208" t="str">
        <f>VLOOKUP(B205,'SERV.N.DESON.03.2021'!A:E,3,FALSE)</f>
        <v>UN</v>
      </c>
      <c r="F205" s="207">
        <v>1</v>
      </c>
      <c r="G205" s="224">
        <f>VLOOKUP(B205,'SERV.N.DESON.03.2021'!A:E,4,FALSE)</f>
        <v>670.73</v>
      </c>
      <c r="H205" s="226">
        <f t="shared" si="43"/>
        <v>819.8</v>
      </c>
      <c r="I205" s="226">
        <f t="shared" si="44"/>
        <v>819.8</v>
      </c>
      <c r="J205" s="38"/>
      <c r="K205" s="146">
        <v>2</v>
      </c>
    </row>
    <row r="206" spans="1:11" s="145" customFormat="1" ht="25.5" x14ac:dyDescent="0.2">
      <c r="A206" s="622" t="s">
        <v>13172</v>
      </c>
      <c r="B206" s="619">
        <v>101946</v>
      </c>
      <c r="C206" s="619" t="s">
        <v>3511</v>
      </c>
      <c r="D206" s="360" t="str">
        <f>VLOOKUP(B206,'SERV.N.DESON.03.2021'!A:E,2,FALSE)</f>
        <v>QUADRO DE MEDIÇÃO GERAL DE ENERGIA PARA 1 MEDIDOR DE SOBREPOR - FORNECIMENTO E INSTALAÇÃO. AF_10/2020</v>
      </c>
      <c r="E206" s="620" t="str">
        <f>VLOOKUP(B206,'SERV.N.DESON.03.2021'!A:E,3,FALSE)</f>
        <v>UN</v>
      </c>
      <c r="F206" s="207">
        <v>1</v>
      </c>
      <c r="G206" s="224">
        <f>VLOOKUP(B206,'SERV.N.DESON.03.2021'!A:E,4,FALSE)</f>
        <v>133.18</v>
      </c>
      <c r="H206" s="226">
        <f t="shared" ref="H206" si="78">TRUNC(G206*(1+$G$2),2)</f>
        <v>162.78</v>
      </c>
      <c r="I206" s="226">
        <f t="shared" ref="I206" si="79">TRUNC(H206*F206,2)</f>
        <v>162.78</v>
      </c>
      <c r="J206" s="38"/>
      <c r="K206" s="146"/>
    </row>
    <row r="207" spans="1:11" s="145" customFormat="1" x14ac:dyDescent="0.2">
      <c r="A207" s="243"/>
      <c r="B207" s="243"/>
      <c r="C207" s="243"/>
      <c r="D207" s="702" t="s">
        <v>3458</v>
      </c>
      <c r="E207" s="702"/>
      <c r="F207" s="702"/>
      <c r="G207" s="702"/>
      <c r="H207" s="702"/>
      <c r="I207" s="181">
        <f>SUM(I173:I206)</f>
        <v>50990.540000000008</v>
      </c>
      <c r="J207" s="38"/>
      <c r="K207" s="146"/>
    </row>
    <row r="208" spans="1:11" s="145" customFormat="1" ht="15.75" thickBot="1" x14ac:dyDescent="0.25">
      <c r="A208" s="176"/>
      <c r="B208" s="176"/>
      <c r="C208" s="176"/>
      <c r="D208" s="177"/>
      <c r="E208" s="177"/>
      <c r="F208" s="177"/>
      <c r="G208" s="177"/>
      <c r="H208" s="177"/>
      <c r="I208" s="178"/>
      <c r="J208" s="38"/>
      <c r="K208" s="146"/>
    </row>
    <row r="209" spans="1:11" s="145" customFormat="1" thickBot="1" x14ac:dyDescent="0.25">
      <c r="A209" s="48">
        <v>9</v>
      </c>
      <c r="B209" s="631" t="s">
        <v>10596</v>
      </c>
      <c r="C209" s="632"/>
      <c r="D209" s="632"/>
      <c r="E209" s="632"/>
      <c r="F209" s="632"/>
      <c r="G209" s="632"/>
      <c r="H209" s="632"/>
      <c r="I209" s="633"/>
      <c r="J209" s="38"/>
      <c r="K209" s="146"/>
    </row>
    <row r="210" spans="1:11" s="145" customFormat="1" ht="14.25" x14ac:dyDescent="0.2">
      <c r="A210" s="681" t="s">
        <v>10597</v>
      </c>
      <c r="B210" s="681"/>
      <c r="C210" s="681"/>
      <c r="D210" s="681"/>
      <c r="E210" s="681"/>
      <c r="F210" s="681"/>
      <c r="G210" s="681"/>
      <c r="H210" s="681"/>
      <c r="I210" s="681"/>
      <c r="J210" s="38"/>
      <c r="K210" s="146"/>
    </row>
    <row r="211" spans="1:11" s="145" customFormat="1" ht="25.5" x14ac:dyDescent="0.2">
      <c r="A211" s="354" t="s">
        <v>10609</v>
      </c>
      <c r="B211" s="354">
        <v>101908</v>
      </c>
      <c r="C211" s="354" t="s">
        <v>3511</v>
      </c>
      <c r="D211" s="360" t="str">
        <f>VLOOKUP(B211,'SERV.N.DESON.03.2021'!A:E,2,FALSE)</f>
        <v>EXTINTOR DE INCÊNDIO PORTÁTIL COM CARGA DE PQS DE 4 KG, CLASSE BC - FORNECIMENTO E INSTALAÇÃO. AF_10/2020_P</v>
      </c>
      <c r="E211" s="208" t="str">
        <f>VLOOKUP(B211,'SERV.N.DESON.03.2021'!A:E,3,FALSE)</f>
        <v>UN</v>
      </c>
      <c r="F211" s="207">
        <v>3</v>
      </c>
      <c r="G211" s="224">
        <f>VLOOKUP(B211,'SERV.N.DESON.03.2021'!A:E,4,FALSE)</f>
        <v>183.02</v>
      </c>
      <c r="H211" s="226">
        <f t="shared" ref="H211:H216" si="80">TRUNC(G211*(1+$G$2),2)</f>
        <v>223.69</v>
      </c>
      <c r="I211" s="226">
        <f t="shared" ref="I211:I232" si="81">TRUNC(H211*F211,2)</f>
        <v>671.07</v>
      </c>
      <c r="J211" s="38"/>
      <c r="K211" s="146"/>
    </row>
    <row r="212" spans="1:11" s="145" customFormat="1" ht="25.5" x14ac:dyDescent="0.2">
      <c r="A212" s="359" t="s">
        <v>8846</v>
      </c>
      <c r="B212" s="354">
        <v>101905</v>
      </c>
      <c r="C212" s="354" t="s">
        <v>3511</v>
      </c>
      <c r="D212" s="360" t="str">
        <f>VLOOKUP(B212,'SERV.N.DESON.03.2021'!A:E,2,FALSE)</f>
        <v>EXTINTOR DE INCÊNDIO PORTÁTIL COM CARGA DE ÁGUA PRESSURIZADA DE 10 L, CLASSE A - FORNECIMENTO E INSTALAÇÃO. AF_10/2020_P</v>
      </c>
      <c r="E212" s="208" t="str">
        <f>VLOOKUP(B212,'SERV.N.DESON.03.2021'!A:E,3,FALSE)</f>
        <v>UN</v>
      </c>
      <c r="F212" s="207">
        <v>2</v>
      </c>
      <c r="G212" s="224">
        <f>VLOOKUP(B212,'SERV.N.DESON.03.2021'!A:E,4,FALSE)</f>
        <v>188.61</v>
      </c>
      <c r="H212" s="226">
        <f t="shared" si="80"/>
        <v>230.53</v>
      </c>
      <c r="I212" s="226">
        <f t="shared" si="81"/>
        <v>461.06</v>
      </c>
      <c r="J212" s="38"/>
      <c r="K212" s="146"/>
    </row>
    <row r="213" spans="1:11" s="145" customFormat="1" ht="38.25" x14ac:dyDescent="0.2">
      <c r="A213" s="359" t="s">
        <v>10610</v>
      </c>
      <c r="B213" s="354">
        <v>92367</v>
      </c>
      <c r="C213" s="354" t="s">
        <v>3511</v>
      </c>
      <c r="D213" s="360" t="str">
        <f>VLOOKUP(B213,'SERV.N.DESON.03.2021'!A:E,2,FALSE)</f>
        <v>TUBO DE AÇO GALVANIZADO COM COSTURA, CLASSE MÉDIA, DN 65 (2 1/2"), CONEXÃO ROSQUEADA, INSTALADO EM REDE DE ALIMENTAÇÃO PARA HIDRANTE - FORNECIMENTO E INSTALAÇÃO. AF_10/2020</v>
      </c>
      <c r="E213" s="208" t="str">
        <f>VLOOKUP(B213,'SERV.N.DESON.03.2021'!A:E,3,FALSE)</f>
        <v>M</v>
      </c>
      <c r="F213" s="207">
        <v>91.67</v>
      </c>
      <c r="G213" s="224">
        <f>VLOOKUP(B213,'SERV.N.DESON.03.2021'!A:E,4,FALSE)</f>
        <v>126.96</v>
      </c>
      <c r="H213" s="226">
        <f t="shared" si="80"/>
        <v>155.16999999999999</v>
      </c>
      <c r="I213" s="226">
        <f t="shared" si="81"/>
        <v>14224.43</v>
      </c>
      <c r="J213" s="38"/>
      <c r="K213" s="146"/>
    </row>
    <row r="214" spans="1:11" s="145" customFormat="1" ht="38.25" x14ac:dyDescent="0.2">
      <c r="A214" s="359" t="s">
        <v>10611</v>
      </c>
      <c r="B214" s="354">
        <v>92389</v>
      </c>
      <c r="C214" s="354" t="s">
        <v>3511</v>
      </c>
      <c r="D214" s="360" t="str">
        <f>VLOOKUP(B214,'SERV.N.DESON.03.2021'!A:E,2,FALSE)</f>
        <v>JOELHO 45 GRAUS, EM FERRO GALVANIZADO, DN 65 (2 1/2"), CONEXÃO ROSQUEADA, INSTALADO EM REDE DE ALIMENTAÇÃO PARA HIDRANTE - FORNECIMENTO E INSTALAÇÃO. AF_10/2020</v>
      </c>
      <c r="E214" s="208" t="str">
        <f>VLOOKUP(B214,'SERV.N.DESON.03.2021'!A:E,3,FALSE)</f>
        <v>UN</v>
      </c>
      <c r="F214" s="207">
        <v>4</v>
      </c>
      <c r="G214" s="224">
        <f>VLOOKUP(B214,'SERV.N.DESON.03.2021'!A:E,4,FALSE)</f>
        <v>122.64</v>
      </c>
      <c r="H214" s="226">
        <f t="shared" si="80"/>
        <v>149.88999999999999</v>
      </c>
      <c r="I214" s="226">
        <f t="shared" si="81"/>
        <v>599.55999999999995</v>
      </c>
      <c r="J214" s="38"/>
      <c r="K214" s="146"/>
    </row>
    <row r="215" spans="1:11" s="145" customFormat="1" ht="38.25" x14ac:dyDescent="0.2">
      <c r="A215" s="359" t="s">
        <v>8847</v>
      </c>
      <c r="B215" s="354">
        <v>92390</v>
      </c>
      <c r="C215" s="354" t="s">
        <v>3511</v>
      </c>
      <c r="D215" s="360" t="str">
        <f>VLOOKUP(B215,'SERV.N.DESON.03.2021'!A:E,2,FALSE)</f>
        <v>JOELHO 90 GRAUS, EM FERRO GALVANIZADO, DN 65 (2 1/2"), CONEXÃO ROSQUEADA, INSTALADO EM REDE DE ALIMENTAÇÃO PARA HIDRANTE - FORNECIMENTO E INSTALAÇÃO. AF_10/2020</v>
      </c>
      <c r="E215" s="208" t="str">
        <f>VLOOKUP(B215,'SERV.N.DESON.03.2021'!A:E,3,FALSE)</f>
        <v>UN</v>
      </c>
      <c r="F215" s="207">
        <v>12</v>
      </c>
      <c r="G215" s="224">
        <f>VLOOKUP(B215,'SERV.N.DESON.03.2021'!A:E,4,FALSE)</f>
        <v>114.71</v>
      </c>
      <c r="H215" s="226">
        <f t="shared" si="80"/>
        <v>140.19999999999999</v>
      </c>
      <c r="I215" s="226">
        <f t="shared" si="81"/>
        <v>1682.4</v>
      </c>
      <c r="J215" s="38"/>
      <c r="K215" s="146"/>
    </row>
    <row r="216" spans="1:11" s="145" customFormat="1" ht="38.25" x14ac:dyDescent="0.2">
      <c r="A216" s="359" t="s">
        <v>10675</v>
      </c>
      <c r="B216" s="354">
        <v>97495</v>
      </c>
      <c r="C216" s="354" t="s">
        <v>3511</v>
      </c>
      <c r="D216" s="360" t="str">
        <f>VLOOKUP(B216,'SERV.N.DESON.03.2021'!A:E,2,FALSE)</f>
        <v>TÊ, EM AÇO, CONEXÃO SOLDADA, DN 65 (2 1/2"), INSTALADO EM REDE DE ALIMENTAÇÃO PARA HIDRANTE - FORNECIMENTO E INSTALAÇÃO. AF_10/2020</v>
      </c>
      <c r="E216" s="208" t="str">
        <f>VLOOKUP(B216,'SERV.N.DESON.03.2021'!A:E,3,FALSE)</f>
        <v>UN</v>
      </c>
      <c r="F216" s="207">
        <v>2</v>
      </c>
      <c r="G216" s="224">
        <f>VLOOKUP(B216,'SERV.N.DESON.03.2021'!A:E,4,FALSE)</f>
        <v>477.87</v>
      </c>
      <c r="H216" s="226">
        <f t="shared" si="80"/>
        <v>584.08000000000004</v>
      </c>
      <c r="I216" s="226">
        <f t="shared" si="81"/>
        <v>1168.1600000000001</v>
      </c>
      <c r="J216" s="38"/>
      <c r="K216" s="146"/>
    </row>
    <row r="217" spans="1:11" s="145" customFormat="1" ht="38.25" x14ac:dyDescent="0.2">
      <c r="A217" s="359" t="s">
        <v>10676</v>
      </c>
      <c r="B217" s="655" t="str">
        <f>'COMPOSIÇÃO UNITÁRIA'!C183</f>
        <v>CPU 74</v>
      </c>
      <c r="C217" s="657"/>
      <c r="D217" s="17" t="s">
        <v>5366</v>
      </c>
      <c r="E217" s="208" t="s">
        <v>3517</v>
      </c>
      <c r="F217" s="207">
        <v>3</v>
      </c>
      <c r="G217" s="429">
        <f>'COMPOSIÇÃO UNITÁRIA'!H188</f>
        <v>4824.2699999999995</v>
      </c>
      <c r="H217" s="226">
        <f t="shared" ref="H217:H220" si="82">TRUNC(G217*(1+$G$2),2)</f>
        <v>5896.52</v>
      </c>
      <c r="I217" s="226">
        <f t="shared" si="81"/>
        <v>17689.560000000001</v>
      </c>
      <c r="J217" s="38"/>
      <c r="K217" s="146"/>
    </row>
    <row r="218" spans="1:11" s="145" customFormat="1" ht="14.25" x14ac:dyDescent="0.2">
      <c r="A218" s="359" t="s">
        <v>10677</v>
      </c>
      <c r="B218" s="658" t="str">
        <f>'COMPOSIÇÃO UNITÁRIA'!C190</f>
        <v>CPU 42</v>
      </c>
      <c r="C218" s="659"/>
      <c r="D218" s="426" t="s">
        <v>11452</v>
      </c>
      <c r="E218" s="377" t="s">
        <v>65</v>
      </c>
      <c r="F218" s="433">
        <v>2</v>
      </c>
      <c r="G218" s="429">
        <f>'COMPOSIÇÃO UNITÁRIA'!H195</f>
        <v>176.23</v>
      </c>
      <c r="H218" s="431">
        <f t="shared" si="82"/>
        <v>215.39</v>
      </c>
      <c r="I218" s="431">
        <f t="shared" si="81"/>
        <v>430.78</v>
      </c>
      <c r="J218" s="38"/>
      <c r="K218" s="146"/>
    </row>
    <row r="219" spans="1:11" s="145" customFormat="1" ht="14.25" x14ac:dyDescent="0.2">
      <c r="A219" s="359" t="s">
        <v>10678</v>
      </c>
      <c r="B219" s="658" t="str">
        <f>'COMPOSIÇÃO UNITÁRIA'!C197</f>
        <v>CPU 43</v>
      </c>
      <c r="C219" s="659"/>
      <c r="D219" s="426" t="s">
        <v>11443</v>
      </c>
      <c r="E219" s="377" t="s">
        <v>65</v>
      </c>
      <c r="F219" s="433">
        <v>2</v>
      </c>
      <c r="G219" s="429">
        <f>'COMPOSIÇÃO UNITÁRIA'!H202</f>
        <v>76.22999999999999</v>
      </c>
      <c r="H219" s="431">
        <f t="shared" si="82"/>
        <v>93.17</v>
      </c>
      <c r="I219" s="431">
        <f t="shared" si="81"/>
        <v>186.34</v>
      </c>
      <c r="J219" s="38"/>
      <c r="K219" s="146"/>
    </row>
    <row r="220" spans="1:11" s="145" customFormat="1" ht="25.5" x14ac:dyDescent="0.2">
      <c r="A220" s="359" t="s">
        <v>10679</v>
      </c>
      <c r="B220" s="658" t="str">
        <f>'COMPOSIÇÃO UNITÁRIA'!C204</f>
        <v>CPU 44</v>
      </c>
      <c r="C220" s="659"/>
      <c r="D220" s="426" t="s">
        <v>11282</v>
      </c>
      <c r="E220" s="377" t="s">
        <v>65</v>
      </c>
      <c r="F220" s="433">
        <v>2</v>
      </c>
      <c r="G220" s="429">
        <f>'COMPOSIÇÃO UNITÁRIA'!H209</f>
        <v>134.43</v>
      </c>
      <c r="H220" s="431">
        <f t="shared" si="82"/>
        <v>164.3</v>
      </c>
      <c r="I220" s="431">
        <f t="shared" si="81"/>
        <v>328.6</v>
      </c>
      <c r="J220" s="38"/>
      <c r="K220" s="218" t="s">
        <v>10528</v>
      </c>
    </row>
    <row r="221" spans="1:11" s="145" customFormat="1" ht="38.25" x14ac:dyDescent="0.2">
      <c r="A221" s="359" t="s">
        <v>10680</v>
      </c>
      <c r="B221" s="658" t="str">
        <f>'COMPOSIÇÃO UNITÁRIA'!C211</f>
        <v>CPU 45</v>
      </c>
      <c r="C221" s="659"/>
      <c r="D221" s="426" t="s">
        <v>13178</v>
      </c>
      <c r="E221" s="427" t="s">
        <v>3517</v>
      </c>
      <c r="F221" s="433">
        <v>8</v>
      </c>
      <c r="G221" s="429">
        <f>'COMPOSIÇÃO UNITÁRIA'!H215</f>
        <v>32.840000000000003</v>
      </c>
      <c r="H221" s="431">
        <f>TRUNC(G221*(1+$G$2),2)</f>
        <v>40.130000000000003</v>
      </c>
      <c r="I221" s="431">
        <f t="shared" si="81"/>
        <v>321.04000000000002</v>
      </c>
      <c r="J221" s="38"/>
      <c r="K221" s="146"/>
    </row>
    <row r="222" spans="1:11" s="145" customFormat="1" ht="51" x14ac:dyDescent="0.2">
      <c r="A222" s="359" t="s">
        <v>10681</v>
      </c>
      <c r="B222" s="354">
        <v>99839</v>
      </c>
      <c r="C222" s="354" t="s">
        <v>3511</v>
      </c>
      <c r="D222" s="360" t="str">
        <f>VLOOKUP(B222,'SERV.N.DESON.03.2021'!A:E,2,FALSE)</f>
        <v>GUARDA-CORPO DE AÇO GALVANIZADO DE 1,10M DE ALTURA, MONTANTES TUBULARES DE 1.1/2 ESPAÇADOS DE 1,20M, TRAVESSA SUPERIOR DE 2, GRADIL FORMADO POR BARRAS CHATAS EM FERRO DE 32X4,8MM, FIXADO COM CHUMBADOR MECÂNICO. AF_04/2019_P</v>
      </c>
      <c r="E222" s="208" t="str">
        <f>VLOOKUP(B222,'SERV.N.DESON.03.2021'!A:E,3,FALSE)</f>
        <v>M</v>
      </c>
      <c r="F222" s="207">
        <f>(11.52*2)+(13.19*2)</f>
        <v>49.42</v>
      </c>
      <c r="G222" s="224">
        <f>VLOOKUP(B222,'SERV.N.DESON.03.2021'!A:E,4,FALSE)</f>
        <v>481.33</v>
      </c>
      <c r="H222" s="226">
        <f>TRUNC(G222*(1+$G$2),2)</f>
        <v>588.30999999999995</v>
      </c>
      <c r="I222" s="226">
        <f t="shared" si="81"/>
        <v>29074.28</v>
      </c>
      <c r="J222" s="38"/>
      <c r="K222" s="146"/>
    </row>
    <row r="223" spans="1:11" x14ac:dyDescent="0.25">
      <c r="A223" s="681" t="s">
        <v>10531</v>
      </c>
      <c r="B223" s="681"/>
      <c r="C223" s="681"/>
      <c r="D223" s="681"/>
      <c r="E223" s="681"/>
      <c r="F223" s="681"/>
      <c r="G223" s="681"/>
      <c r="H223" s="681"/>
      <c r="I223" s="681"/>
      <c r="J223" s="5"/>
    </row>
    <row r="224" spans="1:11" ht="25.5" x14ac:dyDescent="0.25">
      <c r="A224" s="240" t="s">
        <v>10682</v>
      </c>
      <c r="B224" s="240">
        <v>96989</v>
      </c>
      <c r="C224" s="239" t="s">
        <v>3511</v>
      </c>
      <c r="D224" s="360" t="str">
        <f>VLOOKUP(B224,'SERV.N.DESON.03.2021'!A:E,2,FALSE)</f>
        <v>CAPTOR TIPO FRANKLIN PARA SPDA - FORNECIMENTO E INSTALAÇÃO. AF_12/2017</v>
      </c>
      <c r="E224" s="208" t="str">
        <f>VLOOKUP(B224,'SERV.N.DESON.03.2021'!A:E,3,FALSE)</f>
        <v>UN</v>
      </c>
      <c r="F224" s="207">
        <v>11</v>
      </c>
      <c r="G224" s="224">
        <f>VLOOKUP(B224,'SERV.N.DESON.03.2021'!A:E,4,FALSE)</f>
        <v>139.41</v>
      </c>
      <c r="H224" s="225">
        <f t="shared" ref="H224:H230" si="83">TRUNC(G224*(1+$G$2),2)</f>
        <v>170.39</v>
      </c>
      <c r="I224" s="226">
        <f t="shared" si="81"/>
        <v>1874.29</v>
      </c>
      <c r="J224" s="5"/>
    </row>
    <row r="225" spans="1:11" x14ac:dyDescent="0.25">
      <c r="A225" s="361" t="s">
        <v>10683</v>
      </c>
      <c r="B225" s="240">
        <v>96988</v>
      </c>
      <c r="C225" s="239" t="s">
        <v>3511</v>
      </c>
      <c r="D225" s="360" t="str">
        <f>VLOOKUP(B225,'SERV.N.DESON.03.2021'!A:E,2,FALSE)</f>
        <v>MASTRO 1 ½  PARA SPDA - FORNECIMENTO E INSTALAÇÃO. AF_12/2017</v>
      </c>
      <c r="E225" s="208" t="str">
        <f>VLOOKUP(B225,'SERV.N.DESON.03.2021'!A:E,3,FALSE)</f>
        <v>UN</v>
      </c>
      <c r="F225" s="207">
        <v>11</v>
      </c>
      <c r="G225" s="224">
        <f>VLOOKUP(B225,'SERV.N.DESON.03.2021'!A:E,4,FALSE)</f>
        <v>166.52</v>
      </c>
      <c r="H225" s="225">
        <f t="shared" si="83"/>
        <v>203.53</v>
      </c>
      <c r="I225" s="226">
        <f t="shared" si="81"/>
        <v>2238.83</v>
      </c>
      <c r="J225" s="5"/>
    </row>
    <row r="226" spans="1:11" ht="25.5" x14ac:dyDescent="0.25">
      <c r="A226" s="361" t="s">
        <v>11415</v>
      </c>
      <c r="B226" s="240">
        <v>96987</v>
      </c>
      <c r="C226" s="239" t="s">
        <v>3511</v>
      </c>
      <c r="D226" s="360" t="str">
        <f>VLOOKUP(B226,'SERV.N.DESON.03.2021'!A:E,2,FALSE)</f>
        <v>BASE METÁLICA PARA MASTRO 1 ½  PARA SPDA - FORNECIMENTO E INSTALAÇÃO. AF_12/2017</v>
      </c>
      <c r="E226" s="208" t="str">
        <f>VLOOKUP(B226,'SERV.N.DESON.03.2021'!A:E,3,FALSE)</f>
        <v>UN</v>
      </c>
      <c r="F226" s="207">
        <v>11</v>
      </c>
      <c r="G226" s="224">
        <f>VLOOKUP(B226,'SERV.N.DESON.03.2021'!A:E,4,FALSE)</f>
        <v>98.12</v>
      </c>
      <c r="H226" s="225">
        <f t="shared" si="83"/>
        <v>119.92</v>
      </c>
      <c r="I226" s="226">
        <f t="shared" si="81"/>
        <v>1319.12</v>
      </c>
      <c r="J226" s="5"/>
    </row>
    <row r="227" spans="1:11" ht="25.5" x14ac:dyDescent="0.25">
      <c r="A227" s="361" t="s">
        <v>11416</v>
      </c>
      <c r="B227" s="240">
        <v>96973</v>
      </c>
      <c r="C227" s="239" t="s">
        <v>3511</v>
      </c>
      <c r="D227" s="360" t="str">
        <f>VLOOKUP(B227,'SERV.N.DESON.03.2021'!A:E,2,FALSE)</f>
        <v>CORDOALHA DE COBRE NU 35 MM², NÃO ENTERRADA, COM ISOLADOR - FORNECIMENTO E INSTALAÇÃO. AF_12/2017</v>
      </c>
      <c r="E227" s="208" t="str">
        <f>VLOOKUP(B227,'SERV.N.DESON.03.2021'!A:E,3,FALSE)</f>
        <v>M</v>
      </c>
      <c r="F227" s="207">
        <f>11*4.25+2*11</f>
        <v>68.75</v>
      </c>
      <c r="G227" s="224">
        <f>VLOOKUP(B227,'SERV.N.DESON.03.2021'!A:E,4,FALSE)</f>
        <v>51.34</v>
      </c>
      <c r="H227" s="225">
        <f t="shared" si="83"/>
        <v>62.75</v>
      </c>
      <c r="I227" s="226">
        <f t="shared" si="81"/>
        <v>4314.0600000000004</v>
      </c>
      <c r="J227" s="5"/>
    </row>
    <row r="228" spans="1:11" ht="38.25" x14ac:dyDescent="0.25">
      <c r="A228" s="361" t="s">
        <v>11417</v>
      </c>
      <c r="B228" s="240">
        <v>91836</v>
      </c>
      <c r="C228" s="239" t="s">
        <v>3511</v>
      </c>
      <c r="D228" s="360" t="str">
        <f>VLOOKUP(B228,'SERV.N.DESON.03.2021'!A:E,2,FALSE)</f>
        <v>ELETRODUTO FLEXÍVEL CORRUGADO, PVC, DN 32 MM (1"), PARA CIRCUITOS TERMINAIS, INSTALADO EM FORRO - FORNECIMENTO E INSTALAÇÃO. AF_12/2015</v>
      </c>
      <c r="E228" s="208" t="str">
        <f>VLOOKUP(B228,'SERV.N.DESON.03.2021'!A:E,3,FALSE)</f>
        <v>M</v>
      </c>
      <c r="F228" s="207">
        <v>11</v>
      </c>
      <c r="G228" s="224">
        <f>VLOOKUP(B228,'SERV.N.DESON.03.2021'!A:E,4,FALSE)</f>
        <v>10.35</v>
      </c>
      <c r="H228" s="225">
        <f t="shared" si="83"/>
        <v>12.65</v>
      </c>
      <c r="I228" s="226">
        <f t="shared" si="81"/>
        <v>139.15</v>
      </c>
      <c r="J228" s="5"/>
    </row>
    <row r="229" spans="1:11" ht="25.5" x14ac:dyDescent="0.25">
      <c r="A229" s="361" t="s">
        <v>11418</v>
      </c>
      <c r="B229" s="240">
        <v>96985</v>
      </c>
      <c r="C229" s="239" t="s">
        <v>3511</v>
      </c>
      <c r="D229" s="360" t="str">
        <f>VLOOKUP(B229,'SERV.N.DESON.03.2021'!A:E,2,FALSE)</f>
        <v>HASTE DE ATERRAMENTO 5/8  PARA SPDA - FORNECIMENTO E INSTALAÇÃO. AF_12/2017</v>
      </c>
      <c r="E229" s="208" t="str">
        <f>VLOOKUP(B229,'SERV.N.DESON.03.2021'!A:E,3,FALSE)</f>
        <v>UN</v>
      </c>
      <c r="F229" s="207">
        <v>44</v>
      </c>
      <c r="G229" s="224">
        <f>VLOOKUP(B229,'SERV.N.DESON.03.2021'!A:E,4,FALSE)</f>
        <v>61.4</v>
      </c>
      <c r="H229" s="225">
        <f t="shared" si="83"/>
        <v>75.040000000000006</v>
      </c>
      <c r="I229" s="226">
        <f t="shared" si="81"/>
        <v>3301.76</v>
      </c>
      <c r="J229" s="5"/>
    </row>
    <row r="230" spans="1:11" ht="25.5" x14ac:dyDescent="0.25">
      <c r="A230" s="361" t="s">
        <v>11419</v>
      </c>
      <c r="B230" s="240">
        <v>98463</v>
      </c>
      <c r="C230" s="239" t="s">
        <v>3511</v>
      </c>
      <c r="D230" s="360" t="str">
        <f>VLOOKUP(B230,'SERV.N.DESON.03.2021'!A:E,2,FALSE)</f>
        <v>SUPORTE ISOLADOR PARA CORDOALHA DE COBRE - FORNECIMENTO E INSTALAÇÃO. AF_12/2017</v>
      </c>
      <c r="E230" s="208" t="str">
        <f>VLOOKUP(B230,'SERV.N.DESON.03.2021'!A:E,3,FALSE)</f>
        <v>UN</v>
      </c>
      <c r="F230" s="207">
        <f>4*11</f>
        <v>44</v>
      </c>
      <c r="G230" s="224">
        <f>VLOOKUP(B230,'SERV.N.DESON.03.2021'!A:E,4,FALSE)</f>
        <v>20.67</v>
      </c>
      <c r="H230" s="225">
        <f t="shared" si="83"/>
        <v>25.26</v>
      </c>
      <c r="I230" s="226">
        <f t="shared" si="81"/>
        <v>1111.44</v>
      </c>
      <c r="J230" s="5"/>
    </row>
    <row r="231" spans="1:11" ht="25.5" x14ac:dyDescent="0.25">
      <c r="A231" s="361" t="s">
        <v>11420</v>
      </c>
      <c r="B231" s="240">
        <v>96977</v>
      </c>
      <c r="C231" s="205" t="s">
        <v>3511</v>
      </c>
      <c r="D231" s="360" t="str">
        <f>VLOOKUP(B231,'SERV.N.DESON.03.2021'!A:E,2,FALSE)</f>
        <v>CORDOALHA DE COBRE NU 50 MM², ENTERRADA, SEM ISOLADOR - FORNECIMENTO E INSTALAÇÃO. AF_12/2017</v>
      </c>
      <c r="E231" s="208" t="str">
        <f>VLOOKUP(B231,'SERV.N.DESON.03.2021'!A:E,3,FALSE)</f>
        <v>M</v>
      </c>
      <c r="F231" s="207">
        <v>208.73</v>
      </c>
      <c r="G231" s="224">
        <f>VLOOKUP(B231,'SERV.N.DESON.03.2021'!A:E,4,FALSE)</f>
        <v>46.85</v>
      </c>
      <c r="H231" s="225">
        <f>TRUNC(G231*(1+$G$2),2)</f>
        <v>57.26</v>
      </c>
      <c r="I231" s="226">
        <f t="shared" si="81"/>
        <v>11951.87</v>
      </c>
      <c r="J231" s="5"/>
    </row>
    <row r="232" spans="1:11" ht="25.5" x14ac:dyDescent="0.25">
      <c r="A232" s="361" t="s">
        <v>11421</v>
      </c>
      <c r="B232" s="240">
        <v>98111</v>
      </c>
      <c r="C232" s="255" t="s">
        <v>3511</v>
      </c>
      <c r="D232" s="360" t="str">
        <f>VLOOKUP(B232,'SERV.N.DESON.03.2021'!A:E,2,FALSE)</f>
        <v>CAIXA DE INSPEÇÃO PARA ATERRAMENTO, CIRCULAR, EM POLIETILENO, DIÂMETRO INTERNO = 0,3 M. AF_12/2020</v>
      </c>
      <c r="E232" s="208" t="str">
        <f>VLOOKUP(B232,'SERV.N.DESON.03.2021'!A:E,3,FALSE)</f>
        <v>UN</v>
      </c>
      <c r="F232" s="207">
        <v>11</v>
      </c>
      <c r="G232" s="224">
        <f>VLOOKUP(B232,'SERV.N.DESON.03.2021'!A:E,4,FALSE)</f>
        <v>52.71</v>
      </c>
      <c r="H232" s="225">
        <f>TRUNC(G232*(1+$G$2),2)</f>
        <v>64.42</v>
      </c>
      <c r="I232" s="226">
        <f t="shared" si="81"/>
        <v>708.62</v>
      </c>
      <c r="J232" s="5"/>
    </row>
    <row r="233" spans="1:11" s="356" customFormat="1" ht="25.5" x14ac:dyDescent="0.25">
      <c r="A233" s="521" t="s">
        <v>13031</v>
      </c>
      <c r="B233" s="521">
        <v>4377</v>
      </c>
      <c r="C233" s="521" t="s">
        <v>3511</v>
      </c>
      <c r="D233" s="360" t="str">
        <f>VLOOKUP(B233,'INS.N.DESON.03.2021'!A:D,2,FALSE)</f>
        <v>PARAFUSO DE ACO ZINCADO COM ROSCA SOBERBA, CABECA CHATA E FENDA SIMPLES, DIAMETRO 4,2 MM, COMPRIMENTO * 32 * MM</v>
      </c>
      <c r="E233" s="208" t="str">
        <f>VLOOKUP(B233,'INS.N.DESON.03.2021'!A:D,3,FALSE)</f>
        <v xml:space="preserve">UN    </v>
      </c>
      <c r="F233" s="207">
        <v>11</v>
      </c>
      <c r="G233" s="224">
        <f>VLOOKUP(B233,'INS.N.DESON.03.2021'!A:D,4,FALSE)</f>
        <v>0.21</v>
      </c>
      <c r="H233" s="226">
        <f t="shared" ref="H233:H234" si="84">TRUNC(G233*(1+$G$2),2)</f>
        <v>0.25</v>
      </c>
      <c r="I233" s="226">
        <f t="shared" ref="I233:I234" si="85">TRUNC(H233*F233,2)</f>
        <v>2.75</v>
      </c>
      <c r="J233" s="357"/>
      <c r="K233" s="370"/>
    </row>
    <row r="234" spans="1:11" s="356" customFormat="1" ht="25.5" x14ac:dyDescent="0.25">
      <c r="A234" s="521" t="s">
        <v>13032</v>
      </c>
      <c r="B234" s="521">
        <v>393</v>
      </c>
      <c r="C234" s="521" t="s">
        <v>3511</v>
      </c>
      <c r="D234" s="360" t="str">
        <f>VLOOKUP(B234,'INS.N.DESON.03.2021'!A:D,2,FALSE)</f>
        <v>ABRACADEIRA EM ACO PARA AMARRACAO DE ELETRODUTOS, TIPO D, COM 1" E PARAFUSO DE FIXACAO</v>
      </c>
      <c r="E234" s="208" t="str">
        <f>VLOOKUP(B234,'INS.N.DESON.03.2021'!A:D,3,FALSE)</f>
        <v xml:space="preserve">UN    </v>
      </c>
      <c r="F234" s="207">
        <f>11*4</f>
        <v>44</v>
      </c>
      <c r="G234" s="224">
        <f>VLOOKUP(B234,'INS.N.DESON.03.2021'!A:D,4,FALSE)</f>
        <v>2.52</v>
      </c>
      <c r="H234" s="226">
        <f t="shared" si="84"/>
        <v>3.08</v>
      </c>
      <c r="I234" s="226">
        <f t="shared" si="85"/>
        <v>135.52000000000001</v>
      </c>
      <c r="J234" s="357"/>
      <c r="K234" s="370"/>
    </row>
    <row r="235" spans="1:11" ht="15.75" x14ac:dyDescent="0.25">
      <c r="A235" s="179"/>
      <c r="B235" s="180"/>
      <c r="C235" s="180"/>
      <c r="D235" s="688" t="s">
        <v>3458</v>
      </c>
      <c r="E235" s="688"/>
      <c r="F235" s="688"/>
      <c r="G235" s="688"/>
      <c r="H235" s="689"/>
      <c r="I235" s="181">
        <f>SUM(I210:I234)</f>
        <v>93934.689999999973</v>
      </c>
      <c r="J235" s="5"/>
    </row>
    <row r="236" spans="1:11" ht="16.5" thickBot="1" x14ac:dyDescent="0.3">
      <c r="A236" s="176"/>
      <c r="B236" s="176"/>
      <c r="C236" s="176"/>
      <c r="D236" s="177"/>
      <c r="E236" s="177"/>
      <c r="F236" s="177"/>
      <c r="G236" s="177"/>
      <c r="H236" s="177"/>
      <c r="I236" s="178"/>
      <c r="J236" s="5"/>
    </row>
    <row r="237" spans="1:11" s="356" customFormat="1" x14ac:dyDescent="0.25">
      <c r="A237" s="540">
        <v>10</v>
      </c>
      <c r="B237" s="650" t="s">
        <v>13061</v>
      </c>
      <c r="C237" s="651"/>
      <c r="D237" s="651"/>
      <c r="E237" s="651"/>
      <c r="F237" s="651"/>
      <c r="G237" s="651"/>
      <c r="H237" s="651"/>
      <c r="I237" s="652"/>
      <c r="J237" s="357"/>
      <c r="K237" s="370"/>
    </row>
    <row r="238" spans="1:11" s="356" customFormat="1" ht="51" x14ac:dyDescent="0.25">
      <c r="A238" s="532" t="s">
        <v>11441</v>
      </c>
      <c r="B238" s="361">
        <v>100573</v>
      </c>
      <c r="C238" s="361" t="s">
        <v>3511</v>
      </c>
      <c r="D238" s="362" t="s">
        <v>8536</v>
      </c>
      <c r="E238" s="361" t="s">
        <v>1055</v>
      </c>
      <c r="F238" s="405">
        <f>'SUB&amp;BASE'!L13+'SUB&amp;BASE'!L18</f>
        <v>1483.80753</v>
      </c>
      <c r="G238" s="541">
        <v>80.45</v>
      </c>
      <c r="H238" s="542">
        <f t="shared" ref="H238:H244" si="86">TRUNC(G238*(1+$G$2),2)</f>
        <v>98.33</v>
      </c>
      <c r="I238" s="542">
        <f t="shared" ref="I238:I244" si="87">TRUNC(H238*F238,2)</f>
        <v>145902.79</v>
      </c>
      <c r="J238" s="357"/>
      <c r="K238" s="370"/>
    </row>
    <row r="239" spans="1:11" s="356" customFormat="1" ht="25.5" x14ac:dyDescent="0.25">
      <c r="A239" s="532" t="s">
        <v>13063</v>
      </c>
      <c r="B239" s="361">
        <v>97805</v>
      </c>
      <c r="C239" s="532" t="s">
        <v>3511</v>
      </c>
      <c r="D239" s="360" t="s">
        <v>8772</v>
      </c>
      <c r="E239" s="532" t="s">
        <v>161</v>
      </c>
      <c r="F239" s="41">
        <f>'SUB&amp;BASE'!J24</f>
        <v>4946.0251000000007</v>
      </c>
      <c r="G239" s="543">
        <v>17.28</v>
      </c>
      <c r="H239" s="542">
        <f t="shared" si="86"/>
        <v>21.12</v>
      </c>
      <c r="I239" s="542">
        <f t="shared" si="87"/>
        <v>104460.05</v>
      </c>
      <c r="J239" s="357"/>
      <c r="K239" s="370"/>
    </row>
    <row r="240" spans="1:11" s="356" customFormat="1" ht="25.5" x14ac:dyDescent="0.25">
      <c r="A240" s="532" t="s">
        <v>13064</v>
      </c>
      <c r="B240" s="361">
        <v>102520</v>
      </c>
      <c r="C240" s="361" t="s">
        <v>3511</v>
      </c>
      <c r="D240" s="362" t="s">
        <v>12344</v>
      </c>
      <c r="E240" s="361" t="s">
        <v>161</v>
      </c>
      <c r="F240" s="405">
        <f>0.8*0.5*14+0.3018*5</f>
        <v>7.1090000000000009</v>
      </c>
      <c r="G240" s="541">
        <v>62.34</v>
      </c>
      <c r="H240" s="542">
        <f t="shared" si="86"/>
        <v>76.19</v>
      </c>
      <c r="I240" s="542">
        <f t="shared" si="87"/>
        <v>541.63</v>
      </c>
      <c r="J240" s="357"/>
      <c r="K240" s="370"/>
    </row>
    <row r="241" spans="1:11" s="356" customFormat="1" ht="25.5" x14ac:dyDescent="0.25">
      <c r="A241" s="532" t="s">
        <v>13065</v>
      </c>
      <c r="B241" s="532">
        <v>102500</v>
      </c>
      <c r="C241" s="532" t="s">
        <v>3511</v>
      </c>
      <c r="D241" s="360" t="s">
        <v>12334</v>
      </c>
      <c r="E241" s="532" t="s">
        <v>13</v>
      </c>
      <c r="F241" s="41">
        <f>173.03+76+122.5</f>
        <v>371.53</v>
      </c>
      <c r="G241" s="543">
        <v>3.42</v>
      </c>
      <c r="H241" s="542">
        <f t="shared" si="86"/>
        <v>4.18</v>
      </c>
      <c r="I241" s="542">
        <f t="shared" si="87"/>
        <v>1552.99</v>
      </c>
      <c r="J241" s="357"/>
      <c r="K241" s="370"/>
    </row>
    <row r="242" spans="1:11" s="356" customFormat="1" ht="38.25" x14ac:dyDescent="0.25">
      <c r="A242" s="532" t="s">
        <v>13066</v>
      </c>
      <c r="B242" s="532">
        <v>102512</v>
      </c>
      <c r="C242" s="532" t="s">
        <v>3511</v>
      </c>
      <c r="D242" s="360" t="s">
        <v>12342</v>
      </c>
      <c r="E242" s="532" t="s">
        <v>13</v>
      </c>
      <c r="F242" s="41">
        <v>121.97</v>
      </c>
      <c r="G242" s="543">
        <v>3.65</v>
      </c>
      <c r="H242" s="542">
        <f t="shared" si="86"/>
        <v>4.46</v>
      </c>
      <c r="I242" s="542">
        <f t="shared" si="87"/>
        <v>543.98</v>
      </c>
      <c r="J242" s="357"/>
      <c r="K242" s="370"/>
    </row>
    <row r="243" spans="1:11" s="356" customFormat="1" ht="25.5" x14ac:dyDescent="0.25">
      <c r="A243" s="532" t="s">
        <v>13067</v>
      </c>
      <c r="B243" s="532">
        <v>102513</v>
      </c>
      <c r="C243" s="532" t="s">
        <v>3511</v>
      </c>
      <c r="D243" s="360" t="s">
        <v>12343</v>
      </c>
      <c r="E243" s="532" t="s">
        <v>161</v>
      </c>
      <c r="F243" s="41">
        <f>2.4*10+1.7*1.7*10+0.61*5+0.92*5+1.1*2+1.66*5+1.22*5</f>
        <v>77.149999999999991</v>
      </c>
      <c r="G243" s="543">
        <v>36.49</v>
      </c>
      <c r="H243" s="542">
        <f t="shared" si="86"/>
        <v>44.6</v>
      </c>
      <c r="I243" s="542">
        <f t="shared" si="87"/>
        <v>3440.89</v>
      </c>
      <c r="J243" s="357"/>
      <c r="K243" s="370"/>
    </row>
    <row r="244" spans="1:11" s="581" customFormat="1" ht="14.25" x14ac:dyDescent="0.2">
      <c r="A244" s="532" t="s">
        <v>13068</v>
      </c>
      <c r="B244" s="532">
        <v>98504</v>
      </c>
      <c r="C244" s="532" t="s">
        <v>3511</v>
      </c>
      <c r="D244" s="360" t="s">
        <v>3229</v>
      </c>
      <c r="E244" s="532" t="s">
        <v>161</v>
      </c>
      <c r="F244" s="41">
        <f>684.3+463.77+58.44</f>
        <v>1206.51</v>
      </c>
      <c r="G244" s="543">
        <v>14.05</v>
      </c>
      <c r="H244" s="542">
        <f t="shared" si="86"/>
        <v>17.170000000000002</v>
      </c>
      <c r="I244" s="544">
        <f t="shared" si="87"/>
        <v>20715.77</v>
      </c>
      <c r="J244" s="580"/>
      <c r="K244" s="14"/>
    </row>
    <row r="245" spans="1:11" s="356" customFormat="1" ht="16.5" thickBot="1" x14ac:dyDescent="0.3">
      <c r="A245" s="545"/>
      <c r="B245" s="546"/>
      <c r="C245" s="546"/>
      <c r="D245" s="653" t="s">
        <v>3458</v>
      </c>
      <c r="E245" s="653"/>
      <c r="F245" s="653"/>
      <c r="G245" s="653"/>
      <c r="H245" s="654"/>
      <c r="I245" s="547">
        <f>SUM(I238:I244)</f>
        <v>277158.10000000003</v>
      </c>
      <c r="J245" s="357"/>
      <c r="K245" s="370"/>
    </row>
    <row r="246" spans="1:11" s="356" customFormat="1" ht="16.5" thickBot="1" x14ac:dyDescent="0.3">
      <c r="A246" s="176"/>
      <c r="B246" s="176"/>
      <c r="C246" s="176"/>
      <c r="D246" s="177"/>
      <c r="E246" s="177"/>
      <c r="F246" s="177"/>
      <c r="G246" s="177"/>
      <c r="H246" s="177"/>
      <c r="I246" s="178"/>
      <c r="J246" s="357"/>
      <c r="K246" s="370"/>
    </row>
    <row r="247" spans="1:11" s="581" customFormat="1" ht="14.25" x14ac:dyDescent="0.2">
      <c r="A247" s="540">
        <v>11</v>
      </c>
      <c r="B247" s="650" t="s">
        <v>13062</v>
      </c>
      <c r="C247" s="651"/>
      <c r="D247" s="651"/>
      <c r="E247" s="651"/>
      <c r="F247" s="651"/>
      <c r="G247" s="651"/>
      <c r="H247" s="651"/>
      <c r="I247" s="652"/>
      <c r="J247" s="580"/>
      <c r="K247" s="14"/>
    </row>
    <row r="248" spans="1:11" s="581" customFormat="1" ht="25.5" x14ac:dyDescent="0.2">
      <c r="A248" s="532" t="s">
        <v>13069</v>
      </c>
      <c r="B248" s="532">
        <v>99818</v>
      </c>
      <c r="C248" s="532" t="s">
        <v>3511</v>
      </c>
      <c r="D248" s="360" t="s">
        <v>12413</v>
      </c>
      <c r="E248" s="532" t="s">
        <v>65</v>
      </c>
      <c r="F248" s="41">
        <v>1</v>
      </c>
      <c r="G248" s="543">
        <v>4.04</v>
      </c>
      <c r="H248" s="542">
        <f t="shared" ref="H248:H253" si="88">TRUNC(G248*(1+$G$2),2)</f>
        <v>4.93</v>
      </c>
      <c r="I248" s="544">
        <f t="shared" ref="I248:I253" si="89">TRUNC(H248*F248,2)</f>
        <v>4.93</v>
      </c>
      <c r="J248" s="580"/>
      <c r="K248" s="14"/>
    </row>
    <row r="249" spans="1:11" s="581" customFormat="1" ht="25.5" x14ac:dyDescent="0.2">
      <c r="A249" s="532" t="s">
        <v>13070</v>
      </c>
      <c r="B249" s="532">
        <v>99821</v>
      </c>
      <c r="C249" s="532" t="s">
        <v>3511</v>
      </c>
      <c r="D249" s="360" t="s">
        <v>12416</v>
      </c>
      <c r="E249" s="532" t="s">
        <v>161</v>
      </c>
      <c r="F249" s="41">
        <f>0.6*0.6*3</f>
        <v>1.08</v>
      </c>
      <c r="G249" s="543">
        <v>2.2799999999999998</v>
      </c>
      <c r="H249" s="542">
        <f t="shared" si="88"/>
        <v>2.78</v>
      </c>
      <c r="I249" s="544">
        <f t="shared" si="89"/>
        <v>3</v>
      </c>
      <c r="J249" s="580"/>
      <c r="K249" s="14"/>
    </row>
    <row r="250" spans="1:11" s="581" customFormat="1" ht="25.5" x14ac:dyDescent="0.2">
      <c r="A250" s="532" t="s">
        <v>13071</v>
      </c>
      <c r="B250" s="532">
        <v>99803</v>
      </c>
      <c r="C250" s="532" t="s">
        <v>3511</v>
      </c>
      <c r="D250" s="360" t="s">
        <v>7920</v>
      </c>
      <c r="E250" s="532" t="s">
        <v>161</v>
      </c>
      <c r="F250" s="41">
        <f>238.42+1641.54</f>
        <v>1879.96</v>
      </c>
      <c r="G250" s="543">
        <v>1.63</v>
      </c>
      <c r="H250" s="542">
        <f t="shared" si="88"/>
        <v>1.99</v>
      </c>
      <c r="I250" s="544">
        <f t="shared" si="89"/>
        <v>3741.12</v>
      </c>
      <c r="J250" s="580"/>
      <c r="K250" s="14"/>
    </row>
    <row r="251" spans="1:11" s="581" customFormat="1" ht="14.25" x14ac:dyDescent="0.2">
      <c r="A251" s="532" t="s">
        <v>13072</v>
      </c>
      <c r="B251" s="361">
        <v>99824</v>
      </c>
      <c r="C251" s="361" t="s">
        <v>3511</v>
      </c>
      <c r="D251" s="362" t="s">
        <v>12418</v>
      </c>
      <c r="E251" s="361" t="s">
        <v>161</v>
      </c>
      <c r="F251" s="405">
        <f>2.1*0.87*12+42.59</f>
        <v>64.51400000000001</v>
      </c>
      <c r="G251" s="541">
        <v>1.93</v>
      </c>
      <c r="H251" s="542">
        <f t="shared" si="88"/>
        <v>2.35</v>
      </c>
      <c r="I251" s="542">
        <f t="shared" si="89"/>
        <v>151.6</v>
      </c>
      <c r="J251" s="580"/>
      <c r="K251" s="14"/>
    </row>
    <row r="252" spans="1:11" s="581" customFormat="1" ht="25.5" x14ac:dyDescent="0.2">
      <c r="A252" s="532" t="s">
        <v>13073</v>
      </c>
      <c r="B252" s="532">
        <v>99806</v>
      </c>
      <c r="C252" s="532" t="s">
        <v>3511</v>
      </c>
      <c r="D252" s="360" t="s">
        <v>7922</v>
      </c>
      <c r="E252" s="532" t="s">
        <v>161</v>
      </c>
      <c r="F252" s="41">
        <f>9.8+3.87*6+12.6+5.73+3.36+6.47+4.53</f>
        <v>65.709999999999994</v>
      </c>
      <c r="G252" s="543">
        <v>0.67</v>
      </c>
      <c r="H252" s="542">
        <f t="shared" si="88"/>
        <v>0.81</v>
      </c>
      <c r="I252" s="544">
        <f t="shared" si="89"/>
        <v>53.22</v>
      </c>
      <c r="J252" s="580"/>
      <c r="K252" s="14"/>
    </row>
    <row r="253" spans="1:11" s="581" customFormat="1" ht="25.5" x14ac:dyDescent="0.2">
      <c r="A253" s="532" t="s">
        <v>13074</v>
      </c>
      <c r="B253" s="361">
        <v>99816</v>
      </c>
      <c r="C253" s="361" t="s">
        <v>3511</v>
      </c>
      <c r="D253" s="362" t="s">
        <v>12411</v>
      </c>
      <c r="E253" s="361" t="s">
        <v>65</v>
      </c>
      <c r="F253" s="405">
        <f>1+1+6+1+1+1+6</f>
        <v>17</v>
      </c>
      <c r="G253" s="541">
        <v>6.97</v>
      </c>
      <c r="H253" s="542">
        <f t="shared" si="88"/>
        <v>8.51</v>
      </c>
      <c r="I253" s="542">
        <f t="shared" si="89"/>
        <v>144.66999999999999</v>
      </c>
      <c r="J253" s="580"/>
      <c r="K253" s="14"/>
    </row>
    <row r="254" spans="1:11" s="581" customFormat="1" ht="25.5" x14ac:dyDescent="0.2">
      <c r="A254" s="532" t="s">
        <v>13075</v>
      </c>
      <c r="B254" s="361">
        <v>99817</v>
      </c>
      <c r="C254" s="361" t="s">
        <v>3511</v>
      </c>
      <c r="D254" s="362" t="s">
        <v>12412</v>
      </c>
      <c r="E254" s="361" t="s">
        <v>65</v>
      </c>
      <c r="F254" s="405">
        <v>7</v>
      </c>
      <c r="G254" s="541">
        <v>4.04</v>
      </c>
      <c r="H254" s="542">
        <f t="shared" ref="H254" si="90">TRUNC(G254*(1+$G$2),2)</f>
        <v>4.93</v>
      </c>
      <c r="I254" s="542">
        <f t="shared" ref="I254" si="91">TRUNC(H254*F254,2)</f>
        <v>34.51</v>
      </c>
      <c r="J254" s="580"/>
      <c r="K254" s="14"/>
    </row>
    <row r="255" spans="1:11" s="581" customFormat="1" ht="15.75" thickBot="1" x14ac:dyDescent="0.25">
      <c r="A255" s="545"/>
      <c r="B255" s="546"/>
      <c r="C255" s="546"/>
      <c r="D255" s="653" t="s">
        <v>3458</v>
      </c>
      <c r="E255" s="653"/>
      <c r="F255" s="653"/>
      <c r="G255" s="653"/>
      <c r="H255" s="654"/>
      <c r="I255" s="547">
        <f>SUM(I248:I254)</f>
        <v>4133.0499999999993</v>
      </c>
      <c r="J255" s="580"/>
      <c r="K255" s="14"/>
    </row>
    <row r="256" spans="1:11" s="356" customFormat="1" ht="16.5" thickBot="1" x14ac:dyDescent="0.3">
      <c r="A256" s="176"/>
      <c r="B256" s="176"/>
      <c r="C256" s="176"/>
      <c r="D256" s="177"/>
      <c r="E256" s="177"/>
      <c r="F256" s="177"/>
      <c r="G256" s="177"/>
      <c r="H256" s="177"/>
      <c r="I256" s="178"/>
      <c r="J256" s="357"/>
      <c r="K256" s="370"/>
    </row>
    <row r="257" spans="1:12" ht="15.75" thickBot="1" x14ac:dyDescent="0.3">
      <c r="A257" s="48">
        <v>12</v>
      </c>
      <c r="B257" s="631" t="s">
        <v>10532</v>
      </c>
      <c r="C257" s="632"/>
      <c r="D257" s="632"/>
      <c r="E257" s="632"/>
      <c r="F257" s="632"/>
      <c r="G257" s="632"/>
      <c r="H257" s="632"/>
      <c r="I257" s="633"/>
      <c r="J257" s="5"/>
    </row>
    <row r="258" spans="1:12" s="145" customFormat="1" ht="15.75" thickBot="1" x14ac:dyDescent="0.3">
      <c r="A258" s="216" t="s">
        <v>13076</v>
      </c>
      <c r="B258" s="703" t="s">
        <v>7438</v>
      </c>
      <c r="C258" s="704"/>
      <c r="D258" s="49" t="s">
        <v>3459</v>
      </c>
      <c r="E258" s="230" t="s">
        <v>3506</v>
      </c>
      <c r="F258" s="228">
        <v>1</v>
      </c>
      <c r="G258" s="229">
        <f>'ADM LOCAL'!G23</f>
        <v>37448.800000000003</v>
      </c>
      <c r="H258" s="225">
        <f>TRUNC(G258*(1+$G$2),2)</f>
        <v>45772.23</v>
      </c>
      <c r="I258" s="226">
        <f t="shared" ref="I258" si="92">TRUNC(H258*F258,2)</f>
        <v>45772.23</v>
      </c>
      <c r="J258" s="38"/>
      <c r="K258" s="146"/>
    </row>
    <row r="259" spans="1:12" s="145" customFormat="1" ht="15.75" thickBot="1" x14ac:dyDescent="0.25">
      <c r="A259" s="35"/>
      <c r="B259" s="36"/>
      <c r="C259" s="36"/>
      <c r="D259" s="700" t="s">
        <v>3458</v>
      </c>
      <c r="E259" s="700"/>
      <c r="F259" s="700"/>
      <c r="G259" s="700"/>
      <c r="H259" s="701"/>
      <c r="I259" s="37">
        <f>SUM(I258:I258)</f>
        <v>45772.23</v>
      </c>
      <c r="J259" s="38"/>
      <c r="K259" s="146"/>
      <c r="L259" s="145">
        <v>11</v>
      </c>
    </row>
    <row r="260" spans="1:12" s="145" customFormat="1" thickBot="1" x14ac:dyDescent="0.25">
      <c r="A260" s="176"/>
      <c r="B260" s="109"/>
      <c r="C260" s="109"/>
      <c r="D260" s="192"/>
      <c r="E260" s="212"/>
      <c r="F260" s="220"/>
      <c r="G260" s="193"/>
      <c r="H260" s="110"/>
      <c r="I260" s="110"/>
      <c r="J260" s="38"/>
      <c r="K260" s="218" t="s">
        <v>10528</v>
      </c>
    </row>
    <row r="261" spans="1:12" s="145" customFormat="1" ht="15.75" thickBot="1" x14ac:dyDescent="0.25">
      <c r="A261" s="35"/>
      <c r="B261" s="36"/>
      <c r="C261" s="36"/>
      <c r="D261" s="700" t="s">
        <v>3460</v>
      </c>
      <c r="E261" s="700"/>
      <c r="F261" s="700"/>
      <c r="G261" s="700"/>
      <c r="H261" s="701"/>
      <c r="I261" s="37">
        <f>'RESUMO DO ORÇAMENTO'!C23</f>
        <v>2481139.4299999997</v>
      </c>
      <c r="J261" s="38"/>
      <c r="K261" s="146"/>
    </row>
    <row r="262" spans="1:12" s="145" customFormat="1" x14ac:dyDescent="0.25">
      <c r="A262" s="12"/>
      <c r="B262" s="12"/>
      <c r="C262" s="12"/>
      <c r="D262"/>
      <c r="E262" s="214"/>
      <c r="F262" s="42"/>
      <c r="G262" s="20"/>
      <c r="H262" s="26"/>
      <c r="I262" s="20"/>
      <c r="J262" s="38"/>
      <c r="K262" s="146"/>
    </row>
    <row r="263" spans="1:12" s="145" customFormat="1" x14ac:dyDescent="0.25">
      <c r="A263" s="12"/>
      <c r="B263" s="12"/>
      <c r="C263" s="12"/>
      <c r="D263"/>
      <c r="E263" s="214"/>
      <c r="F263" s="42"/>
      <c r="G263" s="20"/>
      <c r="H263" s="26"/>
      <c r="I263" s="20"/>
      <c r="J263" s="38"/>
      <c r="K263" s="146"/>
    </row>
    <row r="264" spans="1:12" s="145" customFormat="1" x14ac:dyDescent="0.25">
      <c r="A264" s="12"/>
      <c r="B264" s="12"/>
      <c r="C264" s="12"/>
      <c r="D264"/>
      <c r="E264" s="214"/>
      <c r="F264" s="42"/>
      <c r="G264" s="20"/>
      <c r="H264" s="26"/>
      <c r="I264" s="20"/>
      <c r="J264" s="38"/>
      <c r="K264" s="146"/>
    </row>
    <row r="265" spans="1:12" s="145" customFormat="1" x14ac:dyDescent="0.25">
      <c r="A265" s="12"/>
      <c r="B265" s="12"/>
      <c r="C265" s="12"/>
      <c r="D265"/>
      <c r="E265" s="214"/>
      <c r="F265" s="42"/>
      <c r="G265" s="20"/>
      <c r="H265" s="26"/>
      <c r="I265" s="20"/>
      <c r="J265" s="38"/>
      <c r="K265" s="146"/>
    </row>
    <row r="266" spans="1:12" s="145" customFormat="1" x14ac:dyDescent="0.25">
      <c r="A266" s="12"/>
      <c r="B266" s="12"/>
      <c r="C266" s="12"/>
      <c r="D266"/>
      <c r="E266" s="214"/>
      <c r="F266" s="42"/>
      <c r="G266" s="20"/>
      <c r="H266" s="26"/>
      <c r="I266" s="20"/>
      <c r="J266" s="38"/>
      <c r="K266" s="146"/>
    </row>
    <row r="267" spans="1:12" s="145" customFormat="1" x14ac:dyDescent="0.25">
      <c r="A267" s="12"/>
      <c r="B267" s="12"/>
      <c r="C267" s="12"/>
      <c r="D267"/>
      <c r="E267" s="214"/>
      <c r="F267" s="42"/>
      <c r="G267" s="20"/>
      <c r="H267" s="26"/>
      <c r="I267" s="20"/>
      <c r="J267" s="38"/>
      <c r="K267" s="146"/>
    </row>
    <row r="268" spans="1:12" s="145" customFormat="1" x14ac:dyDescent="0.25">
      <c r="A268" s="12"/>
      <c r="B268" s="12"/>
      <c r="C268" s="12"/>
      <c r="D268"/>
      <c r="E268" s="214"/>
      <c r="F268" s="42"/>
      <c r="G268" s="20"/>
      <c r="H268" s="26"/>
      <c r="I268" s="20"/>
      <c r="J268" s="38"/>
      <c r="K268" s="218" t="s">
        <v>10528</v>
      </c>
    </row>
    <row r="269" spans="1:12" s="145" customFormat="1" x14ac:dyDescent="0.25">
      <c r="A269" s="12"/>
      <c r="B269" s="12"/>
      <c r="C269" s="12"/>
      <c r="D269"/>
      <c r="E269" s="214"/>
      <c r="F269" s="42"/>
      <c r="G269" s="20"/>
      <c r="H269" s="26"/>
      <c r="I269" s="20"/>
      <c r="J269" s="38"/>
      <c r="K269" s="146"/>
    </row>
    <row r="270" spans="1:12" s="145" customFormat="1" x14ac:dyDescent="0.25">
      <c r="A270" s="12"/>
      <c r="B270" s="12"/>
      <c r="C270" s="12"/>
      <c r="D270"/>
      <c r="E270" s="214"/>
      <c r="F270" s="42"/>
      <c r="G270" s="20"/>
      <c r="H270" s="26"/>
      <c r="I270" s="20"/>
      <c r="J270" s="38"/>
      <c r="K270" s="146"/>
    </row>
    <row r="271" spans="1:12" s="145" customFormat="1" x14ac:dyDescent="0.25">
      <c r="A271" s="12"/>
      <c r="B271" s="12"/>
      <c r="C271" s="12"/>
      <c r="D271"/>
      <c r="E271" s="214"/>
      <c r="F271" s="42"/>
      <c r="G271" s="20"/>
      <c r="H271" s="26"/>
      <c r="I271" s="20"/>
      <c r="J271" s="38"/>
      <c r="K271" s="146"/>
    </row>
    <row r="272" spans="1:12" s="145" customFormat="1" x14ac:dyDescent="0.25">
      <c r="A272" s="12"/>
      <c r="B272" s="12"/>
      <c r="C272" s="12"/>
      <c r="D272"/>
      <c r="E272" s="214"/>
      <c r="F272" s="42"/>
      <c r="G272" s="20"/>
      <c r="H272" s="26"/>
      <c r="I272" s="20"/>
      <c r="J272" s="38"/>
      <c r="K272" s="146"/>
    </row>
    <row r="273" spans="1:11" s="145" customFormat="1" x14ac:dyDescent="0.25">
      <c r="A273" s="12"/>
      <c r="B273" s="12"/>
      <c r="C273" s="12"/>
      <c r="D273"/>
      <c r="E273" s="214"/>
      <c r="F273" s="42"/>
      <c r="G273" s="20"/>
      <c r="H273" s="26"/>
      <c r="I273" s="20"/>
      <c r="J273" s="38"/>
      <c r="K273" s="146"/>
    </row>
    <row r="274" spans="1:11" s="145" customFormat="1" ht="15" customHeight="1" x14ac:dyDescent="0.25">
      <c r="A274" s="12"/>
      <c r="B274" s="12"/>
      <c r="C274" s="12"/>
      <c r="D274"/>
      <c r="E274" s="214"/>
      <c r="F274" s="42"/>
      <c r="G274" s="20"/>
      <c r="H274" s="26"/>
      <c r="I274" s="20"/>
      <c r="J274" s="38"/>
      <c r="K274" s="146"/>
    </row>
    <row r="275" spans="1:11" x14ac:dyDescent="0.25">
      <c r="A275" s="12"/>
      <c r="B275" s="12"/>
      <c r="C275" s="12"/>
      <c r="D275" s="14"/>
      <c r="E275" s="214"/>
      <c r="F275" s="42"/>
      <c r="G275" s="20"/>
      <c r="H275" s="26"/>
      <c r="I275" s="20"/>
      <c r="J275" s="5"/>
      <c r="K275" s="146"/>
    </row>
    <row r="276" spans="1:11" x14ac:dyDescent="0.25">
      <c r="A276" s="12"/>
      <c r="B276" s="12"/>
      <c r="C276" s="12"/>
      <c r="D276" s="14"/>
      <c r="E276" s="214"/>
      <c r="F276" s="42"/>
      <c r="G276" s="20"/>
      <c r="H276" s="26"/>
      <c r="I276" s="20"/>
      <c r="J276" s="5"/>
      <c r="K276" s="146"/>
    </row>
    <row r="277" spans="1:11" x14ac:dyDescent="0.25">
      <c r="A277" s="12"/>
      <c r="B277" s="12"/>
      <c r="C277" s="12"/>
      <c r="D277" s="14"/>
      <c r="E277" s="214"/>
      <c r="F277" s="42"/>
      <c r="G277" s="20"/>
      <c r="H277" s="26"/>
      <c r="I277" s="20"/>
      <c r="J277" s="5"/>
      <c r="K277" s="146"/>
    </row>
    <row r="278" spans="1:11" x14ac:dyDescent="0.25">
      <c r="A278" s="12"/>
      <c r="B278" s="12"/>
      <c r="C278" s="12"/>
      <c r="D278" s="14"/>
      <c r="E278" s="214"/>
      <c r="F278" s="42"/>
      <c r="G278" s="20"/>
      <c r="H278" s="26"/>
      <c r="I278" s="20"/>
      <c r="J278" s="5"/>
    </row>
    <row r="279" spans="1:11" ht="15.75" customHeight="1" x14ac:dyDescent="0.25">
      <c r="A279" s="12"/>
      <c r="B279" s="12"/>
      <c r="C279" s="12"/>
      <c r="D279" s="14"/>
      <c r="E279" s="214"/>
      <c r="F279" s="42"/>
      <c r="G279" s="20"/>
      <c r="H279" s="26"/>
      <c r="I279" s="20"/>
      <c r="J279" s="5"/>
    </row>
    <row r="280" spans="1:11" x14ac:dyDescent="0.25">
      <c r="A280" s="12"/>
      <c r="B280" s="12"/>
      <c r="C280" s="12"/>
      <c r="D280" s="14"/>
      <c r="E280" s="214"/>
      <c r="F280" s="42"/>
      <c r="G280" s="20"/>
      <c r="H280" s="26"/>
      <c r="I280" s="20"/>
      <c r="J280" s="5"/>
    </row>
    <row r="281" spans="1:11" x14ac:dyDescent="0.25">
      <c r="A281" s="12"/>
      <c r="B281" s="12"/>
      <c r="C281" s="12"/>
      <c r="D281" s="14"/>
      <c r="E281" s="214"/>
      <c r="F281" s="42"/>
      <c r="G281" s="20"/>
      <c r="H281" s="26"/>
      <c r="I281" s="20"/>
      <c r="J281" s="5"/>
    </row>
    <row r="282" spans="1:11" ht="15.75" customHeight="1" x14ac:dyDescent="0.25">
      <c r="A282" s="12"/>
      <c r="B282" s="12"/>
      <c r="C282" s="12"/>
      <c r="D282" s="14"/>
      <c r="E282" s="214"/>
      <c r="F282" s="42"/>
      <c r="G282" s="20"/>
      <c r="H282" s="26"/>
      <c r="I282" s="20"/>
      <c r="J282" s="5"/>
    </row>
    <row r="283" spans="1:11" x14ac:dyDescent="0.25">
      <c r="A283" s="12"/>
      <c r="B283" s="12"/>
      <c r="C283" s="12"/>
      <c r="D283" s="14"/>
      <c r="E283" s="214"/>
      <c r="F283" s="42"/>
      <c r="G283" s="20"/>
      <c r="H283" s="26"/>
      <c r="I283" s="20"/>
      <c r="J283" s="5"/>
    </row>
    <row r="284" spans="1:11" x14ac:dyDescent="0.25">
      <c r="A284" s="12"/>
      <c r="B284" s="12"/>
      <c r="C284" s="12"/>
      <c r="D284" s="14"/>
      <c r="E284" s="214"/>
      <c r="F284" s="42"/>
      <c r="G284" s="20"/>
      <c r="H284" s="26"/>
      <c r="I284" s="20"/>
      <c r="J284" s="5"/>
    </row>
    <row r="285" spans="1:11" ht="15.75" customHeight="1" x14ac:dyDescent="0.25">
      <c r="A285" s="12"/>
      <c r="B285" s="12"/>
      <c r="C285" s="12"/>
      <c r="D285" s="14"/>
      <c r="E285" s="214"/>
      <c r="F285" s="42"/>
      <c r="G285" s="20"/>
      <c r="H285" s="26"/>
      <c r="I285" s="20"/>
      <c r="J285" s="5"/>
    </row>
    <row r="286" spans="1:11" x14ac:dyDescent="0.25">
      <c r="A286" s="12"/>
      <c r="B286" s="12"/>
      <c r="C286" s="12"/>
      <c r="D286" s="14"/>
      <c r="E286" s="214"/>
      <c r="F286" s="42"/>
      <c r="G286" s="20"/>
      <c r="H286" s="26"/>
      <c r="I286" s="20"/>
      <c r="J286" s="5"/>
    </row>
    <row r="287" spans="1:11" ht="15.75" customHeight="1" x14ac:dyDescent="0.25">
      <c r="A287" s="12"/>
      <c r="B287" s="12"/>
      <c r="C287" s="12"/>
      <c r="D287" s="14"/>
      <c r="E287" s="214"/>
      <c r="F287" s="42"/>
      <c r="G287" s="20"/>
      <c r="H287" s="26"/>
      <c r="I287" s="20"/>
      <c r="J287" s="5"/>
    </row>
    <row r="288" spans="1:11" x14ac:dyDescent="0.25">
      <c r="A288" s="12"/>
      <c r="B288" s="12"/>
      <c r="C288" s="12"/>
      <c r="D288" s="14"/>
      <c r="E288" s="214"/>
      <c r="F288" s="42"/>
      <c r="G288" s="20"/>
      <c r="H288" s="26"/>
      <c r="I288" s="20"/>
      <c r="J288" s="5"/>
    </row>
    <row r="289" spans="1:10" x14ac:dyDescent="0.25">
      <c r="A289" s="12"/>
      <c r="B289" s="12"/>
      <c r="C289" s="12"/>
      <c r="D289" s="14"/>
      <c r="E289" s="214"/>
      <c r="F289" s="42"/>
      <c r="G289" s="20"/>
      <c r="H289" s="26"/>
      <c r="I289" s="20"/>
      <c r="J289" s="5"/>
    </row>
    <row r="290" spans="1:10" x14ac:dyDescent="0.25">
      <c r="A290" s="12"/>
      <c r="B290" s="12"/>
      <c r="C290" s="12"/>
      <c r="D290" s="14"/>
      <c r="E290" s="214"/>
      <c r="F290" s="42"/>
      <c r="G290" s="20"/>
      <c r="H290" s="26"/>
      <c r="I290" s="20"/>
      <c r="J290" s="5"/>
    </row>
    <row r="291" spans="1:10" ht="15.75" customHeight="1" x14ac:dyDescent="0.25">
      <c r="A291" s="12"/>
      <c r="B291" s="12"/>
      <c r="C291" s="12"/>
      <c r="D291" s="14"/>
      <c r="E291" s="214"/>
      <c r="F291" s="42"/>
      <c r="G291" s="20"/>
      <c r="H291" s="26"/>
      <c r="I291" s="20"/>
      <c r="J291" s="5"/>
    </row>
    <row r="292" spans="1:10" x14ac:dyDescent="0.25">
      <c r="A292" s="12"/>
      <c r="B292" s="12"/>
      <c r="C292" s="12"/>
      <c r="D292" s="14"/>
      <c r="E292" s="214"/>
      <c r="F292" s="42"/>
      <c r="G292" s="20"/>
      <c r="H292" s="26"/>
      <c r="I292" s="20"/>
      <c r="J292" s="5"/>
    </row>
    <row r="293" spans="1:10" x14ac:dyDescent="0.25">
      <c r="A293" s="12"/>
      <c r="B293" s="12"/>
      <c r="C293" s="12"/>
      <c r="D293" s="14"/>
      <c r="E293" s="214"/>
      <c r="F293" s="42"/>
      <c r="G293" s="20"/>
      <c r="H293" s="26"/>
      <c r="I293" s="20"/>
      <c r="J293" s="5"/>
    </row>
    <row r="294" spans="1:10" x14ac:dyDescent="0.25">
      <c r="A294" s="12"/>
      <c r="B294" s="12"/>
      <c r="C294" s="12"/>
      <c r="D294" s="14"/>
      <c r="E294" s="214"/>
      <c r="F294" s="42"/>
      <c r="G294" s="20"/>
      <c r="H294" s="26"/>
      <c r="I294" s="20"/>
      <c r="J294" s="5"/>
    </row>
    <row r="295" spans="1:10" x14ac:dyDescent="0.25">
      <c r="A295" s="12"/>
      <c r="B295" s="12"/>
      <c r="C295" s="12"/>
      <c r="D295" s="14"/>
      <c r="E295" s="214"/>
      <c r="F295" s="42"/>
      <c r="G295" s="20"/>
      <c r="H295" s="26"/>
      <c r="I295" s="20"/>
      <c r="J295" s="5"/>
    </row>
    <row r="296" spans="1:10" x14ac:dyDescent="0.25">
      <c r="A296" s="12"/>
      <c r="B296" s="12"/>
      <c r="C296" s="12"/>
      <c r="D296" s="14"/>
      <c r="E296" s="214"/>
      <c r="F296" s="42"/>
      <c r="G296" s="20"/>
      <c r="H296" s="26"/>
      <c r="I296" s="20"/>
      <c r="J296" s="5"/>
    </row>
    <row r="297" spans="1:10" ht="15.75" customHeight="1" x14ac:dyDescent="0.25">
      <c r="A297" s="12"/>
      <c r="B297" s="12"/>
      <c r="C297" s="12"/>
      <c r="D297" s="14"/>
      <c r="E297" s="214"/>
      <c r="F297" s="42"/>
      <c r="G297" s="20"/>
      <c r="H297" s="26"/>
      <c r="I297" s="20"/>
      <c r="J297" s="5"/>
    </row>
    <row r="298" spans="1:10" x14ac:dyDescent="0.25">
      <c r="A298" s="12"/>
      <c r="B298" s="12"/>
      <c r="C298" s="12"/>
      <c r="D298" s="14"/>
      <c r="E298" s="214"/>
      <c r="F298" s="42"/>
      <c r="G298" s="20"/>
      <c r="H298" s="26"/>
      <c r="I298" s="20"/>
      <c r="J298" s="5"/>
    </row>
    <row r="299" spans="1:10" x14ac:dyDescent="0.25">
      <c r="A299" s="12"/>
      <c r="B299" s="12"/>
      <c r="C299" s="12"/>
      <c r="D299" s="14"/>
      <c r="E299" s="214"/>
      <c r="F299" s="42"/>
      <c r="G299" s="20"/>
      <c r="H299" s="26"/>
      <c r="I299" s="20"/>
      <c r="J299" s="5"/>
    </row>
    <row r="300" spans="1:10" ht="15.75" customHeight="1" x14ac:dyDescent="0.25">
      <c r="A300" s="12"/>
      <c r="B300" s="12"/>
      <c r="C300" s="12"/>
      <c r="D300" s="14"/>
      <c r="E300" s="214"/>
      <c r="F300" s="42"/>
      <c r="G300" s="20"/>
      <c r="H300" s="26"/>
      <c r="I300" s="20"/>
      <c r="J300" s="5"/>
    </row>
    <row r="301" spans="1:10" x14ac:dyDescent="0.25">
      <c r="A301" s="12"/>
      <c r="B301" s="12"/>
      <c r="C301" s="12"/>
      <c r="D301" s="14"/>
      <c r="E301" s="214"/>
      <c r="F301" s="42"/>
      <c r="G301" s="20"/>
      <c r="H301" s="26"/>
      <c r="I301" s="20"/>
      <c r="J301" s="5"/>
    </row>
    <row r="302" spans="1:10" x14ac:dyDescent="0.25">
      <c r="A302" s="12"/>
      <c r="B302" s="12"/>
      <c r="C302" s="12"/>
      <c r="D302" s="14"/>
      <c r="E302" s="214"/>
      <c r="F302" s="42"/>
      <c r="G302" s="20"/>
      <c r="H302" s="26"/>
      <c r="I302" s="20"/>
      <c r="J302" s="5"/>
    </row>
    <row r="303" spans="1:10" ht="15.75" customHeight="1" x14ac:dyDescent="0.25">
      <c r="A303" s="12"/>
      <c r="B303" s="12"/>
      <c r="C303" s="12"/>
      <c r="D303" s="14"/>
      <c r="E303" s="214"/>
      <c r="F303" s="42"/>
      <c r="G303" s="20"/>
      <c r="H303" s="26"/>
      <c r="I303" s="20"/>
      <c r="J303" s="5"/>
    </row>
    <row r="304" spans="1:10" x14ac:dyDescent="0.25">
      <c r="A304" s="12"/>
      <c r="B304" s="12"/>
      <c r="C304" s="12"/>
      <c r="D304" s="14"/>
      <c r="E304" s="214"/>
      <c r="F304" s="42"/>
      <c r="G304" s="20"/>
      <c r="H304" s="26"/>
      <c r="I304" s="20"/>
      <c r="J304" s="5"/>
    </row>
    <row r="305" spans="1:10" x14ac:dyDescent="0.25">
      <c r="A305" s="12"/>
      <c r="B305" s="12"/>
      <c r="C305" s="12"/>
      <c r="D305" s="14"/>
      <c r="E305" s="214"/>
      <c r="F305" s="42"/>
      <c r="G305" s="20"/>
      <c r="H305" s="26"/>
      <c r="I305" s="20"/>
      <c r="J305" s="5"/>
    </row>
    <row r="306" spans="1:10" x14ac:dyDescent="0.25">
      <c r="A306" s="12"/>
      <c r="B306" s="12"/>
      <c r="C306" s="12"/>
      <c r="D306" s="14"/>
      <c r="E306" s="214"/>
      <c r="F306" s="42"/>
      <c r="G306" s="20"/>
      <c r="H306" s="26"/>
      <c r="I306" s="20"/>
      <c r="J306" s="5"/>
    </row>
    <row r="307" spans="1:10" ht="15.75" customHeight="1" x14ac:dyDescent="0.25">
      <c r="A307" s="12"/>
      <c r="B307" s="12"/>
      <c r="C307" s="12"/>
      <c r="D307" s="14"/>
      <c r="E307" s="214"/>
      <c r="F307" s="42"/>
      <c r="G307" s="20"/>
      <c r="H307" s="26"/>
      <c r="I307" s="20"/>
      <c r="J307" s="5"/>
    </row>
    <row r="308" spans="1:10" x14ac:dyDescent="0.25">
      <c r="A308" s="12"/>
      <c r="B308" s="12"/>
      <c r="C308" s="12"/>
      <c r="D308" s="14"/>
      <c r="E308" s="214"/>
      <c r="F308" s="42"/>
      <c r="G308" s="20"/>
      <c r="H308" s="26"/>
      <c r="I308" s="20"/>
      <c r="J308" s="5"/>
    </row>
    <row r="309" spans="1:10" x14ac:dyDescent="0.25">
      <c r="A309" s="12"/>
      <c r="B309" s="12"/>
      <c r="C309" s="12"/>
      <c r="D309" s="14"/>
      <c r="E309" s="214"/>
      <c r="F309" s="42"/>
      <c r="G309" s="20"/>
      <c r="H309" s="26"/>
      <c r="I309" s="20"/>
      <c r="J309" s="5"/>
    </row>
    <row r="310" spans="1:10" ht="15.75" customHeight="1" x14ac:dyDescent="0.25">
      <c r="A310" s="12"/>
      <c r="B310" s="12"/>
      <c r="C310" s="12"/>
      <c r="D310" s="14"/>
      <c r="E310" s="214"/>
      <c r="F310" s="42"/>
      <c r="G310" s="20"/>
      <c r="H310" s="26"/>
      <c r="I310" s="20"/>
      <c r="J310" s="5"/>
    </row>
    <row r="311" spans="1:10" x14ac:dyDescent="0.25">
      <c r="A311" s="12"/>
      <c r="B311" s="12"/>
      <c r="C311" s="12"/>
      <c r="D311" s="14"/>
      <c r="E311" s="214"/>
      <c r="F311" s="42"/>
      <c r="G311" s="20"/>
      <c r="H311" s="26"/>
      <c r="I311" s="20"/>
      <c r="J311" s="5"/>
    </row>
    <row r="312" spans="1:10" x14ac:dyDescent="0.25">
      <c r="A312" s="12"/>
      <c r="B312" s="12"/>
      <c r="C312" s="12"/>
      <c r="D312" s="14"/>
      <c r="E312" s="214"/>
      <c r="F312" s="42"/>
      <c r="G312" s="20"/>
      <c r="H312" s="26"/>
      <c r="I312" s="20"/>
      <c r="J312" s="5"/>
    </row>
    <row r="313" spans="1:10" ht="15.75" customHeight="1" x14ac:dyDescent="0.25">
      <c r="A313" s="12"/>
      <c r="B313" s="12"/>
      <c r="C313" s="12"/>
      <c r="D313" s="14"/>
      <c r="E313" s="214"/>
      <c r="F313" s="42"/>
      <c r="G313" s="20"/>
      <c r="H313" s="26"/>
      <c r="I313" s="20"/>
      <c r="J313" s="5"/>
    </row>
    <row r="314" spans="1:10" x14ac:dyDescent="0.25">
      <c r="A314" s="12"/>
      <c r="B314" s="12"/>
      <c r="C314" s="12"/>
      <c r="D314" s="14"/>
      <c r="E314" s="214"/>
      <c r="F314" s="42"/>
      <c r="G314" s="20"/>
      <c r="H314" s="26"/>
      <c r="I314" s="20"/>
      <c r="J314" s="5"/>
    </row>
    <row r="315" spans="1:10" ht="15.75" customHeight="1" x14ac:dyDescent="0.25">
      <c r="A315" s="12"/>
      <c r="B315" s="12"/>
      <c r="C315" s="12"/>
      <c r="D315" s="14"/>
      <c r="E315" s="214"/>
      <c r="F315" s="42"/>
      <c r="G315" s="20"/>
      <c r="H315" s="26"/>
      <c r="I315" s="20"/>
      <c r="J315" s="5"/>
    </row>
    <row r="316" spans="1:10" x14ac:dyDescent="0.25">
      <c r="A316" s="12"/>
      <c r="B316" s="12"/>
      <c r="C316" s="12"/>
      <c r="D316" s="14"/>
      <c r="E316" s="214"/>
      <c r="F316" s="42"/>
      <c r="G316" s="20"/>
      <c r="H316" s="26"/>
      <c r="I316" s="20"/>
      <c r="J316" s="5"/>
    </row>
    <row r="317" spans="1:10" x14ac:dyDescent="0.25">
      <c r="A317" s="12"/>
      <c r="B317" s="12"/>
      <c r="C317" s="12"/>
      <c r="D317" s="14"/>
      <c r="E317" s="214"/>
      <c r="F317" s="42"/>
      <c r="G317" s="20"/>
      <c r="H317" s="26"/>
      <c r="I317" s="20"/>
      <c r="J317" s="5"/>
    </row>
    <row r="318" spans="1:10" ht="15.75" customHeight="1" x14ac:dyDescent="0.25">
      <c r="A318" s="12"/>
      <c r="B318" s="12"/>
      <c r="C318" s="12"/>
      <c r="D318" s="14"/>
      <c r="E318" s="214"/>
      <c r="F318" s="42"/>
      <c r="G318" s="20"/>
      <c r="H318" s="26"/>
      <c r="I318" s="20"/>
      <c r="J318" s="5"/>
    </row>
    <row r="319" spans="1:10" x14ac:dyDescent="0.25">
      <c r="A319" s="12"/>
      <c r="B319" s="12"/>
      <c r="C319" s="12"/>
      <c r="D319" s="14"/>
      <c r="E319" s="214"/>
      <c r="F319" s="42"/>
      <c r="G319" s="20"/>
      <c r="H319" s="26"/>
      <c r="I319" s="20"/>
      <c r="J319" s="5"/>
    </row>
    <row r="320" spans="1:10" ht="15.75" customHeight="1" x14ac:dyDescent="0.25">
      <c r="A320" s="12"/>
      <c r="B320" s="12"/>
      <c r="C320" s="12"/>
      <c r="D320" s="14"/>
      <c r="E320" s="214"/>
      <c r="F320" s="42"/>
      <c r="G320" s="20"/>
      <c r="H320" s="26"/>
      <c r="I320" s="20"/>
      <c r="J320" s="5"/>
    </row>
    <row r="321" spans="1:11" x14ac:dyDescent="0.25">
      <c r="A321" s="12"/>
      <c r="B321" s="12"/>
      <c r="C321" s="12"/>
      <c r="D321" s="14"/>
      <c r="E321" s="214"/>
      <c r="F321" s="42"/>
      <c r="G321" s="20"/>
      <c r="H321" s="26"/>
      <c r="I321" s="20"/>
      <c r="J321" s="5"/>
    </row>
    <row r="322" spans="1:11" ht="15.75" customHeight="1" x14ac:dyDescent="0.25">
      <c r="A322" s="12"/>
      <c r="B322" s="12"/>
      <c r="C322" s="12"/>
      <c r="D322" s="14"/>
      <c r="E322" s="214"/>
      <c r="F322" s="42"/>
      <c r="G322" s="20"/>
      <c r="H322" s="26"/>
      <c r="I322" s="20"/>
      <c r="J322" s="5"/>
    </row>
    <row r="323" spans="1:11" x14ac:dyDescent="0.25">
      <c r="A323" s="12"/>
      <c r="B323" s="12"/>
      <c r="C323" s="12"/>
      <c r="D323" s="14"/>
      <c r="E323" s="214"/>
      <c r="F323" s="42"/>
      <c r="G323" s="20"/>
      <c r="H323" s="26"/>
      <c r="I323" s="20"/>
      <c r="J323" s="5"/>
    </row>
    <row r="324" spans="1:11" x14ac:dyDescent="0.25">
      <c r="A324" s="12"/>
      <c r="B324" s="12"/>
      <c r="C324" s="12"/>
      <c r="D324" s="14"/>
      <c r="E324" s="214"/>
      <c r="F324" s="42"/>
      <c r="G324" s="20"/>
      <c r="H324" s="26"/>
      <c r="I324" s="20"/>
      <c r="J324" s="5"/>
    </row>
    <row r="325" spans="1:11" x14ac:dyDescent="0.25">
      <c r="A325" s="12"/>
      <c r="B325" s="12"/>
      <c r="C325" s="12"/>
      <c r="D325" s="14"/>
      <c r="E325" s="214"/>
      <c r="F325" s="42"/>
      <c r="G325" s="20"/>
      <c r="H325" s="26"/>
      <c r="I325" s="20"/>
      <c r="J325" s="5"/>
    </row>
    <row r="326" spans="1:11" x14ac:dyDescent="0.25">
      <c r="A326" s="12"/>
      <c r="B326" s="12"/>
      <c r="C326" s="12"/>
      <c r="D326" s="14"/>
      <c r="E326" s="214"/>
      <c r="F326" s="42"/>
      <c r="G326" s="20"/>
      <c r="H326" s="26"/>
      <c r="I326" s="20"/>
      <c r="J326" s="5"/>
    </row>
    <row r="327" spans="1:11" x14ac:dyDescent="0.25">
      <c r="A327" s="12"/>
      <c r="B327" s="12"/>
      <c r="C327" s="12"/>
      <c r="D327" s="14"/>
      <c r="E327" s="214"/>
      <c r="F327" s="42"/>
      <c r="G327" s="20"/>
      <c r="H327" s="26"/>
      <c r="I327" s="20"/>
      <c r="J327" s="5"/>
    </row>
    <row r="328" spans="1:11" ht="15" customHeight="1" x14ac:dyDescent="0.25">
      <c r="A328" s="12"/>
      <c r="B328" s="12"/>
      <c r="C328" s="12"/>
      <c r="D328" s="14"/>
      <c r="E328" s="214"/>
      <c r="F328" s="42"/>
      <c r="G328" s="20"/>
      <c r="H328" s="26"/>
      <c r="I328" s="20"/>
      <c r="J328" s="5"/>
    </row>
    <row r="329" spans="1:11" x14ac:dyDescent="0.25">
      <c r="A329" s="12"/>
      <c r="B329" s="12"/>
      <c r="C329" s="12"/>
      <c r="D329" s="14"/>
      <c r="E329" s="214"/>
      <c r="F329" s="42"/>
      <c r="G329" s="20"/>
      <c r="H329" s="26"/>
      <c r="I329" s="20"/>
      <c r="J329" s="5"/>
    </row>
    <row r="330" spans="1:11" x14ac:dyDescent="0.25">
      <c r="A330" s="12"/>
      <c r="B330" s="12"/>
      <c r="C330" s="12"/>
      <c r="D330" s="14"/>
      <c r="E330" s="214"/>
      <c r="F330" s="42"/>
      <c r="G330" s="20"/>
      <c r="H330" s="26"/>
      <c r="I330" s="20"/>
      <c r="J330" s="38"/>
    </row>
    <row r="331" spans="1:11" ht="24.75" customHeight="1" x14ac:dyDescent="0.25">
      <c r="A331" s="12"/>
      <c r="B331" s="12"/>
      <c r="C331" s="12"/>
      <c r="D331" s="14"/>
      <c r="E331" s="214"/>
      <c r="F331" s="42"/>
      <c r="G331" s="20"/>
      <c r="H331" s="26"/>
      <c r="I331" s="20"/>
      <c r="J331" s="5"/>
    </row>
    <row r="332" spans="1:11" ht="15" customHeight="1" x14ac:dyDescent="0.25">
      <c r="A332" s="12"/>
      <c r="B332" s="12"/>
      <c r="C332" s="12"/>
      <c r="D332" s="14"/>
      <c r="E332" s="214"/>
      <c r="F332" s="42"/>
      <c r="G332" s="20"/>
      <c r="H332" s="26"/>
      <c r="I332" s="20"/>
      <c r="J332" s="5"/>
    </row>
    <row r="333" spans="1:11" s="5" customFormat="1" x14ac:dyDescent="0.25">
      <c r="A333" s="12"/>
      <c r="B333" s="12"/>
      <c r="C333" s="12"/>
      <c r="D333" s="14"/>
      <c r="E333" s="214"/>
      <c r="F333" s="42"/>
      <c r="G333" s="20"/>
      <c r="H333" s="26"/>
      <c r="I333" s="20"/>
      <c r="K333" s="107"/>
    </row>
    <row r="334" spans="1:11" x14ac:dyDescent="0.25">
      <c r="A334" s="12"/>
      <c r="B334" s="12"/>
      <c r="C334" s="12"/>
      <c r="D334" s="14"/>
      <c r="E334" s="214"/>
      <c r="F334" s="42"/>
      <c r="G334" s="20"/>
      <c r="H334" s="26"/>
      <c r="I334" s="20"/>
      <c r="J334" s="34"/>
    </row>
    <row r="335" spans="1:11" x14ac:dyDescent="0.25">
      <c r="A335" s="12"/>
      <c r="B335" s="12"/>
      <c r="C335" s="12"/>
      <c r="D335" s="14"/>
      <c r="E335" s="214"/>
      <c r="F335" s="42"/>
      <c r="G335" s="20"/>
      <c r="H335" s="26"/>
      <c r="I335" s="20"/>
      <c r="J335" s="34"/>
    </row>
    <row r="336" spans="1:11" x14ac:dyDescent="0.25">
      <c r="A336" s="12"/>
      <c r="B336" s="12"/>
      <c r="C336" s="12"/>
      <c r="D336" s="14"/>
      <c r="E336" s="214"/>
      <c r="F336" s="42"/>
      <c r="G336" s="20"/>
      <c r="H336" s="26"/>
      <c r="I336" s="20"/>
      <c r="J336" s="34"/>
    </row>
    <row r="337" spans="1:10" x14ac:dyDescent="0.25">
      <c r="A337" s="12"/>
      <c r="B337" s="12"/>
      <c r="C337" s="12"/>
      <c r="D337" s="14"/>
      <c r="E337" s="214"/>
      <c r="F337" s="42"/>
      <c r="G337" s="20"/>
      <c r="H337" s="26"/>
      <c r="I337" s="20"/>
      <c r="J337" s="34"/>
    </row>
    <row r="338" spans="1:10" x14ac:dyDescent="0.25">
      <c r="A338" s="12"/>
      <c r="B338" s="12"/>
      <c r="C338" s="12"/>
      <c r="D338" s="14"/>
      <c r="E338" s="214"/>
      <c r="F338" s="42"/>
      <c r="G338" s="20"/>
      <c r="H338" s="26"/>
      <c r="I338" s="20"/>
      <c r="J338" s="34"/>
    </row>
    <row r="339" spans="1:10" x14ac:dyDescent="0.25">
      <c r="A339" s="12"/>
      <c r="B339" s="12"/>
      <c r="C339" s="12"/>
      <c r="D339" s="14"/>
      <c r="E339" s="214"/>
      <c r="F339" s="42"/>
      <c r="G339" s="20"/>
      <c r="H339" s="26"/>
      <c r="I339" s="20"/>
      <c r="J339" s="34"/>
    </row>
    <row r="340" spans="1:10" x14ac:dyDescent="0.25">
      <c r="A340" s="12"/>
      <c r="B340" s="12"/>
      <c r="C340" s="12"/>
      <c r="D340" s="14"/>
      <c r="E340" s="214"/>
      <c r="F340" s="42"/>
      <c r="G340" s="20"/>
      <c r="H340" s="26"/>
      <c r="I340" s="20"/>
      <c r="J340" s="34"/>
    </row>
    <row r="341" spans="1:10" x14ac:dyDescent="0.25">
      <c r="A341" s="12"/>
      <c r="B341" s="12"/>
      <c r="C341" s="12"/>
      <c r="D341" s="14"/>
      <c r="E341" s="214"/>
      <c r="F341" s="42"/>
      <c r="G341" s="20"/>
      <c r="H341" s="26"/>
      <c r="I341" s="20"/>
      <c r="J341" s="34"/>
    </row>
    <row r="342" spans="1:10" x14ac:dyDescent="0.25">
      <c r="A342" s="12"/>
      <c r="B342" s="12"/>
      <c r="C342" s="12"/>
      <c r="D342" s="14"/>
      <c r="E342" s="214"/>
      <c r="F342" s="42"/>
      <c r="G342" s="20"/>
      <c r="H342" s="26"/>
      <c r="I342" s="20"/>
      <c r="J342" s="34"/>
    </row>
    <row r="343" spans="1:10" x14ac:dyDescent="0.25">
      <c r="A343" s="12"/>
      <c r="B343" s="12"/>
      <c r="C343" s="12"/>
      <c r="D343" s="14"/>
      <c r="E343" s="214"/>
      <c r="F343" s="42"/>
      <c r="G343" s="20"/>
      <c r="H343" s="26"/>
      <c r="I343" s="20"/>
      <c r="J343" s="34"/>
    </row>
    <row r="344" spans="1:10" x14ac:dyDescent="0.25">
      <c r="A344" s="12"/>
      <c r="B344" s="12"/>
      <c r="C344" s="12"/>
      <c r="D344" s="14"/>
      <c r="E344" s="214"/>
      <c r="F344" s="42"/>
      <c r="G344" s="20"/>
      <c r="H344" s="26"/>
      <c r="I344" s="20"/>
      <c r="J344" s="34"/>
    </row>
    <row r="345" spans="1:10" x14ac:dyDescent="0.25">
      <c r="A345" s="12"/>
      <c r="B345" s="12"/>
      <c r="C345" s="12"/>
      <c r="D345" s="14"/>
      <c r="E345" s="214"/>
      <c r="F345" s="42"/>
      <c r="G345" s="20"/>
      <c r="H345" s="26"/>
      <c r="I345" s="20"/>
      <c r="J345" s="34"/>
    </row>
    <row r="346" spans="1:10" x14ac:dyDescent="0.25">
      <c r="A346" s="12"/>
      <c r="B346" s="12"/>
      <c r="C346" s="12"/>
      <c r="D346" s="14"/>
      <c r="E346" s="214"/>
      <c r="F346" s="42"/>
      <c r="G346" s="20"/>
      <c r="H346" s="26"/>
      <c r="I346" s="20"/>
      <c r="J346" s="34"/>
    </row>
    <row r="347" spans="1:10" x14ac:dyDescent="0.25">
      <c r="A347" s="12"/>
      <c r="B347" s="12"/>
      <c r="C347" s="12"/>
      <c r="D347" s="14"/>
      <c r="E347" s="214"/>
      <c r="F347" s="42"/>
      <c r="G347" s="20"/>
      <c r="H347" s="26"/>
      <c r="I347" s="20"/>
      <c r="J347" s="34"/>
    </row>
    <row r="348" spans="1:10" x14ac:dyDescent="0.25">
      <c r="A348" s="12"/>
      <c r="B348" s="12"/>
      <c r="C348" s="12"/>
      <c r="D348" s="14"/>
      <c r="E348" s="214"/>
      <c r="F348" s="42"/>
      <c r="G348" s="20"/>
      <c r="H348" s="26"/>
      <c r="I348" s="20"/>
      <c r="J348" s="34"/>
    </row>
    <row r="349" spans="1:10" x14ac:dyDescent="0.25">
      <c r="A349" s="12"/>
      <c r="B349" s="12"/>
      <c r="C349" s="12"/>
      <c r="D349" s="14"/>
      <c r="E349" s="214"/>
      <c r="F349" s="42"/>
      <c r="G349" s="20"/>
      <c r="H349" s="26"/>
      <c r="I349" s="20"/>
      <c r="J349" s="34"/>
    </row>
    <row r="350" spans="1:10" x14ac:dyDescent="0.25">
      <c r="A350" s="12"/>
      <c r="B350" s="12"/>
      <c r="C350" s="12"/>
      <c r="D350" s="14"/>
      <c r="E350" s="214"/>
      <c r="F350" s="42"/>
      <c r="G350" s="20"/>
      <c r="H350" s="26"/>
      <c r="I350" s="20"/>
      <c r="J350" s="34"/>
    </row>
    <row r="351" spans="1:10" x14ac:dyDescent="0.25">
      <c r="A351" s="12"/>
      <c r="B351" s="12"/>
      <c r="C351" s="12"/>
      <c r="D351" s="14"/>
      <c r="E351" s="214"/>
      <c r="F351" s="42"/>
      <c r="G351" s="20"/>
      <c r="H351" s="26"/>
      <c r="I351" s="20"/>
      <c r="J351" s="34"/>
    </row>
    <row r="352" spans="1:10" x14ac:dyDescent="0.25">
      <c r="A352" s="12"/>
      <c r="B352" s="12"/>
      <c r="C352" s="12"/>
      <c r="D352" s="14"/>
      <c r="E352" s="214"/>
      <c r="F352" s="42"/>
      <c r="G352" s="20"/>
      <c r="H352" s="26"/>
      <c r="I352" s="20"/>
      <c r="J352" s="34"/>
    </row>
    <row r="353" spans="1:10" x14ac:dyDescent="0.25">
      <c r="A353" s="12"/>
      <c r="B353" s="12"/>
      <c r="C353" s="12"/>
      <c r="D353" s="14"/>
      <c r="E353" s="214"/>
      <c r="F353" s="42"/>
      <c r="G353" s="20"/>
      <c r="H353" s="26"/>
      <c r="I353" s="20"/>
      <c r="J353" s="34"/>
    </row>
    <row r="354" spans="1:10" x14ac:dyDescent="0.25">
      <c r="A354" s="12"/>
      <c r="B354" s="12"/>
      <c r="C354" s="12"/>
      <c r="D354" s="14"/>
      <c r="E354" s="214"/>
      <c r="F354" s="42"/>
      <c r="G354" s="20"/>
      <c r="H354" s="26"/>
      <c r="I354" s="20"/>
      <c r="J354" s="34"/>
    </row>
    <row r="355" spans="1:10" x14ac:dyDescent="0.25">
      <c r="A355" s="12"/>
      <c r="B355" s="12"/>
      <c r="C355" s="12"/>
      <c r="D355" s="14"/>
      <c r="E355" s="214"/>
      <c r="F355" s="42"/>
      <c r="G355" s="20"/>
      <c r="H355" s="26"/>
      <c r="I355" s="20"/>
      <c r="J355" s="34"/>
    </row>
    <row r="356" spans="1:10" x14ac:dyDescent="0.25">
      <c r="A356" s="12"/>
      <c r="B356" s="12"/>
      <c r="C356" s="12"/>
      <c r="D356" s="14"/>
      <c r="E356" s="214"/>
      <c r="F356" s="42"/>
      <c r="G356" s="20"/>
      <c r="H356" s="26"/>
      <c r="I356" s="20"/>
      <c r="J356" s="34"/>
    </row>
    <row r="357" spans="1:10" x14ac:dyDescent="0.25">
      <c r="A357" s="12"/>
      <c r="B357" s="12"/>
      <c r="C357" s="12"/>
      <c r="D357" s="14"/>
      <c r="E357" s="214"/>
      <c r="F357" s="42"/>
      <c r="G357" s="20"/>
      <c r="H357" s="26"/>
      <c r="I357" s="20"/>
      <c r="J357" s="34"/>
    </row>
    <row r="358" spans="1:10" x14ac:dyDescent="0.25">
      <c r="A358" s="12"/>
      <c r="B358" s="12"/>
      <c r="C358" s="12"/>
      <c r="D358" s="14"/>
      <c r="E358" s="214"/>
      <c r="F358" s="42"/>
      <c r="G358" s="20"/>
      <c r="H358" s="26"/>
      <c r="I358" s="20"/>
      <c r="J358" s="34"/>
    </row>
    <row r="359" spans="1:10" x14ac:dyDescent="0.25">
      <c r="A359" s="12"/>
      <c r="B359" s="12"/>
      <c r="C359" s="12"/>
      <c r="D359" s="14"/>
      <c r="E359" s="214"/>
      <c r="F359" s="42"/>
      <c r="G359" s="20"/>
      <c r="H359" s="26"/>
      <c r="I359" s="20"/>
      <c r="J359" s="34"/>
    </row>
    <row r="360" spans="1:10" x14ac:dyDescent="0.25">
      <c r="A360" s="12"/>
      <c r="B360" s="12"/>
      <c r="C360" s="12"/>
      <c r="D360" s="14"/>
      <c r="E360" s="214"/>
      <c r="F360" s="42"/>
      <c r="G360" s="20"/>
      <c r="H360" s="26"/>
      <c r="I360" s="20"/>
      <c r="J360" s="34"/>
    </row>
    <row r="361" spans="1:10" x14ac:dyDescent="0.25">
      <c r="A361" s="12"/>
      <c r="B361" s="12"/>
      <c r="C361" s="12"/>
      <c r="D361" s="14"/>
      <c r="E361" s="214"/>
      <c r="F361" s="42"/>
      <c r="G361" s="20"/>
      <c r="H361" s="26"/>
      <c r="I361" s="20"/>
      <c r="J361" s="34"/>
    </row>
    <row r="362" spans="1:10" x14ac:dyDescent="0.25">
      <c r="A362" s="12"/>
      <c r="B362" s="12"/>
      <c r="C362" s="12"/>
      <c r="D362" s="14"/>
      <c r="E362" s="214"/>
      <c r="F362" s="42"/>
      <c r="G362" s="20"/>
      <c r="H362" s="26"/>
      <c r="I362" s="20"/>
      <c r="J362" s="34"/>
    </row>
    <row r="363" spans="1:10" x14ac:dyDescent="0.25">
      <c r="A363" s="12"/>
      <c r="B363" s="12"/>
      <c r="C363" s="12"/>
      <c r="D363" s="14"/>
      <c r="E363" s="214"/>
      <c r="F363" s="42"/>
      <c r="G363" s="20"/>
      <c r="H363" s="26"/>
      <c r="I363" s="20"/>
      <c r="J363" s="34"/>
    </row>
    <row r="364" spans="1:10" x14ac:dyDescent="0.25">
      <c r="A364" s="12"/>
      <c r="B364" s="12"/>
      <c r="C364" s="12"/>
      <c r="D364" s="14"/>
      <c r="E364" s="214"/>
      <c r="F364" s="42"/>
      <c r="G364" s="20"/>
      <c r="H364" s="26"/>
      <c r="I364" s="20"/>
      <c r="J364" s="34"/>
    </row>
    <row r="365" spans="1:10" x14ac:dyDescent="0.25">
      <c r="A365" s="12"/>
      <c r="B365" s="12"/>
      <c r="C365" s="12"/>
      <c r="D365" s="14"/>
      <c r="E365" s="214"/>
      <c r="F365" s="42"/>
      <c r="G365" s="20"/>
      <c r="H365" s="26"/>
      <c r="I365" s="20"/>
      <c r="J365" s="34"/>
    </row>
    <row r="366" spans="1:10" x14ac:dyDescent="0.25">
      <c r="A366" s="12"/>
      <c r="B366" s="12"/>
      <c r="C366" s="12"/>
      <c r="D366" s="14"/>
      <c r="E366" s="214"/>
      <c r="F366" s="42"/>
      <c r="G366" s="20"/>
      <c r="H366" s="26"/>
      <c r="I366" s="20"/>
      <c r="J366" s="34"/>
    </row>
    <row r="367" spans="1:10" x14ac:dyDescent="0.25">
      <c r="A367" s="12"/>
      <c r="B367" s="12"/>
      <c r="C367" s="12"/>
      <c r="D367" s="14"/>
      <c r="E367" s="214"/>
      <c r="F367" s="42"/>
      <c r="G367" s="20"/>
      <c r="H367" s="26"/>
      <c r="I367" s="20"/>
      <c r="J367" s="34"/>
    </row>
    <row r="368" spans="1:10" x14ac:dyDescent="0.25">
      <c r="A368" s="12"/>
      <c r="B368" s="12"/>
      <c r="C368" s="12"/>
      <c r="D368" s="14"/>
      <c r="E368" s="214"/>
      <c r="F368" s="42"/>
      <c r="G368" s="20"/>
      <c r="H368" s="26"/>
      <c r="I368" s="20"/>
      <c r="J368" s="34"/>
    </row>
    <row r="369" spans="1:10" x14ac:dyDescent="0.25">
      <c r="A369" s="12"/>
      <c r="B369" s="12"/>
      <c r="C369" s="12"/>
      <c r="D369" s="14"/>
      <c r="E369" s="214"/>
      <c r="F369" s="42"/>
      <c r="G369" s="20"/>
      <c r="H369" s="26"/>
      <c r="I369" s="20"/>
      <c r="J369" s="34"/>
    </row>
    <row r="370" spans="1:10" x14ac:dyDescent="0.25">
      <c r="A370" s="12"/>
      <c r="B370" s="12"/>
      <c r="C370" s="12"/>
      <c r="D370" s="14"/>
      <c r="E370" s="214"/>
      <c r="F370" s="42"/>
      <c r="G370" s="20"/>
      <c r="H370" s="26"/>
      <c r="I370" s="20"/>
      <c r="J370" s="34"/>
    </row>
    <row r="371" spans="1:10" x14ac:dyDescent="0.25">
      <c r="A371" s="12"/>
      <c r="B371" s="12"/>
      <c r="C371" s="12"/>
      <c r="D371" s="14"/>
      <c r="E371" s="214"/>
      <c r="F371" s="42"/>
      <c r="G371" s="20"/>
      <c r="H371" s="26"/>
      <c r="I371" s="20"/>
      <c r="J371" s="34"/>
    </row>
    <row r="372" spans="1:10" x14ac:dyDescent="0.25">
      <c r="A372" s="12"/>
      <c r="B372" s="12"/>
      <c r="C372" s="12"/>
      <c r="D372" s="14"/>
      <c r="E372" s="214"/>
      <c r="F372" s="42"/>
      <c r="G372" s="20"/>
      <c r="H372" s="26"/>
      <c r="I372" s="20"/>
      <c r="J372" s="34"/>
    </row>
    <row r="373" spans="1:10" x14ac:dyDescent="0.25">
      <c r="A373" s="12"/>
      <c r="B373" s="12"/>
      <c r="C373" s="12"/>
      <c r="D373" s="14"/>
      <c r="E373" s="214"/>
      <c r="F373" s="42"/>
      <c r="G373" s="20"/>
      <c r="H373" s="26"/>
      <c r="I373" s="20"/>
      <c r="J373" s="34"/>
    </row>
    <row r="374" spans="1:10" x14ac:dyDescent="0.25">
      <c r="A374" s="12"/>
      <c r="B374" s="12"/>
      <c r="C374" s="12"/>
      <c r="D374" s="14"/>
      <c r="E374" s="214"/>
      <c r="F374" s="42"/>
      <c r="G374" s="20"/>
      <c r="H374" s="26"/>
      <c r="I374" s="20"/>
      <c r="J374" s="34"/>
    </row>
    <row r="375" spans="1:10" x14ac:dyDescent="0.25">
      <c r="A375" s="12"/>
      <c r="B375" s="12"/>
      <c r="C375" s="12"/>
      <c r="D375" s="14"/>
      <c r="E375" s="214"/>
      <c r="F375" s="42"/>
      <c r="G375" s="20"/>
      <c r="H375" s="26"/>
      <c r="I375" s="20"/>
      <c r="J375" s="34"/>
    </row>
    <row r="376" spans="1:10" x14ac:dyDescent="0.25">
      <c r="A376" s="12"/>
      <c r="B376" s="12"/>
      <c r="C376" s="12"/>
      <c r="D376" s="14"/>
      <c r="E376" s="214"/>
      <c r="F376" s="42"/>
      <c r="G376" s="20"/>
      <c r="H376" s="26"/>
      <c r="I376" s="20"/>
      <c r="J376" s="34"/>
    </row>
    <row r="377" spans="1:10" x14ac:dyDescent="0.25">
      <c r="A377" s="12"/>
      <c r="B377" s="12"/>
      <c r="C377" s="12"/>
      <c r="D377" s="14"/>
      <c r="E377" s="214"/>
      <c r="F377" s="42"/>
      <c r="G377" s="20"/>
      <c r="H377" s="26"/>
      <c r="I377" s="20"/>
      <c r="J377" s="34"/>
    </row>
    <row r="378" spans="1:10" x14ac:dyDescent="0.25">
      <c r="A378" s="12"/>
      <c r="B378" s="12"/>
      <c r="C378" s="12"/>
      <c r="D378" s="14"/>
      <c r="E378" s="214"/>
      <c r="F378" s="42"/>
      <c r="G378" s="20"/>
      <c r="H378" s="26"/>
      <c r="I378" s="20"/>
      <c r="J378" s="34"/>
    </row>
    <row r="379" spans="1:10" x14ac:dyDescent="0.25">
      <c r="A379" s="12"/>
      <c r="B379" s="12"/>
      <c r="C379" s="12"/>
      <c r="D379" s="14"/>
      <c r="E379" s="214"/>
      <c r="F379" s="42"/>
      <c r="G379" s="20"/>
      <c r="H379" s="26"/>
      <c r="I379" s="20"/>
      <c r="J379" s="34"/>
    </row>
    <row r="380" spans="1:10" x14ac:dyDescent="0.25">
      <c r="A380" s="12"/>
      <c r="B380" s="12"/>
      <c r="C380" s="12"/>
      <c r="D380" s="14"/>
      <c r="E380" s="214"/>
      <c r="F380" s="42"/>
      <c r="G380" s="20"/>
      <c r="H380" s="26"/>
      <c r="I380" s="20"/>
      <c r="J380" s="34"/>
    </row>
    <row r="381" spans="1:10" x14ac:dyDescent="0.25">
      <c r="A381" s="12"/>
      <c r="B381" s="12"/>
      <c r="C381" s="12"/>
      <c r="D381" s="14"/>
      <c r="E381" s="214"/>
      <c r="F381" s="42"/>
      <c r="G381" s="20"/>
      <c r="H381" s="26"/>
      <c r="I381" s="20"/>
      <c r="J381" s="34"/>
    </row>
    <row r="382" spans="1:10" x14ac:dyDescent="0.25">
      <c r="A382" s="12"/>
      <c r="B382" s="12"/>
      <c r="C382" s="12"/>
      <c r="D382" s="14"/>
      <c r="E382" s="214"/>
      <c r="F382" s="42"/>
      <c r="G382" s="20"/>
      <c r="H382" s="26"/>
      <c r="I382" s="20"/>
      <c r="J382" s="34"/>
    </row>
    <row r="383" spans="1:10" x14ac:dyDescent="0.25">
      <c r="A383" s="12"/>
      <c r="B383" s="12"/>
      <c r="C383" s="12"/>
      <c r="D383" s="14"/>
      <c r="E383" s="214"/>
      <c r="F383" s="42"/>
      <c r="G383" s="20"/>
      <c r="H383" s="26"/>
      <c r="I383" s="20"/>
      <c r="J383" s="34"/>
    </row>
    <row r="384" spans="1:10" x14ac:dyDescent="0.25">
      <c r="A384" s="12"/>
      <c r="B384" s="12"/>
      <c r="C384" s="12"/>
      <c r="D384" s="14"/>
      <c r="E384" s="214"/>
      <c r="F384" s="42"/>
      <c r="G384" s="20"/>
      <c r="H384" s="26"/>
      <c r="I384" s="20"/>
      <c r="J384" s="34"/>
    </row>
    <row r="385" spans="1:10" x14ac:dyDescent="0.25">
      <c r="A385" s="12"/>
      <c r="B385" s="12"/>
      <c r="C385" s="12"/>
      <c r="D385" s="14"/>
      <c r="E385" s="214"/>
      <c r="F385" s="42"/>
      <c r="G385" s="20"/>
      <c r="H385" s="26"/>
      <c r="I385" s="20"/>
      <c r="J385" s="34"/>
    </row>
    <row r="386" spans="1:10" x14ac:dyDescent="0.25">
      <c r="A386" s="12"/>
      <c r="B386" s="12"/>
      <c r="C386" s="12"/>
      <c r="D386" s="14"/>
      <c r="E386" s="214"/>
      <c r="F386" s="42"/>
      <c r="G386" s="20"/>
      <c r="H386" s="26"/>
      <c r="I386" s="20"/>
      <c r="J386" s="34"/>
    </row>
    <row r="387" spans="1:10" x14ac:dyDescent="0.25">
      <c r="A387" s="12"/>
      <c r="B387" s="12"/>
      <c r="C387" s="12"/>
      <c r="D387" s="14"/>
      <c r="E387" s="214"/>
      <c r="F387" s="42"/>
      <c r="G387" s="20"/>
      <c r="H387" s="26"/>
      <c r="I387" s="20"/>
      <c r="J387" s="34"/>
    </row>
    <row r="388" spans="1:10" x14ac:dyDescent="0.25">
      <c r="A388" s="12"/>
      <c r="B388" s="12"/>
      <c r="C388" s="12"/>
      <c r="D388" s="14"/>
      <c r="E388" s="214"/>
      <c r="F388" s="42"/>
      <c r="G388" s="20"/>
      <c r="H388" s="26"/>
      <c r="I388" s="20"/>
      <c r="J388" s="34"/>
    </row>
    <row r="389" spans="1:10" x14ac:dyDescent="0.25">
      <c r="A389" s="12"/>
      <c r="B389" s="12"/>
      <c r="C389" s="12"/>
      <c r="D389" s="14"/>
      <c r="E389" s="214"/>
      <c r="F389" s="42"/>
      <c r="G389" s="20"/>
      <c r="H389" s="26"/>
      <c r="I389" s="20"/>
      <c r="J389" s="34"/>
    </row>
    <row r="390" spans="1:10" x14ac:dyDescent="0.25">
      <c r="A390" s="12"/>
      <c r="B390" s="12"/>
      <c r="C390" s="12"/>
      <c r="D390" s="14"/>
      <c r="E390" s="214"/>
      <c r="F390" s="42"/>
      <c r="G390" s="20"/>
      <c r="H390" s="26"/>
      <c r="I390" s="20"/>
      <c r="J390" s="34"/>
    </row>
    <row r="391" spans="1:10" x14ac:dyDescent="0.25">
      <c r="A391" s="12"/>
      <c r="B391" s="12"/>
      <c r="C391" s="12"/>
      <c r="D391" s="14"/>
      <c r="E391" s="214"/>
      <c r="F391" s="42"/>
      <c r="G391" s="20"/>
      <c r="H391" s="26"/>
      <c r="I391" s="20"/>
      <c r="J391" s="34"/>
    </row>
    <row r="392" spans="1:10" x14ac:dyDescent="0.25">
      <c r="A392" s="12"/>
      <c r="B392" s="12"/>
      <c r="C392" s="12"/>
      <c r="D392" s="14"/>
      <c r="E392" s="214"/>
      <c r="F392" s="42"/>
      <c r="G392" s="20"/>
      <c r="H392" s="26"/>
      <c r="I392" s="20"/>
      <c r="J392" s="34"/>
    </row>
    <row r="393" spans="1:10" x14ac:dyDescent="0.25">
      <c r="A393" s="12"/>
      <c r="B393" s="12"/>
      <c r="C393" s="12"/>
      <c r="D393" s="14"/>
      <c r="E393" s="214"/>
      <c r="F393" s="42"/>
      <c r="G393" s="20"/>
      <c r="H393" s="26"/>
      <c r="I393" s="20"/>
      <c r="J393" s="34"/>
    </row>
    <row r="394" spans="1:10" x14ac:dyDescent="0.25">
      <c r="A394" s="12"/>
      <c r="B394" s="12"/>
      <c r="C394" s="12"/>
      <c r="D394" s="14"/>
      <c r="E394" s="214"/>
      <c r="F394" s="42"/>
      <c r="G394" s="20"/>
      <c r="H394" s="26"/>
      <c r="I394" s="20"/>
      <c r="J394" s="34"/>
    </row>
    <row r="395" spans="1:10" x14ac:dyDescent="0.25">
      <c r="A395" s="12"/>
      <c r="B395" s="12"/>
      <c r="C395" s="12"/>
      <c r="D395" s="14"/>
      <c r="E395" s="214"/>
      <c r="F395" s="42"/>
      <c r="G395" s="20"/>
      <c r="H395" s="26"/>
      <c r="I395" s="20"/>
      <c r="J395" s="20"/>
    </row>
    <row r="396" spans="1:10" x14ac:dyDescent="0.25">
      <c r="A396" s="12"/>
      <c r="B396" s="12"/>
      <c r="C396" s="12"/>
      <c r="D396" s="14"/>
      <c r="E396" s="214"/>
      <c r="F396" s="42"/>
      <c r="G396" s="20"/>
      <c r="H396" s="26"/>
      <c r="I396" s="20"/>
      <c r="J396" s="20"/>
    </row>
    <row r="397" spans="1:10" x14ac:dyDescent="0.25">
      <c r="A397" s="12"/>
      <c r="B397" s="12"/>
      <c r="C397" s="12"/>
      <c r="D397" s="14"/>
      <c r="E397" s="214"/>
      <c r="F397" s="42"/>
      <c r="G397" s="20"/>
      <c r="H397" s="26"/>
      <c r="I397" s="20"/>
      <c r="J397" s="20"/>
    </row>
    <row r="398" spans="1:10" x14ac:dyDescent="0.25">
      <c r="A398" s="12"/>
      <c r="B398" s="12"/>
      <c r="C398" s="12"/>
      <c r="D398" s="14"/>
      <c r="E398" s="214"/>
      <c r="F398" s="42"/>
      <c r="G398" s="20"/>
      <c r="H398" s="26"/>
      <c r="I398" s="20"/>
      <c r="J398" s="20"/>
    </row>
    <row r="399" spans="1:10" x14ac:dyDescent="0.25">
      <c r="A399" s="12"/>
      <c r="B399" s="12"/>
      <c r="C399" s="12"/>
      <c r="D399" s="14"/>
      <c r="E399" s="214"/>
      <c r="F399" s="42"/>
      <c r="G399" s="20"/>
      <c r="H399" s="26"/>
      <c r="I399" s="20"/>
      <c r="J399" s="20"/>
    </row>
    <row r="400" spans="1:10" x14ac:dyDescent="0.25">
      <c r="A400" s="12"/>
      <c r="B400" s="12"/>
      <c r="C400" s="12"/>
      <c r="D400" s="14"/>
      <c r="E400" s="214"/>
      <c r="F400" s="42"/>
      <c r="G400" s="20"/>
      <c r="H400" s="26"/>
      <c r="I400" s="20"/>
      <c r="J400" s="20"/>
    </row>
    <row r="401" spans="1:10" x14ac:dyDescent="0.25">
      <c r="A401" s="12"/>
      <c r="B401" s="12"/>
      <c r="C401" s="12"/>
      <c r="D401" s="14"/>
      <c r="E401" s="214"/>
      <c r="F401" s="42"/>
      <c r="G401" s="20"/>
      <c r="H401" s="26"/>
      <c r="I401" s="20"/>
      <c r="J401" s="20"/>
    </row>
    <row r="402" spans="1:10" x14ac:dyDescent="0.25">
      <c r="A402" s="12"/>
      <c r="B402" s="12"/>
      <c r="C402" s="12"/>
      <c r="D402" s="14"/>
      <c r="E402" s="214"/>
      <c r="F402" s="42"/>
      <c r="G402" s="20"/>
      <c r="H402" s="26"/>
      <c r="I402" s="20"/>
      <c r="J402" s="20"/>
    </row>
    <row r="403" spans="1:10" x14ac:dyDescent="0.25">
      <c r="A403" s="12"/>
      <c r="B403" s="12"/>
      <c r="C403" s="12"/>
      <c r="D403" s="14"/>
      <c r="E403" s="214"/>
      <c r="F403" s="42"/>
      <c r="G403" s="20"/>
      <c r="H403" s="26"/>
      <c r="I403" s="20"/>
      <c r="J403" s="20"/>
    </row>
    <row r="404" spans="1:10" x14ac:dyDescent="0.25">
      <c r="A404" s="12"/>
      <c r="B404" s="12"/>
      <c r="C404" s="12"/>
      <c r="D404" s="14"/>
      <c r="E404" s="214"/>
      <c r="F404" s="42"/>
      <c r="G404" s="20"/>
      <c r="H404" s="26"/>
      <c r="I404" s="20"/>
      <c r="J404" s="20"/>
    </row>
    <row r="405" spans="1:10" x14ac:dyDescent="0.25">
      <c r="A405" s="12"/>
      <c r="B405" s="12"/>
      <c r="C405" s="12"/>
      <c r="D405" s="14"/>
      <c r="E405" s="214"/>
      <c r="F405" s="42"/>
      <c r="G405" s="20"/>
      <c r="H405" s="26"/>
      <c r="I405" s="20"/>
      <c r="J405" s="20"/>
    </row>
    <row r="406" spans="1:10" x14ac:dyDescent="0.25">
      <c r="A406" s="12"/>
      <c r="B406" s="12"/>
      <c r="C406" s="12"/>
      <c r="D406" s="14"/>
      <c r="E406" s="214"/>
      <c r="F406" s="42"/>
      <c r="G406" s="20"/>
      <c r="H406" s="26"/>
      <c r="I406" s="20"/>
      <c r="J406" s="20"/>
    </row>
    <row r="407" spans="1:10" x14ac:dyDescent="0.25">
      <c r="A407" s="12"/>
      <c r="B407" s="12"/>
      <c r="C407" s="12"/>
      <c r="D407" s="14"/>
      <c r="E407" s="214"/>
      <c r="F407" s="42"/>
      <c r="G407" s="20"/>
      <c r="H407" s="26"/>
      <c r="I407" s="20"/>
      <c r="J407" s="20"/>
    </row>
    <row r="408" spans="1:10" x14ac:dyDescent="0.25">
      <c r="A408" s="12"/>
      <c r="B408" s="12"/>
      <c r="C408" s="12"/>
      <c r="D408" s="14"/>
      <c r="E408" s="214"/>
      <c r="F408" s="42"/>
      <c r="G408" s="20"/>
      <c r="H408" s="26"/>
      <c r="I408" s="20"/>
      <c r="J408" s="20"/>
    </row>
    <row r="409" spans="1:10" x14ac:dyDescent="0.25">
      <c r="A409" s="12"/>
      <c r="B409" s="12"/>
      <c r="C409" s="12"/>
      <c r="D409" s="14"/>
      <c r="E409" s="214"/>
      <c r="F409" s="42"/>
      <c r="G409" s="20"/>
      <c r="H409" s="26"/>
      <c r="I409" s="20"/>
      <c r="J409" s="20"/>
    </row>
    <row r="410" spans="1:10" x14ac:dyDescent="0.25">
      <c r="A410" s="12"/>
      <c r="B410" s="12"/>
      <c r="C410" s="12"/>
      <c r="D410" s="14"/>
      <c r="E410" s="214"/>
      <c r="F410" s="42"/>
      <c r="G410" s="20"/>
      <c r="H410" s="26"/>
      <c r="I410" s="20"/>
      <c r="J410" s="20"/>
    </row>
    <row r="411" spans="1:10" x14ac:dyDescent="0.25">
      <c r="A411" s="12"/>
      <c r="B411" s="12"/>
      <c r="C411" s="12"/>
      <c r="D411" s="14"/>
      <c r="E411" s="214"/>
      <c r="F411" s="42"/>
      <c r="G411" s="20"/>
      <c r="H411" s="26"/>
      <c r="I411" s="20"/>
      <c r="J411" s="20"/>
    </row>
    <row r="412" spans="1:10" x14ac:dyDescent="0.25">
      <c r="A412" s="12"/>
      <c r="B412" s="12"/>
      <c r="C412" s="12"/>
      <c r="D412" s="14"/>
      <c r="E412" s="214"/>
      <c r="F412" s="42"/>
      <c r="G412" s="20"/>
      <c r="H412" s="26"/>
      <c r="I412" s="20"/>
      <c r="J412" s="20"/>
    </row>
    <row r="413" spans="1:10" x14ac:dyDescent="0.25">
      <c r="A413" s="12"/>
      <c r="B413" s="12"/>
      <c r="C413" s="12"/>
      <c r="D413" s="14"/>
      <c r="E413" s="214"/>
      <c r="F413" s="42"/>
      <c r="G413" s="20"/>
      <c r="H413" s="26"/>
      <c r="I413" s="20"/>
      <c r="J413" s="20"/>
    </row>
    <row r="414" spans="1:10" x14ac:dyDescent="0.25">
      <c r="A414" s="12"/>
      <c r="B414" s="12"/>
      <c r="C414" s="12"/>
      <c r="D414" s="14"/>
      <c r="E414" s="214"/>
      <c r="F414" s="42"/>
      <c r="G414" s="20"/>
      <c r="H414" s="26"/>
      <c r="I414" s="20"/>
      <c r="J414" s="20"/>
    </row>
    <row r="415" spans="1:10" x14ac:dyDescent="0.25">
      <c r="A415" s="12"/>
      <c r="B415" s="12"/>
      <c r="C415" s="12"/>
      <c r="D415" s="14"/>
      <c r="E415" s="214"/>
      <c r="F415" s="42"/>
      <c r="G415" s="20"/>
      <c r="H415" s="26"/>
      <c r="I415" s="20"/>
      <c r="J415" s="20"/>
    </row>
    <row r="416" spans="1:10" x14ac:dyDescent="0.25">
      <c r="A416" s="12"/>
      <c r="B416" s="12"/>
      <c r="C416" s="12"/>
      <c r="D416" s="14"/>
      <c r="E416" s="214"/>
      <c r="F416" s="42"/>
      <c r="G416" s="20"/>
      <c r="H416" s="26"/>
      <c r="I416" s="20"/>
      <c r="J416" s="20"/>
    </row>
    <row r="417" spans="1:10" x14ac:dyDescent="0.25">
      <c r="A417" s="12"/>
      <c r="B417" s="12"/>
      <c r="C417" s="12"/>
      <c r="D417" s="14"/>
      <c r="E417" s="214"/>
      <c r="F417" s="42"/>
      <c r="G417" s="20"/>
      <c r="H417" s="26"/>
      <c r="I417" s="20"/>
      <c r="J417" s="20"/>
    </row>
    <row r="418" spans="1:10" x14ac:dyDescent="0.25">
      <c r="A418" s="12"/>
      <c r="B418" s="12"/>
      <c r="C418" s="12"/>
      <c r="D418" s="14"/>
      <c r="E418" s="214"/>
      <c r="F418" s="42"/>
      <c r="G418" s="20"/>
      <c r="H418" s="26"/>
      <c r="I418" s="20"/>
      <c r="J418" s="20"/>
    </row>
    <row r="419" spans="1:10" x14ac:dyDescent="0.25">
      <c r="A419" s="12"/>
      <c r="B419" s="12"/>
      <c r="C419" s="12"/>
      <c r="D419" s="14"/>
      <c r="E419" s="214"/>
      <c r="F419" s="42"/>
      <c r="G419" s="20"/>
      <c r="H419" s="26"/>
      <c r="I419" s="20"/>
      <c r="J419" s="20"/>
    </row>
    <row r="420" spans="1:10" x14ac:dyDescent="0.25">
      <c r="A420" s="12"/>
      <c r="B420" s="12"/>
      <c r="C420" s="12"/>
      <c r="D420" s="14"/>
      <c r="E420" s="214"/>
      <c r="F420" s="42"/>
      <c r="G420" s="20"/>
      <c r="H420" s="26"/>
      <c r="I420" s="20"/>
      <c r="J420" s="20"/>
    </row>
    <row r="421" spans="1:10" x14ac:dyDescent="0.25">
      <c r="A421" s="12"/>
      <c r="B421" s="12"/>
      <c r="C421" s="12"/>
      <c r="D421" s="14"/>
      <c r="E421" s="214"/>
      <c r="F421" s="42"/>
      <c r="G421" s="20"/>
      <c r="H421" s="26"/>
      <c r="I421" s="20"/>
      <c r="J421" s="20"/>
    </row>
    <row r="422" spans="1:10" x14ac:dyDescent="0.25">
      <c r="A422" s="12"/>
      <c r="B422" s="12"/>
      <c r="C422" s="12"/>
      <c r="D422" s="14"/>
      <c r="E422" s="214"/>
      <c r="F422" s="42"/>
      <c r="G422" s="20"/>
      <c r="H422" s="26"/>
      <c r="I422" s="20"/>
      <c r="J422" s="20"/>
    </row>
    <row r="423" spans="1:10" x14ac:dyDescent="0.25">
      <c r="A423" s="12"/>
      <c r="B423" s="12"/>
      <c r="C423" s="12"/>
      <c r="D423" s="14"/>
      <c r="E423" s="214"/>
      <c r="F423" s="42"/>
      <c r="G423" s="20"/>
      <c r="H423" s="26"/>
      <c r="I423" s="20"/>
      <c r="J423" s="20"/>
    </row>
    <row r="424" spans="1:10" x14ac:dyDescent="0.25">
      <c r="A424" s="12"/>
      <c r="B424" s="12"/>
      <c r="C424" s="12"/>
      <c r="D424" s="14"/>
      <c r="E424" s="214"/>
      <c r="F424" s="42"/>
      <c r="G424" s="20"/>
      <c r="H424" s="26"/>
      <c r="I424" s="20"/>
      <c r="J424" s="20"/>
    </row>
    <row r="425" spans="1:10" x14ac:dyDescent="0.25">
      <c r="A425" s="12"/>
      <c r="B425" s="12"/>
      <c r="C425" s="12"/>
      <c r="D425" s="14"/>
      <c r="E425" s="214"/>
      <c r="F425" s="42"/>
      <c r="G425" s="20"/>
      <c r="H425" s="26"/>
      <c r="I425" s="20"/>
      <c r="J425" s="20"/>
    </row>
    <row r="426" spans="1:10" x14ac:dyDescent="0.25">
      <c r="A426" s="12"/>
      <c r="B426" s="12"/>
      <c r="C426" s="12"/>
      <c r="D426" s="14"/>
      <c r="E426" s="214"/>
      <c r="F426" s="42"/>
      <c r="G426" s="20"/>
      <c r="H426" s="26"/>
      <c r="I426" s="20"/>
      <c r="J426" s="20"/>
    </row>
    <row r="427" spans="1:10" x14ac:dyDescent="0.25">
      <c r="A427" s="12"/>
      <c r="B427" s="12"/>
      <c r="C427" s="12"/>
      <c r="D427" s="14"/>
      <c r="E427" s="214"/>
      <c r="F427" s="42"/>
      <c r="G427" s="20"/>
      <c r="H427" s="26"/>
      <c r="I427" s="20"/>
      <c r="J427" s="20"/>
    </row>
    <row r="428" spans="1:10" x14ac:dyDescent="0.25">
      <c r="A428" s="12"/>
      <c r="B428" s="12"/>
      <c r="C428" s="12"/>
      <c r="D428" s="14"/>
      <c r="E428" s="214"/>
      <c r="F428" s="42"/>
      <c r="G428" s="20"/>
      <c r="H428" s="26"/>
      <c r="I428" s="20"/>
      <c r="J428" s="20"/>
    </row>
    <row r="429" spans="1:10" x14ac:dyDescent="0.25">
      <c r="A429" s="12"/>
      <c r="B429" s="12"/>
      <c r="C429" s="12"/>
      <c r="D429" s="14"/>
      <c r="E429" s="214"/>
      <c r="F429" s="42"/>
      <c r="G429" s="20"/>
      <c r="H429" s="26"/>
      <c r="I429" s="20"/>
      <c r="J429" s="20"/>
    </row>
    <row r="430" spans="1:10" x14ac:dyDescent="0.25">
      <c r="A430" s="12"/>
      <c r="B430" s="12"/>
      <c r="C430" s="12"/>
      <c r="D430" s="14"/>
      <c r="E430" s="214"/>
      <c r="F430" s="42"/>
      <c r="G430" s="20"/>
      <c r="H430" s="26"/>
      <c r="I430" s="20"/>
      <c r="J430" s="20"/>
    </row>
    <row r="431" spans="1:10" x14ac:dyDescent="0.25">
      <c r="A431" s="12"/>
      <c r="B431" s="12"/>
      <c r="C431" s="12"/>
      <c r="D431" s="14"/>
      <c r="E431" s="214"/>
      <c r="F431" s="42"/>
      <c r="G431" s="20"/>
      <c r="H431" s="26"/>
      <c r="I431" s="20"/>
      <c r="J431" s="20"/>
    </row>
    <row r="432" spans="1:10" x14ac:dyDescent="0.25">
      <c r="A432" s="12"/>
      <c r="B432" s="12"/>
      <c r="C432" s="12"/>
      <c r="D432" s="14"/>
      <c r="E432" s="214"/>
      <c r="F432" s="42"/>
      <c r="G432" s="20"/>
      <c r="H432" s="26"/>
      <c r="I432" s="20"/>
      <c r="J432" s="20"/>
    </row>
    <row r="433" spans="1:10" x14ac:dyDescent="0.25">
      <c r="A433" s="12"/>
      <c r="B433" s="12"/>
      <c r="C433" s="12"/>
      <c r="D433" s="14"/>
      <c r="E433" s="214"/>
      <c r="F433" s="42"/>
      <c r="G433" s="20"/>
      <c r="H433" s="26"/>
      <c r="I433" s="20"/>
      <c r="J433" s="20"/>
    </row>
    <row r="434" spans="1:10" x14ac:dyDescent="0.25">
      <c r="A434" s="12"/>
      <c r="B434" s="12"/>
      <c r="C434" s="12"/>
      <c r="D434" s="14"/>
      <c r="E434" s="214"/>
      <c r="F434" s="42"/>
      <c r="G434" s="20"/>
      <c r="H434" s="26"/>
      <c r="I434" s="20"/>
      <c r="J434" s="20"/>
    </row>
    <row r="435" spans="1:10" x14ac:dyDescent="0.25">
      <c r="A435" s="12"/>
      <c r="B435" s="12"/>
      <c r="C435" s="12"/>
      <c r="D435" s="14"/>
      <c r="E435" s="214"/>
      <c r="F435" s="42"/>
      <c r="G435" s="20"/>
      <c r="H435" s="26"/>
      <c r="I435" s="20"/>
      <c r="J435" s="20"/>
    </row>
    <row r="436" spans="1:10" x14ac:dyDescent="0.25">
      <c r="A436" s="12"/>
      <c r="B436" s="12"/>
      <c r="C436" s="12"/>
      <c r="D436" s="14"/>
      <c r="E436" s="214"/>
      <c r="F436" s="42"/>
      <c r="G436" s="20"/>
      <c r="H436" s="26"/>
      <c r="I436" s="20"/>
      <c r="J436" s="20"/>
    </row>
    <row r="437" spans="1:10" x14ac:dyDescent="0.25">
      <c r="A437" s="12"/>
      <c r="B437" s="12"/>
      <c r="C437" s="12"/>
      <c r="D437" s="14"/>
      <c r="E437" s="214"/>
      <c r="F437" s="42"/>
      <c r="G437" s="20"/>
      <c r="H437" s="26"/>
      <c r="I437" s="20"/>
      <c r="J437" s="20"/>
    </row>
    <row r="438" spans="1:10" x14ac:dyDescent="0.25">
      <c r="A438" s="12"/>
      <c r="B438" s="12"/>
      <c r="C438" s="12"/>
      <c r="D438" s="14"/>
      <c r="E438" s="214"/>
      <c r="F438" s="42"/>
      <c r="G438" s="20"/>
      <c r="H438" s="26"/>
      <c r="I438" s="20"/>
      <c r="J438" s="20"/>
    </row>
    <row r="439" spans="1:10" x14ac:dyDescent="0.25">
      <c r="A439" s="12"/>
      <c r="B439" s="12"/>
      <c r="C439" s="12"/>
      <c r="D439" s="14"/>
      <c r="E439" s="214"/>
      <c r="F439" s="42"/>
      <c r="G439" s="20"/>
      <c r="H439" s="26"/>
      <c r="I439" s="20"/>
      <c r="J439" s="20"/>
    </row>
    <row r="440" spans="1:10" x14ac:dyDescent="0.25">
      <c r="A440" s="12"/>
      <c r="B440" s="12"/>
      <c r="C440" s="12"/>
      <c r="D440" s="14"/>
      <c r="E440" s="214"/>
      <c r="F440" s="42"/>
      <c r="G440" s="20"/>
      <c r="H440" s="26"/>
      <c r="I440" s="20"/>
      <c r="J440" s="20"/>
    </row>
    <row r="441" spans="1:10" x14ac:dyDescent="0.25">
      <c r="A441" s="12"/>
      <c r="B441" s="12"/>
      <c r="C441" s="12"/>
      <c r="D441" s="14"/>
      <c r="E441" s="214"/>
      <c r="F441" s="42"/>
      <c r="G441" s="20"/>
      <c r="H441" s="26"/>
      <c r="I441" s="20"/>
      <c r="J441" s="20"/>
    </row>
    <row r="442" spans="1:10" x14ac:dyDescent="0.25">
      <c r="A442" s="12"/>
      <c r="B442" s="12"/>
      <c r="C442" s="12"/>
      <c r="D442" s="14"/>
      <c r="E442" s="214"/>
      <c r="F442" s="42"/>
      <c r="G442" s="20"/>
      <c r="H442" s="26"/>
      <c r="I442" s="20"/>
      <c r="J442" s="20"/>
    </row>
    <row r="443" spans="1:10" x14ac:dyDescent="0.25">
      <c r="A443" s="12"/>
      <c r="B443" s="12"/>
      <c r="C443" s="12"/>
      <c r="D443" s="14"/>
      <c r="E443" s="214"/>
      <c r="F443" s="42"/>
      <c r="G443" s="20"/>
      <c r="H443" s="26"/>
      <c r="I443" s="20"/>
      <c r="J443" s="20"/>
    </row>
    <row r="444" spans="1:10" x14ac:dyDescent="0.25">
      <c r="A444" s="12"/>
      <c r="B444" s="12"/>
      <c r="C444" s="12"/>
      <c r="D444" s="14"/>
      <c r="E444" s="214"/>
      <c r="F444" s="42"/>
      <c r="G444" s="20"/>
      <c r="H444" s="26"/>
      <c r="I444" s="20"/>
      <c r="J444" s="20"/>
    </row>
    <row r="445" spans="1:10" x14ac:dyDescent="0.25">
      <c r="A445" s="12"/>
      <c r="B445" s="12"/>
      <c r="C445" s="12"/>
      <c r="D445" s="14"/>
      <c r="E445" s="214"/>
      <c r="F445" s="42"/>
      <c r="G445" s="20"/>
      <c r="H445" s="26"/>
      <c r="I445" s="20"/>
      <c r="J445" s="20"/>
    </row>
    <row r="446" spans="1:10" x14ac:dyDescent="0.25">
      <c r="A446" s="12"/>
      <c r="B446" s="12"/>
      <c r="C446" s="12"/>
      <c r="D446" s="14"/>
      <c r="E446" s="214"/>
      <c r="F446" s="42"/>
      <c r="G446" s="20"/>
      <c r="H446" s="26"/>
      <c r="I446" s="20"/>
      <c r="J446" s="20"/>
    </row>
    <row r="447" spans="1:10" x14ac:dyDescent="0.25">
      <c r="A447" s="12"/>
      <c r="B447" s="12"/>
      <c r="C447" s="12"/>
      <c r="D447" s="14"/>
      <c r="E447" s="214"/>
      <c r="F447" s="42"/>
      <c r="G447" s="20"/>
      <c r="H447" s="26"/>
      <c r="I447" s="20"/>
      <c r="J447" s="20"/>
    </row>
    <row r="448" spans="1:10" x14ac:dyDescent="0.25">
      <c r="A448" s="12"/>
      <c r="B448" s="12"/>
      <c r="C448" s="12"/>
      <c r="D448" s="14"/>
      <c r="E448" s="214"/>
      <c r="F448" s="42"/>
      <c r="G448" s="20"/>
      <c r="H448" s="26"/>
      <c r="I448" s="20"/>
      <c r="J448" s="20"/>
    </row>
    <row r="449" spans="1:10" x14ac:dyDescent="0.25">
      <c r="A449" s="12"/>
      <c r="B449" s="12"/>
      <c r="C449" s="12"/>
      <c r="D449" s="14"/>
      <c r="E449" s="214"/>
      <c r="F449" s="42"/>
      <c r="G449" s="20"/>
      <c r="H449" s="26"/>
      <c r="I449" s="20"/>
      <c r="J449" s="20"/>
    </row>
    <row r="450" spans="1:10" x14ac:dyDescent="0.25">
      <c r="A450" s="12"/>
      <c r="B450" s="12"/>
      <c r="C450" s="12"/>
      <c r="D450" s="14"/>
      <c r="E450" s="214"/>
      <c r="F450" s="42"/>
      <c r="G450" s="20"/>
      <c r="H450" s="26"/>
      <c r="I450" s="20"/>
      <c r="J450" s="20"/>
    </row>
    <row r="451" spans="1:10" x14ac:dyDescent="0.25">
      <c r="A451" s="12"/>
      <c r="B451" s="12"/>
      <c r="C451" s="12"/>
      <c r="D451" s="14"/>
      <c r="E451" s="214"/>
      <c r="F451" s="42"/>
      <c r="G451" s="20"/>
      <c r="H451" s="26"/>
      <c r="I451" s="20"/>
      <c r="J451" s="20"/>
    </row>
    <row r="452" spans="1:10" x14ac:dyDescent="0.25">
      <c r="A452" s="12"/>
      <c r="B452" s="12"/>
      <c r="C452" s="12"/>
      <c r="D452" s="14"/>
      <c r="E452" s="214"/>
      <c r="F452" s="42"/>
      <c r="G452" s="20"/>
      <c r="H452" s="26"/>
      <c r="I452" s="20"/>
      <c r="J452" s="20"/>
    </row>
    <row r="453" spans="1:10" x14ac:dyDescent="0.25">
      <c r="A453" s="12"/>
      <c r="B453" s="12"/>
      <c r="C453" s="12"/>
      <c r="D453" s="14"/>
      <c r="E453" s="214"/>
      <c r="F453" s="42"/>
      <c r="G453" s="20"/>
      <c r="H453" s="26"/>
      <c r="I453" s="20"/>
      <c r="J453" s="20"/>
    </row>
    <row r="454" spans="1:10" x14ac:dyDescent="0.25">
      <c r="A454" s="12"/>
      <c r="B454" s="12"/>
      <c r="C454" s="12"/>
      <c r="D454" s="14"/>
      <c r="E454" s="214"/>
      <c r="F454" s="42"/>
      <c r="G454" s="20"/>
      <c r="H454" s="26"/>
      <c r="I454" s="20"/>
      <c r="J454" s="20"/>
    </row>
    <row r="455" spans="1:10" x14ac:dyDescent="0.25">
      <c r="A455" s="12"/>
      <c r="B455" s="12"/>
      <c r="C455" s="12"/>
      <c r="D455" s="14"/>
      <c r="E455" s="214"/>
      <c r="F455" s="42"/>
      <c r="G455" s="20"/>
      <c r="H455" s="26"/>
      <c r="I455" s="20"/>
      <c r="J455" s="20"/>
    </row>
    <row r="456" spans="1:10" x14ac:dyDescent="0.25">
      <c r="A456" s="12"/>
      <c r="B456" s="12"/>
      <c r="C456" s="12"/>
      <c r="D456" s="14"/>
      <c r="E456" s="214"/>
      <c r="F456" s="42"/>
      <c r="G456" s="20"/>
      <c r="H456" s="26"/>
      <c r="I456" s="20"/>
      <c r="J456" s="20"/>
    </row>
    <row r="457" spans="1:10" x14ac:dyDescent="0.25">
      <c r="A457" s="12"/>
      <c r="B457" s="12"/>
      <c r="C457" s="12"/>
      <c r="D457" s="14"/>
      <c r="E457" s="214"/>
      <c r="F457" s="42"/>
      <c r="G457" s="20"/>
      <c r="H457" s="26"/>
      <c r="I457" s="20"/>
      <c r="J457" s="20"/>
    </row>
    <row r="458" spans="1:10" x14ac:dyDescent="0.25">
      <c r="A458" s="12"/>
      <c r="B458" s="12"/>
      <c r="C458" s="12"/>
      <c r="D458" s="14"/>
      <c r="E458" s="214"/>
      <c r="F458" s="42"/>
      <c r="G458" s="20"/>
      <c r="H458" s="26"/>
      <c r="I458" s="20"/>
      <c r="J458" s="20"/>
    </row>
    <row r="459" spans="1:10" x14ac:dyDescent="0.25">
      <c r="A459" s="12"/>
      <c r="B459" s="12"/>
      <c r="C459" s="12"/>
      <c r="D459" s="14"/>
      <c r="E459" s="214"/>
      <c r="F459" s="42"/>
      <c r="G459" s="20"/>
      <c r="H459" s="26"/>
      <c r="I459" s="20"/>
      <c r="J459" s="20"/>
    </row>
    <row r="460" spans="1:10" x14ac:dyDescent="0.25">
      <c r="A460" s="12"/>
      <c r="B460" s="12"/>
      <c r="C460" s="12"/>
      <c r="D460" s="14"/>
      <c r="E460" s="214"/>
      <c r="F460" s="42"/>
      <c r="G460" s="20"/>
      <c r="H460" s="26"/>
      <c r="I460" s="20"/>
      <c r="J460" s="20"/>
    </row>
    <row r="461" spans="1:10" x14ac:dyDescent="0.25">
      <c r="A461" s="12"/>
      <c r="B461" s="12"/>
      <c r="C461" s="12"/>
      <c r="D461" s="14"/>
      <c r="E461" s="214"/>
      <c r="F461" s="42"/>
      <c r="G461" s="20"/>
      <c r="H461" s="26"/>
      <c r="I461" s="20"/>
      <c r="J461" s="20"/>
    </row>
    <row r="462" spans="1:10" x14ac:dyDescent="0.25">
      <c r="A462" s="12"/>
      <c r="B462" s="12"/>
      <c r="C462" s="12"/>
      <c r="D462" s="14"/>
      <c r="E462" s="214"/>
      <c r="F462" s="42"/>
      <c r="G462" s="20"/>
      <c r="H462" s="26"/>
      <c r="I462" s="20"/>
      <c r="J462" s="20"/>
    </row>
    <row r="463" spans="1:10" x14ac:dyDescent="0.25">
      <c r="A463" s="12"/>
      <c r="B463" s="12"/>
      <c r="C463" s="12"/>
      <c r="D463" s="14"/>
      <c r="E463" s="214"/>
      <c r="F463" s="42"/>
      <c r="G463" s="20"/>
      <c r="H463" s="26"/>
      <c r="I463" s="20"/>
      <c r="J463" s="20"/>
    </row>
    <row r="464" spans="1:10" x14ac:dyDescent="0.25">
      <c r="A464" s="12"/>
      <c r="B464" s="12"/>
      <c r="C464" s="12"/>
      <c r="D464" s="14"/>
      <c r="E464" s="214"/>
      <c r="F464" s="42"/>
      <c r="G464" s="20"/>
      <c r="H464" s="26"/>
      <c r="I464" s="20"/>
      <c r="J464" s="20"/>
    </row>
    <row r="465" spans="1:10" x14ac:dyDescent="0.25">
      <c r="A465" s="12"/>
      <c r="B465" s="12"/>
      <c r="C465" s="12"/>
      <c r="D465" s="14"/>
      <c r="E465" s="214"/>
      <c r="F465" s="42"/>
      <c r="G465" s="20"/>
      <c r="H465" s="26"/>
      <c r="I465" s="20"/>
      <c r="J465" s="20"/>
    </row>
    <row r="466" spans="1:10" x14ac:dyDescent="0.25">
      <c r="A466" s="12"/>
      <c r="B466" s="12"/>
      <c r="C466" s="12"/>
      <c r="D466" s="14"/>
      <c r="E466" s="214"/>
      <c r="F466" s="42"/>
      <c r="G466" s="20"/>
      <c r="H466" s="26"/>
      <c r="I466" s="20"/>
      <c r="J466" s="20"/>
    </row>
    <row r="467" spans="1:10" x14ac:dyDescent="0.25">
      <c r="A467" s="12"/>
      <c r="B467" s="12"/>
      <c r="C467" s="12"/>
      <c r="D467" s="14"/>
      <c r="E467" s="214"/>
      <c r="F467" s="42"/>
      <c r="G467" s="20"/>
      <c r="H467" s="26"/>
      <c r="I467" s="20"/>
      <c r="J467" s="20"/>
    </row>
    <row r="468" spans="1:10" x14ac:dyDescent="0.25">
      <c r="A468" s="12"/>
      <c r="B468" s="12"/>
      <c r="C468" s="12"/>
      <c r="D468" s="14"/>
      <c r="E468" s="214"/>
      <c r="F468" s="42"/>
      <c r="G468" s="20"/>
      <c r="H468" s="26"/>
      <c r="I468" s="20"/>
      <c r="J468" s="20"/>
    </row>
    <row r="469" spans="1:10" x14ac:dyDescent="0.25">
      <c r="A469" s="12"/>
      <c r="B469" s="12"/>
      <c r="C469" s="12"/>
      <c r="D469" s="14"/>
      <c r="E469" s="214"/>
      <c r="F469" s="42"/>
      <c r="G469" s="20"/>
      <c r="H469" s="26"/>
      <c r="I469" s="20"/>
      <c r="J469" s="20"/>
    </row>
    <row r="470" spans="1:10" x14ac:dyDescent="0.25">
      <c r="A470" s="12"/>
      <c r="B470" s="12"/>
      <c r="C470" s="12"/>
      <c r="D470" s="14"/>
      <c r="E470" s="214"/>
      <c r="F470" s="42"/>
      <c r="G470" s="20"/>
      <c r="H470" s="26"/>
      <c r="I470" s="20"/>
      <c r="J470" s="20"/>
    </row>
    <row r="471" spans="1:10" x14ac:dyDescent="0.25">
      <c r="A471" s="12"/>
      <c r="B471" s="12"/>
      <c r="C471" s="12"/>
      <c r="D471" s="14"/>
      <c r="E471" s="214"/>
      <c r="F471" s="42"/>
      <c r="G471" s="20"/>
      <c r="H471" s="26"/>
      <c r="I471" s="20"/>
      <c r="J471" s="20"/>
    </row>
    <row r="472" spans="1:10" x14ac:dyDescent="0.25">
      <c r="A472" s="12"/>
      <c r="B472" s="12"/>
      <c r="C472" s="12"/>
      <c r="D472" s="14"/>
      <c r="E472" s="214"/>
      <c r="F472" s="42"/>
      <c r="G472" s="20"/>
      <c r="H472" s="26"/>
      <c r="I472" s="20"/>
      <c r="J472" s="20"/>
    </row>
    <row r="473" spans="1:10" x14ac:dyDescent="0.25">
      <c r="A473" s="12"/>
      <c r="B473" s="12"/>
      <c r="C473" s="12"/>
      <c r="D473" s="14"/>
      <c r="E473" s="214"/>
      <c r="F473" s="42"/>
      <c r="G473" s="20"/>
      <c r="H473" s="26"/>
      <c r="I473" s="20"/>
      <c r="J473" s="20"/>
    </row>
    <row r="474" spans="1:10" x14ac:dyDescent="0.25">
      <c r="A474" s="12"/>
      <c r="B474" s="12"/>
      <c r="C474" s="12"/>
      <c r="D474" s="14"/>
      <c r="E474" s="214"/>
      <c r="F474" s="42"/>
      <c r="G474" s="20"/>
      <c r="H474" s="26"/>
      <c r="I474" s="20"/>
      <c r="J474" s="20"/>
    </row>
    <row r="475" spans="1:10" x14ac:dyDescent="0.25">
      <c r="A475" s="12"/>
      <c r="B475" s="12"/>
      <c r="C475" s="12"/>
      <c r="D475" s="14"/>
      <c r="E475" s="214"/>
      <c r="F475" s="42"/>
      <c r="G475" s="20"/>
      <c r="H475" s="26"/>
      <c r="I475" s="20"/>
      <c r="J475" s="20"/>
    </row>
    <row r="476" spans="1:10" x14ac:dyDescent="0.25">
      <c r="A476" s="12"/>
      <c r="B476" s="12"/>
      <c r="C476" s="12"/>
      <c r="D476" s="14"/>
      <c r="E476" s="214"/>
      <c r="F476" s="42"/>
      <c r="G476" s="20"/>
      <c r="H476" s="26"/>
      <c r="I476" s="20"/>
      <c r="J476" s="20"/>
    </row>
    <row r="477" spans="1:10" x14ac:dyDescent="0.25">
      <c r="A477" s="12"/>
      <c r="B477" s="12"/>
      <c r="C477" s="12"/>
      <c r="D477" s="14"/>
      <c r="E477" s="214"/>
      <c r="F477" s="42"/>
      <c r="G477" s="20"/>
      <c r="H477" s="26"/>
      <c r="I477" s="20"/>
      <c r="J477" s="20"/>
    </row>
    <row r="478" spans="1:10" x14ac:dyDescent="0.25">
      <c r="A478" s="12"/>
      <c r="B478" s="12"/>
      <c r="C478" s="12"/>
      <c r="D478" s="14"/>
      <c r="E478" s="214"/>
      <c r="F478" s="42"/>
      <c r="G478" s="20"/>
      <c r="H478" s="26"/>
      <c r="I478" s="20"/>
      <c r="J478" s="20"/>
    </row>
    <row r="479" spans="1:10" x14ac:dyDescent="0.25">
      <c r="A479" s="12"/>
      <c r="B479" s="12"/>
      <c r="C479" s="12"/>
      <c r="D479" s="14"/>
      <c r="E479" s="214"/>
      <c r="F479" s="42"/>
      <c r="G479" s="20"/>
      <c r="H479" s="26"/>
      <c r="I479" s="20"/>
      <c r="J479" s="20"/>
    </row>
    <row r="480" spans="1:10" x14ac:dyDescent="0.25">
      <c r="A480" s="12"/>
      <c r="B480" s="12"/>
      <c r="C480" s="12"/>
      <c r="D480" s="14"/>
      <c r="E480" s="214"/>
      <c r="F480" s="42"/>
      <c r="G480" s="20"/>
      <c r="H480" s="26"/>
      <c r="I480" s="20"/>
      <c r="J480" s="20"/>
    </row>
    <row r="481" spans="1:10" x14ac:dyDescent="0.25">
      <c r="A481" s="12"/>
      <c r="B481" s="12"/>
      <c r="C481" s="12"/>
      <c r="D481" s="14"/>
      <c r="E481" s="214"/>
      <c r="F481" s="42"/>
      <c r="G481" s="20"/>
      <c r="H481" s="26"/>
      <c r="I481" s="20"/>
      <c r="J481" s="20"/>
    </row>
    <row r="482" spans="1:10" x14ac:dyDescent="0.25">
      <c r="A482" s="12"/>
      <c r="B482" s="12"/>
      <c r="C482" s="12"/>
      <c r="D482" s="14"/>
      <c r="E482" s="214"/>
      <c r="F482" s="42"/>
      <c r="G482" s="20"/>
      <c r="H482" s="26"/>
      <c r="I482" s="20"/>
      <c r="J482" s="20"/>
    </row>
    <row r="483" spans="1:10" x14ac:dyDescent="0.25">
      <c r="A483" s="12"/>
      <c r="B483" s="12"/>
      <c r="C483" s="12"/>
      <c r="D483" s="14"/>
      <c r="E483" s="214"/>
      <c r="F483" s="42"/>
      <c r="G483" s="20"/>
      <c r="H483" s="26"/>
      <c r="I483" s="20"/>
      <c r="J483" s="20"/>
    </row>
    <row r="484" spans="1:10" x14ac:dyDescent="0.25">
      <c r="A484" s="12"/>
      <c r="B484" s="12"/>
      <c r="C484" s="12"/>
      <c r="D484" s="14"/>
      <c r="E484" s="214"/>
      <c r="F484" s="42"/>
      <c r="G484" s="20"/>
      <c r="H484" s="26"/>
      <c r="I484" s="20"/>
      <c r="J484" s="20"/>
    </row>
    <row r="485" spans="1:10" x14ac:dyDescent="0.25">
      <c r="A485" s="12"/>
      <c r="B485" s="12"/>
      <c r="C485" s="12"/>
      <c r="D485" s="14"/>
      <c r="E485" s="214"/>
      <c r="F485" s="42"/>
      <c r="G485" s="20"/>
      <c r="H485" s="26"/>
      <c r="I485" s="20"/>
      <c r="J485" s="20"/>
    </row>
    <row r="486" spans="1:10" x14ac:dyDescent="0.25">
      <c r="A486" s="12"/>
      <c r="B486" s="12"/>
      <c r="C486" s="12"/>
      <c r="D486" s="14"/>
      <c r="E486" s="214"/>
      <c r="F486" s="42"/>
      <c r="G486" s="20"/>
      <c r="H486" s="26"/>
      <c r="I486" s="20"/>
      <c r="J486" s="20"/>
    </row>
    <row r="487" spans="1:10" x14ac:dyDescent="0.25">
      <c r="A487" s="12"/>
      <c r="B487" s="12"/>
      <c r="C487" s="12"/>
      <c r="D487" s="14"/>
      <c r="E487" s="214"/>
      <c r="F487" s="42"/>
      <c r="G487" s="20"/>
      <c r="H487" s="26"/>
      <c r="I487" s="20"/>
      <c r="J487" s="20"/>
    </row>
    <row r="488" spans="1:10" x14ac:dyDescent="0.25">
      <c r="A488" s="12"/>
      <c r="B488" s="12"/>
      <c r="C488" s="12"/>
      <c r="D488" s="14"/>
      <c r="E488" s="214"/>
      <c r="F488" s="42"/>
      <c r="G488" s="20"/>
      <c r="H488" s="26"/>
      <c r="I488" s="20"/>
      <c r="J488" s="20"/>
    </row>
    <row r="489" spans="1:10" x14ac:dyDescent="0.25">
      <c r="A489" s="12"/>
      <c r="B489" s="12"/>
      <c r="C489" s="12"/>
      <c r="D489" s="14"/>
      <c r="E489" s="214"/>
      <c r="F489" s="42"/>
      <c r="G489" s="20"/>
      <c r="H489" s="26"/>
      <c r="I489" s="20"/>
      <c r="J489" s="20"/>
    </row>
    <row r="490" spans="1:10" x14ac:dyDescent="0.25">
      <c r="A490" s="12"/>
      <c r="B490" s="12"/>
      <c r="C490" s="12"/>
      <c r="D490" s="14"/>
      <c r="E490" s="214"/>
      <c r="F490" s="42"/>
      <c r="G490" s="20"/>
      <c r="H490" s="26"/>
      <c r="I490" s="20"/>
      <c r="J490" s="20"/>
    </row>
    <row r="491" spans="1:10" x14ac:dyDescent="0.25">
      <c r="A491" s="12"/>
      <c r="B491" s="12"/>
      <c r="C491" s="12"/>
      <c r="D491" s="14"/>
      <c r="E491" s="214"/>
      <c r="F491" s="42"/>
      <c r="G491" s="20"/>
      <c r="H491" s="26"/>
      <c r="I491" s="20"/>
      <c r="J491" s="20"/>
    </row>
    <row r="492" spans="1:10" x14ac:dyDescent="0.25">
      <c r="A492" s="12"/>
      <c r="B492" s="12"/>
      <c r="C492" s="12"/>
      <c r="D492" s="14"/>
      <c r="E492" s="214"/>
      <c r="F492" s="42"/>
      <c r="G492" s="20"/>
      <c r="H492" s="26"/>
      <c r="I492" s="20"/>
      <c r="J492" s="20"/>
    </row>
    <row r="493" spans="1:10" x14ac:dyDescent="0.25">
      <c r="A493" s="12"/>
      <c r="B493" s="12"/>
      <c r="C493" s="12"/>
      <c r="D493" s="14"/>
      <c r="E493" s="214"/>
      <c r="F493" s="42"/>
      <c r="G493" s="20"/>
      <c r="H493" s="26"/>
      <c r="I493" s="20"/>
      <c r="J493" s="20"/>
    </row>
    <row r="494" spans="1:10" x14ac:dyDescent="0.25">
      <c r="A494" s="12"/>
      <c r="B494" s="12"/>
      <c r="C494" s="12"/>
      <c r="D494" s="14"/>
      <c r="E494" s="214"/>
      <c r="F494" s="42"/>
      <c r="G494" s="20"/>
      <c r="H494" s="26"/>
      <c r="I494" s="20"/>
      <c r="J494" s="20"/>
    </row>
    <row r="495" spans="1:10" x14ac:dyDescent="0.25">
      <c r="A495" s="12"/>
      <c r="B495" s="12"/>
      <c r="C495" s="12"/>
      <c r="D495" s="14"/>
      <c r="E495" s="214"/>
      <c r="F495" s="42"/>
      <c r="G495" s="20"/>
      <c r="H495" s="26"/>
      <c r="I495" s="20"/>
      <c r="J495" s="20"/>
    </row>
    <row r="496" spans="1:10" x14ac:dyDescent="0.25">
      <c r="A496" s="12"/>
      <c r="B496" s="12"/>
      <c r="C496" s="12"/>
      <c r="D496" s="14"/>
      <c r="E496" s="214"/>
      <c r="F496" s="42"/>
      <c r="G496" s="20"/>
      <c r="H496" s="26"/>
      <c r="I496" s="20"/>
      <c r="J496" s="20"/>
    </row>
    <row r="497" spans="1:10" x14ac:dyDescent="0.25">
      <c r="A497" s="12"/>
      <c r="B497" s="12"/>
      <c r="C497" s="12"/>
      <c r="D497" s="14"/>
      <c r="E497" s="214"/>
      <c r="F497" s="42"/>
      <c r="G497" s="20"/>
      <c r="H497" s="26"/>
      <c r="I497" s="20"/>
      <c r="J497" s="20"/>
    </row>
    <row r="498" spans="1:10" x14ac:dyDescent="0.25">
      <c r="A498" s="12"/>
      <c r="B498" s="12"/>
      <c r="C498" s="12"/>
      <c r="D498" s="14"/>
      <c r="E498" s="214"/>
      <c r="F498" s="42"/>
      <c r="G498" s="20"/>
      <c r="H498" s="26"/>
      <c r="I498" s="20"/>
      <c r="J498" s="20"/>
    </row>
    <row r="499" spans="1:10" x14ac:dyDescent="0.25">
      <c r="A499" s="12"/>
      <c r="B499" s="12"/>
      <c r="C499" s="12"/>
      <c r="D499" s="14"/>
      <c r="E499" s="214"/>
      <c r="F499" s="42"/>
      <c r="G499" s="20"/>
      <c r="H499" s="26"/>
      <c r="I499" s="20"/>
      <c r="J499" s="20"/>
    </row>
    <row r="500" spans="1:10" x14ac:dyDescent="0.25">
      <c r="A500" s="12"/>
      <c r="B500" s="12"/>
      <c r="C500" s="12"/>
      <c r="D500" s="14"/>
      <c r="E500" s="214"/>
      <c r="F500" s="42"/>
      <c r="G500" s="20"/>
      <c r="H500" s="26"/>
      <c r="I500" s="20"/>
      <c r="J500" s="20"/>
    </row>
    <row r="501" spans="1:10" x14ac:dyDescent="0.25">
      <c r="A501" s="12"/>
      <c r="B501" s="12"/>
      <c r="C501" s="12"/>
      <c r="D501" s="14"/>
      <c r="E501" s="214"/>
      <c r="F501" s="42"/>
      <c r="G501" s="20"/>
      <c r="H501" s="26"/>
      <c r="I501" s="20"/>
      <c r="J501" s="20"/>
    </row>
    <row r="502" spans="1:10" x14ac:dyDescent="0.25">
      <c r="A502" s="12"/>
      <c r="B502" s="12"/>
      <c r="C502" s="12"/>
      <c r="D502" s="14"/>
      <c r="E502" s="214"/>
      <c r="F502" s="42"/>
      <c r="G502" s="20"/>
      <c r="H502" s="26"/>
      <c r="I502" s="20"/>
      <c r="J502" s="20"/>
    </row>
    <row r="503" spans="1:10" x14ac:dyDescent="0.25">
      <c r="A503" s="12"/>
      <c r="B503" s="12"/>
      <c r="C503" s="12"/>
      <c r="D503" s="14"/>
      <c r="E503" s="214"/>
      <c r="F503" s="42"/>
      <c r="G503" s="20"/>
      <c r="H503" s="26"/>
      <c r="I503" s="20"/>
      <c r="J503" s="20"/>
    </row>
    <row r="504" spans="1:10" x14ac:dyDescent="0.25">
      <c r="A504" s="12"/>
      <c r="B504" s="12"/>
      <c r="C504" s="12"/>
      <c r="D504" s="14"/>
      <c r="E504" s="214"/>
      <c r="F504" s="42"/>
      <c r="G504" s="20"/>
      <c r="H504" s="26"/>
      <c r="I504" s="20"/>
      <c r="J504" s="20"/>
    </row>
    <row r="505" spans="1:10" x14ac:dyDescent="0.25">
      <c r="A505" s="12"/>
      <c r="B505" s="12"/>
      <c r="C505" s="12"/>
      <c r="D505" s="14"/>
      <c r="E505" s="214"/>
      <c r="F505" s="42"/>
      <c r="G505" s="20"/>
      <c r="H505" s="26"/>
      <c r="I505" s="20"/>
      <c r="J505" s="20"/>
    </row>
    <row r="506" spans="1:10" x14ac:dyDescent="0.25">
      <c r="A506" s="12"/>
      <c r="B506" s="12"/>
      <c r="C506" s="12"/>
      <c r="D506" s="14"/>
      <c r="E506" s="214"/>
      <c r="F506" s="42"/>
      <c r="G506" s="20"/>
      <c r="H506" s="26"/>
      <c r="I506" s="20"/>
      <c r="J506" s="20"/>
    </row>
    <row r="507" spans="1:10" x14ac:dyDescent="0.25">
      <c r="A507" s="12"/>
      <c r="B507" s="12"/>
      <c r="C507" s="12"/>
      <c r="D507" s="14"/>
      <c r="E507" s="214"/>
      <c r="F507" s="42"/>
      <c r="G507" s="20"/>
      <c r="H507" s="26"/>
      <c r="I507" s="20"/>
      <c r="J507" s="20"/>
    </row>
    <row r="508" spans="1:10" x14ac:dyDescent="0.25">
      <c r="A508" s="12"/>
      <c r="B508" s="12"/>
      <c r="C508" s="12"/>
      <c r="D508" s="14"/>
      <c r="E508" s="214"/>
      <c r="F508" s="42"/>
      <c r="G508" s="20"/>
      <c r="H508" s="26"/>
      <c r="I508" s="20"/>
      <c r="J508" s="20"/>
    </row>
    <row r="509" spans="1:10" x14ac:dyDescent="0.25">
      <c r="A509" s="12"/>
      <c r="B509" s="12"/>
      <c r="C509" s="12"/>
      <c r="D509" s="14"/>
      <c r="E509" s="214"/>
      <c r="F509" s="42"/>
      <c r="G509" s="20"/>
      <c r="H509" s="26"/>
      <c r="I509" s="20"/>
      <c r="J509" s="20"/>
    </row>
    <row r="510" spans="1:10" x14ac:dyDescent="0.25">
      <c r="A510" s="12"/>
      <c r="B510" s="12"/>
      <c r="C510" s="12"/>
      <c r="D510" s="14"/>
      <c r="E510" s="214"/>
      <c r="F510" s="42"/>
      <c r="G510" s="20"/>
      <c r="H510" s="26"/>
      <c r="I510" s="20"/>
      <c r="J510" s="20"/>
    </row>
    <row r="511" spans="1:10" x14ac:dyDescent="0.25">
      <c r="A511" s="12"/>
      <c r="B511" s="12"/>
      <c r="C511" s="12"/>
      <c r="D511" s="14"/>
      <c r="E511" s="214"/>
      <c r="F511" s="42"/>
      <c r="G511" s="20"/>
      <c r="H511" s="26"/>
      <c r="I511" s="20"/>
      <c r="J511" s="20"/>
    </row>
    <row r="512" spans="1:10" x14ac:dyDescent="0.25">
      <c r="A512" s="12"/>
      <c r="B512" s="12"/>
      <c r="C512" s="12"/>
      <c r="D512" s="14"/>
      <c r="E512" s="214"/>
      <c r="F512" s="42"/>
      <c r="G512" s="20"/>
      <c r="H512" s="26"/>
      <c r="I512" s="20"/>
      <c r="J512" s="20"/>
    </row>
    <row r="513" spans="1:10" x14ac:dyDescent="0.25">
      <c r="A513" s="12"/>
      <c r="B513" s="12"/>
      <c r="C513" s="12"/>
      <c r="D513" s="14"/>
      <c r="E513" s="214"/>
      <c r="F513" s="42"/>
      <c r="G513" s="20"/>
      <c r="H513" s="26"/>
      <c r="I513" s="20"/>
      <c r="J513" s="20"/>
    </row>
    <row r="514" spans="1:10" x14ac:dyDescent="0.25">
      <c r="A514" s="12"/>
      <c r="B514" s="12"/>
      <c r="C514" s="12"/>
      <c r="D514" s="14"/>
      <c r="E514" s="214"/>
      <c r="F514" s="42"/>
      <c r="G514" s="20"/>
      <c r="H514" s="26"/>
      <c r="I514" s="20"/>
      <c r="J514" s="20"/>
    </row>
    <row r="515" spans="1:10" x14ac:dyDescent="0.25">
      <c r="A515" s="12"/>
      <c r="B515" s="12"/>
      <c r="C515" s="12"/>
      <c r="D515" s="14"/>
      <c r="E515" s="214"/>
      <c r="F515" s="42"/>
      <c r="G515" s="20"/>
      <c r="H515" s="26"/>
      <c r="I515" s="20"/>
      <c r="J515" s="20"/>
    </row>
    <row r="516" spans="1:10" x14ac:dyDescent="0.25">
      <c r="A516" s="12"/>
      <c r="B516" s="12"/>
      <c r="C516" s="12"/>
      <c r="D516" s="14"/>
      <c r="E516" s="214"/>
      <c r="F516" s="42"/>
      <c r="G516" s="20"/>
      <c r="H516" s="26"/>
      <c r="I516" s="20"/>
      <c r="J516" s="20"/>
    </row>
    <row r="517" spans="1:10" x14ac:dyDescent="0.25">
      <c r="A517" s="12"/>
      <c r="B517" s="12"/>
      <c r="C517" s="12"/>
      <c r="D517" s="14"/>
      <c r="E517" s="214"/>
      <c r="F517" s="42"/>
      <c r="G517" s="20"/>
      <c r="H517" s="26"/>
      <c r="I517" s="20"/>
      <c r="J517" s="20"/>
    </row>
    <row r="518" spans="1:10" x14ac:dyDescent="0.25">
      <c r="A518" s="12"/>
      <c r="B518" s="12"/>
      <c r="C518" s="12"/>
      <c r="D518" s="14"/>
      <c r="E518" s="214"/>
      <c r="F518" s="42"/>
      <c r="G518" s="20"/>
      <c r="H518" s="26"/>
      <c r="I518" s="20"/>
      <c r="J518" s="20"/>
    </row>
    <row r="519" spans="1:10" x14ac:dyDescent="0.25">
      <c r="A519" s="12"/>
      <c r="B519" s="12"/>
      <c r="C519" s="12"/>
      <c r="D519" s="14"/>
      <c r="E519" s="214"/>
      <c r="F519" s="42"/>
      <c r="G519" s="20"/>
      <c r="H519" s="26"/>
      <c r="I519" s="20"/>
      <c r="J519" s="20"/>
    </row>
    <row r="520" spans="1:10" x14ac:dyDescent="0.25">
      <c r="A520" s="12"/>
      <c r="B520" s="12"/>
      <c r="C520" s="12"/>
      <c r="D520" s="14"/>
      <c r="E520" s="214"/>
      <c r="F520" s="42"/>
      <c r="G520" s="20"/>
      <c r="H520" s="26"/>
      <c r="I520" s="20"/>
      <c r="J520" s="20"/>
    </row>
    <row r="521" spans="1:10" x14ac:dyDescent="0.25">
      <c r="A521" s="12"/>
      <c r="B521" s="12"/>
      <c r="C521" s="12"/>
      <c r="D521" s="14"/>
      <c r="E521" s="214"/>
      <c r="F521" s="42"/>
      <c r="G521" s="20"/>
      <c r="H521" s="26"/>
      <c r="I521" s="20"/>
      <c r="J521" s="20"/>
    </row>
    <row r="522" spans="1:10" x14ac:dyDescent="0.25">
      <c r="A522" s="12"/>
      <c r="B522" s="12"/>
      <c r="C522" s="12"/>
      <c r="D522" s="14"/>
      <c r="E522" s="214"/>
      <c r="F522" s="42"/>
      <c r="G522" s="20"/>
      <c r="H522" s="26"/>
      <c r="I522" s="20"/>
      <c r="J522" s="20"/>
    </row>
    <row r="523" spans="1:10" x14ac:dyDescent="0.25">
      <c r="A523" s="12"/>
      <c r="B523" s="12"/>
      <c r="C523" s="12"/>
      <c r="D523" s="14"/>
      <c r="E523" s="214"/>
      <c r="F523" s="42"/>
      <c r="G523" s="20"/>
      <c r="H523" s="26"/>
      <c r="I523" s="20"/>
      <c r="J523" s="20"/>
    </row>
    <row r="524" spans="1:10" x14ac:dyDescent="0.25">
      <c r="A524" s="12"/>
      <c r="B524" s="12"/>
      <c r="C524" s="12"/>
      <c r="D524" s="14"/>
      <c r="E524" s="214"/>
      <c r="F524" s="42"/>
      <c r="G524" s="20"/>
      <c r="H524" s="26"/>
      <c r="I524" s="20"/>
      <c r="J524" s="20"/>
    </row>
    <row r="525" spans="1:10" x14ac:dyDescent="0.25">
      <c r="A525" s="12"/>
      <c r="B525" s="12"/>
      <c r="C525" s="12"/>
      <c r="D525" s="14"/>
      <c r="E525" s="214"/>
      <c r="F525" s="42"/>
      <c r="G525" s="20"/>
      <c r="H525" s="26"/>
      <c r="I525" s="20"/>
      <c r="J525" s="20"/>
    </row>
    <row r="526" spans="1:10" x14ac:dyDescent="0.25">
      <c r="A526" s="12"/>
      <c r="B526" s="12"/>
      <c r="C526" s="12"/>
      <c r="D526" s="14"/>
      <c r="E526" s="214"/>
      <c r="F526" s="42"/>
      <c r="G526" s="20"/>
      <c r="H526" s="26"/>
      <c r="I526" s="20"/>
      <c r="J526" s="20"/>
    </row>
    <row r="527" spans="1:10" x14ac:dyDescent="0.25">
      <c r="A527" s="12"/>
      <c r="B527" s="12"/>
      <c r="C527" s="12"/>
      <c r="D527" s="14"/>
      <c r="E527" s="214"/>
      <c r="F527" s="42"/>
      <c r="G527" s="20"/>
      <c r="H527" s="26"/>
      <c r="I527" s="20"/>
      <c r="J527" s="20"/>
    </row>
    <row r="528" spans="1:10" x14ac:dyDescent="0.25">
      <c r="A528" s="12"/>
      <c r="B528" s="12"/>
      <c r="C528" s="12"/>
      <c r="D528" s="14"/>
      <c r="E528" s="214"/>
      <c r="F528" s="42"/>
      <c r="G528" s="20"/>
      <c r="H528" s="26"/>
      <c r="I528" s="20"/>
      <c r="J528" s="20"/>
    </row>
    <row r="529" spans="1:10" x14ac:dyDescent="0.25">
      <c r="A529" s="12"/>
      <c r="B529" s="12"/>
      <c r="C529" s="12"/>
      <c r="D529" s="14"/>
      <c r="E529" s="214"/>
      <c r="F529" s="42"/>
      <c r="G529" s="20"/>
      <c r="H529" s="26"/>
      <c r="I529" s="20"/>
      <c r="J529" s="20"/>
    </row>
    <row r="530" spans="1:10" x14ac:dyDescent="0.25">
      <c r="A530" s="12"/>
      <c r="B530" s="12"/>
      <c r="C530" s="12"/>
      <c r="D530" s="14"/>
      <c r="E530" s="214"/>
      <c r="F530" s="42"/>
      <c r="G530" s="20"/>
      <c r="H530" s="26"/>
      <c r="I530" s="20"/>
      <c r="J530" s="20"/>
    </row>
    <row r="531" spans="1:10" x14ac:dyDescent="0.25">
      <c r="A531" s="12"/>
      <c r="B531" s="12"/>
      <c r="C531" s="12"/>
      <c r="D531" s="14"/>
      <c r="E531" s="214"/>
      <c r="F531" s="42"/>
      <c r="G531" s="20"/>
      <c r="H531" s="26"/>
      <c r="I531" s="20"/>
      <c r="J531" s="20"/>
    </row>
    <row r="532" spans="1:10" x14ac:dyDescent="0.25">
      <c r="A532" s="12"/>
      <c r="B532" s="12"/>
      <c r="C532" s="12"/>
      <c r="D532" s="14"/>
      <c r="E532" s="214"/>
      <c r="F532" s="42"/>
      <c r="G532" s="20"/>
      <c r="H532" s="26"/>
      <c r="I532" s="20"/>
      <c r="J532" s="20"/>
    </row>
    <row r="533" spans="1:10" x14ac:dyDescent="0.25">
      <c r="A533" s="12"/>
      <c r="B533" s="12"/>
      <c r="C533" s="12"/>
      <c r="D533" s="14"/>
      <c r="E533" s="214"/>
      <c r="F533" s="42"/>
      <c r="G533" s="20"/>
      <c r="H533" s="26"/>
      <c r="I533" s="20"/>
      <c r="J533" s="20"/>
    </row>
    <row r="534" spans="1:10" x14ac:dyDescent="0.25">
      <c r="A534" s="12"/>
      <c r="B534" s="12"/>
      <c r="C534" s="12"/>
      <c r="D534" s="14"/>
      <c r="E534" s="214"/>
      <c r="F534" s="42"/>
      <c r="G534" s="20"/>
      <c r="H534" s="26"/>
      <c r="I534" s="20"/>
      <c r="J534" s="20"/>
    </row>
    <row r="535" spans="1:10" x14ac:dyDescent="0.25">
      <c r="A535" s="12"/>
      <c r="B535" s="12"/>
      <c r="C535" s="12"/>
      <c r="D535" s="14"/>
      <c r="E535" s="214"/>
      <c r="F535" s="42"/>
      <c r="G535" s="20"/>
      <c r="H535" s="26"/>
      <c r="I535" s="20"/>
      <c r="J535" s="20"/>
    </row>
    <row r="536" spans="1:10" x14ac:dyDescent="0.25">
      <c r="A536" s="12"/>
      <c r="B536" s="12"/>
      <c r="C536" s="12"/>
      <c r="D536" s="14"/>
      <c r="E536" s="214"/>
      <c r="F536" s="42"/>
      <c r="G536" s="20"/>
      <c r="H536" s="26"/>
      <c r="I536" s="20"/>
      <c r="J536" s="20"/>
    </row>
    <row r="537" spans="1:10" x14ac:dyDescent="0.25">
      <c r="A537" s="12"/>
      <c r="B537" s="12"/>
      <c r="C537" s="12"/>
      <c r="D537" s="14"/>
      <c r="E537" s="214"/>
      <c r="F537" s="42"/>
      <c r="G537" s="20"/>
      <c r="H537" s="26"/>
      <c r="I537" s="20"/>
      <c r="J537" s="20"/>
    </row>
    <row r="538" spans="1:10" x14ac:dyDescent="0.25">
      <c r="A538" s="12"/>
      <c r="B538" s="12"/>
      <c r="C538" s="12"/>
      <c r="D538" s="14"/>
      <c r="E538" s="214"/>
      <c r="F538" s="42"/>
      <c r="G538" s="20"/>
      <c r="H538" s="26"/>
      <c r="I538" s="20"/>
      <c r="J538" s="20"/>
    </row>
    <row r="539" spans="1:10" x14ac:dyDescent="0.25">
      <c r="A539" s="12"/>
      <c r="B539" s="12"/>
      <c r="C539" s="12"/>
      <c r="D539" s="14"/>
      <c r="E539" s="214"/>
      <c r="F539" s="42"/>
      <c r="G539" s="20"/>
      <c r="H539" s="26"/>
      <c r="I539" s="20"/>
      <c r="J539" s="20"/>
    </row>
    <row r="540" spans="1:10" x14ac:dyDescent="0.25">
      <c r="A540" s="12"/>
      <c r="B540" s="12"/>
      <c r="C540" s="12"/>
      <c r="D540" s="14"/>
      <c r="E540" s="214"/>
      <c r="F540" s="42"/>
      <c r="G540" s="20"/>
      <c r="H540" s="26"/>
      <c r="I540" s="20"/>
      <c r="J540" s="20"/>
    </row>
    <row r="541" spans="1:10" x14ac:dyDescent="0.25">
      <c r="A541" s="12"/>
      <c r="B541" s="12"/>
      <c r="C541" s="12"/>
      <c r="D541" s="14"/>
      <c r="E541" s="214"/>
      <c r="F541" s="42"/>
      <c r="G541" s="20"/>
      <c r="H541" s="26"/>
      <c r="I541" s="20"/>
      <c r="J541" s="20"/>
    </row>
    <row r="542" spans="1:10" x14ac:dyDescent="0.25">
      <c r="A542" s="12"/>
      <c r="B542" s="12"/>
      <c r="C542" s="12"/>
      <c r="D542" s="14"/>
      <c r="E542" s="214"/>
      <c r="F542" s="42"/>
      <c r="G542" s="20"/>
      <c r="H542" s="26"/>
      <c r="I542" s="20"/>
      <c r="J542" s="20"/>
    </row>
    <row r="543" spans="1:10" x14ac:dyDescent="0.25">
      <c r="A543" s="12"/>
      <c r="B543" s="12"/>
      <c r="C543" s="12"/>
      <c r="D543" s="14"/>
      <c r="E543" s="214"/>
      <c r="F543" s="42"/>
      <c r="G543" s="20"/>
      <c r="H543" s="26"/>
      <c r="I543" s="20"/>
      <c r="J543" s="20"/>
    </row>
    <row r="544" spans="1:10" x14ac:dyDescent="0.25">
      <c r="A544" s="12"/>
      <c r="B544" s="12"/>
      <c r="C544" s="12"/>
      <c r="D544" s="14"/>
      <c r="E544" s="214"/>
      <c r="F544" s="42"/>
      <c r="G544" s="20"/>
      <c r="H544" s="26"/>
      <c r="I544" s="20"/>
      <c r="J544" s="20"/>
    </row>
    <row r="545" spans="1:10" x14ac:dyDescent="0.25">
      <c r="A545" s="12"/>
      <c r="B545" s="12"/>
      <c r="C545" s="12"/>
      <c r="D545" s="14"/>
      <c r="E545" s="214"/>
      <c r="F545" s="42"/>
      <c r="G545" s="20"/>
      <c r="H545" s="26"/>
      <c r="I545" s="20"/>
      <c r="J545" s="20"/>
    </row>
    <row r="546" spans="1:10" x14ac:dyDescent="0.25">
      <c r="A546" s="12"/>
      <c r="B546" s="12"/>
      <c r="C546" s="12"/>
      <c r="D546" s="14"/>
      <c r="E546" s="214"/>
      <c r="F546" s="42"/>
      <c r="G546" s="20"/>
      <c r="H546" s="26"/>
      <c r="I546" s="20"/>
      <c r="J546" s="20"/>
    </row>
    <row r="547" spans="1:10" x14ac:dyDescent="0.25">
      <c r="A547" s="12"/>
      <c r="B547" s="12"/>
      <c r="C547" s="12"/>
      <c r="D547" s="14"/>
      <c r="E547" s="214"/>
      <c r="F547" s="42"/>
      <c r="G547" s="20"/>
      <c r="H547" s="26"/>
      <c r="I547" s="20"/>
      <c r="J547" s="20"/>
    </row>
    <row r="548" spans="1:10" x14ac:dyDescent="0.25">
      <c r="A548" s="12"/>
      <c r="B548" s="12"/>
      <c r="C548" s="12"/>
      <c r="D548" s="14"/>
      <c r="E548" s="214"/>
      <c r="F548" s="42"/>
      <c r="G548" s="20"/>
      <c r="H548" s="26"/>
      <c r="I548" s="20"/>
      <c r="J548" s="20"/>
    </row>
    <row r="549" spans="1:10" x14ac:dyDescent="0.25">
      <c r="A549" s="12"/>
      <c r="B549" s="12"/>
      <c r="C549" s="12"/>
      <c r="D549" s="14"/>
      <c r="E549" s="214"/>
      <c r="F549" s="42"/>
      <c r="G549" s="20"/>
      <c r="H549" s="26"/>
      <c r="I549" s="20"/>
      <c r="J549" s="20"/>
    </row>
    <row r="550" spans="1:10" x14ac:dyDescent="0.25">
      <c r="A550" s="12"/>
      <c r="B550" s="12"/>
      <c r="C550" s="12"/>
      <c r="D550" s="14"/>
      <c r="E550" s="214"/>
      <c r="F550" s="42"/>
      <c r="G550" s="20"/>
      <c r="H550" s="26"/>
      <c r="I550" s="20"/>
      <c r="J550" s="20"/>
    </row>
    <row r="551" spans="1:10" x14ac:dyDescent="0.25">
      <c r="A551" s="12"/>
      <c r="B551" s="12"/>
      <c r="C551" s="12"/>
      <c r="D551" s="14"/>
      <c r="E551" s="214"/>
      <c r="F551" s="42"/>
      <c r="G551" s="20"/>
      <c r="H551" s="26"/>
      <c r="I551" s="20"/>
      <c r="J551" s="20"/>
    </row>
    <row r="552" spans="1:10" x14ac:dyDescent="0.25">
      <c r="A552" s="12"/>
      <c r="B552" s="12"/>
      <c r="C552" s="12"/>
      <c r="D552" s="14"/>
      <c r="E552" s="214"/>
      <c r="F552" s="42"/>
      <c r="G552" s="20"/>
      <c r="H552" s="26"/>
      <c r="I552" s="20"/>
      <c r="J552" s="20"/>
    </row>
    <row r="553" spans="1:10" x14ac:dyDescent="0.25">
      <c r="A553" s="12"/>
      <c r="B553" s="12"/>
      <c r="C553" s="12"/>
      <c r="D553" s="14"/>
      <c r="E553" s="214"/>
      <c r="F553" s="42"/>
      <c r="G553" s="20"/>
      <c r="H553" s="26"/>
      <c r="I553" s="20"/>
      <c r="J553" s="20"/>
    </row>
    <row r="554" spans="1:10" x14ac:dyDescent="0.25">
      <c r="A554" s="12"/>
      <c r="B554" s="12"/>
      <c r="C554" s="12"/>
      <c r="D554" s="14"/>
      <c r="E554" s="214"/>
      <c r="F554" s="42"/>
      <c r="G554" s="20"/>
      <c r="H554" s="26"/>
      <c r="I554" s="20"/>
      <c r="J554" s="20"/>
    </row>
    <row r="555" spans="1:10" x14ac:dyDescent="0.25">
      <c r="A555" s="12"/>
      <c r="B555" s="12"/>
      <c r="C555" s="12"/>
      <c r="D555" s="14"/>
      <c r="E555" s="214"/>
      <c r="F555" s="42"/>
      <c r="G555" s="20"/>
      <c r="H555" s="26"/>
      <c r="I555" s="20"/>
      <c r="J555" s="20"/>
    </row>
    <row r="556" spans="1:10" x14ac:dyDescent="0.25">
      <c r="A556" s="12"/>
      <c r="B556" s="12"/>
      <c r="C556" s="12"/>
      <c r="D556" s="14"/>
      <c r="E556" s="214"/>
      <c r="F556" s="42"/>
      <c r="G556" s="20"/>
      <c r="H556" s="26"/>
      <c r="I556" s="20"/>
      <c r="J556" s="20"/>
    </row>
    <row r="557" spans="1:10" x14ac:dyDescent="0.25">
      <c r="A557" s="12"/>
      <c r="B557" s="12"/>
      <c r="C557" s="12"/>
      <c r="D557" s="14"/>
      <c r="E557" s="214"/>
      <c r="F557" s="42"/>
      <c r="G557" s="20"/>
      <c r="H557" s="26"/>
      <c r="I557" s="20"/>
      <c r="J557" s="20"/>
    </row>
    <row r="558" spans="1:10" x14ac:dyDescent="0.25">
      <c r="A558" s="12"/>
      <c r="B558" s="12"/>
      <c r="C558" s="12"/>
      <c r="D558" s="14"/>
      <c r="E558" s="214"/>
      <c r="F558" s="42"/>
      <c r="G558" s="20"/>
      <c r="H558" s="26"/>
      <c r="I558" s="20"/>
      <c r="J558" s="20"/>
    </row>
    <row r="559" spans="1:10" x14ac:dyDescent="0.25">
      <c r="A559" s="12"/>
      <c r="B559" s="12"/>
      <c r="C559" s="12"/>
      <c r="D559" s="14"/>
      <c r="E559" s="214"/>
      <c r="F559" s="42"/>
      <c r="G559" s="20"/>
      <c r="H559" s="26"/>
      <c r="I559" s="20"/>
      <c r="J559" s="20"/>
    </row>
    <row r="560" spans="1:10" x14ac:dyDescent="0.25">
      <c r="A560" s="12"/>
      <c r="B560" s="12"/>
      <c r="C560" s="12"/>
      <c r="D560" s="14"/>
      <c r="E560" s="214"/>
      <c r="F560" s="42"/>
      <c r="G560" s="20"/>
      <c r="H560" s="26"/>
      <c r="I560" s="20"/>
      <c r="J560" s="20"/>
    </row>
    <row r="561" spans="1:10" x14ac:dyDescent="0.25">
      <c r="A561" s="12"/>
      <c r="B561" s="12"/>
      <c r="C561" s="12"/>
      <c r="D561" s="14"/>
      <c r="E561" s="214"/>
      <c r="F561" s="42"/>
      <c r="G561" s="20"/>
      <c r="H561" s="26"/>
      <c r="I561" s="20"/>
      <c r="J561" s="20"/>
    </row>
    <row r="562" spans="1:10" x14ac:dyDescent="0.25">
      <c r="A562" s="12"/>
      <c r="B562" s="12"/>
      <c r="C562" s="12"/>
      <c r="D562" s="14"/>
      <c r="E562" s="214"/>
      <c r="F562" s="42"/>
      <c r="G562" s="20"/>
      <c r="H562" s="26"/>
      <c r="I562" s="20"/>
      <c r="J562" s="20"/>
    </row>
    <row r="563" spans="1:10" x14ac:dyDescent="0.25">
      <c r="A563" s="12"/>
      <c r="B563" s="12"/>
      <c r="C563" s="12"/>
      <c r="D563" s="14"/>
      <c r="E563" s="214"/>
      <c r="F563" s="42"/>
      <c r="G563" s="20"/>
      <c r="H563" s="26"/>
      <c r="I563" s="20"/>
      <c r="J563" s="20"/>
    </row>
    <row r="564" spans="1:10" x14ac:dyDescent="0.25">
      <c r="A564" s="12"/>
      <c r="B564" s="12"/>
      <c r="C564" s="12"/>
      <c r="D564" s="14"/>
      <c r="E564" s="214"/>
      <c r="F564" s="42"/>
      <c r="G564" s="20"/>
      <c r="H564" s="26"/>
      <c r="I564" s="20"/>
      <c r="J564" s="20"/>
    </row>
    <row r="565" spans="1:10" x14ac:dyDescent="0.25">
      <c r="A565" s="12"/>
      <c r="B565" s="12"/>
      <c r="C565" s="12"/>
      <c r="D565" s="14"/>
      <c r="E565" s="214"/>
      <c r="F565" s="42"/>
      <c r="G565" s="20"/>
      <c r="H565" s="26"/>
      <c r="I565" s="20"/>
      <c r="J565" s="20"/>
    </row>
    <row r="566" spans="1:10" x14ac:dyDescent="0.25">
      <c r="A566" s="12"/>
      <c r="B566" s="12"/>
      <c r="C566" s="12"/>
      <c r="D566" s="14"/>
      <c r="E566" s="214"/>
      <c r="F566" s="42"/>
      <c r="G566" s="20"/>
      <c r="H566" s="26"/>
      <c r="I566" s="20"/>
      <c r="J566" s="20"/>
    </row>
    <row r="567" spans="1:10" x14ac:dyDescent="0.25">
      <c r="A567" s="12"/>
      <c r="B567" s="12"/>
      <c r="C567" s="12"/>
      <c r="D567" s="14"/>
      <c r="E567" s="214"/>
      <c r="F567" s="42"/>
      <c r="G567" s="20"/>
      <c r="H567" s="26"/>
      <c r="I567" s="20"/>
      <c r="J567" s="20"/>
    </row>
    <row r="568" spans="1:10" x14ac:dyDescent="0.25">
      <c r="A568" s="12"/>
      <c r="B568" s="12"/>
      <c r="C568" s="12"/>
      <c r="D568" s="14"/>
      <c r="E568" s="214"/>
      <c r="F568" s="42"/>
      <c r="G568" s="20"/>
      <c r="H568" s="26"/>
      <c r="I568" s="20"/>
      <c r="J568" s="20"/>
    </row>
    <row r="569" spans="1:10" x14ac:dyDescent="0.25">
      <c r="A569" s="12"/>
      <c r="B569" s="12"/>
      <c r="C569" s="12"/>
      <c r="D569" s="14"/>
      <c r="E569" s="214"/>
      <c r="F569" s="42"/>
      <c r="G569" s="20"/>
      <c r="H569" s="26"/>
      <c r="I569" s="20"/>
      <c r="J569" s="20"/>
    </row>
    <row r="570" spans="1:10" x14ac:dyDescent="0.25">
      <c r="A570" s="12"/>
      <c r="B570" s="12"/>
      <c r="C570" s="12"/>
      <c r="D570" s="14"/>
      <c r="E570" s="214"/>
      <c r="F570" s="42"/>
      <c r="G570" s="20"/>
      <c r="H570" s="26"/>
      <c r="I570" s="20"/>
      <c r="J570" s="20"/>
    </row>
    <row r="571" spans="1:10" x14ac:dyDescent="0.25">
      <c r="A571" s="12"/>
      <c r="B571" s="12"/>
      <c r="C571" s="12"/>
      <c r="D571" s="14"/>
      <c r="E571" s="214"/>
      <c r="F571" s="42"/>
      <c r="G571" s="20"/>
      <c r="H571" s="26"/>
      <c r="I571" s="20"/>
      <c r="J571" s="20"/>
    </row>
    <row r="572" spans="1:10" x14ac:dyDescent="0.25">
      <c r="A572" s="12"/>
      <c r="B572" s="12"/>
      <c r="C572" s="12"/>
      <c r="D572" s="14"/>
      <c r="E572" s="214"/>
      <c r="F572" s="42"/>
      <c r="G572" s="20"/>
      <c r="H572" s="26"/>
      <c r="I572" s="20"/>
      <c r="J572" s="20"/>
    </row>
    <row r="573" spans="1:10" x14ac:dyDescent="0.25">
      <c r="A573" s="12"/>
      <c r="B573" s="12"/>
      <c r="C573" s="12"/>
      <c r="D573" s="14"/>
      <c r="E573" s="214"/>
      <c r="F573" s="42"/>
      <c r="G573" s="20"/>
      <c r="H573" s="26"/>
      <c r="I573" s="20"/>
      <c r="J573" s="20"/>
    </row>
    <row r="574" spans="1:10" x14ac:dyDescent="0.25">
      <c r="A574" s="12"/>
      <c r="B574" s="12"/>
      <c r="C574" s="12"/>
      <c r="D574" s="14"/>
      <c r="E574" s="214"/>
      <c r="F574" s="42"/>
      <c r="G574" s="20"/>
      <c r="H574" s="26"/>
      <c r="I574" s="20"/>
      <c r="J574" s="20"/>
    </row>
    <row r="575" spans="1:10" x14ac:dyDescent="0.25">
      <c r="A575" s="12"/>
      <c r="B575" s="12"/>
      <c r="C575" s="12"/>
      <c r="D575" s="14"/>
      <c r="E575" s="214"/>
      <c r="F575" s="42"/>
      <c r="G575" s="20"/>
      <c r="H575" s="26"/>
      <c r="I575" s="20"/>
      <c r="J575" s="20"/>
    </row>
    <row r="576" spans="1:10" x14ac:dyDescent="0.25">
      <c r="A576" s="12"/>
      <c r="B576" s="12"/>
      <c r="C576" s="12"/>
      <c r="D576" s="14"/>
      <c r="E576" s="214"/>
      <c r="F576" s="42"/>
      <c r="G576" s="20"/>
      <c r="H576" s="26"/>
      <c r="I576" s="20"/>
      <c r="J576" s="20"/>
    </row>
    <row r="577" spans="1:10" x14ac:dyDescent="0.25">
      <c r="A577" s="12"/>
      <c r="B577" s="12"/>
      <c r="C577" s="12"/>
      <c r="D577" s="14"/>
      <c r="E577" s="214"/>
      <c r="F577" s="42"/>
      <c r="G577" s="20"/>
      <c r="H577" s="26"/>
      <c r="I577" s="20"/>
      <c r="J577" s="20"/>
    </row>
    <row r="578" spans="1:10" x14ac:dyDescent="0.25">
      <c r="A578" s="12"/>
      <c r="B578" s="12"/>
      <c r="C578" s="12"/>
      <c r="D578" s="14"/>
      <c r="E578" s="214"/>
      <c r="F578" s="42"/>
      <c r="G578" s="20"/>
      <c r="H578" s="26"/>
      <c r="I578" s="20"/>
      <c r="J578" s="20"/>
    </row>
    <row r="579" spans="1:10" x14ac:dyDescent="0.25">
      <c r="A579" s="12"/>
      <c r="B579" s="12"/>
      <c r="C579" s="12"/>
      <c r="D579" s="14"/>
      <c r="E579" s="214"/>
      <c r="F579" s="42"/>
      <c r="G579" s="20"/>
      <c r="H579" s="26"/>
      <c r="I579" s="20"/>
      <c r="J579" s="20"/>
    </row>
    <row r="580" spans="1:10" x14ac:dyDescent="0.25">
      <c r="A580" s="12"/>
      <c r="B580" s="12"/>
      <c r="C580" s="12"/>
      <c r="D580" s="14"/>
      <c r="E580" s="214"/>
      <c r="F580" s="42"/>
      <c r="G580" s="20"/>
      <c r="H580" s="26"/>
      <c r="I580" s="20"/>
      <c r="J580" s="20"/>
    </row>
    <row r="581" spans="1:10" x14ac:dyDescent="0.25">
      <c r="A581" s="12"/>
      <c r="B581" s="12"/>
      <c r="C581" s="12"/>
      <c r="D581" s="14"/>
      <c r="E581" s="214"/>
      <c r="F581" s="42"/>
      <c r="G581" s="20"/>
      <c r="H581" s="26"/>
      <c r="I581" s="20"/>
      <c r="J581" s="20"/>
    </row>
    <row r="582" spans="1:10" x14ac:dyDescent="0.25">
      <c r="A582" s="12"/>
      <c r="B582" s="12"/>
      <c r="C582" s="12"/>
      <c r="D582" s="14"/>
      <c r="E582" s="214"/>
      <c r="F582" s="42"/>
      <c r="G582" s="20"/>
      <c r="H582" s="26"/>
      <c r="I582" s="20"/>
      <c r="J582" s="20"/>
    </row>
    <row r="583" spans="1:10" x14ac:dyDescent="0.25">
      <c r="A583" s="12"/>
      <c r="B583" s="12"/>
      <c r="C583" s="12"/>
      <c r="D583" s="14"/>
      <c r="E583" s="214"/>
      <c r="F583" s="42"/>
      <c r="G583" s="20"/>
      <c r="H583" s="26"/>
      <c r="I583" s="20"/>
      <c r="J583" s="20"/>
    </row>
    <row r="584" spans="1:10" x14ac:dyDescent="0.25">
      <c r="A584" s="12"/>
      <c r="B584" s="12"/>
      <c r="C584" s="12"/>
      <c r="D584" s="14"/>
      <c r="E584" s="214"/>
      <c r="F584" s="42"/>
      <c r="G584" s="20"/>
      <c r="H584" s="26"/>
      <c r="I584" s="20"/>
      <c r="J584" s="20"/>
    </row>
    <row r="585" spans="1:10" x14ac:dyDescent="0.25">
      <c r="A585" s="12"/>
      <c r="B585" s="12"/>
      <c r="C585" s="12"/>
      <c r="D585" s="14"/>
      <c r="E585" s="214"/>
      <c r="F585" s="42"/>
      <c r="G585" s="20"/>
      <c r="H585" s="26"/>
      <c r="I585" s="20"/>
      <c r="J585" s="20"/>
    </row>
    <row r="586" spans="1:10" x14ac:dyDescent="0.25">
      <c r="A586" s="12"/>
      <c r="B586" s="12"/>
      <c r="C586" s="12"/>
      <c r="D586" s="14"/>
      <c r="E586" s="214"/>
      <c r="F586" s="42"/>
      <c r="G586" s="20"/>
      <c r="H586" s="26"/>
      <c r="I586" s="20"/>
      <c r="J586" s="20"/>
    </row>
    <row r="587" spans="1:10" x14ac:dyDescent="0.25">
      <c r="A587" s="12"/>
      <c r="B587" s="12"/>
      <c r="C587" s="12"/>
      <c r="D587" s="14"/>
      <c r="E587" s="214"/>
      <c r="F587" s="42"/>
      <c r="G587" s="20"/>
      <c r="H587" s="26"/>
      <c r="I587" s="20"/>
      <c r="J587" s="20"/>
    </row>
    <row r="588" spans="1:10" x14ac:dyDescent="0.25">
      <c r="A588" s="12"/>
      <c r="B588" s="12"/>
      <c r="C588" s="12"/>
      <c r="D588" s="14"/>
      <c r="E588" s="214"/>
      <c r="F588" s="42"/>
      <c r="G588" s="20"/>
      <c r="H588" s="26"/>
      <c r="I588" s="20"/>
      <c r="J588" s="20"/>
    </row>
    <row r="589" spans="1:10" x14ac:dyDescent="0.25">
      <c r="A589" s="12"/>
      <c r="B589" s="12"/>
      <c r="C589" s="12"/>
      <c r="D589" s="14"/>
      <c r="E589" s="214"/>
      <c r="F589" s="42"/>
      <c r="G589" s="20"/>
      <c r="H589" s="26"/>
      <c r="I589" s="20"/>
      <c r="J589" s="20"/>
    </row>
    <row r="590" spans="1:10" x14ac:dyDescent="0.25">
      <c r="A590" s="12"/>
      <c r="B590" s="12"/>
      <c r="C590" s="12"/>
      <c r="D590" s="14"/>
      <c r="E590" s="214"/>
      <c r="F590" s="42"/>
      <c r="G590" s="20"/>
      <c r="H590" s="26"/>
      <c r="I590" s="20"/>
      <c r="J590" s="20"/>
    </row>
    <row r="591" spans="1:10" x14ac:dyDescent="0.25">
      <c r="A591" s="12"/>
      <c r="B591" s="12"/>
      <c r="C591" s="12"/>
      <c r="D591" s="14"/>
      <c r="E591" s="214"/>
      <c r="F591" s="42"/>
      <c r="G591" s="20"/>
      <c r="H591" s="26"/>
      <c r="I591" s="20"/>
      <c r="J591" s="20"/>
    </row>
    <row r="592" spans="1:10" x14ac:dyDescent="0.25">
      <c r="A592" s="12"/>
      <c r="B592" s="12"/>
      <c r="C592" s="12"/>
      <c r="D592" s="14"/>
      <c r="E592" s="214"/>
      <c r="F592" s="42"/>
      <c r="G592" s="20"/>
      <c r="H592" s="26"/>
      <c r="I592" s="20"/>
      <c r="J592" s="20"/>
    </row>
    <row r="593" spans="1:10" x14ac:dyDescent="0.25">
      <c r="A593" s="12"/>
      <c r="B593" s="12"/>
      <c r="C593" s="12"/>
      <c r="D593" s="14"/>
      <c r="E593" s="214"/>
      <c r="F593" s="42"/>
      <c r="G593" s="20"/>
      <c r="H593" s="26"/>
      <c r="I593" s="20"/>
      <c r="J593" s="20"/>
    </row>
    <row r="594" spans="1:10" x14ac:dyDescent="0.25">
      <c r="A594" s="12"/>
      <c r="B594" s="12"/>
      <c r="C594" s="12"/>
      <c r="D594" s="14"/>
      <c r="E594" s="214"/>
      <c r="F594" s="42"/>
      <c r="G594" s="20"/>
      <c r="H594" s="26"/>
      <c r="I594" s="20"/>
      <c r="J594" s="20"/>
    </row>
    <row r="595" spans="1:10" x14ac:dyDescent="0.25">
      <c r="A595" s="12"/>
      <c r="B595" s="12"/>
      <c r="C595" s="12"/>
      <c r="D595" s="14"/>
      <c r="E595" s="214"/>
      <c r="F595" s="42"/>
      <c r="G595" s="20"/>
      <c r="H595" s="26"/>
      <c r="I595" s="20"/>
      <c r="J595" s="20"/>
    </row>
    <row r="596" spans="1:10" x14ac:dyDescent="0.25">
      <c r="A596" s="12"/>
      <c r="B596" s="12"/>
      <c r="C596" s="12"/>
      <c r="D596" s="14"/>
      <c r="E596" s="214"/>
      <c r="F596" s="42"/>
      <c r="G596" s="20"/>
      <c r="H596" s="26"/>
      <c r="I596" s="20"/>
      <c r="J596" s="20"/>
    </row>
    <row r="597" spans="1:10" x14ac:dyDescent="0.25">
      <c r="A597" s="12"/>
      <c r="B597" s="12"/>
      <c r="C597" s="12"/>
      <c r="D597" s="14"/>
      <c r="E597" s="214"/>
      <c r="F597" s="42"/>
      <c r="G597" s="20"/>
      <c r="H597" s="26"/>
      <c r="I597" s="20"/>
      <c r="J597" s="20"/>
    </row>
    <row r="598" spans="1:10" x14ac:dyDescent="0.25">
      <c r="A598" s="12"/>
      <c r="B598" s="12"/>
      <c r="C598" s="12"/>
      <c r="D598" s="14"/>
      <c r="E598" s="214"/>
      <c r="F598" s="42"/>
      <c r="G598" s="20"/>
      <c r="H598" s="26"/>
      <c r="I598" s="20"/>
      <c r="J598" s="20"/>
    </row>
    <row r="599" spans="1:10" x14ac:dyDescent="0.25">
      <c r="A599" s="12"/>
      <c r="B599" s="12"/>
      <c r="C599" s="12"/>
      <c r="D599" s="14"/>
      <c r="E599" s="214"/>
      <c r="F599" s="42"/>
      <c r="G599" s="20"/>
      <c r="H599" s="26"/>
      <c r="I599" s="20"/>
      <c r="J599" s="20"/>
    </row>
    <row r="600" spans="1:10" x14ac:dyDescent="0.25">
      <c r="A600" s="12"/>
      <c r="B600" s="12"/>
      <c r="C600" s="12"/>
      <c r="D600" s="14"/>
      <c r="E600" s="214"/>
      <c r="F600" s="42"/>
      <c r="G600" s="20"/>
      <c r="H600" s="26"/>
      <c r="I600" s="20"/>
      <c r="J600" s="20"/>
    </row>
    <row r="601" spans="1:10" x14ac:dyDescent="0.25">
      <c r="A601" s="12"/>
      <c r="B601" s="12"/>
      <c r="C601" s="12"/>
      <c r="D601" s="14"/>
      <c r="E601" s="214"/>
      <c r="F601" s="42"/>
      <c r="G601" s="20"/>
      <c r="H601" s="26"/>
      <c r="I601" s="20"/>
      <c r="J601" s="20"/>
    </row>
    <row r="602" spans="1:10" x14ac:dyDescent="0.25">
      <c r="A602" s="12"/>
      <c r="B602" s="12"/>
      <c r="C602" s="12"/>
      <c r="D602" s="14"/>
      <c r="E602" s="214"/>
      <c r="F602" s="42"/>
      <c r="G602" s="20"/>
      <c r="H602" s="26"/>
      <c r="I602" s="20"/>
      <c r="J602" s="20"/>
    </row>
    <row r="603" spans="1:10" x14ac:dyDescent="0.25">
      <c r="A603" s="12"/>
      <c r="B603" s="12"/>
      <c r="C603" s="12"/>
      <c r="D603" s="14"/>
      <c r="E603" s="214"/>
      <c r="F603" s="42"/>
      <c r="G603" s="20"/>
      <c r="H603" s="26"/>
      <c r="I603" s="20"/>
      <c r="J603" s="20"/>
    </row>
    <row r="604" spans="1:10" x14ac:dyDescent="0.25">
      <c r="A604" s="12"/>
      <c r="B604" s="12"/>
      <c r="C604" s="12"/>
      <c r="D604" s="14"/>
      <c r="E604" s="214"/>
      <c r="F604" s="42"/>
      <c r="G604" s="20"/>
      <c r="H604" s="26"/>
      <c r="I604" s="20"/>
      <c r="J604" s="20"/>
    </row>
    <row r="605" spans="1:10" x14ac:dyDescent="0.25">
      <c r="A605" s="12"/>
      <c r="B605" s="12"/>
      <c r="C605" s="12"/>
      <c r="D605" s="14"/>
      <c r="E605" s="214"/>
      <c r="F605" s="42"/>
      <c r="G605" s="20"/>
      <c r="H605" s="26"/>
      <c r="I605" s="20"/>
      <c r="J605" s="20"/>
    </row>
    <row r="606" spans="1:10" x14ac:dyDescent="0.25">
      <c r="A606" s="12"/>
      <c r="B606" s="12"/>
      <c r="C606" s="12"/>
      <c r="D606" s="14"/>
      <c r="E606" s="214"/>
      <c r="F606" s="42"/>
      <c r="G606" s="20"/>
      <c r="H606" s="26"/>
      <c r="I606" s="20"/>
      <c r="J606" s="20"/>
    </row>
    <row r="607" spans="1:10" x14ac:dyDescent="0.25">
      <c r="A607" s="12"/>
      <c r="B607" s="12"/>
      <c r="C607" s="12"/>
      <c r="D607" s="14"/>
      <c r="E607" s="214"/>
      <c r="F607" s="42"/>
      <c r="G607" s="20"/>
      <c r="H607" s="26"/>
      <c r="I607" s="20"/>
      <c r="J607" s="20"/>
    </row>
    <row r="608" spans="1:10" x14ac:dyDescent="0.25">
      <c r="A608" s="12"/>
      <c r="B608" s="12"/>
      <c r="C608" s="12"/>
      <c r="D608" s="14"/>
      <c r="E608" s="214"/>
      <c r="F608" s="42"/>
      <c r="G608" s="20"/>
      <c r="H608" s="26"/>
      <c r="I608" s="20"/>
      <c r="J608" s="20"/>
    </row>
    <row r="609" spans="1:10" x14ac:dyDescent="0.25">
      <c r="A609" s="12"/>
      <c r="B609" s="12"/>
      <c r="C609" s="12"/>
      <c r="D609" s="14"/>
      <c r="E609" s="214"/>
      <c r="F609" s="42"/>
      <c r="G609" s="20"/>
      <c r="H609" s="26"/>
      <c r="I609" s="20"/>
      <c r="J609" s="20"/>
    </row>
    <row r="610" spans="1:10" x14ac:dyDescent="0.25">
      <c r="A610" s="12"/>
      <c r="B610" s="12"/>
      <c r="C610" s="12"/>
      <c r="D610" s="14"/>
      <c r="E610" s="214"/>
      <c r="F610" s="42"/>
      <c r="G610" s="20"/>
      <c r="H610" s="26"/>
      <c r="I610" s="20"/>
      <c r="J610" s="20"/>
    </row>
    <row r="611" spans="1:10" x14ac:dyDescent="0.25">
      <c r="A611" s="12"/>
      <c r="B611" s="12"/>
      <c r="C611" s="12"/>
      <c r="D611" s="14"/>
      <c r="E611" s="214"/>
      <c r="F611" s="42"/>
      <c r="G611" s="20"/>
      <c r="H611" s="26"/>
      <c r="I611" s="20"/>
      <c r="J611" s="20"/>
    </row>
    <row r="612" spans="1:10" x14ac:dyDescent="0.25">
      <c r="A612" s="12"/>
      <c r="B612" s="12"/>
      <c r="C612" s="12"/>
      <c r="D612" s="14"/>
      <c r="E612" s="214"/>
      <c r="F612" s="42"/>
      <c r="G612" s="20"/>
      <c r="H612" s="26"/>
      <c r="I612" s="20"/>
      <c r="J612" s="20"/>
    </row>
    <row r="613" spans="1:10" x14ac:dyDescent="0.25">
      <c r="A613" s="12"/>
      <c r="B613" s="12"/>
      <c r="C613" s="12"/>
      <c r="D613" s="14"/>
      <c r="E613" s="214"/>
      <c r="F613" s="42"/>
      <c r="G613" s="20"/>
      <c r="H613" s="26"/>
      <c r="I613" s="20"/>
      <c r="J613" s="20"/>
    </row>
    <row r="614" spans="1:10" x14ac:dyDescent="0.25">
      <c r="A614" s="12"/>
      <c r="B614" s="12"/>
      <c r="C614" s="12"/>
      <c r="D614" s="14"/>
      <c r="E614" s="214"/>
      <c r="F614" s="42"/>
      <c r="G614" s="20"/>
      <c r="H614" s="26"/>
      <c r="I614" s="20"/>
      <c r="J614" s="20"/>
    </row>
    <row r="615" spans="1:10" x14ac:dyDescent="0.25">
      <c r="A615" s="12"/>
      <c r="B615" s="12"/>
      <c r="C615" s="12"/>
      <c r="D615" s="14"/>
      <c r="E615" s="214"/>
      <c r="F615" s="42"/>
      <c r="G615" s="20"/>
      <c r="H615" s="26"/>
      <c r="I615" s="20"/>
      <c r="J615" s="20"/>
    </row>
    <row r="616" spans="1:10" x14ac:dyDescent="0.25">
      <c r="A616" s="12"/>
      <c r="B616" s="12"/>
      <c r="C616" s="12"/>
      <c r="D616" s="14"/>
      <c r="E616" s="214"/>
      <c r="F616" s="42"/>
      <c r="G616" s="20"/>
      <c r="H616" s="26"/>
      <c r="I616" s="20"/>
      <c r="J616" s="20"/>
    </row>
    <row r="617" spans="1:10" x14ac:dyDescent="0.25">
      <c r="A617" s="12"/>
      <c r="B617" s="12"/>
      <c r="C617" s="12"/>
      <c r="D617" s="14"/>
      <c r="E617" s="214"/>
      <c r="F617" s="42"/>
      <c r="G617" s="20"/>
      <c r="H617" s="26"/>
      <c r="I617" s="20"/>
      <c r="J617" s="20"/>
    </row>
    <row r="618" spans="1:10" x14ac:dyDescent="0.25">
      <c r="A618" s="12"/>
      <c r="B618" s="12"/>
      <c r="C618" s="12"/>
      <c r="D618" s="14"/>
      <c r="E618" s="214"/>
      <c r="F618" s="42"/>
      <c r="G618" s="20"/>
      <c r="H618" s="26"/>
      <c r="I618" s="20"/>
      <c r="J618" s="20"/>
    </row>
    <row r="619" spans="1:10" x14ac:dyDescent="0.25">
      <c r="A619" s="12"/>
      <c r="B619" s="12"/>
      <c r="C619" s="12"/>
      <c r="D619" s="14"/>
      <c r="E619" s="214"/>
      <c r="F619" s="42"/>
      <c r="G619" s="20"/>
      <c r="H619" s="26"/>
      <c r="I619" s="20"/>
      <c r="J619" s="20"/>
    </row>
    <row r="620" spans="1:10" x14ac:dyDescent="0.25">
      <c r="A620" s="12"/>
      <c r="B620" s="12"/>
      <c r="C620" s="12"/>
      <c r="D620" s="14"/>
      <c r="E620" s="214"/>
      <c r="F620" s="42"/>
      <c r="G620" s="20"/>
      <c r="H620" s="26"/>
      <c r="I620" s="20"/>
      <c r="J620" s="20"/>
    </row>
    <row r="621" spans="1:10" x14ac:dyDescent="0.25">
      <c r="A621" s="12"/>
      <c r="B621" s="12"/>
      <c r="C621" s="12"/>
      <c r="D621" s="14"/>
      <c r="E621" s="214"/>
      <c r="F621" s="42"/>
      <c r="G621" s="20"/>
      <c r="H621" s="26"/>
      <c r="I621" s="20"/>
      <c r="J621" s="20"/>
    </row>
    <row r="622" spans="1:10" x14ac:dyDescent="0.25">
      <c r="A622" s="12"/>
      <c r="B622" s="12"/>
      <c r="C622" s="12"/>
      <c r="D622" s="14"/>
      <c r="E622" s="214"/>
      <c r="F622" s="42"/>
      <c r="G622" s="20"/>
      <c r="H622" s="26"/>
      <c r="I622" s="20"/>
      <c r="J622" s="20"/>
    </row>
    <row r="623" spans="1:10" x14ac:dyDescent="0.25">
      <c r="A623" s="12"/>
      <c r="B623" s="12"/>
      <c r="C623" s="12"/>
      <c r="D623" s="14"/>
      <c r="E623" s="214"/>
      <c r="F623" s="42"/>
      <c r="G623" s="20"/>
      <c r="H623" s="26"/>
      <c r="I623" s="20"/>
      <c r="J623" s="20"/>
    </row>
    <row r="624" spans="1:10" x14ac:dyDescent="0.25">
      <c r="A624" s="12"/>
      <c r="B624" s="12"/>
      <c r="C624" s="12"/>
      <c r="D624" s="14"/>
      <c r="E624" s="214"/>
      <c r="F624" s="42"/>
      <c r="G624" s="20"/>
      <c r="H624" s="26"/>
      <c r="I624" s="20"/>
      <c r="J624" s="20"/>
    </row>
    <row r="625" spans="1:10" x14ac:dyDescent="0.25">
      <c r="A625" s="12"/>
      <c r="B625" s="12"/>
      <c r="C625" s="12"/>
      <c r="D625" s="14"/>
      <c r="E625" s="214"/>
      <c r="F625" s="42"/>
      <c r="G625" s="20"/>
      <c r="H625" s="26"/>
      <c r="I625" s="20"/>
      <c r="J625" s="20"/>
    </row>
    <row r="626" spans="1:10" x14ac:dyDescent="0.25">
      <c r="A626" s="12"/>
      <c r="B626" s="12"/>
      <c r="C626" s="12"/>
      <c r="D626" s="14"/>
      <c r="E626" s="214"/>
      <c r="F626" s="42"/>
      <c r="G626" s="20"/>
      <c r="H626" s="26"/>
      <c r="I626" s="20"/>
      <c r="J626" s="20"/>
    </row>
    <row r="627" spans="1:10" x14ac:dyDescent="0.25">
      <c r="A627" s="12"/>
      <c r="B627" s="12"/>
      <c r="C627" s="12"/>
      <c r="D627" s="14"/>
      <c r="E627" s="214"/>
      <c r="F627" s="42"/>
      <c r="G627" s="20"/>
      <c r="H627" s="26"/>
      <c r="I627" s="20"/>
      <c r="J627" s="20"/>
    </row>
    <row r="628" spans="1:10" x14ac:dyDescent="0.25">
      <c r="A628" s="12"/>
      <c r="B628" s="12"/>
      <c r="C628" s="12"/>
      <c r="D628" s="14"/>
      <c r="E628" s="214"/>
      <c r="F628" s="42"/>
      <c r="G628" s="20"/>
      <c r="H628" s="26"/>
      <c r="I628" s="20"/>
      <c r="J628" s="20"/>
    </row>
    <row r="629" spans="1:10" x14ac:dyDescent="0.25">
      <c r="A629" s="12"/>
      <c r="B629" s="12"/>
      <c r="C629" s="12"/>
      <c r="D629" s="14"/>
      <c r="E629" s="214"/>
      <c r="F629" s="42"/>
      <c r="G629" s="20"/>
      <c r="H629" s="26"/>
      <c r="I629" s="20"/>
      <c r="J629" s="20"/>
    </row>
    <row r="630" spans="1:10" x14ac:dyDescent="0.25">
      <c r="A630" s="12"/>
      <c r="B630" s="12"/>
      <c r="C630" s="12"/>
      <c r="D630" s="14"/>
      <c r="E630" s="214"/>
      <c r="F630" s="42"/>
      <c r="G630" s="20"/>
      <c r="H630" s="26"/>
      <c r="I630" s="20"/>
      <c r="J630" s="20"/>
    </row>
    <row r="631" spans="1:10" x14ac:dyDescent="0.25">
      <c r="A631" s="12"/>
      <c r="B631" s="12"/>
      <c r="C631" s="12"/>
      <c r="D631" s="14"/>
      <c r="E631" s="214"/>
      <c r="F631" s="42"/>
      <c r="G631" s="20"/>
      <c r="H631" s="26"/>
      <c r="I631" s="20"/>
      <c r="J631" s="20"/>
    </row>
    <row r="632" spans="1:10" x14ac:dyDescent="0.25">
      <c r="A632" s="12"/>
      <c r="B632" s="12"/>
      <c r="C632" s="12"/>
      <c r="D632" s="14"/>
      <c r="E632" s="214"/>
      <c r="F632" s="42"/>
      <c r="G632" s="20"/>
      <c r="H632" s="26"/>
      <c r="I632" s="20"/>
      <c r="J632" s="20"/>
    </row>
    <row r="633" spans="1:10" x14ac:dyDescent="0.25">
      <c r="A633" s="12"/>
      <c r="B633" s="12"/>
      <c r="C633" s="12"/>
      <c r="D633" s="14"/>
      <c r="E633" s="214"/>
      <c r="F633" s="42"/>
      <c r="G633" s="20"/>
      <c r="H633" s="26"/>
      <c r="I633" s="20"/>
      <c r="J633" s="20"/>
    </row>
    <row r="634" spans="1:10" x14ac:dyDescent="0.25">
      <c r="A634" s="12"/>
      <c r="B634" s="12"/>
      <c r="C634" s="12"/>
      <c r="D634" s="14"/>
      <c r="E634" s="214"/>
      <c r="F634" s="42"/>
      <c r="G634" s="20"/>
      <c r="H634" s="26"/>
      <c r="I634" s="20"/>
      <c r="J634" s="20"/>
    </row>
    <row r="635" spans="1:10" x14ac:dyDescent="0.25">
      <c r="A635" s="12"/>
      <c r="B635" s="12"/>
      <c r="C635" s="12"/>
      <c r="D635" s="14"/>
      <c r="E635" s="214"/>
      <c r="F635" s="42"/>
      <c r="G635" s="20"/>
      <c r="H635" s="26"/>
      <c r="I635" s="20"/>
      <c r="J635" s="20"/>
    </row>
    <row r="636" spans="1:10" x14ac:dyDescent="0.25">
      <c r="A636" s="12"/>
      <c r="B636" s="12"/>
      <c r="C636" s="12"/>
      <c r="D636" s="14"/>
      <c r="E636" s="214"/>
      <c r="F636" s="42"/>
      <c r="G636" s="20"/>
      <c r="H636" s="26"/>
      <c r="I636" s="20"/>
      <c r="J636" s="20"/>
    </row>
    <row r="637" spans="1:10" x14ac:dyDescent="0.25">
      <c r="A637" s="12"/>
      <c r="B637" s="12"/>
      <c r="C637" s="12"/>
      <c r="D637" s="14"/>
      <c r="E637" s="214"/>
      <c r="F637" s="42"/>
      <c r="G637" s="20"/>
      <c r="H637" s="26"/>
      <c r="I637" s="20"/>
      <c r="J637" s="20"/>
    </row>
    <row r="638" spans="1:10" x14ac:dyDescent="0.25">
      <c r="A638" s="12"/>
      <c r="B638" s="12"/>
      <c r="C638" s="12"/>
      <c r="D638" s="14"/>
      <c r="E638" s="214"/>
      <c r="F638" s="42"/>
      <c r="G638" s="20"/>
      <c r="H638" s="26"/>
      <c r="I638" s="20"/>
      <c r="J638" s="20"/>
    </row>
    <row r="639" spans="1:10" x14ac:dyDescent="0.25">
      <c r="A639" s="12"/>
      <c r="B639" s="12"/>
      <c r="C639" s="12"/>
      <c r="D639" s="14"/>
      <c r="E639" s="214"/>
      <c r="F639" s="42"/>
      <c r="G639" s="20"/>
      <c r="H639" s="26"/>
      <c r="I639" s="20"/>
      <c r="J639" s="20"/>
    </row>
    <row r="640" spans="1:10" x14ac:dyDescent="0.25">
      <c r="A640" s="12"/>
      <c r="B640" s="12"/>
      <c r="C640" s="12"/>
      <c r="D640" s="14"/>
      <c r="E640" s="214"/>
      <c r="F640" s="42"/>
      <c r="G640" s="20"/>
      <c r="H640" s="26"/>
      <c r="I640" s="20"/>
      <c r="J640" s="20"/>
    </row>
    <row r="641" spans="1:10" x14ac:dyDescent="0.25">
      <c r="A641" s="12"/>
      <c r="B641" s="12"/>
      <c r="C641" s="12"/>
      <c r="D641" s="14"/>
      <c r="E641" s="214"/>
      <c r="F641" s="42"/>
      <c r="G641" s="20"/>
      <c r="H641" s="26"/>
      <c r="I641" s="20"/>
      <c r="J641" s="20"/>
    </row>
    <row r="642" spans="1:10" x14ac:dyDescent="0.25">
      <c r="A642" s="12"/>
      <c r="B642" s="12"/>
      <c r="C642" s="12"/>
      <c r="D642" s="14"/>
      <c r="E642" s="214"/>
      <c r="F642" s="42"/>
      <c r="G642" s="20"/>
      <c r="H642" s="26"/>
      <c r="I642" s="20"/>
      <c r="J642" s="20"/>
    </row>
    <row r="643" spans="1:10" x14ac:dyDescent="0.25">
      <c r="A643" s="12"/>
      <c r="B643" s="12"/>
      <c r="C643" s="12"/>
      <c r="D643" s="14"/>
      <c r="E643" s="214"/>
      <c r="F643" s="42"/>
      <c r="G643" s="20"/>
      <c r="H643" s="26"/>
      <c r="I643" s="20"/>
      <c r="J643" s="20"/>
    </row>
    <row r="644" spans="1:10" x14ac:dyDescent="0.25">
      <c r="A644" s="12"/>
      <c r="B644" s="12"/>
      <c r="C644" s="12"/>
      <c r="D644" s="14"/>
      <c r="E644" s="214"/>
      <c r="F644" s="42"/>
      <c r="G644" s="20"/>
      <c r="H644" s="26"/>
      <c r="I644" s="20"/>
      <c r="J644" s="20"/>
    </row>
    <row r="645" spans="1:10" x14ac:dyDescent="0.25">
      <c r="A645" s="12"/>
      <c r="B645" s="12"/>
      <c r="C645" s="12"/>
      <c r="D645" s="14"/>
      <c r="E645" s="214"/>
      <c r="F645" s="42"/>
      <c r="G645" s="20"/>
      <c r="H645" s="26"/>
      <c r="I645" s="20"/>
      <c r="J645" s="20"/>
    </row>
    <row r="646" spans="1:10" x14ac:dyDescent="0.25">
      <c r="A646" s="12"/>
      <c r="B646" s="12"/>
      <c r="C646" s="12"/>
      <c r="D646" s="14"/>
      <c r="E646" s="214"/>
      <c r="F646" s="42"/>
      <c r="G646" s="20"/>
      <c r="H646" s="26"/>
      <c r="I646" s="20"/>
      <c r="J646" s="20"/>
    </row>
    <row r="647" spans="1:10" x14ac:dyDescent="0.25">
      <c r="A647" s="12"/>
      <c r="B647" s="12"/>
      <c r="C647" s="12"/>
      <c r="D647" s="14"/>
      <c r="E647" s="214"/>
      <c r="F647" s="42"/>
      <c r="G647" s="20"/>
      <c r="H647" s="26"/>
      <c r="I647" s="20"/>
      <c r="J647" s="20"/>
    </row>
    <row r="648" spans="1:10" x14ac:dyDescent="0.25">
      <c r="A648" s="12"/>
      <c r="B648" s="12"/>
      <c r="C648" s="12"/>
      <c r="D648" s="14"/>
      <c r="E648" s="214"/>
      <c r="F648" s="42"/>
      <c r="G648" s="20"/>
      <c r="H648" s="26"/>
      <c r="I648" s="20"/>
      <c r="J648" s="20"/>
    </row>
    <row r="649" spans="1:10" x14ac:dyDescent="0.25">
      <c r="A649" s="12"/>
      <c r="B649" s="12"/>
      <c r="C649" s="12"/>
      <c r="D649" s="14"/>
      <c r="E649" s="214"/>
      <c r="F649" s="42"/>
      <c r="G649" s="20"/>
      <c r="H649" s="26"/>
      <c r="I649" s="20"/>
      <c r="J649" s="20"/>
    </row>
    <row r="650" spans="1:10" x14ac:dyDescent="0.25">
      <c r="A650" s="12"/>
      <c r="B650" s="12"/>
      <c r="C650" s="12"/>
      <c r="D650" s="14"/>
      <c r="E650" s="214"/>
      <c r="F650" s="42"/>
      <c r="G650" s="20"/>
      <c r="H650" s="26"/>
      <c r="I650" s="20"/>
      <c r="J650" s="20"/>
    </row>
    <row r="651" spans="1:10" x14ac:dyDescent="0.25">
      <c r="A651" s="12"/>
      <c r="B651" s="12"/>
      <c r="C651" s="12"/>
      <c r="D651" s="14"/>
      <c r="E651" s="214"/>
      <c r="F651" s="42"/>
      <c r="G651" s="20"/>
      <c r="H651" s="26"/>
      <c r="I651" s="20"/>
      <c r="J651" s="20"/>
    </row>
    <row r="652" spans="1:10" x14ac:dyDescent="0.25">
      <c r="A652" s="12"/>
      <c r="B652" s="12"/>
      <c r="C652" s="12"/>
      <c r="D652" s="14"/>
      <c r="E652" s="214"/>
      <c r="F652" s="42"/>
      <c r="G652" s="20"/>
      <c r="H652" s="26"/>
      <c r="I652" s="20"/>
      <c r="J652" s="20"/>
    </row>
    <row r="653" spans="1:10" x14ac:dyDescent="0.25">
      <c r="A653" s="12"/>
      <c r="B653" s="12"/>
      <c r="C653" s="12"/>
      <c r="D653" s="14"/>
      <c r="E653" s="214"/>
      <c r="F653" s="42"/>
      <c r="G653" s="20"/>
      <c r="H653" s="26"/>
      <c r="I653" s="20"/>
      <c r="J653" s="20"/>
    </row>
    <row r="654" spans="1:10" x14ac:dyDescent="0.25">
      <c r="A654" s="12"/>
      <c r="B654" s="12"/>
      <c r="C654" s="12"/>
      <c r="D654" s="14"/>
      <c r="E654" s="214"/>
      <c r="F654" s="42"/>
      <c r="G654" s="20"/>
      <c r="H654" s="26"/>
      <c r="I654" s="20"/>
      <c r="J654" s="20"/>
    </row>
    <row r="655" spans="1:10" x14ac:dyDescent="0.25">
      <c r="A655" s="12"/>
      <c r="B655" s="12"/>
      <c r="C655" s="12"/>
      <c r="D655" s="14"/>
      <c r="E655" s="214"/>
      <c r="F655" s="42"/>
      <c r="G655" s="20"/>
      <c r="H655" s="26"/>
      <c r="I655" s="20"/>
      <c r="J655" s="20"/>
    </row>
    <row r="656" spans="1:10" x14ac:dyDescent="0.25">
      <c r="A656" s="12"/>
      <c r="B656" s="12"/>
      <c r="C656" s="12"/>
      <c r="D656" s="14"/>
      <c r="E656" s="214"/>
      <c r="F656" s="42"/>
      <c r="G656" s="20"/>
      <c r="H656" s="26"/>
      <c r="I656" s="20"/>
      <c r="J656" s="20"/>
    </row>
    <row r="657" spans="1:10" x14ac:dyDescent="0.25">
      <c r="A657" s="12"/>
      <c r="B657" s="12"/>
      <c r="C657" s="12"/>
      <c r="D657" s="14"/>
      <c r="E657" s="214"/>
      <c r="F657" s="42"/>
      <c r="G657" s="20"/>
      <c r="H657" s="26"/>
      <c r="I657" s="20"/>
      <c r="J657" s="20"/>
    </row>
    <row r="658" spans="1:10" x14ac:dyDescent="0.25">
      <c r="A658" s="12"/>
      <c r="B658" s="12"/>
      <c r="C658" s="12"/>
      <c r="D658" s="14"/>
      <c r="E658" s="214"/>
      <c r="F658" s="42"/>
      <c r="G658" s="20"/>
      <c r="H658" s="26"/>
      <c r="I658" s="20"/>
      <c r="J658" s="20"/>
    </row>
    <row r="659" spans="1:10" x14ac:dyDescent="0.25">
      <c r="A659" s="12"/>
      <c r="B659" s="12"/>
      <c r="C659" s="12"/>
      <c r="D659" s="14"/>
      <c r="E659" s="214"/>
      <c r="F659" s="42"/>
      <c r="G659" s="20"/>
      <c r="H659" s="26"/>
      <c r="I659" s="20"/>
      <c r="J659" s="20"/>
    </row>
    <row r="660" spans="1:10" x14ac:dyDescent="0.25">
      <c r="A660" s="12"/>
      <c r="B660" s="12"/>
      <c r="C660" s="12"/>
      <c r="D660" s="14"/>
      <c r="E660" s="214"/>
      <c r="F660" s="42"/>
      <c r="G660" s="20"/>
      <c r="H660" s="26"/>
      <c r="I660" s="20"/>
      <c r="J660" s="20"/>
    </row>
    <row r="661" spans="1:10" x14ac:dyDescent="0.25">
      <c r="A661" s="12"/>
      <c r="B661" s="12"/>
      <c r="C661" s="12"/>
      <c r="D661" s="14"/>
      <c r="E661" s="214"/>
      <c r="F661" s="42"/>
      <c r="G661" s="20"/>
      <c r="H661" s="26"/>
      <c r="I661" s="20"/>
      <c r="J661" s="20"/>
    </row>
    <row r="662" spans="1:10" x14ac:dyDescent="0.25">
      <c r="A662" s="12"/>
      <c r="B662" s="12"/>
      <c r="C662" s="12"/>
      <c r="D662" s="14"/>
      <c r="E662" s="214"/>
      <c r="F662" s="42"/>
      <c r="G662" s="20"/>
      <c r="H662" s="26"/>
      <c r="I662" s="20"/>
      <c r="J662" s="20"/>
    </row>
    <row r="663" spans="1:10" x14ac:dyDescent="0.25">
      <c r="A663" s="12"/>
      <c r="B663" s="12"/>
      <c r="C663" s="12"/>
      <c r="D663" s="14"/>
      <c r="E663" s="214"/>
      <c r="F663" s="42"/>
      <c r="G663" s="20"/>
      <c r="H663" s="26"/>
      <c r="I663" s="20"/>
      <c r="J663" s="20"/>
    </row>
    <row r="664" spans="1:10" x14ac:dyDescent="0.25">
      <c r="A664" s="12"/>
      <c r="B664" s="12"/>
      <c r="C664" s="12"/>
      <c r="D664" s="14"/>
      <c r="E664" s="214"/>
      <c r="F664" s="42"/>
      <c r="G664" s="20"/>
      <c r="H664" s="26"/>
      <c r="I664" s="20"/>
      <c r="J664" s="20"/>
    </row>
    <row r="665" spans="1:10" x14ac:dyDescent="0.25">
      <c r="A665" s="12"/>
      <c r="B665" s="12"/>
      <c r="C665" s="12"/>
      <c r="D665" s="14"/>
      <c r="E665" s="214"/>
      <c r="F665" s="42"/>
      <c r="G665" s="20"/>
      <c r="H665" s="26"/>
      <c r="I665" s="20"/>
      <c r="J665" s="20"/>
    </row>
    <row r="666" spans="1:10" x14ac:dyDescent="0.25">
      <c r="A666" s="12"/>
      <c r="B666" s="12"/>
      <c r="C666" s="12"/>
      <c r="D666" s="14"/>
      <c r="E666" s="214"/>
      <c r="F666" s="42"/>
      <c r="G666" s="20"/>
      <c r="H666" s="26"/>
      <c r="I666" s="20"/>
      <c r="J666" s="20"/>
    </row>
    <row r="667" spans="1:10" x14ac:dyDescent="0.25">
      <c r="A667" s="12"/>
      <c r="B667" s="12"/>
      <c r="C667" s="12"/>
      <c r="D667" s="14"/>
      <c r="E667" s="214"/>
      <c r="F667" s="42"/>
      <c r="G667" s="20"/>
      <c r="H667" s="26"/>
      <c r="I667" s="20"/>
      <c r="J667" s="20"/>
    </row>
    <row r="668" spans="1:10" x14ac:dyDescent="0.25">
      <c r="A668" s="12"/>
      <c r="B668" s="12"/>
      <c r="C668" s="12"/>
      <c r="D668" s="14"/>
      <c r="E668" s="214"/>
      <c r="F668" s="42"/>
      <c r="G668" s="20"/>
      <c r="H668" s="26"/>
      <c r="I668" s="20"/>
      <c r="J668" s="20"/>
    </row>
    <row r="669" spans="1:10" x14ac:dyDescent="0.25">
      <c r="A669" s="12"/>
      <c r="B669" s="12"/>
      <c r="C669" s="12"/>
      <c r="D669" s="14"/>
      <c r="E669" s="214"/>
      <c r="F669" s="42"/>
      <c r="G669" s="20"/>
      <c r="H669" s="26"/>
      <c r="I669" s="20"/>
      <c r="J669" s="20"/>
    </row>
    <row r="670" spans="1:10" x14ac:dyDescent="0.25">
      <c r="A670" s="12"/>
      <c r="B670" s="12"/>
      <c r="C670" s="12"/>
      <c r="D670" s="14"/>
      <c r="E670" s="214"/>
      <c r="F670" s="42"/>
      <c r="G670" s="20"/>
      <c r="H670" s="26"/>
      <c r="I670" s="20"/>
      <c r="J670" s="20"/>
    </row>
    <row r="671" spans="1:10" x14ac:dyDescent="0.25">
      <c r="A671" s="12"/>
      <c r="B671" s="12"/>
      <c r="C671" s="12"/>
      <c r="D671" s="14"/>
      <c r="E671" s="214"/>
      <c r="F671" s="42"/>
      <c r="G671" s="20"/>
      <c r="H671" s="26"/>
      <c r="I671" s="20"/>
      <c r="J671" s="20"/>
    </row>
    <row r="672" spans="1:10" x14ac:dyDescent="0.25">
      <c r="A672" s="12"/>
      <c r="B672" s="12"/>
      <c r="C672" s="12"/>
      <c r="D672" s="14"/>
      <c r="E672" s="214"/>
      <c r="F672" s="42"/>
      <c r="G672" s="20"/>
      <c r="H672" s="26"/>
      <c r="I672" s="20"/>
      <c r="J672" s="20"/>
    </row>
    <row r="673" spans="1:10" x14ac:dyDescent="0.25">
      <c r="A673" s="12"/>
      <c r="B673" s="12"/>
      <c r="C673" s="12"/>
      <c r="D673" s="14"/>
      <c r="E673" s="214"/>
      <c r="F673" s="42"/>
      <c r="G673" s="20"/>
      <c r="H673" s="26"/>
      <c r="I673" s="20"/>
      <c r="J673" s="20"/>
    </row>
    <row r="674" spans="1:10" x14ac:dyDescent="0.25">
      <c r="A674" s="12"/>
      <c r="B674" s="12"/>
      <c r="C674" s="12"/>
      <c r="D674" s="14"/>
      <c r="E674" s="214"/>
      <c r="F674" s="42"/>
      <c r="G674" s="20"/>
      <c r="H674" s="26"/>
      <c r="I674" s="20"/>
      <c r="J674" s="20"/>
    </row>
    <row r="675" spans="1:10" x14ac:dyDescent="0.25">
      <c r="A675" s="12"/>
      <c r="B675" s="12"/>
      <c r="C675" s="12"/>
      <c r="D675" s="14"/>
      <c r="E675" s="214"/>
      <c r="F675" s="42"/>
      <c r="G675" s="20"/>
      <c r="H675" s="26"/>
      <c r="I675" s="20"/>
      <c r="J675" s="20"/>
    </row>
    <row r="676" spans="1:10" x14ac:dyDescent="0.25">
      <c r="A676" s="12"/>
      <c r="B676" s="12"/>
      <c r="C676" s="12"/>
      <c r="D676" s="14"/>
      <c r="E676" s="214"/>
      <c r="F676" s="42"/>
      <c r="G676" s="20"/>
      <c r="H676" s="26"/>
      <c r="I676" s="20"/>
      <c r="J676" s="20"/>
    </row>
    <row r="677" spans="1:10" x14ac:dyDescent="0.25">
      <c r="A677" s="12"/>
      <c r="B677" s="12"/>
      <c r="C677" s="12"/>
      <c r="D677" s="14"/>
      <c r="E677" s="214"/>
      <c r="F677" s="42"/>
      <c r="G677" s="20"/>
      <c r="H677" s="26"/>
      <c r="I677" s="20"/>
      <c r="J677" s="20"/>
    </row>
    <row r="678" spans="1:10" x14ac:dyDescent="0.25">
      <c r="A678" s="12"/>
      <c r="B678" s="12"/>
      <c r="C678" s="12"/>
      <c r="D678" s="14"/>
      <c r="E678" s="214"/>
      <c r="F678" s="42"/>
      <c r="G678" s="20"/>
      <c r="H678" s="26"/>
      <c r="I678" s="20"/>
      <c r="J678" s="20"/>
    </row>
    <row r="679" spans="1:10" x14ac:dyDescent="0.25">
      <c r="A679" s="12"/>
      <c r="B679" s="12"/>
      <c r="C679" s="12"/>
      <c r="D679" s="14"/>
      <c r="E679" s="214"/>
      <c r="F679" s="42"/>
      <c r="G679" s="20"/>
      <c r="H679" s="26"/>
      <c r="I679" s="20"/>
      <c r="J679" s="20"/>
    </row>
    <row r="680" spans="1:10" x14ac:dyDescent="0.25">
      <c r="A680" s="12"/>
      <c r="B680" s="12"/>
      <c r="C680" s="12"/>
      <c r="D680" s="14"/>
      <c r="E680" s="214"/>
      <c r="F680" s="42"/>
      <c r="G680" s="20"/>
      <c r="H680" s="26"/>
      <c r="I680" s="20"/>
      <c r="J680" s="20"/>
    </row>
    <row r="681" spans="1:10" x14ac:dyDescent="0.25">
      <c r="A681" s="12"/>
      <c r="B681" s="12"/>
      <c r="C681" s="12"/>
      <c r="D681" s="14"/>
      <c r="E681" s="214"/>
      <c r="F681" s="42"/>
      <c r="G681" s="20"/>
      <c r="H681" s="26"/>
      <c r="I681" s="20"/>
      <c r="J681" s="20"/>
    </row>
    <row r="682" spans="1:10" x14ac:dyDescent="0.25">
      <c r="A682" s="12"/>
      <c r="B682" s="12"/>
      <c r="C682" s="12"/>
      <c r="D682" s="14"/>
      <c r="E682" s="214"/>
      <c r="F682" s="42"/>
      <c r="G682" s="20"/>
      <c r="H682" s="26"/>
      <c r="I682" s="20"/>
      <c r="J682" s="20"/>
    </row>
    <row r="683" spans="1:10" x14ac:dyDescent="0.25">
      <c r="A683" s="12"/>
      <c r="B683" s="12"/>
      <c r="C683" s="12"/>
      <c r="D683" s="14"/>
      <c r="E683" s="214"/>
      <c r="F683" s="42"/>
      <c r="G683" s="20"/>
      <c r="H683" s="26"/>
      <c r="I683" s="20"/>
      <c r="J683" s="20"/>
    </row>
    <row r="684" spans="1:10" x14ac:dyDescent="0.25">
      <c r="A684" s="12"/>
      <c r="B684" s="12"/>
      <c r="C684" s="12"/>
      <c r="D684" s="14"/>
      <c r="E684" s="214"/>
      <c r="F684" s="42"/>
      <c r="G684" s="20"/>
      <c r="H684" s="26"/>
      <c r="I684" s="20"/>
      <c r="J684" s="20"/>
    </row>
    <row r="685" spans="1:10" x14ac:dyDescent="0.25">
      <c r="A685" s="12"/>
      <c r="B685" s="12"/>
      <c r="C685" s="12"/>
      <c r="D685" s="14"/>
      <c r="E685" s="214"/>
      <c r="F685" s="42"/>
      <c r="G685" s="20"/>
      <c r="H685" s="26"/>
      <c r="I685" s="20"/>
      <c r="J685" s="20"/>
    </row>
    <row r="686" spans="1:10" x14ac:dyDescent="0.25">
      <c r="A686" s="12"/>
      <c r="B686" s="12"/>
      <c r="C686" s="12"/>
      <c r="D686" s="14"/>
      <c r="E686" s="214"/>
      <c r="F686" s="42"/>
      <c r="G686" s="20"/>
      <c r="H686" s="26"/>
      <c r="I686" s="20"/>
      <c r="J686" s="20"/>
    </row>
    <row r="687" spans="1:10" x14ac:dyDescent="0.25">
      <c r="A687" s="12"/>
      <c r="B687" s="12"/>
      <c r="C687" s="12"/>
      <c r="D687" s="14"/>
      <c r="E687" s="214"/>
      <c r="F687" s="42"/>
      <c r="G687" s="20"/>
      <c r="H687" s="26"/>
      <c r="I687" s="20"/>
      <c r="J687" s="20"/>
    </row>
    <row r="688" spans="1:10" x14ac:dyDescent="0.25">
      <c r="A688" s="12"/>
      <c r="B688" s="12"/>
      <c r="C688" s="12"/>
      <c r="D688" s="14"/>
      <c r="E688" s="214"/>
      <c r="F688" s="42"/>
      <c r="G688" s="20"/>
      <c r="H688" s="26"/>
      <c r="I688" s="20"/>
      <c r="J688" s="20"/>
    </row>
    <row r="689" spans="1:10" x14ac:dyDescent="0.25">
      <c r="A689" s="12"/>
      <c r="B689" s="12"/>
      <c r="C689" s="12"/>
      <c r="D689" s="14"/>
      <c r="E689" s="214"/>
      <c r="F689" s="42"/>
      <c r="G689" s="20"/>
      <c r="H689" s="26"/>
      <c r="I689" s="20"/>
      <c r="J689" s="20"/>
    </row>
    <row r="690" spans="1:10" x14ac:dyDescent="0.25">
      <c r="A690" s="12"/>
      <c r="B690" s="12"/>
      <c r="C690" s="12"/>
      <c r="D690" s="14"/>
      <c r="E690" s="214"/>
      <c r="F690" s="42"/>
      <c r="G690" s="20"/>
      <c r="H690" s="26"/>
      <c r="I690" s="20"/>
      <c r="J690" s="20"/>
    </row>
    <row r="691" spans="1:10" x14ac:dyDescent="0.25">
      <c r="A691" s="12"/>
      <c r="B691" s="12"/>
      <c r="C691" s="12"/>
      <c r="D691" s="14"/>
      <c r="E691" s="214"/>
      <c r="F691" s="42"/>
      <c r="G691" s="20"/>
      <c r="H691" s="26"/>
      <c r="I691" s="20"/>
      <c r="J691" s="20"/>
    </row>
    <row r="692" spans="1:10" x14ac:dyDescent="0.25">
      <c r="A692" s="12"/>
      <c r="B692" s="12"/>
      <c r="C692" s="12"/>
      <c r="D692" s="14"/>
      <c r="E692" s="214"/>
      <c r="F692" s="42"/>
      <c r="G692" s="20"/>
      <c r="H692" s="26"/>
      <c r="I692" s="20"/>
      <c r="J692" s="20"/>
    </row>
    <row r="693" spans="1:10" x14ac:dyDescent="0.25">
      <c r="A693" s="12"/>
      <c r="B693" s="12"/>
      <c r="C693" s="12"/>
      <c r="D693" s="14"/>
      <c r="E693" s="214"/>
      <c r="F693" s="42"/>
      <c r="G693" s="20"/>
      <c r="H693" s="26"/>
      <c r="I693" s="20"/>
      <c r="J693" s="20"/>
    </row>
    <row r="694" spans="1:10" x14ac:dyDescent="0.25">
      <c r="A694" s="12"/>
      <c r="B694" s="12"/>
      <c r="C694" s="12"/>
      <c r="D694" s="14"/>
      <c r="E694" s="214"/>
      <c r="F694" s="42"/>
      <c r="G694" s="20"/>
      <c r="H694" s="26"/>
      <c r="I694" s="20"/>
      <c r="J694" s="20"/>
    </row>
    <row r="695" spans="1:10" x14ac:dyDescent="0.25">
      <c r="A695" s="12"/>
      <c r="B695" s="12"/>
      <c r="C695" s="12"/>
      <c r="D695" s="14"/>
      <c r="E695" s="214"/>
      <c r="F695" s="42"/>
      <c r="G695" s="20"/>
      <c r="H695" s="26"/>
      <c r="I695" s="20"/>
      <c r="J695" s="20"/>
    </row>
    <row r="696" spans="1:10" x14ac:dyDescent="0.25">
      <c r="A696" s="12"/>
      <c r="B696" s="12"/>
      <c r="C696" s="12"/>
      <c r="D696" s="14"/>
      <c r="E696" s="214"/>
      <c r="F696" s="42"/>
      <c r="G696" s="20"/>
      <c r="H696" s="26"/>
      <c r="I696" s="20"/>
      <c r="J696" s="20"/>
    </row>
    <row r="697" spans="1:10" x14ac:dyDescent="0.25">
      <c r="A697" s="12"/>
      <c r="B697" s="12"/>
      <c r="C697" s="12"/>
      <c r="D697" s="14"/>
      <c r="E697" s="214"/>
      <c r="F697" s="42"/>
      <c r="G697" s="20"/>
      <c r="H697" s="26"/>
      <c r="I697" s="20"/>
      <c r="J697" s="20"/>
    </row>
    <row r="698" spans="1:10" x14ac:dyDescent="0.25">
      <c r="A698" s="12"/>
      <c r="B698" s="12"/>
      <c r="C698" s="12"/>
      <c r="D698" s="14"/>
      <c r="E698" s="214"/>
      <c r="F698" s="42"/>
      <c r="G698" s="20"/>
      <c r="H698" s="26"/>
      <c r="I698" s="20"/>
      <c r="J698" s="20"/>
    </row>
    <row r="699" spans="1:10" x14ac:dyDescent="0.25">
      <c r="A699" s="12"/>
      <c r="B699" s="12"/>
      <c r="C699" s="12"/>
      <c r="D699" s="14"/>
      <c r="E699" s="214"/>
      <c r="F699" s="42"/>
      <c r="G699" s="20"/>
      <c r="H699" s="26"/>
      <c r="I699" s="20"/>
      <c r="J699" s="20"/>
    </row>
    <row r="700" spans="1:10" x14ac:dyDescent="0.25">
      <c r="A700" s="12"/>
      <c r="B700" s="12"/>
      <c r="C700" s="12"/>
      <c r="D700" s="14"/>
      <c r="E700" s="214"/>
      <c r="F700" s="42"/>
      <c r="G700" s="20"/>
      <c r="H700" s="26"/>
      <c r="I700" s="20"/>
      <c r="J700" s="20"/>
    </row>
    <row r="701" spans="1:10" x14ac:dyDescent="0.25">
      <c r="A701" s="12"/>
      <c r="B701" s="12"/>
      <c r="C701" s="12"/>
      <c r="D701" s="14"/>
      <c r="E701" s="214"/>
      <c r="F701" s="42"/>
      <c r="G701" s="20"/>
      <c r="H701" s="26"/>
      <c r="I701" s="20"/>
      <c r="J701" s="20"/>
    </row>
    <row r="702" spans="1:10" x14ac:dyDescent="0.25">
      <c r="A702" s="12"/>
      <c r="B702" s="12"/>
      <c r="C702" s="12"/>
      <c r="D702" s="14"/>
      <c r="E702" s="214"/>
      <c r="F702" s="42"/>
      <c r="G702" s="20"/>
      <c r="H702" s="26"/>
      <c r="I702" s="20"/>
      <c r="J702" s="20"/>
    </row>
    <row r="703" spans="1:10" x14ac:dyDescent="0.25">
      <c r="A703" s="12"/>
      <c r="B703" s="12"/>
      <c r="C703" s="12"/>
      <c r="D703" s="14"/>
      <c r="E703" s="214"/>
      <c r="F703" s="42"/>
      <c r="G703" s="20"/>
      <c r="H703" s="26"/>
      <c r="I703" s="20"/>
      <c r="J703" s="20"/>
    </row>
    <row r="704" spans="1:10" x14ac:dyDescent="0.25">
      <c r="A704" s="12"/>
      <c r="B704" s="12"/>
      <c r="C704" s="12"/>
      <c r="D704" s="14"/>
      <c r="E704" s="214"/>
      <c r="F704" s="42"/>
      <c r="G704" s="20"/>
      <c r="H704" s="26"/>
      <c r="I704" s="20"/>
      <c r="J704" s="20"/>
    </row>
    <row r="705" spans="1:10" x14ac:dyDescent="0.25">
      <c r="A705" s="12"/>
      <c r="B705" s="12"/>
      <c r="C705" s="12"/>
      <c r="D705" s="14"/>
      <c r="E705" s="214"/>
      <c r="F705" s="42"/>
      <c r="G705" s="20"/>
      <c r="H705" s="26"/>
      <c r="I705" s="20"/>
      <c r="J705" s="20"/>
    </row>
    <row r="706" spans="1:10" x14ac:dyDescent="0.25">
      <c r="A706" s="12"/>
      <c r="B706" s="12"/>
      <c r="C706" s="12"/>
      <c r="D706" s="14"/>
      <c r="E706" s="214"/>
      <c r="F706" s="42"/>
      <c r="G706" s="20"/>
      <c r="H706" s="26"/>
      <c r="I706" s="20"/>
      <c r="J706" s="20"/>
    </row>
    <row r="707" spans="1:10" x14ac:dyDescent="0.25">
      <c r="A707" s="12"/>
      <c r="B707" s="12"/>
      <c r="C707" s="12"/>
      <c r="D707" s="14"/>
      <c r="E707" s="214"/>
      <c r="F707" s="42"/>
      <c r="G707" s="20"/>
      <c r="H707" s="26"/>
      <c r="I707" s="20"/>
      <c r="J707" s="20"/>
    </row>
    <row r="708" spans="1:10" x14ac:dyDescent="0.25">
      <c r="A708" s="12"/>
      <c r="B708" s="12"/>
      <c r="C708" s="12"/>
      <c r="D708" s="14"/>
      <c r="E708" s="214"/>
      <c r="F708" s="42"/>
      <c r="G708" s="20"/>
      <c r="H708" s="26"/>
      <c r="I708" s="20"/>
      <c r="J708" s="20"/>
    </row>
    <row r="709" spans="1:10" x14ac:dyDescent="0.25">
      <c r="A709" s="12"/>
      <c r="B709" s="12"/>
      <c r="C709" s="12"/>
      <c r="D709" s="14"/>
      <c r="E709" s="214"/>
      <c r="F709" s="42"/>
      <c r="G709" s="20"/>
      <c r="H709" s="26"/>
      <c r="I709" s="20"/>
      <c r="J709" s="20"/>
    </row>
    <row r="710" spans="1:10" x14ac:dyDescent="0.25">
      <c r="A710" s="12"/>
      <c r="B710" s="12"/>
      <c r="C710" s="12"/>
      <c r="D710" s="14"/>
      <c r="E710" s="214"/>
      <c r="F710" s="42"/>
      <c r="G710" s="20"/>
      <c r="H710" s="26"/>
      <c r="I710" s="20"/>
      <c r="J710" s="20"/>
    </row>
    <row r="711" spans="1:10" x14ac:dyDescent="0.25">
      <c r="A711" s="12"/>
      <c r="B711" s="12"/>
      <c r="C711" s="12"/>
      <c r="D711" s="14"/>
      <c r="E711" s="214"/>
      <c r="F711" s="42"/>
      <c r="G711" s="20"/>
      <c r="H711" s="26"/>
      <c r="I711" s="20"/>
      <c r="J711" s="20"/>
    </row>
    <row r="712" spans="1:10" x14ac:dyDescent="0.25">
      <c r="A712" s="12"/>
      <c r="B712" s="12"/>
      <c r="C712" s="12"/>
      <c r="D712" s="14"/>
      <c r="E712" s="214"/>
      <c r="F712" s="42"/>
      <c r="G712" s="20"/>
      <c r="H712" s="26"/>
      <c r="I712" s="20"/>
      <c r="J712" s="20"/>
    </row>
    <row r="713" spans="1:10" x14ac:dyDescent="0.25">
      <c r="A713" s="12"/>
      <c r="B713" s="12"/>
      <c r="C713" s="12"/>
      <c r="D713" s="14"/>
      <c r="E713" s="214"/>
      <c r="F713" s="42"/>
      <c r="G713" s="20"/>
      <c r="H713" s="26"/>
      <c r="I713" s="20"/>
      <c r="J713" s="20"/>
    </row>
    <row r="714" spans="1:10" x14ac:dyDescent="0.25">
      <c r="A714" s="12"/>
      <c r="B714" s="12"/>
      <c r="C714" s="12"/>
      <c r="D714" s="14"/>
      <c r="E714" s="214"/>
      <c r="F714" s="42"/>
      <c r="G714" s="20"/>
      <c r="H714" s="26"/>
      <c r="I714" s="20"/>
      <c r="J714" s="20"/>
    </row>
    <row r="715" spans="1:10" x14ac:dyDescent="0.25">
      <c r="A715" s="12"/>
      <c r="B715" s="12"/>
      <c r="C715" s="12"/>
      <c r="D715" s="14"/>
      <c r="E715" s="214"/>
      <c r="F715" s="42"/>
      <c r="G715" s="20"/>
      <c r="H715" s="26"/>
      <c r="I715" s="20"/>
      <c r="J715" s="20"/>
    </row>
    <row r="716" spans="1:10" x14ac:dyDescent="0.25">
      <c r="A716" s="12"/>
      <c r="B716" s="12"/>
      <c r="C716" s="12"/>
      <c r="D716" s="14"/>
      <c r="E716" s="214"/>
      <c r="F716" s="42"/>
      <c r="G716" s="20"/>
      <c r="H716" s="26"/>
      <c r="I716" s="20"/>
      <c r="J716" s="20"/>
    </row>
    <row r="717" spans="1:10" x14ac:dyDescent="0.25">
      <c r="A717" s="12"/>
      <c r="B717" s="12"/>
      <c r="C717" s="12"/>
      <c r="D717" s="14"/>
      <c r="E717" s="214"/>
      <c r="F717" s="42"/>
      <c r="G717" s="20"/>
      <c r="H717" s="26"/>
      <c r="I717" s="20"/>
      <c r="J717" s="20"/>
    </row>
    <row r="718" spans="1:10" x14ac:dyDescent="0.25">
      <c r="A718" s="12"/>
      <c r="B718" s="12"/>
      <c r="C718" s="12"/>
      <c r="D718" s="14"/>
      <c r="E718" s="214"/>
      <c r="F718" s="42"/>
      <c r="G718" s="20"/>
      <c r="H718" s="26"/>
      <c r="I718" s="20"/>
      <c r="J718" s="20"/>
    </row>
    <row r="719" spans="1:10" x14ac:dyDescent="0.25">
      <c r="A719" s="12"/>
      <c r="B719" s="12"/>
      <c r="C719" s="12"/>
      <c r="D719" s="14"/>
      <c r="E719" s="214"/>
      <c r="F719" s="42"/>
      <c r="G719" s="20"/>
      <c r="H719" s="26"/>
      <c r="I719" s="20"/>
      <c r="J719" s="20"/>
    </row>
    <row r="720" spans="1:10" x14ac:dyDescent="0.25">
      <c r="A720" s="12"/>
      <c r="B720" s="12"/>
      <c r="C720" s="12"/>
      <c r="D720" s="14"/>
      <c r="E720" s="214"/>
      <c r="F720" s="42"/>
      <c r="G720" s="20"/>
      <c r="H720" s="26"/>
      <c r="I720" s="20"/>
      <c r="J720" s="20"/>
    </row>
    <row r="721" spans="1:10" x14ac:dyDescent="0.25">
      <c r="A721" s="12"/>
      <c r="B721" s="12"/>
      <c r="C721" s="12"/>
      <c r="D721" s="14"/>
      <c r="E721" s="214"/>
      <c r="F721" s="42"/>
      <c r="G721" s="20"/>
      <c r="H721" s="26"/>
      <c r="I721" s="20"/>
      <c r="J721" s="20"/>
    </row>
    <row r="722" spans="1:10" x14ac:dyDescent="0.25">
      <c r="A722" s="12"/>
      <c r="B722" s="12"/>
      <c r="C722" s="12"/>
      <c r="D722" s="14"/>
      <c r="E722" s="214"/>
      <c r="F722" s="42"/>
      <c r="G722" s="20"/>
      <c r="H722" s="26"/>
      <c r="I722" s="20"/>
      <c r="J722" s="20"/>
    </row>
    <row r="723" spans="1:10" x14ac:dyDescent="0.25">
      <c r="A723" s="12"/>
      <c r="B723" s="12"/>
      <c r="C723" s="12"/>
      <c r="D723" s="14"/>
      <c r="E723" s="214"/>
      <c r="F723" s="42"/>
      <c r="G723" s="20"/>
      <c r="H723" s="26"/>
      <c r="I723" s="20"/>
      <c r="J723" s="20"/>
    </row>
    <row r="724" spans="1:10" x14ac:dyDescent="0.25">
      <c r="A724" s="12"/>
      <c r="B724" s="12"/>
      <c r="C724" s="12"/>
      <c r="D724" s="14"/>
      <c r="E724" s="214"/>
      <c r="F724" s="42"/>
      <c r="G724" s="20"/>
      <c r="H724" s="26"/>
      <c r="I724" s="20"/>
      <c r="J724" s="20"/>
    </row>
    <row r="725" spans="1:10" x14ac:dyDescent="0.25">
      <c r="A725" s="12"/>
      <c r="B725" s="12"/>
      <c r="C725" s="12"/>
      <c r="D725" s="14"/>
      <c r="E725" s="214"/>
      <c r="F725" s="42"/>
      <c r="G725" s="20"/>
      <c r="H725" s="26"/>
      <c r="I725" s="20"/>
      <c r="J725" s="20"/>
    </row>
    <row r="726" spans="1:10" x14ac:dyDescent="0.25">
      <c r="A726" s="12"/>
      <c r="B726" s="12"/>
      <c r="C726" s="12"/>
      <c r="D726" s="14"/>
      <c r="E726" s="214"/>
      <c r="F726" s="42"/>
      <c r="G726" s="20"/>
      <c r="H726" s="26"/>
      <c r="I726" s="20"/>
      <c r="J726" s="20"/>
    </row>
    <row r="727" spans="1:10" x14ac:dyDescent="0.25">
      <c r="A727" s="12"/>
      <c r="B727" s="12"/>
      <c r="C727" s="12"/>
      <c r="D727" s="14"/>
      <c r="E727" s="214"/>
      <c r="F727" s="42"/>
      <c r="G727" s="20"/>
      <c r="H727" s="26"/>
      <c r="I727" s="20"/>
      <c r="J727" s="20"/>
    </row>
    <row r="728" spans="1:10" x14ac:dyDescent="0.25">
      <c r="A728" s="12"/>
      <c r="B728" s="12"/>
      <c r="C728" s="12"/>
      <c r="D728" s="14"/>
      <c r="E728" s="214"/>
      <c r="F728" s="42"/>
      <c r="G728" s="20"/>
      <c r="H728" s="26"/>
      <c r="I728" s="20"/>
      <c r="J728" s="20"/>
    </row>
    <row r="729" spans="1:10" x14ac:dyDescent="0.25">
      <c r="A729" s="12"/>
      <c r="B729" s="12"/>
      <c r="C729" s="12"/>
      <c r="D729" s="14"/>
      <c r="E729" s="214"/>
      <c r="F729" s="42"/>
      <c r="G729" s="20"/>
      <c r="H729" s="26"/>
      <c r="I729" s="20"/>
      <c r="J729" s="20"/>
    </row>
    <row r="730" spans="1:10" x14ac:dyDescent="0.25">
      <c r="A730" s="12"/>
      <c r="B730" s="12"/>
      <c r="C730" s="12"/>
      <c r="D730" s="14"/>
      <c r="E730" s="214"/>
      <c r="F730" s="42"/>
      <c r="G730" s="20"/>
      <c r="H730" s="26"/>
      <c r="I730" s="20"/>
      <c r="J730" s="20"/>
    </row>
    <row r="731" spans="1:10" x14ac:dyDescent="0.25">
      <c r="A731" s="12"/>
      <c r="B731" s="12"/>
      <c r="C731" s="12"/>
      <c r="D731" s="14"/>
      <c r="E731" s="214"/>
      <c r="F731" s="42"/>
      <c r="G731" s="20"/>
      <c r="H731" s="26"/>
      <c r="I731" s="20"/>
      <c r="J731" s="20"/>
    </row>
    <row r="732" spans="1:10" x14ac:dyDescent="0.25">
      <c r="A732" s="12"/>
      <c r="B732" s="12"/>
      <c r="C732" s="12"/>
      <c r="D732" s="14"/>
      <c r="E732" s="214"/>
      <c r="F732" s="42"/>
      <c r="G732" s="20"/>
      <c r="H732" s="26"/>
      <c r="I732" s="20"/>
      <c r="J732" s="20"/>
    </row>
    <row r="733" spans="1:10" x14ac:dyDescent="0.25">
      <c r="A733" s="12"/>
      <c r="B733" s="12"/>
      <c r="C733" s="12"/>
      <c r="D733" s="14"/>
      <c r="E733" s="214"/>
      <c r="F733" s="42"/>
      <c r="G733" s="20"/>
      <c r="H733" s="26"/>
      <c r="I733" s="20"/>
      <c r="J733" s="20"/>
    </row>
    <row r="734" spans="1:10" x14ac:dyDescent="0.25">
      <c r="A734" s="12"/>
      <c r="B734" s="12"/>
      <c r="C734" s="12"/>
      <c r="D734" s="14"/>
      <c r="E734" s="214"/>
      <c r="F734" s="42"/>
      <c r="G734" s="20"/>
      <c r="H734" s="26"/>
      <c r="I734" s="20"/>
      <c r="J734" s="20"/>
    </row>
    <row r="735" spans="1:10" x14ac:dyDescent="0.25">
      <c r="A735" s="12"/>
      <c r="B735" s="12"/>
      <c r="C735" s="12"/>
      <c r="D735" s="14"/>
      <c r="E735" s="214"/>
      <c r="F735" s="42"/>
      <c r="G735" s="20"/>
      <c r="H735" s="26"/>
      <c r="I735" s="20"/>
      <c r="J735" s="20"/>
    </row>
    <row r="736" spans="1:10" x14ac:dyDescent="0.25">
      <c r="A736" s="12"/>
      <c r="B736" s="12"/>
      <c r="C736" s="12"/>
      <c r="D736" s="14"/>
      <c r="E736" s="214"/>
      <c r="F736" s="42"/>
      <c r="G736" s="20"/>
      <c r="H736" s="26"/>
      <c r="I736" s="20"/>
      <c r="J736" s="20"/>
    </row>
    <row r="737" spans="1:10" x14ac:dyDescent="0.25">
      <c r="A737" s="12"/>
      <c r="B737" s="12"/>
      <c r="C737" s="12"/>
      <c r="D737" s="14"/>
      <c r="E737" s="214"/>
      <c r="F737" s="42"/>
      <c r="G737" s="20"/>
      <c r="H737" s="26"/>
      <c r="I737" s="20"/>
      <c r="J737" s="20"/>
    </row>
    <row r="738" spans="1:10" x14ac:dyDescent="0.25">
      <c r="A738" s="12"/>
      <c r="B738" s="12"/>
      <c r="C738" s="12"/>
      <c r="D738" s="14"/>
      <c r="E738" s="214"/>
      <c r="F738" s="42"/>
      <c r="G738" s="20"/>
      <c r="H738" s="26"/>
      <c r="I738" s="20"/>
      <c r="J738" s="20"/>
    </row>
    <row r="739" spans="1:10" x14ac:dyDescent="0.25">
      <c r="A739" s="12"/>
      <c r="B739" s="12"/>
      <c r="C739" s="12"/>
      <c r="D739" s="14"/>
      <c r="E739" s="214"/>
      <c r="F739" s="42"/>
      <c r="G739" s="20"/>
      <c r="H739" s="26"/>
      <c r="I739" s="20"/>
      <c r="J739" s="20"/>
    </row>
    <row r="740" spans="1:10" x14ac:dyDescent="0.25">
      <c r="A740" s="12"/>
      <c r="B740" s="12"/>
      <c r="C740" s="12"/>
      <c r="D740" s="14"/>
      <c r="E740" s="214"/>
      <c r="F740" s="42"/>
      <c r="G740" s="20"/>
      <c r="H740" s="26"/>
      <c r="I740" s="20"/>
      <c r="J740" s="20"/>
    </row>
    <row r="741" spans="1:10" x14ac:dyDescent="0.25">
      <c r="A741" s="12"/>
      <c r="B741" s="12"/>
      <c r="C741" s="12"/>
      <c r="D741" s="14"/>
      <c r="E741" s="214"/>
      <c r="F741" s="42"/>
      <c r="G741" s="20"/>
      <c r="H741" s="26"/>
      <c r="I741" s="20"/>
      <c r="J741" s="20"/>
    </row>
    <row r="742" spans="1:10" x14ac:dyDescent="0.25">
      <c r="A742" s="12"/>
      <c r="B742" s="12"/>
      <c r="C742" s="12"/>
      <c r="D742" s="14"/>
      <c r="E742" s="214"/>
      <c r="F742" s="42"/>
      <c r="G742" s="20"/>
      <c r="H742" s="26"/>
      <c r="I742" s="20"/>
      <c r="J742" s="20"/>
    </row>
    <row r="743" spans="1:10" x14ac:dyDescent="0.25">
      <c r="A743" s="12"/>
      <c r="B743" s="12"/>
      <c r="C743" s="12"/>
      <c r="D743" s="14"/>
      <c r="E743" s="214"/>
      <c r="F743" s="42"/>
      <c r="G743" s="20"/>
      <c r="H743" s="26"/>
      <c r="I743" s="20"/>
      <c r="J743" s="20"/>
    </row>
    <row r="744" spans="1:10" x14ac:dyDescent="0.25">
      <c r="A744" s="12"/>
      <c r="B744" s="12"/>
      <c r="C744" s="12"/>
      <c r="D744" s="14"/>
      <c r="E744" s="214"/>
      <c r="F744" s="42"/>
      <c r="G744" s="20"/>
      <c r="H744" s="26"/>
      <c r="I744" s="20"/>
      <c r="J744" s="20"/>
    </row>
    <row r="745" spans="1:10" x14ac:dyDescent="0.25">
      <c r="A745" s="12"/>
      <c r="B745" s="12"/>
      <c r="C745" s="12"/>
      <c r="D745" s="14"/>
      <c r="E745" s="214"/>
      <c r="F745" s="42"/>
      <c r="G745" s="20"/>
      <c r="H745" s="26"/>
      <c r="I745" s="20"/>
      <c r="J745" s="20"/>
    </row>
    <row r="746" spans="1:10" x14ac:dyDescent="0.25">
      <c r="A746" s="12"/>
      <c r="B746" s="12"/>
      <c r="C746" s="12"/>
      <c r="D746" s="14"/>
      <c r="E746" s="214"/>
      <c r="F746" s="42"/>
      <c r="G746" s="20"/>
      <c r="H746" s="26"/>
      <c r="I746" s="20"/>
      <c r="J746" s="20"/>
    </row>
    <row r="747" spans="1:10" x14ac:dyDescent="0.25">
      <c r="A747" s="12"/>
      <c r="B747" s="12"/>
      <c r="C747" s="12"/>
      <c r="D747" s="14"/>
      <c r="E747" s="214"/>
      <c r="F747" s="42"/>
      <c r="G747" s="20"/>
      <c r="H747" s="26"/>
      <c r="I747" s="20"/>
      <c r="J747" s="20"/>
    </row>
    <row r="748" spans="1:10" x14ac:dyDescent="0.25">
      <c r="A748" s="12"/>
      <c r="B748" s="12"/>
      <c r="C748" s="12"/>
      <c r="D748" s="14"/>
      <c r="E748" s="214"/>
      <c r="F748" s="42"/>
      <c r="G748" s="20"/>
      <c r="H748" s="26"/>
      <c r="I748" s="20"/>
      <c r="J748" s="20"/>
    </row>
    <row r="749" spans="1:10" x14ac:dyDescent="0.25">
      <c r="A749" s="12"/>
      <c r="B749" s="12"/>
      <c r="C749" s="12"/>
      <c r="D749" s="14"/>
      <c r="E749" s="214"/>
      <c r="F749" s="42"/>
      <c r="G749" s="20"/>
      <c r="H749" s="26"/>
      <c r="I749" s="20"/>
      <c r="J749" s="20"/>
    </row>
    <row r="750" spans="1:10" x14ac:dyDescent="0.25">
      <c r="A750" s="12"/>
      <c r="B750" s="12"/>
      <c r="C750" s="12"/>
      <c r="D750" s="14"/>
      <c r="E750" s="214"/>
      <c r="F750" s="42"/>
      <c r="G750" s="20"/>
      <c r="H750" s="26"/>
      <c r="I750" s="20"/>
      <c r="J750" s="20"/>
    </row>
    <row r="751" spans="1:10" x14ac:dyDescent="0.25">
      <c r="A751" s="12"/>
      <c r="B751" s="12"/>
      <c r="C751" s="12"/>
      <c r="D751" s="14"/>
      <c r="E751" s="214"/>
      <c r="F751" s="42"/>
      <c r="G751" s="20"/>
      <c r="H751" s="26"/>
      <c r="I751" s="20"/>
      <c r="J751" s="20"/>
    </row>
    <row r="752" spans="1:10" x14ac:dyDescent="0.25">
      <c r="A752" s="12"/>
      <c r="B752" s="12"/>
      <c r="C752" s="12"/>
      <c r="D752" s="14"/>
      <c r="E752" s="214"/>
      <c r="F752" s="42"/>
      <c r="G752" s="20"/>
      <c r="H752" s="26"/>
      <c r="I752" s="20"/>
      <c r="J752" s="20"/>
    </row>
    <row r="753" spans="1:10" x14ac:dyDescent="0.25">
      <c r="A753" s="12"/>
      <c r="B753" s="12"/>
      <c r="C753" s="12"/>
      <c r="D753" s="14"/>
      <c r="E753" s="214"/>
      <c r="F753" s="42"/>
      <c r="G753" s="20"/>
      <c r="H753" s="26"/>
      <c r="I753" s="20"/>
      <c r="J753" s="20"/>
    </row>
    <row r="754" spans="1:10" x14ac:dyDescent="0.25">
      <c r="A754" s="12"/>
      <c r="B754" s="12"/>
      <c r="C754" s="12"/>
      <c r="D754" s="14"/>
      <c r="E754" s="214"/>
      <c r="F754" s="42"/>
      <c r="G754" s="20"/>
      <c r="H754" s="26"/>
      <c r="I754" s="20"/>
      <c r="J754" s="20"/>
    </row>
    <row r="755" spans="1:10" x14ac:dyDescent="0.25">
      <c r="A755" s="12"/>
      <c r="B755" s="12"/>
      <c r="C755" s="12"/>
      <c r="D755" s="14"/>
      <c r="E755" s="214"/>
      <c r="F755" s="42"/>
      <c r="G755" s="20"/>
      <c r="H755" s="26"/>
      <c r="I755" s="20"/>
      <c r="J755" s="20"/>
    </row>
    <row r="756" spans="1:10" x14ac:dyDescent="0.25">
      <c r="A756" s="12"/>
      <c r="B756" s="12"/>
      <c r="C756" s="12"/>
      <c r="D756" s="14"/>
      <c r="E756" s="214"/>
      <c r="F756" s="42"/>
      <c r="G756" s="20"/>
      <c r="H756" s="26"/>
      <c r="I756" s="20"/>
      <c r="J756" s="20"/>
    </row>
    <row r="757" spans="1:10" x14ac:dyDescent="0.25">
      <c r="A757" s="12"/>
      <c r="B757" s="12"/>
      <c r="C757" s="12"/>
      <c r="D757" s="14"/>
      <c r="E757" s="214"/>
      <c r="F757" s="42"/>
      <c r="G757" s="20"/>
      <c r="H757" s="26"/>
      <c r="I757" s="20"/>
      <c r="J757" s="20"/>
    </row>
    <row r="758" spans="1:10" x14ac:dyDescent="0.25">
      <c r="A758" s="12"/>
      <c r="B758" s="12"/>
      <c r="C758" s="12"/>
      <c r="D758" s="14"/>
      <c r="E758" s="214"/>
      <c r="F758" s="42"/>
      <c r="G758" s="20"/>
      <c r="H758" s="26"/>
      <c r="I758" s="20"/>
      <c r="J758" s="20"/>
    </row>
    <row r="759" spans="1:10" x14ac:dyDescent="0.25">
      <c r="A759" s="12"/>
      <c r="B759" s="12"/>
      <c r="C759" s="12"/>
      <c r="D759" s="14"/>
      <c r="E759" s="214"/>
      <c r="F759" s="42"/>
      <c r="G759" s="20"/>
      <c r="H759" s="26"/>
      <c r="I759" s="20"/>
      <c r="J759" s="20"/>
    </row>
    <row r="760" spans="1:10" x14ac:dyDescent="0.25">
      <c r="A760" s="12"/>
      <c r="B760" s="12"/>
      <c r="C760" s="12"/>
      <c r="D760" s="14"/>
      <c r="E760" s="214"/>
      <c r="F760" s="42"/>
      <c r="G760" s="20"/>
      <c r="H760" s="26"/>
      <c r="I760" s="20"/>
      <c r="J760" s="20"/>
    </row>
    <row r="761" spans="1:10" x14ac:dyDescent="0.25">
      <c r="A761" s="12"/>
      <c r="B761" s="12"/>
      <c r="C761" s="12"/>
      <c r="D761" s="14"/>
      <c r="E761" s="214"/>
      <c r="F761" s="42"/>
      <c r="G761" s="20"/>
      <c r="H761" s="26"/>
      <c r="I761" s="20"/>
      <c r="J761" s="20"/>
    </row>
    <row r="762" spans="1:10" x14ac:dyDescent="0.25">
      <c r="A762" s="12"/>
      <c r="B762" s="12"/>
      <c r="C762" s="12"/>
      <c r="D762" s="14"/>
      <c r="E762" s="214"/>
      <c r="F762" s="42"/>
      <c r="G762" s="20"/>
      <c r="H762" s="26"/>
      <c r="I762" s="20"/>
      <c r="J762" s="20"/>
    </row>
    <row r="763" spans="1:10" x14ac:dyDescent="0.25">
      <c r="A763" s="12"/>
      <c r="B763" s="12"/>
      <c r="C763" s="12"/>
      <c r="D763" s="14"/>
      <c r="E763" s="214"/>
      <c r="F763" s="42"/>
      <c r="G763" s="20"/>
      <c r="H763" s="26"/>
      <c r="I763" s="20"/>
      <c r="J763" s="20"/>
    </row>
    <row r="764" spans="1:10" x14ac:dyDescent="0.25">
      <c r="A764" s="12"/>
      <c r="B764" s="12"/>
      <c r="C764" s="12"/>
      <c r="D764" s="14"/>
      <c r="E764" s="214"/>
      <c r="F764" s="42"/>
      <c r="G764" s="20"/>
      <c r="H764" s="26"/>
      <c r="I764" s="20"/>
      <c r="J764" s="20"/>
    </row>
    <row r="765" spans="1:10" x14ac:dyDescent="0.25">
      <c r="A765" s="12"/>
      <c r="B765" s="12"/>
      <c r="C765" s="12"/>
      <c r="D765" s="14"/>
      <c r="E765" s="214"/>
      <c r="F765" s="42"/>
      <c r="G765" s="20"/>
      <c r="H765" s="26"/>
      <c r="I765" s="20"/>
      <c r="J765" s="20"/>
    </row>
    <row r="766" spans="1:10" x14ac:dyDescent="0.25">
      <c r="A766" s="12"/>
      <c r="B766" s="12"/>
      <c r="C766" s="12"/>
      <c r="D766" s="14"/>
      <c r="E766" s="214"/>
      <c r="F766" s="42"/>
      <c r="G766" s="20"/>
      <c r="H766" s="26"/>
      <c r="I766" s="20"/>
      <c r="J766" s="20"/>
    </row>
    <row r="767" spans="1:10" x14ac:dyDescent="0.25">
      <c r="A767" s="12"/>
      <c r="B767" s="12"/>
      <c r="C767" s="12"/>
      <c r="D767" s="14"/>
      <c r="E767" s="214"/>
      <c r="F767" s="42"/>
      <c r="G767" s="20"/>
      <c r="H767" s="26"/>
      <c r="I767" s="20"/>
      <c r="J767" s="20"/>
    </row>
    <row r="768" spans="1:10" x14ac:dyDescent="0.25">
      <c r="A768" s="12"/>
      <c r="B768" s="12"/>
      <c r="C768" s="12"/>
      <c r="D768" s="14"/>
      <c r="E768" s="214"/>
      <c r="F768" s="42"/>
      <c r="G768" s="20"/>
      <c r="H768" s="26"/>
      <c r="I768" s="20"/>
      <c r="J768" s="20"/>
    </row>
    <row r="769" spans="1:10" x14ac:dyDescent="0.25">
      <c r="A769" s="12"/>
      <c r="B769" s="12"/>
      <c r="C769" s="12"/>
      <c r="D769" s="14"/>
      <c r="E769" s="214"/>
      <c r="F769" s="42"/>
      <c r="G769" s="20"/>
      <c r="H769" s="26"/>
      <c r="I769" s="20"/>
      <c r="J769" s="20"/>
    </row>
    <row r="770" spans="1:10" x14ac:dyDescent="0.25">
      <c r="A770" s="12"/>
      <c r="B770" s="12"/>
      <c r="C770" s="12"/>
      <c r="D770" s="14"/>
      <c r="E770" s="214"/>
      <c r="F770" s="42"/>
      <c r="G770" s="20"/>
      <c r="H770" s="26"/>
      <c r="I770" s="20"/>
      <c r="J770" s="20"/>
    </row>
    <row r="771" spans="1:10" x14ac:dyDescent="0.25">
      <c r="A771" s="12"/>
      <c r="B771" s="12"/>
      <c r="C771" s="12"/>
      <c r="D771" s="14"/>
      <c r="E771" s="214"/>
      <c r="F771" s="42"/>
      <c r="G771" s="20"/>
      <c r="H771" s="26"/>
      <c r="I771" s="20"/>
      <c r="J771" s="20"/>
    </row>
    <row r="772" spans="1:10" x14ac:dyDescent="0.25">
      <c r="A772" s="12"/>
      <c r="B772" s="12"/>
      <c r="C772" s="12"/>
      <c r="D772" s="14"/>
      <c r="E772" s="214"/>
      <c r="F772" s="42"/>
      <c r="G772" s="20"/>
      <c r="H772" s="26"/>
      <c r="I772" s="20"/>
      <c r="J772" s="20"/>
    </row>
    <row r="773" spans="1:10" x14ac:dyDescent="0.25">
      <c r="A773" s="12"/>
      <c r="B773" s="12"/>
      <c r="C773" s="12"/>
      <c r="D773" s="14"/>
      <c r="E773" s="214"/>
      <c r="F773" s="42"/>
      <c r="G773" s="20"/>
      <c r="H773" s="26"/>
      <c r="I773" s="20"/>
      <c r="J773" s="20"/>
    </row>
    <row r="774" spans="1:10" x14ac:dyDescent="0.25">
      <c r="A774" s="12"/>
      <c r="B774" s="12"/>
      <c r="C774" s="12"/>
      <c r="D774" s="14"/>
      <c r="E774" s="214"/>
      <c r="F774" s="42"/>
      <c r="G774" s="20"/>
      <c r="H774" s="26"/>
      <c r="I774" s="20"/>
      <c r="J774" s="20"/>
    </row>
    <row r="775" spans="1:10" x14ac:dyDescent="0.25">
      <c r="A775" s="12"/>
      <c r="B775" s="12"/>
      <c r="C775" s="12"/>
      <c r="D775" s="14"/>
      <c r="E775" s="214"/>
      <c r="F775" s="42"/>
      <c r="G775" s="20"/>
      <c r="H775" s="26"/>
      <c r="I775" s="20"/>
      <c r="J775" s="20"/>
    </row>
    <row r="776" spans="1:10" x14ac:dyDescent="0.25">
      <c r="A776" s="12"/>
      <c r="B776" s="12"/>
      <c r="C776" s="12"/>
      <c r="D776" s="14"/>
      <c r="E776" s="214"/>
      <c r="F776" s="42"/>
      <c r="G776" s="20"/>
      <c r="H776" s="26"/>
      <c r="I776" s="20"/>
      <c r="J776" s="20"/>
    </row>
    <row r="777" spans="1:10" x14ac:dyDescent="0.25">
      <c r="A777" s="12"/>
      <c r="B777" s="12"/>
      <c r="C777" s="12"/>
      <c r="D777" s="14"/>
      <c r="E777" s="214"/>
      <c r="F777" s="42"/>
      <c r="G777" s="20"/>
      <c r="H777" s="26"/>
      <c r="I777" s="20"/>
      <c r="J777" s="20"/>
    </row>
    <row r="778" spans="1:10" x14ac:dyDescent="0.25">
      <c r="A778" s="12"/>
      <c r="B778" s="12"/>
      <c r="C778" s="12"/>
      <c r="D778" s="14"/>
      <c r="E778" s="214"/>
      <c r="F778" s="42"/>
      <c r="G778" s="20"/>
      <c r="H778" s="26"/>
      <c r="I778" s="20"/>
      <c r="J778" s="20"/>
    </row>
    <row r="779" spans="1:10" x14ac:dyDescent="0.25">
      <c r="A779" s="12"/>
      <c r="B779" s="12"/>
      <c r="C779" s="12"/>
      <c r="D779" s="14"/>
      <c r="E779" s="214"/>
      <c r="F779" s="42"/>
      <c r="G779" s="20"/>
      <c r="H779" s="26"/>
      <c r="I779" s="20"/>
      <c r="J779" s="20"/>
    </row>
    <row r="780" spans="1:10" x14ac:dyDescent="0.25">
      <c r="A780" s="12"/>
      <c r="B780" s="12"/>
      <c r="C780" s="12"/>
      <c r="D780" s="14"/>
      <c r="E780" s="214"/>
      <c r="F780" s="42"/>
      <c r="G780" s="20"/>
      <c r="H780" s="26"/>
      <c r="I780" s="20"/>
      <c r="J780" s="20"/>
    </row>
    <row r="781" spans="1:10" x14ac:dyDescent="0.25">
      <c r="A781" s="12"/>
      <c r="B781" s="12"/>
      <c r="C781" s="12"/>
      <c r="D781" s="14"/>
      <c r="E781" s="214"/>
      <c r="F781" s="42"/>
      <c r="G781" s="20"/>
      <c r="H781" s="26"/>
      <c r="I781" s="20"/>
      <c r="J781" s="20"/>
    </row>
    <row r="782" spans="1:10" x14ac:dyDescent="0.25">
      <c r="A782" s="12"/>
      <c r="B782" s="12"/>
      <c r="C782" s="12"/>
      <c r="D782" s="14"/>
      <c r="E782" s="214"/>
      <c r="F782" s="42"/>
      <c r="G782" s="20"/>
      <c r="H782" s="26"/>
      <c r="I782" s="20"/>
      <c r="J782" s="20"/>
    </row>
    <row r="783" spans="1:10" x14ac:dyDescent="0.25">
      <c r="A783" s="12"/>
      <c r="B783" s="12"/>
      <c r="C783" s="12"/>
      <c r="D783" s="14"/>
      <c r="E783" s="214"/>
      <c r="F783" s="42"/>
      <c r="G783" s="20"/>
      <c r="H783" s="26"/>
      <c r="I783" s="20"/>
      <c r="J783" s="20"/>
    </row>
    <row r="784" spans="1:10" x14ac:dyDescent="0.25">
      <c r="A784" s="12"/>
      <c r="B784" s="12"/>
      <c r="C784" s="12"/>
      <c r="D784" s="14"/>
      <c r="E784" s="214"/>
      <c r="F784" s="42"/>
      <c r="G784" s="20"/>
      <c r="H784" s="26"/>
      <c r="I784" s="20"/>
      <c r="J784" s="20"/>
    </row>
    <row r="785" spans="1:10" x14ac:dyDescent="0.25">
      <c r="A785" s="12"/>
      <c r="B785" s="12"/>
      <c r="C785" s="12"/>
      <c r="D785" s="14"/>
      <c r="E785" s="214"/>
      <c r="F785" s="42"/>
      <c r="G785" s="20"/>
      <c r="H785" s="26"/>
      <c r="I785" s="20"/>
      <c r="J785" s="20"/>
    </row>
    <row r="786" spans="1:10" x14ac:dyDescent="0.25">
      <c r="A786" s="12"/>
      <c r="B786" s="12"/>
      <c r="C786" s="12"/>
      <c r="D786" s="14"/>
      <c r="E786" s="214"/>
      <c r="F786" s="42"/>
      <c r="G786" s="20"/>
      <c r="H786" s="26"/>
      <c r="I786" s="20"/>
      <c r="J786" s="20"/>
    </row>
    <row r="787" spans="1:10" x14ac:dyDescent="0.25">
      <c r="A787" s="12"/>
      <c r="B787" s="12"/>
      <c r="C787" s="12"/>
      <c r="D787" s="14"/>
      <c r="E787" s="214"/>
      <c r="F787" s="42"/>
      <c r="G787" s="20"/>
      <c r="H787" s="26"/>
      <c r="I787" s="20"/>
      <c r="J787" s="20"/>
    </row>
    <row r="788" spans="1:10" x14ac:dyDescent="0.25">
      <c r="A788" s="12"/>
      <c r="B788" s="12"/>
      <c r="C788" s="12"/>
      <c r="D788" s="14"/>
      <c r="E788" s="214"/>
      <c r="F788" s="42"/>
      <c r="G788" s="20"/>
      <c r="H788" s="26"/>
      <c r="I788" s="20"/>
      <c r="J788" s="20"/>
    </row>
    <row r="789" spans="1:10" x14ac:dyDescent="0.25">
      <c r="A789" s="12"/>
      <c r="B789" s="12"/>
      <c r="C789" s="12"/>
      <c r="D789" s="14"/>
      <c r="E789" s="214"/>
      <c r="F789" s="42"/>
      <c r="G789" s="20"/>
      <c r="H789" s="26"/>
      <c r="I789" s="20"/>
      <c r="J789" s="20"/>
    </row>
    <row r="790" spans="1:10" x14ac:dyDescent="0.25">
      <c r="A790" s="12"/>
      <c r="B790" s="12"/>
      <c r="C790" s="12"/>
      <c r="D790" s="14"/>
      <c r="E790" s="214"/>
      <c r="F790" s="42"/>
      <c r="G790" s="20"/>
      <c r="H790" s="26"/>
      <c r="I790" s="20"/>
      <c r="J790" s="20"/>
    </row>
    <row r="791" spans="1:10" x14ac:dyDescent="0.25">
      <c r="A791" s="12"/>
      <c r="B791" s="12"/>
      <c r="C791" s="12"/>
      <c r="D791" s="14"/>
      <c r="E791" s="214"/>
      <c r="F791" s="42"/>
      <c r="G791" s="20"/>
      <c r="H791" s="26"/>
      <c r="I791" s="20"/>
      <c r="J791" s="20"/>
    </row>
    <row r="792" spans="1:10" x14ac:dyDescent="0.25">
      <c r="A792" s="12"/>
      <c r="B792" s="12"/>
      <c r="C792" s="12"/>
      <c r="D792" s="14"/>
      <c r="E792" s="214"/>
      <c r="F792" s="42"/>
      <c r="G792" s="20"/>
      <c r="H792" s="26"/>
      <c r="I792" s="20"/>
      <c r="J792" s="20"/>
    </row>
    <row r="793" spans="1:10" x14ac:dyDescent="0.25">
      <c r="A793" s="12"/>
      <c r="B793" s="12"/>
      <c r="C793" s="12"/>
      <c r="D793" s="14"/>
      <c r="E793" s="214"/>
      <c r="F793" s="42"/>
      <c r="G793" s="20"/>
      <c r="H793" s="26"/>
      <c r="I793" s="20"/>
      <c r="J793" s="20"/>
    </row>
    <row r="794" spans="1:10" x14ac:dyDescent="0.25">
      <c r="A794" s="12"/>
      <c r="B794" s="12"/>
      <c r="C794" s="12"/>
      <c r="D794" s="14"/>
      <c r="E794" s="214"/>
      <c r="F794" s="42"/>
      <c r="G794" s="20"/>
      <c r="H794" s="26"/>
      <c r="I794" s="20"/>
      <c r="J794" s="20"/>
    </row>
    <row r="795" spans="1:10" x14ac:dyDescent="0.25">
      <c r="A795" s="12"/>
      <c r="B795" s="12"/>
      <c r="C795" s="12"/>
      <c r="D795" s="14"/>
      <c r="E795" s="214"/>
      <c r="F795" s="42"/>
      <c r="G795" s="20"/>
      <c r="H795" s="26"/>
      <c r="I795" s="20"/>
      <c r="J795" s="20"/>
    </row>
    <row r="796" spans="1:10" x14ac:dyDescent="0.25">
      <c r="A796" s="12"/>
      <c r="B796" s="12"/>
      <c r="C796" s="12"/>
      <c r="D796" s="14"/>
      <c r="E796" s="214"/>
      <c r="F796" s="42"/>
      <c r="G796" s="20"/>
      <c r="H796" s="26"/>
      <c r="I796" s="20"/>
      <c r="J796" s="20"/>
    </row>
    <row r="797" spans="1:10" x14ac:dyDescent="0.25">
      <c r="A797" s="12"/>
      <c r="B797" s="12"/>
      <c r="C797" s="12"/>
      <c r="D797" s="14"/>
      <c r="E797" s="214"/>
      <c r="F797" s="42"/>
      <c r="G797" s="20"/>
      <c r="H797" s="26"/>
      <c r="I797" s="20"/>
      <c r="J797" s="20"/>
    </row>
    <row r="798" spans="1:10" x14ac:dyDescent="0.25">
      <c r="A798" s="12"/>
      <c r="B798" s="12"/>
      <c r="C798" s="12"/>
      <c r="D798" s="14"/>
      <c r="E798" s="214"/>
      <c r="F798" s="42"/>
      <c r="G798" s="20"/>
      <c r="H798" s="26"/>
      <c r="I798" s="20"/>
      <c r="J798" s="20"/>
    </row>
    <row r="799" spans="1:10" x14ac:dyDescent="0.25">
      <c r="A799" s="12"/>
      <c r="B799" s="12"/>
      <c r="C799" s="12"/>
      <c r="D799" s="14"/>
      <c r="E799" s="214"/>
      <c r="F799" s="42"/>
      <c r="G799" s="20"/>
      <c r="H799" s="26"/>
      <c r="I799" s="20"/>
      <c r="J799" s="20"/>
    </row>
    <row r="800" spans="1:10" x14ac:dyDescent="0.25">
      <c r="A800" s="12"/>
      <c r="B800" s="12"/>
      <c r="C800" s="12"/>
      <c r="D800" s="14"/>
      <c r="E800" s="214"/>
      <c r="F800" s="42"/>
      <c r="G800" s="20"/>
      <c r="H800" s="26"/>
      <c r="I800" s="20"/>
      <c r="J800" s="20"/>
    </row>
    <row r="801" spans="1:10" x14ac:dyDescent="0.25">
      <c r="A801" s="12"/>
      <c r="B801" s="12"/>
      <c r="C801" s="12"/>
      <c r="D801" s="14"/>
      <c r="E801" s="214"/>
      <c r="F801" s="42"/>
      <c r="G801" s="20"/>
      <c r="H801" s="26"/>
      <c r="I801" s="20"/>
      <c r="J801" s="20"/>
    </row>
    <row r="802" spans="1:10" x14ac:dyDescent="0.25">
      <c r="A802" s="12"/>
      <c r="B802" s="12"/>
      <c r="C802" s="12"/>
      <c r="D802" s="14"/>
      <c r="E802" s="214"/>
      <c r="F802" s="42"/>
      <c r="G802" s="20"/>
      <c r="H802" s="26"/>
      <c r="I802" s="20"/>
      <c r="J802" s="20"/>
    </row>
    <row r="803" spans="1:10" x14ac:dyDescent="0.25">
      <c r="A803" s="12"/>
      <c r="B803" s="12"/>
      <c r="C803" s="12"/>
      <c r="D803" s="14"/>
      <c r="E803" s="214"/>
      <c r="F803" s="42"/>
      <c r="G803" s="20"/>
      <c r="H803" s="26"/>
      <c r="I803" s="20"/>
      <c r="J803" s="20"/>
    </row>
    <row r="804" spans="1:10" x14ac:dyDescent="0.25">
      <c r="A804" s="12"/>
      <c r="B804" s="12"/>
      <c r="C804" s="12"/>
      <c r="D804" s="14"/>
      <c r="E804" s="214"/>
      <c r="F804" s="42"/>
      <c r="G804" s="20"/>
      <c r="H804" s="26"/>
      <c r="I804" s="20"/>
      <c r="J804" s="20"/>
    </row>
    <row r="805" spans="1:10" x14ac:dyDescent="0.25">
      <c r="A805" s="12"/>
      <c r="B805" s="12"/>
      <c r="C805" s="12"/>
      <c r="D805" s="14"/>
      <c r="E805" s="214"/>
      <c r="F805" s="42"/>
      <c r="G805" s="20"/>
      <c r="H805" s="26"/>
      <c r="I805" s="20"/>
      <c r="J805" s="20"/>
    </row>
    <row r="806" spans="1:10" x14ac:dyDescent="0.25">
      <c r="A806" s="12"/>
      <c r="B806" s="12"/>
      <c r="C806" s="12"/>
      <c r="D806" s="14"/>
      <c r="E806" s="214"/>
      <c r="F806" s="42"/>
      <c r="G806" s="20"/>
      <c r="H806" s="26"/>
      <c r="I806" s="20"/>
      <c r="J806" s="20"/>
    </row>
    <row r="807" spans="1:10" x14ac:dyDescent="0.25">
      <c r="A807" s="12"/>
      <c r="B807" s="12"/>
      <c r="C807" s="12"/>
      <c r="D807" s="14"/>
      <c r="E807" s="214"/>
      <c r="F807" s="42"/>
      <c r="G807" s="20"/>
      <c r="H807" s="26"/>
      <c r="I807" s="20"/>
      <c r="J807" s="20"/>
    </row>
    <row r="808" spans="1:10" x14ac:dyDescent="0.25">
      <c r="A808" s="12"/>
      <c r="B808" s="12"/>
      <c r="C808" s="12"/>
      <c r="D808" s="14"/>
      <c r="E808" s="214"/>
      <c r="F808" s="42"/>
      <c r="G808" s="20"/>
      <c r="H808" s="26"/>
      <c r="I808" s="20"/>
      <c r="J808" s="20"/>
    </row>
    <row r="809" spans="1:10" x14ac:dyDescent="0.25">
      <c r="A809" s="12"/>
      <c r="B809" s="12"/>
      <c r="C809" s="12"/>
      <c r="D809" s="14"/>
      <c r="E809" s="214"/>
      <c r="F809" s="42"/>
      <c r="G809" s="20"/>
      <c r="H809" s="26"/>
      <c r="I809" s="20"/>
      <c r="J809" s="20"/>
    </row>
    <row r="810" spans="1:10" x14ac:dyDescent="0.25">
      <c r="A810" s="12"/>
      <c r="B810" s="12"/>
      <c r="C810" s="12"/>
      <c r="D810" s="14"/>
      <c r="E810" s="214"/>
      <c r="F810" s="42"/>
      <c r="G810" s="20"/>
      <c r="H810" s="26"/>
      <c r="I810" s="20"/>
      <c r="J810" s="20"/>
    </row>
    <row r="811" spans="1:10" x14ac:dyDescent="0.25">
      <c r="A811" s="12"/>
      <c r="B811" s="12"/>
      <c r="C811" s="12"/>
      <c r="D811" s="14"/>
      <c r="E811" s="214"/>
      <c r="F811" s="42"/>
      <c r="G811" s="20"/>
      <c r="H811" s="26"/>
      <c r="I811" s="20"/>
      <c r="J811" s="20"/>
    </row>
    <row r="812" spans="1:10" x14ac:dyDescent="0.25">
      <c r="A812" s="12"/>
      <c r="B812" s="12"/>
      <c r="C812" s="12"/>
      <c r="D812" s="14"/>
      <c r="E812" s="214"/>
      <c r="F812" s="42"/>
      <c r="G812" s="20"/>
      <c r="H812" s="26"/>
      <c r="I812" s="20"/>
      <c r="J812" s="20"/>
    </row>
    <row r="813" spans="1:10" x14ac:dyDescent="0.25">
      <c r="A813" s="12"/>
      <c r="B813" s="12"/>
      <c r="C813" s="12"/>
      <c r="D813" s="14"/>
      <c r="E813" s="214"/>
      <c r="F813" s="42"/>
      <c r="G813" s="20"/>
      <c r="H813" s="26"/>
      <c r="I813" s="20"/>
      <c r="J813" s="20"/>
    </row>
    <row r="814" spans="1:10" x14ac:dyDescent="0.25">
      <c r="A814" s="12"/>
      <c r="B814" s="12"/>
      <c r="C814" s="12"/>
      <c r="D814" s="14"/>
      <c r="E814" s="214"/>
      <c r="F814" s="42"/>
      <c r="G814" s="20"/>
      <c r="H814" s="26"/>
      <c r="I814" s="20"/>
      <c r="J814" s="20"/>
    </row>
    <row r="815" spans="1:10" x14ac:dyDescent="0.25">
      <c r="A815" s="12"/>
      <c r="B815" s="12"/>
      <c r="C815" s="12"/>
      <c r="D815" s="14"/>
      <c r="E815" s="214"/>
      <c r="F815" s="42"/>
      <c r="G815" s="20"/>
      <c r="H815" s="26"/>
      <c r="I815" s="20"/>
      <c r="J815" s="20"/>
    </row>
    <row r="816" spans="1:10" x14ac:dyDescent="0.25">
      <c r="A816" s="12"/>
      <c r="B816" s="12"/>
      <c r="C816" s="12"/>
      <c r="D816" s="14"/>
      <c r="E816" s="214"/>
      <c r="F816" s="42"/>
      <c r="G816" s="20"/>
      <c r="H816" s="26"/>
      <c r="I816" s="20"/>
      <c r="J816" s="20"/>
    </row>
    <row r="817" spans="1:10" x14ac:dyDescent="0.25">
      <c r="A817" s="12"/>
      <c r="B817" s="12"/>
      <c r="C817" s="12"/>
      <c r="D817" s="14"/>
      <c r="E817" s="214"/>
      <c r="F817" s="42"/>
      <c r="G817" s="20"/>
      <c r="H817" s="26"/>
      <c r="I817" s="20"/>
      <c r="J817" s="20"/>
    </row>
    <row r="818" spans="1:10" x14ac:dyDescent="0.25">
      <c r="A818" s="12"/>
      <c r="B818" s="12"/>
      <c r="C818" s="12"/>
      <c r="D818" s="14"/>
      <c r="E818" s="214"/>
      <c r="F818" s="42"/>
      <c r="G818" s="20"/>
      <c r="H818" s="26"/>
      <c r="I818" s="20"/>
      <c r="J818" s="20"/>
    </row>
    <row r="819" spans="1:10" x14ac:dyDescent="0.25">
      <c r="A819" s="12"/>
      <c r="B819" s="12"/>
      <c r="C819" s="12"/>
      <c r="D819" s="14"/>
      <c r="E819" s="214"/>
      <c r="F819" s="42"/>
      <c r="G819" s="20"/>
      <c r="H819" s="26"/>
      <c r="I819" s="20"/>
      <c r="J819" s="20"/>
    </row>
    <row r="820" spans="1:10" x14ac:dyDescent="0.25">
      <c r="A820" s="12"/>
      <c r="B820" s="12"/>
      <c r="C820" s="12"/>
      <c r="D820" s="14"/>
      <c r="E820" s="214"/>
      <c r="F820" s="42"/>
      <c r="G820" s="20"/>
      <c r="H820" s="26"/>
      <c r="I820" s="20"/>
      <c r="J820" s="20"/>
    </row>
    <row r="821" spans="1:10" x14ac:dyDescent="0.25">
      <c r="A821" s="12"/>
      <c r="B821" s="12"/>
      <c r="C821" s="12"/>
      <c r="D821" s="14"/>
      <c r="E821" s="214"/>
      <c r="F821" s="42"/>
      <c r="G821" s="20"/>
      <c r="H821" s="26"/>
      <c r="I821" s="20"/>
      <c r="J821" s="20"/>
    </row>
    <row r="822" spans="1:10" x14ac:dyDescent="0.25">
      <c r="A822" s="12"/>
      <c r="B822" s="12"/>
      <c r="C822" s="12"/>
      <c r="D822" s="14"/>
      <c r="E822" s="214"/>
      <c r="F822" s="42"/>
      <c r="G822" s="20"/>
      <c r="H822" s="26"/>
      <c r="I822" s="20"/>
      <c r="J822" s="20"/>
    </row>
    <row r="823" spans="1:10" x14ac:dyDescent="0.25">
      <c r="A823" s="12"/>
      <c r="B823" s="12"/>
      <c r="C823" s="12"/>
      <c r="D823" s="14"/>
      <c r="E823" s="214"/>
      <c r="F823" s="42"/>
      <c r="G823" s="20"/>
      <c r="H823" s="26"/>
      <c r="I823" s="20"/>
      <c r="J823" s="20"/>
    </row>
    <row r="824" spans="1:10" x14ac:dyDescent="0.25">
      <c r="A824" s="12"/>
      <c r="B824" s="12"/>
      <c r="C824" s="12"/>
      <c r="D824" s="14"/>
      <c r="E824" s="214"/>
      <c r="F824" s="42"/>
      <c r="G824" s="20"/>
      <c r="H824" s="26"/>
      <c r="I824" s="20"/>
      <c r="J824" s="20"/>
    </row>
    <row r="825" spans="1:10" x14ac:dyDescent="0.25">
      <c r="A825" s="12"/>
      <c r="B825" s="12"/>
      <c r="C825" s="12"/>
      <c r="D825" s="14"/>
      <c r="E825" s="214"/>
      <c r="F825" s="42"/>
      <c r="G825" s="20"/>
      <c r="H825" s="26"/>
      <c r="I825" s="20"/>
      <c r="J825" s="20"/>
    </row>
    <row r="826" spans="1:10" x14ac:dyDescent="0.25">
      <c r="A826" s="12"/>
      <c r="B826" s="12"/>
      <c r="C826" s="12"/>
      <c r="D826" s="14"/>
      <c r="E826" s="214"/>
      <c r="F826" s="42"/>
      <c r="G826" s="20"/>
      <c r="H826" s="26"/>
      <c r="I826" s="20"/>
      <c r="J826" s="20"/>
    </row>
    <row r="827" spans="1:10" x14ac:dyDescent="0.25">
      <c r="A827" s="12"/>
      <c r="B827" s="12"/>
      <c r="C827" s="12"/>
      <c r="D827" s="14"/>
      <c r="E827" s="214"/>
      <c r="F827" s="42"/>
      <c r="G827" s="20"/>
      <c r="H827" s="26"/>
      <c r="I827" s="20"/>
      <c r="J827" s="20"/>
    </row>
    <row r="828" spans="1:10" x14ac:dyDescent="0.25">
      <c r="A828" s="12"/>
      <c r="B828" s="12"/>
      <c r="C828" s="12"/>
      <c r="D828" s="14"/>
      <c r="E828" s="214"/>
      <c r="F828" s="42"/>
      <c r="G828" s="20"/>
      <c r="H828" s="26"/>
      <c r="I828" s="20"/>
      <c r="J828" s="20"/>
    </row>
    <row r="829" spans="1:10" x14ac:dyDescent="0.25">
      <c r="A829" s="12"/>
      <c r="B829" s="12"/>
      <c r="C829" s="12"/>
      <c r="D829" s="14"/>
      <c r="E829" s="214"/>
      <c r="F829" s="42"/>
      <c r="G829" s="20"/>
      <c r="H829" s="26"/>
      <c r="I829" s="20"/>
      <c r="J829" s="20"/>
    </row>
    <row r="830" spans="1:10" x14ac:dyDescent="0.25">
      <c r="A830" s="12"/>
      <c r="B830" s="12"/>
      <c r="C830" s="12"/>
      <c r="D830" s="14"/>
      <c r="E830" s="214"/>
      <c r="F830" s="42"/>
      <c r="G830" s="20"/>
      <c r="H830" s="26"/>
      <c r="I830" s="20"/>
      <c r="J830" s="20"/>
    </row>
    <row r="831" spans="1:10" x14ac:dyDescent="0.25">
      <c r="A831" s="12"/>
      <c r="B831" s="12"/>
      <c r="C831" s="12"/>
      <c r="D831" s="14"/>
      <c r="E831" s="214"/>
      <c r="F831" s="42"/>
      <c r="G831" s="20"/>
      <c r="H831" s="26"/>
      <c r="I831" s="20"/>
      <c r="J831" s="20"/>
    </row>
    <row r="832" spans="1:10" x14ac:dyDescent="0.25">
      <c r="A832" s="12"/>
      <c r="B832" s="12"/>
      <c r="C832" s="12"/>
      <c r="D832" s="14"/>
      <c r="E832" s="214"/>
      <c r="F832" s="42"/>
      <c r="G832" s="20"/>
      <c r="H832" s="26"/>
      <c r="I832" s="20"/>
      <c r="J832" s="20"/>
    </row>
    <row r="833" spans="1:10" x14ac:dyDescent="0.25">
      <c r="A833" s="12"/>
      <c r="B833" s="12"/>
      <c r="C833" s="12"/>
      <c r="D833" s="14"/>
      <c r="E833" s="214"/>
      <c r="F833" s="42"/>
      <c r="G833" s="20"/>
      <c r="H833" s="26"/>
      <c r="I833" s="20"/>
      <c r="J833" s="20"/>
    </row>
    <row r="834" spans="1:10" x14ac:dyDescent="0.25">
      <c r="A834" s="12"/>
      <c r="B834" s="12"/>
      <c r="C834" s="12"/>
      <c r="D834" s="14"/>
      <c r="E834" s="214"/>
      <c r="F834" s="42"/>
      <c r="G834" s="20"/>
      <c r="H834" s="26"/>
      <c r="I834" s="20"/>
      <c r="J834" s="20"/>
    </row>
    <row r="835" spans="1:10" x14ac:dyDescent="0.25">
      <c r="A835" s="12"/>
      <c r="B835" s="12"/>
      <c r="C835" s="12"/>
      <c r="D835" s="14"/>
      <c r="E835" s="214"/>
      <c r="F835" s="42"/>
      <c r="G835" s="20"/>
      <c r="H835" s="26"/>
      <c r="I835" s="20"/>
      <c r="J835" s="20"/>
    </row>
    <row r="836" spans="1:10" x14ac:dyDescent="0.25">
      <c r="A836" s="12"/>
      <c r="B836" s="12"/>
      <c r="C836" s="12"/>
      <c r="D836" s="14"/>
      <c r="E836" s="214"/>
      <c r="F836" s="42"/>
      <c r="G836" s="20"/>
      <c r="H836" s="26"/>
      <c r="I836" s="20"/>
      <c r="J836" s="20"/>
    </row>
    <row r="837" spans="1:10" x14ac:dyDescent="0.25">
      <c r="A837" s="12"/>
      <c r="B837" s="12"/>
      <c r="C837" s="12"/>
      <c r="D837" s="14"/>
      <c r="E837" s="214"/>
      <c r="F837" s="42"/>
      <c r="G837" s="20"/>
      <c r="H837" s="26"/>
      <c r="I837" s="20"/>
      <c r="J837" s="20"/>
    </row>
    <row r="838" spans="1:10" x14ac:dyDescent="0.25">
      <c r="A838" s="12"/>
      <c r="B838" s="12"/>
      <c r="C838" s="12"/>
      <c r="D838" s="14"/>
      <c r="E838" s="214"/>
      <c r="F838" s="42"/>
      <c r="G838" s="20"/>
      <c r="H838" s="26"/>
      <c r="I838" s="20"/>
      <c r="J838" s="20"/>
    </row>
    <row r="839" spans="1:10" x14ac:dyDescent="0.25">
      <c r="A839" s="12"/>
      <c r="B839" s="12"/>
      <c r="C839" s="12"/>
      <c r="D839" s="14"/>
      <c r="E839" s="214"/>
      <c r="F839" s="42"/>
      <c r="G839" s="20"/>
      <c r="H839" s="26"/>
      <c r="I839" s="20"/>
      <c r="J839" s="20"/>
    </row>
    <row r="840" spans="1:10" x14ac:dyDescent="0.25">
      <c r="A840" s="12"/>
      <c r="B840" s="12"/>
      <c r="C840" s="12"/>
      <c r="D840" s="14"/>
      <c r="E840" s="214"/>
      <c r="F840" s="42"/>
      <c r="G840" s="20"/>
      <c r="H840" s="26"/>
      <c r="I840" s="20"/>
      <c r="J840" s="20"/>
    </row>
    <row r="841" spans="1:10" x14ac:dyDescent="0.25">
      <c r="A841" s="12"/>
      <c r="B841" s="12"/>
      <c r="C841" s="12"/>
      <c r="D841" s="14"/>
      <c r="E841" s="214"/>
      <c r="F841" s="42"/>
      <c r="G841" s="20"/>
      <c r="H841" s="26"/>
      <c r="I841" s="20"/>
      <c r="J841" s="20"/>
    </row>
    <row r="842" spans="1:10" x14ac:dyDescent="0.25">
      <c r="A842" s="12"/>
      <c r="B842" s="12"/>
      <c r="C842" s="12"/>
      <c r="D842" s="14"/>
      <c r="E842" s="214"/>
      <c r="F842" s="42"/>
      <c r="G842" s="20"/>
      <c r="H842" s="26"/>
      <c r="I842" s="20"/>
      <c r="J842" s="20"/>
    </row>
    <row r="843" spans="1:10" x14ac:dyDescent="0.25">
      <c r="A843" s="12"/>
      <c r="B843" s="12"/>
      <c r="C843" s="12"/>
      <c r="D843" s="14"/>
      <c r="E843" s="214"/>
      <c r="F843" s="42"/>
      <c r="G843" s="20"/>
      <c r="H843" s="26"/>
      <c r="I843" s="20"/>
      <c r="J843" s="20"/>
    </row>
    <row r="844" spans="1:10" x14ac:dyDescent="0.25">
      <c r="A844" s="12"/>
      <c r="B844" s="12"/>
      <c r="C844" s="12"/>
      <c r="D844" s="14"/>
      <c r="E844" s="214"/>
      <c r="F844" s="42"/>
      <c r="G844" s="20"/>
      <c r="H844" s="26"/>
      <c r="I844" s="20"/>
      <c r="J844" s="20"/>
    </row>
    <row r="845" spans="1:10" x14ac:dyDescent="0.25">
      <c r="A845" s="12"/>
      <c r="B845" s="12"/>
      <c r="C845" s="12"/>
      <c r="D845" s="14"/>
      <c r="E845" s="214"/>
      <c r="F845" s="42"/>
      <c r="G845" s="20"/>
      <c r="H845" s="26"/>
      <c r="I845" s="20"/>
      <c r="J845" s="20"/>
    </row>
    <row r="846" spans="1:10" x14ac:dyDescent="0.25">
      <c r="A846" s="12"/>
      <c r="B846" s="12"/>
      <c r="C846" s="12"/>
      <c r="D846" s="14"/>
      <c r="E846" s="214"/>
      <c r="F846" s="42"/>
      <c r="G846" s="20"/>
      <c r="H846" s="26"/>
      <c r="I846" s="20"/>
      <c r="J846" s="20"/>
    </row>
    <row r="847" spans="1:10" x14ac:dyDescent="0.25">
      <c r="A847" s="12"/>
      <c r="B847" s="12"/>
      <c r="C847" s="12"/>
      <c r="D847" s="14"/>
      <c r="E847" s="214"/>
      <c r="F847" s="42"/>
      <c r="G847" s="20"/>
      <c r="H847" s="26"/>
      <c r="I847" s="20"/>
      <c r="J847" s="20"/>
    </row>
    <row r="848" spans="1:10" x14ac:dyDescent="0.25">
      <c r="A848" s="12"/>
      <c r="B848" s="12"/>
      <c r="C848" s="12"/>
      <c r="D848" s="14"/>
      <c r="E848" s="214"/>
      <c r="F848" s="42"/>
      <c r="G848" s="20"/>
      <c r="H848" s="26"/>
      <c r="I848" s="20"/>
      <c r="J848" s="20"/>
    </row>
    <row r="849" spans="1:10" x14ac:dyDescent="0.25">
      <c r="A849" s="12"/>
      <c r="B849" s="12"/>
      <c r="C849" s="12"/>
      <c r="D849" s="14"/>
      <c r="E849" s="214"/>
      <c r="F849" s="42"/>
      <c r="G849" s="20"/>
      <c r="H849" s="26"/>
      <c r="I849" s="20"/>
      <c r="J849" s="20"/>
    </row>
    <row r="850" spans="1:10" x14ac:dyDescent="0.25">
      <c r="A850" s="12"/>
      <c r="B850" s="12"/>
      <c r="C850" s="12"/>
      <c r="D850" s="14"/>
      <c r="E850" s="214"/>
      <c r="F850" s="42"/>
      <c r="G850" s="20"/>
      <c r="H850" s="26"/>
      <c r="I850" s="20"/>
      <c r="J850" s="20"/>
    </row>
    <row r="851" spans="1:10" x14ac:dyDescent="0.25">
      <c r="A851" s="12"/>
      <c r="B851" s="12"/>
      <c r="C851" s="12"/>
      <c r="D851" s="14"/>
      <c r="E851" s="214"/>
      <c r="F851" s="42"/>
      <c r="G851" s="20"/>
      <c r="H851" s="26"/>
      <c r="I851" s="20"/>
      <c r="J851" s="20"/>
    </row>
    <row r="852" spans="1:10" x14ac:dyDescent="0.25">
      <c r="A852" s="12"/>
      <c r="B852" s="12"/>
      <c r="C852" s="12"/>
      <c r="D852" s="14"/>
      <c r="E852" s="214"/>
      <c r="F852" s="42"/>
      <c r="G852" s="20"/>
      <c r="H852" s="26"/>
      <c r="I852" s="20"/>
      <c r="J852" s="20"/>
    </row>
    <row r="853" spans="1:10" x14ac:dyDescent="0.25">
      <c r="A853" s="12"/>
      <c r="B853" s="12"/>
      <c r="C853" s="12"/>
      <c r="D853" s="14"/>
      <c r="E853" s="214"/>
      <c r="F853" s="42"/>
      <c r="G853" s="20"/>
      <c r="H853" s="26"/>
      <c r="I853" s="20"/>
      <c r="J853" s="20"/>
    </row>
    <row r="854" spans="1:10" x14ac:dyDescent="0.25">
      <c r="A854" s="12"/>
      <c r="B854" s="12"/>
      <c r="C854" s="12"/>
      <c r="D854" s="14"/>
      <c r="E854" s="214"/>
      <c r="F854" s="42"/>
      <c r="G854" s="20"/>
      <c r="H854" s="26"/>
      <c r="I854" s="20"/>
      <c r="J854" s="20"/>
    </row>
    <row r="855" spans="1:10" x14ac:dyDescent="0.25">
      <c r="A855" s="12"/>
      <c r="B855" s="12"/>
      <c r="C855" s="12"/>
      <c r="D855" s="14"/>
      <c r="E855" s="214"/>
      <c r="F855" s="42"/>
      <c r="G855" s="20"/>
      <c r="H855" s="26"/>
      <c r="I855" s="20"/>
      <c r="J855" s="20"/>
    </row>
    <row r="856" spans="1:10" x14ac:dyDescent="0.25">
      <c r="A856" s="12"/>
      <c r="B856" s="12"/>
      <c r="C856" s="12"/>
      <c r="D856" s="14"/>
      <c r="E856" s="214"/>
      <c r="F856" s="42"/>
      <c r="G856" s="20"/>
      <c r="H856" s="26"/>
      <c r="I856" s="20"/>
      <c r="J856" s="20"/>
    </row>
    <row r="857" spans="1:10" x14ac:dyDescent="0.25">
      <c r="A857" s="12"/>
      <c r="B857" s="12"/>
      <c r="C857" s="12"/>
      <c r="D857" s="14"/>
      <c r="E857" s="214"/>
      <c r="F857" s="42"/>
      <c r="G857" s="20"/>
      <c r="H857" s="26"/>
      <c r="I857" s="20"/>
      <c r="J857" s="20"/>
    </row>
    <row r="858" spans="1:10" x14ac:dyDescent="0.25">
      <c r="A858" s="12"/>
      <c r="B858" s="12"/>
      <c r="C858" s="12"/>
      <c r="D858" s="14"/>
      <c r="E858" s="214"/>
      <c r="F858" s="42"/>
      <c r="G858" s="20"/>
      <c r="H858" s="26"/>
      <c r="I858" s="20"/>
      <c r="J858" s="20"/>
    </row>
    <row r="859" spans="1:10" x14ac:dyDescent="0.25">
      <c r="A859" s="12"/>
      <c r="B859" s="12"/>
      <c r="C859" s="12"/>
      <c r="D859" s="14"/>
      <c r="E859" s="214"/>
      <c r="F859" s="42"/>
      <c r="G859" s="20"/>
      <c r="H859" s="26"/>
      <c r="I859" s="20"/>
      <c r="J859" s="20"/>
    </row>
    <row r="860" spans="1:10" x14ac:dyDescent="0.25">
      <c r="A860" s="12"/>
      <c r="B860" s="12"/>
      <c r="C860" s="12"/>
      <c r="D860" s="14"/>
      <c r="E860" s="214"/>
      <c r="F860" s="42"/>
      <c r="G860" s="20"/>
      <c r="H860" s="26"/>
      <c r="I860" s="20"/>
      <c r="J860" s="20"/>
    </row>
    <row r="861" spans="1:10" x14ac:dyDescent="0.25">
      <c r="A861" s="12"/>
      <c r="B861" s="12"/>
      <c r="C861" s="12"/>
      <c r="D861" s="14"/>
      <c r="E861" s="214"/>
      <c r="F861" s="42"/>
      <c r="G861" s="20"/>
      <c r="H861" s="26"/>
      <c r="I861" s="20"/>
      <c r="J861" s="20"/>
    </row>
    <row r="862" spans="1:10" x14ac:dyDescent="0.25">
      <c r="A862" s="12"/>
      <c r="B862" s="12"/>
      <c r="C862" s="12"/>
      <c r="D862" s="14"/>
      <c r="E862" s="214"/>
      <c r="F862" s="42"/>
      <c r="G862" s="20"/>
      <c r="H862" s="26"/>
      <c r="I862" s="20"/>
      <c r="J862" s="20"/>
    </row>
    <row r="863" spans="1:10" x14ac:dyDescent="0.25">
      <c r="A863" s="12"/>
      <c r="B863" s="12"/>
      <c r="C863" s="12"/>
      <c r="D863" s="14"/>
      <c r="E863" s="214"/>
      <c r="F863" s="42"/>
      <c r="G863" s="20"/>
      <c r="H863" s="26"/>
      <c r="I863" s="20"/>
      <c r="J863" s="20"/>
    </row>
    <row r="864" spans="1:10" x14ac:dyDescent="0.25">
      <c r="A864" s="12"/>
      <c r="B864" s="12"/>
      <c r="C864" s="12"/>
      <c r="D864" s="14"/>
      <c r="E864" s="214"/>
      <c r="F864" s="42"/>
      <c r="G864" s="20"/>
      <c r="H864" s="26"/>
      <c r="I864" s="20"/>
      <c r="J864" s="20"/>
    </row>
    <row r="865" spans="1:10" x14ac:dyDescent="0.25">
      <c r="A865" s="12"/>
      <c r="B865" s="12"/>
      <c r="C865" s="12"/>
      <c r="D865" s="14"/>
      <c r="E865" s="214"/>
      <c r="F865" s="42"/>
      <c r="G865" s="20"/>
      <c r="H865" s="26"/>
      <c r="I865" s="20"/>
      <c r="J865" s="20"/>
    </row>
    <row r="866" spans="1:10" x14ac:dyDescent="0.25">
      <c r="A866" s="12"/>
      <c r="B866" s="12"/>
      <c r="C866" s="12"/>
      <c r="D866" s="14"/>
      <c r="E866" s="214"/>
      <c r="F866" s="42"/>
      <c r="G866" s="20"/>
      <c r="H866" s="26"/>
      <c r="I866" s="20"/>
      <c r="J866" s="20"/>
    </row>
    <row r="867" spans="1:10" x14ac:dyDescent="0.25">
      <c r="A867" s="12"/>
      <c r="B867" s="12"/>
      <c r="C867" s="12"/>
      <c r="D867" s="14"/>
      <c r="E867" s="214"/>
      <c r="F867" s="42"/>
      <c r="G867" s="20"/>
      <c r="H867" s="26"/>
      <c r="I867" s="20"/>
      <c r="J867" s="20"/>
    </row>
    <row r="868" spans="1:10" x14ac:dyDescent="0.25">
      <c r="A868" s="12"/>
      <c r="B868" s="12"/>
      <c r="C868" s="12"/>
      <c r="D868" s="14"/>
      <c r="E868" s="214"/>
      <c r="F868" s="42"/>
      <c r="G868" s="20"/>
      <c r="H868" s="26"/>
      <c r="I868" s="20"/>
      <c r="J868" s="20"/>
    </row>
    <row r="869" spans="1:10" x14ac:dyDescent="0.25">
      <c r="A869" s="12"/>
      <c r="B869" s="12"/>
      <c r="C869" s="12"/>
      <c r="D869" s="14"/>
      <c r="E869" s="214"/>
      <c r="F869" s="42"/>
      <c r="G869" s="20"/>
      <c r="H869" s="26"/>
      <c r="I869" s="20"/>
      <c r="J869" s="20"/>
    </row>
    <row r="870" spans="1:10" x14ac:dyDescent="0.25">
      <c r="A870" s="12"/>
      <c r="B870" s="12"/>
      <c r="C870" s="12"/>
      <c r="D870" s="14"/>
      <c r="E870" s="214"/>
      <c r="F870" s="42"/>
      <c r="G870" s="20"/>
      <c r="H870" s="26"/>
      <c r="I870" s="20"/>
      <c r="J870" s="20"/>
    </row>
    <row r="871" spans="1:10" x14ac:dyDescent="0.25">
      <c r="A871" s="12"/>
      <c r="B871" s="12"/>
      <c r="C871" s="12"/>
      <c r="D871" s="14"/>
      <c r="E871" s="214"/>
      <c r="F871" s="42"/>
      <c r="G871" s="20"/>
      <c r="H871" s="26"/>
      <c r="I871" s="20"/>
      <c r="J871" s="20"/>
    </row>
    <row r="872" spans="1:10" x14ac:dyDescent="0.25">
      <c r="A872" s="12"/>
      <c r="B872" s="12"/>
      <c r="C872" s="12"/>
      <c r="D872" s="14"/>
      <c r="E872" s="214"/>
      <c r="F872" s="42"/>
      <c r="G872" s="20"/>
      <c r="H872" s="26"/>
      <c r="I872" s="20"/>
      <c r="J872" s="20"/>
    </row>
    <row r="873" spans="1:10" x14ac:dyDescent="0.25">
      <c r="A873" s="12"/>
      <c r="B873" s="12"/>
      <c r="C873" s="12"/>
      <c r="D873" s="14"/>
      <c r="E873" s="214"/>
      <c r="F873" s="42"/>
      <c r="G873" s="20"/>
      <c r="H873" s="26"/>
      <c r="I873" s="20"/>
      <c r="J873" s="20"/>
    </row>
    <row r="874" spans="1:10" x14ac:dyDescent="0.25">
      <c r="A874" s="12"/>
      <c r="B874" s="12"/>
      <c r="C874" s="12"/>
      <c r="D874" s="14"/>
      <c r="E874" s="214"/>
      <c r="F874" s="42"/>
      <c r="G874" s="20"/>
      <c r="H874" s="26"/>
      <c r="I874" s="20"/>
      <c r="J874" s="20"/>
    </row>
    <row r="875" spans="1:10" x14ac:dyDescent="0.25">
      <c r="A875" s="12"/>
      <c r="B875" s="12"/>
      <c r="C875" s="12"/>
      <c r="D875" s="14"/>
      <c r="E875" s="214"/>
      <c r="F875" s="42"/>
      <c r="G875" s="20"/>
      <c r="H875" s="26"/>
      <c r="I875" s="20"/>
      <c r="J875" s="20"/>
    </row>
    <row r="876" spans="1:10" x14ac:dyDescent="0.25">
      <c r="A876" s="12"/>
      <c r="B876" s="12"/>
      <c r="C876" s="12"/>
      <c r="D876" s="14"/>
      <c r="E876" s="214"/>
      <c r="F876" s="42"/>
      <c r="G876" s="20"/>
      <c r="H876" s="26"/>
      <c r="I876" s="20"/>
      <c r="J876" s="20"/>
    </row>
    <row r="877" spans="1:10" x14ac:dyDescent="0.25">
      <c r="A877" s="12"/>
      <c r="B877" s="12"/>
      <c r="C877" s="12"/>
      <c r="D877" s="14"/>
      <c r="E877" s="214"/>
      <c r="F877" s="42"/>
      <c r="G877" s="20"/>
      <c r="H877" s="26"/>
      <c r="I877" s="20"/>
      <c r="J877" s="20"/>
    </row>
    <row r="878" spans="1:10" x14ac:dyDescent="0.25">
      <c r="A878" s="12"/>
      <c r="B878" s="12"/>
      <c r="C878" s="12"/>
      <c r="D878" s="14"/>
      <c r="E878" s="214"/>
      <c r="F878" s="42"/>
      <c r="G878" s="20"/>
      <c r="H878" s="26"/>
      <c r="I878" s="20"/>
      <c r="J878" s="20"/>
    </row>
    <row r="879" spans="1:10" x14ac:dyDescent="0.25">
      <c r="A879" s="12"/>
      <c r="B879" s="12"/>
      <c r="C879" s="12"/>
      <c r="D879" s="14"/>
      <c r="E879" s="214"/>
      <c r="F879" s="42"/>
      <c r="G879" s="20"/>
      <c r="H879" s="26"/>
      <c r="I879" s="20"/>
      <c r="J879" s="20"/>
    </row>
    <row r="880" spans="1:10" x14ac:dyDescent="0.25">
      <c r="A880" s="12"/>
      <c r="B880" s="12"/>
      <c r="C880" s="12"/>
      <c r="D880" s="14"/>
      <c r="E880" s="214"/>
      <c r="F880" s="42"/>
      <c r="G880" s="20"/>
      <c r="H880" s="26"/>
      <c r="I880" s="20"/>
      <c r="J880" s="20"/>
    </row>
    <row r="881" spans="1:10" x14ac:dyDescent="0.25">
      <c r="A881" s="12"/>
      <c r="B881" s="12"/>
      <c r="C881" s="12"/>
      <c r="D881" s="14"/>
      <c r="E881" s="214"/>
      <c r="F881" s="42"/>
      <c r="G881" s="20"/>
      <c r="H881" s="26"/>
      <c r="I881" s="20"/>
      <c r="J881" s="20"/>
    </row>
    <row r="882" spans="1:10" x14ac:dyDescent="0.25">
      <c r="A882" s="12"/>
      <c r="B882" s="12"/>
      <c r="C882" s="12"/>
      <c r="D882" s="14"/>
      <c r="E882" s="214"/>
      <c r="F882" s="42"/>
      <c r="G882" s="20"/>
      <c r="H882" s="26"/>
      <c r="I882" s="20"/>
      <c r="J882" s="20"/>
    </row>
    <row r="883" spans="1:10" x14ac:dyDescent="0.25">
      <c r="A883" s="12"/>
      <c r="B883" s="12"/>
      <c r="C883" s="12"/>
      <c r="D883" s="14"/>
      <c r="E883" s="214"/>
      <c r="F883" s="42"/>
      <c r="G883" s="20"/>
      <c r="H883" s="26"/>
      <c r="I883" s="20"/>
      <c r="J883" s="20"/>
    </row>
    <row r="884" spans="1:10" x14ac:dyDescent="0.25">
      <c r="A884" s="12"/>
      <c r="B884" s="12"/>
      <c r="C884" s="12"/>
      <c r="D884" s="14"/>
      <c r="E884" s="214"/>
      <c r="F884" s="42"/>
      <c r="G884" s="20"/>
      <c r="H884" s="26"/>
      <c r="I884" s="20"/>
      <c r="J884" s="20"/>
    </row>
    <row r="885" spans="1:10" x14ac:dyDescent="0.25">
      <c r="A885" s="12"/>
      <c r="B885" s="12"/>
      <c r="C885" s="12"/>
      <c r="D885" s="14"/>
      <c r="E885" s="214"/>
      <c r="F885" s="42"/>
      <c r="G885" s="20"/>
      <c r="H885" s="26"/>
      <c r="I885" s="20"/>
      <c r="J885" s="20"/>
    </row>
    <row r="886" spans="1:10" x14ac:dyDescent="0.25">
      <c r="A886" s="12"/>
      <c r="B886" s="12"/>
      <c r="C886" s="12"/>
      <c r="D886" s="14"/>
      <c r="E886" s="214"/>
      <c r="F886" s="42"/>
      <c r="G886" s="20"/>
      <c r="H886" s="26"/>
      <c r="I886" s="20"/>
      <c r="J886" s="20"/>
    </row>
    <row r="887" spans="1:10" x14ac:dyDescent="0.25">
      <c r="A887" s="12"/>
      <c r="B887" s="12"/>
      <c r="C887" s="12"/>
      <c r="D887" s="14"/>
      <c r="E887" s="214"/>
      <c r="F887" s="42"/>
      <c r="G887" s="20"/>
      <c r="H887" s="26"/>
      <c r="I887" s="20"/>
      <c r="J887" s="20"/>
    </row>
    <row r="888" spans="1:10" x14ac:dyDescent="0.25">
      <c r="A888" s="12"/>
      <c r="B888" s="12"/>
      <c r="C888" s="12"/>
      <c r="D888" s="14"/>
      <c r="E888" s="214"/>
      <c r="F888" s="42"/>
      <c r="G888" s="20"/>
      <c r="H888" s="26"/>
      <c r="I888" s="20"/>
      <c r="J888" s="20"/>
    </row>
    <row r="889" spans="1:10" x14ac:dyDescent="0.25">
      <c r="A889" s="12"/>
      <c r="B889" s="12"/>
      <c r="C889" s="12"/>
      <c r="D889" s="14"/>
      <c r="E889" s="214"/>
      <c r="F889" s="42"/>
      <c r="G889" s="20"/>
      <c r="H889" s="26"/>
      <c r="I889" s="20"/>
      <c r="J889" s="20"/>
    </row>
    <row r="890" spans="1:10" x14ac:dyDescent="0.25">
      <c r="A890" s="12"/>
      <c r="B890" s="12"/>
      <c r="C890" s="12"/>
      <c r="D890" s="14"/>
      <c r="E890" s="214"/>
      <c r="F890" s="42"/>
      <c r="G890" s="20"/>
      <c r="H890" s="26"/>
      <c r="I890" s="20"/>
      <c r="J890" s="20"/>
    </row>
    <row r="891" spans="1:10" x14ac:dyDescent="0.25">
      <c r="A891" s="12"/>
      <c r="B891" s="12"/>
      <c r="C891" s="12"/>
      <c r="D891" s="14"/>
      <c r="E891" s="214"/>
      <c r="F891" s="42"/>
      <c r="G891" s="20"/>
      <c r="H891" s="26"/>
      <c r="I891" s="20"/>
      <c r="J891" s="20"/>
    </row>
    <row r="892" spans="1:10" x14ac:dyDescent="0.25">
      <c r="A892" s="12"/>
      <c r="B892" s="12"/>
      <c r="C892" s="12"/>
      <c r="D892" s="14"/>
      <c r="E892" s="214"/>
      <c r="F892" s="42"/>
      <c r="G892" s="20"/>
      <c r="H892" s="26"/>
      <c r="I892" s="20"/>
      <c r="J892" s="20"/>
    </row>
    <row r="893" spans="1:10" x14ac:dyDescent="0.25">
      <c r="A893" s="12"/>
      <c r="B893" s="12"/>
      <c r="C893" s="12"/>
      <c r="D893" s="14"/>
      <c r="E893" s="214"/>
      <c r="F893" s="42"/>
      <c r="G893" s="20"/>
      <c r="H893" s="26"/>
      <c r="I893" s="20"/>
      <c r="J893" s="20"/>
    </row>
    <row r="894" spans="1:10" x14ac:dyDescent="0.25">
      <c r="A894" s="12"/>
      <c r="B894" s="12"/>
      <c r="C894" s="12"/>
      <c r="D894" s="14"/>
      <c r="E894" s="214"/>
      <c r="F894" s="42"/>
      <c r="G894" s="20"/>
      <c r="H894" s="26"/>
      <c r="I894" s="20"/>
      <c r="J894" s="20"/>
    </row>
    <row r="895" spans="1:10" x14ac:dyDescent="0.25">
      <c r="A895" s="12"/>
      <c r="B895" s="12"/>
      <c r="C895" s="12"/>
      <c r="D895" s="14"/>
      <c r="E895" s="214"/>
      <c r="F895" s="42"/>
      <c r="G895" s="20"/>
      <c r="H895" s="26"/>
      <c r="I895" s="20"/>
      <c r="J895" s="20"/>
    </row>
    <row r="896" spans="1:10" x14ac:dyDescent="0.25">
      <c r="A896" s="12"/>
      <c r="B896" s="12"/>
      <c r="C896" s="12"/>
      <c r="D896" s="14"/>
      <c r="E896" s="214"/>
      <c r="F896" s="42"/>
      <c r="G896" s="20"/>
      <c r="H896" s="26"/>
      <c r="I896" s="20"/>
      <c r="J896" s="20"/>
    </row>
    <row r="897" spans="1:10" x14ac:dyDescent="0.25">
      <c r="A897" s="12"/>
      <c r="B897" s="12"/>
      <c r="C897" s="12"/>
      <c r="D897" s="14"/>
      <c r="E897" s="214"/>
      <c r="F897" s="42"/>
      <c r="G897" s="20"/>
      <c r="H897" s="26"/>
      <c r="I897" s="20"/>
      <c r="J897" s="20"/>
    </row>
    <row r="898" spans="1:10" x14ac:dyDescent="0.25">
      <c r="A898" s="12"/>
      <c r="B898" s="12"/>
      <c r="C898" s="12"/>
      <c r="D898" s="14"/>
      <c r="E898" s="214"/>
      <c r="F898" s="42"/>
      <c r="G898" s="20"/>
      <c r="H898" s="26"/>
      <c r="I898" s="20"/>
      <c r="J898" s="20"/>
    </row>
    <row r="899" spans="1:10" x14ac:dyDescent="0.25">
      <c r="A899" s="12"/>
      <c r="B899" s="12"/>
      <c r="C899" s="12"/>
      <c r="D899" s="14"/>
      <c r="E899" s="214"/>
      <c r="F899" s="42"/>
      <c r="G899" s="20"/>
      <c r="H899" s="26"/>
      <c r="I899" s="20"/>
      <c r="J899" s="20"/>
    </row>
    <row r="900" spans="1:10" x14ac:dyDescent="0.25">
      <c r="A900" s="12"/>
      <c r="B900" s="12"/>
      <c r="C900" s="12"/>
      <c r="D900" s="14"/>
      <c r="E900" s="214"/>
      <c r="F900" s="42"/>
      <c r="G900" s="20"/>
      <c r="H900" s="26"/>
      <c r="I900" s="20"/>
      <c r="J900" s="20"/>
    </row>
    <row r="901" spans="1:10" x14ac:dyDescent="0.25">
      <c r="A901" s="12"/>
      <c r="B901" s="12"/>
      <c r="C901" s="12"/>
      <c r="D901" s="14"/>
      <c r="E901" s="214"/>
      <c r="F901" s="42"/>
      <c r="G901" s="20"/>
      <c r="H901" s="26"/>
      <c r="I901" s="20"/>
      <c r="J901" s="20"/>
    </row>
    <row r="902" spans="1:10" x14ac:dyDescent="0.25">
      <c r="A902" s="12"/>
      <c r="B902" s="12"/>
      <c r="C902" s="12"/>
      <c r="D902" s="14"/>
      <c r="E902" s="214"/>
      <c r="F902" s="42"/>
      <c r="G902" s="20"/>
      <c r="H902" s="26"/>
      <c r="I902" s="20"/>
      <c r="J902" s="20"/>
    </row>
    <row r="903" spans="1:10" x14ac:dyDescent="0.25">
      <c r="A903" s="12"/>
      <c r="B903" s="12"/>
      <c r="C903" s="12"/>
      <c r="D903" s="14"/>
      <c r="E903" s="214"/>
      <c r="F903" s="42"/>
      <c r="G903" s="20"/>
      <c r="H903" s="26"/>
      <c r="I903" s="20"/>
      <c r="J903" s="20"/>
    </row>
    <row r="904" spans="1:10" x14ac:dyDescent="0.25">
      <c r="A904" s="12"/>
      <c r="B904" s="12"/>
      <c r="C904" s="12"/>
      <c r="D904" s="14"/>
      <c r="E904" s="214"/>
      <c r="F904" s="42"/>
      <c r="G904" s="20"/>
      <c r="H904" s="26"/>
      <c r="I904" s="20"/>
      <c r="J904" s="20"/>
    </row>
    <row r="905" spans="1:10" x14ac:dyDescent="0.25">
      <c r="A905" s="12"/>
      <c r="B905" s="12"/>
      <c r="C905" s="12"/>
      <c r="D905" s="14"/>
      <c r="E905" s="214"/>
      <c r="F905" s="42"/>
      <c r="G905" s="20"/>
      <c r="H905" s="26"/>
      <c r="I905" s="20"/>
      <c r="J905" s="20"/>
    </row>
    <row r="906" spans="1:10" x14ac:dyDescent="0.25">
      <c r="A906" s="12"/>
      <c r="B906" s="12"/>
      <c r="C906" s="12"/>
      <c r="D906" s="14"/>
      <c r="E906" s="214"/>
      <c r="F906" s="42"/>
      <c r="G906" s="20"/>
      <c r="H906" s="26"/>
      <c r="I906" s="20"/>
      <c r="J906" s="20"/>
    </row>
    <row r="907" spans="1:10" x14ac:dyDescent="0.25">
      <c r="A907" s="12"/>
      <c r="B907" s="12"/>
      <c r="C907" s="12"/>
      <c r="D907" s="14"/>
      <c r="E907" s="214"/>
      <c r="F907" s="42"/>
      <c r="G907" s="20"/>
      <c r="H907" s="26"/>
      <c r="I907" s="20"/>
      <c r="J907" s="20"/>
    </row>
    <row r="908" spans="1:10" x14ac:dyDescent="0.25">
      <c r="A908" s="12"/>
      <c r="B908" s="12"/>
      <c r="C908" s="12"/>
      <c r="D908" s="14"/>
      <c r="E908" s="214"/>
      <c r="F908" s="42"/>
      <c r="G908" s="20"/>
      <c r="H908" s="26"/>
      <c r="I908" s="20"/>
      <c r="J908" s="20"/>
    </row>
    <row r="909" spans="1:10" x14ac:dyDescent="0.25">
      <c r="A909" s="12"/>
      <c r="B909" s="12"/>
      <c r="C909" s="12"/>
      <c r="D909" s="14"/>
      <c r="E909" s="214"/>
      <c r="F909" s="42"/>
      <c r="G909" s="20"/>
      <c r="H909" s="26"/>
      <c r="I909" s="20"/>
      <c r="J909" s="20"/>
    </row>
    <row r="910" spans="1:10" x14ac:dyDescent="0.25">
      <c r="A910" s="12"/>
      <c r="B910" s="12"/>
      <c r="C910" s="12"/>
      <c r="D910" s="14"/>
      <c r="E910" s="214"/>
      <c r="F910" s="42"/>
      <c r="G910" s="20"/>
      <c r="H910" s="26"/>
      <c r="I910" s="20"/>
      <c r="J910" s="20"/>
    </row>
    <row r="911" spans="1:10" x14ac:dyDescent="0.25">
      <c r="A911" s="12"/>
      <c r="B911" s="12"/>
      <c r="C911" s="12"/>
      <c r="D911" s="14"/>
      <c r="E911" s="214"/>
      <c r="F911" s="42"/>
      <c r="G911" s="20"/>
      <c r="H911" s="26"/>
      <c r="I911" s="20"/>
      <c r="J911" s="20"/>
    </row>
    <row r="912" spans="1:10" x14ac:dyDescent="0.25">
      <c r="A912" s="12"/>
      <c r="B912" s="12"/>
      <c r="C912" s="12"/>
      <c r="D912" s="14"/>
      <c r="E912" s="214"/>
      <c r="F912" s="42"/>
      <c r="G912" s="20"/>
      <c r="H912" s="26"/>
      <c r="I912" s="20"/>
      <c r="J912" s="20"/>
    </row>
    <row r="913" spans="1:10" x14ac:dyDescent="0.25">
      <c r="A913" s="12"/>
      <c r="B913" s="12"/>
      <c r="C913" s="12"/>
      <c r="D913" s="14"/>
      <c r="E913" s="214"/>
      <c r="F913" s="42"/>
      <c r="G913" s="20"/>
      <c r="H913" s="26"/>
      <c r="I913" s="20"/>
      <c r="J913" s="20"/>
    </row>
    <row r="914" spans="1:10" x14ac:dyDescent="0.25">
      <c r="A914" s="12"/>
      <c r="B914" s="12"/>
      <c r="C914" s="12"/>
      <c r="D914" s="14"/>
      <c r="E914" s="214"/>
      <c r="F914" s="42"/>
      <c r="G914" s="20"/>
      <c r="H914" s="26"/>
      <c r="I914" s="20"/>
      <c r="J914" s="20"/>
    </row>
    <row r="915" spans="1:10" x14ac:dyDescent="0.25">
      <c r="A915" s="12"/>
      <c r="B915" s="12"/>
      <c r="C915" s="12"/>
      <c r="D915" s="14"/>
      <c r="E915" s="214"/>
      <c r="F915" s="42"/>
      <c r="G915" s="20"/>
      <c r="H915" s="26"/>
      <c r="I915" s="20"/>
      <c r="J915" s="20"/>
    </row>
    <row r="916" spans="1:10" x14ac:dyDescent="0.25">
      <c r="A916" s="12"/>
      <c r="B916" s="12"/>
      <c r="C916" s="12"/>
      <c r="D916" s="14"/>
      <c r="E916" s="214"/>
      <c r="F916" s="42"/>
      <c r="G916" s="20"/>
      <c r="H916" s="26"/>
      <c r="I916" s="20"/>
      <c r="J916" s="20"/>
    </row>
    <row r="917" spans="1:10" x14ac:dyDescent="0.25">
      <c r="A917" s="12"/>
      <c r="B917" s="12"/>
      <c r="C917" s="12"/>
      <c r="D917" s="14"/>
      <c r="E917" s="214"/>
      <c r="F917" s="42"/>
      <c r="G917" s="20"/>
      <c r="H917" s="26"/>
      <c r="I917" s="20"/>
      <c r="J917" s="20"/>
    </row>
    <row r="918" spans="1:10" x14ac:dyDescent="0.25">
      <c r="A918" s="12"/>
      <c r="B918" s="12"/>
      <c r="C918" s="12"/>
      <c r="D918" s="14"/>
      <c r="E918" s="214"/>
      <c r="F918" s="42"/>
      <c r="G918" s="20"/>
      <c r="H918" s="26"/>
      <c r="I918" s="20"/>
      <c r="J918" s="20"/>
    </row>
    <row r="919" spans="1:10" x14ac:dyDescent="0.25">
      <c r="A919" s="12"/>
      <c r="B919" s="12"/>
      <c r="C919" s="12"/>
      <c r="D919" s="14"/>
      <c r="E919" s="214"/>
      <c r="F919" s="42"/>
      <c r="G919" s="20"/>
      <c r="H919" s="26"/>
      <c r="I919" s="20"/>
      <c r="J919" s="20"/>
    </row>
    <row r="920" spans="1:10" x14ac:dyDescent="0.25">
      <c r="A920" s="12"/>
      <c r="B920" s="12"/>
      <c r="C920" s="12"/>
      <c r="D920" s="14"/>
      <c r="E920" s="214"/>
      <c r="F920" s="42"/>
      <c r="G920" s="20"/>
      <c r="H920" s="26"/>
      <c r="I920" s="20"/>
      <c r="J920" s="20"/>
    </row>
    <row r="921" spans="1:10" x14ac:dyDescent="0.25">
      <c r="A921" s="12"/>
      <c r="B921" s="12"/>
      <c r="C921" s="12"/>
      <c r="D921" s="14"/>
      <c r="E921" s="214"/>
      <c r="F921" s="42"/>
      <c r="G921" s="20"/>
      <c r="H921" s="26"/>
      <c r="I921" s="20"/>
      <c r="J921" s="20"/>
    </row>
    <row r="922" spans="1:10" x14ac:dyDescent="0.25">
      <c r="A922" s="12"/>
      <c r="B922" s="12"/>
      <c r="C922" s="12"/>
      <c r="D922" s="14"/>
      <c r="E922" s="214"/>
      <c r="F922" s="42"/>
      <c r="G922" s="20"/>
      <c r="H922" s="26"/>
      <c r="I922" s="20"/>
      <c r="J922" s="20"/>
    </row>
    <row r="923" spans="1:10" x14ac:dyDescent="0.25">
      <c r="A923" s="12"/>
      <c r="B923" s="12"/>
      <c r="C923" s="12"/>
      <c r="D923" s="14"/>
      <c r="E923" s="214"/>
      <c r="F923" s="42"/>
      <c r="G923" s="20"/>
      <c r="H923" s="26"/>
      <c r="I923" s="20"/>
      <c r="J923" s="20"/>
    </row>
    <row r="924" spans="1:10" x14ac:dyDescent="0.25">
      <c r="A924" s="12"/>
      <c r="B924" s="12"/>
      <c r="C924" s="12"/>
      <c r="D924" s="14"/>
      <c r="E924" s="214"/>
      <c r="F924" s="42"/>
      <c r="G924" s="20"/>
      <c r="H924" s="26"/>
      <c r="I924" s="20"/>
      <c r="J924" s="20"/>
    </row>
    <row r="925" spans="1:10" x14ac:dyDescent="0.25">
      <c r="A925" s="12"/>
      <c r="B925" s="12"/>
      <c r="C925" s="12"/>
      <c r="D925" s="14"/>
      <c r="E925" s="214"/>
      <c r="F925" s="42"/>
      <c r="G925" s="20"/>
      <c r="H925" s="26"/>
      <c r="I925" s="20"/>
      <c r="J925" s="20"/>
    </row>
    <row r="926" spans="1:10" x14ac:dyDescent="0.25">
      <c r="A926" s="12"/>
      <c r="B926" s="12"/>
      <c r="C926" s="12"/>
      <c r="D926" s="14"/>
      <c r="E926" s="214"/>
      <c r="F926" s="42"/>
      <c r="G926" s="20"/>
      <c r="H926" s="26"/>
      <c r="I926" s="20"/>
      <c r="J926" s="20"/>
    </row>
    <row r="927" spans="1:10" x14ac:dyDescent="0.25">
      <c r="A927" s="12"/>
      <c r="B927" s="12"/>
      <c r="C927" s="12"/>
      <c r="D927" s="14"/>
      <c r="E927" s="214"/>
      <c r="F927" s="42"/>
      <c r="G927" s="20"/>
      <c r="H927" s="26"/>
      <c r="I927" s="20"/>
      <c r="J927" s="20"/>
    </row>
    <row r="928" spans="1:10" x14ac:dyDescent="0.25">
      <c r="A928" s="12"/>
      <c r="B928" s="12"/>
      <c r="C928" s="12"/>
      <c r="D928" s="14"/>
      <c r="E928" s="214"/>
      <c r="F928" s="42"/>
      <c r="G928" s="20"/>
      <c r="H928" s="26"/>
      <c r="I928" s="20"/>
      <c r="J928" s="20"/>
    </row>
    <row r="929" spans="1:10" x14ac:dyDescent="0.25">
      <c r="A929" s="12"/>
      <c r="B929" s="12"/>
      <c r="C929" s="12"/>
      <c r="D929" s="14"/>
      <c r="E929" s="214"/>
      <c r="F929" s="42"/>
      <c r="G929" s="20"/>
      <c r="H929" s="26"/>
      <c r="I929" s="20"/>
      <c r="J929" s="20"/>
    </row>
    <row r="930" spans="1:10" x14ac:dyDescent="0.25">
      <c r="A930" s="12"/>
      <c r="B930" s="12"/>
      <c r="C930" s="12"/>
      <c r="D930" s="14"/>
      <c r="E930" s="214"/>
      <c r="F930" s="42"/>
      <c r="G930" s="20"/>
      <c r="H930" s="26"/>
      <c r="I930" s="20"/>
      <c r="J930" s="20"/>
    </row>
    <row r="931" spans="1:10" x14ac:dyDescent="0.25">
      <c r="A931" s="12"/>
      <c r="B931" s="12"/>
      <c r="C931" s="12"/>
      <c r="D931" s="14"/>
      <c r="E931" s="214"/>
      <c r="F931" s="42"/>
      <c r="G931" s="20"/>
      <c r="H931" s="26"/>
      <c r="I931" s="20"/>
      <c r="J931" s="20"/>
    </row>
    <row r="932" spans="1:10" x14ac:dyDescent="0.25">
      <c r="A932" s="12"/>
      <c r="B932" s="12"/>
      <c r="C932" s="12"/>
      <c r="D932" s="14"/>
      <c r="E932" s="214"/>
      <c r="F932" s="42"/>
      <c r="G932" s="20"/>
      <c r="H932" s="26"/>
      <c r="I932" s="20"/>
      <c r="J932" s="20"/>
    </row>
    <row r="933" spans="1:10" x14ac:dyDescent="0.25">
      <c r="A933" s="12"/>
      <c r="B933" s="12"/>
      <c r="C933" s="12"/>
      <c r="D933" s="14"/>
      <c r="E933" s="214"/>
      <c r="F933" s="42"/>
      <c r="G933" s="20"/>
      <c r="H933" s="26"/>
      <c r="I933" s="20"/>
      <c r="J933" s="20"/>
    </row>
    <row r="934" spans="1:10" x14ac:dyDescent="0.25">
      <c r="A934" s="12"/>
      <c r="B934" s="12"/>
      <c r="C934" s="12"/>
      <c r="D934" s="14"/>
      <c r="E934" s="214"/>
      <c r="F934" s="42"/>
      <c r="G934" s="20"/>
      <c r="H934" s="26"/>
      <c r="I934" s="20"/>
      <c r="J934" s="20"/>
    </row>
    <row r="935" spans="1:10" x14ac:dyDescent="0.25">
      <c r="A935" s="12"/>
      <c r="B935" s="12"/>
      <c r="C935" s="12"/>
      <c r="D935" s="14"/>
      <c r="E935" s="214"/>
      <c r="F935" s="42"/>
      <c r="G935" s="20"/>
      <c r="H935" s="26"/>
      <c r="I935" s="20"/>
      <c r="J935" s="20"/>
    </row>
    <row r="936" spans="1:10" x14ac:dyDescent="0.25">
      <c r="A936" s="12"/>
      <c r="B936" s="12"/>
      <c r="C936" s="12"/>
      <c r="D936" s="14"/>
      <c r="E936" s="214"/>
      <c r="F936" s="42"/>
      <c r="G936" s="20"/>
      <c r="H936" s="26"/>
      <c r="I936" s="20"/>
      <c r="J936" s="20"/>
    </row>
    <row r="937" spans="1:10" x14ac:dyDescent="0.25">
      <c r="A937" s="12"/>
      <c r="B937" s="12"/>
      <c r="C937" s="12"/>
      <c r="D937" s="14"/>
      <c r="E937" s="214"/>
      <c r="F937" s="42"/>
      <c r="G937" s="20"/>
      <c r="H937" s="26"/>
      <c r="I937" s="20"/>
      <c r="J937" s="20"/>
    </row>
    <row r="938" spans="1:10" x14ac:dyDescent="0.25">
      <c r="A938" s="12"/>
      <c r="B938" s="12"/>
      <c r="C938" s="12"/>
      <c r="D938" s="14"/>
      <c r="E938" s="214"/>
      <c r="F938" s="42"/>
      <c r="G938" s="20"/>
      <c r="H938" s="26"/>
      <c r="I938" s="20"/>
      <c r="J938" s="20"/>
    </row>
    <row r="939" spans="1:10" x14ac:dyDescent="0.25">
      <c r="A939" s="12"/>
      <c r="B939" s="12"/>
      <c r="C939" s="12"/>
      <c r="D939" s="14"/>
      <c r="E939" s="214"/>
      <c r="F939" s="42"/>
      <c r="G939" s="20"/>
      <c r="H939" s="26"/>
      <c r="I939" s="20"/>
      <c r="J939" s="20"/>
    </row>
    <row r="940" spans="1:10" x14ac:dyDescent="0.25">
      <c r="A940" s="12"/>
      <c r="B940" s="12"/>
      <c r="C940" s="12"/>
      <c r="D940" s="14"/>
      <c r="E940" s="214"/>
      <c r="F940" s="42"/>
      <c r="G940" s="20"/>
      <c r="H940" s="26"/>
      <c r="I940" s="20"/>
      <c r="J940" s="20"/>
    </row>
    <row r="941" spans="1:10" x14ac:dyDescent="0.25">
      <c r="A941" s="12"/>
      <c r="B941" s="12"/>
      <c r="C941" s="12"/>
      <c r="D941" s="14"/>
      <c r="E941" s="214"/>
      <c r="F941" s="42"/>
      <c r="G941" s="20"/>
      <c r="H941" s="26"/>
      <c r="I941" s="20"/>
      <c r="J941" s="20"/>
    </row>
    <row r="942" spans="1:10" x14ac:dyDescent="0.25">
      <c r="A942" s="12"/>
      <c r="B942" s="12"/>
      <c r="C942" s="12"/>
      <c r="D942" s="14"/>
      <c r="E942" s="214"/>
      <c r="F942" s="42"/>
      <c r="G942" s="20"/>
      <c r="H942" s="26"/>
      <c r="I942" s="20"/>
      <c r="J942" s="20"/>
    </row>
    <row r="943" spans="1:10" x14ac:dyDescent="0.25">
      <c r="A943" s="12"/>
      <c r="B943" s="12"/>
      <c r="C943" s="12"/>
      <c r="D943" s="14"/>
      <c r="E943" s="214"/>
      <c r="F943" s="42"/>
      <c r="G943" s="20"/>
      <c r="H943" s="26"/>
      <c r="I943" s="20"/>
      <c r="J943" s="20"/>
    </row>
    <row r="944" spans="1:10" x14ac:dyDescent="0.25">
      <c r="A944" s="12"/>
      <c r="B944" s="12"/>
      <c r="C944" s="12"/>
      <c r="D944" s="14"/>
      <c r="E944" s="214"/>
      <c r="F944" s="42"/>
      <c r="G944" s="20"/>
      <c r="H944" s="26"/>
      <c r="I944" s="20"/>
      <c r="J944" s="20"/>
    </row>
    <row r="945" spans="1:10" x14ac:dyDescent="0.25">
      <c r="A945" s="12"/>
      <c r="B945" s="12"/>
      <c r="C945" s="12"/>
      <c r="D945" s="14"/>
      <c r="E945" s="214"/>
      <c r="F945" s="42"/>
      <c r="G945" s="20"/>
      <c r="H945" s="26"/>
      <c r="I945" s="20"/>
      <c r="J945" s="20"/>
    </row>
    <row r="946" spans="1:10" x14ac:dyDescent="0.25">
      <c r="A946" s="12"/>
      <c r="B946" s="12"/>
      <c r="C946" s="12"/>
      <c r="D946" s="14"/>
      <c r="E946" s="214"/>
      <c r="F946" s="42"/>
      <c r="G946" s="20"/>
      <c r="H946" s="26"/>
      <c r="I946" s="20"/>
      <c r="J946" s="20"/>
    </row>
    <row r="947" spans="1:10" x14ac:dyDescent="0.25">
      <c r="A947" s="12"/>
      <c r="B947" s="12"/>
      <c r="C947" s="12"/>
      <c r="D947" s="14"/>
      <c r="E947" s="214"/>
      <c r="F947" s="42"/>
      <c r="G947" s="20"/>
      <c r="H947" s="26"/>
      <c r="I947" s="20"/>
      <c r="J947" s="20"/>
    </row>
    <row r="948" spans="1:10" x14ac:dyDescent="0.25">
      <c r="A948" s="12"/>
      <c r="B948" s="12"/>
      <c r="C948" s="12"/>
      <c r="D948" s="14"/>
      <c r="E948" s="214"/>
      <c r="F948" s="42"/>
      <c r="G948" s="20"/>
      <c r="H948" s="26"/>
      <c r="I948" s="20"/>
      <c r="J948" s="20"/>
    </row>
    <row r="949" spans="1:10" x14ac:dyDescent="0.25">
      <c r="A949" s="12"/>
      <c r="B949" s="12"/>
      <c r="C949" s="12"/>
      <c r="D949" s="14"/>
      <c r="E949" s="214"/>
      <c r="F949" s="42"/>
      <c r="G949" s="20"/>
      <c r="H949" s="26"/>
      <c r="I949" s="20"/>
      <c r="J949" s="20"/>
    </row>
    <row r="950" spans="1:10" x14ac:dyDescent="0.25">
      <c r="A950" s="12"/>
      <c r="B950" s="12"/>
      <c r="C950" s="12"/>
      <c r="D950" s="14"/>
      <c r="E950" s="214"/>
      <c r="F950" s="42"/>
      <c r="G950" s="20"/>
      <c r="H950" s="26"/>
      <c r="I950" s="20"/>
      <c r="J950" s="20"/>
    </row>
    <row r="951" spans="1:10" x14ac:dyDescent="0.25">
      <c r="A951" s="12"/>
      <c r="B951" s="12"/>
      <c r="C951" s="12"/>
      <c r="D951" s="14"/>
      <c r="E951" s="214"/>
      <c r="F951" s="42"/>
      <c r="G951" s="20"/>
      <c r="H951" s="26"/>
      <c r="I951" s="20"/>
      <c r="J951" s="20"/>
    </row>
    <row r="952" spans="1:10" x14ac:dyDescent="0.25">
      <c r="A952" s="12"/>
      <c r="B952" s="12"/>
      <c r="C952" s="12"/>
      <c r="D952" s="14"/>
      <c r="E952" s="214"/>
      <c r="F952" s="42"/>
      <c r="G952" s="20"/>
      <c r="H952" s="26"/>
      <c r="I952" s="20"/>
      <c r="J952" s="20"/>
    </row>
    <row r="953" spans="1:10" x14ac:dyDescent="0.25">
      <c r="A953" s="12"/>
      <c r="B953" s="12"/>
      <c r="C953" s="12"/>
      <c r="D953" s="14"/>
      <c r="E953" s="214"/>
      <c r="F953" s="42"/>
      <c r="G953" s="20"/>
      <c r="H953" s="26"/>
      <c r="I953" s="20"/>
      <c r="J953" s="20"/>
    </row>
    <row r="954" spans="1:10" x14ac:dyDescent="0.25">
      <c r="A954" s="12"/>
      <c r="B954" s="12"/>
      <c r="C954" s="12"/>
      <c r="D954" s="14"/>
      <c r="E954" s="214"/>
      <c r="F954" s="42"/>
      <c r="G954" s="20"/>
      <c r="H954" s="26"/>
      <c r="I954" s="20"/>
      <c r="J954" s="20"/>
    </row>
    <row r="955" spans="1:10" x14ac:dyDescent="0.25">
      <c r="A955" s="12"/>
      <c r="B955" s="12"/>
      <c r="C955" s="12"/>
      <c r="D955" s="14"/>
      <c r="E955" s="214"/>
      <c r="F955" s="42"/>
      <c r="G955" s="20"/>
      <c r="H955" s="26"/>
      <c r="I955" s="20"/>
      <c r="J955" s="20"/>
    </row>
    <row r="956" spans="1:10" x14ac:dyDescent="0.25">
      <c r="A956" s="12"/>
      <c r="B956" s="12"/>
      <c r="C956" s="12"/>
      <c r="D956" s="14"/>
      <c r="E956" s="214"/>
      <c r="F956" s="42"/>
      <c r="G956" s="20"/>
      <c r="H956" s="26"/>
      <c r="I956" s="20"/>
      <c r="J956" s="20"/>
    </row>
    <row r="957" spans="1:10" x14ac:dyDescent="0.25">
      <c r="A957" s="12"/>
      <c r="B957" s="12"/>
      <c r="C957" s="12"/>
      <c r="D957" s="14"/>
      <c r="E957" s="214"/>
      <c r="F957" s="42"/>
      <c r="G957" s="20"/>
      <c r="H957" s="26"/>
      <c r="I957" s="20"/>
      <c r="J957" s="20"/>
    </row>
    <row r="958" spans="1:10" x14ac:dyDescent="0.25">
      <c r="A958" s="12"/>
      <c r="B958" s="12"/>
      <c r="C958" s="12"/>
      <c r="D958" s="14"/>
      <c r="E958" s="214"/>
      <c r="F958" s="42"/>
      <c r="G958" s="20"/>
      <c r="H958" s="26"/>
      <c r="I958" s="20"/>
      <c r="J958" s="20"/>
    </row>
    <row r="959" spans="1:10" x14ac:dyDescent="0.25">
      <c r="A959" s="12"/>
      <c r="B959" s="12"/>
      <c r="C959" s="12"/>
      <c r="D959" s="14"/>
      <c r="E959" s="214"/>
      <c r="F959" s="42"/>
      <c r="G959" s="20"/>
      <c r="H959" s="26"/>
      <c r="I959" s="20"/>
      <c r="J959" s="20"/>
    </row>
    <row r="960" spans="1:10" x14ac:dyDescent="0.25">
      <c r="A960" s="12"/>
      <c r="B960" s="12"/>
      <c r="C960" s="12"/>
      <c r="D960" s="14"/>
      <c r="E960" s="214"/>
      <c r="F960" s="42"/>
      <c r="G960" s="20"/>
      <c r="H960" s="26"/>
      <c r="I960" s="20"/>
      <c r="J960" s="20"/>
    </row>
    <row r="961" spans="1:10" x14ac:dyDescent="0.25">
      <c r="A961" s="12"/>
      <c r="B961" s="12"/>
      <c r="C961" s="12"/>
      <c r="D961" s="14"/>
      <c r="E961" s="214"/>
      <c r="F961" s="42"/>
      <c r="G961" s="20"/>
      <c r="H961" s="26"/>
      <c r="I961" s="20"/>
      <c r="J961" s="20"/>
    </row>
    <row r="962" spans="1:10" x14ac:dyDescent="0.25">
      <c r="A962" s="12"/>
      <c r="B962" s="12"/>
      <c r="C962" s="12"/>
      <c r="D962" s="14"/>
      <c r="E962" s="214"/>
      <c r="F962" s="42"/>
      <c r="G962" s="20"/>
      <c r="H962" s="26"/>
      <c r="I962" s="20"/>
      <c r="J962" s="20"/>
    </row>
    <row r="963" spans="1:10" x14ac:dyDescent="0.25">
      <c r="A963" s="12"/>
      <c r="B963" s="12"/>
      <c r="C963" s="12"/>
      <c r="D963" s="14"/>
      <c r="E963" s="214"/>
      <c r="F963" s="42"/>
      <c r="G963" s="20"/>
      <c r="H963" s="26"/>
      <c r="I963" s="20"/>
      <c r="J963" s="20"/>
    </row>
    <row r="964" spans="1:10" x14ac:dyDescent="0.25">
      <c r="A964" s="12"/>
      <c r="B964" s="12"/>
      <c r="C964" s="12"/>
      <c r="D964" s="14"/>
      <c r="E964" s="214"/>
      <c r="F964" s="42"/>
      <c r="G964" s="20"/>
      <c r="H964" s="26"/>
      <c r="I964" s="20"/>
      <c r="J964" s="20"/>
    </row>
    <row r="965" spans="1:10" x14ac:dyDescent="0.25">
      <c r="A965" s="12"/>
      <c r="B965" s="12"/>
      <c r="C965" s="12"/>
      <c r="D965" s="14"/>
      <c r="E965" s="214"/>
      <c r="F965" s="42"/>
      <c r="G965" s="20"/>
      <c r="H965" s="26"/>
      <c r="I965" s="20"/>
      <c r="J965" s="20"/>
    </row>
    <row r="966" spans="1:10" x14ac:dyDescent="0.25">
      <c r="A966" s="12"/>
      <c r="B966" s="12"/>
      <c r="C966" s="12"/>
      <c r="D966" s="14"/>
      <c r="E966" s="214"/>
      <c r="F966" s="42"/>
      <c r="G966" s="20"/>
      <c r="H966" s="26"/>
      <c r="I966" s="20"/>
      <c r="J966" s="20"/>
    </row>
    <row r="967" spans="1:10" x14ac:dyDescent="0.25">
      <c r="A967" s="12"/>
      <c r="B967" s="12"/>
      <c r="C967" s="12"/>
      <c r="D967" s="14"/>
      <c r="E967" s="214"/>
      <c r="F967" s="42"/>
      <c r="G967" s="20"/>
      <c r="H967" s="26"/>
      <c r="I967" s="20"/>
      <c r="J967" s="20"/>
    </row>
    <row r="968" spans="1:10" x14ac:dyDescent="0.25">
      <c r="A968" s="12"/>
      <c r="B968" s="12"/>
      <c r="C968" s="12"/>
      <c r="D968" s="14"/>
      <c r="E968" s="214"/>
      <c r="F968" s="42"/>
      <c r="G968" s="20"/>
      <c r="H968" s="26"/>
      <c r="I968" s="20"/>
      <c r="J968" s="20"/>
    </row>
    <row r="969" spans="1:10" x14ac:dyDescent="0.25">
      <c r="A969" s="12"/>
      <c r="B969" s="12"/>
      <c r="C969" s="12"/>
      <c r="D969" s="14"/>
      <c r="E969" s="214"/>
      <c r="F969" s="42"/>
      <c r="G969" s="20"/>
      <c r="H969" s="26"/>
      <c r="I969" s="20"/>
      <c r="J969" s="20"/>
    </row>
    <row r="970" spans="1:10" x14ac:dyDescent="0.25">
      <c r="A970" s="12"/>
      <c r="B970" s="12"/>
      <c r="C970" s="12"/>
      <c r="D970" s="14"/>
      <c r="E970" s="214"/>
      <c r="F970" s="42"/>
      <c r="G970" s="20"/>
      <c r="H970" s="26"/>
      <c r="I970" s="20"/>
      <c r="J970" s="20"/>
    </row>
    <row r="971" spans="1:10" x14ac:dyDescent="0.25">
      <c r="A971" s="12"/>
      <c r="B971" s="12"/>
      <c r="C971" s="12"/>
      <c r="D971" s="14"/>
      <c r="E971" s="214"/>
      <c r="F971" s="42"/>
      <c r="G971" s="20"/>
      <c r="H971" s="26"/>
      <c r="I971" s="20"/>
      <c r="J971" s="20"/>
    </row>
    <row r="972" spans="1:10" x14ac:dyDescent="0.25">
      <c r="A972" s="12"/>
      <c r="B972" s="12"/>
      <c r="C972" s="12"/>
      <c r="D972" s="14"/>
      <c r="E972" s="214"/>
      <c r="F972" s="42"/>
      <c r="G972" s="20"/>
      <c r="H972" s="26"/>
      <c r="I972" s="20"/>
      <c r="J972" s="20"/>
    </row>
    <row r="973" spans="1:10" x14ac:dyDescent="0.25">
      <c r="A973" s="12"/>
      <c r="B973" s="12"/>
      <c r="C973" s="12"/>
      <c r="D973" s="14"/>
      <c r="E973" s="214"/>
      <c r="F973" s="42"/>
      <c r="G973" s="20"/>
      <c r="H973" s="26"/>
      <c r="I973" s="20"/>
      <c r="J973" s="20"/>
    </row>
    <row r="974" spans="1:10" x14ac:dyDescent="0.25">
      <c r="A974" s="12"/>
      <c r="B974" s="12"/>
      <c r="C974" s="12"/>
      <c r="D974" s="14"/>
      <c r="E974" s="214"/>
      <c r="F974" s="42"/>
      <c r="G974" s="20"/>
      <c r="H974" s="26"/>
      <c r="I974" s="20"/>
      <c r="J974" s="20"/>
    </row>
    <row r="975" spans="1:10" x14ac:dyDescent="0.25">
      <c r="A975" s="12"/>
      <c r="B975" s="12"/>
      <c r="C975" s="12"/>
      <c r="D975" s="14"/>
      <c r="E975" s="214"/>
      <c r="F975" s="42"/>
      <c r="G975" s="20"/>
      <c r="H975" s="26"/>
      <c r="I975" s="20"/>
      <c r="J975" s="20"/>
    </row>
    <row r="976" spans="1:10" x14ac:dyDescent="0.25">
      <c r="A976" s="12"/>
      <c r="B976" s="12"/>
      <c r="C976" s="12"/>
      <c r="D976" s="14"/>
      <c r="E976" s="214"/>
      <c r="F976" s="42"/>
      <c r="G976" s="20"/>
      <c r="H976" s="26"/>
      <c r="I976" s="20"/>
      <c r="J976" s="20"/>
    </row>
    <row r="977" spans="1:10" x14ac:dyDescent="0.25">
      <c r="A977" s="12"/>
      <c r="B977" s="12"/>
      <c r="C977" s="12"/>
      <c r="D977" s="14"/>
      <c r="E977" s="214"/>
      <c r="F977" s="42"/>
      <c r="G977" s="20"/>
      <c r="H977" s="26"/>
      <c r="I977" s="20"/>
      <c r="J977" s="20"/>
    </row>
    <row r="978" spans="1:10" x14ac:dyDescent="0.25">
      <c r="A978" s="12"/>
      <c r="B978" s="12"/>
      <c r="C978" s="12"/>
      <c r="D978" s="14"/>
      <c r="E978" s="214"/>
      <c r="F978" s="42"/>
      <c r="G978" s="20"/>
      <c r="H978" s="26"/>
      <c r="I978" s="20"/>
      <c r="J978" s="20"/>
    </row>
    <row r="979" spans="1:10" x14ac:dyDescent="0.25">
      <c r="A979" s="12"/>
      <c r="B979" s="12"/>
      <c r="C979" s="12"/>
      <c r="D979" s="14"/>
      <c r="E979" s="214"/>
      <c r="F979" s="42"/>
      <c r="G979" s="20"/>
      <c r="H979" s="26"/>
      <c r="I979" s="20"/>
      <c r="J979" s="20"/>
    </row>
    <row r="980" spans="1:10" x14ac:dyDescent="0.25">
      <c r="A980" s="12"/>
      <c r="B980" s="12"/>
      <c r="C980" s="12"/>
      <c r="D980" s="14"/>
      <c r="E980" s="214"/>
      <c r="F980" s="42"/>
      <c r="G980" s="20"/>
      <c r="H980" s="26"/>
      <c r="I980" s="20"/>
      <c r="J980" s="20"/>
    </row>
    <row r="981" spans="1:10" x14ac:dyDescent="0.25">
      <c r="A981" s="12"/>
      <c r="B981" s="12"/>
      <c r="C981" s="12"/>
      <c r="D981" s="14"/>
      <c r="E981" s="214"/>
      <c r="F981" s="42"/>
      <c r="G981" s="20"/>
      <c r="H981" s="26"/>
      <c r="I981" s="20"/>
      <c r="J981" s="20"/>
    </row>
    <row r="982" spans="1:10" x14ac:dyDescent="0.25">
      <c r="A982" s="12"/>
      <c r="B982" s="12"/>
      <c r="C982" s="12"/>
      <c r="D982" s="14"/>
      <c r="E982" s="214"/>
      <c r="F982" s="42"/>
      <c r="G982" s="20"/>
      <c r="H982" s="26"/>
      <c r="I982" s="20"/>
      <c r="J982" s="20"/>
    </row>
    <row r="983" spans="1:10" x14ac:dyDescent="0.25">
      <c r="A983" s="12"/>
      <c r="B983" s="12"/>
      <c r="C983" s="12"/>
      <c r="D983" s="14"/>
      <c r="E983" s="214"/>
      <c r="F983" s="42"/>
      <c r="G983" s="20"/>
      <c r="H983" s="26"/>
      <c r="I983" s="20"/>
      <c r="J983" s="20"/>
    </row>
    <row r="984" spans="1:10" x14ac:dyDescent="0.25">
      <c r="A984" s="12"/>
      <c r="B984" s="12"/>
      <c r="C984" s="12"/>
      <c r="D984" s="14"/>
      <c r="E984" s="214"/>
      <c r="F984" s="42"/>
      <c r="G984" s="20"/>
      <c r="H984" s="26"/>
      <c r="I984" s="20"/>
      <c r="J984" s="20"/>
    </row>
    <row r="985" spans="1:10" x14ac:dyDescent="0.25">
      <c r="A985" s="12"/>
      <c r="B985" s="12"/>
      <c r="C985" s="12"/>
      <c r="D985" s="14"/>
      <c r="E985" s="214"/>
      <c r="F985" s="42"/>
      <c r="G985" s="20"/>
      <c r="H985" s="26"/>
      <c r="I985" s="20"/>
      <c r="J985" s="20"/>
    </row>
    <row r="986" spans="1:10" x14ac:dyDescent="0.25">
      <c r="A986" s="12"/>
      <c r="B986" s="12"/>
      <c r="C986" s="12"/>
      <c r="D986" s="14"/>
      <c r="E986" s="214"/>
      <c r="F986" s="42"/>
      <c r="G986" s="20"/>
      <c r="H986" s="26"/>
      <c r="I986" s="20"/>
      <c r="J986" s="20"/>
    </row>
    <row r="987" spans="1:10" x14ac:dyDescent="0.25">
      <c r="A987" s="12"/>
      <c r="B987" s="12"/>
      <c r="C987" s="12"/>
      <c r="D987" s="14"/>
      <c r="E987" s="214"/>
      <c r="F987" s="42"/>
      <c r="G987" s="20"/>
      <c r="H987" s="26"/>
      <c r="I987" s="20"/>
      <c r="J987" s="20"/>
    </row>
    <row r="988" spans="1:10" x14ac:dyDescent="0.25">
      <c r="A988" s="12"/>
      <c r="B988" s="12"/>
      <c r="C988" s="12"/>
      <c r="D988" s="14"/>
      <c r="E988" s="214"/>
      <c r="F988" s="42"/>
      <c r="G988" s="20"/>
      <c r="H988" s="26"/>
      <c r="I988" s="20"/>
      <c r="J988" s="20"/>
    </row>
    <row r="989" spans="1:10" x14ac:dyDescent="0.25">
      <c r="A989" s="12"/>
      <c r="B989" s="12"/>
      <c r="C989" s="12"/>
      <c r="D989" s="14"/>
      <c r="E989" s="214"/>
      <c r="F989" s="42"/>
      <c r="G989" s="20"/>
      <c r="H989" s="26"/>
      <c r="I989" s="20"/>
      <c r="J989" s="20"/>
    </row>
    <row r="990" spans="1:10" x14ac:dyDescent="0.25">
      <c r="A990" s="12"/>
      <c r="B990" s="12"/>
      <c r="C990" s="12"/>
      <c r="D990" s="14"/>
      <c r="E990" s="214"/>
      <c r="F990" s="42"/>
      <c r="G990" s="20"/>
      <c r="H990" s="26"/>
      <c r="I990" s="20"/>
      <c r="J990" s="20"/>
    </row>
    <row r="991" spans="1:10" x14ac:dyDescent="0.25">
      <c r="A991" s="12"/>
      <c r="B991" s="12"/>
      <c r="C991" s="12"/>
      <c r="D991" s="14"/>
      <c r="E991" s="214"/>
      <c r="F991" s="42"/>
      <c r="G991" s="20"/>
      <c r="H991" s="26"/>
      <c r="I991" s="20"/>
      <c r="J991" s="20"/>
    </row>
    <row r="992" spans="1:10" x14ac:dyDescent="0.25">
      <c r="A992" s="12"/>
      <c r="B992" s="12"/>
      <c r="C992" s="12"/>
      <c r="D992" s="14"/>
      <c r="E992" s="214"/>
      <c r="F992" s="42"/>
      <c r="G992" s="20"/>
      <c r="H992" s="26"/>
      <c r="I992" s="20"/>
      <c r="J992" s="20"/>
    </row>
    <row r="993" spans="1:10" x14ac:dyDescent="0.25">
      <c r="A993" s="12"/>
      <c r="B993" s="12"/>
      <c r="C993" s="12"/>
      <c r="D993" s="14"/>
      <c r="E993" s="214"/>
      <c r="F993" s="42"/>
      <c r="G993" s="20"/>
      <c r="H993" s="26"/>
      <c r="I993" s="20"/>
      <c r="J993" s="20"/>
    </row>
    <row r="994" spans="1:10" x14ac:dyDescent="0.25">
      <c r="A994" s="12"/>
      <c r="B994" s="12"/>
      <c r="C994" s="12"/>
      <c r="D994" s="14"/>
      <c r="E994" s="214"/>
      <c r="F994" s="42"/>
      <c r="G994" s="20"/>
      <c r="H994" s="26"/>
      <c r="I994" s="20"/>
      <c r="J994" s="20"/>
    </row>
    <row r="995" spans="1:10" x14ac:dyDescent="0.25">
      <c r="A995" s="12"/>
      <c r="B995" s="12"/>
      <c r="C995" s="12"/>
      <c r="D995" s="14"/>
      <c r="E995" s="214"/>
      <c r="F995" s="42"/>
      <c r="G995" s="20"/>
      <c r="H995" s="26"/>
      <c r="I995" s="20"/>
      <c r="J995" s="20"/>
    </row>
    <row r="996" spans="1:10" x14ac:dyDescent="0.25">
      <c r="A996" s="12"/>
      <c r="B996" s="12"/>
      <c r="C996" s="12"/>
      <c r="D996" s="14"/>
      <c r="E996" s="214"/>
      <c r="F996" s="42"/>
      <c r="G996" s="20"/>
      <c r="H996" s="26"/>
      <c r="I996" s="20"/>
      <c r="J996" s="20"/>
    </row>
    <row r="997" spans="1:10" x14ac:dyDescent="0.25">
      <c r="A997" s="12"/>
      <c r="B997" s="12"/>
      <c r="C997" s="12"/>
      <c r="D997" s="14"/>
      <c r="E997" s="214"/>
      <c r="F997" s="42"/>
      <c r="G997" s="20"/>
      <c r="H997" s="26"/>
      <c r="I997" s="20"/>
      <c r="J997" s="20"/>
    </row>
    <row r="998" spans="1:10" x14ac:dyDescent="0.25">
      <c r="A998" s="12"/>
      <c r="B998" s="12"/>
      <c r="C998" s="12"/>
      <c r="D998" s="14"/>
      <c r="E998" s="214"/>
      <c r="F998" s="42"/>
      <c r="G998" s="20"/>
      <c r="H998" s="26"/>
      <c r="I998" s="20"/>
      <c r="J998" s="20"/>
    </row>
    <row r="999" spans="1:10" x14ac:dyDescent="0.25">
      <c r="A999" s="12"/>
      <c r="B999" s="12"/>
      <c r="C999" s="12"/>
      <c r="D999" s="14"/>
      <c r="E999" s="214"/>
      <c r="F999" s="42"/>
      <c r="G999" s="20"/>
      <c r="H999" s="26"/>
      <c r="I999" s="20"/>
      <c r="J999" s="20"/>
    </row>
    <row r="1000" spans="1:10" x14ac:dyDescent="0.25">
      <c r="A1000" s="12"/>
      <c r="B1000" s="12"/>
      <c r="C1000" s="12"/>
      <c r="D1000" s="14"/>
      <c r="E1000" s="214"/>
      <c r="F1000" s="42"/>
      <c r="G1000" s="20"/>
      <c r="H1000" s="26"/>
      <c r="I1000" s="20"/>
      <c r="J1000" s="20"/>
    </row>
    <row r="1001" spans="1:10" x14ac:dyDescent="0.25">
      <c r="A1001" s="12"/>
      <c r="B1001" s="12"/>
      <c r="C1001" s="12"/>
      <c r="D1001" s="14"/>
      <c r="E1001" s="214"/>
      <c r="F1001" s="42"/>
      <c r="G1001" s="20"/>
      <c r="H1001" s="26"/>
      <c r="I1001" s="20"/>
      <c r="J1001" s="20"/>
    </row>
    <row r="1002" spans="1:10" x14ac:dyDescent="0.25">
      <c r="A1002" s="12"/>
      <c r="B1002" s="12"/>
      <c r="C1002" s="12"/>
      <c r="D1002" s="14"/>
      <c r="E1002" s="214"/>
      <c r="F1002" s="42"/>
      <c r="G1002" s="20"/>
      <c r="H1002" s="26"/>
      <c r="I1002" s="20"/>
      <c r="J1002" s="20"/>
    </row>
    <row r="1003" spans="1:10" x14ac:dyDescent="0.25">
      <c r="A1003" s="12"/>
      <c r="B1003" s="12"/>
      <c r="C1003" s="12"/>
      <c r="D1003" s="14"/>
      <c r="E1003" s="214"/>
      <c r="F1003" s="42"/>
      <c r="G1003" s="20"/>
      <c r="H1003" s="26"/>
      <c r="I1003" s="20"/>
      <c r="J1003" s="20"/>
    </row>
    <row r="1004" spans="1:10" x14ac:dyDescent="0.25">
      <c r="A1004" s="12"/>
      <c r="B1004" s="12"/>
      <c r="C1004" s="12"/>
      <c r="D1004" s="14"/>
      <c r="E1004" s="214"/>
      <c r="F1004" s="42"/>
      <c r="G1004" s="20"/>
      <c r="H1004" s="26"/>
      <c r="I1004" s="20"/>
      <c r="J1004" s="20"/>
    </row>
    <row r="1005" spans="1:10" x14ac:dyDescent="0.25">
      <c r="A1005" s="12"/>
      <c r="B1005" s="12"/>
      <c r="C1005" s="12"/>
      <c r="D1005" s="14"/>
      <c r="E1005" s="214"/>
      <c r="F1005" s="42"/>
      <c r="G1005" s="20"/>
      <c r="H1005" s="26"/>
      <c r="I1005" s="20"/>
      <c r="J1005" s="20"/>
    </row>
    <row r="1006" spans="1:10" x14ac:dyDescent="0.25">
      <c r="A1006" s="12"/>
      <c r="B1006" s="12"/>
      <c r="C1006" s="12"/>
      <c r="D1006" s="14"/>
      <c r="E1006" s="214"/>
      <c r="F1006" s="42"/>
      <c r="G1006" s="20"/>
      <c r="H1006" s="26"/>
      <c r="I1006" s="20"/>
      <c r="J1006" s="20"/>
    </row>
    <row r="1007" spans="1:10" x14ac:dyDescent="0.25">
      <c r="A1007" s="12"/>
      <c r="B1007" s="12"/>
      <c r="C1007" s="12"/>
      <c r="D1007" s="14"/>
      <c r="E1007" s="214"/>
      <c r="F1007" s="42"/>
      <c r="G1007" s="20"/>
      <c r="H1007" s="26"/>
      <c r="I1007" s="20"/>
      <c r="J1007" s="20"/>
    </row>
    <row r="1008" spans="1:10" x14ac:dyDescent="0.25">
      <c r="A1008" s="12"/>
      <c r="B1008" s="12"/>
      <c r="C1008" s="12"/>
      <c r="D1008" s="14"/>
      <c r="E1008" s="214"/>
      <c r="F1008" s="42"/>
      <c r="G1008" s="20"/>
      <c r="H1008" s="26"/>
      <c r="I1008" s="20"/>
      <c r="J1008" s="20"/>
    </row>
    <row r="1009" spans="1:10" x14ac:dyDescent="0.25">
      <c r="A1009" s="12"/>
      <c r="B1009" s="12"/>
      <c r="C1009" s="12"/>
      <c r="D1009" s="14"/>
      <c r="E1009" s="214"/>
      <c r="F1009" s="42"/>
      <c r="G1009" s="20"/>
      <c r="H1009" s="26"/>
      <c r="I1009" s="20"/>
      <c r="J1009" s="20"/>
    </row>
    <row r="1010" spans="1:10" x14ac:dyDescent="0.25">
      <c r="A1010" s="12"/>
      <c r="B1010" s="12"/>
      <c r="C1010" s="12"/>
      <c r="D1010" s="14"/>
      <c r="E1010" s="214"/>
      <c r="F1010" s="42"/>
      <c r="G1010" s="20"/>
      <c r="H1010" s="26"/>
      <c r="I1010" s="20"/>
      <c r="J1010" s="20"/>
    </row>
    <row r="1011" spans="1:10" x14ac:dyDescent="0.25">
      <c r="A1011" s="12"/>
      <c r="B1011" s="12"/>
      <c r="C1011" s="12"/>
      <c r="D1011" s="14"/>
      <c r="E1011" s="214"/>
      <c r="F1011" s="42"/>
      <c r="G1011" s="20"/>
      <c r="H1011" s="26"/>
      <c r="I1011" s="20"/>
      <c r="J1011" s="20"/>
    </row>
    <row r="1012" spans="1:10" x14ac:dyDescent="0.25">
      <c r="A1012" s="12"/>
      <c r="B1012" s="12"/>
      <c r="C1012" s="12"/>
      <c r="D1012" s="14"/>
      <c r="E1012" s="214"/>
      <c r="F1012" s="42"/>
      <c r="G1012" s="20"/>
      <c r="H1012" s="26"/>
      <c r="I1012" s="20"/>
      <c r="J1012" s="20"/>
    </row>
    <row r="1013" spans="1:10" x14ac:dyDescent="0.25">
      <c r="A1013" s="12"/>
      <c r="B1013" s="12"/>
      <c r="C1013" s="12"/>
      <c r="D1013" s="14"/>
      <c r="E1013" s="214"/>
      <c r="F1013" s="42"/>
      <c r="G1013" s="20"/>
      <c r="H1013" s="26"/>
      <c r="I1013" s="20"/>
      <c r="J1013" s="20"/>
    </row>
    <row r="1014" spans="1:10" x14ac:dyDescent="0.25">
      <c r="A1014" s="12"/>
      <c r="B1014" s="12"/>
      <c r="C1014" s="12"/>
      <c r="D1014" s="14"/>
      <c r="E1014" s="214"/>
      <c r="F1014" s="42"/>
      <c r="G1014" s="20"/>
      <c r="H1014" s="26"/>
      <c r="I1014" s="20"/>
      <c r="J1014" s="20"/>
    </row>
    <row r="1015" spans="1:10" x14ac:dyDescent="0.25">
      <c r="A1015" s="12"/>
      <c r="B1015" s="12"/>
      <c r="C1015" s="12"/>
      <c r="D1015" s="14"/>
      <c r="E1015" s="214"/>
      <c r="F1015" s="42"/>
      <c r="G1015" s="20"/>
      <c r="H1015" s="26"/>
      <c r="I1015" s="20"/>
      <c r="J1015" s="20"/>
    </row>
    <row r="1016" spans="1:10" x14ac:dyDescent="0.25">
      <c r="A1016" s="12"/>
      <c r="B1016" s="12"/>
      <c r="C1016" s="12"/>
      <c r="D1016" s="14"/>
      <c r="E1016" s="214"/>
      <c r="F1016" s="42"/>
      <c r="G1016" s="20"/>
      <c r="H1016" s="26"/>
      <c r="I1016" s="20"/>
      <c r="J1016" s="20"/>
    </row>
    <row r="1017" spans="1:10" x14ac:dyDescent="0.25">
      <c r="A1017" s="12"/>
      <c r="B1017" s="12"/>
      <c r="C1017" s="12"/>
      <c r="D1017" s="14"/>
      <c r="E1017" s="214"/>
      <c r="F1017" s="42"/>
      <c r="G1017" s="20"/>
      <c r="H1017" s="26"/>
      <c r="I1017" s="20"/>
      <c r="J1017" s="20"/>
    </row>
    <row r="1018" spans="1:10" x14ac:dyDescent="0.25">
      <c r="A1018" s="12"/>
      <c r="B1018" s="12"/>
      <c r="C1018" s="12"/>
      <c r="D1018" s="14"/>
      <c r="E1018" s="214"/>
      <c r="F1018" s="42"/>
      <c r="G1018" s="20"/>
      <c r="H1018" s="26"/>
      <c r="I1018" s="20"/>
      <c r="J1018" s="20"/>
    </row>
    <row r="1019" spans="1:10" x14ac:dyDescent="0.25">
      <c r="A1019" s="12"/>
      <c r="B1019" s="12"/>
      <c r="C1019" s="12"/>
      <c r="D1019" s="14"/>
      <c r="E1019" s="214"/>
      <c r="F1019" s="42"/>
      <c r="G1019" s="20"/>
      <c r="H1019" s="26"/>
      <c r="I1019" s="20"/>
      <c r="J1019" s="20"/>
    </row>
    <row r="1020" spans="1:10" x14ac:dyDescent="0.25">
      <c r="A1020" s="12"/>
      <c r="B1020" s="12"/>
      <c r="C1020" s="12"/>
      <c r="D1020" s="14"/>
      <c r="E1020" s="214"/>
      <c r="F1020" s="42"/>
      <c r="G1020" s="20"/>
      <c r="H1020" s="26"/>
      <c r="I1020" s="20"/>
      <c r="J1020" s="20"/>
    </row>
    <row r="1021" spans="1:10" x14ac:dyDescent="0.25">
      <c r="A1021" s="12"/>
      <c r="B1021" s="12"/>
      <c r="C1021" s="12"/>
      <c r="D1021" s="14"/>
      <c r="E1021" s="214"/>
      <c r="F1021" s="42"/>
      <c r="G1021" s="20"/>
      <c r="H1021" s="26"/>
      <c r="I1021" s="20"/>
      <c r="J1021" s="20"/>
    </row>
    <row r="1022" spans="1:10" x14ac:dyDescent="0.25">
      <c r="A1022" s="12"/>
      <c r="B1022" s="12"/>
      <c r="C1022" s="12"/>
      <c r="D1022" s="14"/>
      <c r="E1022" s="214"/>
      <c r="F1022" s="42"/>
      <c r="G1022" s="20"/>
      <c r="H1022" s="26"/>
      <c r="I1022" s="20"/>
      <c r="J1022" s="20"/>
    </row>
    <row r="1023" spans="1:10" x14ac:dyDescent="0.25">
      <c r="A1023" s="12"/>
      <c r="B1023" s="12"/>
      <c r="C1023" s="12"/>
      <c r="D1023" s="14"/>
      <c r="E1023" s="214"/>
      <c r="F1023" s="42"/>
      <c r="G1023" s="20"/>
      <c r="H1023" s="26"/>
      <c r="I1023" s="20"/>
      <c r="J1023" s="20"/>
    </row>
    <row r="1024" spans="1:10" x14ac:dyDescent="0.25">
      <c r="A1024" s="12"/>
      <c r="B1024" s="12"/>
      <c r="C1024" s="12"/>
      <c r="D1024" s="14"/>
      <c r="E1024" s="214"/>
      <c r="F1024" s="42"/>
      <c r="G1024" s="20"/>
      <c r="H1024" s="26"/>
      <c r="I1024" s="20"/>
      <c r="J1024" s="20"/>
    </row>
    <row r="1025" spans="1:10" x14ac:dyDescent="0.25">
      <c r="A1025" s="12"/>
      <c r="B1025" s="12"/>
      <c r="C1025" s="12"/>
      <c r="D1025" s="14"/>
      <c r="E1025" s="214"/>
      <c r="F1025" s="42"/>
      <c r="G1025" s="20"/>
      <c r="H1025" s="26"/>
      <c r="I1025" s="20"/>
      <c r="J1025" s="20"/>
    </row>
    <row r="1026" spans="1:10" x14ac:dyDescent="0.25">
      <c r="A1026" s="12"/>
      <c r="B1026" s="12"/>
      <c r="C1026" s="12"/>
      <c r="D1026" s="14"/>
      <c r="E1026" s="214"/>
      <c r="F1026" s="42"/>
      <c r="G1026" s="20"/>
      <c r="H1026" s="26"/>
      <c r="I1026" s="20"/>
      <c r="J1026" s="20"/>
    </row>
    <row r="1027" spans="1:10" x14ac:dyDescent="0.25">
      <c r="A1027" s="12"/>
      <c r="B1027" s="12"/>
      <c r="C1027" s="12"/>
      <c r="D1027" s="14"/>
      <c r="E1027" s="214"/>
      <c r="F1027" s="42"/>
      <c r="G1027" s="20"/>
      <c r="H1027" s="26"/>
      <c r="I1027" s="20"/>
      <c r="J1027" s="20"/>
    </row>
    <row r="1028" spans="1:10" x14ac:dyDescent="0.25">
      <c r="A1028" s="12"/>
      <c r="B1028" s="12"/>
      <c r="C1028" s="12"/>
      <c r="D1028" s="14"/>
      <c r="E1028" s="214"/>
      <c r="F1028" s="42"/>
      <c r="G1028" s="20"/>
      <c r="H1028" s="26"/>
      <c r="I1028" s="20"/>
      <c r="J1028" s="20"/>
    </row>
    <row r="1029" spans="1:10" x14ac:dyDescent="0.25">
      <c r="A1029" s="12"/>
      <c r="B1029" s="12"/>
      <c r="C1029" s="12"/>
      <c r="D1029" s="14"/>
      <c r="E1029" s="214"/>
      <c r="F1029" s="42"/>
      <c r="G1029" s="20"/>
      <c r="H1029" s="26"/>
      <c r="I1029" s="20"/>
      <c r="J1029" s="20"/>
    </row>
    <row r="1030" spans="1:10" x14ac:dyDescent="0.25">
      <c r="A1030" s="12"/>
      <c r="B1030" s="12"/>
      <c r="C1030" s="12"/>
      <c r="D1030" s="14"/>
      <c r="E1030" s="214"/>
      <c r="F1030" s="42"/>
      <c r="G1030" s="20"/>
      <c r="H1030" s="26"/>
      <c r="I1030" s="20"/>
      <c r="J1030" s="20"/>
    </row>
    <row r="1031" spans="1:10" x14ac:dyDescent="0.25">
      <c r="A1031" s="12"/>
      <c r="B1031" s="12"/>
      <c r="C1031" s="12"/>
      <c r="D1031" s="14"/>
      <c r="E1031" s="214"/>
      <c r="F1031" s="42"/>
      <c r="G1031" s="20"/>
      <c r="H1031" s="26"/>
      <c r="I1031" s="20"/>
      <c r="J1031" s="20"/>
    </row>
    <row r="1032" spans="1:10" x14ac:dyDescent="0.25">
      <c r="A1032" s="12"/>
      <c r="B1032" s="12"/>
      <c r="C1032" s="12"/>
      <c r="D1032" s="14"/>
      <c r="E1032" s="214"/>
      <c r="F1032" s="42"/>
      <c r="G1032" s="20"/>
      <c r="H1032" s="26"/>
      <c r="I1032" s="20"/>
      <c r="J1032" s="20"/>
    </row>
    <row r="1033" spans="1:10" x14ac:dyDescent="0.25">
      <c r="A1033" s="12"/>
      <c r="B1033" s="12"/>
      <c r="C1033" s="12"/>
      <c r="D1033" s="14"/>
      <c r="E1033" s="214"/>
      <c r="F1033" s="42"/>
      <c r="G1033" s="20"/>
      <c r="H1033" s="26"/>
      <c r="I1033" s="20"/>
      <c r="J1033" s="20"/>
    </row>
    <row r="1034" spans="1:10" x14ac:dyDescent="0.25">
      <c r="A1034" s="12"/>
      <c r="B1034" s="12"/>
      <c r="C1034" s="12"/>
      <c r="D1034" s="14"/>
      <c r="E1034" s="214"/>
      <c r="F1034" s="42"/>
      <c r="G1034" s="20"/>
      <c r="H1034" s="26"/>
      <c r="I1034" s="20"/>
      <c r="J1034" s="20"/>
    </row>
    <row r="1035" spans="1:10" x14ac:dyDescent="0.25">
      <c r="A1035" s="12"/>
      <c r="B1035" s="12"/>
      <c r="C1035" s="12"/>
      <c r="D1035" s="14"/>
      <c r="E1035" s="214"/>
      <c r="F1035" s="42"/>
      <c r="G1035" s="20"/>
      <c r="H1035" s="26"/>
      <c r="I1035" s="20"/>
      <c r="J1035" s="20"/>
    </row>
    <row r="1036" spans="1:10" x14ac:dyDescent="0.25">
      <c r="A1036" s="12"/>
      <c r="B1036" s="12"/>
      <c r="C1036" s="12"/>
      <c r="D1036" s="14"/>
      <c r="E1036" s="214"/>
      <c r="F1036" s="42"/>
      <c r="G1036" s="20"/>
      <c r="H1036" s="26"/>
      <c r="I1036" s="20"/>
      <c r="J1036" s="20"/>
    </row>
    <row r="1037" spans="1:10" x14ac:dyDescent="0.25">
      <c r="A1037" s="12"/>
      <c r="B1037" s="12"/>
      <c r="C1037" s="12"/>
      <c r="D1037" s="14"/>
      <c r="E1037" s="214"/>
      <c r="F1037" s="42"/>
      <c r="G1037" s="20"/>
      <c r="H1037" s="26"/>
      <c r="I1037" s="20"/>
      <c r="J1037" s="20"/>
    </row>
    <row r="1038" spans="1:10" x14ac:dyDescent="0.25">
      <c r="A1038" s="12"/>
      <c r="B1038" s="12"/>
      <c r="C1038" s="12"/>
      <c r="D1038" s="14"/>
      <c r="E1038" s="214"/>
      <c r="F1038" s="42"/>
      <c r="G1038" s="20"/>
      <c r="H1038" s="26"/>
      <c r="I1038" s="20"/>
      <c r="J1038" s="20"/>
    </row>
    <row r="1039" spans="1:10" x14ac:dyDescent="0.25">
      <c r="A1039" s="12"/>
      <c r="B1039" s="12"/>
      <c r="C1039" s="12"/>
      <c r="D1039" s="14"/>
      <c r="E1039" s="214"/>
      <c r="F1039" s="42"/>
      <c r="G1039" s="20"/>
      <c r="H1039" s="26"/>
      <c r="I1039" s="20"/>
      <c r="J1039" s="20"/>
    </row>
    <row r="1040" spans="1:10" x14ac:dyDescent="0.25">
      <c r="A1040" s="12"/>
      <c r="B1040" s="12"/>
      <c r="C1040" s="12"/>
      <c r="D1040" s="14"/>
      <c r="E1040" s="214"/>
      <c r="F1040" s="42"/>
      <c r="G1040" s="20"/>
      <c r="H1040" s="26"/>
      <c r="I1040" s="20"/>
      <c r="J1040" s="20"/>
    </row>
    <row r="1041" spans="1:10" x14ac:dyDescent="0.25">
      <c r="A1041" s="12"/>
      <c r="B1041" s="12"/>
      <c r="C1041" s="12"/>
      <c r="D1041" s="14"/>
      <c r="E1041" s="214"/>
      <c r="F1041" s="42"/>
      <c r="G1041" s="20"/>
      <c r="H1041" s="26"/>
      <c r="I1041" s="20"/>
      <c r="J1041" s="20"/>
    </row>
    <row r="1042" spans="1:10" x14ac:dyDescent="0.25">
      <c r="A1042" s="12"/>
      <c r="B1042" s="12"/>
      <c r="C1042" s="12"/>
      <c r="D1042" s="14"/>
      <c r="E1042" s="214"/>
      <c r="F1042" s="42"/>
      <c r="G1042" s="20"/>
      <c r="H1042" s="26"/>
      <c r="I1042" s="20"/>
      <c r="J1042" s="20"/>
    </row>
    <row r="1043" spans="1:10" x14ac:dyDescent="0.25">
      <c r="A1043" s="12"/>
      <c r="B1043" s="12"/>
      <c r="C1043" s="12"/>
      <c r="D1043" s="14"/>
      <c r="E1043" s="214"/>
      <c r="F1043" s="42"/>
      <c r="G1043" s="20"/>
      <c r="H1043" s="26"/>
      <c r="I1043" s="20"/>
      <c r="J1043" s="20"/>
    </row>
    <row r="1044" spans="1:10" x14ac:dyDescent="0.25">
      <c r="A1044" s="12"/>
      <c r="B1044" s="12"/>
      <c r="C1044" s="12"/>
      <c r="D1044" s="14"/>
      <c r="E1044" s="214"/>
      <c r="F1044" s="42"/>
      <c r="G1044" s="20"/>
      <c r="H1044" s="26"/>
      <c r="I1044" s="20"/>
      <c r="J1044" s="20"/>
    </row>
    <row r="1045" spans="1:10" x14ac:dyDescent="0.25">
      <c r="A1045" s="12"/>
      <c r="B1045" s="12"/>
      <c r="C1045" s="12"/>
      <c r="D1045" s="14"/>
      <c r="E1045" s="214"/>
      <c r="F1045" s="42"/>
      <c r="G1045" s="20"/>
      <c r="H1045" s="26"/>
      <c r="I1045" s="20"/>
      <c r="J1045" s="20"/>
    </row>
    <row r="1046" spans="1:10" x14ac:dyDescent="0.25">
      <c r="A1046" s="12"/>
      <c r="B1046" s="12"/>
      <c r="C1046" s="12"/>
      <c r="D1046" s="14"/>
      <c r="E1046" s="214"/>
      <c r="F1046" s="42"/>
      <c r="G1046" s="20"/>
      <c r="H1046" s="26"/>
      <c r="I1046" s="20"/>
      <c r="J1046" s="20"/>
    </row>
    <row r="1047" spans="1:10" x14ac:dyDescent="0.25">
      <c r="A1047" s="12"/>
      <c r="B1047" s="12"/>
      <c r="C1047" s="12"/>
      <c r="D1047" s="14"/>
      <c r="E1047" s="214"/>
      <c r="F1047" s="42"/>
      <c r="G1047" s="20"/>
      <c r="H1047" s="26"/>
      <c r="I1047" s="20"/>
      <c r="J1047" s="20"/>
    </row>
    <row r="1048" spans="1:10" x14ac:dyDescent="0.25">
      <c r="A1048" s="12"/>
      <c r="B1048" s="12"/>
      <c r="C1048" s="12"/>
      <c r="D1048" s="14"/>
      <c r="E1048" s="214"/>
      <c r="F1048" s="42"/>
      <c r="G1048" s="20"/>
      <c r="H1048" s="26"/>
      <c r="I1048" s="20"/>
      <c r="J1048" s="20"/>
    </row>
    <row r="1049" spans="1:10" x14ac:dyDescent="0.25">
      <c r="A1049" s="12"/>
      <c r="B1049" s="12"/>
      <c r="C1049" s="12"/>
      <c r="D1049" s="14"/>
      <c r="E1049" s="214"/>
      <c r="F1049" s="42"/>
      <c r="G1049" s="20"/>
      <c r="H1049" s="26"/>
      <c r="I1049" s="20"/>
      <c r="J1049" s="20"/>
    </row>
    <row r="1050" spans="1:10" x14ac:dyDescent="0.25">
      <c r="A1050" s="12"/>
      <c r="B1050" s="12"/>
      <c r="C1050" s="12"/>
      <c r="D1050" s="14"/>
      <c r="E1050" s="214"/>
      <c r="F1050" s="42"/>
      <c r="G1050" s="20"/>
      <c r="H1050" s="26"/>
      <c r="I1050" s="20"/>
      <c r="J1050" s="20"/>
    </row>
    <row r="1051" spans="1:10" x14ac:dyDescent="0.25">
      <c r="A1051" s="12"/>
      <c r="B1051" s="12"/>
      <c r="C1051" s="12"/>
      <c r="D1051" s="14"/>
      <c r="E1051" s="214"/>
      <c r="F1051" s="42"/>
      <c r="G1051" s="20"/>
      <c r="H1051" s="26"/>
      <c r="I1051" s="20"/>
      <c r="J1051" s="20"/>
    </row>
    <row r="1052" spans="1:10" x14ac:dyDescent="0.25">
      <c r="A1052" s="12"/>
      <c r="B1052" s="12"/>
      <c r="C1052" s="12"/>
      <c r="D1052" s="14"/>
      <c r="E1052" s="214"/>
      <c r="F1052" s="42"/>
      <c r="G1052" s="20"/>
      <c r="H1052" s="26"/>
      <c r="I1052" s="20"/>
      <c r="J1052" s="20"/>
    </row>
    <row r="1053" spans="1:10" x14ac:dyDescent="0.25">
      <c r="A1053" s="12"/>
      <c r="B1053" s="12"/>
      <c r="C1053" s="12"/>
      <c r="D1053" s="14"/>
      <c r="E1053" s="214"/>
      <c r="F1053" s="42"/>
      <c r="G1053" s="20"/>
      <c r="H1053" s="26"/>
      <c r="I1053" s="20"/>
      <c r="J1053" s="20"/>
    </row>
    <row r="1054" spans="1:10" x14ac:dyDescent="0.25">
      <c r="A1054" s="12"/>
      <c r="B1054" s="12"/>
      <c r="C1054" s="12"/>
      <c r="D1054" s="14"/>
      <c r="E1054" s="214"/>
      <c r="F1054" s="42"/>
      <c r="G1054" s="20"/>
      <c r="H1054" s="26"/>
      <c r="I1054" s="20"/>
      <c r="J1054" s="20"/>
    </row>
    <row r="1055" spans="1:10" x14ac:dyDescent="0.25">
      <c r="A1055" s="12"/>
      <c r="B1055" s="12"/>
      <c r="C1055" s="12"/>
      <c r="D1055" s="14"/>
      <c r="E1055" s="214"/>
      <c r="F1055" s="42"/>
      <c r="G1055" s="20"/>
      <c r="H1055" s="26"/>
      <c r="I1055" s="20"/>
      <c r="J1055" s="20"/>
    </row>
    <row r="1056" spans="1:10" x14ac:dyDescent="0.25">
      <c r="A1056" s="12"/>
      <c r="B1056" s="12"/>
      <c r="C1056" s="12"/>
      <c r="D1056" s="14"/>
      <c r="E1056" s="214"/>
      <c r="F1056" s="42"/>
      <c r="G1056" s="20"/>
      <c r="H1056" s="26"/>
      <c r="I1056" s="20"/>
      <c r="J1056" s="20"/>
    </row>
    <row r="1057" spans="1:10" x14ac:dyDescent="0.25">
      <c r="A1057" s="12"/>
      <c r="B1057" s="12"/>
      <c r="C1057" s="12"/>
      <c r="D1057" s="14"/>
      <c r="E1057" s="214"/>
      <c r="F1057" s="42"/>
      <c r="G1057" s="20"/>
      <c r="H1057" s="26"/>
      <c r="I1057" s="20"/>
      <c r="J1057" s="20"/>
    </row>
    <row r="1058" spans="1:10" x14ac:dyDescent="0.25">
      <c r="A1058" s="12"/>
      <c r="B1058" s="12"/>
      <c r="C1058" s="12"/>
      <c r="D1058" s="14"/>
      <c r="E1058" s="214"/>
      <c r="F1058" s="42"/>
      <c r="G1058" s="20"/>
      <c r="H1058" s="26"/>
      <c r="I1058" s="20"/>
      <c r="J1058" s="20"/>
    </row>
    <row r="1059" spans="1:10" x14ac:dyDescent="0.25">
      <c r="A1059" s="12"/>
      <c r="B1059" s="12"/>
      <c r="C1059" s="12"/>
      <c r="D1059" s="14"/>
      <c r="E1059" s="214"/>
      <c r="F1059" s="42"/>
      <c r="G1059" s="20"/>
      <c r="H1059" s="26"/>
      <c r="I1059" s="20"/>
      <c r="J1059" s="20"/>
    </row>
    <row r="1060" spans="1:10" x14ac:dyDescent="0.25">
      <c r="A1060" s="12"/>
      <c r="B1060" s="12"/>
      <c r="C1060" s="12"/>
      <c r="D1060" s="14"/>
      <c r="E1060" s="214"/>
      <c r="F1060" s="42"/>
      <c r="G1060" s="20"/>
      <c r="H1060" s="26"/>
      <c r="I1060" s="20"/>
      <c r="J1060" s="20"/>
    </row>
    <row r="1061" spans="1:10" x14ac:dyDescent="0.25">
      <c r="A1061" s="12"/>
      <c r="B1061" s="12"/>
      <c r="C1061" s="12"/>
      <c r="D1061" s="14"/>
      <c r="E1061" s="214"/>
      <c r="F1061" s="42"/>
      <c r="G1061" s="20"/>
      <c r="H1061" s="26"/>
      <c r="I1061" s="20"/>
      <c r="J1061" s="20"/>
    </row>
    <row r="1062" spans="1:10" x14ac:dyDescent="0.25">
      <c r="A1062" s="12"/>
      <c r="B1062" s="12"/>
      <c r="C1062" s="12"/>
      <c r="D1062" s="14"/>
      <c r="E1062" s="214"/>
      <c r="F1062" s="42"/>
      <c r="G1062" s="20"/>
      <c r="H1062" s="26"/>
      <c r="I1062" s="20"/>
      <c r="J1062" s="20"/>
    </row>
    <row r="1063" spans="1:10" x14ac:dyDescent="0.25">
      <c r="A1063" s="12"/>
      <c r="B1063" s="12"/>
      <c r="C1063" s="12"/>
      <c r="D1063" s="14"/>
      <c r="E1063" s="214"/>
      <c r="F1063" s="42"/>
      <c r="G1063" s="20"/>
      <c r="H1063" s="26"/>
      <c r="I1063" s="20"/>
      <c r="J1063" s="20"/>
    </row>
    <row r="1064" spans="1:10" x14ac:dyDescent="0.25">
      <c r="A1064" s="12"/>
      <c r="B1064" s="12"/>
      <c r="C1064" s="12"/>
      <c r="D1064" s="14"/>
      <c r="E1064" s="214"/>
      <c r="F1064" s="42"/>
      <c r="G1064" s="20"/>
      <c r="H1064" s="26"/>
      <c r="I1064" s="20"/>
      <c r="J1064" s="20"/>
    </row>
    <row r="1065" spans="1:10" x14ac:dyDescent="0.25">
      <c r="A1065" s="12"/>
      <c r="B1065" s="12"/>
      <c r="C1065" s="12"/>
      <c r="D1065" s="14"/>
      <c r="E1065" s="214"/>
      <c r="F1065" s="42"/>
      <c r="G1065" s="20"/>
      <c r="H1065" s="26"/>
      <c r="I1065" s="20"/>
      <c r="J1065" s="20"/>
    </row>
    <row r="1066" spans="1:10" x14ac:dyDescent="0.25">
      <c r="A1066" s="12"/>
      <c r="B1066" s="12"/>
      <c r="C1066" s="12"/>
      <c r="D1066" s="14"/>
      <c r="E1066" s="214"/>
      <c r="F1066" s="42"/>
      <c r="G1066" s="20"/>
      <c r="H1066" s="26"/>
      <c r="I1066" s="20"/>
      <c r="J1066" s="20"/>
    </row>
    <row r="1067" spans="1:10" x14ac:dyDescent="0.25">
      <c r="A1067" s="12"/>
      <c r="B1067" s="12"/>
      <c r="C1067" s="12"/>
      <c r="D1067" s="14"/>
      <c r="E1067" s="214"/>
      <c r="F1067" s="42"/>
      <c r="G1067" s="20"/>
      <c r="H1067" s="26"/>
      <c r="I1067" s="20"/>
      <c r="J1067" s="20"/>
    </row>
    <row r="1068" spans="1:10" x14ac:dyDescent="0.25">
      <c r="A1068" s="12"/>
      <c r="B1068" s="12"/>
      <c r="C1068" s="12"/>
      <c r="D1068" s="14"/>
      <c r="E1068" s="214"/>
      <c r="F1068" s="42"/>
      <c r="G1068" s="20"/>
      <c r="H1068" s="26"/>
      <c r="I1068" s="20"/>
      <c r="J1068" s="20"/>
    </row>
    <row r="1069" spans="1:10" x14ac:dyDescent="0.25">
      <c r="A1069" s="12"/>
      <c r="B1069" s="12"/>
      <c r="C1069" s="12"/>
      <c r="D1069" s="14"/>
      <c r="E1069" s="214"/>
      <c r="F1069" s="42"/>
      <c r="G1069" s="20"/>
      <c r="H1069" s="26"/>
      <c r="I1069" s="20"/>
      <c r="J1069" s="20"/>
    </row>
    <row r="1070" spans="1:10" x14ac:dyDescent="0.25">
      <c r="A1070" s="12"/>
      <c r="B1070" s="12"/>
      <c r="C1070" s="12"/>
      <c r="D1070" s="14"/>
      <c r="E1070" s="214"/>
      <c r="F1070" s="42"/>
      <c r="G1070" s="20"/>
      <c r="H1070" s="26"/>
      <c r="I1070" s="20"/>
      <c r="J1070" s="20"/>
    </row>
    <row r="1071" spans="1:10" x14ac:dyDescent="0.25">
      <c r="A1071" s="12"/>
      <c r="B1071" s="12"/>
      <c r="C1071" s="12"/>
      <c r="D1071" s="14"/>
      <c r="E1071" s="214"/>
      <c r="F1071" s="42"/>
      <c r="G1071" s="20"/>
      <c r="H1071" s="26"/>
      <c r="I1071" s="20"/>
      <c r="J1071" s="20"/>
    </row>
    <row r="1072" spans="1:10" x14ac:dyDescent="0.25">
      <c r="A1072" s="12"/>
      <c r="B1072" s="12"/>
      <c r="C1072" s="12"/>
      <c r="D1072" s="14"/>
      <c r="E1072" s="214"/>
      <c r="F1072" s="42"/>
      <c r="G1072" s="20"/>
      <c r="H1072" s="26"/>
      <c r="I1072" s="20"/>
      <c r="J1072" s="20"/>
    </row>
    <row r="1073" spans="1:10" x14ac:dyDescent="0.25">
      <c r="A1073" s="12"/>
      <c r="B1073" s="12"/>
      <c r="C1073" s="12"/>
      <c r="D1073" s="14"/>
      <c r="E1073" s="214"/>
      <c r="F1073" s="42"/>
      <c r="G1073" s="20"/>
      <c r="H1073" s="26"/>
      <c r="I1073" s="20"/>
      <c r="J1073" s="20"/>
    </row>
    <row r="1074" spans="1:10" x14ac:dyDescent="0.25">
      <c r="A1074" s="12"/>
      <c r="B1074" s="12"/>
      <c r="C1074" s="12"/>
      <c r="D1074" s="14"/>
      <c r="E1074" s="214"/>
      <c r="F1074" s="42"/>
      <c r="G1074" s="20"/>
      <c r="H1074" s="26"/>
      <c r="I1074" s="20"/>
      <c r="J1074" s="20"/>
    </row>
    <row r="1075" spans="1:10" x14ac:dyDescent="0.25">
      <c r="A1075" s="12"/>
      <c r="B1075" s="12"/>
      <c r="C1075" s="12"/>
      <c r="D1075" s="14"/>
      <c r="E1075" s="214"/>
      <c r="F1075" s="42"/>
      <c r="G1075" s="20"/>
      <c r="H1075" s="26"/>
      <c r="I1075" s="20"/>
      <c r="J1075" s="20"/>
    </row>
    <row r="1076" spans="1:10" x14ac:dyDescent="0.25">
      <c r="A1076" s="12"/>
      <c r="B1076" s="12"/>
      <c r="C1076" s="12"/>
      <c r="D1076" s="14"/>
      <c r="E1076" s="214"/>
      <c r="F1076" s="42"/>
      <c r="G1076" s="20"/>
      <c r="H1076" s="26"/>
      <c r="I1076" s="20"/>
      <c r="J1076" s="20"/>
    </row>
    <row r="1077" spans="1:10" x14ac:dyDescent="0.25">
      <c r="A1077" s="12"/>
      <c r="B1077" s="12"/>
      <c r="C1077" s="12"/>
      <c r="D1077" s="14"/>
      <c r="E1077" s="214"/>
      <c r="F1077" s="42"/>
      <c r="G1077" s="20"/>
      <c r="H1077" s="26"/>
      <c r="I1077" s="20"/>
      <c r="J1077" s="20"/>
    </row>
    <row r="1078" spans="1:10" x14ac:dyDescent="0.25">
      <c r="A1078" s="12"/>
      <c r="B1078" s="12"/>
      <c r="C1078" s="12"/>
      <c r="D1078" s="14"/>
      <c r="E1078" s="214"/>
      <c r="F1078" s="42"/>
      <c r="G1078" s="20"/>
      <c r="H1078" s="26"/>
      <c r="I1078" s="20"/>
      <c r="J1078" s="20"/>
    </row>
    <row r="1079" spans="1:10" x14ac:dyDescent="0.25">
      <c r="A1079" s="12"/>
      <c r="B1079" s="12"/>
      <c r="C1079" s="12"/>
      <c r="D1079" s="14"/>
      <c r="E1079" s="214"/>
      <c r="F1079" s="42"/>
      <c r="G1079" s="20"/>
      <c r="H1079" s="26"/>
      <c r="I1079" s="20"/>
      <c r="J1079" s="20"/>
    </row>
    <row r="1080" spans="1:10" x14ac:dyDescent="0.25">
      <c r="A1080" s="12"/>
      <c r="B1080" s="12"/>
      <c r="C1080" s="12"/>
      <c r="D1080" s="14"/>
      <c r="E1080" s="214"/>
      <c r="F1080" s="42"/>
      <c r="G1080" s="20"/>
      <c r="H1080" s="26"/>
      <c r="I1080" s="20"/>
      <c r="J1080" s="20"/>
    </row>
    <row r="1081" spans="1:10" x14ac:dyDescent="0.25">
      <c r="A1081" s="12"/>
      <c r="B1081" s="12"/>
      <c r="C1081" s="12"/>
      <c r="D1081" s="14"/>
      <c r="E1081" s="214"/>
      <c r="F1081" s="42"/>
      <c r="G1081" s="20"/>
      <c r="H1081" s="26"/>
      <c r="I1081" s="20"/>
      <c r="J1081" s="20"/>
    </row>
    <row r="1082" spans="1:10" x14ac:dyDescent="0.25">
      <c r="A1082" s="12"/>
      <c r="B1082" s="12"/>
      <c r="C1082" s="12"/>
      <c r="D1082" s="14"/>
      <c r="E1082" s="214"/>
      <c r="F1082" s="42"/>
      <c r="G1082" s="20"/>
      <c r="H1082" s="26"/>
      <c r="I1082" s="20"/>
      <c r="J1082" s="20"/>
    </row>
    <row r="1083" spans="1:10" x14ac:dyDescent="0.25">
      <c r="A1083" s="12"/>
      <c r="B1083" s="12"/>
      <c r="C1083" s="12"/>
      <c r="D1083" s="14"/>
      <c r="E1083" s="214"/>
      <c r="F1083" s="42"/>
      <c r="G1083" s="20"/>
      <c r="H1083" s="26"/>
      <c r="I1083" s="20"/>
      <c r="J1083" s="20"/>
    </row>
    <row r="1084" spans="1:10" x14ac:dyDescent="0.25">
      <c r="A1084" s="12"/>
      <c r="B1084" s="12"/>
      <c r="C1084" s="12"/>
      <c r="D1084" s="14"/>
      <c r="E1084" s="214"/>
      <c r="F1084" s="42"/>
      <c r="G1084" s="20"/>
      <c r="H1084" s="26"/>
      <c r="I1084" s="20"/>
      <c r="J1084" s="20"/>
    </row>
    <row r="1085" spans="1:10" x14ac:dyDescent="0.25">
      <c r="A1085" s="12"/>
      <c r="B1085" s="12"/>
      <c r="C1085" s="12"/>
      <c r="D1085" s="14"/>
      <c r="E1085" s="214"/>
      <c r="F1085" s="42"/>
      <c r="G1085" s="20"/>
      <c r="H1085" s="26"/>
      <c r="I1085" s="20"/>
      <c r="J1085" s="20"/>
    </row>
    <row r="1086" spans="1:10" x14ac:dyDescent="0.25">
      <c r="A1086" s="12"/>
      <c r="B1086" s="12"/>
      <c r="C1086" s="12"/>
      <c r="D1086" s="14"/>
      <c r="E1086" s="214"/>
      <c r="F1086" s="42"/>
      <c r="G1086" s="20"/>
      <c r="H1086" s="26"/>
      <c r="I1086" s="20"/>
      <c r="J1086" s="20"/>
    </row>
    <row r="1087" spans="1:10" x14ac:dyDescent="0.25">
      <c r="A1087" s="12"/>
      <c r="B1087" s="12"/>
      <c r="C1087" s="12"/>
      <c r="D1087" s="14"/>
      <c r="E1087" s="214"/>
      <c r="F1087" s="42"/>
      <c r="G1087" s="20"/>
      <c r="H1087" s="26"/>
      <c r="I1087" s="20"/>
      <c r="J1087" s="20"/>
    </row>
    <row r="1088" spans="1:10" x14ac:dyDescent="0.25">
      <c r="A1088" s="12"/>
      <c r="B1088" s="12"/>
      <c r="C1088" s="12"/>
      <c r="D1088" s="14"/>
      <c r="E1088" s="214"/>
      <c r="F1088" s="42"/>
      <c r="G1088" s="20"/>
      <c r="H1088" s="26"/>
      <c r="I1088" s="20"/>
      <c r="J1088" s="20"/>
    </row>
    <row r="1089" spans="1:10" x14ac:dyDescent="0.25">
      <c r="A1089" s="12"/>
      <c r="B1089" s="12"/>
      <c r="C1089" s="12"/>
      <c r="D1089" s="14"/>
      <c r="E1089" s="214"/>
      <c r="F1089" s="42"/>
      <c r="G1089" s="20"/>
      <c r="H1089" s="26"/>
      <c r="I1089" s="20"/>
      <c r="J1089" s="20"/>
    </row>
    <row r="1090" spans="1:10" x14ac:dyDescent="0.25">
      <c r="A1090" s="12"/>
      <c r="B1090" s="12"/>
      <c r="C1090" s="12"/>
      <c r="D1090" s="14"/>
      <c r="E1090" s="214"/>
      <c r="F1090" s="42"/>
      <c r="G1090" s="20"/>
      <c r="H1090" s="26"/>
      <c r="I1090" s="20"/>
      <c r="J1090" s="20"/>
    </row>
    <row r="1091" spans="1:10" x14ac:dyDescent="0.25">
      <c r="A1091" s="12"/>
      <c r="B1091" s="12"/>
      <c r="C1091" s="12"/>
      <c r="D1091" s="14"/>
      <c r="E1091" s="214"/>
      <c r="F1091" s="42"/>
      <c r="G1091" s="20"/>
      <c r="H1091" s="26"/>
      <c r="I1091" s="20"/>
      <c r="J1091" s="20"/>
    </row>
    <row r="1092" spans="1:10" x14ac:dyDescent="0.25">
      <c r="A1092" s="12"/>
      <c r="B1092" s="12"/>
      <c r="C1092" s="12"/>
      <c r="D1092" s="14"/>
      <c r="E1092" s="214"/>
      <c r="F1092" s="42"/>
      <c r="G1092" s="20"/>
      <c r="H1092" s="26"/>
      <c r="I1092" s="20"/>
      <c r="J1092" s="20"/>
    </row>
    <row r="1093" spans="1:10" x14ac:dyDescent="0.25">
      <c r="A1093" s="12"/>
      <c r="B1093" s="12"/>
      <c r="C1093" s="12"/>
      <c r="D1093" s="14"/>
      <c r="E1093" s="214"/>
      <c r="F1093" s="42"/>
      <c r="G1093" s="20"/>
      <c r="H1093" s="26"/>
      <c r="I1093" s="20"/>
      <c r="J1093" s="20"/>
    </row>
    <row r="1094" spans="1:10" x14ac:dyDescent="0.25">
      <c r="A1094" s="12"/>
      <c r="B1094" s="12"/>
      <c r="C1094" s="12"/>
      <c r="D1094" s="14"/>
      <c r="E1094" s="214"/>
      <c r="F1094" s="42"/>
      <c r="G1094" s="20"/>
      <c r="H1094" s="26"/>
      <c r="I1094" s="20"/>
      <c r="J1094" s="20"/>
    </row>
    <row r="1095" spans="1:10" x14ac:dyDescent="0.25">
      <c r="A1095" s="12"/>
      <c r="B1095" s="12"/>
      <c r="C1095" s="12"/>
      <c r="D1095" s="14"/>
      <c r="E1095" s="214"/>
      <c r="F1095" s="42"/>
      <c r="G1095" s="20"/>
      <c r="H1095" s="26"/>
      <c r="I1095" s="20"/>
      <c r="J1095" s="20"/>
    </row>
    <row r="1096" spans="1:10" x14ac:dyDescent="0.25">
      <c r="A1096" s="12"/>
      <c r="B1096" s="12"/>
      <c r="C1096" s="12"/>
      <c r="D1096" s="14"/>
      <c r="E1096" s="214"/>
      <c r="F1096" s="42"/>
      <c r="G1096" s="20"/>
      <c r="H1096" s="26"/>
      <c r="I1096" s="20"/>
      <c r="J1096" s="20"/>
    </row>
    <row r="1097" spans="1:10" x14ac:dyDescent="0.25">
      <c r="A1097" s="12"/>
      <c r="B1097" s="12"/>
      <c r="C1097" s="12"/>
      <c r="D1097" s="14"/>
      <c r="E1097" s="214"/>
      <c r="F1097" s="42"/>
      <c r="G1097" s="20"/>
      <c r="H1097" s="26"/>
      <c r="I1097" s="20"/>
      <c r="J1097" s="20"/>
    </row>
    <row r="1098" spans="1:10" x14ac:dyDescent="0.25">
      <c r="A1098" s="12"/>
      <c r="B1098" s="12"/>
      <c r="C1098" s="12"/>
      <c r="D1098" s="14"/>
      <c r="E1098" s="214"/>
      <c r="F1098" s="42"/>
      <c r="G1098" s="20"/>
      <c r="H1098" s="26"/>
      <c r="I1098" s="20"/>
      <c r="J1098" s="20"/>
    </row>
    <row r="1099" spans="1:10" x14ac:dyDescent="0.25">
      <c r="A1099" s="12"/>
      <c r="B1099" s="12"/>
      <c r="C1099" s="12"/>
      <c r="D1099" s="14"/>
      <c r="E1099" s="214"/>
      <c r="F1099" s="42"/>
      <c r="G1099" s="20"/>
      <c r="H1099" s="26"/>
      <c r="I1099" s="20"/>
      <c r="J1099" s="20"/>
    </row>
    <row r="1100" spans="1:10" x14ac:dyDescent="0.25">
      <c r="A1100" s="12"/>
      <c r="B1100" s="12"/>
      <c r="C1100" s="12"/>
      <c r="D1100" s="14"/>
      <c r="E1100" s="214"/>
      <c r="F1100" s="42"/>
      <c r="G1100" s="20"/>
      <c r="H1100" s="26"/>
      <c r="I1100" s="20"/>
      <c r="J1100" s="20"/>
    </row>
    <row r="1101" spans="1:10" x14ac:dyDescent="0.25">
      <c r="A1101" s="12"/>
      <c r="B1101" s="12"/>
      <c r="C1101" s="12"/>
      <c r="D1101" s="14"/>
      <c r="E1101" s="214"/>
      <c r="F1101" s="42"/>
      <c r="G1101" s="20"/>
      <c r="H1101" s="26"/>
      <c r="I1101" s="20"/>
      <c r="J1101" s="20"/>
    </row>
    <row r="1102" spans="1:10" x14ac:dyDescent="0.25">
      <c r="A1102" s="12"/>
      <c r="B1102" s="12"/>
      <c r="C1102" s="12"/>
      <c r="D1102" s="14"/>
      <c r="E1102" s="214"/>
      <c r="F1102" s="42"/>
      <c r="G1102" s="20"/>
      <c r="H1102" s="26"/>
      <c r="I1102" s="20"/>
      <c r="J1102" s="20"/>
    </row>
    <row r="1103" spans="1:10" x14ac:dyDescent="0.25">
      <c r="A1103" s="12"/>
      <c r="B1103" s="12"/>
      <c r="C1103" s="12"/>
      <c r="D1103" s="14"/>
      <c r="E1103" s="214"/>
      <c r="F1103" s="42"/>
      <c r="G1103" s="20"/>
      <c r="H1103" s="26"/>
      <c r="I1103" s="20"/>
      <c r="J1103" s="20"/>
    </row>
    <row r="1104" spans="1:10" x14ac:dyDescent="0.25">
      <c r="A1104" s="12"/>
      <c r="B1104" s="12"/>
      <c r="C1104" s="12"/>
      <c r="D1104" s="14"/>
      <c r="E1104" s="214"/>
      <c r="F1104" s="42"/>
      <c r="G1104" s="20"/>
      <c r="H1104" s="26"/>
      <c r="I1104" s="20"/>
      <c r="J1104" s="20"/>
    </row>
    <row r="1105" spans="1:10" x14ac:dyDescent="0.25">
      <c r="A1105" s="12"/>
      <c r="B1105" s="12"/>
      <c r="C1105" s="12"/>
      <c r="D1105" s="14"/>
      <c r="E1105" s="214"/>
      <c r="F1105" s="42"/>
      <c r="G1105" s="20"/>
      <c r="H1105" s="26"/>
      <c r="I1105" s="20"/>
      <c r="J1105" s="20"/>
    </row>
    <row r="1106" spans="1:10" x14ac:dyDescent="0.25">
      <c r="A1106" s="12"/>
      <c r="B1106" s="12"/>
      <c r="C1106" s="12"/>
      <c r="D1106" s="14"/>
      <c r="E1106" s="214"/>
      <c r="F1106" s="42"/>
      <c r="G1106" s="20"/>
      <c r="H1106" s="26"/>
      <c r="I1106" s="20"/>
      <c r="J1106" s="20"/>
    </row>
    <row r="1107" spans="1:10" x14ac:dyDescent="0.25">
      <c r="A1107" s="12"/>
      <c r="B1107" s="12"/>
      <c r="C1107" s="12"/>
      <c r="D1107" s="14"/>
      <c r="E1107" s="214"/>
      <c r="F1107" s="42"/>
      <c r="G1107" s="20"/>
      <c r="H1107" s="26"/>
      <c r="I1107" s="20"/>
      <c r="J1107" s="20"/>
    </row>
    <row r="1108" spans="1:10" x14ac:dyDescent="0.25">
      <c r="A1108" s="12"/>
      <c r="B1108" s="12"/>
      <c r="C1108" s="12"/>
      <c r="D1108" s="14"/>
      <c r="E1108" s="214"/>
      <c r="F1108" s="42"/>
      <c r="G1108" s="20"/>
      <c r="H1108" s="26"/>
      <c r="I1108" s="20"/>
      <c r="J1108" s="20"/>
    </row>
    <row r="1109" spans="1:10" x14ac:dyDescent="0.25">
      <c r="A1109" s="12"/>
      <c r="B1109" s="12"/>
      <c r="C1109" s="12"/>
      <c r="D1109" s="14"/>
      <c r="E1109" s="214"/>
      <c r="F1109" s="42"/>
      <c r="G1109" s="20"/>
      <c r="H1109" s="26"/>
      <c r="I1109" s="20"/>
      <c r="J1109" s="20"/>
    </row>
    <row r="1110" spans="1:10" x14ac:dyDescent="0.25">
      <c r="A1110" s="12"/>
      <c r="B1110" s="12"/>
      <c r="C1110" s="12"/>
      <c r="D1110" s="14"/>
      <c r="E1110" s="214"/>
      <c r="F1110" s="42"/>
      <c r="G1110" s="20"/>
      <c r="H1110" s="26"/>
      <c r="I1110" s="20"/>
      <c r="J1110" s="20"/>
    </row>
    <row r="1111" spans="1:10" x14ac:dyDescent="0.25">
      <c r="A1111" s="12"/>
      <c r="B1111" s="12"/>
      <c r="C1111" s="12"/>
      <c r="D1111" s="14"/>
      <c r="E1111" s="214"/>
      <c r="F1111" s="42"/>
      <c r="G1111" s="20"/>
      <c r="H1111" s="26"/>
      <c r="I1111" s="20"/>
      <c r="J1111" s="20"/>
    </row>
    <row r="1112" spans="1:10" x14ac:dyDescent="0.25">
      <c r="A1112" s="12"/>
      <c r="B1112" s="12"/>
      <c r="C1112" s="12"/>
      <c r="D1112" s="14"/>
      <c r="E1112" s="214"/>
      <c r="F1112" s="42"/>
      <c r="G1112" s="20"/>
      <c r="H1112" s="26"/>
      <c r="I1112" s="20"/>
      <c r="J1112" s="20"/>
    </row>
    <row r="1113" spans="1:10" x14ac:dyDescent="0.25">
      <c r="A1113" s="12"/>
      <c r="B1113" s="12"/>
      <c r="C1113" s="12"/>
      <c r="D1113" s="14"/>
      <c r="E1113" s="214"/>
      <c r="F1113" s="42"/>
      <c r="G1113" s="20"/>
      <c r="H1113" s="26"/>
      <c r="I1113" s="20"/>
      <c r="J1113" s="20"/>
    </row>
    <row r="1114" spans="1:10" x14ac:dyDescent="0.25">
      <c r="A1114" s="12"/>
      <c r="B1114" s="12"/>
      <c r="C1114" s="12"/>
      <c r="D1114" s="14"/>
      <c r="E1114" s="214"/>
      <c r="F1114" s="42"/>
      <c r="G1114" s="20"/>
      <c r="H1114" s="26"/>
      <c r="I1114" s="20"/>
      <c r="J1114" s="20"/>
    </row>
    <row r="1115" spans="1:10" x14ac:dyDescent="0.25">
      <c r="A1115" s="12"/>
      <c r="B1115" s="12"/>
      <c r="C1115" s="12"/>
      <c r="D1115" s="14"/>
      <c r="E1115" s="214"/>
      <c r="F1115" s="42"/>
      <c r="G1115" s="20"/>
      <c r="H1115" s="26"/>
      <c r="I1115" s="20"/>
      <c r="J1115" s="20"/>
    </row>
    <row r="1116" spans="1:10" x14ac:dyDescent="0.25">
      <c r="A1116" s="12"/>
      <c r="B1116" s="12"/>
      <c r="C1116" s="12"/>
      <c r="D1116" s="14"/>
      <c r="E1116" s="214"/>
      <c r="F1116" s="42"/>
      <c r="G1116" s="20"/>
      <c r="H1116" s="26"/>
      <c r="I1116" s="20"/>
      <c r="J1116" s="20"/>
    </row>
    <row r="1117" spans="1:10" x14ac:dyDescent="0.25">
      <c r="A1117" s="12"/>
      <c r="B1117" s="12"/>
      <c r="C1117" s="12"/>
      <c r="D1117" s="14"/>
      <c r="E1117" s="214"/>
      <c r="F1117" s="42"/>
      <c r="G1117" s="20"/>
      <c r="H1117" s="26"/>
      <c r="I1117" s="20"/>
      <c r="J1117" s="20"/>
    </row>
    <row r="1118" spans="1:10" x14ac:dyDescent="0.25">
      <c r="A1118" s="12"/>
      <c r="B1118" s="12"/>
      <c r="C1118" s="12"/>
      <c r="D1118" s="14"/>
      <c r="E1118" s="214"/>
      <c r="F1118" s="42"/>
      <c r="G1118" s="20"/>
      <c r="H1118" s="26"/>
      <c r="I1118" s="20"/>
      <c r="J1118" s="20"/>
    </row>
    <row r="1119" spans="1:10" x14ac:dyDescent="0.25">
      <c r="A1119" s="12"/>
      <c r="B1119" s="12"/>
      <c r="C1119" s="12"/>
      <c r="D1119" s="14"/>
      <c r="E1119" s="214"/>
      <c r="F1119" s="42"/>
      <c r="G1119" s="20"/>
      <c r="H1119" s="26"/>
      <c r="I1119" s="20"/>
      <c r="J1119" s="20"/>
    </row>
    <row r="1120" spans="1:10" x14ac:dyDescent="0.25">
      <c r="A1120" s="12"/>
      <c r="B1120" s="12"/>
      <c r="C1120" s="12"/>
      <c r="D1120" s="14"/>
      <c r="E1120" s="214"/>
      <c r="F1120" s="42"/>
      <c r="G1120" s="20"/>
      <c r="H1120" s="26"/>
      <c r="I1120" s="20"/>
      <c r="J1120" s="20"/>
    </row>
    <row r="1121" spans="1:10" x14ac:dyDescent="0.25">
      <c r="A1121" s="12"/>
      <c r="B1121" s="12"/>
      <c r="C1121" s="12"/>
      <c r="D1121" s="14"/>
      <c r="E1121" s="214"/>
      <c r="F1121" s="42"/>
      <c r="G1121" s="20"/>
      <c r="H1121" s="26"/>
      <c r="I1121" s="20"/>
      <c r="J1121" s="20"/>
    </row>
    <row r="1122" spans="1:10" x14ac:dyDescent="0.25">
      <c r="A1122" s="12"/>
      <c r="B1122" s="12"/>
      <c r="C1122" s="12"/>
      <c r="D1122" s="14"/>
      <c r="E1122" s="214"/>
      <c r="F1122" s="42"/>
      <c r="G1122" s="20"/>
      <c r="H1122" s="26"/>
      <c r="I1122" s="20"/>
      <c r="J1122" s="20"/>
    </row>
    <row r="1123" spans="1:10" x14ac:dyDescent="0.25">
      <c r="A1123" s="12"/>
      <c r="B1123" s="12"/>
      <c r="C1123" s="12"/>
      <c r="D1123" s="14"/>
      <c r="E1123" s="214"/>
      <c r="F1123" s="42"/>
      <c r="G1123" s="20"/>
      <c r="H1123" s="26"/>
      <c r="I1123" s="20"/>
      <c r="J1123" s="20"/>
    </row>
    <row r="1124" spans="1:10" x14ac:dyDescent="0.25">
      <c r="A1124" s="12"/>
      <c r="B1124" s="12"/>
      <c r="C1124" s="12"/>
      <c r="D1124" s="14"/>
      <c r="E1124" s="214"/>
      <c r="F1124" s="42"/>
      <c r="G1124" s="20"/>
      <c r="H1124" s="26"/>
      <c r="I1124" s="20"/>
      <c r="J1124" s="20"/>
    </row>
    <row r="1125" spans="1:10" x14ac:dyDescent="0.25">
      <c r="A1125" s="12"/>
      <c r="B1125" s="12"/>
      <c r="C1125" s="12"/>
      <c r="D1125" s="14"/>
      <c r="E1125" s="214"/>
      <c r="F1125" s="42"/>
      <c r="G1125" s="20"/>
      <c r="H1125" s="26"/>
      <c r="I1125" s="20"/>
      <c r="J1125" s="20"/>
    </row>
    <row r="1126" spans="1:10" x14ac:dyDescent="0.25">
      <c r="A1126" s="12"/>
      <c r="B1126" s="12"/>
      <c r="C1126" s="12"/>
      <c r="D1126" s="14"/>
      <c r="E1126" s="214"/>
      <c r="F1126" s="42"/>
      <c r="G1126" s="20"/>
      <c r="H1126" s="26"/>
      <c r="I1126" s="20"/>
      <c r="J1126" s="20"/>
    </row>
    <row r="1127" spans="1:10" x14ac:dyDescent="0.25">
      <c r="A1127" s="12"/>
      <c r="B1127" s="12"/>
      <c r="C1127" s="12"/>
      <c r="D1127" s="14"/>
      <c r="E1127" s="214"/>
      <c r="F1127" s="42"/>
      <c r="G1127" s="20"/>
      <c r="H1127" s="26"/>
      <c r="I1127" s="20"/>
      <c r="J1127" s="20"/>
    </row>
    <row r="1128" spans="1:10" x14ac:dyDescent="0.25">
      <c r="A1128" s="12"/>
      <c r="B1128" s="12"/>
      <c r="C1128" s="12"/>
      <c r="D1128" s="14"/>
      <c r="E1128" s="214"/>
      <c r="F1128" s="42"/>
      <c r="G1128" s="20"/>
      <c r="H1128" s="26"/>
      <c r="I1128" s="20"/>
      <c r="J1128" s="20"/>
    </row>
    <row r="1129" spans="1:10" x14ac:dyDescent="0.25">
      <c r="A1129" s="12"/>
      <c r="B1129" s="12"/>
      <c r="C1129" s="12"/>
      <c r="D1129" s="14"/>
      <c r="E1129" s="214"/>
      <c r="F1129" s="42"/>
      <c r="G1129" s="20"/>
      <c r="H1129" s="26"/>
      <c r="I1129" s="20"/>
      <c r="J1129" s="20"/>
    </row>
    <row r="1130" spans="1:10" x14ac:dyDescent="0.25">
      <c r="A1130" s="12"/>
      <c r="B1130" s="12"/>
      <c r="C1130" s="12"/>
      <c r="D1130" s="14"/>
      <c r="E1130" s="214"/>
      <c r="F1130" s="42"/>
      <c r="G1130" s="20"/>
      <c r="H1130" s="26"/>
      <c r="I1130" s="20"/>
      <c r="J1130" s="20"/>
    </row>
    <row r="1131" spans="1:10" x14ac:dyDescent="0.25">
      <c r="A1131" s="12"/>
      <c r="B1131" s="12"/>
      <c r="C1131" s="12"/>
      <c r="D1131" s="14"/>
      <c r="E1131" s="214"/>
      <c r="F1131" s="42"/>
      <c r="G1131" s="20"/>
      <c r="H1131" s="26"/>
      <c r="I1131" s="20"/>
      <c r="J1131" s="20"/>
    </row>
    <row r="1132" spans="1:10" x14ac:dyDescent="0.25">
      <c r="A1132" s="12"/>
      <c r="B1132" s="12"/>
      <c r="C1132" s="12"/>
      <c r="D1132" s="14"/>
      <c r="E1132" s="214"/>
      <c r="F1132" s="42"/>
      <c r="G1132" s="20"/>
      <c r="H1132" s="26"/>
      <c r="I1132" s="20"/>
      <c r="J1132" s="20"/>
    </row>
    <row r="1133" spans="1:10" x14ac:dyDescent="0.25">
      <c r="A1133" s="12"/>
      <c r="B1133" s="12"/>
      <c r="C1133" s="12"/>
      <c r="D1133" s="14"/>
      <c r="E1133" s="214"/>
      <c r="F1133" s="42"/>
      <c r="G1133" s="20"/>
      <c r="H1133" s="26"/>
      <c r="I1133" s="20"/>
      <c r="J1133" s="20"/>
    </row>
    <row r="1134" spans="1:10" x14ac:dyDescent="0.25">
      <c r="A1134" s="12"/>
      <c r="B1134" s="12"/>
      <c r="C1134" s="12"/>
      <c r="D1134" s="14"/>
      <c r="E1134" s="214"/>
      <c r="F1134" s="42"/>
      <c r="G1134" s="20"/>
      <c r="H1134" s="26"/>
      <c r="I1134" s="20"/>
      <c r="J1134" s="20"/>
    </row>
    <row r="1135" spans="1:10" x14ac:dyDescent="0.25">
      <c r="A1135" s="12"/>
      <c r="B1135" s="12"/>
      <c r="C1135" s="12"/>
      <c r="D1135" s="14"/>
      <c r="E1135" s="214"/>
      <c r="F1135" s="42"/>
      <c r="G1135" s="20"/>
      <c r="H1135" s="26"/>
      <c r="I1135" s="20"/>
      <c r="J1135" s="20"/>
    </row>
    <row r="1136" spans="1:10" x14ac:dyDescent="0.25">
      <c r="A1136" s="12"/>
      <c r="B1136" s="12"/>
      <c r="C1136" s="12"/>
      <c r="D1136" s="14"/>
      <c r="E1136" s="214"/>
      <c r="F1136" s="42"/>
      <c r="G1136" s="20"/>
      <c r="H1136" s="26"/>
      <c r="I1136" s="20"/>
      <c r="J1136" s="20"/>
    </row>
    <row r="1137" spans="1:10" x14ac:dyDescent="0.25">
      <c r="A1137" s="12"/>
      <c r="B1137" s="12"/>
      <c r="C1137" s="12"/>
      <c r="D1137" s="14"/>
      <c r="E1137" s="214"/>
      <c r="F1137" s="42"/>
      <c r="G1137" s="20"/>
      <c r="H1137" s="26"/>
      <c r="I1137" s="20"/>
      <c r="J1137" s="20"/>
    </row>
    <row r="1138" spans="1:10" x14ac:dyDescent="0.25">
      <c r="A1138" s="12"/>
      <c r="B1138" s="12"/>
      <c r="C1138" s="12"/>
      <c r="D1138" s="14"/>
      <c r="E1138" s="214"/>
      <c r="F1138" s="42"/>
      <c r="G1138" s="20"/>
      <c r="H1138" s="26"/>
      <c r="I1138" s="20"/>
      <c r="J1138" s="20"/>
    </row>
    <row r="1139" spans="1:10" x14ac:dyDescent="0.25">
      <c r="A1139" s="12"/>
      <c r="B1139" s="12"/>
      <c r="C1139" s="12"/>
      <c r="D1139" s="14"/>
      <c r="E1139" s="214"/>
      <c r="F1139" s="42"/>
      <c r="G1139" s="20"/>
      <c r="H1139" s="26"/>
      <c r="I1139" s="20"/>
      <c r="J1139" s="20"/>
    </row>
    <row r="1140" spans="1:10" x14ac:dyDescent="0.25">
      <c r="A1140" s="12"/>
      <c r="B1140" s="12"/>
      <c r="C1140" s="12"/>
      <c r="D1140" s="14"/>
      <c r="E1140" s="214"/>
      <c r="F1140" s="42"/>
      <c r="G1140" s="20"/>
      <c r="H1140" s="26"/>
      <c r="I1140" s="20"/>
      <c r="J1140" s="20"/>
    </row>
    <row r="1141" spans="1:10" x14ac:dyDescent="0.25">
      <c r="A1141" s="12"/>
      <c r="B1141" s="12"/>
      <c r="C1141" s="12"/>
      <c r="D1141" s="14"/>
      <c r="E1141" s="214"/>
      <c r="F1141" s="42"/>
      <c r="G1141" s="20"/>
      <c r="H1141" s="26"/>
      <c r="I1141" s="20"/>
      <c r="J1141" s="20"/>
    </row>
    <row r="1142" spans="1:10" x14ac:dyDescent="0.25">
      <c r="A1142" s="12"/>
      <c r="B1142" s="12"/>
      <c r="C1142" s="12"/>
      <c r="D1142" s="14"/>
      <c r="E1142" s="214"/>
      <c r="F1142" s="42"/>
      <c r="G1142" s="20"/>
      <c r="H1142" s="26"/>
      <c r="I1142" s="20"/>
      <c r="J1142" s="20"/>
    </row>
    <row r="1143" spans="1:10" x14ac:dyDescent="0.25">
      <c r="A1143" s="12"/>
      <c r="B1143" s="12"/>
      <c r="C1143" s="12"/>
      <c r="D1143" s="14"/>
      <c r="E1143" s="214"/>
      <c r="F1143" s="42"/>
      <c r="G1143" s="20"/>
      <c r="H1143" s="26"/>
      <c r="I1143" s="20"/>
      <c r="J1143" s="20"/>
    </row>
    <row r="1144" spans="1:10" x14ac:dyDescent="0.25">
      <c r="A1144" s="12"/>
      <c r="B1144" s="12"/>
      <c r="C1144" s="12"/>
      <c r="D1144" s="14"/>
      <c r="E1144" s="214"/>
      <c r="F1144" s="42"/>
      <c r="G1144" s="20"/>
      <c r="H1144" s="26"/>
      <c r="I1144" s="20"/>
      <c r="J1144" s="20"/>
    </row>
    <row r="1145" spans="1:10" x14ac:dyDescent="0.25">
      <c r="A1145" s="12"/>
      <c r="B1145" s="12"/>
      <c r="C1145" s="12"/>
      <c r="D1145" s="14"/>
      <c r="E1145" s="214"/>
      <c r="F1145" s="42"/>
      <c r="G1145" s="20"/>
      <c r="H1145" s="26"/>
      <c r="I1145" s="20"/>
      <c r="J1145" s="20"/>
    </row>
    <row r="1146" spans="1:10" x14ac:dyDescent="0.25">
      <c r="A1146" s="12"/>
      <c r="B1146" s="12"/>
      <c r="C1146" s="12"/>
      <c r="D1146" s="14"/>
      <c r="E1146" s="214"/>
      <c r="F1146" s="42"/>
      <c r="G1146" s="20"/>
      <c r="H1146" s="26"/>
      <c r="I1146" s="20"/>
      <c r="J1146" s="20"/>
    </row>
    <row r="1147" spans="1:10" x14ac:dyDescent="0.25">
      <c r="A1147" s="12"/>
      <c r="B1147" s="12"/>
      <c r="C1147" s="12"/>
      <c r="D1147" s="14"/>
      <c r="E1147" s="214"/>
      <c r="F1147" s="42"/>
      <c r="G1147" s="20"/>
      <c r="H1147" s="26"/>
      <c r="I1147" s="20"/>
      <c r="J1147" s="20"/>
    </row>
    <row r="1148" spans="1:10" x14ac:dyDescent="0.25">
      <c r="A1148" s="12"/>
      <c r="B1148" s="12"/>
      <c r="C1148" s="12"/>
      <c r="D1148" s="14"/>
      <c r="E1148" s="214"/>
      <c r="F1148" s="42"/>
      <c r="G1148" s="20"/>
      <c r="H1148" s="26"/>
      <c r="I1148" s="20"/>
      <c r="J1148" s="20"/>
    </row>
    <row r="1149" spans="1:10" x14ac:dyDescent="0.25">
      <c r="A1149" s="12"/>
      <c r="B1149" s="12"/>
      <c r="C1149" s="12"/>
      <c r="D1149" s="14"/>
      <c r="E1149" s="214"/>
      <c r="F1149" s="42"/>
      <c r="G1149" s="20"/>
      <c r="H1149" s="26"/>
      <c r="I1149" s="20"/>
      <c r="J1149" s="20"/>
    </row>
    <row r="1150" spans="1:10" x14ac:dyDescent="0.25">
      <c r="A1150" s="12"/>
      <c r="B1150" s="12"/>
      <c r="C1150" s="12"/>
      <c r="D1150" s="14"/>
      <c r="E1150" s="214"/>
      <c r="F1150" s="42"/>
      <c r="G1150" s="20"/>
      <c r="H1150" s="26"/>
      <c r="I1150" s="20"/>
      <c r="J1150" s="20"/>
    </row>
    <row r="1151" spans="1:10" x14ac:dyDescent="0.25">
      <c r="A1151" s="12"/>
      <c r="B1151" s="12"/>
      <c r="C1151" s="12"/>
      <c r="D1151" s="14"/>
      <c r="E1151" s="214"/>
      <c r="F1151" s="42"/>
      <c r="G1151" s="20"/>
      <c r="H1151" s="26"/>
      <c r="I1151" s="20"/>
      <c r="J1151" s="20"/>
    </row>
    <row r="1152" spans="1:10" x14ac:dyDescent="0.25">
      <c r="A1152" s="12"/>
      <c r="B1152" s="12"/>
      <c r="C1152" s="12"/>
      <c r="D1152" s="14"/>
      <c r="E1152" s="214"/>
      <c r="F1152" s="42"/>
      <c r="G1152" s="20"/>
      <c r="H1152" s="26"/>
      <c r="I1152" s="20"/>
      <c r="J1152" s="20"/>
    </row>
    <row r="1153" spans="1:10" x14ac:dyDescent="0.25">
      <c r="A1153" s="12"/>
      <c r="B1153" s="12"/>
      <c r="C1153" s="12"/>
      <c r="D1153" s="14"/>
      <c r="E1153" s="214"/>
      <c r="F1153" s="42"/>
      <c r="G1153" s="20"/>
      <c r="H1153" s="26"/>
      <c r="I1153" s="20"/>
      <c r="J1153" s="20"/>
    </row>
    <row r="1154" spans="1:10" x14ac:dyDescent="0.25">
      <c r="A1154" s="12"/>
      <c r="B1154" s="12"/>
      <c r="C1154" s="12"/>
      <c r="D1154" s="14"/>
      <c r="E1154" s="214"/>
      <c r="F1154" s="42"/>
      <c r="G1154" s="20"/>
      <c r="H1154" s="26"/>
      <c r="I1154" s="20"/>
      <c r="J1154" s="20"/>
    </row>
    <row r="1155" spans="1:10" x14ac:dyDescent="0.25">
      <c r="A1155" s="12"/>
      <c r="B1155" s="12"/>
      <c r="C1155" s="12"/>
      <c r="D1155" s="14"/>
      <c r="E1155" s="214"/>
      <c r="F1155" s="42"/>
      <c r="G1155" s="20"/>
      <c r="H1155" s="26"/>
      <c r="I1155" s="20"/>
      <c r="J1155" s="20"/>
    </row>
    <row r="1156" spans="1:10" x14ac:dyDescent="0.25">
      <c r="A1156" s="12"/>
      <c r="B1156" s="12"/>
      <c r="C1156" s="12"/>
      <c r="D1156" s="14"/>
      <c r="E1156" s="214"/>
      <c r="F1156" s="42"/>
      <c r="G1156" s="20"/>
      <c r="H1156" s="26"/>
      <c r="I1156" s="20"/>
      <c r="J1156" s="20"/>
    </row>
    <row r="1157" spans="1:10" x14ac:dyDescent="0.25">
      <c r="A1157" s="12"/>
      <c r="B1157" s="12"/>
      <c r="C1157" s="12"/>
      <c r="D1157" s="14"/>
      <c r="E1157" s="214"/>
      <c r="F1157" s="42"/>
      <c r="G1157" s="20"/>
      <c r="H1157" s="26"/>
      <c r="I1157" s="20"/>
      <c r="J1157" s="20"/>
    </row>
    <row r="1158" spans="1:10" x14ac:dyDescent="0.25">
      <c r="A1158" s="12"/>
      <c r="B1158" s="12"/>
      <c r="C1158" s="12"/>
      <c r="D1158" s="14"/>
      <c r="E1158" s="214"/>
      <c r="F1158" s="42"/>
      <c r="G1158" s="20"/>
      <c r="H1158" s="26"/>
      <c r="I1158" s="20"/>
      <c r="J1158" s="20"/>
    </row>
    <row r="1159" spans="1:10" x14ac:dyDescent="0.25">
      <c r="A1159" s="12"/>
      <c r="B1159" s="12"/>
      <c r="C1159" s="12"/>
      <c r="D1159" s="14"/>
      <c r="E1159" s="214"/>
      <c r="F1159" s="42"/>
      <c r="G1159" s="20"/>
      <c r="H1159" s="26"/>
      <c r="I1159" s="20"/>
      <c r="J1159" s="20"/>
    </row>
    <row r="1160" spans="1:10" x14ac:dyDescent="0.25">
      <c r="A1160" s="12"/>
      <c r="B1160" s="12"/>
      <c r="C1160" s="12"/>
      <c r="D1160" s="14"/>
      <c r="E1160" s="214"/>
      <c r="F1160" s="42"/>
      <c r="G1160" s="20"/>
      <c r="H1160" s="26"/>
      <c r="I1160" s="20"/>
      <c r="J1160" s="20"/>
    </row>
    <row r="1161" spans="1:10" x14ac:dyDescent="0.25">
      <c r="A1161" s="12"/>
      <c r="B1161" s="12"/>
      <c r="C1161" s="12"/>
      <c r="D1161" s="14"/>
      <c r="E1161" s="214"/>
      <c r="F1161" s="42"/>
      <c r="G1161" s="20"/>
      <c r="H1161" s="26"/>
      <c r="I1161" s="20"/>
      <c r="J1161" s="20"/>
    </row>
    <row r="1162" spans="1:10" x14ac:dyDescent="0.25">
      <c r="A1162" s="12"/>
      <c r="B1162" s="12"/>
      <c r="C1162" s="12"/>
      <c r="D1162" s="14"/>
      <c r="E1162" s="214"/>
      <c r="F1162" s="42"/>
      <c r="G1162" s="20"/>
      <c r="H1162" s="26"/>
      <c r="I1162" s="20"/>
      <c r="J1162" s="20"/>
    </row>
    <row r="1163" spans="1:10" x14ac:dyDescent="0.25">
      <c r="A1163" s="12"/>
      <c r="B1163" s="12"/>
      <c r="C1163" s="12"/>
      <c r="D1163" s="14"/>
      <c r="E1163" s="214"/>
      <c r="F1163" s="42"/>
      <c r="G1163" s="20"/>
      <c r="H1163" s="26"/>
      <c r="I1163" s="20"/>
      <c r="J1163" s="20"/>
    </row>
    <row r="1164" spans="1:10" x14ac:dyDescent="0.25">
      <c r="A1164" s="12"/>
      <c r="B1164" s="12"/>
      <c r="C1164" s="12"/>
      <c r="D1164" s="14"/>
      <c r="E1164" s="214"/>
      <c r="F1164" s="42"/>
      <c r="G1164" s="20"/>
      <c r="H1164" s="26"/>
      <c r="I1164" s="20"/>
      <c r="J1164" s="20"/>
    </row>
    <row r="1165" spans="1:10" x14ac:dyDescent="0.25">
      <c r="A1165" s="12"/>
      <c r="B1165" s="12"/>
      <c r="C1165" s="12"/>
      <c r="D1165" s="14"/>
      <c r="E1165" s="214"/>
      <c r="F1165" s="42"/>
      <c r="G1165" s="20"/>
      <c r="H1165" s="26"/>
      <c r="I1165" s="20"/>
      <c r="J1165" s="20"/>
    </row>
    <row r="1166" spans="1:10" x14ac:dyDescent="0.25">
      <c r="A1166" s="12"/>
      <c r="B1166" s="12"/>
      <c r="C1166" s="12"/>
      <c r="D1166" s="14"/>
      <c r="E1166" s="214"/>
      <c r="F1166" s="42"/>
      <c r="G1166" s="20"/>
      <c r="H1166" s="26"/>
      <c r="I1166" s="20"/>
      <c r="J1166" s="20"/>
    </row>
    <row r="1167" spans="1:10" x14ac:dyDescent="0.25">
      <c r="A1167" s="12"/>
      <c r="B1167" s="12"/>
      <c r="C1167" s="12"/>
      <c r="D1167" s="14"/>
      <c r="E1167" s="214"/>
      <c r="F1167" s="42"/>
      <c r="G1167" s="20"/>
      <c r="H1167" s="26"/>
      <c r="I1167" s="20"/>
      <c r="J1167" s="20"/>
    </row>
    <row r="1168" spans="1:10" x14ac:dyDescent="0.25">
      <c r="A1168" s="12"/>
      <c r="B1168" s="12"/>
      <c r="C1168" s="12"/>
      <c r="D1168" s="14"/>
      <c r="E1168" s="214"/>
      <c r="F1168" s="42"/>
      <c r="G1168" s="20"/>
      <c r="H1168" s="26"/>
      <c r="I1168" s="20"/>
      <c r="J1168" s="20"/>
    </row>
    <row r="1169" spans="1:10" x14ac:dyDescent="0.25">
      <c r="A1169" s="12"/>
      <c r="B1169" s="12"/>
      <c r="C1169" s="12"/>
      <c r="D1169" s="14"/>
      <c r="E1169" s="214"/>
      <c r="F1169" s="42"/>
      <c r="G1169" s="20"/>
      <c r="H1169" s="26"/>
      <c r="I1169" s="20"/>
      <c r="J1169" s="20"/>
    </row>
    <row r="1170" spans="1:10" x14ac:dyDescent="0.25">
      <c r="A1170" s="12"/>
      <c r="B1170" s="12"/>
      <c r="C1170" s="12"/>
      <c r="D1170" s="14"/>
      <c r="E1170" s="214"/>
      <c r="F1170" s="42"/>
      <c r="G1170" s="20"/>
      <c r="H1170" s="26"/>
      <c r="I1170" s="20"/>
      <c r="J1170" s="20"/>
    </row>
    <row r="1171" spans="1:10" x14ac:dyDescent="0.25">
      <c r="A1171" s="12"/>
      <c r="B1171" s="12"/>
      <c r="C1171" s="12"/>
      <c r="D1171" s="14"/>
      <c r="E1171" s="214"/>
      <c r="F1171" s="42"/>
      <c r="G1171" s="20"/>
      <c r="H1171" s="26"/>
      <c r="I1171" s="20"/>
      <c r="J1171" s="20"/>
    </row>
    <row r="1172" spans="1:10" x14ac:dyDescent="0.25">
      <c r="A1172" s="12"/>
      <c r="B1172" s="12"/>
      <c r="C1172" s="12"/>
      <c r="D1172" s="14"/>
      <c r="E1172" s="214"/>
      <c r="F1172" s="42"/>
      <c r="G1172" s="20"/>
      <c r="H1172" s="26"/>
      <c r="I1172" s="20"/>
      <c r="J1172" s="20"/>
    </row>
    <row r="1173" spans="1:10" x14ac:dyDescent="0.25">
      <c r="A1173" s="12"/>
      <c r="B1173" s="12"/>
      <c r="C1173" s="12"/>
      <c r="D1173" s="14"/>
      <c r="E1173" s="214"/>
      <c r="F1173" s="42"/>
      <c r="G1173" s="20"/>
      <c r="H1173" s="26"/>
      <c r="I1173" s="20"/>
      <c r="J1173" s="20"/>
    </row>
    <row r="1174" spans="1:10" x14ac:dyDescent="0.25">
      <c r="A1174" s="12"/>
      <c r="B1174" s="12"/>
      <c r="C1174" s="12"/>
      <c r="D1174" s="14"/>
      <c r="E1174" s="214"/>
      <c r="F1174" s="42"/>
      <c r="G1174" s="20"/>
      <c r="H1174" s="26"/>
      <c r="I1174" s="20"/>
      <c r="J1174" s="20"/>
    </row>
    <row r="1175" spans="1:10" x14ac:dyDescent="0.25">
      <c r="A1175" s="12"/>
      <c r="B1175" s="12"/>
      <c r="C1175" s="12"/>
      <c r="D1175" s="14"/>
      <c r="E1175" s="214"/>
      <c r="F1175" s="42"/>
      <c r="G1175" s="20"/>
      <c r="H1175" s="26"/>
      <c r="I1175" s="20"/>
      <c r="J1175" s="20"/>
    </row>
    <row r="1176" spans="1:10" x14ac:dyDescent="0.25">
      <c r="A1176" s="12"/>
      <c r="B1176" s="12"/>
      <c r="C1176" s="12"/>
      <c r="D1176" s="14"/>
      <c r="E1176" s="214"/>
      <c r="F1176" s="42"/>
      <c r="G1176" s="20"/>
      <c r="H1176" s="26"/>
      <c r="I1176" s="20"/>
      <c r="J1176" s="20"/>
    </row>
    <row r="1177" spans="1:10" x14ac:dyDescent="0.25">
      <c r="A1177" s="12"/>
      <c r="B1177" s="12"/>
      <c r="C1177" s="12"/>
      <c r="D1177" s="14"/>
      <c r="E1177" s="214"/>
      <c r="F1177" s="42"/>
      <c r="G1177" s="20"/>
      <c r="H1177" s="26"/>
      <c r="I1177" s="20"/>
      <c r="J1177" s="20"/>
    </row>
    <row r="1178" spans="1:10" x14ac:dyDescent="0.25">
      <c r="A1178" s="12"/>
      <c r="B1178" s="12"/>
      <c r="C1178" s="12"/>
      <c r="D1178" s="14"/>
      <c r="E1178" s="214"/>
      <c r="F1178" s="42"/>
      <c r="G1178" s="20"/>
      <c r="H1178" s="26"/>
      <c r="I1178" s="20"/>
      <c r="J1178" s="20"/>
    </row>
    <row r="1179" spans="1:10" x14ac:dyDescent="0.25">
      <c r="A1179" s="12"/>
      <c r="B1179" s="12"/>
      <c r="C1179" s="12"/>
      <c r="D1179" s="14"/>
      <c r="E1179" s="214"/>
      <c r="F1179" s="42"/>
      <c r="G1179" s="20"/>
      <c r="H1179" s="26"/>
      <c r="I1179" s="20"/>
      <c r="J1179" s="20"/>
    </row>
    <row r="1180" spans="1:10" x14ac:dyDescent="0.25">
      <c r="A1180" s="12"/>
      <c r="B1180" s="12"/>
      <c r="C1180" s="12"/>
      <c r="D1180" s="14"/>
      <c r="E1180" s="214"/>
      <c r="F1180" s="42"/>
      <c r="G1180" s="20"/>
      <c r="H1180" s="26"/>
      <c r="I1180" s="20"/>
      <c r="J1180" s="20"/>
    </row>
    <row r="1181" spans="1:10" x14ac:dyDescent="0.25">
      <c r="A1181" s="12"/>
      <c r="B1181" s="12"/>
      <c r="C1181" s="12"/>
      <c r="D1181" s="14"/>
      <c r="E1181" s="214"/>
      <c r="F1181" s="42"/>
      <c r="G1181" s="20"/>
      <c r="H1181" s="26"/>
      <c r="I1181" s="20"/>
      <c r="J1181" s="20"/>
    </row>
    <row r="1182" spans="1:10" x14ac:dyDescent="0.25">
      <c r="A1182" s="12"/>
      <c r="B1182" s="12"/>
      <c r="C1182" s="12"/>
      <c r="D1182" s="14"/>
      <c r="E1182" s="214"/>
      <c r="F1182" s="42"/>
      <c r="G1182" s="20"/>
      <c r="H1182" s="26"/>
      <c r="I1182" s="20"/>
      <c r="J1182" s="20"/>
    </row>
    <row r="1183" spans="1:10" x14ac:dyDescent="0.25">
      <c r="A1183" s="12"/>
      <c r="B1183" s="12"/>
      <c r="C1183" s="12"/>
      <c r="D1183" s="14"/>
      <c r="E1183" s="214"/>
      <c r="F1183" s="42"/>
      <c r="G1183" s="20"/>
      <c r="H1183" s="26"/>
      <c r="I1183" s="20"/>
      <c r="J1183" s="20"/>
    </row>
    <row r="1184" spans="1:10" x14ac:dyDescent="0.25">
      <c r="A1184" s="12"/>
      <c r="B1184" s="12"/>
      <c r="C1184" s="12"/>
      <c r="D1184" s="14"/>
      <c r="E1184" s="214"/>
      <c r="F1184" s="42"/>
      <c r="G1184" s="20"/>
      <c r="H1184" s="26"/>
      <c r="I1184" s="20"/>
      <c r="J1184" s="20"/>
    </row>
    <row r="1185" spans="1:10" x14ac:dyDescent="0.25">
      <c r="A1185" s="12"/>
      <c r="B1185" s="12"/>
      <c r="C1185" s="12"/>
      <c r="D1185" s="14"/>
      <c r="E1185" s="214"/>
      <c r="F1185" s="42"/>
      <c r="G1185" s="20"/>
      <c r="H1185" s="26"/>
      <c r="I1185" s="20"/>
      <c r="J1185" s="20"/>
    </row>
    <row r="1186" spans="1:10" x14ac:dyDescent="0.25">
      <c r="A1186" s="12"/>
      <c r="B1186" s="12"/>
      <c r="C1186" s="12"/>
      <c r="D1186" s="14"/>
      <c r="E1186" s="214"/>
      <c r="F1186" s="42"/>
      <c r="G1186" s="20"/>
      <c r="H1186" s="26"/>
      <c r="I1186" s="20"/>
      <c r="J1186" s="20"/>
    </row>
    <row r="1187" spans="1:10" x14ac:dyDescent="0.25">
      <c r="A1187" s="12"/>
      <c r="B1187" s="12"/>
      <c r="C1187" s="12"/>
      <c r="D1187" s="14"/>
      <c r="E1187" s="214"/>
      <c r="F1187" s="42"/>
      <c r="G1187" s="20"/>
      <c r="H1187" s="26"/>
      <c r="I1187" s="20"/>
      <c r="J1187" s="20"/>
    </row>
    <row r="1188" spans="1:10" x14ac:dyDescent="0.25">
      <c r="A1188" s="12"/>
      <c r="B1188" s="12"/>
      <c r="C1188" s="12"/>
      <c r="D1188" s="14"/>
      <c r="E1188" s="214"/>
      <c r="F1188" s="42"/>
      <c r="G1188" s="20"/>
      <c r="H1188" s="26"/>
      <c r="I1188" s="20"/>
      <c r="J1188" s="20"/>
    </row>
    <row r="1189" spans="1:10" x14ac:dyDescent="0.25">
      <c r="A1189" s="12"/>
      <c r="B1189" s="12"/>
      <c r="C1189" s="12"/>
      <c r="D1189" s="14"/>
      <c r="E1189" s="214"/>
      <c r="F1189" s="42"/>
      <c r="G1189" s="20"/>
      <c r="H1189" s="26"/>
      <c r="I1189" s="20"/>
      <c r="J1189" s="20"/>
    </row>
    <row r="1190" spans="1:10" x14ac:dyDescent="0.25">
      <c r="A1190" s="12"/>
      <c r="B1190" s="12"/>
      <c r="C1190" s="12"/>
      <c r="D1190" s="14"/>
      <c r="E1190" s="214"/>
      <c r="F1190" s="42"/>
      <c r="G1190" s="20"/>
      <c r="H1190" s="26"/>
      <c r="I1190" s="20"/>
      <c r="J1190" s="20"/>
    </row>
    <row r="1191" spans="1:10" x14ac:dyDescent="0.25">
      <c r="A1191" s="12"/>
      <c r="B1191" s="12"/>
      <c r="C1191" s="12"/>
      <c r="D1191" s="14"/>
      <c r="E1191" s="214"/>
      <c r="F1191" s="42"/>
      <c r="G1191" s="20"/>
      <c r="H1191" s="26"/>
      <c r="I1191" s="20"/>
      <c r="J1191" s="20"/>
    </row>
    <row r="1192" spans="1:10" x14ac:dyDescent="0.25">
      <c r="A1192" s="12"/>
      <c r="B1192" s="12"/>
      <c r="C1192" s="12"/>
      <c r="D1192" s="14"/>
      <c r="E1192" s="214"/>
      <c r="F1192" s="42"/>
      <c r="G1192" s="20"/>
      <c r="H1192" s="26"/>
      <c r="I1192" s="20"/>
      <c r="J1192" s="20"/>
    </row>
    <row r="1193" spans="1:10" x14ac:dyDescent="0.25">
      <c r="A1193" s="12"/>
      <c r="B1193" s="12"/>
      <c r="C1193" s="12"/>
      <c r="D1193" s="14"/>
      <c r="E1193" s="214"/>
      <c r="F1193" s="42"/>
      <c r="G1193" s="20"/>
      <c r="H1193" s="26"/>
      <c r="I1193" s="20"/>
      <c r="J1193" s="20"/>
    </row>
    <row r="1194" spans="1:10" x14ac:dyDescent="0.25">
      <c r="A1194" s="12"/>
      <c r="B1194" s="12"/>
      <c r="C1194" s="12"/>
      <c r="D1194" s="14"/>
      <c r="E1194" s="214"/>
      <c r="F1194" s="42"/>
      <c r="G1194" s="20"/>
      <c r="H1194" s="26"/>
      <c r="I1194" s="20"/>
      <c r="J1194" s="20"/>
    </row>
    <row r="1195" spans="1:10" x14ac:dyDescent="0.25">
      <c r="A1195" s="12"/>
      <c r="B1195" s="12"/>
      <c r="C1195" s="12"/>
      <c r="D1195" s="14"/>
      <c r="E1195" s="214"/>
      <c r="F1195" s="42"/>
      <c r="G1195" s="20"/>
      <c r="H1195" s="26"/>
      <c r="I1195" s="20"/>
      <c r="J1195" s="20"/>
    </row>
    <row r="1196" spans="1:10" x14ac:dyDescent="0.25">
      <c r="A1196" s="12"/>
      <c r="B1196" s="12"/>
      <c r="C1196" s="12"/>
      <c r="D1196" s="14"/>
      <c r="E1196" s="214"/>
      <c r="F1196" s="42"/>
      <c r="G1196" s="20"/>
      <c r="H1196" s="26"/>
      <c r="I1196" s="20"/>
      <c r="J1196" s="20"/>
    </row>
    <row r="1197" spans="1:10" x14ac:dyDescent="0.25">
      <c r="A1197" s="12"/>
      <c r="B1197" s="12"/>
      <c r="C1197" s="12"/>
      <c r="D1197" s="14"/>
      <c r="E1197" s="214"/>
      <c r="F1197" s="42"/>
      <c r="G1197" s="20"/>
      <c r="H1197" s="26"/>
      <c r="I1197" s="20"/>
      <c r="J1197" s="20"/>
    </row>
    <row r="1198" spans="1:10" x14ac:dyDescent="0.25">
      <c r="A1198" s="12"/>
      <c r="B1198" s="12"/>
      <c r="C1198" s="12"/>
      <c r="D1198" s="14"/>
      <c r="E1198" s="214"/>
      <c r="F1198" s="42"/>
      <c r="G1198" s="20"/>
      <c r="H1198" s="26"/>
      <c r="I1198" s="20"/>
      <c r="J1198" s="20"/>
    </row>
    <row r="1199" spans="1:10" x14ac:dyDescent="0.25">
      <c r="A1199" s="12"/>
      <c r="B1199" s="12"/>
      <c r="C1199" s="12"/>
      <c r="D1199" s="14"/>
      <c r="E1199" s="214"/>
      <c r="F1199" s="42"/>
      <c r="G1199" s="20"/>
      <c r="H1199" s="26"/>
      <c r="I1199" s="20"/>
      <c r="J1199" s="20"/>
    </row>
    <row r="1200" spans="1:10" x14ac:dyDescent="0.25">
      <c r="A1200" s="12"/>
      <c r="B1200" s="12"/>
      <c r="C1200" s="12"/>
      <c r="D1200" s="14"/>
      <c r="E1200" s="214"/>
      <c r="F1200" s="42"/>
      <c r="G1200" s="20"/>
      <c r="H1200" s="26"/>
      <c r="I1200" s="20"/>
      <c r="J1200" s="20"/>
    </row>
    <row r="1201" spans="1:10" x14ac:dyDescent="0.25">
      <c r="A1201" s="12"/>
      <c r="B1201" s="12"/>
      <c r="C1201" s="12"/>
      <c r="D1201" s="14"/>
      <c r="E1201" s="214"/>
      <c r="F1201" s="42"/>
      <c r="G1201" s="20"/>
      <c r="H1201" s="26"/>
      <c r="I1201" s="20"/>
      <c r="J1201" s="20"/>
    </row>
    <row r="1202" spans="1:10" x14ac:dyDescent="0.25">
      <c r="A1202" s="12"/>
      <c r="B1202" s="12"/>
      <c r="C1202" s="12"/>
      <c r="D1202" s="14"/>
      <c r="E1202" s="214"/>
      <c r="F1202" s="42"/>
      <c r="G1202" s="20"/>
      <c r="H1202" s="26"/>
      <c r="I1202" s="20"/>
      <c r="J1202" s="20"/>
    </row>
    <row r="1203" spans="1:10" x14ac:dyDescent="0.25">
      <c r="A1203" s="12"/>
      <c r="B1203" s="12"/>
      <c r="C1203" s="12"/>
      <c r="D1203" s="14"/>
      <c r="E1203" s="214"/>
      <c r="F1203" s="42"/>
      <c r="G1203" s="20"/>
      <c r="H1203" s="26"/>
      <c r="I1203" s="20"/>
      <c r="J1203" s="20"/>
    </row>
    <row r="1204" spans="1:10" x14ac:dyDescent="0.25">
      <c r="A1204" s="12"/>
      <c r="B1204" s="12"/>
      <c r="C1204" s="12"/>
      <c r="D1204" s="14"/>
      <c r="E1204" s="214"/>
      <c r="F1204" s="42"/>
      <c r="G1204" s="20"/>
      <c r="H1204" s="26"/>
      <c r="I1204" s="20"/>
      <c r="J1204" s="20"/>
    </row>
    <row r="1205" spans="1:10" x14ac:dyDescent="0.25">
      <c r="A1205" s="12"/>
      <c r="B1205" s="12"/>
      <c r="C1205" s="12"/>
      <c r="D1205" s="14"/>
      <c r="E1205" s="214"/>
      <c r="F1205" s="42"/>
      <c r="G1205" s="20"/>
      <c r="H1205" s="26"/>
      <c r="I1205" s="20"/>
      <c r="J1205" s="20"/>
    </row>
    <row r="1206" spans="1:10" x14ac:dyDescent="0.25">
      <c r="A1206" s="12"/>
      <c r="B1206" s="12"/>
      <c r="C1206" s="12"/>
      <c r="D1206" s="14"/>
      <c r="E1206" s="214"/>
      <c r="F1206" s="42"/>
      <c r="G1206" s="20"/>
      <c r="H1206" s="26"/>
      <c r="I1206" s="20"/>
      <c r="J1206" s="20"/>
    </row>
    <row r="1207" spans="1:10" x14ac:dyDescent="0.25">
      <c r="A1207" s="12"/>
      <c r="B1207" s="12"/>
      <c r="C1207" s="12"/>
      <c r="D1207" s="14"/>
      <c r="E1207" s="214"/>
      <c r="F1207" s="42"/>
      <c r="G1207" s="20"/>
      <c r="H1207" s="26"/>
      <c r="I1207" s="20"/>
      <c r="J1207" s="20"/>
    </row>
    <row r="1208" spans="1:10" x14ac:dyDescent="0.25">
      <c r="A1208" s="12"/>
      <c r="B1208" s="12"/>
      <c r="C1208" s="12"/>
      <c r="D1208" s="14"/>
      <c r="E1208" s="214"/>
      <c r="F1208" s="42"/>
      <c r="G1208" s="20"/>
      <c r="H1208" s="26"/>
      <c r="I1208" s="20"/>
      <c r="J1208" s="20"/>
    </row>
    <row r="1209" spans="1:10" x14ac:dyDescent="0.25">
      <c r="A1209" s="12"/>
      <c r="B1209" s="12"/>
      <c r="C1209" s="12"/>
      <c r="D1209" s="14"/>
      <c r="E1209" s="214"/>
      <c r="F1209" s="42"/>
      <c r="G1209" s="20"/>
      <c r="H1209" s="26"/>
      <c r="I1209" s="20"/>
      <c r="J1209" s="20"/>
    </row>
    <row r="1210" spans="1:10" x14ac:dyDescent="0.25">
      <c r="A1210" s="12"/>
      <c r="B1210" s="12"/>
      <c r="C1210" s="12"/>
      <c r="D1210" s="14"/>
      <c r="E1210" s="214"/>
      <c r="F1210" s="42"/>
      <c r="G1210" s="20"/>
      <c r="H1210" s="26"/>
      <c r="I1210" s="20"/>
      <c r="J1210" s="20"/>
    </row>
    <row r="1211" spans="1:10" x14ac:dyDescent="0.25">
      <c r="A1211" s="12"/>
      <c r="B1211" s="12"/>
      <c r="C1211" s="12"/>
      <c r="D1211" s="14"/>
      <c r="E1211" s="214"/>
      <c r="F1211" s="42"/>
      <c r="G1211" s="20"/>
      <c r="H1211" s="26"/>
      <c r="I1211" s="20"/>
      <c r="J1211" s="20"/>
    </row>
    <row r="1212" spans="1:10" x14ac:dyDescent="0.25">
      <c r="A1212" s="12"/>
      <c r="B1212" s="12"/>
      <c r="C1212" s="12"/>
      <c r="D1212" s="14"/>
      <c r="E1212" s="214"/>
      <c r="F1212" s="42"/>
      <c r="G1212" s="20"/>
      <c r="H1212" s="26"/>
      <c r="I1212" s="20"/>
      <c r="J1212" s="20"/>
    </row>
    <row r="1213" spans="1:10" x14ac:dyDescent="0.25">
      <c r="A1213" s="12"/>
      <c r="B1213" s="12"/>
      <c r="C1213" s="12"/>
      <c r="D1213" s="14"/>
      <c r="E1213" s="214"/>
      <c r="F1213" s="42"/>
      <c r="G1213" s="20"/>
      <c r="H1213" s="26"/>
      <c r="I1213" s="20"/>
      <c r="J1213" s="20"/>
    </row>
    <row r="1214" spans="1:10" x14ac:dyDescent="0.25">
      <c r="A1214" s="12"/>
      <c r="B1214" s="12"/>
      <c r="C1214" s="12"/>
      <c r="D1214" s="14"/>
      <c r="E1214" s="214"/>
      <c r="F1214" s="42"/>
      <c r="G1214" s="20"/>
      <c r="H1214" s="26"/>
      <c r="I1214" s="20"/>
      <c r="J1214" s="20"/>
    </row>
    <row r="1215" spans="1:10" x14ac:dyDescent="0.25">
      <c r="A1215" s="12"/>
      <c r="B1215" s="12"/>
      <c r="C1215" s="12"/>
      <c r="D1215" s="14"/>
      <c r="E1215" s="214"/>
      <c r="F1215" s="42"/>
      <c r="G1215" s="20"/>
      <c r="H1215" s="26"/>
      <c r="I1215" s="20"/>
      <c r="J1215" s="20"/>
    </row>
    <row r="1216" spans="1:10" x14ac:dyDescent="0.25">
      <c r="A1216" s="12"/>
      <c r="B1216" s="12"/>
      <c r="C1216" s="12"/>
      <c r="D1216" s="14"/>
      <c r="E1216" s="214"/>
      <c r="F1216" s="42"/>
      <c r="G1216" s="20"/>
      <c r="H1216" s="26"/>
      <c r="I1216" s="20"/>
      <c r="J1216" s="20"/>
    </row>
    <row r="1217" spans="1:10" x14ac:dyDescent="0.25">
      <c r="A1217" s="12"/>
      <c r="B1217" s="12"/>
      <c r="C1217" s="12"/>
      <c r="D1217" s="14"/>
      <c r="E1217" s="214"/>
      <c r="F1217" s="42"/>
      <c r="G1217" s="20"/>
      <c r="H1217" s="26"/>
      <c r="I1217" s="20"/>
      <c r="J1217" s="20"/>
    </row>
    <row r="1218" spans="1:10" x14ac:dyDescent="0.25">
      <c r="A1218" s="12"/>
      <c r="B1218" s="12"/>
      <c r="C1218" s="12"/>
      <c r="D1218" s="14"/>
      <c r="E1218" s="214"/>
      <c r="F1218" s="42"/>
      <c r="G1218" s="20"/>
      <c r="H1218" s="26"/>
      <c r="I1218" s="20"/>
      <c r="J1218" s="20"/>
    </row>
    <row r="1219" spans="1:10" x14ac:dyDescent="0.25">
      <c r="A1219" s="12"/>
      <c r="B1219" s="12"/>
      <c r="C1219" s="12"/>
      <c r="D1219" s="14"/>
      <c r="E1219" s="214"/>
      <c r="F1219" s="42"/>
      <c r="G1219" s="20"/>
      <c r="H1219" s="26"/>
      <c r="I1219" s="20"/>
      <c r="J1219" s="20"/>
    </row>
    <row r="1220" spans="1:10" x14ac:dyDescent="0.25">
      <c r="A1220" s="12"/>
      <c r="B1220" s="12"/>
      <c r="C1220" s="12"/>
      <c r="D1220" s="14"/>
      <c r="E1220" s="214"/>
      <c r="F1220" s="42"/>
      <c r="G1220" s="20"/>
      <c r="H1220" s="26"/>
      <c r="I1220" s="20"/>
      <c r="J1220" s="20"/>
    </row>
    <row r="1221" spans="1:10" x14ac:dyDescent="0.25">
      <c r="A1221" s="12"/>
      <c r="B1221" s="12"/>
      <c r="C1221" s="12"/>
      <c r="D1221" s="14"/>
      <c r="E1221" s="214"/>
      <c r="F1221" s="42"/>
      <c r="G1221" s="20"/>
      <c r="H1221" s="26"/>
      <c r="I1221" s="20"/>
      <c r="J1221" s="20"/>
    </row>
    <row r="1222" spans="1:10" x14ac:dyDescent="0.25">
      <c r="A1222" s="12"/>
      <c r="B1222" s="12"/>
      <c r="C1222" s="12"/>
      <c r="D1222" s="14"/>
      <c r="E1222" s="214"/>
      <c r="F1222" s="42"/>
      <c r="G1222" s="20"/>
      <c r="H1222" s="26"/>
      <c r="I1222" s="20"/>
      <c r="J1222" s="20"/>
    </row>
    <row r="1223" spans="1:10" x14ac:dyDescent="0.25">
      <c r="A1223" s="12"/>
      <c r="B1223" s="12"/>
      <c r="C1223" s="12"/>
      <c r="D1223" s="14"/>
      <c r="E1223" s="214"/>
      <c r="F1223" s="42"/>
      <c r="G1223" s="20"/>
      <c r="H1223" s="26"/>
      <c r="I1223" s="20"/>
      <c r="J1223" s="20"/>
    </row>
    <row r="1224" spans="1:10" x14ac:dyDescent="0.25">
      <c r="A1224" s="12"/>
      <c r="B1224" s="12"/>
      <c r="C1224" s="12"/>
      <c r="D1224" s="14"/>
      <c r="E1224" s="214"/>
      <c r="F1224" s="42"/>
      <c r="G1224" s="20"/>
      <c r="H1224" s="26"/>
      <c r="I1224" s="20"/>
      <c r="J1224" s="20"/>
    </row>
    <row r="1225" spans="1:10" x14ac:dyDescent="0.25">
      <c r="A1225" s="12"/>
      <c r="B1225" s="12"/>
      <c r="C1225" s="12"/>
      <c r="D1225" s="14"/>
      <c r="E1225" s="214"/>
      <c r="F1225" s="42"/>
      <c r="G1225" s="20"/>
      <c r="H1225" s="26"/>
      <c r="I1225" s="20"/>
      <c r="J1225" s="20"/>
    </row>
    <row r="1226" spans="1:10" x14ac:dyDescent="0.25">
      <c r="A1226" s="12"/>
      <c r="B1226" s="12"/>
      <c r="C1226" s="12"/>
      <c r="D1226" s="14"/>
      <c r="E1226" s="214"/>
      <c r="F1226" s="42"/>
      <c r="G1226" s="20"/>
      <c r="H1226" s="26"/>
      <c r="I1226" s="20"/>
      <c r="J1226" s="20"/>
    </row>
    <row r="1227" spans="1:10" x14ac:dyDescent="0.25">
      <c r="A1227" s="12"/>
      <c r="B1227" s="12"/>
      <c r="C1227" s="12"/>
      <c r="D1227" s="14"/>
      <c r="E1227" s="214"/>
      <c r="F1227" s="42"/>
      <c r="G1227" s="20"/>
      <c r="H1227" s="26"/>
      <c r="I1227" s="20"/>
      <c r="J1227" s="20"/>
    </row>
    <row r="1228" spans="1:10" x14ac:dyDescent="0.25">
      <c r="A1228" s="12"/>
      <c r="B1228" s="12"/>
      <c r="C1228" s="12"/>
      <c r="D1228" s="14"/>
      <c r="E1228" s="214"/>
      <c r="F1228" s="42"/>
      <c r="G1228" s="20"/>
      <c r="H1228" s="26"/>
      <c r="I1228" s="20"/>
      <c r="J1228" s="20"/>
    </row>
    <row r="1229" spans="1:10" x14ac:dyDescent="0.25">
      <c r="A1229" s="12"/>
      <c r="B1229" s="12"/>
      <c r="C1229" s="12"/>
      <c r="D1229" s="14"/>
      <c r="E1229" s="214"/>
      <c r="F1229" s="42"/>
      <c r="G1229" s="20"/>
      <c r="H1229" s="26"/>
      <c r="I1229" s="20"/>
      <c r="J1229" s="20"/>
    </row>
    <row r="1230" spans="1:10" x14ac:dyDescent="0.25">
      <c r="A1230" s="12"/>
      <c r="B1230" s="12"/>
      <c r="C1230" s="12"/>
      <c r="D1230" s="14"/>
      <c r="E1230" s="214"/>
      <c r="F1230" s="42"/>
      <c r="G1230" s="20"/>
      <c r="H1230" s="26"/>
      <c r="I1230" s="20"/>
      <c r="J1230" s="20"/>
    </row>
    <row r="1231" spans="1:10" x14ac:dyDescent="0.25">
      <c r="A1231" s="12"/>
      <c r="B1231" s="12"/>
      <c r="C1231" s="12"/>
      <c r="D1231" s="14"/>
      <c r="E1231" s="214"/>
      <c r="F1231" s="42"/>
      <c r="G1231" s="20"/>
      <c r="H1231" s="26"/>
      <c r="I1231" s="20"/>
      <c r="J1231" s="20"/>
    </row>
    <row r="1232" spans="1:10" x14ac:dyDescent="0.25">
      <c r="A1232" s="12"/>
      <c r="B1232" s="12"/>
      <c r="C1232" s="12"/>
      <c r="D1232" s="14"/>
      <c r="E1232" s="214"/>
      <c r="F1232" s="42"/>
      <c r="G1232" s="20"/>
      <c r="H1232" s="26"/>
      <c r="I1232" s="20"/>
      <c r="J1232" s="20"/>
    </row>
    <row r="1233" spans="1:10" x14ac:dyDescent="0.25">
      <c r="A1233" s="12"/>
      <c r="B1233" s="12"/>
      <c r="C1233" s="12"/>
      <c r="D1233" s="14"/>
      <c r="E1233" s="214"/>
      <c r="F1233" s="42"/>
      <c r="G1233" s="20"/>
      <c r="H1233" s="26"/>
      <c r="I1233" s="20"/>
      <c r="J1233" s="20"/>
    </row>
    <row r="1234" spans="1:10" x14ac:dyDescent="0.25">
      <c r="A1234" s="12"/>
      <c r="B1234" s="12"/>
      <c r="C1234" s="12"/>
      <c r="D1234" s="14"/>
      <c r="E1234" s="214"/>
      <c r="F1234" s="42"/>
      <c r="G1234" s="20"/>
      <c r="H1234" s="26"/>
      <c r="I1234" s="20"/>
      <c r="J1234" s="20"/>
    </row>
    <row r="1235" spans="1:10" x14ac:dyDescent="0.25">
      <c r="A1235" s="12"/>
      <c r="B1235" s="12"/>
      <c r="C1235" s="12"/>
      <c r="D1235" s="14"/>
      <c r="E1235" s="214"/>
      <c r="F1235" s="42"/>
      <c r="G1235" s="20"/>
      <c r="H1235" s="26"/>
      <c r="I1235" s="20"/>
      <c r="J1235" s="20"/>
    </row>
    <row r="1236" spans="1:10" x14ac:dyDescent="0.25">
      <c r="A1236" s="12"/>
      <c r="B1236" s="12"/>
      <c r="C1236" s="12"/>
      <c r="D1236" s="14"/>
      <c r="E1236" s="214"/>
      <c r="F1236" s="42"/>
      <c r="G1236" s="20"/>
      <c r="H1236" s="26"/>
      <c r="I1236" s="20"/>
      <c r="J1236" s="20"/>
    </row>
    <row r="1237" spans="1:10" x14ac:dyDescent="0.25">
      <c r="A1237" s="12"/>
      <c r="B1237" s="12"/>
      <c r="C1237" s="12"/>
      <c r="D1237" s="14"/>
      <c r="E1237" s="214"/>
      <c r="F1237" s="42"/>
      <c r="G1237" s="20"/>
      <c r="H1237" s="26"/>
      <c r="I1237" s="20"/>
      <c r="J1237" s="20"/>
    </row>
    <row r="1238" spans="1:10" x14ac:dyDescent="0.25">
      <c r="A1238" s="12"/>
      <c r="B1238" s="12"/>
      <c r="C1238" s="12"/>
      <c r="D1238" s="14"/>
      <c r="E1238" s="214"/>
      <c r="F1238" s="42"/>
      <c r="G1238" s="20"/>
      <c r="H1238" s="26"/>
      <c r="I1238" s="20"/>
      <c r="J1238" s="20"/>
    </row>
    <row r="1239" spans="1:10" x14ac:dyDescent="0.25">
      <c r="A1239" s="12"/>
      <c r="B1239" s="12"/>
      <c r="C1239" s="12"/>
      <c r="D1239" s="14"/>
      <c r="E1239" s="214"/>
      <c r="F1239" s="42"/>
      <c r="G1239" s="20"/>
      <c r="H1239" s="26"/>
      <c r="I1239" s="20"/>
      <c r="J1239" s="20"/>
    </row>
    <row r="1240" spans="1:10" x14ac:dyDescent="0.25">
      <c r="A1240" s="12"/>
      <c r="B1240" s="12"/>
      <c r="C1240" s="12"/>
      <c r="D1240" s="14"/>
      <c r="E1240" s="214"/>
      <c r="F1240" s="42"/>
      <c r="G1240" s="20"/>
      <c r="H1240" s="26"/>
      <c r="I1240" s="20"/>
      <c r="J1240" s="20"/>
    </row>
    <row r="1241" spans="1:10" x14ac:dyDescent="0.25">
      <c r="A1241" s="12"/>
      <c r="B1241" s="12"/>
      <c r="C1241" s="12"/>
      <c r="D1241" s="14"/>
      <c r="E1241" s="214"/>
      <c r="F1241" s="42"/>
      <c r="G1241" s="20"/>
      <c r="H1241" s="26"/>
      <c r="I1241" s="20"/>
      <c r="J1241" s="20"/>
    </row>
    <row r="1242" spans="1:10" x14ac:dyDescent="0.25">
      <c r="A1242" s="12"/>
      <c r="B1242" s="12"/>
      <c r="C1242" s="12"/>
      <c r="D1242" s="14"/>
      <c r="E1242" s="214"/>
      <c r="F1242" s="42"/>
      <c r="G1242" s="20"/>
      <c r="H1242" s="26"/>
      <c r="I1242" s="20"/>
      <c r="J1242" s="20"/>
    </row>
    <row r="1243" spans="1:10" x14ac:dyDescent="0.25">
      <c r="A1243" s="12"/>
      <c r="B1243" s="12"/>
      <c r="C1243" s="12"/>
      <c r="D1243" s="14"/>
      <c r="E1243" s="214"/>
      <c r="F1243" s="42"/>
      <c r="G1243" s="20"/>
      <c r="H1243" s="26"/>
      <c r="I1243" s="20"/>
      <c r="J1243" s="20"/>
    </row>
    <row r="1244" spans="1:10" x14ac:dyDescent="0.25">
      <c r="A1244" s="12"/>
      <c r="B1244" s="12"/>
      <c r="C1244" s="12"/>
      <c r="D1244" s="14"/>
      <c r="E1244" s="214"/>
      <c r="F1244" s="42"/>
      <c r="G1244" s="20"/>
      <c r="H1244" s="26"/>
      <c r="I1244" s="20"/>
      <c r="J1244" s="20"/>
    </row>
    <row r="1245" spans="1:10" x14ac:dyDescent="0.25">
      <c r="A1245" s="12"/>
      <c r="B1245" s="12"/>
      <c r="C1245" s="12"/>
      <c r="D1245" s="14"/>
      <c r="E1245" s="214"/>
      <c r="F1245" s="42"/>
      <c r="G1245" s="20"/>
      <c r="H1245" s="26"/>
      <c r="I1245" s="20"/>
      <c r="J1245" s="20"/>
    </row>
    <row r="1246" spans="1:10" x14ac:dyDescent="0.25">
      <c r="A1246" s="12"/>
      <c r="B1246" s="12"/>
      <c r="C1246" s="12"/>
      <c r="D1246" s="14"/>
      <c r="E1246" s="214"/>
      <c r="F1246" s="42"/>
      <c r="G1246" s="20"/>
      <c r="H1246" s="26"/>
      <c r="I1246" s="20"/>
      <c r="J1246" s="20"/>
    </row>
    <row r="1247" spans="1:10" x14ac:dyDescent="0.25">
      <c r="A1247" s="12"/>
      <c r="B1247" s="12"/>
      <c r="C1247" s="12"/>
      <c r="D1247" s="14"/>
      <c r="E1247" s="214"/>
      <c r="F1247" s="42"/>
      <c r="G1247" s="20"/>
      <c r="H1247" s="26"/>
      <c r="I1247" s="20"/>
      <c r="J1247" s="20"/>
    </row>
    <row r="1248" spans="1:10" x14ac:dyDescent="0.25">
      <c r="A1248" s="12"/>
      <c r="B1248" s="12"/>
      <c r="C1248" s="12"/>
      <c r="D1248" s="14"/>
      <c r="E1248" s="214"/>
      <c r="F1248" s="42"/>
      <c r="G1248" s="20"/>
      <c r="H1248" s="26"/>
      <c r="I1248" s="20"/>
      <c r="J1248" s="20"/>
    </row>
    <row r="1249" spans="1:10" x14ac:dyDescent="0.25">
      <c r="A1249" s="12"/>
      <c r="B1249" s="12"/>
      <c r="C1249" s="12"/>
      <c r="D1249" s="14"/>
      <c r="E1249" s="214"/>
      <c r="F1249" s="42"/>
      <c r="G1249" s="20"/>
      <c r="H1249" s="26"/>
      <c r="I1249" s="20"/>
      <c r="J1249" s="20"/>
    </row>
    <row r="1250" spans="1:10" x14ac:dyDescent="0.25">
      <c r="A1250" s="12"/>
      <c r="B1250" s="12"/>
      <c r="C1250" s="12"/>
      <c r="D1250" s="14"/>
      <c r="E1250" s="214"/>
      <c r="F1250" s="43"/>
      <c r="G1250" s="18"/>
      <c r="H1250" s="27"/>
      <c r="I1250" s="18"/>
      <c r="J1250" s="20"/>
    </row>
    <row r="1251" spans="1:10" x14ac:dyDescent="0.25">
      <c r="A1251" s="12"/>
      <c r="B1251" s="12"/>
      <c r="C1251" s="12"/>
      <c r="D1251" s="14"/>
      <c r="E1251" s="214"/>
      <c r="F1251" s="43"/>
      <c r="G1251" s="18"/>
      <c r="H1251" s="27"/>
      <c r="I1251" s="18"/>
      <c r="J1251" s="20"/>
    </row>
    <row r="1252" spans="1:10" x14ac:dyDescent="0.25">
      <c r="A1252" s="12"/>
      <c r="B1252" s="12"/>
      <c r="C1252" s="12"/>
      <c r="D1252" s="14"/>
      <c r="E1252" s="214"/>
      <c r="F1252" s="43"/>
      <c r="G1252" s="18"/>
      <c r="H1252" s="27"/>
      <c r="I1252" s="18"/>
      <c r="J1252" s="20"/>
    </row>
    <row r="1253" spans="1:10" x14ac:dyDescent="0.25">
      <c r="A1253" s="12"/>
      <c r="B1253" s="12"/>
      <c r="C1253" s="12"/>
      <c r="D1253" s="14"/>
      <c r="E1253" s="214"/>
      <c r="F1253" s="43"/>
      <c r="G1253" s="18"/>
      <c r="H1253" s="27"/>
      <c r="I1253" s="18"/>
      <c r="J1253" s="20"/>
    </row>
    <row r="1254" spans="1:10" x14ac:dyDescent="0.25">
      <c r="A1254" s="12"/>
      <c r="B1254" s="12"/>
      <c r="C1254" s="12"/>
      <c r="D1254" s="14"/>
      <c r="E1254" s="214"/>
      <c r="F1254" s="43"/>
      <c r="G1254" s="18"/>
      <c r="H1254" s="27"/>
      <c r="I1254" s="18"/>
      <c r="J1254" s="20"/>
    </row>
    <row r="1255" spans="1:10" x14ac:dyDescent="0.25">
      <c r="A1255" s="12"/>
      <c r="B1255" s="12"/>
      <c r="C1255" s="12"/>
      <c r="D1255" s="14"/>
      <c r="E1255" s="214"/>
      <c r="F1255" s="43"/>
      <c r="G1255" s="18"/>
      <c r="H1255" s="27"/>
      <c r="I1255" s="18"/>
      <c r="J1255" s="20"/>
    </row>
    <row r="1256" spans="1:10" x14ac:dyDescent="0.25">
      <c r="A1256" s="12"/>
      <c r="B1256" s="12"/>
      <c r="C1256" s="12"/>
      <c r="D1256" s="14"/>
      <c r="E1256" s="214"/>
      <c r="F1256" s="43"/>
      <c r="G1256" s="18"/>
      <c r="H1256" s="27"/>
      <c r="I1256" s="18"/>
      <c r="J1256" s="20"/>
    </row>
    <row r="1257" spans="1:10" x14ac:dyDescent="0.25">
      <c r="A1257" s="12"/>
      <c r="B1257" s="12"/>
      <c r="C1257" s="12"/>
      <c r="D1257" s="14"/>
      <c r="E1257" s="214"/>
      <c r="F1257" s="43"/>
      <c r="G1257" s="18"/>
      <c r="H1257" s="27"/>
      <c r="I1257" s="18"/>
      <c r="J1257" s="20"/>
    </row>
    <row r="1258" spans="1:10" x14ac:dyDescent="0.25">
      <c r="A1258" s="12"/>
      <c r="B1258" s="12"/>
      <c r="C1258" s="12"/>
      <c r="D1258" s="14"/>
      <c r="E1258" s="214"/>
      <c r="F1258" s="43"/>
      <c r="G1258" s="18"/>
      <c r="H1258" s="27"/>
      <c r="I1258" s="18"/>
      <c r="J1258" s="20"/>
    </row>
    <row r="1259" spans="1:10" x14ac:dyDescent="0.25">
      <c r="A1259" s="12"/>
      <c r="B1259" s="12"/>
      <c r="C1259" s="12"/>
      <c r="D1259" s="14"/>
      <c r="E1259" s="214"/>
      <c r="F1259" s="43"/>
      <c r="G1259" s="18"/>
      <c r="H1259" s="27"/>
      <c r="I1259" s="18"/>
      <c r="J1259" s="20"/>
    </row>
    <row r="1260" spans="1:10" x14ac:dyDescent="0.25">
      <c r="A1260" s="12"/>
      <c r="B1260" s="12"/>
      <c r="C1260" s="12"/>
      <c r="D1260" s="14"/>
      <c r="E1260" s="214"/>
      <c r="F1260" s="43"/>
      <c r="G1260" s="18"/>
      <c r="H1260" s="27"/>
      <c r="I1260" s="18"/>
      <c r="J1260" s="20"/>
    </row>
    <row r="1261" spans="1:10" x14ac:dyDescent="0.25">
      <c r="A1261" s="12"/>
      <c r="B1261" s="12"/>
      <c r="C1261" s="12"/>
      <c r="D1261" s="14"/>
      <c r="E1261" s="214"/>
      <c r="F1261" s="43"/>
      <c r="G1261" s="18"/>
      <c r="H1261" s="27"/>
      <c r="I1261" s="18"/>
      <c r="J1261" s="20"/>
    </row>
    <row r="1262" spans="1:10" x14ac:dyDescent="0.25">
      <c r="A1262" s="12"/>
      <c r="B1262" s="12"/>
      <c r="C1262" s="12"/>
      <c r="D1262" s="14"/>
      <c r="E1262" s="214"/>
      <c r="F1262" s="43"/>
      <c r="G1262" s="18"/>
      <c r="H1262" s="27"/>
      <c r="I1262" s="18"/>
      <c r="J1262" s="20"/>
    </row>
    <row r="1263" spans="1:10" x14ac:dyDescent="0.25">
      <c r="A1263" s="12"/>
      <c r="B1263" s="12"/>
      <c r="C1263" s="12"/>
      <c r="D1263" s="14"/>
      <c r="E1263" s="214"/>
      <c r="F1263" s="43"/>
      <c r="G1263" s="18"/>
      <c r="H1263" s="27"/>
      <c r="I1263" s="18"/>
      <c r="J1263" s="20"/>
    </row>
    <row r="1264" spans="1:10" x14ac:dyDescent="0.25">
      <c r="A1264" s="12"/>
      <c r="B1264" s="12"/>
      <c r="C1264" s="12"/>
      <c r="D1264" s="14"/>
      <c r="E1264" s="214"/>
      <c r="F1264" s="43"/>
      <c r="G1264" s="18"/>
      <c r="H1264" s="27"/>
      <c r="I1264" s="18"/>
      <c r="J1264" s="20"/>
    </row>
    <row r="1265" spans="1:10" x14ac:dyDescent="0.25">
      <c r="A1265" s="12"/>
      <c r="B1265" s="12"/>
      <c r="C1265" s="12"/>
      <c r="D1265" s="14"/>
      <c r="E1265" s="214"/>
      <c r="F1265" s="43"/>
      <c r="G1265" s="18"/>
      <c r="H1265" s="27"/>
      <c r="I1265" s="18"/>
      <c r="J1265" s="20"/>
    </row>
    <row r="1266" spans="1:10" x14ac:dyDescent="0.25">
      <c r="A1266" s="12"/>
      <c r="B1266" s="12"/>
      <c r="C1266" s="12"/>
      <c r="D1266" s="14"/>
      <c r="E1266" s="214"/>
      <c r="F1266" s="43"/>
      <c r="G1266" s="18"/>
      <c r="H1266" s="27"/>
      <c r="I1266" s="18"/>
      <c r="J1266" s="20"/>
    </row>
    <row r="1267" spans="1:10" x14ac:dyDescent="0.25">
      <c r="A1267" s="12"/>
      <c r="B1267" s="12"/>
      <c r="C1267" s="12"/>
      <c r="D1267" s="14"/>
      <c r="E1267" s="214"/>
      <c r="F1267" s="43"/>
      <c r="G1267" s="18"/>
      <c r="H1267" s="27"/>
      <c r="I1267" s="18"/>
      <c r="J1267" s="20"/>
    </row>
    <row r="1268" spans="1:10" x14ac:dyDescent="0.25">
      <c r="A1268" s="12"/>
      <c r="B1268" s="12"/>
      <c r="C1268" s="12"/>
      <c r="D1268" s="14"/>
      <c r="E1268" s="214"/>
      <c r="F1268" s="43"/>
      <c r="G1268" s="18"/>
      <c r="H1268" s="27"/>
      <c r="I1268" s="18"/>
      <c r="J1268" s="20"/>
    </row>
    <row r="1269" spans="1:10" x14ac:dyDescent="0.25">
      <c r="A1269" s="12"/>
      <c r="B1269" s="12"/>
      <c r="C1269" s="12"/>
      <c r="D1269" s="14"/>
      <c r="E1269" s="214"/>
      <c r="F1269" s="43"/>
      <c r="G1269" s="18"/>
      <c r="H1269" s="27"/>
      <c r="I1269" s="18"/>
      <c r="J1269" s="20"/>
    </row>
    <row r="1270" spans="1:10" x14ac:dyDescent="0.25">
      <c r="A1270" s="12"/>
      <c r="B1270" s="12"/>
      <c r="C1270" s="12"/>
      <c r="D1270" s="14"/>
      <c r="E1270" s="214"/>
      <c r="F1270" s="43"/>
      <c r="G1270" s="18"/>
      <c r="H1270" s="27"/>
      <c r="I1270" s="18"/>
      <c r="J1270" s="20"/>
    </row>
    <row r="1271" spans="1:10" x14ac:dyDescent="0.25">
      <c r="A1271" s="12"/>
      <c r="B1271" s="12"/>
      <c r="C1271" s="12"/>
      <c r="D1271" s="14"/>
      <c r="E1271" s="214"/>
      <c r="F1271" s="43"/>
      <c r="G1271" s="18"/>
      <c r="H1271" s="27"/>
      <c r="I1271" s="18"/>
      <c r="J1271" s="20"/>
    </row>
    <row r="1272" spans="1:10" x14ac:dyDescent="0.25">
      <c r="A1272" s="12"/>
      <c r="B1272" s="12"/>
      <c r="C1272" s="12"/>
      <c r="D1272" s="14"/>
      <c r="E1272" s="214"/>
      <c r="F1272" s="43"/>
      <c r="G1272" s="18"/>
      <c r="H1272" s="27"/>
      <c r="I1272" s="18"/>
      <c r="J1272" s="20"/>
    </row>
    <row r="1273" spans="1:10" x14ac:dyDescent="0.25">
      <c r="A1273" s="12"/>
      <c r="B1273" s="12"/>
      <c r="C1273" s="12"/>
      <c r="D1273" s="14"/>
      <c r="E1273" s="214"/>
      <c r="F1273" s="43"/>
      <c r="G1273" s="18"/>
      <c r="H1273" s="27"/>
      <c r="I1273" s="18"/>
      <c r="J1273" s="20"/>
    </row>
    <row r="1274" spans="1:10" x14ac:dyDescent="0.25">
      <c r="A1274" s="12"/>
      <c r="B1274" s="12"/>
      <c r="C1274" s="12"/>
      <c r="D1274" s="14"/>
      <c r="E1274" s="214"/>
      <c r="F1274" s="43"/>
      <c r="G1274" s="18"/>
      <c r="H1274" s="27"/>
      <c r="I1274" s="18"/>
      <c r="J1274" s="20"/>
    </row>
    <row r="1275" spans="1:10" x14ac:dyDescent="0.25">
      <c r="A1275" s="12"/>
      <c r="B1275" s="12"/>
      <c r="C1275" s="12"/>
      <c r="D1275" s="14"/>
      <c r="E1275" s="214"/>
      <c r="F1275" s="43"/>
      <c r="G1275" s="18"/>
      <c r="H1275" s="27"/>
      <c r="I1275" s="18"/>
      <c r="J1275" s="20"/>
    </row>
    <row r="1276" spans="1:10" x14ac:dyDescent="0.25">
      <c r="A1276" s="12"/>
      <c r="B1276" s="12"/>
      <c r="C1276" s="12"/>
      <c r="D1276" s="14"/>
      <c r="E1276" s="214"/>
      <c r="F1276" s="43"/>
      <c r="G1276" s="18"/>
      <c r="H1276" s="27"/>
      <c r="I1276" s="18"/>
      <c r="J1276" s="20"/>
    </row>
    <row r="1277" spans="1:10" x14ac:dyDescent="0.25">
      <c r="A1277" s="12"/>
      <c r="B1277" s="12"/>
      <c r="C1277" s="12"/>
      <c r="D1277" s="14"/>
      <c r="E1277" s="214"/>
      <c r="F1277" s="43"/>
      <c r="G1277" s="18"/>
      <c r="H1277" s="27"/>
      <c r="I1277" s="18"/>
      <c r="J1277" s="20"/>
    </row>
    <row r="1278" spans="1:10" x14ac:dyDescent="0.25">
      <c r="A1278" s="12"/>
      <c r="B1278" s="12"/>
      <c r="C1278" s="12"/>
      <c r="D1278" s="14"/>
      <c r="E1278" s="214"/>
      <c r="F1278" s="43"/>
      <c r="G1278" s="18"/>
      <c r="H1278" s="27"/>
      <c r="I1278" s="18"/>
      <c r="J1278" s="20"/>
    </row>
    <row r="1279" spans="1:10" x14ac:dyDescent="0.25">
      <c r="A1279" s="12"/>
      <c r="B1279" s="12"/>
      <c r="C1279" s="12"/>
      <c r="D1279" s="14"/>
      <c r="E1279" s="214"/>
      <c r="F1279" s="43"/>
      <c r="G1279" s="18"/>
      <c r="H1279" s="27"/>
      <c r="I1279" s="18"/>
      <c r="J1279" s="20"/>
    </row>
    <row r="1280" spans="1:10" x14ac:dyDescent="0.25">
      <c r="A1280" s="12"/>
      <c r="B1280" s="12"/>
      <c r="C1280" s="12"/>
      <c r="D1280" s="14"/>
      <c r="E1280" s="214"/>
      <c r="F1280" s="43"/>
      <c r="G1280" s="18"/>
      <c r="H1280" s="27"/>
      <c r="I1280" s="18"/>
      <c r="J1280" s="20"/>
    </row>
    <row r="1281" spans="1:10" x14ac:dyDescent="0.25">
      <c r="A1281" s="12"/>
      <c r="B1281" s="12"/>
      <c r="C1281" s="12"/>
      <c r="D1281" s="14"/>
      <c r="E1281" s="214"/>
      <c r="F1281" s="43"/>
      <c r="G1281" s="18"/>
      <c r="H1281" s="27"/>
      <c r="I1281" s="18"/>
      <c r="J1281" s="20"/>
    </row>
    <row r="1282" spans="1:10" x14ac:dyDescent="0.25">
      <c r="A1282" s="12"/>
      <c r="B1282" s="12"/>
      <c r="C1282" s="12"/>
      <c r="D1282" s="14"/>
      <c r="E1282" s="214"/>
      <c r="F1282" s="43"/>
      <c r="G1282" s="18"/>
      <c r="H1282" s="27"/>
      <c r="I1282" s="18"/>
      <c r="J1282" s="20"/>
    </row>
    <row r="1283" spans="1:10" x14ac:dyDescent="0.25">
      <c r="A1283" s="12"/>
      <c r="B1283" s="12"/>
      <c r="C1283" s="12"/>
      <c r="D1283" s="14"/>
      <c r="E1283" s="214"/>
      <c r="F1283" s="43"/>
      <c r="G1283" s="18"/>
      <c r="H1283" s="27"/>
      <c r="I1283" s="18"/>
      <c r="J1283" s="20"/>
    </row>
    <row r="1284" spans="1:10" x14ac:dyDescent="0.25">
      <c r="A1284" s="12"/>
      <c r="B1284" s="12"/>
      <c r="C1284" s="12"/>
      <c r="D1284" s="14"/>
      <c r="E1284" s="214"/>
      <c r="F1284" s="43"/>
      <c r="G1284" s="18"/>
      <c r="H1284" s="27"/>
      <c r="I1284" s="18"/>
      <c r="J1284" s="20"/>
    </row>
    <row r="1285" spans="1:10" x14ac:dyDescent="0.25">
      <c r="A1285" s="12"/>
      <c r="B1285" s="12"/>
      <c r="C1285" s="12"/>
      <c r="D1285" s="14"/>
      <c r="E1285" s="214"/>
      <c r="F1285" s="43"/>
      <c r="G1285" s="18"/>
      <c r="H1285" s="27"/>
      <c r="I1285" s="18"/>
      <c r="J1285" s="20"/>
    </row>
    <row r="1286" spans="1:10" x14ac:dyDescent="0.25">
      <c r="A1286" s="12"/>
      <c r="B1286" s="12"/>
      <c r="C1286" s="12"/>
      <c r="D1286" s="14"/>
      <c r="E1286" s="214"/>
      <c r="F1286" s="43"/>
      <c r="G1286" s="18"/>
      <c r="H1286" s="27"/>
      <c r="I1286" s="18"/>
      <c r="J1286" s="20"/>
    </row>
    <row r="1287" spans="1:10" x14ac:dyDescent="0.25">
      <c r="A1287" s="12"/>
      <c r="B1287" s="12"/>
      <c r="C1287" s="12"/>
      <c r="D1287" s="14"/>
      <c r="E1287" s="214"/>
      <c r="F1287" s="43"/>
      <c r="G1287" s="18"/>
      <c r="H1287" s="27"/>
      <c r="I1287" s="18"/>
      <c r="J1287" s="20"/>
    </row>
    <row r="1288" spans="1:10" x14ac:dyDescent="0.25">
      <c r="A1288" s="12"/>
      <c r="B1288" s="12"/>
      <c r="C1288" s="12"/>
      <c r="D1288" s="14"/>
      <c r="E1288" s="214"/>
      <c r="F1288" s="43"/>
      <c r="G1288" s="18"/>
      <c r="H1288" s="27"/>
      <c r="I1288" s="18"/>
      <c r="J1288" s="20"/>
    </row>
    <row r="1289" spans="1:10" x14ac:dyDescent="0.25">
      <c r="A1289" s="12"/>
      <c r="B1289" s="12"/>
      <c r="C1289" s="12"/>
      <c r="D1289" s="14"/>
      <c r="E1289" s="214"/>
      <c r="F1289" s="43"/>
      <c r="G1289" s="18"/>
      <c r="H1289" s="27"/>
      <c r="I1289" s="18"/>
      <c r="J1289" s="20"/>
    </row>
    <row r="1290" spans="1:10" x14ac:dyDescent="0.25">
      <c r="A1290" s="12"/>
      <c r="B1290" s="12"/>
      <c r="C1290" s="12"/>
      <c r="D1290" s="14"/>
      <c r="E1290" s="214"/>
      <c r="F1290" s="43"/>
      <c r="G1290" s="18"/>
      <c r="H1290" s="27"/>
      <c r="I1290" s="18"/>
      <c r="J1290" s="20"/>
    </row>
    <row r="1291" spans="1:10" x14ac:dyDescent="0.25">
      <c r="A1291" s="12"/>
      <c r="B1291" s="12"/>
      <c r="C1291" s="12"/>
      <c r="D1291" s="14"/>
      <c r="E1291" s="214"/>
      <c r="F1291" s="43"/>
      <c r="G1291" s="18"/>
      <c r="H1291" s="27"/>
      <c r="I1291" s="18"/>
      <c r="J1291" s="20"/>
    </row>
    <row r="1292" spans="1:10" x14ac:dyDescent="0.25">
      <c r="A1292" s="12"/>
      <c r="B1292" s="12"/>
      <c r="C1292" s="12"/>
      <c r="D1292" s="14"/>
      <c r="E1292" s="214"/>
      <c r="F1292" s="43"/>
      <c r="G1292" s="18"/>
      <c r="H1292" s="27"/>
      <c r="I1292" s="18"/>
      <c r="J1292" s="20"/>
    </row>
    <row r="1293" spans="1:10" x14ac:dyDescent="0.25">
      <c r="A1293" s="12"/>
      <c r="B1293" s="12"/>
      <c r="C1293" s="12"/>
      <c r="D1293" s="14"/>
      <c r="E1293" s="214"/>
      <c r="F1293" s="43"/>
      <c r="G1293" s="18"/>
      <c r="H1293" s="27"/>
      <c r="I1293" s="18"/>
      <c r="J1293" s="20"/>
    </row>
    <row r="1294" spans="1:10" x14ac:dyDescent="0.25">
      <c r="A1294" s="12"/>
      <c r="B1294" s="12"/>
      <c r="C1294" s="12"/>
      <c r="D1294" s="14"/>
      <c r="E1294" s="214"/>
      <c r="F1294" s="43"/>
      <c r="G1294" s="18"/>
      <c r="H1294" s="27"/>
      <c r="I1294" s="18"/>
      <c r="J1294" s="20"/>
    </row>
    <row r="1295" spans="1:10" x14ac:dyDescent="0.25">
      <c r="A1295" s="12"/>
      <c r="B1295" s="12"/>
      <c r="C1295" s="12"/>
      <c r="D1295" s="14"/>
      <c r="E1295" s="214"/>
      <c r="F1295" s="43"/>
      <c r="G1295" s="18"/>
      <c r="H1295" s="27"/>
      <c r="I1295" s="18"/>
      <c r="J1295" s="20"/>
    </row>
    <row r="1296" spans="1:10" x14ac:dyDescent="0.25">
      <c r="A1296" s="12"/>
      <c r="B1296" s="12"/>
      <c r="C1296" s="12"/>
      <c r="D1296" s="14"/>
      <c r="E1296" s="214"/>
      <c r="F1296" s="43"/>
      <c r="G1296" s="18"/>
      <c r="H1296" s="27"/>
      <c r="I1296" s="18"/>
      <c r="J1296" s="20"/>
    </row>
    <row r="1297" spans="1:10" x14ac:dyDescent="0.25">
      <c r="A1297" s="12"/>
      <c r="B1297" s="12"/>
      <c r="C1297" s="12"/>
      <c r="D1297" s="14"/>
      <c r="E1297" s="214"/>
      <c r="F1297" s="43"/>
      <c r="G1297" s="18"/>
      <c r="H1297" s="27"/>
      <c r="I1297" s="18"/>
      <c r="J1297" s="20"/>
    </row>
    <row r="1298" spans="1:10" x14ac:dyDescent="0.25">
      <c r="A1298" s="12"/>
      <c r="B1298" s="12"/>
      <c r="C1298" s="12"/>
      <c r="D1298" s="14"/>
      <c r="E1298" s="214"/>
      <c r="F1298" s="43"/>
      <c r="G1298" s="18"/>
      <c r="H1298" s="27"/>
      <c r="I1298" s="18"/>
      <c r="J1298" s="20"/>
    </row>
    <row r="1299" spans="1:10" x14ac:dyDescent="0.25">
      <c r="A1299" s="12"/>
      <c r="B1299" s="12"/>
      <c r="C1299" s="12"/>
      <c r="D1299" s="14"/>
      <c r="E1299" s="214"/>
      <c r="F1299" s="43"/>
      <c r="G1299" s="18"/>
      <c r="H1299" s="27"/>
      <c r="I1299" s="18"/>
      <c r="J1299" s="20"/>
    </row>
    <row r="1300" spans="1:10" x14ac:dyDescent="0.25">
      <c r="A1300" s="12"/>
      <c r="B1300" s="12"/>
      <c r="C1300" s="12"/>
      <c r="D1300" s="14"/>
      <c r="E1300" s="214"/>
      <c r="F1300" s="43"/>
      <c r="G1300" s="18"/>
      <c r="H1300" s="27"/>
      <c r="I1300" s="18"/>
      <c r="J1300" s="20"/>
    </row>
    <row r="1301" spans="1:10" x14ac:dyDescent="0.25">
      <c r="A1301" s="12"/>
      <c r="B1301" s="12"/>
      <c r="C1301" s="12"/>
      <c r="D1301" s="14"/>
      <c r="E1301" s="214"/>
      <c r="F1301" s="43"/>
      <c r="G1301" s="18"/>
      <c r="H1301" s="27"/>
      <c r="I1301" s="18"/>
      <c r="J1301" s="20"/>
    </row>
    <row r="1302" spans="1:10" x14ac:dyDescent="0.25">
      <c r="A1302" s="12"/>
      <c r="B1302" s="12"/>
      <c r="C1302" s="12"/>
      <c r="D1302" s="14"/>
      <c r="E1302" s="214"/>
      <c r="F1302" s="43"/>
      <c r="G1302" s="18"/>
      <c r="H1302" s="27"/>
      <c r="I1302" s="18"/>
      <c r="J1302" s="20"/>
    </row>
    <row r="1303" spans="1:10" x14ac:dyDescent="0.25">
      <c r="A1303" s="12"/>
      <c r="B1303" s="12"/>
      <c r="C1303" s="12"/>
      <c r="D1303" s="14"/>
      <c r="E1303" s="214"/>
      <c r="F1303" s="43"/>
      <c r="G1303" s="18"/>
      <c r="H1303" s="27"/>
      <c r="I1303" s="18"/>
      <c r="J1303" s="20"/>
    </row>
    <row r="1304" spans="1:10" x14ac:dyDescent="0.25">
      <c r="A1304" s="12"/>
      <c r="B1304" s="12"/>
      <c r="C1304" s="12"/>
      <c r="D1304" s="14"/>
      <c r="E1304" s="214"/>
      <c r="F1304" s="43"/>
      <c r="G1304" s="18"/>
      <c r="H1304" s="27"/>
      <c r="I1304" s="18"/>
      <c r="J1304" s="20"/>
    </row>
    <row r="1305" spans="1:10" x14ac:dyDescent="0.25">
      <c r="A1305" s="12"/>
      <c r="B1305" s="12"/>
      <c r="C1305" s="12"/>
      <c r="D1305" s="14"/>
      <c r="E1305" s="214"/>
      <c r="F1305" s="43"/>
      <c r="G1305" s="18"/>
      <c r="H1305" s="27"/>
      <c r="I1305" s="18"/>
      <c r="J1305" s="20"/>
    </row>
    <row r="1306" spans="1:10" x14ac:dyDescent="0.25">
      <c r="A1306" s="12"/>
      <c r="B1306" s="12"/>
      <c r="C1306" s="12"/>
      <c r="D1306" s="14"/>
      <c r="E1306" s="214"/>
      <c r="F1306" s="43"/>
      <c r="G1306" s="18"/>
      <c r="H1306" s="27"/>
      <c r="I1306" s="18"/>
      <c r="J1306" s="20"/>
    </row>
    <row r="1307" spans="1:10" x14ac:dyDescent="0.25">
      <c r="A1307" s="12"/>
      <c r="B1307" s="12"/>
      <c r="C1307" s="12"/>
      <c r="D1307" s="14"/>
      <c r="E1307" s="214"/>
      <c r="F1307" s="43"/>
      <c r="G1307" s="18"/>
      <c r="H1307" s="27"/>
      <c r="I1307" s="18"/>
      <c r="J1307" s="20"/>
    </row>
    <row r="1308" spans="1:10" x14ac:dyDescent="0.25">
      <c r="A1308" s="12"/>
      <c r="B1308" s="12"/>
      <c r="C1308" s="12"/>
      <c r="D1308" s="14"/>
      <c r="E1308" s="214"/>
      <c r="F1308" s="43"/>
      <c r="G1308" s="18"/>
      <c r="H1308" s="27"/>
      <c r="I1308" s="18"/>
      <c r="J1308" s="20"/>
    </row>
    <row r="1309" spans="1:10" x14ac:dyDescent="0.25">
      <c r="A1309" s="12"/>
      <c r="B1309" s="12"/>
      <c r="C1309" s="12"/>
      <c r="D1309" s="14"/>
      <c r="E1309" s="214"/>
      <c r="F1309" s="43"/>
      <c r="G1309" s="18"/>
      <c r="H1309" s="27"/>
      <c r="I1309" s="18"/>
      <c r="J1309" s="20"/>
    </row>
    <row r="1310" spans="1:10" x14ac:dyDescent="0.25">
      <c r="A1310" s="12"/>
      <c r="B1310" s="12"/>
      <c r="C1310" s="12"/>
      <c r="D1310" s="14"/>
      <c r="E1310" s="214"/>
      <c r="F1310" s="43"/>
      <c r="G1310" s="18"/>
      <c r="H1310" s="27"/>
      <c r="I1310" s="18"/>
      <c r="J1310" s="20"/>
    </row>
    <row r="1311" spans="1:10" x14ac:dyDescent="0.25">
      <c r="A1311" s="12"/>
      <c r="B1311" s="12"/>
      <c r="C1311" s="12"/>
      <c r="D1311" s="14"/>
      <c r="E1311" s="214"/>
      <c r="F1311" s="43"/>
      <c r="G1311" s="18"/>
      <c r="H1311" s="27"/>
      <c r="I1311" s="18"/>
      <c r="J1311" s="20"/>
    </row>
    <row r="1312" spans="1:10" x14ac:dyDescent="0.25">
      <c r="A1312" s="12"/>
      <c r="B1312" s="12"/>
      <c r="C1312" s="12"/>
      <c r="D1312" s="14"/>
      <c r="E1312" s="214"/>
      <c r="F1312" s="43"/>
      <c r="G1312" s="18"/>
      <c r="H1312" s="27"/>
      <c r="I1312" s="18"/>
      <c r="J1312" s="20"/>
    </row>
    <row r="1313" spans="1:10" x14ac:dyDescent="0.25">
      <c r="A1313" s="12"/>
      <c r="B1313" s="12"/>
      <c r="C1313" s="12"/>
      <c r="D1313" s="14"/>
      <c r="E1313" s="214"/>
      <c r="F1313" s="43"/>
      <c r="G1313" s="18"/>
      <c r="H1313" s="27"/>
      <c r="I1313" s="18"/>
      <c r="J1313" s="20"/>
    </row>
    <row r="1314" spans="1:10" x14ac:dyDescent="0.25">
      <c r="A1314" s="12"/>
      <c r="B1314" s="12"/>
      <c r="C1314" s="12"/>
      <c r="D1314" s="14"/>
      <c r="E1314" s="214"/>
      <c r="F1314" s="43"/>
      <c r="G1314" s="18"/>
      <c r="H1314" s="27"/>
      <c r="I1314" s="18"/>
      <c r="J1314" s="20"/>
    </row>
    <row r="1315" spans="1:10" x14ac:dyDescent="0.25">
      <c r="A1315" s="12"/>
      <c r="B1315" s="12"/>
      <c r="C1315" s="12"/>
      <c r="D1315" s="14"/>
      <c r="E1315" s="214"/>
      <c r="F1315" s="43"/>
      <c r="G1315" s="18"/>
      <c r="H1315" s="27"/>
      <c r="I1315" s="18"/>
      <c r="J1315" s="20"/>
    </row>
    <row r="1316" spans="1:10" x14ac:dyDescent="0.25">
      <c r="A1316" s="12"/>
      <c r="B1316" s="12"/>
      <c r="C1316" s="12"/>
      <c r="D1316" s="14"/>
      <c r="E1316" s="214"/>
      <c r="F1316" s="43"/>
      <c r="G1316" s="18"/>
      <c r="H1316" s="27"/>
      <c r="I1316" s="18"/>
      <c r="J1316" s="20"/>
    </row>
    <row r="1317" spans="1:10" x14ac:dyDescent="0.25">
      <c r="A1317" s="12"/>
      <c r="B1317" s="12"/>
      <c r="C1317" s="12"/>
      <c r="D1317" s="14"/>
      <c r="E1317" s="214"/>
      <c r="F1317" s="43"/>
      <c r="G1317" s="18"/>
      <c r="H1317" s="27"/>
      <c r="I1317" s="18"/>
      <c r="J1317" s="20"/>
    </row>
    <row r="1318" spans="1:10" x14ac:dyDescent="0.25">
      <c r="A1318" s="12"/>
      <c r="B1318" s="12"/>
      <c r="C1318" s="12"/>
      <c r="D1318" s="14"/>
      <c r="E1318" s="214"/>
      <c r="F1318" s="43"/>
      <c r="G1318" s="18"/>
      <c r="H1318" s="27"/>
      <c r="I1318" s="18"/>
      <c r="J1318" s="20"/>
    </row>
    <row r="1319" spans="1:10" x14ac:dyDescent="0.25">
      <c r="A1319" s="12"/>
      <c r="B1319" s="12"/>
      <c r="C1319" s="12"/>
      <c r="D1319" s="14"/>
      <c r="E1319" s="214"/>
      <c r="F1319" s="43"/>
      <c r="G1319" s="18"/>
      <c r="H1319" s="27"/>
      <c r="I1319" s="18"/>
      <c r="J1319" s="20"/>
    </row>
    <row r="1320" spans="1:10" x14ac:dyDescent="0.25">
      <c r="A1320" s="12"/>
      <c r="B1320" s="12"/>
      <c r="C1320" s="12"/>
      <c r="D1320" s="14"/>
      <c r="E1320" s="214"/>
      <c r="F1320" s="43"/>
      <c r="G1320" s="18"/>
      <c r="H1320" s="27"/>
      <c r="I1320" s="18"/>
      <c r="J1320" s="20"/>
    </row>
    <row r="1321" spans="1:10" x14ac:dyDescent="0.25">
      <c r="A1321" s="12"/>
      <c r="B1321" s="12"/>
      <c r="C1321" s="12"/>
      <c r="D1321" s="14"/>
      <c r="E1321" s="214"/>
      <c r="F1321" s="43"/>
      <c r="G1321" s="18"/>
      <c r="H1321" s="27"/>
      <c r="I1321" s="18"/>
      <c r="J1321" s="20"/>
    </row>
    <row r="1322" spans="1:10" x14ac:dyDescent="0.25">
      <c r="A1322" s="12"/>
      <c r="B1322" s="12"/>
      <c r="C1322" s="12"/>
      <c r="D1322" s="14"/>
      <c r="E1322" s="214"/>
      <c r="F1322" s="43"/>
      <c r="G1322" s="18"/>
      <c r="H1322" s="27"/>
      <c r="I1322" s="18"/>
      <c r="J1322" s="20"/>
    </row>
    <row r="1323" spans="1:10" x14ac:dyDescent="0.25">
      <c r="A1323" s="12"/>
      <c r="B1323" s="12"/>
      <c r="C1323" s="12"/>
      <c r="D1323" s="14"/>
      <c r="E1323" s="214"/>
      <c r="F1323" s="43"/>
      <c r="G1323" s="18"/>
      <c r="H1323" s="27"/>
      <c r="I1323" s="18"/>
      <c r="J1323" s="13"/>
    </row>
    <row r="1324" spans="1:10" x14ac:dyDescent="0.25">
      <c r="A1324" s="12"/>
      <c r="B1324" s="12"/>
      <c r="C1324" s="12"/>
      <c r="D1324" s="14"/>
      <c r="E1324" s="214"/>
      <c r="F1324" s="43"/>
      <c r="G1324" s="18"/>
      <c r="H1324" s="27"/>
      <c r="I1324" s="18"/>
      <c r="J1324" s="13"/>
    </row>
    <row r="1325" spans="1:10" x14ac:dyDescent="0.25">
      <c r="A1325" s="12"/>
      <c r="B1325" s="12"/>
      <c r="C1325" s="12"/>
      <c r="D1325" s="14"/>
      <c r="E1325" s="214"/>
      <c r="F1325" s="43"/>
      <c r="G1325" s="18"/>
      <c r="H1325" s="27"/>
      <c r="I1325" s="18"/>
      <c r="J1325" s="13"/>
    </row>
    <row r="1326" spans="1:10" x14ac:dyDescent="0.25">
      <c r="A1326" s="12"/>
      <c r="B1326" s="12"/>
      <c r="C1326" s="12"/>
      <c r="D1326" s="14"/>
      <c r="E1326" s="214"/>
      <c r="F1326" s="43"/>
      <c r="G1326" s="18"/>
      <c r="H1326" s="27"/>
      <c r="I1326" s="18"/>
      <c r="J1326" s="13"/>
    </row>
    <row r="1327" spans="1:10" x14ac:dyDescent="0.25">
      <c r="A1327" s="12"/>
      <c r="B1327" s="12"/>
      <c r="C1327" s="12"/>
      <c r="D1327" s="14"/>
      <c r="E1327" s="214"/>
      <c r="F1327" s="43"/>
      <c r="G1327" s="18"/>
      <c r="H1327" s="27"/>
      <c r="I1327" s="18"/>
      <c r="J1327" s="13"/>
    </row>
    <row r="1328" spans="1:10" x14ac:dyDescent="0.25">
      <c r="A1328" s="12"/>
      <c r="B1328" s="12"/>
      <c r="C1328" s="12"/>
      <c r="D1328" s="14"/>
      <c r="E1328" s="214"/>
      <c r="F1328" s="43"/>
      <c r="G1328" s="18"/>
      <c r="H1328" s="27"/>
      <c r="I1328" s="18"/>
      <c r="J1328" s="13"/>
    </row>
    <row r="1329" spans="1:10" x14ac:dyDescent="0.25">
      <c r="A1329" s="12"/>
      <c r="B1329" s="12"/>
      <c r="C1329" s="12"/>
      <c r="D1329" s="14"/>
      <c r="E1329" s="214"/>
      <c r="F1329" s="43"/>
      <c r="G1329" s="18"/>
      <c r="H1329" s="27"/>
      <c r="I1329" s="18"/>
      <c r="J1329" s="13"/>
    </row>
    <row r="1330" spans="1:10" x14ac:dyDescent="0.25">
      <c r="A1330" s="12"/>
      <c r="B1330" s="12"/>
      <c r="C1330" s="12"/>
      <c r="D1330" s="14"/>
      <c r="E1330" s="214"/>
      <c r="F1330" s="43"/>
      <c r="G1330" s="18"/>
      <c r="H1330" s="27"/>
      <c r="I1330" s="18"/>
      <c r="J1330" s="13"/>
    </row>
    <row r="1331" spans="1:10" x14ac:dyDescent="0.25">
      <c r="A1331" s="12"/>
      <c r="B1331" s="12"/>
      <c r="C1331" s="12"/>
      <c r="D1331" s="14"/>
      <c r="E1331" s="214"/>
      <c r="F1331" s="43"/>
      <c r="G1331" s="18"/>
      <c r="H1331" s="27"/>
      <c r="I1331" s="18"/>
      <c r="J1331" s="13"/>
    </row>
    <row r="1332" spans="1:10" x14ac:dyDescent="0.25">
      <c r="A1332" s="12"/>
      <c r="B1332" s="12"/>
      <c r="C1332" s="12"/>
      <c r="D1332" s="14"/>
      <c r="E1332" s="214"/>
      <c r="F1332" s="43"/>
      <c r="G1332" s="18"/>
      <c r="H1332" s="27"/>
      <c r="I1332" s="18"/>
      <c r="J1332" s="13"/>
    </row>
    <row r="1333" spans="1:10" x14ac:dyDescent="0.25">
      <c r="A1333" s="12"/>
      <c r="B1333" s="12"/>
      <c r="C1333" s="12"/>
      <c r="D1333" s="14"/>
      <c r="E1333" s="214"/>
      <c r="F1333" s="43"/>
      <c r="G1333" s="18"/>
      <c r="H1333" s="27"/>
      <c r="I1333" s="18"/>
      <c r="J1333" s="13"/>
    </row>
    <row r="1334" spans="1:10" x14ac:dyDescent="0.25">
      <c r="A1334" s="12"/>
      <c r="B1334" s="12"/>
      <c r="C1334" s="12"/>
      <c r="D1334" s="14"/>
      <c r="E1334" s="214"/>
      <c r="F1334" s="43"/>
      <c r="G1334" s="18"/>
      <c r="H1334" s="27"/>
      <c r="I1334" s="18"/>
      <c r="J1334" s="13"/>
    </row>
    <row r="1335" spans="1:10" x14ac:dyDescent="0.25">
      <c r="A1335" s="12"/>
      <c r="B1335" s="12"/>
      <c r="C1335" s="12"/>
      <c r="D1335" s="14"/>
      <c r="E1335" s="214"/>
      <c r="F1335" s="43"/>
      <c r="G1335" s="18"/>
      <c r="H1335" s="27"/>
      <c r="I1335" s="18"/>
      <c r="J1335" s="13"/>
    </row>
    <row r="1336" spans="1:10" x14ac:dyDescent="0.25">
      <c r="A1336" s="12"/>
      <c r="B1336" s="12"/>
      <c r="C1336" s="12"/>
      <c r="D1336" s="14"/>
      <c r="E1336" s="214"/>
      <c r="F1336" s="43"/>
      <c r="G1336" s="18"/>
      <c r="H1336" s="27"/>
      <c r="I1336" s="18"/>
      <c r="J1336" s="13"/>
    </row>
    <row r="1337" spans="1:10" x14ac:dyDescent="0.25">
      <c r="A1337" s="10"/>
      <c r="B1337" s="10"/>
      <c r="C1337" s="10"/>
      <c r="D1337" s="11"/>
      <c r="E1337" s="215"/>
      <c r="F1337" s="44"/>
      <c r="G1337" s="19"/>
      <c r="H1337" s="28"/>
      <c r="I1337" s="19"/>
      <c r="J1337" s="13"/>
    </row>
    <row r="1338" spans="1:10" x14ac:dyDescent="0.25">
      <c r="A1338" s="10"/>
      <c r="B1338" s="10"/>
      <c r="C1338" s="10"/>
      <c r="D1338" s="11"/>
      <c r="E1338" s="215"/>
      <c r="F1338" s="44"/>
      <c r="G1338" s="19"/>
      <c r="H1338" s="28"/>
      <c r="I1338" s="19"/>
      <c r="J1338" s="13"/>
    </row>
    <row r="1339" spans="1:10" x14ac:dyDescent="0.25">
      <c r="A1339" s="10"/>
      <c r="B1339" s="10"/>
      <c r="C1339" s="10"/>
      <c r="D1339" s="11"/>
      <c r="E1339" s="215"/>
      <c r="F1339" s="44"/>
      <c r="G1339" s="19"/>
      <c r="H1339" s="28"/>
      <c r="I1339" s="19"/>
      <c r="J1339" s="13"/>
    </row>
    <row r="1340" spans="1:10" x14ac:dyDescent="0.25">
      <c r="A1340" s="10"/>
      <c r="B1340" s="10"/>
      <c r="C1340" s="10"/>
      <c r="D1340" s="11"/>
      <c r="E1340" s="215"/>
      <c r="F1340" s="44"/>
      <c r="G1340" s="19"/>
      <c r="H1340" s="28"/>
      <c r="I1340" s="19"/>
      <c r="J1340" s="13"/>
    </row>
    <row r="1341" spans="1:10" x14ac:dyDescent="0.25">
      <c r="A1341" s="10"/>
      <c r="B1341" s="10"/>
      <c r="C1341" s="10"/>
      <c r="D1341" s="11"/>
      <c r="E1341" s="215"/>
      <c r="F1341" s="44"/>
      <c r="G1341" s="19"/>
      <c r="H1341" s="28"/>
      <c r="I1341" s="19"/>
      <c r="J1341" s="13"/>
    </row>
    <row r="1342" spans="1:10" x14ac:dyDescent="0.25">
      <c r="A1342" s="10"/>
      <c r="B1342" s="10"/>
      <c r="C1342" s="10"/>
      <c r="D1342" s="11"/>
      <c r="E1342" s="215"/>
      <c r="F1342" s="44"/>
      <c r="G1342" s="19"/>
      <c r="H1342" s="28"/>
      <c r="I1342" s="19"/>
      <c r="J1342" s="13"/>
    </row>
    <row r="1343" spans="1:10" x14ac:dyDescent="0.25">
      <c r="A1343" s="10"/>
      <c r="B1343" s="10"/>
      <c r="C1343" s="10"/>
      <c r="D1343" s="11"/>
      <c r="E1343" s="215"/>
      <c r="F1343" s="44"/>
      <c r="G1343" s="19"/>
      <c r="H1343" s="28"/>
      <c r="I1343" s="19"/>
      <c r="J1343" s="13"/>
    </row>
    <row r="1344" spans="1:10" x14ac:dyDescent="0.25">
      <c r="A1344" s="10"/>
      <c r="B1344" s="10"/>
      <c r="C1344" s="10"/>
      <c r="D1344" s="11"/>
      <c r="E1344" s="215"/>
      <c r="F1344" s="44"/>
      <c r="G1344" s="19"/>
      <c r="H1344" s="28"/>
      <c r="I1344" s="19"/>
      <c r="J1344" s="13"/>
    </row>
    <row r="1345" spans="1:10" x14ac:dyDescent="0.25">
      <c r="A1345" s="10"/>
      <c r="B1345" s="10"/>
      <c r="C1345" s="10"/>
      <c r="D1345" s="11"/>
      <c r="E1345" s="215"/>
      <c r="F1345" s="44"/>
      <c r="G1345" s="19"/>
      <c r="H1345" s="28"/>
      <c r="I1345" s="19"/>
      <c r="J1345" s="13"/>
    </row>
    <row r="1346" spans="1:10" x14ac:dyDescent="0.25">
      <c r="A1346" s="10"/>
      <c r="B1346" s="10"/>
      <c r="C1346" s="10"/>
      <c r="D1346" s="11"/>
      <c r="E1346" s="215"/>
      <c r="F1346" s="44"/>
      <c r="G1346" s="19"/>
      <c r="H1346" s="28"/>
      <c r="I1346" s="19"/>
      <c r="J1346" s="13"/>
    </row>
    <row r="1347" spans="1:10" x14ac:dyDescent="0.25">
      <c r="A1347" s="10"/>
      <c r="B1347" s="10"/>
      <c r="C1347" s="10"/>
      <c r="D1347" s="11"/>
      <c r="E1347" s="215"/>
      <c r="F1347" s="44"/>
      <c r="G1347" s="19"/>
      <c r="H1347" s="28"/>
      <c r="I1347" s="19"/>
      <c r="J1347" s="13"/>
    </row>
    <row r="1348" spans="1:10" x14ac:dyDescent="0.25">
      <c r="A1348" s="10"/>
      <c r="B1348" s="10"/>
      <c r="C1348" s="10"/>
      <c r="D1348" s="11"/>
      <c r="E1348" s="215"/>
      <c r="F1348" s="44"/>
      <c r="G1348" s="19"/>
      <c r="H1348" s="28"/>
      <c r="I1348" s="19"/>
      <c r="J1348" s="13"/>
    </row>
    <row r="1349" spans="1:10" x14ac:dyDescent="0.25">
      <c r="A1349" s="10"/>
      <c r="B1349" s="10"/>
      <c r="C1349" s="10"/>
      <c r="D1349" s="11"/>
      <c r="E1349" s="215"/>
      <c r="F1349" s="44"/>
      <c r="G1349" s="19"/>
      <c r="H1349" s="28"/>
      <c r="I1349" s="19"/>
      <c r="J1349" s="13"/>
    </row>
    <row r="1350" spans="1:10" x14ac:dyDescent="0.25">
      <c r="A1350" s="10"/>
      <c r="B1350" s="10"/>
      <c r="C1350" s="10"/>
      <c r="D1350" s="11"/>
      <c r="E1350" s="215"/>
      <c r="F1350" s="44"/>
      <c r="G1350" s="19"/>
      <c r="H1350" s="28"/>
      <c r="I1350" s="19"/>
      <c r="J1350" s="13"/>
    </row>
    <row r="1351" spans="1:10" x14ac:dyDescent="0.25">
      <c r="A1351" s="10"/>
      <c r="B1351" s="10"/>
      <c r="C1351" s="10"/>
      <c r="D1351" s="11"/>
      <c r="E1351" s="215"/>
      <c r="F1351" s="44"/>
      <c r="G1351" s="19"/>
      <c r="H1351" s="28"/>
      <c r="I1351" s="19"/>
      <c r="J1351" s="13"/>
    </row>
    <row r="1352" spans="1:10" x14ac:dyDescent="0.25">
      <c r="A1352" s="10"/>
      <c r="B1352" s="10"/>
      <c r="C1352" s="10"/>
      <c r="D1352" s="11"/>
      <c r="E1352" s="215"/>
      <c r="F1352" s="44"/>
      <c r="G1352" s="19"/>
      <c r="H1352" s="28"/>
      <c r="I1352" s="19"/>
      <c r="J1352" s="13"/>
    </row>
    <row r="1353" spans="1:10" x14ac:dyDescent="0.25">
      <c r="A1353" s="10"/>
      <c r="B1353" s="10"/>
      <c r="C1353" s="10"/>
      <c r="D1353" s="11"/>
      <c r="E1353" s="215"/>
      <c r="F1353" s="44"/>
      <c r="G1353" s="19"/>
      <c r="H1353" s="28"/>
      <c r="I1353" s="19"/>
      <c r="J1353" s="13"/>
    </row>
    <row r="1354" spans="1:10" x14ac:dyDescent="0.25">
      <c r="A1354" s="10"/>
      <c r="B1354" s="10"/>
      <c r="C1354" s="10"/>
      <c r="D1354" s="11"/>
      <c r="E1354" s="215"/>
      <c r="F1354" s="44"/>
      <c r="G1354" s="19"/>
      <c r="H1354" s="28"/>
      <c r="I1354" s="19"/>
      <c r="J1354" s="13"/>
    </row>
    <row r="1355" spans="1:10" x14ac:dyDescent="0.25">
      <c r="A1355" s="10"/>
      <c r="B1355" s="10"/>
      <c r="C1355" s="10"/>
      <c r="D1355" s="11"/>
      <c r="E1355" s="215"/>
      <c r="F1355" s="44"/>
      <c r="G1355" s="19"/>
      <c r="H1355" s="28"/>
      <c r="I1355" s="19"/>
      <c r="J1355" s="13"/>
    </row>
    <row r="1356" spans="1:10" x14ac:dyDescent="0.25">
      <c r="A1356" s="10"/>
      <c r="B1356" s="10"/>
      <c r="C1356" s="10"/>
      <c r="D1356" s="11"/>
      <c r="E1356" s="215"/>
      <c r="F1356" s="44"/>
      <c r="G1356" s="19"/>
      <c r="H1356" s="28"/>
      <c r="I1356" s="19"/>
      <c r="J1356" s="13"/>
    </row>
    <row r="1357" spans="1:10" x14ac:dyDescent="0.25">
      <c r="A1357" s="10"/>
      <c r="B1357" s="10"/>
      <c r="C1357" s="10"/>
      <c r="D1357" s="11"/>
      <c r="E1357" s="215"/>
      <c r="F1357" s="44"/>
      <c r="G1357" s="19"/>
      <c r="H1357" s="28"/>
      <c r="I1357" s="19"/>
      <c r="J1357" s="13"/>
    </row>
    <row r="1358" spans="1:10" x14ac:dyDescent="0.25">
      <c r="A1358" s="10"/>
      <c r="B1358" s="10"/>
      <c r="C1358" s="10"/>
      <c r="D1358" s="11"/>
      <c r="E1358" s="215"/>
      <c r="F1358" s="44"/>
      <c r="G1358" s="19"/>
      <c r="H1358" s="28"/>
      <c r="I1358" s="19"/>
      <c r="J1358" s="13"/>
    </row>
    <row r="1359" spans="1:10" x14ac:dyDescent="0.25">
      <c r="A1359" s="10"/>
      <c r="B1359" s="10"/>
      <c r="C1359" s="10"/>
      <c r="D1359" s="11"/>
      <c r="E1359" s="215"/>
      <c r="F1359" s="44"/>
      <c r="G1359" s="19"/>
      <c r="H1359" s="28"/>
      <c r="I1359" s="19"/>
      <c r="J1359" s="13"/>
    </row>
    <row r="1360" spans="1:10" x14ac:dyDescent="0.25">
      <c r="A1360" s="10"/>
      <c r="B1360" s="10"/>
      <c r="C1360" s="10"/>
      <c r="D1360" s="11"/>
      <c r="E1360" s="215"/>
      <c r="F1360" s="44"/>
      <c r="G1360" s="19"/>
      <c r="H1360" s="28"/>
      <c r="I1360" s="19"/>
      <c r="J1360" s="13"/>
    </row>
    <row r="1361" spans="1:10" x14ac:dyDescent="0.25">
      <c r="A1361" s="10"/>
      <c r="B1361" s="10"/>
      <c r="C1361" s="10"/>
      <c r="D1361" s="11"/>
      <c r="E1361" s="215"/>
      <c r="F1361" s="44"/>
      <c r="G1361" s="19"/>
      <c r="H1361" s="28"/>
      <c r="I1361" s="19"/>
      <c r="J1361" s="13"/>
    </row>
    <row r="1362" spans="1:10" x14ac:dyDescent="0.25">
      <c r="A1362" s="10"/>
      <c r="B1362" s="10"/>
      <c r="C1362" s="10"/>
      <c r="D1362" s="11"/>
      <c r="E1362" s="215"/>
      <c r="F1362" s="44"/>
      <c r="G1362" s="19"/>
      <c r="H1362" s="28"/>
      <c r="I1362" s="19"/>
      <c r="J1362" s="13"/>
    </row>
    <row r="1363" spans="1:10" x14ac:dyDescent="0.25">
      <c r="A1363" s="10"/>
      <c r="B1363" s="10"/>
      <c r="C1363" s="10"/>
      <c r="D1363" s="11"/>
      <c r="E1363" s="215"/>
      <c r="F1363" s="44"/>
      <c r="G1363" s="19"/>
      <c r="H1363" s="28"/>
      <c r="I1363" s="19"/>
      <c r="J1363" s="13"/>
    </row>
    <row r="1364" spans="1:10" x14ac:dyDescent="0.25">
      <c r="A1364" s="10"/>
      <c r="B1364" s="10"/>
      <c r="C1364" s="10"/>
      <c r="D1364" s="11"/>
      <c r="E1364" s="215"/>
      <c r="F1364" s="44"/>
      <c r="G1364" s="19"/>
      <c r="H1364" s="28"/>
      <c r="I1364" s="19"/>
      <c r="J1364" s="13"/>
    </row>
    <row r="1365" spans="1:10" x14ac:dyDescent="0.25">
      <c r="A1365" s="10"/>
      <c r="B1365" s="10"/>
      <c r="C1365" s="10"/>
      <c r="D1365" s="11"/>
      <c r="E1365" s="215"/>
      <c r="F1365" s="44"/>
      <c r="G1365" s="19"/>
      <c r="H1365" s="28"/>
      <c r="I1365" s="19"/>
      <c r="J1365" s="13"/>
    </row>
    <row r="1366" spans="1:10" x14ac:dyDescent="0.25">
      <c r="A1366" s="10"/>
      <c r="B1366" s="10"/>
      <c r="C1366" s="10"/>
      <c r="D1366" s="11"/>
      <c r="E1366" s="215"/>
      <c r="F1366" s="44"/>
      <c r="G1366" s="19"/>
      <c r="H1366" s="28"/>
      <c r="I1366" s="19"/>
      <c r="J1366" s="13"/>
    </row>
    <row r="1367" spans="1:10" x14ac:dyDescent="0.25">
      <c r="A1367" s="10"/>
      <c r="B1367" s="10"/>
      <c r="C1367" s="10"/>
      <c r="D1367" s="11"/>
      <c r="E1367" s="215"/>
      <c r="F1367" s="44"/>
      <c r="G1367" s="19"/>
      <c r="H1367" s="28"/>
      <c r="I1367" s="19"/>
      <c r="J1367" s="13"/>
    </row>
    <row r="1368" spans="1:10" x14ac:dyDescent="0.25">
      <c r="A1368" s="10"/>
      <c r="B1368" s="10"/>
      <c r="C1368" s="10"/>
      <c r="D1368" s="11"/>
      <c r="E1368" s="215"/>
      <c r="F1368" s="44"/>
      <c r="G1368" s="19"/>
      <c r="H1368" s="28"/>
      <c r="I1368" s="19"/>
      <c r="J1368" s="13"/>
    </row>
    <row r="1369" spans="1:10" x14ac:dyDescent="0.25">
      <c r="A1369" s="10"/>
      <c r="B1369" s="10"/>
      <c r="C1369" s="10"/>
      <c r="D1369" s="11"/>
      <c r="E1369" s="215"/>
      <c r="F1369" s="44"/>
      <c r="G1369" s="19"/>
      <c r="H1369" s="28"/>
      <c r="I1369" s="19"/>
      <c r="J1369" s="13"/>
    </row>
    <row r="1370" spans="1:10" x14ac:dyDescent="0.25">
      <c r="A1370" s="10"/>
      <c r="B1370" s="10"/>
      <c r="C1370" s="10"/>
      <c r="D1370" s="11"/>
      <c r="E1370" s="215"/>
      <c r="F1370" s="44"/>
      <c r="G1370" s="19"/>
      <c r="H1370" s="28"/>
      <c r="I1370" s="19"/>
      <c r="J1370" s="13"/>
    </row>
    <row r="1371" spans="1:10" x14ac:dyDescent="0.25">
      <c r="A1371" s="10"/>
      <c r="B1371" s="10"/>
      <c r="C1371" s="10"/>
      <c r="D1371" s="11"/>
      <c r="E1371" s="215"/>
      <c r="F1371" s="44"/>
      <c r="G1371" s="19"/>
      <c r="H1371" s="28"/>
      <c r="I1371" s="19"/>
      <c r="J1371" s="13"/>
    </row>
    <row r="1372" spans="1:10" x14ac:dyDescent="0.25">
      <c r="A1372" s="10"/>
      <c r="B1372" s="10"/>
      <c r="C1372" s="10"/>
      <c r="D1372" s="11"/>
      <c r="E1372" s="215"/>
      <c r="F1372" s="44"/>
      <c r="G1372" s="19"/>
      <c r="H1372" s="28"/>
      <c r="I1372" s="19"/>
      <c r="J1372" s="13"/>
    </row>
    <row r="1373" spans="1:10" x14ac:dyDescent="0.25">
      <c r="A1373" s="10"/>
      <c r="B1373" s="10"/>
      <c r="C1373" s="10"/>
      <c r="D1373" s="11"/>
      <c r="E1373" s="215"/>
      <c r="F1373" s="44"/>
      <c r="G1373" s="19"/>
      <c r="H1373" s="28"/>
      <c r="I1373" s="19"/>
      <c r="J1373" s="13"/>
    </row>
    <row r="1374" spans="1:10" x14ac:dyDescent="0.25">
      <c r="A1374" s="10"/>
      <c r="B1374" s="10"/>
      <c r="C1374" s="10"/>
      <c r="D1374" s="11"/>
      <c r="E1374" s="215"/>
      <c r="F1374" s="44"/>
      <c r="G1374" s="19"/>
      <c r="H1374" s="28"/>
      <c r="I1374" s="19"/>
      <c r="J1374" s="13"/>
    </row>
    <row r="1375" spans="1:10" x14ac:dyDescent="0.25">
      <c r="A1375" s="10"/>
      <c r="B1375" s="10"/>
      <c r="C1375" s="10"/>
      <c r="D1375" s="11"/>
      <c r="E1375" s="215"/>
      <c r="F1375" s="44"/>
      <c r="G1375" s="19"/>
      <c r="H1375" s="28"/>
      <c r="I1375" s="19"/>
      <c r="J1375" s="13"/>
    </row>
    <row r="1376" spans="1:10" x14ac:dyDescent="0.25">
      <c r="A1376" s="10"/>
      <c r="B1376" s="10"/>
      <c r="C1376" s="10"/>
      <c r="D1376" s="11"/>
      <c r="E1376" s="215"/>
      <c r="F1376" s="44"/>
      <c r="G1376" s="19"/>
      <c r="H1376" s="28"/>
      <c r="I1376" s="19"/>
      <c r="J1376" s="13"/>
    </row>
    <row r="1377" spans="1:10" x14ac:dyDescent="0.25">
      <c r="A1377" s="10"/>
      <c r="B1377" s="10"/>
      <c r="C1377" s="10"/>
      <c r="D1377" s="10"/>
      <c r="E1377" s="215"/>
      <c r="F1377" s="44"/>
      <c r="G1377" s="19"/>
      <c r="H1377" s="28"/>
      <c r="I1377" s="19"/>
      <c r="J1377" s="13"/>
    </row>
    <row r="1378" spans="1:10" x14ac:dyDescent="0.25">
      <c r="A1378" s="10"/>
      <c r="B1378" s="10"/>
      <c r="C1378" s="10"/>
      <c r="D1378" s="10"/>
      <c r="E1378" s="215"/>
      <c r="F1378" s="44"/>
      <c r="G1378" s="19"/>
      <c r="H1378" s="28"/>
      <c r="I1378" s="19"/>
      <c r="J1378" s="13"/>
    </row>
    <row r="1379" spans="1:10" x14ac:dyDescent="0.25">
      <c r="A1379" s="10"/>
      <c r="B1379" s="10"/>
      <c r="C1379" s="10"/>
      <c r="D1379" s="10"/>
      <c r="E1379" s="215"/>
      <c r="F1379" s="44"/>
      <c r="G1379" s="19"/>
      <c r="H1379" s="28"/>
      <c r="I1379" s="19"/>
      <c r="J1379" s="13"/>
    </row>
    <row r="1380" spans="1:10" x14ac:dyDescent="0.25">
      <c r="A1380" s="10"/>
      <c r="B1380" s="10"/>
      <c r="C1380" s="10"/>
      <c r="D1380" s="10"/>
      <c r="E1380" s="215"/>
      <c r="F1380" s="44"/>
      <c r="G1380" s="19"/>
      <c r="H1380" s="28"/>
      <c r="I1380" s="19"/>
      <c r="J1380" s="13"/>
    </row>
    <row r="1381" spans="1:10" x14ac:dyDescent="0.25">
      <c r="A1381" s="10"/>
      <c r="B1381" s="10"/>
      <c r="C1381" s="10"/>
      <c r="D1381" s="10"/>
      <c r="E1381" s="215"/>
      <c r="F1381" s="44"/>
      <c r="G1381" s="19"/>
      <c r="H1381" s="28"/>
      <c r="I1381" s="19"/>
      <c r="J1381" s="13"/>
    </row>
    <row r="1382" spans="1:10" x14ac:dyDescent="0.25">
      <c r="A1382" s="10"/>
      <c r="B1382" s="10"/>
      <c r="C1382" s="10"/>
      <c r="D1382" s="10"/>
      <c r="E1382" s="215"/>
      <c r="F1382" s="44"/>
      <c r="G1382" s="19"/>
      <c r="H1382" s="28"/>
      <c r="I1382" s="19"/>
      <c r="J1382" s="13"/>
    </row>
    <row r="1383" spans="1:10" x14ac:dyDescent="0.25">
      <c r="A1383" s="10"/>
      <c r="B1383" s="10"/>
      <c r="C1383" s="10"/>
      <c r="D1383" s="10"/>
      <c r="E1383" s="215"/>
      <c r="F1383" s="44"/>
      <c r="G1383" s="19"/>
      <c r="H1383" s="28"/>
      <c r="I1383" s="19"/>
      <c r="J1383" s="13"/>
    </row>
    <row r="1384" spans="1:10" x14ac:dyDescent="0.25">
      <c r="A1384" s="10"/>
      <c r="B1384" s="10"/>
      <c r="C1384" s="10"/>
      <c r="D1384" s="10"/>
      <c r="E1384" s="215"/>
      <c r="F1384" s="44"/>
      <c r="G1384" s="19"/>
      <c r="H1384" s="28"/>
      <c r="I1384" s="19"/>
      <c r="J1384" s="13"/>
    </row>
    <row r="1385" spans="1:10" x14ac:dyDescent="0.25">
      <c r="A1385" s="10"/>
      <c r="B1385" s="10"/>
      <c r="C1385" s="10"/>
      <c r="D1385" s="10"/>
      <c r="E1385" s="215"/>
      <c r="F1385" s="44"/>
      <c r="G1385" s="19"/>
      <c r="H1385" s="28"/>
      <c r="I1385" s="19"/>
      <c r="J1385" s="13"/>
    </row>
    <row r="1386" spans="1:10" x14ac:dyDescent="0.25">
      <c r="A1386" s="10"/>
      <c r="B1386" s="10"/>
      <c r="C1386" s="10"/>
      <c r="D1386" s="10"/>
      <c r="E1386" s="215"/>
      <c r="F1386" s="44"/>
      <c r="G1386" s="19"/>
      <c r="H1386" s="28"/>
      <c r="I1386" s="19"/>
      <c r="J1386" s="13"/>
    </row>
    <row r="1387" spans="1:10" x14ac:dyDescent="0.25">
      <c r="A1387" s="10"/>
      <c r="B1387" s="10"/>
      <c r="C1387" s="10"/>
      <c r="D1387" s="10"/>
      <c r="E1387" s="215"/>
      <c r="F1387" s="44"/>
      <c r="G1387" s="19"/>
      <c r="H1387" s="28"/>
      <c r="I1387" s="19"/>
      <c r="J1387" s="13"/>
    </row>
    <row r="1388" spans="1:10" x14ac:dyDescent="0.25">
      <c r="A1388" s="10"/>
      <c r="B1388" s="10"/>
      <c r="C1388" s="10"/>
      <c r="D1388" s="10"/>
      <c r="E1388" s="215"/>
      <c r="F1388" s="44"/>
      <c r="G1388" s="19"/>
      <c r="H1388" s="28"/>
      <c r="I1388" s="19"/>
      <c r="J1388" s="13"/>
    </row>
    <row r="1389" spans="1:10" x14ac:dyDescent="0.25">
      <c r="A1389" s="10"/>
      <c r="B1389" s="10"/>
      <c r="C1389" s="10"/>
      <c r="D1389" s="10"/>
      <c r="E1389" s="215"/>
      <c r="F1389" s="44"/>
      <c r="G1389" s="19"/>
      <c r="H1389" s="28"/>
      <c r="I1389" s="19"/>
      <c r="J1389" s="13"/>
    </row>
    <row r="1390" spans="1:10" x14ac:dyDescent="0.25">
      <c r="A1390" s="10"/>
      <c r="B1390" s="10"/>
      <c r="C1390" s="10"/>
      <c r="D1390" s="10"/>
      <c r="E1390" s="215"/>
      <c r="F1390" s="44"/>
      <c r="G1390" s="19"/>
      <c r="H1390" s="28"/>
      <c r="I1390" s="19"/>
      <c r="J1390" s="13"/>
    </row>
    <row r="1391" spans="1:10" x14ac:dyDescent="0.25">
      <c r="A1391" s="10"/>
      <c r="B1391" s="10"/>
      <c r="C1391" s="10"/>
      <c r="D1391" s="10"/>
      <c r="E1391" s="215"/>
      <c r="F1391" s="44"/>
      <c r="G1391" s="19"/>
      <c r="H1391" s="28"/>
      <c r="I1391" s="19"/>
      <c r="J1391" s="13"/>
    </row>
    <row r="1392" spans="1:10" x14ac:dyDescent="0.25">
      <c r="A1392" s="10"/>
      <c r="B1392" s="10"/>
      <c r="C1392" s="10"/>
      <c r="D1392" s="10"/>
      <c r="E1392" s="215"/>
      <c r="F1392" s="44"/>
      <c r="G1392" s="19"/>
      <c r="H1392" s="28"/>
      <c r="I1392" s="19"/>
      <c r="J1392" s="13"/>
    </row>
    <row r="1393" spans="1:10" x14ac:dyDescent="0.25">
      <c r="A1393" s="10"/>
      <c r="B1393" s="10"/>
      <c r="C1393" s="10"/>
      <c r="D1393" s="10"/>
      <c r="E1393" s="215"/>
      <c r="F1393" s="44"/>
      <c r="G1393" s="19"/>
      <c r="H1393" s="28"/>
      <c r="I1393" s="19"/>
      <c r="J1393" s="13"/>
    </row>
    <row r="1394" spans="1:10" x14ac:dyDescent="0.25">
      <c r="A1394" s="10"/>
      <c r="B1394" s="10"/>
      <c r="C1394" s="10"/>
      <c r="D1394" s="10"/>
      <c r="E1394" s="215"/>
      <c r="F1394" s="44"/>
      <c r="G1394" s="19"/>
      <c r="H1394" s="28"/>
      <c r="I1394" s="19"/>
      <c r="J1394" s="13"/>
    </row>
    <row r="1395" spans="1:10" x14ac:dyDescent="0.25">
      <c r="A1395" s="10"/>
      <c r="B1395" s="10"/>
      <c r="C1395" s="10"/>
      <c r="D1395" s="10"/>
      <c r="E1395" s="215"/>
      <c r="F1395" s="44"/>
      <c r="G1395" s="19"/>
      <c r="H1395" s="28"/>
      <c r="I1395" s="19"/>
      <c r="J1395" s="13"/>
    </row>
    <row r="1396" spans="1:10" x14ac:dyDescent="0.25">
      <c r="A1396" s="10"/>
      <c r="B1396" s="10"/>
      <c r="C1396" s="10"/>
      <c r="D1396" s="10"/>
      <c r="E1396" s="215"/>
      <c r="F1396" s="44"/>
      <c r="G1396" s="19"/>
      <c r="H1396" s="28"/>
      <c r="I1396" s="19"/>
      <c r="J1396" s="13"/>
    </row>
    <row r="1397" spans="1:10" x14ac:dyDescent="0.25">
      <c r="A1397" s="10"/>
      <c r="B1397" s="10"/>
      <c r="C1397" s="10"/>
      <c r="D1397" s="10"/>
      <c r="E1397" s="215"/>
      <c r="F1397" s="44"/>
      <c r="G1397" s="19"/>
      <c r="H1397" s="28"/>
      <c r="I1397" s="19"/>
      <c r="J1397" s="13"/>
    </row>
    <row r="1398" spans="1:10" x14ac:dyDescent="0.25">
      <c r="A1398" s="10"/>
      <c r="B1398" s="10"/>
      <c r="C1398" s="10"/>
      <c r="D1398" s="10"/>
      <c r="E1398" s="215"/>
      <c r="F1398" s="45"/>
      <c r="G1398" s="10"/>
      <c r="H1398" s="29"/>
      <c r="I1398" s="10"/>
      <c r="J1398" s="13"/>
    </row>
    <row r="1399" spans="1:10" x14ac:dyDescent="0.25">
      <c r="A1399" s="10"/>
      <c r="B1399" s="10"/>
      <c r="C1399" s="10"/>
      <c r="D1399" s="10"/>
      <c r="E1399" s="215"/>
      <c r="F1399" s="45"/>
      <c r="G1399" s="10"/>
      <c r="H1399" s="29"/>
      <c r="I1399" s="10"/>
      <c r="J1399" s="13"/>
    </row>
    <row r="1400" spans="1:10" x14ac:dyDescent="0.25">
      <c r="A1400" s="10"/>
      <c r="B1400" s="10"/>
      <c r="C1400" s="10"/>
      <c r="D1400" s="10"/>
      <c r="E1400" s="215"/>
      <c r="F1400" s="45"/>
      <c r="G1400" s="10"/>
      <c r="H1400" s="29"/>
      <c r="I1400" s="10"/>
      <c r="J1400" s="13"/>
    </row>
    <row r="1401" spans="1:10" x14ac:dyDescent="0.25">
      <c r="A1401" s="10"/>
      <c r="B1401" s="10"/>
      <c r="C1401" s="10"/>
      <c r="D1401" s="10"/>
      <c r="E1401" s="215"/>
      <c r="F1401" s="45"/>
      <c r="G1401" s="10"/>
      <c r="H1401" s="29"/>
      <c r="I1401" s="10"/>
      <c r="J1401" s="13"/>
    </row>
    <row r="1402" spans="1:10" x14ac:dyDescent="0.25">
      <c r="A1402" s="10"/>
      <c r="B1402" s="10"/>
      <c r="C1402" s="10"/>
      <c r="D1402" s="10"/>
      <c r="E1402" s="215"/>
      <c r="F1402" s="45"/>
      <c r="G1402" s="10"/>
      <c r="H1402" s="29"/>
      <c r="I1402" s="10"/>
      <c r="J1402" s="13"/>
    </row>
    <row r="1403" spans="1:10" x14ac:dyDescent="0.25">
      <c r="A1403" s="10"/>
      <c r="B1403" s="10"/>
      <c r="C1403" s="10"/>
      <c r="D1403" s="10"/>
      <c r="E1403" s="215"/>
      <c r="F1403" s="45"/>
      <c r="G1403" s="10"/>
      <c r="H1403" s="29"/>
      <c r="I1403" s="10"/>
      <c r="J1403" s="13"/>
    </row>
    <row r="1404" spans="1:10" x14ac:dyDescent="0.25">
      <c r="A1404" s="10"/>
      <c r="B1404" s="10"/>
      <c r="C1404" s="10"/>
      <c r="D1404" s="10"/>
      <c r="E1404" s="215"/>
      <c r="F1404" s="45"/>
      <c r="G1404" s="10"/>
      <c r="H1404" s="29"/>
      <c r="I1404" s="10"/>
      <c r="J1404" s="13"/>
    </row>
    <row r="1405" spans="1:10" x14ac:dyDescent="0.25">
      <c r="A1405" s="10"/>
      <c r="B1405" s="10"/>
      <c r="C1405" s="10"/>
      <c r="D1405" s="10"/>
      <c r="E1405" s="215"/>
      <c r="F1405" s="45"/>
      <c r="G1405" s="10"/>
      <c r="H1405" s="29"/>
      <c r="I1405" s="10"/>
      <c r="J1405" s="13"/>
    </row>
    <row r="1406" spans="1:10" x14ac:dyDescent="0.25">
      <c r="A1406" s="10"/>
      <c r="B1406" s="10"/>
      <c r="C1406" s="10"/>
      <c r="D1406" s="10"/>
      <c r="E1406" s="215"/>
      <c r="F1406" s="45"/>
      <c r="G1406" s="10"/>
      <c r="H1406" s="29"/>
      <c r="I1406" s="10"/>
      <c r="J1406" s="13"/>
    </row>
    <row r="1407" spans="1:10" x14ac:dyDescent="0.25">
      <c r="A1407" s="10"/>
      <c r="B1407" s="10"/>
      <c r="C1407" s="10"/>
      <c r="D1407" s="10"/>
      <c r="E1407" s="215"/>
      <c r="F1407" s="45"/>
      <c r="G1407" s="10"/>
      <c r="H1407" s="29"/>
      <c r="I1407" s="10"/>
      <c r="J1407" s="13"/>
    </row>
    <row r="1408" spans="1:10" x14ac:dyDescent="0.25">
      <c r="A1408" s="10"/>
      <c r="B1408" s="10"/>
      <c r="C1408" s="10"/>
      <c r="D1408" s="10"/>
      <c r="E1408" s="215"/>
      <c r="F1408" s="45"/>
      <c r="G1408" s="10"/>
      <c r="H1408" s="29"/>
      <c r="I1408" s="10"/>
      <c r="J1408" s="13"/>
    </row>
    <row r="1409" spans="1:10" x14ac:dyDescent="0.25">
      <c r="A1409" s="10"/>
      <c r="B1409" s="10"/>
      <c r="C1409" s="10"/>
      <c r="D1409" s="10"/>
      <c r="E1409" s="215"/>
      <c r="F1409" s="45"/>
      <c r="G1409" s="10"/>
      <c r="H1409" s="29"/>
      <c r="I1409" s="10"/>
      <c r="J1409" s="13"/>
    </row>
    <row r="1410" spans="1:10" x14ac:dyDescent="0.25">
      <c r="A1410" s="10"/>
      <c r="B1410" s="10"/>
      <c r="C1410" s="10"/>
      <c r="D1410" s="10"/>
      <c r="E1410" s="215"/>
      <c r="F1410" s="45"/>
      <c r="G1410" s="10"/>
      <c r="H1410" s="29"/>
      <c r="I1410" s="10"/>
      <c r="J1410" s="2"/>
    </row>
    <row r="1411" spans="1:10" x14ac:dyDescent="0.25">
      <c r="A1411" s="10"/>
      <c r="B1411" s="10"/>
      <c r="C1411" s="10"/>
      <c r="D1411" s="10"/>
      <c r="E1411" s="215"/>
      <c r="F1411" s="45"/>
      <c r="G1411" s="10"/>
      <c r="H1411" s="29"/>
      <c r="I1411" s="10"/>
      <c r="J1411" s="2"/>
    </row>
    <row r="1412" spans="1:10" x14ac:dyDescent="0.25">
      <c r="A1412" s="10"/>
      <c r="B1412" s="10"/>
      <c r="C1412" s="10"/>
      <c r="D1412" s="10"/>
      <c r="E1412" s="215"/>
      <c r="F1412" s="45"/>
      <c r="G1412" s="10"/>
      <c r="H1412" s="29"/>
      <c r="I1412" s="10"/>
      <c r="J1412" s="2"/>
    </row>
    <row r="1413" spans="1:10" x14ac:dyDescent="0.25">
      <c r="A1413" s="10"/>
      <c r="B1413" s="10"/>
      <c r="C1413" s="10"/>
      <c r="D1413" s="10"/>
      <c r="E1413" s="215"/>
      <c r="F1413" s="45"/>
      <c r="G1413" s="10"/>
      <c r="H1413" s="29"/>
      <c r="I1413" s="10"/>
      <c r="J1413" s="2"/>
    </row>
    <row r="1414" spans="1:10" x14ac:dyDescent="0.25">
      <c r="A1414" s="10"/>
      <c r="B1414" s="10"/>
      <c r="C1414" s="10"/>
      <c r="D1414" s="10"/>
      <c r="E1414" s="215"/>
      <c r="F1414" s="45"/>
      <c r="G1414" s="10"/>
      <c r="H1414" s="29"/>
      <c r="I1414" s="10"/>
      <c r="J1414" s="2"/>
    </row>
    <row r="1415" spans="1:10" x14ac:dyDescent="0.25">
      <c r="A1415" s="10"/>
      <c r="B1415" s="10"/>
      <c r="C1415" s="10"/>
      <c r="D1415" s="10"/>
      <c r="E1415" s="215"/>
      <c r="F1415" s="45"/>
      <c r="G1415" s="10"/>
      <c r="H1415" s="29"/>
      <c r="I1415" s="10"/>
      <c r="J1415" s="2"/>
    </row>
    <row r="1416" spans="1:10" x14ac:dyDescent="0.25">
      <c r="A1416" s="10"/>
      <c r="B1416" s="10"/>
      <c r="C1416" s="10"/>
      <c r="D1416" s="10"/>
      <c r="E1416" s="215"/>
      <c r="F1416" s="45"/>
      <c r="G1416" s="10"/>
      <c r="H1416" s="29"/>
      <c r="I1416" s="10"/>
      <c r="J1416" s="2"/>
    </row>
    <row r="1417" spans="1:10" x14ac:dyDescent="0.25">
      <c r="A1417" s="10"/>
      <c r="B1417" s="10"/>
      <c r="C1417" s="10"/>
      <c r="D1417" s="10"/>
      <c r="E1417" s="215"/>
      <c r="F1417" s="45"/>
      <c r="G1417" s="10"/>
      <c r="H1417" s="29"/>
      <c r="I1417" s="10"/>
      <c r="J1417" s="2"/>
    </row>
    <row r="1418" spans="1:10" x14ac:dyDescent="0.25">
      <c r="A1418" s="10"/>
      <c r="B1418" s="10"/>
      <c r="C1418" s="10"/>
      <c r="D1418" s="10"/>
      <c r="E1418" s="215"/>
      <c r="F1418" s="45"/>
      <c r="G1418" s="10"/>
      <c r="H1418" s="29"/>
      <c r="I1418" s="10"/>
      <c r="J1418" s="2"/>
    </row>
    <row r="1419" spans="1:10" x14ac:dyDescent="0.25">
      <c r="A1419" s="10"/>
      <c r="B1419" s="10"/>
      <c r="C1419" s="10"/>
      <c r="D1419" s="10"/>
      <c r="E1419" s="215"/>
      <c r="F1419" s="45"/>
      <c r="G1419" s="10"/>
      <c r="H1419" s="29"/>
      <c r="I1419" s="10"/>
      <c r="J1419" s="2"/>
    </row>
    <row r="1420" spans="1:10" x14ac:dyDescent="0.25">
      <c r="A1420" s="10"/>
      <c r="B1420" s="10"/>
      <c r="C1420" s="10"/>
      <c r="D1420" s="10"/>
      <c r="E1420" s="215"/>
      <c r="F1420" s="45"/>
      <c r="G1420" s="10"/>
      <c r="H1420" s="29"/>
      <c r="I1420" s="10"/>
      <c r="J1420" s="2"/>
    </row>
    <row r="1421" spans="1:10" x14ac:dyDescent="0.25">
      <c r="A1421" s="10"/>
      <c r="B1421" s="10"/>
      <c r="C1421" s="10"/>
      <c r="D1421" s="10"/>
      <c r="E1421" s="215"/>
      <c r="F1421" s="45"/>
      <c r="G1421" s="10"/>
      <c r="H1421" s="29"/>
      <c r="I1421" s="10"/>
      <c r="J1421" s="2"/>
    </row>
    <row r="1422" spans="1:10" x14ac:dyDescent="0.25">
      <c r="A1422" s="10"/>
      <c r="B1422" s="10"/>
      <c r="C1422" s="10"/>
      <c r="D1422" s="10"/>
      <c r="E1422" s="215"/>
      <c r="F1422" s="45"/>
      <c r="G1422" s="10"/>
      <c r="H1422" s="29"/>
      <c r="I1422" s="10"/>
      <c r="J1422" s="2"/>
    </row>
    <row r="1423" spans="1:10" x14ac:dyDescent="0.25">
      <c r="A1423" s="10"/>
      <c r="B1423" s="10"/>
      <c r="C1423" s="10"/>
      <c r="D1423" s="10"/>
      <c r="E1423" s="215"/>
      <c r="F1423" s="45"/>
      <c r="G1423" s="10"/>
      <c r="H1423" s="29"/>
      <c r="I1423" s="10"/>
      <c r="J1423" s="2"/>
    </row>
    <row r="1424" spans="1:10" x14ac:dyDescent="0.25">
      <c r="A1424" s="10"/>
      <c r="B1424" s="10"/>
      <c r="C1424" s="10"/>
      <c r="D1424" s="10"/>
      <c r="E1424" s="215"/>
      <c r="F1424" s="45"/>
      <c r="G1424" s="10"/>
      <c r="H1424" s="29"/>
      <c r="I1424" s="10"/>
      <c r="J1424" s="2"/>
    </row>
    <row r="1425" spans="1:10" x14ac:dyDescent="0.25">
      <c r="A1425" s="10"/>
      <c r="B1425" s="10"/>
      <c r="C1425" s="10"/>
      <c r="D1425" s="10"/>
      <c r="E1425" s="215"/>
      <c r="F1425" s="45"/>
      <c r="G1425" s="10"/>
      <c r="H1425" s="29"/>
      <c r="I1425" s="10"/>
      <c r="J1425" s="2"/>
    </row>
    <row r="1426" spans="1:10" x14ac:dyDescent="0.25">
      <c r="A1426" s="10"/>
      <c r="B1426" s="10"/>
      <c r="C1426" s="10"/>
      <c r="D1426" s="10"/>
      <c r="E1426" s="215"/>
      <c r="F1426" s="45"/>
      <c r="G1426" s="10"/>
      <c r="H1426" s="29"/>
      <c r="I1426" s="10"/>
      <c r="J1426" s="2"/>
    </row>
    <row r="1427" spans="1:10" x14ac:dyDescent="0.25">
      <c r="A1427" s="10"/>
      <c r="B1427" s="10"/>
      <c r="C1427" s="10"/>
      <c r="D1427" s="10"/>
      <c r="E1427" s="215"/>
      <c r="F1427" s="45"/>
      <c r="G1427" s="10"/>
      <c r="H1427" s="29"/>
      <c r="I1427" s="10"/>
      <c r="J1427" s="2"/>
    </row>
    <row r="1428" spans="1:10" x14ac:dyDescent="0.25">
      <c r="A1428" s="9"/>
      <c r="B1428" s="9"/>
      <c r="C1428" s="9"/>
      <c r="D1428" s="9"/>
      <c r="E1428" s="206"/>
      <c r="F1428" s="46"/>
      <c r="G1428" s="9"/>
      <c r="H1428" s="30"/>
      <c r="I1428" s="9"/>
      <c r="J1428" s="2"/>
    </row>
    <row r="1429" spans="1:10" x14ac:dyDescent="0.25">
      <c r="A1429" s="9"/>
      <c r="B1429" s="9"/>
      <c r="C1429" s="9"/>
      <c r="D1429" s="9"/>
      <c r="E1429" s="206"/>
      <c r="F1429" s="46"/>
      <c r="G1429" s="9"/>
      <c r="H1429" s="30"/>
      <c r="I1429" s="9"/>
      <c r="J1429" s="2"/>
    </row>
    <row r="1430" spans="1:10" x14ac:dyDescent="0.25">
      <c r="A1430" s="9"/>
      <c r="B1430" s="9"/>
      <c r="C1430" s="9"/>
      <c r="D1430" s="9"/>
      <c r="E1430" s="206"/>
      <c r="F1430" s="46"/>
      <c r="G1430" s="9"/>
      <c r="H1430" s="30"/>
      <c r="I1430" s="9"/>
      <c r="J1430" s="2"/>
    </row>
    <row r="1431" spans="1:10" x14ac:dyDescent="0.25">
      <c r="A1431" s="9"/>
      <c r="B1431" s="9"/>
      <c r="C1431" s="9"/>
      <c r="D1431" s="9"/>
      <c r="E1431" s="206"/>
      <c r="F1431" s="46"/>
      <c r="G1431" s="9"/>
      <c r="H1431" s="30"/>
      <c r="I1431" s="9"/>
      <c r="J1431" s="2"/>
    </row>
    <row r="1432" spans="1:10" x14ac:dyDescent="0.25">
      <c r="A1432" s="9"/>
      <c r="B1432" s="9"/>
      <c r="C1432" s="9"/>
      <c r="D1432" s="9"/>
      <c r="E1432" s="206"/>
      <c r="F1432" s="46"/>
      <c r="G1432" s="9"/>
      <c r="H1432" s="30"/>
      <c r="I1432" s="9"/>
      <c r="J1432" s="2"/>
    </row>
    <row r="1433" spans="1:10" x14ac:dyDescent="0.25">
      <c r="A1433" s="9"/>
      <c r="B1433" s="9"/>
      <c r="C1433" s="9"/>
      <c r="D1433" s="9"/>
      <c r="E1433" s="206"/>
      <c r="F1433" s="46"/>
      <c r="G1433" s="9"/>
      <c r="H1433" s="30"/>
      <c r="I1433" s="9"/>
      <c r="J1433" s="2"/>
    </row>
    <row r="1434" spans="1:10" x14ac:dyDescent="0.25">
      <c r="A1434" s="9"/>
      <c r="B1434" s="9"/>
      <c r="C1434" s="9"/>
      <c r="D1434" s="9"/>
      <c r="E1434" s="206"/>
      <c r="F1434" s="46"/>
      <c r="G1434" s="9"/>
      <c r="H1434" s="30"/>
      <c r="I1434" s="9"/>
      <c r="J1434" s="2"/>
    </row>
    <row r="1435" spans="1:10" x14ac:dyDescent="0.25">
      <c r="A1435" s="9"/>
      <c r="B1435" s="9"/>
      <c r="C1435" s="9"/>
      <c r="D1435" s="9"/>
      <c r="E1435" s="206"/>
      <c r="F1435" s="46"/>
      <c r="G1435" s="9"/>
      <c r="H1435" s="30"/>
      <c r="I1435" s="9"/>
      <c r="J1435" s="2"/>
    </row>
    <row r="1436" spans="1:10" x14ac:dyDescent="0.25">
      <c r="A1436" s="9"/>
      <c r="B1436" s="9"/>
      <c r="C1436" s="9"/>
      <c r="D1436" s="9"/>
      <c r="E1436" s="206"/>
      <c r="F1436" s="46"/>
      <c r="G1436" s="9"/>
      <c r="H1436" s="30"/>
      <c r="I1436" s="9"/>
      <c r="J1436" s="2"/>
    </row>
    <row r="1437" spans="1:10" x14ac:dyDescent="0.25">
      <c r="A1437" s="9"/>
      <c r="B1437" s="9"/>
      <c r="C1437" s="9"/>
      <c r="D1437" s="9"/>
      <c r="E1437" s="206"/>
      <c r="F1437" s="46"/>
      <c r="G1437" s="9"/>
      <c r="H1437" s="30"/>
      <c r="I1437" s="9"/>
      <c r="J1437" s="2"/>
    </row>
    <row r="1438" spans="1:10" x14ac:dyDescent="0.25">
      <c r="J1438" s="2"/>
    </row>
    <row r="1439" spans="1:10" x14ac:dyDescent="0.25">
      <c r="J1439" s="2"/>
    </row>
    <row r="1440" spans="1:10" x14ac:dyDescent="0.25">
      <c r="J1440" s="2"/>
    </row>
    <row r="1441" spans="10:10" x14ac:dyDescent="0.25">
      <c r="J1441" s="2"/>
    </row>
    <row r="1442" spans="10:10" x14ac:dyDescent="0.25">
      <c r="J1442" s="2"/>
    </row>
    <row r="1443" spans="10:10" x14ac:dyDescent="0.25">
      <c r="J1443" s="2"/>
    </row>
    <row r="1444" spans="10:10" x14ac:dyDescent="0.25">
      <c r="J1444" s="2"/>
    </row>
    <row r="1445" spans="10:10" x14ac:dyDescent="0.25">
      <c r="J1445" s="2"/>
    </row>
    <row r="1446" spans="10:10" x14ac:dyDescent="0.25">
      <c r="J1446" s="2"/>
    </row>
    <row r="1447" spans="10:10" x14ac:dyDescent="0.25">
      <c r="J1447" s="2"/>
    </row>
    <row r="1448" spans="10:10" x14ac:dyDescent="0.25">
      <c r="J1448" s="2"/>
    </row>
    <row r="1449" spans="10:10" x14ac:dyDescent="0.25">
      <c r="J1449" s="2"/>
    </row>
    <row r="1450" spans="10:10" x14ac:dyDescent="0.25">
      <c r="J1450" s="2"/>
    </row>
    <row r="1451" spans="10:10" x14ac:dyDescent="0.25">
      <c r="J1451" s="2"/>
    </row>
    <row r="1452" spans="10:10" x14ac:dyDescent="0.25">
      <c r="J1452" s="2"/>
    </row>
    <row r="1453" spans="10:10" x14ac:dyDescent="0.25">
      <c r="J1453" s="2"/>
    </row>
    <row r="1454" spans="10:10" x14ac:dyDescent="0.25">
      <c r="J1454" s="2"/>
    </row>
    <row r="1455" spans="10:10" x14ac:dyDescent="0.25">
      <c r="J1455" s="2"/>
    </row>
    <row r="1456" spans="10:10" x14ac:dyDescent="0.25">
      <c r="J1456" s="2"/>
    </row>
    <row r="1457" spans="10:10" x14ac:dyDescent="0.25">
      <c r="J1457" s="2"/>
    </row>
    <row r="1458" spans="10:10" x14ac:dyDescent="0.25">
      <c r="J1458" s="2"/>
    </row>
    <row r="1459" spans="10:10" x14ac:dyDescent="0.25">
      <c r="J1459" s="2"/>
    </row>
    <row r="1460" spans="10:10" x14ac:dyDescent="0.25">
      <c r="J1460" s="2"/>
    </row>
    <row r="1461" spans="10:10" x14ac:dyDescent="0.25">
      <c r="J1461" s="2"/>
    </row>
    <row r="1462" spans="10:10" x14ac:dyDescent="0.25">
      <c r="J1462" s="2"/>
    </row>
    <row r="1463" spans="10:10" x14ac:dyDescent="0.25">
      <c r="J1463" s="2"/>
    </row>
    <row r="1464" spans="10:10" x14ac:dyDescent="0.25">
      <c r="J1464" s="2"/>
    </row>
    <row r="1465" spans="10:10" x14ac:dyDescent="0.25">
      <c r="J1465" s="2"/>
    </row>
    <row r="1466" spans="10:10" x14ac:dyDescent="0.25">
      <c r="J1466" s="2"/>
    </row>
    <row r="1467" spans="10:10" x14ac:dyDescent="0.25">
      <c r="J1467" s="2"/>
    </row>
    <row r="1468" spans="10:10" x14ac:dyDescent="0.25">
      <c r="J1468" s="2"/>
    </row>
    <row r="1469" spans="10:10" x14ac:dyDescent="0.25">
      <c r="J1469" s="2"/>
    </row>
    <row r="1470" spans="10:10" x14ac:dyDescent="0.25">
      <c r="J1470" s="2"/>
    </row>
    <row r="1471" spans="10:10" x14ac:dyDescent="0.25">
      <c r="J1471" s="2"/>
    </row>
    <row r="1472" spans="10:10" x14ac:dyDescent="0.25">
      <c r="J1472" s="2"/>
    </row>
    <row r="1473" spans="10:10" x14ac:dyDescent="0.25">
      <c r="J1473" s="2"/>
    </row>
    <row r="1474" spans="10:10" x14ac:dyDescent="0.25">
      <c r="J1474" s="2"/>
    </row>
    <row r="1475" spans="10:10" x14ac:dyDescent="0.25">
      <c r="J1475" s="2"/>
    </row>
    <row r="1476" spans="10:10" x14ac:dyDescent="0.25">
      <c r="J1476" s="2"/>
    </row>
    <row r="1477" spans="10:10" x14ac:dyDescent="0.25">
      <c r="J1477" s="2"/>
    </row>
    <row r="1478" spans="10:10" x14ac:dyDescent="0.25">
      <c r="J1478" s="2"/>
    </row>
    <row r="1479" spans="10:10" x14ac:dyDescent="0.25">
      <c r="J1479" s="2"/>
    </row>
    <row r="1480" spans="10:10" x14ac:dyDescent="0.25">
      <c r="J1480" s="2"/>
    </row>
    <row r="1481" spans="10:10" x14ac:dyDescent="0.25">
      <c r="J1481" s="2"/>
    </row>
    <row r="1482" spans="10:10" x14ac:dyDescent="0.25">
      <c r="J1482" s="2"/>
    </row>
    <row r="1483" spans="10:10" x14ac:dyDescent="0.25">
      <c r="J1483" s="2"/>
    </row>
    <row r="1484" spans="10:10" x14ac:dyDescent="0.25">
      <c r="J1484" s="2"/>
    </row>
    <row r="1485" spans="10:10" x14ac:dyDescent="0.25">
      <c r="J1485" s="2"/>
    </row>
    <row r="1486" spans="10:10" x14ac:dyDescent="0.25">
      <c r="J1486" s="2"/>
    </row>
    <row r="1487" spans="10:10" x14ac:dyDescent="0.25">
      <c r="J1487" s="2"/>
    </row>
    <row r="1488" spans="10:10" x14ac:dyDescent="0.25">
      <c r="J1488" s="2"/>
    </row>
    <row r="1489" spans="10:10" x14ac:dyDescent="0.25">
      <c r="J1489" s="2"/>
    </row>
    <row r="1490" spans="10:10" x14ac:dyDescent="0.25">
      <c r="J1490" s="2"/>
    </row>
    <row r="1491" spans="10:10" x14ac:dyDescent="0.25">
      <c r="J1491" s="2"/>
    </row>
    <row r="1492" spans="10:10" x14ac:dyDescent="0.25">
      <c r="J1492" s="2"/>
    </row>
    <row r="1493" spans="10:10" x14ac:dyDescent="0.25">
      <c r="J1493" s="2"/>
    </row>
    <row r="1494" spans="10:10" x14ac:dyDescent="0.25">
      <c r="J1494" s="2"/>
    </row>
    <row r="1495" spans="10:10" x14ac:dyDescent="0.25">
      <c r="J1495" s="2"/>
    </row>
    <row r="1496" spans="10:10" x14ac:dyDescent="0.25">
      <c r="J1496" s="2"/>
    </row>
    <row r="1497" spans="10:10" x14ac:dyDescent="0.25">
      <c r="J1497" s="2"/>
    </row>
    <row r="1498" spans="10:10" x14ac:dyDescent="0.25">
      <c r="J1498" s="2"/>
    </row>
    <row r="1499" spans="10:10" x14ac:dyDescent="0.25">
      <c r="J1499" s="2"/>
    </row>
    <row r="1500" spans="10:10" x14ac:dyDescent="0.25">
      <c r="J1500" s="2"/>
    </row>
  </sheetData>
  <mergeCells count="86">
    <mergeCell ref="B187:C187"/>
    <mergeCell ref="B188:C188"/>
    <mergeCell ref="B71:C71"/>
    <mergeCell ref="B73:C73"/>
    <mergeCell ref="B138:C138"/>
    <mergeCell ref="B179:C179"/>
    <mergeCell ref="B183:C183"/>
    <mergeCell ref="B185:C185"/>
    <mergeCell ref="B186:C186"/>
    <mergeCell ref="D261:H261"/>
    <mergeCell ref="D207:H207"/>
    <mergeCell ref="B209:I209"/>
    <mergeCell ref="D235:H235"/>
    <mergeCell ref="D65:H65"/>
    <mergeCell ref="B257:I257"/>
    <mergeCell ref="D259:H259"/>
    <mergeCell ref="B258:C258"/>
    <mergeCell ref="A210:I210"/>
    <mergeCell ref="A223:I223"/>
    <mergeCell ref="A140:I140"/>
    <mergeCell ref="B172:I172"/>
    <mergeCell ref="D170:H170"/>
    <mergeCell ref="A92:I92"/>
    <mergeCell ref="A134:I134"/>
    <mergeCell ref="A137:I137"/>
    <mergeCell ref="A1:D1"/>
    <mergeCell ref="D89:H89"/>
    <mergeCell ref="A2:D2"/>
    <mergeCell ref="B25:I25"/>
    <mergeCell ref="D56:H56"/>
    <mergeCell ref="D23:H23"/>
    <mergeCell ref="A3:D3"/>
    <mergeCell ref="B67:I67"/>
    <mergeCell ref="D75:H75"/>
    <mergeCell ref="B13:C13"/>
    <mergeCell ref="D82:H82"/>
    <mergeCell ref="B84:I84"/>
    <mergeCell ref="B77:I77"/>
    <mergeCell ref="B58:I58"/>
    <mergeCell ref="A26:I26"/>
    <mergeCell ref="A6:D6"/>
    <mergeCell ref="B59:C59"/>
    <mergeCell ref="A43:I43"/>
    <mergeCell ref="A139:I139"/>
    <mergeCell ref="B91:I91"/>
    <mergeCell ref="A109:I109"/>
    <mergeCell ref="A93:I93"/>
    <mergeCell ref="A103:I103"/>
    <mergeCell ref="B118:C118"/>
    <mergeCell ref="B114:C114"/>
    <mergeCell ref="B115:C115"/>
    <mergeCell ref="B116:C116"/>
    <mergeCell ref="B117:C117"/>
    <mergeCell ref="B113:C113"/>
    <mergeCell ref="A37:I37"/>
    <mergeCell ref="A4:D4"/>
    <mergeCell ref="A48:I48"/>
    <mergeCell ref="B55:C55"/>
    <mergeCell ref="B61:C61"/>
    <mergeCell ref="A8:I8"/>
    <mergeCell ref="B12:I12"/>
    <mergeCell ref="G9:H9"/>
    <mergeCell ref="D9:D10"/>
    <mergeCell ref="E9:E10"/>
    <mergeCell ref="B9:B10"/>
    <mergeCell ref="A9:A10"/>
    <mergeCell ref="I9:I10"/>
    <mergeCell ref="C9:C10"/>
    <mergeCell ref="F9:F10"/>
    <mergeCell ref="A7:I7"/>
    <mergeCell ref="B237:I237"/>
    <mergeCell ref="D245:H245"/>
    <mergeCell ref="B247:I247"/>
    <mergeCell ref="D255:H255"/>
    <mergeCell ref="A143:I143"/>
    <mergeCell ref="A147:I147"/>
    <mergeCell ref="A166:I166"/>
    <mergeCell ref="B219:C219"/>
    <mergeCell ref="B220:C220"/>
    <mergeCell ref="B221:C221"/>
    <mergeCell ref="B189:C189"/>
    <mergeCell ref="B217:C217"/>
    <mergeCell ref="B218:C218"/>
    <mergeCell ref="B155:C155"/>
    <mergeCell ref="B156:C156"/>
    <mergeCell ref="B160:C160"/>
  </mergeCells>
  <phoneticPr fontId="64" type="noConversion"/>
  <printOptions horizontalCentered="1" verticalCentered="1"/>
  <pageMargins left="0.51181102362204722" right="0.51181102362204722" top="0.78740157480314965" bottom="1.1811023622047245" header="0.31496062992125984" footer="0.31496062992125984"/>
  <pageSetup paperSize="9" scale="84" fitToHeight="100" orientation="landscape" r:id="rId1"/>
  <headerFooter>
    <oddHeader>&amp;C&amp;G</oddHeader>
    <oddFooter>&amp;C&amp;G</oddFooter>
  </headerFooter>
  <rowBreaks count="10" manualBreakCount="10">
    <brk id="35" max="8" man="1"/>
    <brk id="47" max="8" man="1"/>
    <brk id="63" max="8" man="1"/>
    <brk id="82" max="8" man="1"/>
    <brk id="101" max="8" man="1"/>
    <brk id="137" max="8" man="1"/>
    <brk id="153" max="8" man="1"/>
    <brk id="168" max="8" man="1"/>
    <brk id="207" max="8" man="1"/>
    <brk id="222" max="8"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D60"/>
  <sheetViews>
    <sheetView showGridLines="0" tabSelected="1" showWhiteSpace="0" view="pageBreakPreview" topLeftCell="A7" zoomScaleNormal="100" zoomScaleSheetLayoutView="100" workbookViewId="0">
      <selection activeCell="H23" sqref="H23"/>
    </sheetView>
  </sheetViews>
  <sheetFormatPr defaultColWidth="11.42578125" defaultRowHeight="15" x14ac:dyDescent="0.25"/>
  <cols>
    <col min="1" max="1" width="15" style="56" customWidth="1"/>
    <col min="2" max="2" width="22.140625" style="56" customWidth="1"/>
    <col min="3" max="4" width="24.85546875" style="57" customWidth="1"/>
    <col min="5" max="5" width="20" style="99" bestFit="1" customWidth="1"/>
    <col min="6" max="8" width="17.85546875" style="99" bestFit="1" customWidth="1"/>
    <col min="9" max="9" width="16.42578125" style="99" bestFit="1" customWidth="1"/>
    <col min="10" max="10" width="19.85546875" style="99" bestFit="1" customWidth="1"/>
    <col min="11" max="13" width="20" style="101" customWidth="1"/>
    <col min="14" max="14" width="21.140625" style="60" bestFit="1" customWidth="1"/>
    <col min="15" max="17" width="11.42578125" style="56"/>
    <col min="18" max="18" width="12.85546875" style="56" bestFit="1" customWidth="1"/>
    <col min="19" max="16384" width="11.42578125" style="56"/>
  </cols>
  <sheetData>
    <row r="1" spans="1:22" customFormat="1" x14ac:dyDescent="0.25">
      <c r="A1" s="637" t="s">
        <v>13151</v>
      </c>
      <c r="B1" s="637"/>
      <c r="C1" s="637"/>
      <c r="D1" s="637"/>
      <c r="E1" s="637" t="s">
        <v>11456</v>
      </c>
      <c r="F1" s="637"/>
      <c r="G1" s="637"/>
      <c r="H1" s="637"/>
      <c r="I1" s="637"/>
      <c r="J1" s="637"/>
      <c r="K1" s="101"/>
      <c r="L1" s="101"/>
      <c r="M1" s="101"/>
      <c r="N1" s="5"/>
    </row>
    <row r="2" spans="1:22" customFormat="1" x14ac:dyDescent="0.25">
      <c r="A2" s="637" t="s">
        <v>10734</v>
      </c>
      <c r="B2" s="637"/>
      <c r="C2" s="637"/>
      <c r="D2" s="637"/>
      <c r="E2" s="637" t="s">
        <v>11457</v>
      </c>
      <c r="F2" s="637"/>
      <c r="G2" s="637"/>
      <c r="H2" s="637"/>
      <c r="I2" s="637"/>
      <c r="J2" s="637"/>
      <c r="K2" s="101"/>
      <c r="L2" s="101"/>
      <c r="M2" s="101"/>
      <c r="N2" s="5"/>
    </row>
    <row r="3" spans="1:22" customFormat="1" x14ac:dyDescent="0.25">
      <c r="A3" s="637" t="s">
        <v>10735</v>
      </c>
      <c r="B3" s="637"/>
      <c r="C3" s="637"/>
      <c r="D3" s="637"/>
      <c r="E3" s="637" t="s">
        <v>11458</v>
      </c>
      <c r="F3" s="637"/>
      <c r="G3" s="637"/>
      <c r="H3" s="637"/>
      <c r="I3" s="637"/>
      <c r="J3" s="637"/>
      <c r="K3" s="101"/>
      <c r="L3" s="101"/>
      <c r="M3" s="101"/>
      <c r="N3" s="5"/>
    </row>
    <row r="4" spans="1:22" customFormat="1" x14ac:dyDescent="0.25">
      <c r="A4" s="637" t="s">
        <v>11454</v>
      </c>
      <c r="B4" s="637"/>
      <c r="C4" s="637"/>
      <c r="D4" s="637"/>
      <c r="E4" s="637" t="s">
        <v>11455</v>
      </c>
      <c r="F4" s="637"/>
      <c r="G4" s="637"/>
      <c r="H4" s="637"/>
      <c r="I4" s="637"/>
      <c r="J4" s="637"/>
      <c r="K4" s="101"/>
      <c r="L4" s="101"/>
      <c r="M4" s="101"/>
      <c r="N4" s="5"/>
    </row>
    <row r="5" spans="1:22" customFormat="1" x14ac:dyDescent="0.25">
      <c r="A5" s="637" t="s">
        <v>13153</v>
      </c>
      <c r="B5" s="637"/>
      <c r="C5" s="637"/>
      <c r="D5" s="637"/>
      <c r="E5" s="714"/>
      <c r="F5" s="714"/>
      <c r="G5" s="714"/>
      <c r="H5" s="714"/>
      <c r="I5" s="714"/>
      <c r="J5" s="714"/>
      <c r="K5" s="101"/>
      <c r="L5" s="101"/>
      <c r="M5" s="101"/>
      <c r="N5" s="5"/>
    </row>
    <row r="6" spans="1:22" s="356" customFormat="1" ht="15.75" thickBot="1" x14ac:dyDescent="0.3">
      <c r="A6" s="637" t="s">
        <v>10598</v>
      </c>
      <c r="B6" s="637"/>
      <c r="C6" s="637"/>
      <c r="D6" s="717"/>
      <c r="E6" s="448"/>
      <c r="F6" s="442"/>
      <c r="G6" s="442"/>
      <c r="H6" s="442"/>
      <c r="I6" s="442"/>
      <c r="J6" s="443"/>
      <c r="K6" s="101"/>
      <c r="L6" s="101"/>
      <c r="M6" s="101"/>
      <c r="N6" s="357"/>
    </row>
    <row r="7" spans="1:22" ht="16.5" thickBot="1" x14ac:dyDescent="0.3">
      <c r="A7" s="720" t="s">
        <v>3485</v>
      </c>
      <c r="B7" s="721"/>
      <c r="C7" s="721"/>
      <c r="D7" s="721"/>
      <c r="E7" s="721"/>
      <c r="F7" s="721"/>
      <c r="G7" s="721"/>
      <c r="H7" s="721"/>
      <c r="I7" s="722"/>
      <c r="J7" s="723"/>
      <c r="K7" s="160"/>
      <c r="L7" s="160"/>
      <c r="M7" s="160"/>
      <c r="N7" s="160"/>
    </row>
    <row r="8" spans="1:22" ht="15.75" x14ac:dyDescent="0.25">
      <c r="A8" s="712" t="s">
        <v>3465</v>
      </c>
      <c r="B8" s="712" t="s">
        <v>3466</v>
      </c>
      <c r="C8" s="718" t="s">
        <v>3467</v>
      </c>
      <c r="D8" s="718" t="s">
        <v>3486</v>
      </c>
      <c r="E8" s="718"/>
      <c r="F8" s="718"/>
      <c r="G8" s="718"/>
      <c r="H8" s="718"/>
      <c r="I8" s="222"/>
      <c r="J8" s="223" t="s">
        <v>3487</v>
      </c>
      <c r="K8" s="161"/>
      <c r="L8" s="161"/>
      <c r="M8" s="161"/>
      <c r="Q8" s="85"/>
    </row>
    <row r="9" spans="1:22" ht="16.5" thickBot="1" x14ac:dyDescent="0.3">
      <c r="A9" s="713"/>
      <c r="B9" s="713"/>
      <c r="C9" s="719"/>
      <c r="D9" s="195" t="s">
        <v>3488</v>
      </c>
      <c r="E9" s="170" t="s">
        <v>3489</v>
      </c>
      <c r="F9" s="195" t="s">
        <v>8583</v>
      </c>
      <c r="G9" s="170" t="s">
        <v>8584</v>
      </c>
      <c r="H9" s="195" t="s">
        <v>8585</v>
      </c>
      <c r="I9" s="221" t="s">
        <v>10533</v>
      </c>
      <c r="J9" s="197"/>
      <c r="K9" s="60"/>
      <c r="L9" s="60"/>
      <c r="M9" s="162"/>
    </row>
    <row r="10" spans="1:22" s="86" customFormat="1" ht="16.5" thickBot="1" x14ac:dyDescent="0.3">
      <c r="A10" s="708">
        <v>1</v>
      </c>
      <c r="B10" s="709" t="str">
        <f>'RESUMO DO ORÇAMENTO'!B11</f>
        <v>SERVIÇOS PRELIMINARES</v>
      </c>
      <c r="C10" s="131">
        <f>'RESUMO DO ORÇAMENTO'!C11</f>
        <v>245620.16999999998</v>
      </c>
      <c r="D10" s="347">
        <v>1</v>
      </c>
      <c r="E10" s="132">
        <v>0</v>
      </c>
      <c r="F10" s="132">
        <v>0</v>
      </c>
      <c r="G10" s="132">
        <v>0</v>
      </c>
      <c r="H10" s="132">
        <v>0</v>
      </c>
      <c r="I10" s="132">
        <v>0</v>
      </c>
      <c r="J10" s="198">
        <f t="shared" ref="J10:J33" si="0">SUM(D10:I10)</f>
        <v>1</v>
      </c>
      <c r="K10" s="163"/>
      <c r="L10" s="163"/>
      <c r="M10" s="164"/>
      <c r="N10" s="165"/>
      <c r="O10" s="157"/>
      <c r="P10" s="88"/>
      <c r="Q10" s="87"/>
      <c r="R10" s="89"/>
      <c r="S10" s="90"/>
      <c r="T10" s="90"/>
      <c r="U10" s="90"/>
      <c r="V10" s="89"/>
    </row>
    <row r="11" spans="1:22" s="92" customFormat="1" ht="18.75" thickBot="1" x14ac:dyDescent="0.3">
      <c r="A11" s="708"/>
      <c r="B11" s="709"/>
      <c r="C11" s="131"/>
      <c r="D11" s="131">
        <f t="shared" ref="D11:I11" si="1">$C10*D10</f>
        <v>245620.16999999998</v>
      </c>
      <c r="E11" s="131">
        <f t="shared" si="1"/>
        <v>0</v>
      </c>
      <c r="F11" s="131">
        <f t="shared" si="1"/>
        <v>0</v>
      </c>
      <c r="G11" s="131">
        <f t="shared" si="1"/>
        <v>0</v>
      </c>
      <c r="H11" s="131">
        <f t="shared" si="1"/>
        <v>0</v>
      </c>
      <c r="I11" s="131">
        <f t="shared" si="1"/>
        <v>0</v>
      </c>
      <c r="J11" s="199">
        <f t="shared" si="0"/>
        <v>245620.16999999998</v>
      </c>
      <c r="K11" s="163"/>
      <c r="L11" s="163"/>
      <c r="M11" s="164"/>
      <c r="N11" s="53"/>
      <c r="O11" s="158"/>
      <c r="P11" s="93"/>
      <c r="Q11" s="87"/>
      <c r="R11" s="89"/>
      <c r="S11" s="89"/>
      <c r="T11" s="94"/>
      <c r="U11" s="90"/>
      <c r="V11" s="89"/>
    </row>
    <row r="12" spans="1:22" s="86" customFormat="1" ht="16.5" thickBot="1" x14ac:dyDescent="0.3">
      <c r="A12" s="708">
        <v>2</v>
      </c>
      <c r="B12" s="709" t="str">
        <f>'RESUMO DO ORÇAMENTO'!B12</f>
        <v>ESTRUTURAL</v>
      </c>
      <c r="C12" s="131">
        <f>'RESUMO DO ORÇAMENTO'!C12</f>
        <v>583529.37999999989</v>
      </c>
      <c r="D12" s="132">
        <v>0.5</v>
      </c>
      <c r="E12" s="132">
        <v>0.5</v>
      </c>
      <c r="F12" s="132">
        <v>0</v>
      </c>
      <c r="G12" s="132">
        <v>0</v>
      </c>
      <c r="H12" s="132">
        <v>0</v>
      </c>
      <c r="I12" s="132">
        <v>0</v>
      </c>
      <c r="J12" s="198">
        <f t="shared" si="0"/>
        <v>1</v>
      </c>
      <c r="K12" s="163"/>
      <c r="L12" s="163"/>
      <c r="M12" s="164"/>
      <c r="N12" s="53"/>
      <c r="O12" s="159"/>
      <c r="P12" s="88"/>
      <c r="Q12" s="95"/>
      <c r="R12" s="96"/>
      <c r="S12" s="89"/>
      <c r="T12" s="89"/>
      <c r="U12" s="90"/>
      <c r="V12" s="89"/>
    </row>
    <row r="13" spans="1:22" s="92" customFormat="1" ht="16.5" thickBot="1" x14ac:dyDescent="0.3">
      <c r="A13" s="708"/>
      <c r="B13" s="709"/>
      <c r="C13" s="131"/>
      <c r="D13" s="131">
        <f t="shared" ref="D13:I13" si="2">$C12*D12</f>
        <v>291764.68999999994</v>
      </c>
      <c r="E13" s="131">
        <f t="shared" si="2"/>
        <v>291764.68999999994</v>
      </c>
      <c r="F13" s="131">
        <f t="shared" si="2"/>
        <v>0</v>
      </c>
      <c r="G13" s="131">
        <f t="shared" si="2"/>
        <v>0</v>
      </c>
      <c r="H13" s="131">
        <f t="shared" si="2"/>
        <v>0</v>
      </c>
      <c r="I13" s="131">
        <f t="shared" si="2"/>
        <v>0</v>
      </c>
      <c r="J13" s="199">
        <f t="shared" si="0"/>
        <v>583529.37999999989</v>
      </c>
      <c r="K13" s="196"/>
      <c r="L13" s="163"/>
      <c r="M13" s="164"/>
      <c r="N13" s="166"/>
      <c r="O13" s="159"/>
      <c r="P13" s="88"/>
      <c r="Q13" s="95"/>
      <c r="R13" s="96"/>
      <c r="S13" s="89"/>
      <c r="T13" s="89"/>
      <c r="U13" s="90"/>
      <c r="V13" s="89"/>
    </row>
    <row r="14" spans="1:22" s="86" customFormat="1" ht="16.5" thickBot="1" x14ac:dyDescent="0.3">
      <c r="A14" s="708">
        <v>3</v>
      </c>
      <c r="B14" s="709" t="str">
        <f>'RESUMO DO ORÇAMENTO'!B13</f>
        <v>PISOS</v>
      </c>
      <c r="C14" s="131">
        <f>'RESUMO DO ORÇAMENTO'!C13</f>
        <v>334330.83999999997</v>
      </c>
      <c r="D14" s="132">
        <v>0</v>
      </c>
      <c r="E14" s="132">
        <v>0.25</v>
      </c>
      <c r="F14" s="132">
        <v>0.75</v>
      </c>
      <c r="G14" s="132">
        <v>0</v>
      </c>
      <c r="H14" s="132">
        <v>0</v>
      </c>
      <c r="I14" s="132">
        <v>0</v>
      </c>
      <c r="J14" s="198">
        <f t="shared" si="0"/>
        <v>1</v>
      </c>
      <c r="K14" s="163"/>
      <c r="L14" s="163"/>
      <c r="M14" s="164"/>
      <c r="N14" s="166"/>
      <c r="O14" s="159"/>
      <c r="P14" s="88"/>
      <c r="Q14" s="95"/>
      <c r="R14" s="96"/>
      <c r="S14" s="89"/>
      <c r="T14" s="89"/>
      <c r="U14" s="90"/>
      <c r="V14" s="89"/>
    </row>
    <row r="15" spans="1:22" s="92" customFormat="1" ht="16.5" thickBot="1" x14ac:dyDescent="0.3">
      <c r="A15" s="708"/>
      <c r="B15" s="709"/>
      <c r="C15" s="131"/>
      <c r="D15" s="131">
        <f t="shared" ref="D15:I15" si="3">$C14*D14</f>
        <v>0</v>
      </c>
      <c r="E15" s="131">
        <f t="shared" si="3"/>
        <v>83582.709999999992</v>
      </c>
      <c r="F15" s="131">
        <f t="shared" si="3"/>
        <v>250748.12999999998</v>
      </c>
      <c r="G15" s="131">
        <f t="shared" si="3"/>
        <v>0</v>
      </c>
      <c r="H15" s="131">
        <f t="shared" si="3"/>
        <v>0</v>
      </c>
      <c r="I15" s="131">
        <f t="shared" si="3"/>
        <v>0</v>
      </c>
      <c r="J15" s="199">
        <f t="shared" si="0"/>
        <v>334330.83999999997</v>
      </c>
      <c r="K15" s="163"/>
      <c r="L15" s="163"/>
      <c r="M15" s="163"/>
      <c r="N15" s="163"/>
      <c r="O15" s="91"/>
    </row>
    <row r="16" spans="1:22" s="86" customFormat="1" ht="16.5" thickBot="1" x14ac:dyDescent="0.3">
      <c r="A16" s="708">
        <v>4</v>
      </c>
      <c r="B16" s="709" t="str">
        <f>'RESUMO DO ORÇAMENTO'!B14</f>
        <v>PAREDES E ESQUADRIAS</v>
      </c>
      <c r="C16" s="131">
        <f>'RESUMO DO ORÇAMENTO'!C14</f>
        <v>238446.87</v>
      </c>
      <c r="D16" s="132">
        <v>0</v>
      </c>
      <c r="E16" s="132">
        <v>0</v>
      </c>
      <c r="F16" s="132">
        <v>0</v>
      </c>
      <c r="G16" s="132">
        <v>1</v>
      </c>
      <c r="H16" s="132">
        <v>0</v>
      </c>
      <c r="I16" s="132">
        <v>0</v>
      </c>
      <c r="J16" s="198">
        <f t="shared" si="0"/>
        <v>1</v>
      </c>
      <c r="K16" s="163"/>
      <c r="L16" s="163"/>
      <c r="M16" s="164"/>
      <c r="N16" s="166"/>
      <c r="O16" s="182"/>
      <c r="P16" s="88"/>
      <c r="Q16" s="183"/>
      <c r="R16" s="96"/>
      <c r="S16" s="89"/>
      <c r="T16" s="89"/>
      <c r="U16" s="90"/>
      <c r="V16" s="89"/>
    </row>
    <row r="17" spans="1:22" s="92" customFormat="1" ht="16.5" thickBot="1" x14ac:dyDescent="0.3">
      <c r="A17" s="708"/>
      <c r="B17" s="709"/>
      <c r="C17" s="131"/>
      <c r="D17" s="131">
        <f t="shared" ref="D17:I17" si="4">$C16*D16</f>
        <v>0</v>
      </c>
      <c r="E17" s="131">
        <f t="shared" si="4"/>
        <v>0</v>
      </c>
      <c r="F17" s="131">
        <f t="shared" si="4"/>
        <v>0</v>
      </c>
      <c r="G17" s="131">
        <f t="shared" si="4"/>
        <v>238446.87</v>
      </c>
      <c r="H17" s="131">
        <f t="shared" si="4"/>
        <v>0</v>
      </c>
      <c r="I17" s="131">
        <f t="shared" si="4"/>
        <v>0</v>
      </c>
      <c r="J17" s="199">
        <f t="shared" si="0"/>
        <v>238446.87</v>
      </c>
      <c r="K17" s="163"/>
      <c r="L17" s="163"/>
      <c r="M17" s="163"/>
      <c r="N17" s="163"/>
      <c r="O17" s="91"/>
    </row>
    <row r="18" spans="1:22" s="86" customFormat="1" ht="16.5" thickBot="1" x14ac:dyDescent="0.3">
      <c r="A18" s="708">
        <v>5</v>
      </c>
      <c r="B18" s="709" t="str">
        <f>'RESUMO DO ORÇAMENTO'!B15</f>
        <v>REVESTIMENTOS E PINTURA</v>
      </c>
      <c r="C18" s="131">
        <f>'RESUMO DO ORÇAMENTO'!C15</f>
        <v>44966.7</v>
      </c>
      <c r="D18" s="132">
        <v>0</v>
      </c>
      <c r="E18" s="132">
        <v>0</v>
      </c>
      <c r="F18" s="132">
        <v>0</v>
      </c>
      <c r="G18" s="132">
        <v>0</v>
      </c>
      <c r="H18" s="132">
        <v>0</v>
      </c>
      <c r="I18" s="132">
        <v>1</v>
      </c>
      <c r="J18" s="198">
        <f t="shared" si="0"/>
        <v>1</v>
      </c>
      <c r="K18" s="163"/>
      <c r="L18" s="163"/>
      <c r="M18" s="164"/>
      <c r="N18" s="166"/>
      <c r="O18" s="182"/>
      <c r="P18" s="88"/>
      <c r="Q18" s="183"/>
      <c r="R18" s="96"/>
      <c r="S18" s="89"/>
      <c r="T18" s="89"/>
      <c r="U18" s="90"/>
      <c r="V18" s="89"/>
    </row>
    <row r="19" spans="1:22" s="92" customFormat="1" ht="16.5" thickBot="1" x14ac:dyDescent="0.3">
      <c r="A19" s="708"/>
      <c r="B19" s="709"/>
      <c r="C19" s="131"/>
      <c r="D19" s="131">
        <f t="shared" ref="D19:I19" si="5">$C18*D18</f>
        <v>0</v>
      </c>
      <c r="E19" s="131">
        <f t="shared" si="5"/>
        <v>0</v>
      </c>
      <c r="F19" s="131">
        <f t="shared" si="5"/>
        <v>0</v>
      </c>
      <c r="G19" s="131">
        <f t="shared" si="5"/>
        <v>0</v>
      </c>
      <c r="H19" s="131">
        <f t="shared" si="5"/>
        <v>0</v>
      </c>
      <c r="I19" s="131">
        <f t="shared" si="5"/>
        <v>44966.7</v>
      </c>
      <c r="J19" s="199">
        <f t="shared" si="0"/>
        <v>44966.7</v>
      </c>
      <c r="K19" s="163"/>
      <c r="L19" s="163"/>
      <c r="M19" s="163"/>
      <c r="N19" s="163"/>
      <c r="O19" s="91"/>
    </row>
    <row r="20" spans="1:22" s="86" customFormat="1" ht="16.5" thickBot="1" x14ac:dyDescent="0.3">
      <c r="A20" s="708">
        <v>6</v>
      </c>
      <c r="B20" s="709" t="str">
        <f>'RESUMO DO ORÇAMENTO'!B16</f>
        <v>FORRO E COBERTURA</v>
      </c>
      <c r="C20" s="131">
        <f>'RESUMO DO ORÇAMENTO'!C16</f>
        <v>438780.25</v>
      </c>
      <c r="D20" s="132">
        <v>0</v>
      </c>
      <c r="E20" s="132">
        <v>0</v>
      </c>
      <c r="F20" s="132">
        <v>0</v>
      </c>
      <c r="G20" s="132">
        <v>0</v>
      </c>
      <c r="H20" s="132">
        <v>1</v>
      </c>
      <c r="I20" s="132">
        <v>0</v>
      </c>
      <c r="J20" s="198">
        <f t="shared" si="0"/>
        <v>1</v>
      </c>
      <c r="K20" s="163"/>
      <c r="L20" s="163"/>
      <c r="M20" s="164"/>
      <c r="N20" s="166"/>
      <c r="O20" s="182"/>
      <c r="P20" s="88"/>
      <c r="Q20" s="183"/>
      <c r="R20" s="96"/>
      <c r="S20" s="89"/>
      <c r="T20" s="89"/>
      <c r="U20" s="90"/>
      <c r="V20" s="89"/>
    </row>
    <row r="21" spans="1:22" s="92" customFormat="1" ht="16.5" thickBot="1" x14ac:dyDescent="0.3">
      <c r="A21" s="708"/>
      <c r="B21" s="709"/>
      <c r="C21" s="131"/>
      <c r="D21" s="131">
        <f t="shared" ref="D21:I21" si="6">$C20*D20</f>
        <v>0</v>
      </c>
      <c r="E21" s="131">
        <f t="shared" si="6"/>
        <v>0</v>
      </c>
      <c r="F21" s="131">
        <f t="shared" si="6"/>
        <v>0</v>
      </c>
      <c r="G21" s="131">
        <f t="shared" si="6"/>
        <v>0</v>
      </c>
      <c r="H21" s="131">
        <f t="shared" si="6"/>
        <v>438780.25</v>
      </c>
      <c r="I21" s="131">
        <f t="shared" si="6"/>
        <v>0</v>
      </c>
      <c r="J21" s="199">
        <f t="shared" si="0"/>
        <v>438780.25</v>
      </c>
      <c r="K21" s="163"/>
      <c r="L21" s="163"/>
      <c r="M21" s="163"/>
      <c r="N21" s="163"/>
      <c r="O21" s="91"/>
    </row>
    <row r="22" spans="1:22" s="86" customFormat="1" ht="16.5" thickBot="1" x14ac:dyDescent="0.3">
      <c r="A22" s="708">
        <v>7</v>
      </c>
      <c r="B22" s="709" t="str">
        <f>'RESUMO DO ORÇAMENTO'!B17</f>
        <v>INSTALAÇÕES HIDROSSANITÁRIAS</v>
      </c>
      <c r="C22" s="131">
        <f>'RESUMO DO ORÇAMENTO'!C17</f>
        <v>123476.60999999999</v>
      </c>
      <c r="D22" s="132">
        <v>0</v>
      </c>
      <c r="E22" s="132">
        <v>0</v>
      </c>
      <c r="F22" s="132">
        <v>0</v>
      </c>
      <c r="G22" s="132">
        <v>0.5</v>
      </c>
      <c r="H22" s="132">
        <v>0.5</v>
      </c>
      <c r="I22" s="132">
        <v>0</v>
      </c>
      <c r="J22" s="198">
        <f t="shared" si="0"/>
        <v>1</v>
      </c>
      <c r="K22" s="163"/>
      <c r="L22" s="163"/>
      <c r="M22" s="164"/>
      <c r="N22" s="166"/>
      <c r="O22" s="182"/>
      <c r="P22" s="88"/>
      <c r="Q22" s="183"/>
      <c r="R22" s="96"/>
      <c r="S22" s="89"/>
      <c r="T22" s="89"/>
      <c r="U22" s="90"/>
      <c r="V22" s="89"/>
    </row>
    <row r="23" spans="1:22" s="92" customFormat="1" ht="16.5" thickBot="1" x14ac:dyDescent="0.3">
      <c r="A23" s="708"/>
      <c r="B23" s="709"/>
      <c r="C23" s="131"/>
      <c r="D23" s="131">
        <f t="shared" ref="D23:I23" si="7">$C22*D22</f>
        <v>0</v>
      </c>
      <c r="E23" s="131">
        <f t="shared" si="7"/>
        <v>0</v>
      </c>
      <c r="F23" s="131">
        <f t="shared" si="7"/>
        <v>0</v>
      </c>
      <c r="G23" s="131">
        <f t="shared" si="7"/>
        <v>61738.304999999993</v>
      </c>
      <c r="H23" s="131">
        <f t="shared" si="7"/>
        <v>61738.304999999993</v>
      </c>
      <c r="I23" s="131">
        <f t="shared" si="7"/>
        <v>0</v>
      </c>
      <c r="J23" s="199">
        <f t="shared" si="0"/>
        <v>123476.60999999999</v>
      </c>
      <c r="K23" s="163"/>
      <c r="L23" s="163"/>
      <c r="M23" s="163"/>
      <c r="N23" s="163"/>
      <c r="O23" s="91"/>
    </row>
    <row r="24" spans="1:22" s="86" customFormat="1" ht="16.5" thickBot="1" x14ac:dyDescent="0.3">
      <c r="A24" s="708">
        <v>8</v>
      </c>
      <c r="B24" s="709" t="str">
        <f>'RESUMO DO ORÇAMENTO'!B18</f>
        <v>INSTALAÇÕES ELÉTRICAS</v>
      </c>
      <c r="C24" s="131">
        <f>'RESUMO DO ORÇAMENTO'!C18</f>
        <v>50990.540000000008</v>
      </c>
      <c r="D24" s="132">
        <v>0</v>
      </c>
      <c r="E24" s="132">
        <v>0</v>
      </c>
      <c r="F24" s="132">
        <v>0</v>
      </c>
      <c r="G24" s="132">
        <v>0.5</v>
      </c>
      <c r="H24" s="132">
        <v>0.5</v>
      </c>
      <c r="I24" s="132">
        <v>0</v>
      </c>
      <c r="J24" s="198">
        <f t="shared" si="0"/>
        <v>1</v>
      </c>
      <c r="K24" s="163"/>
      <c r="L24" s="163"/>
      <c r="M24" s="164"/>
      <c r="N24" s="166"/>
      <c r="O24" s="182"/>
      <c r="P24" s="88"/>
      <c r="Q24" s="183"/>
      <c r="R24" s="96"/>
      <c r="S24" s="89"/>
      <c r="T24" s="89"/>
      <c r="U24" s="90"/>
      <c r="V24" s="89"/>
    </row>
    <row r="25" spans="1:22" s="92" customFormat="1" ht="16.5" thickBot="1" x14ac:dyDescent="0.3">
      <c r="A25" s="708"/>
      <c r="B25" s="709"/>
      <c r="C25" s="131"/>
      <c r="D25" s="131">
        <f t="shared" ref="D25:I25" si="8">$C24*D24</f>
        <v>0</v>
      </c>
      <c r="E25" s="131">
        <f t="shared" si="8"/>
        <v>0</v>
      </c>
      <c r="F25" s="131">
        <f t="shared" si="8"/>
        <v>0</v>
      </c>
      <c r="G25" s="131">
        <f t="shared" si="8"/>
        <v>25495.270000000004</v>
      </c>
      <c r="H25" s="131">
        <f t="shared" si="8"/>
        <v>25495.270000000004</v>
      </c>
      <c r="I25" s="131">
        <f t="shared" si="8"/>
        <v>0</v>
      </c>
      <c r="J25" s="199">
        <f t="shared" si="0"/>
        <v>50990.540000000008</v>
      </c>
      <c r="K25" s="163"/>
      <c r="L25" s="163"/>
      <c r="M25" s="163"/>
      <c r="N25" s="163"/>
      <c r="O25" s="91"/>
    </row>
    <row r="26" spans="1:22" s="86" customFormat="1" ht="16.5" thickBot="1" x14ac:dyDescent="0.3">
      <c r="A26" s="708">
        <v>9</v>
      </c>
      <c r="B26" s="709" t="str">
        <f>'RESUMO DO ORÇAMENTO'!B19</f>
        <v>INCÊNDIO E SPDA</v>
      </c>
      <c r="C26" s="131">
        <f>'RESUMO DO ORÇAMENTO'!C19</f>
        <v>93934.689999999973</v>
      </c>
      <c r="D26" s="132">
        <v>0</v>
      </c>
      <c r="E26" s="132">
        <v>0</v>
      </c>
      <c r="F26" s="132">
        <v>0</v>
      </c>
      <c r="G26" s="132">
        <v>0</v>
      </c>
      <c r="H26" s="132">
        <v>0</v>
      </c>
      <c r="I26" s="132">
        <v>1</v>
      </c>
      <c r="J26" s="198">
        <f t="shared" si="0"/>
        <v>1</v>
      </c>
      <c r="K26" s="163"/>
      <c r="L26" s="163"/>
      <c r="M26" s="164"/>
      <c r="N26" s="166"/>
      <c r="O26" s="182"/>
      <c r="P26" s="88"/>
      <c r="Q26" s="183"/>
      <c r="R26" s="96"/>
      <c r="S26" s="89"/>
      <c r="T26" s="89"/>
      <c r="U26" s="90"/>
      <c r="V26" s="89"/>
    </row>
    <row r="27" spans="1:22" s="92" customFormat="1" ht="16.5" thickBot="1" x14ac:dyDescent="0.3">
      <c r="A27" s="708"/>
      <c r="B27" s="709"/>
      <c r="C27" s="131"/>
      <c r="D27" s="131">
        <f t="shared" ref="D27:I27" si="9">$C26*D26</f>
        <v>0</v>
      </c>
      <c r="E27" s="131">
        <f t="shared" si="9"/>
        <v>0</v>
      </c>
      <c r="F27" s="131">
        <f t="shared" si="9"/>
        <v>0</v>
      </c>
      <c r="G27" s="131">
        <f t="shared" si="9"/>
        <v>0</v>
      </c>
      <c r="H27" s="131">
        <f t="shared" si="9"/>
        <v>0</v>
      </c>
      <c r="I27" s="131">
        <f t="shared" si="9"/>
        <v>93934.689999999973</v>
      </c>
      <c r="J27" s="199">
        <f t="shared" si="0"/>
        <v>93934.689999999973</v>
      </c>
      <c r="K27" s="163"/>
      <c r="L27" s="163"/>
      <c r="M27" s="163"/>
      <c r="N27" s="163"/>
      <c r="O27" s="91"/>
    </row>
    <row r="28" spans="1:22" s="231" customFormat="1" ht="16.5" thickBot="1" x14ac:dyDescent="0.3">
      <c r="A28" s="708">
        <v>10</v>
      </c>
      <c r="B28" s="706" t="str">
        <f>'RESUMO DO ORÇAMENTO'!B20</f>
        <v>IMPLANTAÇÃO DO ESTACIONAMENTO</v>
      </c>
      <c r="C28" s="131">
        <f>'RESUMO DO ORÇAMENTO'!C20</f>
        <v>277158.10000000003</v>
      </c>
      <c r="D28" s="132">
        <v>1</v>
      </c>
      <c r="E28" s="132">
        <v>0</v>
      </c>
      <c r="F28" s="132">
        <v>0</v>
      </c>
      <c r="G28" s="132">
        <v>0</v>
      </c>
      <c r="H28" s="132">
        <v>0</v>
      </c>
      <c r="I28" s="132">
        <v>0</v>
      </c>
      <c r="J28" s="198">
        <f t="shared" ref="J28:J31" si="10">SUM(D28:I28)</f>
        <v>1</v>
      </c>
      <c r="K28" s="163"/>
      <c r="L28" s="163"/>
      <c r="M28" s="163"/>
      <c r="N28" s="163"/>
    </row>
    <row r="29" spans="1:22" s="231" customFormat="1" ht="16.5" thickBot="1" x14ac:dyDescent="0.3">
      <c r="A29" s="708"/>
      <c r="B29" s="707"/>
      <c r="C29" s="131"/>
      <c r="D29" s="131">
        <f t="shared" ref="D29:I29" si="11">$C28*D28</f>
        <v>277158.10000000003</v>
      </c>
      <c r="E29" s="131">
        <f t="shared" si="11"/>
        <v>0</v>
      </c>
      <c r="F29" s="131">
        <f t="shared" si="11"/>
        <v>0</v>
      </c>
      <c r="G29" s="131">
        <f t="shared" si="11"/>
        <v>0</v>
      </c>
      <c r="H29" s="131">
        <f t="shared" si="11"/>
        <v>0</v>
      </c>
      <c r="I29" s="131">
        <f t="shared" si="11"/>
        <v>0</v>
      </c>
      <c r="J29" s="199">
        <f t="shared" si="10"/>
        <v>277158.10000000003</v>
      </c>
      <c r="K29" s="163"/>
      <c r="L29" s="163"/>
      <c r="M29" s="163"/>
      <c r="N29" s="163"/>
    </row>
    <row r="30" spans="1:22" s="231" customFormat="1" ht="16.5" thickBot="1" x14ac:dyDescent="0.3">
      <c r="A30" s="708">
        <v>11</v>
      </c>
      <c r="B30" s="706" t="str">
        <f>'RESUMO DO ORÇAMENTO'!B21</f>
        <v>LIMPEZA FINAL DA OBRA</v>
      </c>
      <c r="C30" s="131">
        <f>'RESUMO DO ORÇAMENTO'!C21</f>
        <v>4133.0499999999993</v>
      </c>
      <c r="D30" s="132">
        <v>0</v>
      </c>
      <c r="E30" s="132">
        <v>0</v>
      </c>
      <c r="F30" s="132">
        <v>0</v>
      </c>
      <c r="G30" s="132">
        <v>0</v>
      </c>
      <c r="H30" s="132">
        <v>0</v>
      </c>
      <c r="I30" s="132">
        <v>1</v>
      </c>
      <c r="J30" s="198">
        <f t="shared" si="10"/>
        <v>1</v>
      </c>
      <c r="K30" s="163"/>
      <c r="L30" s="163"/>
      <c r="M30" s="163"/>
      <c r="N30" s="163"/>
    </row>
    <row r="31" spans="1:22" s="231" customFormat="1" ht="16.5" thickBot="1" x14ac:dyDescent="0.3">
      <c r="A31" s="708"/>
      <c r="B31" s="707"/>
      <c r="C31" s="131"/>
      <c r="D31" s="131">
        <f t="shared" ref="D31:I31" si="12">$C30*D30</f>
        <v>0</v>
      </c>
      <c r="E31" s="131">
        <f t="shared" si="12"/>
        <v>0</v>
      </c>
      <c r="F31" s="131">
        <f t="shared" si="12"/>
        <v>0</v>
      </c>
      <c r="G31" s="131">
        <f t="shared" si="12"/>
        <v>0</v>
      </c>
      <c r="H31" s="131">
        <f t="shared" si="12"/>
        <v>0</v>
      </c>
      <c r="I31" s="131">
        <f t="shared" si="12"/>
        <v>4133.0499999999993</v>
      </c>
      <c r="J31" s="199">
        <f t="shared" si="10"/>
        <v>4133.0499999999993</v>
      </c>
      <c r="K31" s="163"/>
      <c r="L31" s="163"/>
      <c r="M31" s="163"/>
      <c r="N31" s="163"/>
    </row>
    <row r="32" spans="1:22" s="231" customFormat="1" ht="16.5" thickBot="1" x14ac:dyDescent="0.3">
      <c r="A32" s="715">
        <v>12</v>
      </c>
      <c r="B32" s="706" t="str">
        <f>'ORÇAMENTO SINT'!B257:I257</f>
        <v>ADMNISTRAÇÃO DA OBRA</v>
      </c>
      <c r="C32" s="131">
        <f>'RESUMO DO ORÇAMENTO'!C22</f>
        <v>45772.23</v>
      </c>
      <c r="D32" s="232">
        <f t="shared" ref="D32:I32" si="13">100/6/100</f>
        <v>0.16666666666666669</v>
      </c>
      <c r="E32" s="232">
        <f t="shared" si="13"/>
        <v>0.16666666666666669</v>
      </c>
      <c r="F32" s="232">
        <f t="shared" si="13"/>
        <v>0.16666666666666669</v>
      </c>
      <c r="G32" s="232">
        <f t="shared" si="13"/>
        <v>0.16666666666666669</v>
      </c>
      <c r="H32" s="232">
        <f t="shared" si="13"/>
        <v>0.16666666666666669</v>
      </c>
      <c r="I32" s="232">
        <f t="shared" si="13"/>
        <v>0.16666666666666669</v>
      </c>
      <c r="J32" s="198">
        <f t="shared" si="0"/>
        <v>1.0000000000000002</v>
      </c>
      <c r="K32" s="163"/>
      <c r="L32" s="163"/>
      <c r="M32" s="163"/>
      <c r="N32" s="163"/>
    </row>
    <row r="33" spans="1:15" s="231" customFormat="1" ht="16.5" thickBot="1" x14ac:dyDescent="0.3">
      <c r="A33" s="716"/>
      <c r="B33" s="707"/>
      <c r="C33" s="131"/>
      <c r="D33" s="131">
        <f t="shared" ref="D33:I33" si="14">$C32*D32</f>
        <v>7628.7050000000017</v>
      </c>
      <c r="E33" s="131">
        <f t="shared" si="14"/>
        <v>7628.7050000000017</v>
      </c>
      <c r="F33" s="131">
        <f t="shared" si="14"/>
        <v>7628.7050000000017</v>
      </c>
      <c r="G33" s="131">
        <f t="shared" si="14"/>
        <v>7628.7050000000017</v>
      </c>
      <c r="H33" s="131">
        <f t="shared" si="14"/>
        <v>7628.7050000000017</v>
      </c>
      <c r="I33" s="131">
        <f t="shared" si="14"/>
        <v>7628.7050000000017</v>
      </c>
      <c r="J33" s="199">
        <f t="shared" si="0"/>
        <v>45772.23000000001</v>
      </c>
      <c r="K33" s="163"/>
      <c r="L33" s="163"/>
      <c r="M33" s="163"/>
      <c r="N33" s="163"/>
    </row>
    <row r="34" spans="1:15" s="97" customFormat="1" ht="15.75" x14ac:dyDescent="0.25">
      <c r="A34" s="233"/>
      <c r="B34" s="234" t="s">
        <v>3490</v>
      </c>
      <c r="C34" s="235"/>
      <c r="D34" s="236">
        <f>D11+D13+D15+D17+D19+D21+D23+D25+D27+D33+D29+D31</f>
        <v>822171.6649999998</v>
      </c>
      <c r="E34" s="236">
        <f t="shared" ref="E34:I34" si="15">E11+E13+E15+E17+E19+E21+E23+E25+E27+E33+E29+E31</f>
        <v>382976.10499999992</v>
      </c>
      <c r="F34" s="236">
        <f t="shared" si="15"/>
        <v>258376.83499999996</v>
      </c>
      <c r="G34" s="236">
        <f t="shared" si="15"/>
        <v>333309.15000000002</v>
      </c>
      <c r="H34" s="236">
        <f t="shared" si="15"/>
        <v>533642.52999999991</v>
      </c>
      <c r="I34" s="236">
        <f t="shared" si="15"/>
        <v>150663.14499999996</v>
      </c>
      <c r="J34" s="237">
        <f>SUM(D34:I34)</f>
        <v>2481139.4299999997</v>
      </c>
      <c r="K34" s="60"/>
      <c r="L34" s="60"/>
      <c r="M34" s="60"/>
      <c r="N34" s="60"/>
    </row>
    <row r="35" spans="1:15" s="98" customFormat="1" ht="16.5" thickBot="1" x14ac:dyDescent="0.3">
      <c r="A35" s="200"/>
      <c r="B35" s="201" t="s">
        <v>3491</v>
      </c>
      <c r="C35" s="202"/>
      <c r="D35" s="203">
        <f>D34</f>
        <v>822171.6649999998</v>
      </c>
      <c r="E35" s="203">
        <f>E34+D35</f>
        <v>1205147.7699999998</v>
      </c>
      <c r="F35" s="203">
        <f>F34+E35</f>
        <v>1463524.6049999997</v>
      </c>
      <c r="G35" s="203">
        <f>G34+F35</f>
        <v>1796833.7549999999</v>
      </c>
      <c r="H35" s="203">
        <f>H34+G35</f>
        <v>2330476.2849999997</v>
      </c>
      <c r="I35" s="203">
        <f>I34+H35</f>
        <v>2481139.4299999997</v>
      </c>
      <c r="J35" s="204"/>
      <c r="K35" s="167"/>
      <c r="L35" s="168"/>
      <c r="M35" s="167"/>
      <c r="N35" s="169"/>
    </row>
    <row r="36" spans="1:15" x14ac:dyDescent="0.25">
      <c r="A36" s="62"/>
      <c r="B36" s="62"/>
      <c r="O36" s="100"/>
    </row>
    <row r="49" spans="1:30" x14ac:dyDescent="0.25">
      <c r="B49" s="711"/>
      <c r="C49" s="710"/>
    </row>
    <row r="50" spans="1:30" x14ac:dyDescent="0.25">
      <c r="B50" s="711"/>
      <c r="C50" s="710"/>
    </row>
    <row r="51" spans="1:30" x14ac:dyDescent="0.25">
      <c r="B51" s="711"/>
      <c r="C51" s="710"/>
    </row>
    <row r="52" spans="1:30" x14ac:dyDescent="0.25">
      <c r="B52" s="711"/>
      <c r="C52" s="710"/>
    </row>
    <row r="53" spans="1:30" s="57" customFormat="1" x14ac:dyDescent="0.25">
      <c r="A53" s="56"/>
      <c r="B53" s="711"/>
      <c r="C53" s="710"/>
      <c r="E53" s="99"/>
      <c r="F53" s="99"/>
      <c r="G53" s="99"/>
      <c r="H53" s="99"/>
      <c r="I53" s="99"/>
      <c r="J53" s="99"/>
      <c r="K53" s="101"/>
      <c r="L53" s="101"/>
      <c r="M53" s="101"/>
      <c r="N53" s="60"/>
      <c r="O53" s="56"/>
      <c r="P53" s="56"/>
      <c r="Q53" s="56"/>
      <c r="R53" s="56"/>
      <c r="S53" s="56"/>
      <c r="T53" s="56"/>
      <c r="U53" s="56"/>
      <c r="V53" s="56"/>
      <c r="W53" s="56"/>
      <c r="X53" s="56"/>
      <c r="Y53" s="56"/>
      <c r="Z53" s="56"/>
      <c r="AA53" s="56"/>
      <c r="AB53" s="56"/>
      <c r="AC53" s="56"/>
      <c r="AD53" s="56"/>
    </row>
    <row r="54" spans="1:30" s="57" customFormat="1" x14ac:dyDescent="0.25">
      <c r="A54" s="56"/>
      <c r="B54" s="711"/>
      <c r="C54" s="710"/>
      <c r="E54" s="99"/>
      <c r="F54" s="99"/>
      <c r="G54" s="99"/>
      <c r="H54" s="99"/>
      <c r="I54" s="99"/>
      <c r="J54" s="99"/>
      <c r="K54" s="101"/>
      <c r="L54" s="101"/>
      <c r="M54" s="101"/>
      <c r="N54" s="60"/>
      <c r="O54" s="56"/>
      <c r="P54" s="56"/>
      <c r="Q54" s="56"/>
      <c r="R54" s="56"/>
      <c r="S54" s="56"/>
      <c r="T54" s="56"/>
      <c r="U54" s="56"/>
      <c r="V54" s="56"/>
      <c r="W54" s="56"/>
      <c r="X54" s="56"/>
      <c r="Y54" s="56"/>
      <c r="Z54" s="56"/>
      <c r="AA54" s="56"/>
      <c r="AB54" s="56"/>
      <c r="AC54" s="56"/>
      <c r="AD54" s="56"/>
    </row>
    <row r="55" spans="1:30" s="57" customFormat="1" x14ac:dyDescent="0.25">
      <c r="A55" s="56"/>
      <c r="B55" s="711"/>
      <c r="C55" s="710"/>
      <c r="E55" s="99"/>
      <c r="F55" s="99"/>
      <c r="G55" s="99"/>
      <c r="H55" s="99"/>
      <c r="I55" s="99"/>
      <c r="J55" s="99"/>
      <c r="K55" s="101"/>
      <c r="L55" s="101"/>
      <c r="M55" s="101"/>
      <c r="N55" s="60"/>
      <c r="O55" s="56"/>
      <c r="P55" s="56"/>
      <c r="Q55" s="56"/>
      <c r="R55" s="56"/>
      <c r="S55" s="56"/>
      <c r="T55" s="56"/>
      <c r="U55" s="56"/>
      <c r="V55" s="56"/>
      <c r="W55" s="56"/>
      <c r="X55" s="56"/>
      <c r="Y55" s="56"/>
      <c r="Z55" s="56"/>
      <c r="AA55" s="56"/>
      <c r="AB55" s="56"/>
      <c r="AC55" s="56"/>
      <c r="AD55" s="56"/>
    </row>
    <row r="56" spans="1:30" s="57" customFormat="1" x14ac:dyDescent="0.25">
      <c r="A56" s="56"/>
      <c r="B56" s="711"/>
      <c r="C56" s="710"/>
      <c r="E56" s="99"/>
      <c r="F56" s="99"/>
      <c r="G56" s="99"/>
      <c r="H56" s="99"/>
      <c r="I56" s="99"/>
      <c r="J56" s="99"/>
      <c r="K56" s="101"/>
      <c r="L56" s="101"/>
      <c r="M56" s="101"/>
      <c r="N56" s="60"/>
      <c r="O56" s="56"/>
      <c r="P56" s="56"/>
      <c r="Q56" s="56"/>
      <c r="R56" s="56"/>
      <c r="S56" s="56"/>
      <c r="T56" s="56"/>
      <c r="U56" s="56"/>
      <c r="V56" s="56"/>
      <c r="W56" s="56"/>
      <c r="X56" s="56"/>
      <c r="Y56" s="56"/>
      <c r="Z56" s="56"/>
      <c r="AA56" s="56"/>
      <c r="AB56" s="56"/>
      <c r="AC56" s="56"/>
      <c r="AD56" s="56"/>
    </row>
    <row r="57" spans="1:30" s="57" customFormat="1" x14ac:dyDescent="0.25">
      <c r="A57" s="56"/>
      <c r="B57" s="711"/>
      <c r="C57" s="710"/>
      <c r="E57" s="99"/>
      <c r="F57" s="99"/>
      <c r="G57" s="99"/>
      <c r="H57" s="99"/>
      <c r="I57" s="99"/>
      <c r="J57" s="99"/>
      <c r="K57" s="101"/>
      <c r="L57" s="101"/>
      <c r="M57" s="101"/>
      <c r="N57" s="60"/>
      <c r="O57" s="56"/>
      <c r="P57" s="56"/>
      <c r="Q57" s="56"/>
      <c r="R57" s="56"/>
      <c r="S57" s="56"/>
      <c r="T57" s="56"/>
      <c r="U57" s="56"/>
      <c r="V57" s="56"/>
      <c r="W57" s="56"/>
      <c r="X57" s="56"/>
      <c r="Y57" s="56"/>
      <c r="Z57" s="56"/>
      <c r="AA57" s="56"/>
      <c r="AB57" s="56"/>
      <c r="AC57" s="56"/>
      <c r="AD57" s="56"/>
    </row>
    <row r="58" spans="1:30" s="57" customFormat="1" x14ac:dyDescent="0.25">
      <c r="A58" s="56"/>
      <c r="B58" s="711"/>
      <c r="C58" s="710"/>
      <c r="E58" s="99"/>
      <c r="F58" s="99"/>
      <c r="G58" s="99"/>
      <c r="H58" s="99"/>
      <c r="I58" s="99"/>
      <c r="J58" s="99"/>
      <c r="K58" s="101"/>
      <c r="L58" s="101"/>
      <c r="M58" s="101"/>
      <c r="N58" s="60"/>
      <c r="O58" s="56"/>
      <c r="P58" s="56"/>
      <c r="Q58" s="56"/>
      <c r="R58" s="56"/>
      <c r="S58" s="56"/>
      <c r="T58" s="56"/>
      <c r="U58" s="56"/>
      <c r="V58" s="56"/>
      <c r="W58" s="56"/>
      <c r="X58" s="56"/>
      <c r="Y58" s="56"/>
      <c r="Z58" s="56"/>
      <c r="AA58" s="56"/>
      <c r="AB58" s="56"/>
      <c r="AC58" s="56"/>
      <c r="AD58" s="56"/>
    </row>
    <row r="59" spans="1:30" s="57" customFormat="1" x14ac:dyDescent="0.25">
      <c r="A59" s="56"/>
      <c r="B59" s="711"/>
      <c r="C59" s="710"/>
      <c r="E59" s="99"/>
      <c r="F59" s="99"/>
      <c r="G59" s="99"/>
      <c r="H59" s="99"/>
      <c r="I59" s="99"/>
      <c r="J59" s="99"/>
      <c r="K59" s="101"/>
      <c r="L59" s="101"/>
      <c r="M59" s="101"/>
      <c r="N59" s="60"/>
      <c r="O59" s="56"/>
      <c r="P59" s="56"/>
      <c r="Q59" s="56"/>
      <c r="R59" s="56"/>
      <c r="S59" s="56"/>
      <c r="T59" s="56"/>
      <c r="U59" s="56"/>
      <c r="V59" s="56"/>
      <c r="W59" s="56"/>
      <c r="X59" s="56"/>
      <c r="Y59" s="56"/>
      <c r="Z59" s="56"/>
      <c r="AA59" s="56"/>
      <c r="AB59" s="56"/>
      <c r="AC59" s="56"/>
      <c r="AD59" s="56"/>
    </row>
    <row r="60" spans="1:30" s="57" customFormat="1" x14ac:dyDescent="0.25">
      <c r="A60" s="56"/>
      <c r="B60" s="711"/>
      <c r="C60" s="710"/>
      <c r="E60" s="99"/>
      <c r="F60" s="99"/>
      <c r="G60" s="99"/>
      <c r="H60" s="99"/>
      <c r="I60" s="99"/>
      <c r="J60" s="99"/>
      <c r="K60" s="101"/>
      <c r="L60" s="101"/>
      <c r="M60" s="101"/>
      <c r="N60" s="60"/>
      <c r="O60" s="56"/>
      <c r="P60" s="56"/>
      <c r="Q60" s="56"/>
      <c r="R60" s="56"/>
      <c r="S60" s="56"/>
      <c r="T60" s="56"/>
      <c r="U60" s="56"/>
      <c r="V60" s="56"/>
      <c r="W60" s="56"/>
      <c r="X60" s="56"/>
      <c r="Y60" s="56"/>
      <c r="Z60" s="56"/>
      <c r="AA60" s="56"/>
      <c r="AB60" s="56"/>
      <c r="AC60" s="56"/>
      <c r="AD60" s="56"/>
    </row>
  </sheetData>
  <mergeCells count="52">
    <mergeCell ref="A6:D6"/>
    <mergeCell ref="B8:B9"/>
    <mergeCell ref="C8:C9"/>
    <mergeCell ref="A7:J7"/>
    <mergeCell ref="D8:H8"/>
    <mergeCell ref="A14:A15"/>
    <mergeCell ref="B14:B15"/>
    <mergeCell ref="C51:C52"/>
    <mergeCell ref="B51:B52"/>
    <mergeCell ref="A16:A17"/>
    <mergeCell ref="B16:B17"/>
    <mergeCell ref="A18:A19"/>
    <mergeCell ref="B18:B19"/>
    <mergeCell ref="A20:A21"/>
    <mergeCell ref="B20:B21"/>
    <mergeCell ref="B49:B50"/>
    <mergeCell ref="A32:A33"/>
    <mergeCell ref="A22:A23"/>
    <mergeCell ref="B22:B23"/>
    <mergeCell ref="A24:A25"/>
    <mergeCell ref="B24:B25"/>
    <mergeCell ref="E1:J1"/>
    <mergeCell ref="E2:J2"/>
    <mergeCell ref="A1:D1"/>
    <mergeCell ref="A2:D2"/>
    <mergeCell ref="A3:D3"/>
    <mergeCell ref="A4:D4"/>
    <mergeCell ref="A5:D5"/>
    <mergeCell ref="E3:J3"/>
    <mergeCell ref="E4:J4"/>
    <mergeCell ref="E5:J5"/>
    <mergeCell ref="A10:A11"/>
    <mergeCell ref="B10:B11"/>
    <mergeCell ref="A8:A9"/>
    <mergeCell ref="A12:A13"/>
    <mergeCell ref="B12:B13"/>
    <mergeCell ref="B30:B31"/>
    <mergeCell ref="A26:A27"/>
    <mergeCell ref="B26:B27"/>
    <mergeCell ref="C59:C60"/>
    <mergeCell ref="B53:B54"/>
    <mergeCell ref="C53:C54"/>
    <mergeCell ref="B55:B56"/>
    <mergeCell ref="C55:C56"/>
    <mergeCell ref="B57:B58"/>
    <mergeCell ref="C57:C58"/>
    <mergeCell ref="B59:B60"/>
    <mergeCell ref="C49:C50"/>
    <mergeCell ref="B32:B33"/>
    <mergeCell ref="A28:A29"/>
    <mergeCell ref="A30:A31"/>
    <mergeCell ref="B28:B29"/>
  </mergeCells>
  <printOptions horizontalCentered="1" verticalCentered="1"/>
  <pageMargins left="0" right="0" top="0.74803149606299213" bottom="0.74803149606299213" header="0.31496062992125984" footer="0.31496062992125984"/>
  <pageSetup paperSize="9" scale="71" orientation="landscape" r:id="rId1"/>
  <headerFooter>
    <oddHeader>&amp;C&amp;G</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353"/>
  <sheetViews>
    <sheetView tabSelected="1" topLeftCell="A37" zoomScaleNormal="100" zoomScaleSheetLayoutView="100" workbookViewId="0">
      <selection activeCell="H23" sqref="H23"/>
    </sheetView>
  </sheetViews>
  <sheetFormatPr defaultRowHeight="15" x14ac:dyDescent="0.25"/>
  <cols>
    <col min="1" max="1" width="14" customWidth="1"/>
    <col min="2" max="2" width="13.85546875" bestFit="1" customWidth="1"/>
    <col min="3" max="3" width="12.140625" customWidth="1"/>
    <col min="4" max="4" width="80.28515625" customWidth="1"/>
    <col min="5" max="5" width="6.7109375" bestFit="1" customWidth="1"/>
    <col min="6" max="6" width="17.28515625" bestFit="1" customWidth="1"/>
    <col min="7" max="7" width="14.140625" bestFit="1" customWidth="1"/>
    <col min="8" max="8" width="11.42578125" customWidth="1"/>
  </cols>
  <sheetData>
    <row r="1" spans="1:16384" x14ac:dyDescent="0.25">
      <c r="A1" s="460" t="s">
        <v>13151</v>
      </c>
      <c r="B1" s="77"/>
      <c r="C1" s="77"/>
      <c r="D1" s="77"/>
      <c r="E1" s="724"/>
      <c r="F1" s="725"/>
      <c r="G1" s="725"/>
      <c r="H1" s="726"/>
    </row>
    <row r="2" spans="1:16384" x14ac:dyDescent="0.25">
      <c r="A2" s="637" t="s">
        <v>10734</v>
      </c>
      <c r="B2" s="637"/>
      <c r="C2" s="637"/>
      <c r="D2" s="637"/>
      <c r="E2" s="717" t="s">
        <v>3492</v>
      </c>
      <c r="F2" s="643"/>
      <c r="G2" s="461">
        <v>0.2223</v>
      </c>
      <c r="H2" s="462"/>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5"/>
      <c r="CJ2" s="735"/>
      <c r="CK2" s="735"/>
      <c r="CL2" s="735"/>
      <c r="CM2" s="735"/>
      <c r="CN2" s="735"/>
      <c r="CO2" s="735"/>
      <c r="CP2" s="735"/>
      <c r="CQ2" s="735"/>
      <c r="CR2" s="735"/>
      <c r="CS2" s="735"/>
      <c r="CT2" s="735"/>
      <c r="CU2" s="735"/>
      <c r="CV2" s="735"/>
      <c r="CW2" s="735"/>
      <c r="CX2" s="735"/>
      <c r="CY2" s="735"/>
      <c r="CZ2" s="735"/>
      <c r="DA2" s="735"/>
      <c r="DB2" s="735"/>
      <c r="DC2" s="735"/>
      <c r="DD2" s="735"/>
      <c r="DE2" s="735"/>
      <c r="DF2" s="735"/>
      <c r="DG2" s="735"/>
      <c r="DH2" s="735"/>
      <c r="DI2" s="735"/>
      <c r="DJ2" s="735"/>
      <c r="DK2" s="735"/>
      <c r="DL2" s="735"/>
      <c r="DM2" s="735"/>
      <c r="DN2" s="735"/>
      <c r="DO2" s="735"/>
      <c r="DP2" s="735"/>
      <c r="DQ2" s="735"/>
      <c r="DR2" s="735"/>
      <c r="DS2" s="735"/>
      <c r="DT2" s="735"/>
      <c r="DU2" s="735"/>
      <c r="DV2" s="735"/>
      <c r="DW2" s="735"/>
      <c r="DX2" s="735"/>
      <c r="DY2" s="735"/>
      <c r="DZ2" s="735"/>
      <c r="EA2" s="735"/>
      <c r="EB2" s="735"/>
      <c r="EC2" s="735"/>
      <c r="ED2" s="735"/>
      <c r="EE2" s="735"/>
      <c r="EF2" s="735"/>
      <c r="EG2" s="735"/>
      <c r="EH2" s="735"/>
      <c r="EI2" s="735"/>
      <c r="EJ2" s="735"/>
      <c r="EK2" s="735"/>
      <c r="EL2" s="735"/>
      <c r="EM2" s="735"/>
      <c r="EN2" s="735"/>
      <c r="EO2" s="735"/>
      <c r="EP2" s="735"/>
      <c r="EQ2" s="735"/>
      <c r="ER2" s="735"/>
      <c r="ES2" s="735"/>
      <c r="ET2" s="735"/>
      <c r="EU2" s="735"/>
      <c r="EV2" s="735"/>
      <c r="EW2" s="735"/>
      <c r="EX2" s="735"/>
      <c r="EY2" s="735"/>
      <c r="EZ2" s="735"/>
      <c r="FA2" s="735"/>
      <c r="FB2" s="735"/>
      <c r="FC2" s="735"/>
      <c r="FD2" s="735"/>
      <c r="FE2" s="735"/>
      <c r="FF2" s="735"/>
      <c r="FG2" s="735"/>
      <c r="FH2" s="735"/>
      <c r="FI2" s="735"/>
      <c r="FJ2" s="735"/>
      <c r="FK2" s="735"/>
      <c r="FL2" s="735"/>
      <c r="FM2" s="735"/>
      <c r="FN2" s="735"/>
      <c r="FO2" s="735"/>
      <c r="FP2" s="735"/>
      <c r="FQ2" s="735"/>
      <c r="FR2" s="735"/>
      <c r="FS2" s="735"/>
      <c r="FT2" s="735"/>
      <c r="FU2" s="735"/>
      <c r="FV2" s="735"/>
      <c r="FW2" s="735"/>
      <c r="FX2" s="735"/>
      <c r="FY2" s="735"/>
      <c r="FZ2" s="735"/>
      <c r="GA2" s="735"/>
      <c r="GB2" s="735"/>
      <c r="GC2" s="735"/>
      <c r="GD2" s="735"/>
      <c r="GE2" s="735"/>
      <c r="GF2" s="735"/>
      <c r="GG2" s="735"/>
      <c r="GH2" s="735"/>
      <c r="GI2" s="735"/>
      <c r="GJ2" s="735"/>
      <c r="GK2" s="735"/>
      <c r="GL2" s="735"/>
      <c r="GM2" s="735"/>
      <c r="GN2" s="735"/>
      <c r="GO2" s="735"/>
      <c r="GP2" s="735"/>
      <c r="GQ2" s="735"/>
      <c r="GR2" s="735"/>
      <c r="GS2" s="735"/>
      <c r="GT2" s="735"/>
      <c r="GU2" s="735"/>
      <c r="GV2" s="735"/>
      <c r="GW2" s="735"/>
      <c r="GX2" s="735"/>
      <c r="GY2" s="735"/>
      <c r="GZ2" s="735"/>
      <c r="HA2" s="735"/>
      <c r="HB2" s="735"/>
      <c r="HC2" s="735"/>
      <c r="HD2" s="735"/>
      <c r="HE2" s="735"/>
      <c r="HF2" s="735"/>
      <c r="HG2" s="735"/>
      <c r="HH2" s="735"/>
      <c r="HI2" s="735"/>
      <c r="HJ2" s="735"/>
      <c r="HK2" s="735"/>
      <c r="HL2" s="735"/>
      <c r="HM2" s="735"/>
      <c r="HN2" s="735"/>
      <c r="HO2" s="735"/>
      <c r="HP2" s="735"/>
      <c r="HQ2" s="735"/>
      <c r="HR2" s="735"/>
      <c r="HS2" s="735"/>
      <c r="HT2" s="735"/>
      <c r="HU2" s="735"/>
      <c r="HV2" s="735"/>
      <c r="HW2" s="735"/>
      <c r="HX2" s="735"/>
      <c r="HY2" s="735"/>
      <c r="HZ2" s="735"/>
      <c r="IA2" s="735"/>
      <c r="IB2" s="735"/>
      <c r="IC2" s="735"/>
      <c r="ID2" s="735"/>
      <c r="IE2" s="735"/>
      <c r="IF2" s="735"/>
      <c r="IG2" s="735"/>
      <c r="IH2" s="735"/>
      <c r="II2" s="735"/>
      <c r="IJ2" s="735"/>
      <c r="IK2" s="735"/>
      <c r="IL2" s="735"/>
      <c r="IM2" s="735"/>
      <c r="IN2" s="735"/>
      <c r="IO2" s="735"/>
      <c r="IP2" s="735"/>
      <c r="IQ2" s="735"/>
      <c r="IR2" s="735"/>
      <c r="IS2" s="735"/>
      <c r="IT2" s="735"/>
      <c r="IU2" s="735"/>
      <c r="IV2" s="735"/>
      <c r="IW2" s="735"/>
      <c r="IX2" s="735"/>
      <c r="IY2" s="735"/>
      <c r="IZ2" s="735"/>
      <c r="JA2" s="735"/>
      <c r="JB2" s="735"/>
      <c r="JC2" s="735"/>
      <c r="JD2" s="735"/>
      <c r="JE2" s="735"/>
      <c r="JF2" s="735"/>
      <c r="JG2" s="735"/>
      <c r="JH2" s="735"/>
      <c r="JI2" s="735"/>
      <c r="JJ2" s="735"/>
      <c r="JK2" s="735"/>
      <c r="JL2" s="735"/>
      <c r="JM2" s="735"/>
      <c r="JN2" s="735"/>
      <c r="JO2" s="735"/>
      <c r="JP2" s="735"/>
      <c r="JQ2" s="735"/>
      <c r="JR2" s="735"/>
      <c r="JS2" s="735"/>
      <c r="JT2" s="735"/>
      <c r="JU2" s="735"/>
      <c r="JV2" s="735"/>
      <c r="JW2" s="735"/>
      <c r="JX2" s="735"/>
      <c r="JY2" s="735"/>
      <c r="JZ2" s="735"/>
      <c r="KA2" s="735"/>
      <c r="KB2" s="735"/>
      <c r="KC2" s="735"/>
      <c r="KD2" s="735"/>
      <c r="KE2" s="735"/>
      <c r="KF2" s="735"/>
      <c r="KG2" s="735"/>
      <c r="KH2" s="735"/>
      <c r="KI2" s="735"/>
      <c r="KJ2" s="735"/>
      <c r="KK2" s="735"/>
      <c r="KL2" s="735"/>
      <c r="KM2" s="735"/>
      <c r="KN2" s="735"/>
      <c r="KO2" s="735"/>
      <c r="KP2" s="735"/>
      <c r="KQ2" s="735"/>
      <c r="KR2" s="735"/>
      <c r="KS2" s="735"/>
      <c r="KT2" s="735"/>
      <c r="KU2" s="735"/>
      <c r="KV2" s="735"/>
      <c r="KW2" s="735"/>
      <c r="KX2" s="735"/>
      <c r="KY2" s="735"/>
      <c r="KZ2" s="735"/>
      <c r="LA2" s="735"/>
      <c r="LB2" s="735"/>
      <c r="LC2" s="735"/>
      <c r="LD2" s="735"/>
      <c r="LE2" s="735"/>
      <c r="LF2" s="735"/>
      <c r="LG2" s="735"/>
      <c r="LH2" s="735"/>
      <c r="LI2" s="735"/>
      <c r="LJ2" s="735"/>
      <c r="LK2" s="735"/>
      <c r="LL2" s="735"/>
      <c r="LM2" s="735"/>
      <c r="LN2" s="735"/>
      <c r="LO2" s="735"/>
      <c r="LP2" s="735"/>
      <c r="LQ2" s="735"/>
      <c r="LR2" s="735"/>
      <c r="LS2" s="735"/>
      <c r="LT2" s="735"/>
      <c r="LU2" s="735"/>
      <c r="LV2" s="735"/>
      <c r="LW2" s="735"/>
      <c r="LX2" s="735"/>
      <c r="LY2" s="735"/>
      <c r="LZ2" s="735"/>
      <c r="MA2" s="735"/>
      <c r="MB2" s="735"/>
      <c r="MC2" s="735"/>
      <c r="MD2" s="735"/>
      <c r="ME2" s="735"/>
      <c r="MF2" s="735"/>
      <c r="MG2" s="735"/>
      <c r="MH2" s="735"/>
      <c r="MI2" s="735"/>
      <c r="MJ2" s="735"/>
      <c r="MK2" s="735"/>
      <c r="ML2" s="735"/>
      <c r="MM2" s="735"/>
      <c r="MN2" s="735"/>
      <c r="MO2" s="735"/>
      <c r="MP2" s="735"/>
      <c r="MQ2" s="735"/>
      <c r="MR2" s="735"/>
      <c r="MS2" s="735"/>
      <c r="MT2" s="735"/>
      <c r="MU2" s="735"/>
      <c r="MV2" s="735"/>
      <c r="MW2" s="735"/>
      <c r="MX2" s="735"/>
      <c r="MY2" s="735"/>
      <c r="MZ2" s="735"/>
      <c r="NA2" s="735"/>
      <c r="NB2" s="735"/>
      <c r="NC2" s="735"/>
      <c r="ND2" s="735"/>
      <c r="NE2" s="735"/>
      <c r="NF2" s="735"/>
      <c r="NG2" s="735"/>
      <c r="NH2" s="735"/>
      <c r="NI2" s="735"/>
      <c r="NJ2" s="735"/>
      <c r="NK2" s="735"/>
      <c r="NL2" s="735"/>
      <c r="NM2" s="735"/>
      <c r="NN2" s="735"/>
      <c r="NO2" s="735"/>
      <c r="NP2" s="735"/>
      <c r="NQ2" s="735"/>
      <c r="NR2" s="735"/>
      <c r="NS2" s="735"/>
      <c r="NT2" s="735"/>
      <c r="NU2" s="735"/>
      <c r="NV2" s="735"/>
      <c r="NW2" s="735"/>
      <c r="NX2" s="735"/>
      <c r="NY2" s="735"/>
      <c r="NZ2" s="735"/>
      <c r="OA2" s="735"/>
      <c r="OB2" s="735"/>
      <c r="OC2" s="735"/>
      <c r="OD2" s="735"/>
      <c r="OE2" s="735"/>
      <c r="OF2" s="735"/>
      <c r="OG2" s="735"/>
      <c r="OH2" s="735"/>
      <c r="OI2" s="735"/>
      <c r="OJ2" s="735"/>
      <c r="OK2" s="735"/>
      <c r="OL2" s="735"/>
      <c r="OM2" s="735"/>
      <c r="ON2" s="735"/>
      <c r="OO2" s="735"/>
      <c r="OP2" s="735"/>
      <c r="OQ2" s="735"/>
      <c r="OR2" s="735"/>
      <c r="OS2" s="735"/>
      <c r="OT2" s="735"/>
      <c r="OU2" s="735"/>
      <c r="OV2" s="735"/>
      <c r="OW2" s="735"/>
      <c r="OX2" s="735"/>
      <c r="OY2" s="735"/>
      <c r="OZ2" s="735"/>
      <c r="PA2" s="735"/>
      <c r="PB2" s="735"/>
      <c r="PC2" s="735"/>
      <c r="PD2" s="735"/>
      <c r="PE2" s="735"/>
      <c r="PF2" s="735"/>
      <c r="PG2" s="735"/>
      <c r="PH2" s="735"/>
      <c r="PI2" s="735"/>
      <c r="PJ2" s="735"/>
      <c r="PK2" s="735"/>
      <c r="PL2" s="735"/>
      <c r="PM2" s="735"/>
      <c r="PN2" s="735"/>
      <c r="PO2" s="735"/>
      <c r="PP2" s="735"/>
      <c r="PQ2" s="735"/>
      <c r="PR2" s="735"/>
      <c r="PS2" s="735"/>
      <c r="PT2" s="735"/>
      <c r="PU2" s="735"/>
      <c r="PV2" s="735"/>
      <c r="PW2" s="735"/>
      <c r="PX2" s="735"/>
      <c r="PY2" s="735"/>
      <c r="PZ2" s="735"/>
      <c r="QA2" s="735"/>
      <c r="QB2" s="735"/>
      <c r="QC2" s="735"/>
      <c r="QD2" s="735"/>
      <c r="QE2" s="735"/>
      <c r="QF2" s="735"/>
      <c r="QG2" s="735"/>
      <c r="QH2" s="735"/>
      <c r="QI2" s="735"/>
      <c r="QJ2" s="735"/>
      <c r="QK2" s="735"/>
      <c r="QL2" s="735"/>
      <c r="QM2" s="735"/>
      <c r="QN2" s="735"/>
      <c r="QO2" s="735"/>
      <c r="QP2" s="735"/>
      <c r="QQ2" s="735"/>
      <c r="QR2" s="735"/>
      <c r="QS2" s="735"/>
      <c r="QT2" s="735"/>
      <c r="QU2" s="735"/>
      <c r="QV2" s="735"/>
      <c r="QW2" s="735"/>
      <c r="QX2" s="735"/>
      <c r="QY2" s="735"/>
      <c r="QZ2" s="735"/>
      <c r="RA2" s="735"/>
      <c r="RB2" s="735"/>
      <c r="RC2" s="735"/>
      <c r="RD2" s="735"/>
      <c r="RE2" s="735"/>
      <c r="RF2" s="735"/>
      <c r="RG2" s="735"/>
      <c r="RH2" s="735"/>
      <c r="RI2" s="735"/>
      <c r="RJ2" s="735"/>
      <c r="RK2" s="735"/>
      <c r="RL2" s="735"/>
      <c r="RM2" s="735"/>
      <c r="RN2" s="735"/>
      <c r="RO2" s="735"/>
      <c r="RP2" s="735"/>
      <c r="RQ2" s="735"/>
      <c r="RR2" s="735"/>
      <c r="RS2" s="735"/>
      <c r="RT2" s="735"/>
      <c r="RU2" s="735"/>
      <c r="RV2" s="735"/>
      <c r="RW2" s="735"/>
      <c r="RX2" s="735"/>
      <c r="RY2" s="735"/>
      <c r="RZ2" s="735"/>
      <c r="SA2" s="735"/>
      <c r="SB2" s="735"/>
      <c r="SC2" s="735"/>
      <c r="SD2" s="735"/>
      <c r="SE2" s="735"/>
      <c r="SF2" s="735"/>
      <c r="SG2" s="735"/>
      <c r="SH2" s="735"/>
      <c r="SI2" s="735"/>
      <c r="SJ2" s="735"/>
      <c r="SK2" s="735"/>
      <c r="SL2" s="735"/>
      <c r="SM2" s="735"/>
      <c r="SN2" s="735"/>
      <c r="SO2" s="735"/>
      <c r="SP2" s="735"/>
      <c r="SQ2" s="735"/>
      <c r="SR2" s="735"/>
      <c r="SS2" s="735"/>
      <c r="ST2" s="735"/>
      <c r="SU2" s="735"/>
      <c r="SV2" s="735"/>
      <c r="SW2" s="735"/>
      <c r="SX2" s="735"/>
      <c r="SY2" s="735"/>
      <c r="SZ2" s="735"/>
      <c r="TA2" s="735"/>
      <c r="TB2" s="735"/>
      <c r="TC2" s="735"/>
      <c r="TD2" s="735"/>
      <c r="TE2" s="735"/>
      <c r="TF2" s="735"/>
      <c r="TG2" s="735"/>
      <c r="TH2" s="735"/>
      <c r="TI2" s="735"/>
      <c r="TJ2" s="735"/>
      <c r="TK2" s="735"/>
      <c r="TL2" s="735"/>
      <c r="TM2" s="735"/>
      <c r="TN2" s="735"/>
      <c r="TO2" s="735"/>
      <c r="TP2" s="735"/>
      <c r="TQ2" s="735"/>
      <c r="TR2" s="735"/>
      <c r="TS2" s="735"/>
      <c r="TT2" s="735"/>
      <c r="TU2" s="735"/>
      <c r="TV2" s="735"/>
      <c r="TW2" s="735"/>
      <c r="TX2" s="735"/>
      <c r="TY2" s="735"/>
      <c r="TZ2" s="735"/>
      <c r="UA2" s="735"/>
      <c r="UB2" s="735"/>
      <c r="UC2" s="735"/>
      <c r="UD2" s="735"/>
      <c r="UE2" s="735"/>
      <c r="UF2" s="735"/>
      <c r="UG2" s="735"/>
      <c r="UH2" s="735"/>
      <c r="UI2" s="735"/>
      <c r="UJ2" s="735"/>
      <c r="UK2" s="735"/>
      <c r="UL2" s="735"/>
      <c r="UM2" s="735"/>
      <c r="UN2" s="735"/>
      <c r="UO2" s="735"/>
      <c r="UP2" s="735"/>
      <c r="UQ2" s="735"/>
      <c r="UR2" s="735"/>
      <c r="US2" s="735"/>
      <c r="UT2" s="735"/>
      <c r="UU2" s="735"/>
      <c r="UV2" s="735"/>
      <c r="UW2" s="735"/>
      <c r="UX2" s="735"/>
      <c r="UY2" s="735"/>
      <c r="UZ2" s="735"/>
      <c r="VA2" s="735"/>
      <c r="VB2" s="735"/>
      <c r="VC2" s="735"/>
      <c r="VD2" s="735"/>
      <c r="VE2" s="735"/>
      <c r="VF2" s="735"/>
      <c r="VG2" s="735"/>
      <c r="VH2" s="735"/>
      <c r="VI2" s="735"/>
      <c r="VJ2" s="735"/>
      <c r="VK2" s="735"/>
      <c r="VL2" s="735"/>
      <c r="VM2" s="735"/>
      <c r="VN2" s="735"/>
      <c r="VO2" s="735"/>
      <c r="VP2" s="735"/>
      <c r="VQ2" s="735"/>
      <c r="VR2" s="735"/>
      <c r="VS2" s="735"/>
      <c r="VT2" s="735"/>
      <c r="VU2" s="735"/>
      <c r="VV2" s="735"/>
      <c r="VW2" s="735"/>
      <c r="VX2" s="735"/>
      <c r="VY2" s="735"/>
      <c r="VZ2" s="735"/>
      <c r="WA2" s="735"/>
      <c r="WB2" s="735"/>
      <c r="WC2" s="735"/>
      <c r="WD2" s="735"/>
      <c r="WE2" s="735"/>
      <c r="WF2" s="735"/>
      <c r="WG2" s="735"/>
      <c r="WH2" s="735"/>
      <c r="WI2" s="735"/>
      <c r="WJ2" s="735"/>
      <c r="WK2" s="735"/>
      <c r="WL2" s="735"/>
      <c r="WM2" s="735"/>
      <c r="WN2" s="735"/>
      <c r="WO2" s="735"/>
      <c r="WP2" s="735"/>
      <c r="WQ2" s="735"/>
      <c r="WR2" s="735"/>
      <c r="WS2" s="735"/>
      <c r="WT2" s="735"/>
      <c r="WU2" s="735"/>
      <c r="WV2" s="735"/>
      <c r="WW2" s="735"/>
      <c r="WX2" s="735"/>
      <c r="WY2" s="735"/>
      <c r="WZ2" s="735"/>
      <c r="XA2" s="735"/>
      <c r="XB2" s="735"/>
      <c r="XC2" s="735"/>
      <c r="XD2" s="735"/>
      <c r="XE2" s="735"/>
      <c r="XF2" s="735"/>
      <c r="XG2" s="735"/>
      <c r="XH2" s="735"/>
      <c r="XI2" s="735"/>
      <c r="XJ2" s="735"/>
      <c r="XK2" s="735"/>
      <c r="XL2" s="735"/>
      <c r="XM2" s="735"/>
      <c r="XN2" s="735"/>
      <c r="XO2" s="735"/>
      <c r="XP2" s="735"/>
      <c r="XQ2" s="735"/>
      <c r="XR2" s="735"/>
      <c r="XS2" s="735"/>
      <c r="XT2" s="735"/>
      <c r="XU2" s="735"/>
      <c r="XV2" s="735"/>
      <c r="XW2" s="735"/>
      <c r="XX2" s="735"/>
      <c r="XY2" s="735"/>
      <c r="XZ2" s="735"/>
      <c r="YA2" s="735"/>
      <c r="YB2" s="735"/>
      <c r="YC2" s="735"/>
      <c r="YD2" s="735"/>
      <c r="YE2" s="735"/>
      <c r="YF2" s="735"/>
      <c r="YG2" s="735"/>
      <c r="YH2" s="735"/>
      <c r="YI2" s="735"/>
      <c r="YJ2" s="735"/>
      <c r="YK2" s="735"/>
      <c r="YL2" s="735"/>
      <c r="YM2" s="735"/>
      <c r="YN2" s="735"/>
      <c r="YO2" s="735"/>
      <c r="YP2" s="735"/>
      <c r="YQ2" s="735"/>
      <c r="YR2" s="735"/>
      <c r="YS2" s="735"/>
      <c r="YT2" s="735"/>
      <c r="YU2" s="735"/>
      <c r="YV2" s="735"/>
      <c r="YW2" s="735"/>
      <c r="YX2" s="735"/>
      <c r="YY2" s="735"/>
      <c r="YZ2" s="735"/>
      <c r="ZA2" s="735"/>
      <c r="ZB2" s="735"/>
      <c r="ZC2" s="735"/>
      <c r="ZD2" s="735"/>
      <c r="ZE2" s="735"/>
      <c r="ZF2" s="735"/>
      <c r="ZG2" s="735"/>
      <c r="ZH2" s="735"/>
      <c r="ZI2" s="735"/>
      <c r="ZJ2" s="735"/>
      <c r="ZK2" s="735"/>
      <c r="ZL2" s="735"/>
      <c r="ZM2" s="735"/>
      <c r="ZN2" s="735"/>
      <c r="ZO2" s="735"/>
      <c r="ZP2" s="735"/>
      <c r="ZQ2" s="735"/>
      <c r="ZR2" s="735"/>
      <c r="ZS2" s="735"/>
      <c r="ZT2" s="735"/>
      <c r="ZU2" s="735"/>
      <c r="ZV2" s="735"/>
      <c r="ZW2" s="735"/>
      <c r="ZX2" s="735"/>
      <c r="ZY2" s="735"/>
      <c r="ZZ2" s="735"/>
      <c r="AAA2" s="735"/>
      <c r="AAB2" s="735"/>
      <c r="AAC2" s="735"/>
      <c r="AAD2" s="735"/>
      <c r="AAE2" s="735"/>
      <c r="AAF2" s="735"/>
      <c r="AAG2" s="735"/>
      <c r="AAH2" s="735"/>
      <c r="AAI2" s="735"/>
      <c r="AAJ2" s="735"/>
      <c r="AAK2" s="735"/>
      <c r="AAL2" s="735"/>
      <c r="AAM2" s="735"/>
      <c r="AAN2" s="735"/>
      <c r="AAO2" s="735"/>
      <c r="AAP2" s="735"/>
      <c r="AAQ2" s="735"/>
      <c r="AAR2" s="735"/>
      <c r="AAS2" s="735"/>
      <c r="AAT2" s="735"/>
      <c r="AAU2" s="735"/>
      <c r="AAV2" s="735"/>
      <c r="AAW2" s="735"/>
      <c r="AAX2" s="735"/>
      <c r="AAY2" s="735"/>
      <c r="AAZ2" s="735"/>
      <c r="ABA2" s="735"/>
      <c r="ABB2" s="735"/>
      <c r="ABC2" s="735"/>
      <c r="ABD2" s="735"/>
      <c r="ABE2" s="735"/>
      <c r="ABF2" s="735"/>
      <c r="ABG2" s="735"/>
      <c r="ABH2" s="735"/>
      <c r="ABI2" s="735"/>
      <c r="ABJ2" s="735"/>
      <c r="ABK2" s="735"/>
      <c r="ABL2" s="735"/>
      <c r="ABM2" s="735"/>
      <c r="ABN2" s="735"/>
      <c r="ABO2" s="735"/>
      <c r="ABP2" s="735"/>
      <c r="ABQ2" s="735"/>
      <c r="ABR2" s="735"/>
      <c r="ABS2" s="735"/>
      <c r="ABT2" s="735"/>
      <c r="ABU2" s="735"/>
      <c r="ABV2" s="735"/>
      <c r="ABW2" s="735"/>
      <c r="ABX2" s="735"/>
      <c r="ABY2" s="735"/>
      <c r="ABZ2" s="735"/>
      <c r="ACA2" s="735"/>
      <c r="ACB2" s="735"/>
      <c r="ACC2" s="735"/>
      <c r="ACD2" s="735"/>
      <c r="ACE2" s="735"/>
      <c r="ACF2" s="735"/>
      <c r="ACG2" s="735"/>
      <c r="ACH2" s="735"/>
      <c r="ACI2" s="735"/>
      <c r="ACJ2" s="735"/>
      <c r="ACK2" s="735"/>
      <c r="ACL2" s="735"/>
      <c r="ACM2" s="735"/>
      <c r="ACN2" s="735"/>
      <c r="ACO2" s="735"/>
      <c r="ACP2" s="735"/>
      <c r="ACQ2" s="735"/>
      <c r="ACR2" s="735"/>
      <c r="ACS2" s="735"/>
      <c r="ACT2" s="735"/>
      <c r="ACU2" s="735"/>
      <c r="ACV2" s="735"/>
      <c r="ACW2" s="735"/>
      <c r="ACX2" s="735"/>
      <c r="ACY2" s="735"/>
      <c r="ACZ2" s="735"/>
      <c r="ADA2" s="735"/>
      <c r="ADB2" s="735"/>
      <c r="ADC2" s="735"/>
      <c r="ADD2" s="735"/>
      <c r="ADE2" s="735"/>
      <c r="ADF2" s="735"/>
      <c r="ADG2" s="735"/>
      <c r="ADH2" s="735"/>
      <c r="ADI2" s="735"/>
      <c r="ADJ2" s="735"/>
      <c r="ADK2" s="735"/>
      <c r="ADL2" s="735"/>
      <c r="ADM2" s="735"/>
      <c r="ADN2" s="735"/>
      <c r="ADO2" s="735"/>
      <c r="ADP2" s="735"/>
      <c r="ADQ2" s="735"/>
      <c r="ADR2" s="735"/>
      <c r="ADS2" s="735"/>
      <c r="ADT2" s="735"/>
      <c r="ADU2" s="735"/>
      <c r="ADV2" s="735"/>
      <c r="ADW2" s="735"/>
      <c r="ADX2" s="735"/>
      <c r="ADY2" s="735"/>
      <c r="ADZ2" s="735"/>
      <c r="AEA2" s="735"/>
      <c r="AEB2" s="735"/>
      <c r="AEC2" s="735"/>
      <c r="AED2" s="735"/>
      <c r="AEE2" s="735"/>
      <c r="AEF2" s="735"/>
      <c r="AEG2" s="735"/>
      <c r="AEH2" s="735"/>
      <c r="AEI2" s="735"/>
      <c r="AEJ2" s="735"/>
      <c r="AEK2" s="735"/>
      <c r="AEL2" s="735"/>
      <c r="AEM2" s="735"/>
      <c r="AEN2" s="735"/>
      <c r="AEO2" s="735"/>
      <c r="AEP2" s="735"/>
      <c r="AEQ2" s="735"/>
      <c r="AER2" s="735"/>
      <c r="AES2" s="735"/>
      <c r="AET2" s="735"/>
      <c r="AEU2" s="735"/>
      <c r="AEV2" s="735"/>
      <c r="AEW2" s="735"/>
      <c r="AEX2" s="735"/>
      <c r="AEY2" s="735"/>
      <c r="AEZ2" s="735"/>
      <c r="AFA2" s="735"/>
      <c r="AFB2" s="735"/>
      <c r="AFC2" s="735"/>
      <c r="AFD2" s="735"/>
      <c r="AFE2" s="735"/>
      <c r="AFF2" s="735"/>
      <c r="AFG2" s="735"/>
      <c r="AFH2" s="735"/>
      <c r="AFI2" s="735"/>
      <c r="AFJ2" s="735"/>
      <c r="AFK2" s="735"/>
      <c r="AFL2" s="735"/>
      <c r="AFM2" s="735"/>
      <c r="AFN2" s="735"/>
      <c r="AFO2" s="735"/>
      <c r="AFP2" s="735"/>
      <c r="AFQ2" s="735"/>
      <c r="AFR2" s="735"/>
      <c r="AFS2" s="735"/>
      <c r="AFT2" s="735"/>
      <c r="AFU2" s="735"/>
      <c r="AFV2" s="735"/>
      <c r="AFW2" s="735"/>
      <c r="AFX2" s="735"/>
      <c r="AFY2" s="735"/>
      <c r="AFZ2" s="735"/>
      <c r="AGA2" s="735"/>
      <c r="AGB2" s="735"/>
      <c r="AGC2" s="735"/>
      <c r="AGD2" s="735"/>
      <c r="AGE2" s="735"/>
      <c r="AGF2" s="735"/>
      <c r="AGG2" s="735"/>
      <c r="AGH2" s="735"/>
      <c r="AGI2" s="735"/>
      <c r="AGJ2" s="735"/>
      <c r="AGK2" s="735"/>
      <c r="AGL2" s="735"/>
      <c r="AGM2" s="735"/>
      <c r="AGN2" s="735"/>
      <c r="AGO2" s="735"/>
      <c r="AGP2" s="735"/>
      <c r="AGQ2" s="735"/>
      <c r="AGR2" s="735"/>
      <c r="AGS2" s="735"/>
      <c r="AGT2" s="735"/>
      <c r="AGU2" s="735"/>
      <c r="AGV2" s="735"/>
      <c r="AGW2" s="735"/>
      <c r="AGX2" s="735"/>
      <c r="AGY2" s="735"/>
      <c r="AGZ2" s="735"/>
      <c r="AHA2" s="735"/>
      <c r="AHB2" s="735"/>
      <c r="AHC2" s="735"/>
      <c r="AHD2" s="735"/>
      <c r="AHE2" s="735"/>
      <c r="AHF2" s="735"/>
      <c r="AHG2" s="735"/>
      <c r="AHH2" s="735"/>
      <c r="AHI2" s="735"/>
      <c r="AHJ2" s="735"/>
      <c r="AHK2" s="735"/>
      <c r="AHL2" s="735"/>
      <c r="AHM2" s="735"/>
      <c r="AHN2" s="735"/>
      <c r="AHO2" s="735"/>
      <c r="AHP2" s="735"/>
      <c r="AHQ2" s="735"/>
      <c r="AHR2" s="735"/>
      <c r="AHS2" s="735"/>
      <c r="AHT2" s="735"/>
      <c r="AHU2" s="735"/>
      <c r="AHV2" s="735"/>
      <c r="AHW2" s="735"/>
      <c r="AHX2" s="735"/>
      <c r="AHY2" s="735"/>
      <c r="AHZ2" s="735"/>
      <c r="AIA2" s="735"/>
      <c r="AIB2" s="735"/>
      <c r="AIC2" s="735"/>
      <c r="AID2" s="735"/>
      <c r="AIE2" s="735"/>
      <c r="AIF2" s="735"/>
      <c r="AIG2" s="735"/>
      <c r="AIH2" s="735"/>
      <c r="AII2" s="735"/>
      <c r="AIJ2" s="735"/>
      <c r="AIK2" s="735"/>
      <c r="AIL2" s="735"/>
      <c r="AIM2" s="735"/>
      <c r="AIN2" s="735"/>
      <c r="AIO2" s="735"/>
      <c r="AIP2" s="735"/>
      <c r="AIQ2" s="735"/>
      <c r="AIR2" s="735"/>
      <c r="AIS2" s="735"/>
      <c r="AIT2" s="735"/>
      <c r="AIU2" s="735"/>
      <c r="AIV2" s="735"/>
      <c r="AIW2" s="735"/>
      <c r="AIX2" s="735"/>
      <c r="AIY2" s="735"/>
      <c r="AIZ2" s="735"/>
      <c r="AJA2" s="735"/>
      <c r="AJB2" s="735"/>
      <c r="AJC2" s="735"/>
      <c r="AJD2" s="735"/>
      <c r="AJE2" s="735"/>
      <c r="AJF2" s="735"/>
      <c r="AJG2" s="735"/>
      <c r="AJH2" s="735"/>
      <c r="AJI2" s="735"/>
      <c r="AJJ2" s="735"/>
      <c r="AJK2" s="735"/>
      <c r="AJL2" s="735"/>
      <c r="AJM2" s="735"/>
      <c r="AJN2" s="735"/>
      <c r="AJO2" s="735"/>
      <c r="AJP2" s="735"/>
      <c r="AJQ2" s="735"/>
      <c r="AJR2" s="735"/>
      <c r="AJS2" s="735"/>
      <c r="AJT2" s="735"/>
      <c r="AJU2" s="735"/>
      <c r="AJV2" s="735"/>
      <c r="AJW2" s="735"/>
      <c r="AJX2" s="735"/>
      <c r="AJY2" s="735"/>
      <c r="AJZ2" s="735"/>
      <c r="AKA2" s="735"/>
      <c r="AKB2" s="735"/>
      <c r="AKC2" s="735"/>
      <c r="AKD2" s="735"/>
      <c r="AKE2" s="735"/>
      <c r="AKF2" s="735"/>
      <c r="AKG2" s="735"/>
      <c r="AKH2" s="735"/>
      <c r="AKI2" s="735"/>
      <c r="AKJ2" s="735"/>
      <c r="AKK2" s="735"/>
      <c r="AKL2" s="735"/>
      <c r="AKM2" s="735"/>
      <c r="AKN2" s="735"/>
      <c r="AKO2" s="735"/>
      <c r="AKP2" s="735"/>
      <c r="AKQ2" s="735"/>
      <c r="AKR2" s="735"/>
      <c r="AKS2" s="735"/>
      <c r="AKT2" s="735"/>
      <c r="AKU2" s="735"/>
      <c r="AKV2" s="735"/>
      <c r="AKW2" s="735"/>
      <c r="AKX2" s="735"/>
      <c r="AKY2" s="735"/>
      <c r="AKZ2" s="735"/>
      <c r="ALA2" s="735"/>
      <c r="ALB2" s="735"/>
      <c r="ALC2" s="735"/>
      <c r="ALD2" s="735"/>
      <c r="ALE2" s="735"/>
      <c r="ALF2" s="735"/>
      <c r="ALG2" s="735"/>
      <c r="ALH2" s="735"/>
      <c r="ALI2" s="735"/>
      <c r="ALJ2" s="735"/>
      <c r="ALK2" s="735"/>
      <c r="ALL2" s="735"/>
      <c r="ALM2" s="735"/>
      <c r="ALN2" s="735"/>
      <c r="ALO2" s="735"/>
      <c r="ALP2" s="735"/>
      <c r="ALQ2" s="735"/>
      <c r="ALR2" s="735"/>
      <c r="ALS2" s="735"/>
      <c r="ALT2" s="735"/>
      <c r="ALU2" s="735"/>
      <c r="ALV2" s="735"/>
      <c r="ALW2" s="735"/>
      <c r="ALX2" s="735"/>
      <c r="ALY2" s="735"/>
      <c r="ALZ2" s="735"/>
      <c r="AMA2" s="735"/>
      <c r="AMB2" s="735"/>
      <c r="AMC2" s="735"/>
      <c r="AMD2" s="735"/>
      <c r="AME2" s="735"/>
      <c r="AMF2" s="735"/>
      <c r="AMG2" s="735"/>
      <c r="AMH2" s="735"/>
      <c r="AMI2" s="735"/>
      <c r="AMJ2" s="735"/>
      <c r="AMK2" s="735"/>
      <c r="AML2" s="735"/>
      <c r="AMM2" s="735"/>
      <c r="AMN2" s="735"/>
      <c r="AMO2" s="735"/>
      <c r="AMP2" s="735"/>
      <c r="AMQ2" s="735"/>
      <c r="AMR2" s="735"/>
      <c r="AMS2" s="735"/>
      <c r="AMT2" s="735"/>
      <c r="AMU2" s="735"/>
      <c r="AMV2" s="735"/>
      <c r="AMW2" s="735"/>
      <c r="AMX2" s="735"/>
      <c r="AMY2" s="735"/>
      <c r="AMZ2" s="735"/>
      <c r="ANA2" s="735"/>
      <c r="ANB2" s="735"/>
      <c r="ANC2" s="735"/>
      <c r="AND2" s="735"/>
      <c r="ANE2" s="735"/>
      <c r="ANF2" s="735"/>
      <c r="ANG2" s="735"/>
      <c r="ANH2" s="735"/>
      <c r="ANI2" s="735"/>
      <c r="ANJ2" s="735"/>
      <c r="ANK2" s="735"/>
      <c r="ANL2" s="735"/>
      <c r="ANM2" s="735"/>
      <c r="ANN2" s="735"/>
      <c r="ANO2" s="735"/>
      <c r="ANP2" s="735"/>
      <c r="ANQ2" s="735"/>
      <c r="ANR2" s="735"/>
      <c r="ANS2" s="735"/>
      <c r="ANT2" s="735"/>
      <c r="ANU2" s="735"/>
      <c r="ANV2" s="735"/>
      <c r="ANW2" s="735"/>
      <c r="ANX2" s="735"/>
      <c r="ANY2" s="735"/>
      <c r="ANZ2" s="735"/>
      <c r="AOA2" s="735"/>
      <c r="AOB2" s="735"/>
      <c r="AOC2" s="735"/>
      <c r="AOD2" s="735"/>
      <c r="AOE2" s="735"/>
      <c r="AOF2" s="735"/>
      <c r="AOG2" s="735"/>
      <c r="AOH2" s="735"/>
      <c r="AOI2" s="735"/>
      <c r="AOJ2" s="735"/>
      <c r="AOK2" s="735"/>
      <c r="AOL2" s="735"/>
      <c r="AOM2" s="735"/>
      <c r="AON2" s="735"/>
      <c r="AOO2" s="735"/>
      <c r="AOP2" s="735"/>
      <c r="AOQ2" s="735"/>
      <c r="AOR2" s="735"/>
      <c r="AOS2" s="735"/>
      <c r="AOT2" s="735"/>
      <c r="AOU2" s="735"/>
      <c r="AOV2" s="735"/>
      <c r="AOW2" s="735"/>
      <c r="AOX2" s="735"/>
      <c r="AOY2" s="735"/>
      <c r="AOZ2" s="735"/>
      <c r="APA2" s="735"/>
      <c r="APB2" s="735"/>
      <c r="APC2" s="735"/>
      <c r="APD2" s="735"/>
      <c r="APE2" s="735"/>
      <c r="APF2" s="735"/>
      <c r="APG2" s="735"/>
      <c r="APH2" s="735"/>
      <c r="API2" s="735"/>
      <c r="APJ2" s="735"/>
      <c r="APK2" s="735"/>
      <c r="APL2" s="735"/>
      <c r="APM2" s="735"/>
      <c r="APN2" s="735"/>
      <c r="APO2" s="735"/>
      <c r="APP2" s="735"/>
      <c r="APQ2" s="735"/>
      <c r="APR2" s="735"/>
      <c r="APS2" s="735"/>
      <c r="APT2" s="735"/>
      <c r="APU2" s="735"/>
      <c r="APV2" s="735"/>
      <c r="APW2" s="735"/>
      <c r="APX2" s="735"/>
      <c r="APY2" s="735"/>
      <c r="APZ2" s="735"/>
      <c r="AQA2" s="735"/>
      <c r="AQB2" s="735"/>
      <c r="AQC2" s="735"/>
      <c r="AQD2" s="735"/>
      <c r="AQE2" s="735"/>
      <c r="AQF2" s="735"/>
      <c r="AQG2" s="735"/>
      <c r="AQH2" s="735"/>
      <c r="AQI2" s="735"/>
      <c r="AQJ2" s="735"/>
      <c r="AQK2" s="735"/>
      <c r="AQL2" s="735"/>
      <c r="AQM2" s="735"/>
      <c r="AQN2" s="735"/>
      <c r="AQO2" s="735"/>
      <c r="AQP2" s="735"/>
      <c r="AQQ2" s="735"/>
      <c r="AQR2" s="735"/>
      <c r="AQS2" s="735"/>
      <c r="AQT2" s="735"/>
      <c r="AQU2" s="735"/>
      <c r="AQV2" s="735"/>
      <c r="AQW2" s="735"/>
      <c r="AQX2" s="735"/>
      <c r="AQY2" s="735"/>
      <c r="AQZ2" s="735"/>
      <c r="ARA2" s="735"/>
      <c r="ARB2" s="735"/>
      <c r="ARC2" s="735"/>
      <c r="ARD2" s="735"/>
      <c r="ARE2" s="735"/>
      <c r="ARF2" s="735"/>
      <c r="ARG2" s="735"/>
      <c r="ARH2" s="735"/>
      <c r="ARI2" s="735"/>
      <c r="ARJ2" s="735"/>
      <c r="ARK2" s="735"/>
      <c r="ARL2" s="735"/>
      <c r="ARM2" s="735"/>
      <c r="ARN2" s="735"/>
      <c r="ARO2" s="735"/>
      <c r="ARP2" s="735"/>
      <c r="ARQ2" s="735"/>
      <c r="ARR2" s="735"/>
      <c r="ARS2" s="735"/>
      <c r="ART2" s="735"/>
      <c r="ARU2" s="735"/>
      <c r="ARV2" s="735"/>
      <c r="ARW2" s="735"/>
      <c r="ARX2" s="735"/>
      <c r="ARY2" s="735"/>
      <c r="ARZ2" s="735"/>
      <c r="ASA2" s="735"/>
      <c r="ASB2" s="735"/>
      <c r="ASC2" s="735"/>
      <c r="ASD2" s="735"/>
      <c r="ASE2" s="735"/>
      <c r="ASF2" s="735"/>
      <c r="ASG2" s="735"/>
      <c r="ASH2" s="735"/>
      <c r="ASI2" s="735"/>
      <c r="ASJ2" s="735"/>
      <c r="ASK2" s="735"/>
      <c r="ASL2" s="735"/>
      <c r="ASM2" s="735"/>
      <c r="ASN2" s="735"/>
      <c r="ASO2" s="735"/>
      <c r="ASP2" s="735"/>
      <c r="ASQ2" s="735"/>
      <c r="ASR2" s="735"/>
      <c r="ASS2" s="735"/>
      <c r="AST2" s="735"/>
      <c r="ASU2" s="735"/>
      <c r="ASV2" s="735"/>
      <c r="ASW2" s="735"/>
      <c r="ASX2" s="735"/>
      <c r="ASY2" s="735"/>
      <c r="ASZ2" s="735"/>
      <c r="ATA2" s="735"/>
      <c r="ATB2" s="735"/>
      <c r="ATC2" s="735"/>
      <c r="ATD2" s="735"/>
      <c r="ATE2" s="735"/>
      <c r="ATF2" s="735"/>
      <c r="ATG2" s="735"/>
      <c r="ATH2" s="735"/>
      <c r="ATI2" s="735"/>
      <c r="ATJ2" s="735"/>
      <c r="ATK2" s="735"/>
      <c r="ATL2" s="735"/>
      <c r="ATM2" s="735"/>
      <c r="ATN2" s="735"/>
      <c r="ATO2" s="735"/>
      <c r="ATP2" s="735"/>
      <c r="ATQ2" s="735"/>
      <c r="ATR2" s="735"/>
      <c r="ATS2" s="735"/>
      <c r="ATT2" s="735"/>
      <c r="ATU2" s="735"/>
      <c r="ATV2" s="735"/>
      <c r="ATW2" s="735"/>
      <c r="ATX2" s="735"/>
      <c r="ATY2" s="735"/>
      <c r="ATZ2" s="735"/>
      <c r="AUA2" s="735"/>
      <c r="AUB2" s="735"/>
      <c r="AUC2" s="735"/>
      <c r="AUD2" s="735"/>
      <c r="AUE2" s="735"/>
      <c r="AUF2" s="735"/>
      <c r="AUG2" s="735"/>
      <c r="AUH2" s="735"/>
      <c r="AUI2" s="735"/>
      <c r="AUJ2" s="735"/>
      <c r="AUK2" s="735"/>
      <c r="AUL2" s="735"/>
      <c r="AUM2" s="735"/>
      <c r="AUN2" s="735"/>
      <c r="AUO2" s="735"/>
      <c r="AUP2" s="735"/>
      <c r="AUQ2" s="735"/>
      <c r="AUR2" s="735"/>
      <c r="AUS2" s="735"/>
      <c r="AUT2" s="735"/>
      <c r="AUU2" s="735"/>
      <c r="AUV2" s="735"/>
      <c r="AUW2" s="735"/>
      <c r="AUX2" s="735"/>
      <c r="AUY2" s="735"/>
      <c r="AUZ2" s="735"/>
      <c r="AVA2" s="735"/>
      <c r="AVB2" s="735"/>
      <c r="AVC2" s="735"/>
      <c r="AVD2" s="735"/>
      <c r="AVE2" s="735"/>
      <c r="AVF2" s="735"/>
      <c r="AVG2" s="735"/>
      <c r="AVH2" s="735"/>
      <c r="AVI2" s="735"/>
      <c r="AVJ2" s="735"/>
      <c r="AVK2" s="735"/>
      <c r="AVL2" s="735"/>
      <c r="AVM2" s="735"/>
      <c r="AVN2" s="735"/>
      <c r="AVO2" s="735"/>
      <c r="AVP2" s="735"/>
      <c r="AVQ2" s="735"/>
      <c r="AVR2" s="735"/>
      <c r="AVS2" s="735"/>
      <c r="AVT2" s="735"/>
      <c r="AVU2" s="735"/>
      <c r="AVV2" s="735"/>
      <c r="AVW2" s="735"/>
      <c r="AVX2" s="735"/>
      <c r="AVY2" s="735"/>
      <c r="AVZ2" s="735"/>
      <c r="AWA2" s="735"/>
      <c r="AWB2" s="735"/>
      <c r="AWC2" s="735"/>
      <c r="AWD2" s="735"/>
      <c r="AWE2" s="735"/>
      <c r="AWF2" s="735"/>
      <c r="AWG2" s="735"/>
      <c r="AWH2" s="735"/>
      <c r="AWI2" s="735"/>
      <c r="AWJ2" s="735"/>
      <c r="AWK2" s="735"/>
      <c r="AWL2" s="735"/>
      <c r="AWM2" s="735"/>
      <c r="AWN2" s="735"/>
      <c r="AWO2" s="735"/>
      <c r="AWP2" s="735"/>
      <c r="AWQ2" s="735"/>
      <c r="AWR2" s="735"/>
      <c r="AWS2" s="735"/>
      <c r="AWT2" s="735"/>
      <c r="AWU2" s="735"/>
      <c r="AWV2" s="735"/>
      <c r="AWW2" s="735"/>
      <c r="AWX2" s="735"/>
      <c r="AWY2" s="735"/>
      <c r="AWZ2" s="735"/>
      <c r="AXA2" s="735"/>
      <c r="AXB2" s="735"/>
      <c r="AXC2" s="735"/>
      <c r="AXD2" s="735"/>
      <c r="AXE2" s="735"/>
      <c r="AXF2" s="735"/>
      <c r="AXG2" s="735"/>
      <c r="AXH2" s="735"/>
      <c r="AXI2" s="735"/>
      <c r="AXJ2" s="735"/>
      <c r="AXK2" s="735"/>
      <c r="AXL2" s="735"/>
      <c r="AXM2" s="735"/>
      <c r="AXN2" s="735"/>
      <c r="AXO2" s="735"/>
      <c r="AXP2" s="735"/>
      <c r="AXQ2" s="735"/>
      <c r="AXR2" s="735"/>
      <c r="AXS2" s="735"/>
      <c r="AXT2" s="735"/>
      <c r="AXU2" s="735"/>
      <c r="AXV2" s="735"/>
      <c r="AXW2" s="735"/>
      <c r="AXX2" s="735"/>
      <c r="AXY2" s="735"/>
      <c r="AXZ2" s="735"/>
      <c r="AYA2" s="735"/>
      <c r="AYB2" s="735"/>
      <c r="AYC2" s="735"/>
      <c r="AYD2" s="735"/>
      <c r="AYE2" s="735"/>
      <c r="AYF2" s="735"/>
      <c r="AYG2" s="735"/>
      <c r="AYH2" s="735"/>
      <c r="AYI2" s="735"/>
      <c r="AYJ2" s="735"/>
      <c r="AYK2" s="735"/>
      <c r="AYL2" s="735"/>
      <c r="AYM2" s="735"/>
      <c r="AYN2" s="735"/>
      <c r="AYO2" s="735"/>
      <c r="AYP2" s="735"/>
      <c r="AYQ2" s="735"/>
      <c r="AYR2" s="735"/>
      <c r="AYS2" s="735"/>
      <c r="AYT2" s="735"/>
      <c r="AYU2" s="735"/>
      <c r="AYV2" s="735"/>
      <c r="AYW2" s="735"/>
      <c r="AYX2" s="735"/>
      <c r="AYY2" s="735"/>
      <c r="AYZ2" s="735"/>
      <c r="AZA2" s="735"/>
      <c r="AZB2" s="735"/>
      <c r="AZC2" s="735"/>
      <c r="AZD2" s="735"/>
      <c r="AZE2" s="735"/>
      <c r="AZF2" s="735"/>
      <c r="AZG2" s="735"/>
      <c r="AZH2" s="735"/>
      <c r="AZI2" s="735"/>
      <c r="AZJ2" s="735"/>
      <c r="AZK2" s="735"/>
      <c r="AZL2" s="735"/>
      <c r="AZM2" s="735"/>
      <c r="AZN2" s="735"/>
      <c r="AZO2" s="735"/>
      <c r="AZP2" s="735"/>
      <c r="AZQ2" s="735"/>
      <c r="AZR2" s="735"/>
      <c r="AZS2" s="735"/>
      <c r="AZT2" s="735"/>
      <c r="AZU2" s="735"/>
      <c r="AZV2" s="735"/>
      <c r="AZW2" s="735"/>
      <c r="AZX2" s="735"/>
      <c r="AZY2" s="735"/>
      <c r="AZZ2" s="735"/>
      <c r="BAA2" s="735"/>
      <c r="BAB2" s="735"/>
      <c r="BAC2" s="735"/>
      <c r="BAD2" s="735"/>
      <c r="BAE2" s="735"/>
      <c r="BAF2" s="735"/>
      <c r="BAG2" s="735"/>
      <c r="BAH2" s="735"/>
      <c r="BAI2" s="735"/>
      <c r="BAJ2" s="735"/>
      <c r="BAK2" s="735"/>
      <c r="BAL2" s="735"/>
      <c r="BAM2" s="735"/>
      <c r="BAN2" s="735"/>
      <c r="BAO2" s="735"/>
      <c r="BAP2" s="735"/>
      <c r="BAQ2" s="735"/>
      <c r="BAR2" s="735"/>
      <c r="BAS2" s="735"/>
      <c r="BAT2" s="735"/>
      <c r="BAU2" s="735"/>
      <c r="BAV2" s="735"/>
      <c r="BAW2" s="735"/>
      <c r="BAX2" s="735"/>
      <c r="BAY2" s="735"/>
      <c r="BAZ2" s="735"/>
      <c r="BBA2" s="735"/>
      <c r="BBB2" s="735"/>
      <c r="BBC2" s="735"/>
      <c r="BBD2" s="735"/>
      <c r="BBE2" s="735"/>
      <c r="BBF2" s="735"/>
      <c r="BBG2" s="735"/>
      <c r="BBH2" s="735"/>
      <c r="BBI2" s="735"/>
      <c r="BBJ2" s="735"/>
      <c r="BBK2" s="735"/>
      <c r="BBL2" s="735"/>
      <c r="BBM2" s="735"/>
      <c r="BBN2" s="735"/>
      <c r="BBO2" s="735"/>
      <c r="BBP2" s="735"/>
      <c r="BBQ2" s="735"/>
      <c r="BBR2" s="735"/>
      <c r="BBS2" s="735"/>
      <c r="BBT2" s="735"/>
      <c r="BBU2" s="735"/>
      <c r="BBV2" s="735"/>
      <c r="BBW2" s="735"/>
      <c r="BBX2" s="735"/>
      <c r="BBY2" s="735"/>
      <c r="BBZ2" s="735"/>
      <c r="BCA2" s="735"/>
      <c r="BCB2" s="735"/>
      <c r="BCC2" s="735"/>
      <c r="BCD2" s="735"/>
      <c r="BCE2" s="735"/>
      <c r="BCF2" s="735"/>
      <c r="BCG2" s="735"/>
      <c r="BCH2" s="735"/>
      <c r="BCI2" s="735"/>
      <c r="BCJ2" s="735"/>
      <c r="BCK2" s="735"/>
      <c r="BCL2" s="735"/>
      <c r="BCM2" s="735"/>
      <c r="BCN2" s="735"/>
      <c r="BCO2" s="735"/>
      <c r="BCP2" s="735"/>
      <c r="BCQ2" s="735"/>
      <c r="BCR2" s="735"/>
      <c r="BCS2" s="735"/>
      <c r="BCT2" s="735"/>
      <c r="BCU2" s="735"/>
      <c r="BCV2" s="735"/>
      <c r="BCW2" s="735"/>
      <c r="BCX2" s="735"/>
      <c r="BCY2" s="735"/>
      <c r="BCZ2" s="735"/>
      <c r="BDA2" s="735"/>
      <c r="BDB2" s="735"/>
      <c r="BDC2" s="735"/>
      <c r="BDD2" s="735"/>
      <c r="BDE2" s="735"/>
      <c r="BDF2" s="735"/>
      <c r="BDG2" s="735"/>
      <c r="BDH2" s="735"/>
      <c r="BDI2" s="735"/>
      <c r="BDJ2" s="735"/>
      <c r="BDK2" s="735"/>
      <c r="BDL2" s="735"/>
      <c r="BDM2" s="735"/>
      <c r="BDN2" s="735"/>
      <c r="BDO2" s="735"/>
      <c r="BDP2" s="735"/>
      <c r="BDQ2" s="735"/>
      <c r="BDR2" s="735"/>
      <c r="BDS2" s="735"/>
      <c r="BDT2" s="735"/>
      <c r="BDU2" s="735"/>
      <c r="BDV2" s="735"/>
      <c r="BDW2" s="735"/>
      <c r="BDX2" s="735"/>
      <c r="BDY2" s="735"/>
      <c r="BDZ2" s="735"/>
      <c r="BEA2" s="735"/>
      <c r="BEB2" s="735"/>
      <c r="BEC2" s="735"/>
      <c r="BED2" s="735"/>
      <c r="BEE2" s="735"/>
      <c r="BEF2" s="735"/>
      <c r="BEG2" s="735"/>
      <c r="BEH2" s="735"/>
      <c r="BEI2" s="735"/>
      <c r="BEJ2" s="735"/>
      <c r="BEK2" s="735"/>
      <c r="BEL2" s="735"/>
      <c r="BEM2" s="735"/>
      <c r="BEN2" s="735"/>
      <c r="BEO2" s="735"/>
      <c r="BEP2" s="735"/>
      <c r="BEQ2" s="735"/>
      <c r="BER2" s="735"/>
      <c r="BES2" s="735"/>
      <c r="BET2" s="735"/>
      <c r="BEU2" s="735"/>
      <c r="BEV2" s="735"/>
      <c r="BEW2" s="735"/>
      <c r="BEX2" s="735"/>
      <c r="BEY2" s="735"/>
      <c r="BEZ2" s="735"/>
      <c r="BFA2" s="735"/>
      <c r="BFB2" s="735"/>
      <c r="BFC2" s="735"/>
      <c r="BFD2" s="735"/>
      <c r="BFE2" s="735"/>
      <c r="BFF2" s="735"/>
      <c r="BFG2" s="735"/>
      <c r="BFH2" s="735"/>
      <c r="BFI2" s="735"/>
      <c r="BFJ2" s="735"/>
      <c r="BFK2" s="735"/>
      <c r="BFL2" s="735"/>
      <c r="BFM2" s="735"/>
      <c r="BFN2" s="735"/>
      <c r="BFO2" s="735"/>
      <c r="BFP2" s="735"/>
      <c r="BFQ2" s="735"/>
      <c r="BFR2" s="735"/>
      <c r="BFS2" s="735"/>
      <c r="BFT2" s="735"/>
      <c r="BFU2" s="735"/>
      <c r="BFV2" s="735"/>
      <c r="BFW2" s="735"/>
      <c r="BFX2" s="735"/>
      <c r="BFY2" s="735"/>
      <c r="BFZ2" s="735"/>
      <c r="BGA2" s="735"/>
      <c r="BGB2" s="735"/>
      <c r="BGC2" s="735"/>
      <c r="BGD2" s="735"/>
      <c r="BGE2" s="735"/>
      <c r="BGF2" s="735"/>
      <c r="BGG2" s="735"/>
      <c r="BGH2" s="735"/>
      <c r="BGI2" s="735"/>
      <c r="BGJ2" s="735"/>
      <c r="BGK2" s="735"/>
      <c r="BGL2" s="735"/>
      <c r="BGM2" s="735"/>
      <c r="BGN2" s="735"/>
      <c r="BGO2" s="735"/>
      <c r="BGP2" s="735"/>
      <c r="BGQ2" s="735"/>
      <c r="BGR2" s="735"/>
      <c r="BGS2" s="735"/>
      <c r="BGT2" s="735"/>
      <c r="BGU2" s="735"/>
      <c r="BGV2" s="735"/>
      <c r="BGW2" s="735"/>
      <c r="BGX2" s="735"/>
      <c r="BGY2" s="735"/>
      <c r="BGZ2" s="735"/>
      <c r="BHA2" s="735"/>
      <c r="BHB2" s="735"/>
      <c r="BHC2" s="735"/>
      <c r="BHD2" s="735"/>
      <c r="BHE2" s="735"/>
      <c r="BHF2" s="735"/>
      <c r="BHG2" s="735"/>
      <c r="BHH2" s="735"/>
      <c r="BHI2" s="735"/>
      <c r="BHJ2" s="735"/>
      <c r="BHK2" s="735"/>
      <c r="BHL2" s="735"/>
      <c r="BHM2" s="735"/>
      <c r="BHN2" s="735"/>
      <c r="BHO2" s="735"/>
      <c r="BHP2" s="735"/>
      <c r="BHQ2" s="735"/>
      <c r="BHR2" s="735"/>
      <c r="BHS2" s="735"/>
      <c r="BHT2" s="735"/>
      <c r="BHU2" s="735"/>
      <c r="BHV2" s="735"/>
      <c r="BHW2" s="735"/>
      <c r="BHX2" s="735"/>
      <c r="BHY2" s="735"/>
      <c r="BHZ2" s="735"/>
      <c r="BIA2" s="735"/>
      <c r="BIB2" s="735"/>
      <c r="BIC2" s="735"/>
      <c r="BID2" s="735"/>
      <c r="BIE2" s="735"/>
      <c r="BIF2" s="735"/>
      <c r="BIG2" s="735"/>
      <c r="BIH2" s="735"/>
      <c r="BII2" s="735"/>
      <c r="BIJ2" s="735"/>
      <c r="BIK2" s="735"/>
      <c r="BIL2" s="735"/>
      <c r="BIM2" s="735"/>
      <c r="BIN2" s="735"/>
      <c r="BIO2" s="735"/>
      <c r="BIP2" s="735"/>
      <c r="BIQ2" s="735"/>
      <c r="BIR2" s="735"/>
      <c r="BIS2" s="735"/>
      <c r="BIT2" s="735"/>
      <c r="BIU2" s="735"/>
      <c r="BIV2" s="735"/>
      <c r="BIW2" s="735"/>
      <c r="BIX2" s="735"/>
      <c r="BIY2" s="735"/>
      <c r="BIZ2" s="735"/>
      <c r="BJA2" s="735"/>
      <c r="BJB2" s="735"/>
      <c r="BJC2" s="735"/>
      <c r="BJD2" s="735"/>
      <c r="BJE2" s="735"/>
      <c r="BJF2" s="735"/>
      <c r="BJG2" s="735"/>
      <c r="BJH2" s="735"/>
      <c r="BJI2" s="735"/>
      <c r="BJJ2" s="735"/>
      <c r="BJK2" s="735"/>
      <c r="BJL2" s="735"/>
      <c r="BJM2" s="735"/>
      <c r="BJN2" s="735"/>
      <c r="BJO2" s="735"/>
      <c r="BJP2" s="735"/>
      <c r="BJQ2" s="735"/>
      <c r="BJR2" s="735"/>
      <c r="BJS2" s="735"/>
      <c r="BJT2" s="735"/>
      <c r="BJU2" s="735"/>
      <c r="BJV2" s="735"/>
      <c r="BJW2" s="735"/>
      <c r="BJX2" s="735"/>
      <c r="BJY2" s="735"/>
      <c r="BJZ2" s="735"/>
      <c r="BKA2" s="735"/>
      <c r="BKB2" s="735"/>
      <c r="BKC2" s="735"/>
      <c r="BKD2" s="735"/>
      <c r="BKE2" s="735"/>
      <c r="BKF2" s="735"/>
      <c r="BKG2" s="735"/>
      <c r="BKH2" s="735"/>
      <c r="BKI2" s="735"/>
      <c r="BKJ2" s="735"/>
      <c r="BKK2" s="735"/>
      <c r="BKL2" s="735"/>
      <c r="BKM2" s="735"/>
      <c r="BKN2" s="735"/>
      <c r="BKO2" s="735"/>
      <c r="BKP2" s="735"/>
      <c r="BKQ2" s="735"/>
      <c r="BKR2" s="735"/>
      <c r="BKS2" s="735"/>
      <c r="BKT2" s="735"/>
      <c r="BKU2" s="735"/>
      <c r="BKV2" s="735"/>
      <c r="BKW2" s="735"/>
      <c r="BKX2" s="735"/>
      <c r="BKY2" s="735"/>
      <c r="BKZ2" s="735"/>
      <c r="BLA2" s="735"/>
      <c r="BLB2" s="735"/>
      <c r="BLC2" s="735"/>
      <c r="BLD2" s="735"/>
      <c r="BLE2" s="735"/>
      <c r="BLF2" s="735"/>
      <c r="BLG2" s="735"/>
      <c r="BLH2" s="735"/>
      <c r="BLI2" s="735"/>
      <c r="BLJ2" s="735"/>
      <c r="BLK2" s="735"/>
      <c r="BLL2" s="735"/>
      <c r="BLM2" s="735"/>
      <c r="BLN2" s="735"/>
      <c r="BLO2" s="735"/>
      <c r="BLP2" s="735"/>
      <c r="BLQ2" s="735"/>
      <c r="BLR2" s="735"/>
      <c r="BLS2" s="735"/>
      <c r="BLT2" s="735"/>
      <c r="BLU2" s="735"/>
      <c r="BLV2" s="735"/>
      <c r="BLW2" s="735"/>
      <c r="BLX2" s="735"/>
      <c r="BLY2" s="735"/>
      <c r="BLZ2" s="735"/>
      <c r="BMA2" s="735"/>
      <c r="BMB2" s="735"/>
      <c r="BMC2" s="735"/>
      <c r="BMD2" s="735"/>
      <c r="BME2" s="735"/>
      <c r="BMF2" s="735"/>
      <c r="BMG2" s="735"/>
      <c r="BMH2" s="735"/>
      <c r="BMI2" s="735"/>
      <c r="BMJ2" s="735"/>
      <c r="BMK2" s="735"/>
      <c r="BML2" s="735"/>
      <c r="BMM2" s="735"/>
      <c r="BMN2" s="735"/>
      <c r="BMO2" s="735"/>
      <c r="BMP2" s="735"/>
      <c r="BMQ2" s="735"/>
      <c r="BMR2" s="735"/>
      <c r="BMS2" s="735"/>
      <c r="BMT2" s="735"/>
      <c r="BMU2" s="735"/>
      <c r="BMV2" s="735"/>
      <c r="BMW2" s="735"/>
      <c r="BMX2" s="735"/>
      <c r="BMY2" s="735"/>
      <c r="BMZ2" s="735"/>
      <c r="BNA2" s="735"/>
      <c r="BNB2" s="735"/>
      <c r="BNC2" s="735"/>
      <c r="BND2" s="735"/>
      <c r="BNE2" s="735"/>
      <c r="BNF2" s="735"/>
      <c r="BNG2" s="735"/>
      <c r="BNH2" s="735"/>
      <c r="BNI2" s="735"/>
      <c r="BNJ2" s="735"/>
      <c r="BNK2" s="735"/>
      <c r="BNL2" s="735"/>
      <c r="BNM2" s="735"/>
      <c r="BNN2" s="735"/>
      <c r="BNO2" s="735"/>
      <c r="BNP2" s="735"/>
      <c r="BNQ2" s="735"/>
      <c r="BNR2" s="735"/>
      <c r="BNS2" s="735"/>
      <c r="BNT2" s="735"/>
      <c r="BNU2" s="735"/>
      <c r="BNV2" s="735"/>
      <c r="BNW2" s="735"/>
      <c r="BNX2" s="735"/>
      <c r="BNY2" s="735"/>
      <c r="BNZ2" s="735"/>
      <c r="BOA2" s="735"/>
      <c r="BOB2" s="735"/>
      <c r="BOC2" s="735"/>
      <c r="BOD2" s="735"/>
      <c r="BOE2" s="735"/>
      <c r="BOF2" s="735"/>
      <c r="BOG2" s="735"/>
      <c r="BOH2" s="735"/>
      <c r="BOI2" s="735"/>
      <c r="BOJ2" s="735"/>
      <c r="BOK2" s="735"/>
      <c r="BOL2" s="735"/>
      <c r="BOM2" s="735"/>
      <c r="BON2" s="735"/>
      <c r="BOO2" s="735"/>
      <c r="BOP2" s="735"/>
      <c r="BOQ2" s="735"/>
      <c r="BOR2" s="735"/>
      <c r="BOS2" s="735"/>
      <c r="BOT2" s="735"/>
      <c r="BOU2" s="735"/>
      <c r="BOV2" s="735"/>
      <c r="BOW2" s="735"/>
      <c r="BOX2" s="735"/>
      <c r="BOY2" s="735"/>
      <c r="BOZ2" s="735"/>
      <c r="BPA2" s="735"/>
      <c r="BPB2" s="735"/>
      <c r="BPC2" s="735"/>
      <c r="BPD2" s="735"/>
      <c r="BPE2" s="735"/>
      <c r="BPF2" s="735"/>
      <c r="BPG2" s="735"/>
      <c r="BPH2" s="735"/>
      <c r="BPI2" s="735"/>
      <c r="BPJ2" s="735"/>
      <c r="BPK2" s="735"/>
      <c r="BPL2" s="735"/>
      <c r="BPM2" s="735"/>
      <c r="BPN2" s="735"/>
      <c r="BPO2" s="735"/>
      <c r="BPP2" s="735"/>
      <c r="BPQ2" s="735"/>
      <c r="BPR2" s="735"/>
      <c r="BPS2" s="735"/>
      <c r="BPT2" s="735"/>
      <c r="BPU2" s="735"/>
      <c r="BPV2" s="735"/>
      <c r="BPW2" s="735"/>
      <c r="BPX2" s="735"/>
      <c r="BPY2" s="735"/>
      <c r="BPZ2" s="735"/>
      <c r="BQA2" s="735"/>
      <c r="BQB2" s="735"/>
      <c r="BQC2" s="735"/>
      <c r="BQD2" s="735"/>
      <c r="BQE2" s="735"/>
      <c r="BQF2" s="735"/>
      <c r="BQG2" s="735"/>
      <c r="BQH2" s="735"/>
      <c r="BQI2" s="735"/>
      <c r="BQJ2" s="735"/>
      <c r="BQK2" s="735"/>
      <c r="BQL2" s="735"/>
      <c r="BQM2" s="735"/>
      <c r="BQN2" s="735"/>
      <c r="BQO2" s="735"/>
      <c r="BQP2" s="735"/>
      <c r="BQQ2" s="735"/>
      <c r="BQR2" s="735"/>
      <c r="BQS2" s="735"/>
      <c r="BQT2" s="735"/>
      <c r="BQU2" s="735"/>
      <c r="BQV2" s="735"/>
      <c r="BQW2" s="735"/>
      <c r="BQX2" s="735"/>
      <c r="BQY2" s="735"/>
      <c r="BQZ2" s="735"/>
      <c r="BRA2" s="735"/>
      <c r="BRB2" s="735"/>
      <c r="BRC2" s="735"/>
      <c r="BRD2" s="735"/>
      <c r="BRE2" s="735"/>
      <c r="BRF2" s="735"/>
      <c r="BRG2" s="735"/>
      <c r="BRH2" s="735"/>
      <c r="BRI2" s="735"/>
      <c r="BRJ2" s="735"/>
      <c r="BRK2" s="735"/>
      <c r="BRL2" s="735"/>
      <c r="BRM2" s="735"/>
      <c r="BRN2" s="735"/>
      <c r="BRO2" s="735"/>
      <c r="BRP2" s="735"/>
      <c r="BRQ2" s="735"/>
      <c r="BRR2" s="735"/>
      <c r="BRS2" s="735"/>
      <c r="BRT2" s="735"/>
      <c r="BRU2" s="735"/>
      <c r="BRV2" s="735"/>
      <c r="BRW2" s="735"/>
      <c r="BRX2" s="735"/>
      <c r="BRY2" s="735"/>
      <c r="BRZ2" s="735"/>
      <c r="BSA2" s="735"/>
      <c r="BSB2" s="735"/>
      <c r="BSC2" s="735"/>
      <c r="BSD2" s="735"/>
      <c r="BSE2" s="735"/>
      <c r="BSF2" s="735"/>
      <c r="BSG2" s="735"/>
      <c r="BSH2" s="735"/>
      <c r="BSI2" s="735"/>
      <c r="BSJ2" s="735"/>
      <c r="BSK2" s="735"/>
      <c r="BSL2" s="735"/>
      <c r="BSM2" s="735"/>
      <c r="BSN2" s="735"/>
      <c r="BSO2" s="735"/>
      <c r="BSP2" s="735"/>
      <c r="BSQ2" s="735"/>
      <c r="BSR2" s="735"/>
      <c r="BSS2" s="735"/>
      <c r="BST2" s="735"/>
      <c r="BSU2" s="735"/>
      <c r="BSV2" s="735"/>
      <c r="BSW2" s="735"/>
      <c r="BSX2" s="735"/>
      <c r="BSY2" s="735"/>
      <c r="BSZ2" s="735"/>
      <c r="BTA2" s="735"/>
      <c r="BTB2" s="735"/>
      <c r="BTC2" s="735"/>
      <c r="BTD2" s="735"/>
      <c r="BTE2" s="735"/>
      <c r="BTF2" s="735"/>
      <c r="BTG2" s="735"/>
      <c r="BTH2" s="735"/>
      <c r="BTI2" s="735"/>
      <c r="BTJ2" s="735"/>
      <c r="BTK2" s="735"/>
      <c r="BTL2" s="735"/>
      <c r="BTM2" s="735"/>
      <c r="BTN2" s="735"/>
      <c r="BTO2" s="735"/>
      <c r="BTP2" s="735"/>
      <c r="BTQ2" s="735"/>
      <c r="BTR2" s="735"/>
      <c r="BTS2" s="735"/>
      <c r="BTT2" s="735"/>
      <c r="BTU2" s="735"/>
      <c r="BTV2" s="735"/>
      <c r="BTW2" s="735"/>
      <c r="BTX2" s="735"/>
      <c r="BTY2" s="735"/>
      <c r="BTZ2" s="735"/>
      <c r="BUA2" s="735"/>
      <c r="BUB2" s="735"/>
      <c r="BUC2" s="735"/>
      <c r="BUD2" s="735"/>
      <c r="BUE2" s="735"/>
      <c r="BUF2" s="735"/>
      <c r="BUG2" s="735"/>
      <c r="BUH2" s="735"/>
      <c r="BUI2" s="735"/>
      <c r="BUJ2" s="735"/>
      <c r="BUK2" s="735"/>
      <c r="BUL2" s="735"/>
      <c r="BUM2" s="735"/>
      <c r="BUN2" s="735"/>
      <c r="BUO2" s="735"/>
      <c r="BUP2" s="735"/>
      <c r="BUQ2" s="735"/>
      <c r="BUR2" s="735"/>
      <c r="BUS2" s="735"/>
      <c r="BUT2" s="735"/>
      <c r="BUU2" s="735"/>
      <c r="BUV2" s="735"/>
      <c r="BUW2" s="735"/>
      <c r="BUX2" s="735"/>
      <c r="BUY2" s="735"/>
      <c r="BUZ2" s="735"/>
      <c r="BVA2" s="735"/>
      <c r="BVB2" s="735"/>
      <c r="BVC2" s="735"/>
      <c r="BVD2" s="735"/>
      <c r="BVE2" s="735"/>
      <c r="BVF2" s="735"/>
      <c r="BVG2" s="735"/>
      <c r="BVH2" s="735"/>
      <c r="BVI2" s="735"/>
      <c r="BVJ2" s="735"/>
      <c r="BVK2" s="735"/>
      <c r="BVL2" s="735"/>
      <c r="BVM2" s="735"/>
      <c r="BVN2" s="735"/>
      <c r="BVO2" s="735"/>
      <c r="BVP2" s="735"/>
      <c r="BVQ2" s="735"/>
      <c r="BVR2" s="735"/>
      <c r="BVS2" s="735"/>
      <c r="BVT2" s="735"/>
      <c r="BVU2" s="735"/>
      <c r="BVV2" s="735"/>
      <c r="BVW2" s="735"/>
      <c r="BVX2" s="735"/>
      <c r="BVY2" s="735"/>
      <c r="BVZ2" s="735"/>
      <c r="BWA2" s="735"/>
      <c r="BWB2" s="735"/>
      <c r="BWC2" s="735"/>
      <c r="BWD2" s="735"/>
      <c r="BWE2" s="735"/>
      <c r="BWF2" s="735"/>
      <c r="BWG2" s="735"/>
      <c r="BWH2" s="735"/>
      <c r="BWI2" s="735"/>
      <c r="BWJ2" s="735"/>
      <c r="BWK2" s="735"/>
      <c r="BWL2" s="735"/>
      <c r="BWM2" s="735"/>
      <c r="BWN2" s="735"/>
      <c r="BWO2" s="735"/>
      <c r="BWP2" s="735"/>
      <c r="BWQ2" s="735"/>
      <c r="BWR2" s="735"/>
      <c r="BWS2" s="735"/>
      <c r="BWT2" s="735"/>
      <c r="BWU2" s="735"/>
      <c r="BWV2" s="735"/>
      <c r="BWW2" s="735"/>
      <c r="BWX2" s="735"/>
      <c r="BWY2" s="735"/>
      <c r="BWZ2" s="735"/>
      <c r="BXA2" s="735"/>
      <c r="BXB2" s="735"/>
      <c r="BXC2" s="735"/>
      <c r="BXD2" s="735"/>
      <c r="BXE2" s="735"/>
      <c r="BXF2" s="735"/>
      <c r="BXG2" s="735"/>
      <c r="BXH2" s="735"/>
      <c r="BXI2" s="735"/>
      <c r="BXJ2" s="735"/>
      <c r="BXK2" s="735"/>
      <c r="BXL2" s="735"/>
      <c r="BXM2" s="735"/>
      <c r="BXN2" s="735"/>
      <c r="BXO2" s="735"/>
      <c r="BXP2" s="735"/>
      <c r="BXQ2" s="735"/>
      <c r="BXR2" s="735"/>
      <c r="BXS2" s="735"/>
      <c r="BXT2" s="735"/>
      <c r="BXU2" s="735"/>
      <c r="BXV2" s="735"/>
      <c r="BXW2" s="735"/>
      <c r="BXX2" s="735"/>
      <c r="BXY2" s="735"/>
      <c r="BXZ2" s="735"/>
      <c r="BYA2" s="735"/>
      <c r="BYB2" s="735"/>
      <c r="BYC2" s="735"/>
      <c r="BYD2" s="735"/>
      <c r="BYE2" s="735"/>
      <c r="BYF2" s="735"/>
      <c r="BYG2" s="735"/>
      <c r="BYH2" s="735"/>
      <c r="BYI2" s="735"/>
      <c r="BYJ2" s="735"/>
      <c r="BYK2" s="735"/>
      <c r="BYL2" s="735"/>
      <c r="BYM2" s="735"/>
      <c r="BYN2" s="735"/>
      <c r="BYO2" s="735"/>
      <c r="BYP2" s="735"/>
      <c r="BYQ2" s="735"/>
      <c r="BYR2" s="735"/>
      <c r="BYS2" s="735"/>
      <c r="BYT2" s="735"/>
      <c r="BYU2" s="735"/>
      <c r="BYV2" s="735"/>
      <c r="BYW2" s="735"/>
      <c r="BYX2" s="735"/>
      <c r="BYY2" s="735"/>
      <c r="BYZ2" s="735"/>
      <c r="BZA2" s="735"/>
      <c r="BZB2" s="735"/>
      <c r="BZC2" s="735"/>
      <c r="BZD2" s="735"/>
      <c r="BZE2" s="735"/>
      <c r="BZF2" s="735"/>
      <c r="BZG2" s="735"/>
      <c r="BZH2" s="735"/>
      <c r="BZI2" s="735"/>
      <c r="BZJ2" s="735"/>
      <c r="BZK2" s="735"/>
      <c r="BZL2" s="735"/>
      <c r="BZM2" s="735"/>
      <c r="BZN2" s="735"/>
      <c r="BZO2" s="735"/>
      <c r="BZP2" s="735"/>
      <c r="BZQ2" s="735"/>
      <c r="BZR2" s="735"/>
      <c r="BZS2" s="735"/>
      <c r="BZT2" s="735"/>
      <c r="BZU2" s="735"/>
      <c r="BZV2" s="735"/>
      <c r="BZW2" s="735"/>
      <c r="BZX2" s="735"/>
      <c r="BZY2" s="735"/>
      <c r="BZZ2" s="735"/>
      <c r="CAA2" s="735"/>
      <c r="CAB2" s="735"/>
      <c r="CAC2" s="735"/>
      <c r="CAD2" s="735"/>
      <c r="CAE2" s="735"/>
      <c r="CAF2" s="735"/>
      <c r="CAG2" s="735"/>
      <c r="CAH2" s="735"/>
      <c r="CAI2" s="735"/>
      <c r="CAJ2" s="735"/>
      <c r="CAK2" s="735"/>
      <c r="CAL2" s="735"/>
      <c r="CAM2" s="735"/>
      <c r="CAN2" s="735"/>
      <c r="CAO2" s="735"/>
      <c r="CAP2" s="735"/>
      <c r="CAQ2" s="735"/>
      <c r="CAR2" s="735"/>
      <c r="CAS2" s="735"/>
      <c r="CAT2" s="735"/>
      <c r="CAU2" s="735"/>
      <c r="CAV2" s="735"/>
      <c r="CAW2" s="735"/>
      <c r="CAX2" s="735"/>
      <c r="CAY2" s="735"/>
      <c r="CAZ2" s="735"/>
      <c r="CBA2" s="735"/>
      <c r="CBB2" s="735"/>
      <c r="CBC2" s="735"/>
      <c r="CBD2" s="735"/>
      <c r="CBE2" s="735"/>
      <c r="CBF2" s="735"/>
      <c r="CBG2" s="735"/>
      <c r="CBH2" s="735"/>
      <c r="CBI2" s="735"/>
      <c r="CBJ2" s="735"/>
      <c r="CBK2" s="735"/>
      <c r="CBL2" s="735"/>
      <c r="CBM2" s="735"/>
      <c r="CBN2" s="735"/>
      <c r="CBO2" s="735"/>
      <c r="CBP2" s="735"/>
      <c r="CBQ2" s="735"/>
      <c r="CBR2" s="735"/>
      <c r="CBS2" s="735"/>
      <c r="CBT2" s="735"/>
      <c r="CBU2" s="735"/>
      <c r="CBV2" s="735"/>
      <c r="CBW2" s="735"/>
      <c r="CBX2" s="735"/>
      <c r="CBY2" s="735"/>
      <c r="CBZ2" s="735"/>
      <c r="CCA2" s="735"/>
      <c r="CCB2" s="735"/>
      <c r="CCC2" s="735"/>
      <c r="CCD2" s="735"/>
      <c r="CCE2" s="735"/>
      <c r="CCF2" s="735"/>
      <c r="CCG2" s="735"/>
      <c r="CCH2" s="735"/>
      <c r="CCI2" s="735"/>
      <c r="CCJ2" s="735"/>
      <c r="CCK2" s="735"/>
      <c r="CCL2" s="735"/>
      <c r="CCM2" s="735"/>
      <c r="CCN2" s="735"/>
      <c r="CCO2" s="735"/>
      <c r="CCP2" s="735"/>
      <c r="CCQ2" s="735"/>
      <c r="CCR2" s="735"/>
      <c r="CCS2" s="735"/>
      <c r="CCT2" s="735"/>
      <c r="CCU2" s="735"/>
      <c r="CCV2" s="735"/>
      <c r="CCW2" s="735"/>
      <c r="CCX2" s="735"/>
      <c r="CCY2" s="735"/>
      <c r="CCZ2" s="735"/>
      <c r="CDA2" s="735"/>
      <c r="CDB2" s="735"/>
      <c r="CDC2" s="735"/>
      <c r="CDD2" s="735"/>
      <c r="CDE2" s="735"/>
      <c r="CDF2" s="735"/>
      <c r="CDG2" s="735"/>
      <c r="CDH2" s="735"/>
      <c r="CDI2" s="735"/>
      <c r="CDJ2" s="735"/>
      <c r="CDK2" s="735"/>
      <c r="CDL2" s="735"/>
      <c r="CDM2" s="735"/>
      <c r="CDN2" s="735"/>
      <c r="CDO2" s="735"/>
      <c r="CDP2" s="735"/>
      <c r="CDQ2" s="735"/>
      <c r="CDR2" s="735"/>
      <c r="CDS2" s="735"/>
      <c r="CDT2" s="735"/>
      <c r="CDU2" s="735"/>
      <c r="CDV2" s="735"/>
      <c r="CDW2" s="735"/>
      <c r="CDX2" s="735"/>
      <c r="CDY2" s="735"/>
      <c r="CDZ2" s="735"/>
      <c r="CEA2" s="735"/>
      <c r="CEB2" s="735"/>
      <c r="CEC2" s="735"/>
      <c r="CED2" s="735"/>
      <c r="CEE2" s="735"/>
      <c r="CEF2" s="735"/>
      <c r="CEG2" s="735"/>
      <c r="CEH2" s="735"/>
      <c r="CEI2" s="735"/>
      <c r="CEJ2" s="735"/>
      <c r="CEK2" s="735"/>
      <c r="CEL2" s="735"/>
      <c r="CEM2" s="735"/>
      <c r="CEN2" s="735"/>
      <c r="CEO2" s="735"/>
      <c r="CEP2" s="735"/>
      <c r="CEQ2" s="735"/>
      <c r="CER2" s="735"/>
      <c r="CES2" s="735"/>
      <c r="CET2" s="735"/>
      <c r="CEU2" s="735"/>
      <c r="CEV2" s="735"/>
      <c r="CEW2" s="735"/>
      <c r="CEX2" s="735"/>
      <c r="CEY2" s="735"/>
      <c r="CEZ2" s="735"/>
      <c r="CFA2" s="735"/>
      <c r="CFB2" s="735"/>
      <c r="CFC2" s="735"/>
      <c r="CFD2" s="735"/>
      <c r="CFE2" s="735"/>
      <c r="CFF2" s="735"/>
      <c r="CFG2" s="735"/>
      <c r="CFH2" s="735"/>
      <c r="CFI2" s="735"/>
      <c r="CFJ2" s="735"/>
      <c r="CFK2" s="735"/>
      <c r="CFL2" s="735"/>
      <c r="CFM2" s="735"/>
      <c r="CFN2" s="735"/>
      <c r="CFO2" s="735"/>
      <c r="CFP2" s="735"/>
      <c r="CFQ2" s="735"/>
      <c r="CFR2" s="735"/>
      <c r="CFS2" s="735"/>
      <c r="CFT2" s="735"/>
      <c r="CFU2" s="735"/>
      <c r="CFV2" s="735"/>
      <c r="CFW2" s="735"/>
      <c r="CFX2" s="735"/>
      <c r="CFY2" s="735"/>
      <c r="CFZ2" s="735"/>
      <c r="CGA2" s="735"/>
      <c r="CGB2" s="735"/>
      <c r="CGC2" s="735"/>
      <c r="CGD2" s="735"/>
      <c r="CGE2" s="735"/>
      <c r="CGF2" s="735"/>
      <c r="CGG2" s="735"/>
      <c r="CGH2" s="735"/>
      <c r="CGI2" s="735"/>
      <c r="CGJ2" s="735"/>
      <c r="CGK2" s="735"/>
      <c r="CGL2" s="735"/>
      <c r="CGM2" s="735"/>
      <c r="CGN2" s="735"/>
      <c r="CGO2" s="735"/>
      <c r="CGP2" s="735"/>
      <c r="CGQ2" s="735"/>
      <c r="CGR2" s="735"/>
      <c r="CGS2" s="735"/>
      <c r="CGT2" s="735"/>
      <c r="CGU2" s="735"/>
      <c r="CGV2" s="735"/>
      <c r="CGW2" s="735"/>
      <c r="CGX2" s="735"/>
      <c r="CGY2" s="735"/>
      <c r="CGZ2" s="735"/>
      <c r="CHA2" s="735"/>
      <c r="CHB2" s="735"/>
      <c r="CHC2" s="735"/>
      <c r="CHD2" s="735"/>
      <c r="CHE2" s="735"/>
      <c r="CHF2" s="735"/>
      <c r="CHG2" s="735"/>
      <c r="CHH2" s="735"/>
      <c r="CHI2" s="735"/>
      <c r="CHJ2" s="735"/>
      <c r="CHK2" s="735"/>
      <c r="CHL2" s="735"/>
      <c r="CHM2" s="735"/>
      <c r="CHN2" s="735"/>
      <c r="CHO2" s="735"/>
      <c r="CHP2" s="735"/>
      <c r="CHQ2" s="735"/>
      <c r="CHR2" s="735"/>
      <c r="CHS2" s="735"/>
      <c r="CHT2" s="735"/>
      <c r="CHU2" s="735"/>
      <c r="CHV2" s="735"/>
      <c r="CHW2" s="735"/>
      <c r="CHX2" s="735"/>
      <c r="CHY2" s="735"/>
      <c r="CHZ2" s="735"/>
      <c r="CIA2" s="735"/>
      <c r="CIB2" s="735"/>
      <c r="CIC2" s="735"/>
      <c r="CID2" s="735"/>
      <c r="CIE2" s="735"/>
      <c r="CIF2" s="735"/>
      <c r="CIG2" s="735"/>
      <c r="CIH2" s="735"/>
      <c r="CII2" s="735"/>
      <c r="CIJ2" s="735"/>
      <c r="CIK2" s="735"/>
      <c r="CIL2" s="735"/>
      <c r="CIM2" s="735"/>
      <c r="CIN2" s="735"/>
      <c r="CIO2" s="735"/>
      <c r="CIP2" s="735"/>
      <c r="CIQ2" s="735"/>
      <c r="CIR2" s="735"/>
      <c r="CIS2" s="735"/>
      <c r="CIT2" s="735"/>
      <c r="CIU2" s="735"/>
      <c r="CIV2" s="735"/>
      <c r="CIW2" s="735"/>
      <c r="CIX2" s="735"/>
      <c r="CIY2" s="735"/>
      <c r="CIZ2" s="735"/>
      <c r="CJA2" s="735"/>
      <c r="CJB2" s="735"/>
      <c r="CJC2" s="735"/>
      <c r="CJD2" s="735"/>
      <c r="CJE2" s="735"/>
      <c r="CJF2" s="735"/>
      <c r="CJG2" s="735"/>
      <c r="CJH2" s="735"/>
      <c r="CJI2" s="735"/>
      <c r="CJJ2" s="735"/>
      <c r="CJK2" s="735"/>
      <c r="CJL2" s="735"/>
      <c r="CJM2" s="735"/>
      <c r="CJN2" s="735"/>
      <c r="CJO2" s="735"/>
      <c r="CJP2" s="735"/>
      <c r="CJQ2" s="735"/>
      <c r="CJR2" s="735"/>
      <c r="CJS2" s="735"/>
      <c r="CJT2" s="735"/>
      <c r="CJU2" s="735"/>
      <c r="CJV2" s="735"/>
      <c r="CJW2" s="735"/>
      <c r="CJX2" s="735"/>
      <c r="CJY2" s="735"/>
      <c r="CJZ2" s="735"/>
      <c r="CKA2" s="735"/>
      <c r="CKB2" s="735"/>
      <c r="CKC2" s="735"/>
      <c r="CKD2" s="735"/>
      <c r="CKE2" s="735"/>
      <c r="CKF2" s="735"/>
      <c r="CKG2" s="735"/>
      <c r="CKH2" s="735"/>
      <c r="CKI2" s="735"/>
      <c r="CKJ2" s="735"/>
      <c r="CKK2" s="735"/>
      <c r="CKL2" s="735"/>
      <c r="CKM2" s="735"/>
      <c r="CKN2" s="735"/>
      <c r="CKO2" s="735"/>
      <c r="CKP2" s="735"/>
      <c r="CKQ2" s="735"/>
      <c r="CKR2" s="735"/>
      <c r="CKS2" s="735"/>
      <c r="CKT2" s="735"/>
      <c r="CKU2" s="735"/>
      <c r="CKV2" s="735"/>
      <c r="CKW2" s="735"/>
      <c r="CKX2" s="735"/>
      <c r="CKY2" s="735"/>
      <c r="CKZ2" s="735"/>
      <c r="CLA2" s="735"/>
      <c r="CLB2" s="735"/>
      <c r="CLC2" s="735"/>
      <c r="CLD2" s="735"/>
      <c r="CLE2" s="735"/>
      <c r="CLF2" s="735"/>
      <c r="CLG2" s="735"/>
      <c r="CLH2" s="735"/>
      <c r="CLI2" s="735"/>
      <c r="CLJ2" s="735"/>
      <c r="CLK2" s="735"/>
      <c r="CLL2" s="735"/>
      <c r="CLM2" s="735"/>
      <c r="CLN2" s="735"/>
      <c r="CLO2" s="735"/>
      <c r="CLP2" s="735"/>
      <c r="CLQ2" s="735"/>
      <c r="CLR2" s="735"/>
      <c r="CLS2" s="735"/>
      <c r="CLT2" s="735"/>
      <c r="CLU2" s="735"/>
      <c r="CLV2" s="735"/>
      <c r="CLW2" s="735"/>
      <c r="CLX2" s="735"/>
      <c r="CLY2" s="735"/>
      <c r="CLZ2" s="735"/>
      <c r="CMA2" s="735"/>
      <c r="CMB2" s="735"/>
      <c r="CMC2" s="735"/>
      <c r="CMD2" s="735"/>
      <c r="CME2" s="735"/>
      <c r="CMF2" s="735"/>
      <c r="CMG2" s="735"/>
      <c r="CMH2" s="735"/>
      <c r="CMI2" s="735"/>
      <c r="CMJ2" s="735"/>
      <c r="CMK2" s="735"/>
      <c r="CML2" s="735"/>
      <c r="CMM2" s="735"/>
      <c r="CMN2" s="735"/>
      <c r="CMO2" s="735"/>
      <c r="CMP2" s="735"/>
      <c r="CMQ2" s="735"/>
      <c r="CMR2" s="735"/>
      <c r="CMS2" s="735"/>
      <c r="CMT2" s="735"/>
      <c r="CMU2" s="735"/>
      <c r="CMV2" s="735"/>
      <c r="CMW2" s="735"/>
      <c r="CMX2" s="735"/>
      <c r="CMY2" s="735"/>
      <c r="CMZ2" s="735"/>
      <c r="CNA2" s="735"/>
      <c r="CNB2" s="735"/>
      <c r="CNC2" s="735"/>
      <c r="CND2" s="735"/>
      <c r="CNE2" s="735"/>
      <c r="CNF2" s="735"/>
      <c r="CNG2" s="735"/>
      <c r="CNH2" s="735"/>
      <c r="CNI2" s="735"/>
      <c r="CNJ2" s="735"/>
      <c r="CNK2" s="735"/>
      <c r="CNL2" s="735"/>
      <c r="CNM2" s="735"/>
      <c r="CNN2" s="735"/>
      <c r="CNO2" s="735"/>
      <c r="CNP2" s="735"/>
      <c r="CNQ2" s="735"/>
      <c r="CNR2" s="735"/>
      <c r="CNS2" s="735"/>
      <c r="CNT2" s="735"/>
      <c r="CNU2" s="735"/>
      <c r="CNV2" s="735"/>
      <c r="CNW2" s="735"/>
      <c r="CNX2" s="735"/>
      <c r="CNY2" s="735"/>
      <c r="CNZ2" s="735"/>
      <c r="COA2" s="735"/>
      <c r="COB2" s="735"/>
      <c r="COC2" s="735"/>
      <c r="COD2" s="735"/>
      <c r="COE2" s="735"/>
      <c r="COF2" s="735"/>
      <c r="COG2" s="735"/>
      <c r="COH2" s="735"/>
      <c r="COI2" s="735"/>
      <c r="COJ2" s="735"/>
      <c r="COK2" s="735"/>
      <c r="COL2" s="735"/>
      <c r="COM2" s="735"/>
      <c r="CON2" s="735"/>
      <c r="COO2" s="735"/>
      <c r="COP2" s="735"/>
      <c r="COQ2" s="735"/>
      <c r="COR2" s="735"/>
      <c r="COS2" s="735"/>
      <c r="COT2" s="735"/>
      <c r="COU2" s="735"/>
      <c r="COV2" s="735"/>
      <c r="COW2" s="735"/>
      <c r="COX2" s="735"/>
      <c r="COY2" s="735"/>
      <c r="COZ2" s="735"/>
      <c r="CPA2" s="735"/>
      <c r="CPB2" s="735"/>
      <c r="CPC2" s="735"/>
      <c r="CPD2" s="735"/>
      <c r="CPE2" s="735"/>
      <c r="CPF2" s="735"/>
      <c r="CPG2" s="735"/>
      <c r="CPH2" s="735"/>
      <c r="CPI2" s="735"/>
      <c r="CPJ2" s="735"/>
      <c r="CPK2" s="735"/>
      <c r="CPL2" s="735"/>
      <c r="CPM2" s="735"/>
      <c r="CPN2" s="735"/>
      <c r="CPO2" s="735"/>
      <c r="CPP2" s="735"/>
      <c r="CPQ2" s="735"/>
      <c r="CPR2" s="735"/>
      <c r="CPS2" s="735"/>
      <c r="CPT2" s="735"/>
      <c r="CPU2" s="735"/>
      <c r="CPV2" s="735"/>
      <c r="CPW2" s="735"/>
      <c r="CPX2" s="735"/>
      <c r="CPY2" s="735"/>
      <c r="CPZ2" s="735"/>
      <c r="CQA2" s="735"/>
      <c r="CQB2" s="735"/>
      <c r="CQC2" s="735"/>
      <c r="CQD2" s="735"/>
      <c r="CQE2" s="735"/>
      <c r="CQF2" s="735"/>
      <c r="CQG2" s="735"/>
      <c r="CQH2" s="735"/>
      <c r="CQI2" s="735"/>
      <c r="CQJ2" s="735"/>
      <c r="CQK2" s="735"/>
      <c r="CQL2" s="735"/>
      <c r="CQM2" s="735"/>
      <c r="CQN2" s="735"/>
      <c r="CQO2" s="735"/>
      <c r="CQP2" s="735"/>
      <c r="CQQ2" s="735"/>
      <c r="CQR2" s="735"/>
      <c r="CQS2" s="735"/>
      <c r="CQT2" s="735"/>
      <c r="CQU2" s="735"/>
      <c r="CQV2" s="735"/>
      <c r="CQW2" s="735"/>
      <c r="CQX2" s="735"/>
      <c r="CQY2" s="735"/>
      <c r="CQZ2" s="735"/>
      <c r="CRA2" s="735"/>
      <c r="CRB2" s="735"/>
      <c r="CRC2" s="735"/>
      <c r="CRD2" s="735"/>
      <c r="CRE2" s="735"/>
      <c r="CRF2" s="735"/>
      <c r="CRG2" s="735"/>
      <c r="CRH2" s="735"/>
      <c r="CRI2" s="735"/>
      <c r="CRJ2" s="735"/>
      <c r="CRK2" s="735"/>
      <c r="CRL2" s="735"/>
      <c r="CRM2" s="735"/>
      <c r="CRN2" s="735"/>
      <c r="CRO2" s="735"/>
      <c r="CRP2" s="735"/>
      <c r="CRQ2" s="735"/>
      <c r="CRR2" s="735"/>
      <c r="CRS2" s="735"/>
      <c r="CRT2" s="735"/>
      <c r="CRU2" s="735"/>
      <c r="CRV2" s="735"/>
      <c r="CRW2" s="735"/>
      <c r="CRX2" s="735"/>
      <c r="CRY2" s="735"/>
      <c r="CRZ2" s="735"/>
      <c r="CSA2" s="735"/>
      <c r="CSB2" s="735"/>
      <c r="CSC2" s="735"/>
      <c r="CSD2" s="735"/>
      <c r="CSE2" s="735"/>
      <c r="CSF2" s="735"/>
      <c r="CSG2" s="735"/>
      <c r="CSH2" s="735"/>
      <c r="CSI2" s="735"/>
      <c r="CSJ2" s="735"/>
      <c r="CSK2" s="735"/>
      <c r="CSL2" s="735"/>
      <c r="CSM2" s="735"/>
      <c r="CSN2" s="735"/>
      <c r="CSO2" s="735"/>
      <c r="CSP2" s="735"/>
      <c r="CSQ2" s="735"/>
      <c r="CSR2" s="735"/>
      <c r="CSS2" s="735"/>
      <c r="CST2" s="735"/>
      <c r="CSU2" s="735"/>
      <c r="CSV2" s="735"/>
      <c r="CSW2" s="735"/>
      <c r="CSX2" s="735"/>
      <c r="CSY2" s="735"/>
      <c r="CSZ2" s="735"/>
      <c r="CTA2" s="735"/>
      <c r="CTB2" s="735"/>
      <c r="CTC2" s="735"/>
      <c r="CTD2" s="735"/>
      <c r="CTE2" s="735"/>
      <c r="CTF2" s="735"/>
      <c r="CTG2" s="735"/>
      <c r="CTH2" s="735"/>
      <c r="CTI2" s="735"/>
      <c r="CTJ2" s="735"/>
      <c r="CTK2" s="735"/>
      <c r="CTL2" s="735"/>
      <c r="CTM2" s="735"/>
      <c r="CTN2" s="735"/>
      <c r="CTO2" s="735"/>
      <c r="CTP2" s="735"/>
      <c r="CTQ2" s="735"/>
      <c r="CTR2" s="735"/>
      <c r="CTS2" s="735"/>
      <c r="CTT2" s="735"/>
      <c r="CTU2" s="735"/>
      <c r="CTV2" s="735"/>
      <c r="CTW2" s="735"/>
      <c r="CTX2" s="735"/>
      <c r="CTY2" s="735"/>
      <c r="CTZ2" s="735"/>
      <c r="CUA2" s="735"/>
      <c r="CUB2" s="735"/>
      <c r="CUC2" s="735"/>
      <c r="CUD2" s="735"/>
      <c r="CUE2" s="735"/>
      <c r="CUF2" s="735"/>
      <c r="CUG2" s="735"/>
      <c r="CUH2" s="735"/>
      <c r="CUI2" s="735"/>
      <c r="CUJ2" s="735"/>
      <c r="CUK2" s="735"/>
      <c r="CUL2" s="735"/>
      <c r="CUM2" s="735"/>
      <c r="CUN2" s="735"/>
      <c r="CUO2" s="735"/>
      <c r="CUP2" s="735"/>
      <c r="CUQ2" s="735"/>
      <c r="CUR2" s="735"/>
      <c r="CUS2" s="735"/>
      <c r="CUT2" s="735"/>
      <c r="CUU2" s="735"/>
      <c r="CUV2" s="735"/>
      <c r="CUW2" s="735"/>
      <c r="CUX2" s="735"/>
      <c r="CUY2" s="735"/>
      <c r="CUZ2" s="735"/>
      <c r="CVA2" s="735"/>
      <c r="CVB2" s="735"/>
      <c r="CVC2" s="735"/>
      <c r="CVD2" s="735"/>
      <c r="CVE2" s="735"/>
      <c r="CVF2" s="735"/>
      <c r="CVG2" s="735"/>
      <c r="CVH2" s="735"/>
      <c r="CVI2" s="735"/>
      <c r="CVJ2" s="735"/>
      <c r="CVK2" s="735"/>
      <c r="CVL2" s="735"/>
      <c r="CVM2" s="735"/>
      <c r="CVN2" s="735"/>
      <c r="CVO2" s="735"/>
      <c r="CVP2" s="735"/>
      <c r="CVQ2" s="735"/>
      <c r="CVR2" s="735"/>
      <c r="CVS2" s="735"/>
      <c r="CVT2" s="735"/>
      <c r="CVU2" s="735"/>
      <c r="CVV2" s="735"/>
      <c r="CVW2" s="735"/>
      <c r="CVX2" s="735"/>
      <c r="CVY2" s="735"/>
      <c r="CVZ2" s="735"/>
      <c r="CWA2" s="735"/>
      <c r="CWB2" s="735"/>
      <c r="CWC2" s="735"/>
      <c r="CWD2" s="735"/>
      <c r="CWE2" s="735"/>
      <c r="CWF2" s="735"/>
      <c r="CWG2" s="735"/>
      <c r="CWH2" s="735"/>
      <c r="CWI2" s="735"/>
      <c r="CWJ2" s="735"/>
      <c r="CWK2" s="735"/>
      <c r="CWL2" s="735"/>
      <c r="CWM2" s="735"/>
      <c r="CWN2" s="735"/>
      <c r="CWO2" s="735"/>
      <c r="CWP2" s="735"/>
      <c r="CWQ2" s="735"/>
      <c r="CWR2" s="735"/>
      <c r="CWS2" s="735"/>
      <c r="CWT2" s="735"/>
      <c r="CWU2" s="735"/>
      <c r="CWV2" s="735"/>
      <c r="CWW2" s="735"/>
      <c r="CWX2" s="735"/>
      <c r="CWY2" s="735"/>
      <c r="CWZ2" s="735"/>
      <c r="CXA2" s="735"/>
      <c r="CXB2" s="735"/>
      <c r="CXC2" s="735"/>
      <c r="CXD2" s="735"/>
      <c r="CXE2" s="735"/>
      <c r="CXF2" s="735"/>
      <c r="CXG2" s="735"/>
      <c r="CXH2" s="735"/>
      <c r="CXI2" s="735"/>
      <c r="CXJ2" s="735"/>
      <c r="CXK2" s="735"/>
      <c r="CXL2" s="735"/>
      <c r="CXM2" s="735"/>
      <c r="CXN2" s="735"/>
      <c r="CXO2" s="735"/>
      <c r="CXP2" s="735"/>
      <c r="CXQ2" s="735"/>
      <c r="CXR2" s="735"/>
      <c r="CXS2" s="735"/>
      <c r="CXT2" s="735"/>
      <c r="CXU2" s="735"/>
      <c r="CXV2" s="735"/>
      <c r="CXW2" s="735"/>
      <c r="CXX2" s="735"/>
      <c r="CXY2" s="735"/>
      <c r="CXZ2" s="735"/>
      <c r="CYA2" s="735"/>
      <c r="CYB2" s="735"/>
      <c r="CYC2" s="735"/>
      <c r="CYD2" s="735"/>
      <c r="CYE2" s="735"/>
      <c r="CYF2" s="735"/>
      <c r="CYG2" s="735"/>
      <c r="CYH2" s="735"/>
      <c r="CYI2" s="735"/>
      <c r="CYJ2" s="735"/>
      <c r="CYK2" s="735"/>
      <c r="CYL2" s="735"/>
      <c r="CYM2" s="735"/>
      <c r="CYN2" s="735"/>
      <c r="CYO2" s="735"/>
      <c r="CYP2" s="735"/>
      <c r="CYQ2" s="735"/>
      <c r="CYR2" s="735"/>
      <c r="CYS2" s="735"/>
      <c r="CYT2" s="735"/>
      <c r="CYU2" s="735"/>
      <c r="CYV2" s="735"/>
      <c r="CYW2" s="735"/>
      <c r="CYX2" s="735"/>
      <c r="CYY2" s="735"/>
      <c r="CYZ2" s="735"/>
      <c r="CZA2" s="735"/>
      <c r="CZB2" s="735"/>
      <c r="CZC2" s="735"/>
      <c r="CZD2" s="735"/>
      <c r="CZE2" s="735"/>
      <c r="CZF2" s="735"/>
      <c r="CZG2" s="735"/>
      <c r="CZH2" s="735"/>
      <c r="CZI2" s="735"/>
      <c r="CZJ2" s="735"/>
      <c r="CZK2" s="735"/>
      <c r="CZL2" s="735"/>
      <c r="CZM2" s="735"/>
      <c r="CZN2" s="735"/>
      <c r="CZO2" s="735"/>
      <c r="CZP2" s="735"/>
      <c r="CZQ2" s="735"/>
      <c r="CZR2" s="735"/>
      <c r="CZS2" s="735"/>
      <c r="CZT2" s="735"/>
      <c r="CZU2" s="735"/>
      <c r="CZV2" s="735"/>
      <c r="CZW2" s="735"/>
      <c r="CZX2" s="735"/>
      <c r="CZY2" s="735"/>
      <c r="CZZ2" s="735"/>
      <c r="DAA2" s="735"/>
      <c r="DAB2" s="735"/>
      <c r="DAC2" s="735"/>
      <c r="DAD2" s="735"/>
      <c r="DAE2" s="735"/>
      <c r="DAF2" s="735"/>
      <c r="DAG2" s="735"/>
      <c r="DAH2" s="735"/>
      <c r="DAI2" s="735"/>
      <c r="DAJ2" s="735"/>
      <c r="DAK2" s="735"/>
      <c r="DAL2" s="735"/>
      <c r="DAM2" s="735"/>
      <c r="DAN2" s="735"/>
      <c r="DAO2" s="735"/>
      <c r="DAP2" s="735"/>
      <c r="DAQ2" s="735"/>
      <c r="DAR2" s="735"/>
      <c r="DAS2" s="735"/>
      <c r="DAT2" s="735"/>
      <c r="DAU2" s="735"/>
      <c r="DAV2" s="735"/>
      <c r="DAW2" s="735"/>
      <c r="DAX2" s="735"/>
      <c r="DAY2" s="735"/>
      <c r="DAZ2" s="735"/>
      <c r="DBA2" s="735"/>
      <c r="DBB2" s="735"/>
      <c r="DBC2" s="735"/>
      <c r="DBD2" s="735"/>
      <c r="DBE2" s="735"/>
      <c r="DBF2" s="735"/>
      <c r="DBG2" s="735"/>
      <c r="DBH2" s="735"/>
      <c r="DBI2" s="735"/>
      <c r="DBJ2" s="735"/>
      <c r="DBK2" s="735"/>
      <c r="DBL2" s="735"/>
      <c r="DBM2" s="735"/>
      <c r="DBN2" s="735"/>
      <c r="DBO2" s="735"/>
      <c r="DBP2" s="735"/>
      <c r="DBQ2" s="735"/>
      <c r="DBR2" s="735"/>
      <c r="DBS2" s="735"/>
      <c r="DBT2" s="735"/>
      <c r="DBU2" s="735"/>
      <c r="DBV2" s="735"/>
      <c r="DBW2" s="735"/>
      <c r="DBX2" s="735"/>
      <c r="DBY2" s="735"/>
      <c r="DBZ2" s="735"/>
      <c r="DCA2" s="735"/>
      <c r="DCB2" s="735"/>
      <c r="DCC2" s="735"/>
      <c r="DCD2" s="735"/>
      <c r="DCE2" s="735"/>
      <c r="DCF2" s="735"/>
      <c r="DCG2" s="735"/>
      <c r="DCH2" s="735"/>
      <c r="DCI2" s="735"/>
      <c r="DCJ2" s="735"/>
      <c r="DCK2" s="735"/>
      <c r="DCL2" s="735"/>
      <c r="DCM2" s="735"/>
      <c r="DCN2" s="735"/>
      <c r="DCO2" s="735"/>
      <c r="DCP2" s="735"/>
      <c r="DCQ2" s="735"/>
      <c r="DCR2" s="735"/>
      <c r="DCS2" s="735"/>
      <c r="DCT2" s="735"/>
      <c r="DCU2" s="735"/>
      <c r="DCV2" s="735"/>
      <c r="DCW2" s="735"/>
      <c r="DCX2" s="735"/>
      <c r="DCY2" s="735"/>
      <c r="DCZ2" s="735"/>
      <c r="DDA2" s="735"/>
      <c r="DDB2" s="735"/>
      <c r="DDC2" s="735"/>
      <c r="DDD2" s="735"/>
      <c r="DDE2" s="735"/>
      <c r="DDF2" s="735"/>
      <c r="DDG2" s="735"/>
      <c r="DDH2" s="735"/>
      <c r="DDI2" s="735"/>
      <c r="DDJ2" s="735"/>
      <c r="DDK2" s="735"/>
      <c r="DDL2" s="735"/>
      <c r="DDM2" s="735"/>
      <c r="DDN2" s="735"/>
      <c r="DDO2" s="735"/>
      <c r="DDP2" s="735"/>
      <c r="DDQ2" s="735"/>
      <c r="DDR2" s="735"/>
      <c r="DDS2" s="735"/>
      <c r="DDT2" s="735"/>
      <c r="DDU2" s="735"/>
      <c r="DDV2" s="735"/>
      <c r="DDW2" s="735"/>
      <c r="DDX2" s="735"/>
      <c r="DDY2" s="735"/>
      <c r="DDZ2" s="735"/>
      <c r="DEA2" s="735"/>
      <c r="DEB2" s="735"/>
      <c r="DEC2" s="735"/>
      <c r="DED2" s="735"/>
      <c r="DEE2" s="735"/>
      <c r="DEF2" s="735"/>
      <c r="DEG2" s="735"/>
      <c r="DEH2" s="735"/>
      <c r="DEI2" s="735"/>
      <c r="DEJ2" s="735"/>
      <c r="DEK2" s="735"/>
      <c r="DEL2" s="735"/>
      <c r="DEM2" s="735"/>
      <c r="DEN2" s="735"/>
      <c r="DEO2" s="735"/>
      <c r="DEP2" s="735"/>
      <c r="DEQ2" s="735"/>
      <c r="DER2" s="735"/>
      <c r="DES2" s="735"/>
      <c r="DET2" s="735"/>
      <c r="DEU2" s="735"/>
      <c r="DEV2" s="735"/>
      <c r="DEW2" s="735"/>
      <c r="DEX2" s="735"/>
      <c r="DEY2" s="735"/>
      <c r="DEZ2" s="735"/>
      <c r="DFA2" s="735"/>
      <c r="DFB2" s="735"/>
      <c r="DFC2" s="735"/>
      <c r="DFD2" s="735"/>
      <c r="DFE2" s="735"/>
      <c r="DFF2" s="735"/>
      <c r="DFG2" s="735"/>
      <c r="DFH2" s="735"/>
      <c r="DFI2" s="735"/>
      <c r="DFJ2" s="735"/>
      <c r="DFK2" s="735"/>
      <c r="DFL2" s="735"/>
      <c r="DFM2" s="735"/>
      <c r="DFN2" s="735"/>
      <c r="DFO2" s="735"/>
      <c r="DFP2" s="735"/>
      <c r="DFQ2" s="735"/>
      <c r="DFR2" s="735"/>
      <c r="DFS2" s="735"/>
      <c r="DFT2" s="735"/>
      <c r="DFU2" s="735"/>
      <c r="DFV2" s="735"/>
      <c r="DFW2" s="735"/>
      <c r="DFX2" s="735"/>
      <c r="DFY2" s="735"/>
      <c r="DFZ2" s="735"/>
      <c r="DGA2" s="735"/>
      <c r="DGB2" s="735"/>
      <c r="DGC2" s="735"/>
      <c r="DGD2" s="735"/>
      <c r="DGE2" s="735"/>
      <c r="DGF2" s="735"/>
      <c r="DGG2" s="735"/>
      <c r="DGH2" s="735"/>
      <c r="DGI2" s="735"/>
      <c r="DGJ2" s="735"/>
      <c r="DGK2" s="735"/>
      <c r="DGL2" s="735"/>
      <c r="DGM2" s="735"/>
      <c r="DGN2" s="735"/>
      <c r="DGO2" s="735"/>
      <c r="DGP2" s="735"/>
      <c r="DGQ2" s="735"/>
      <c r="DGR2" s="735"/>
      <c r="DGS2" s="735"/>
      <c r="DGT2" s="735"/>
      <c r="DGU2" s="735"/>
      <c r="DGV2" s="735"/>
      <c r="DGW2" s="735"/>
      <c r="DGX2" s="735"/>
      <c r="DGY2" s="735"/>
      <c r="DGZ2" s="735"/>
      <c r="DHA2" s="735"/>
      <c r="DHB2" s="735"/>
      <c r="DHC2" s="735"/>
      <c r="DHD2" s="735"/>
      <c r="DHE2" s="735"/>
      <c r="DHF2" s="735"/>
      <c r="DHG2" s="735"/>
      <c r="DHH2" s="735"/>
      <c r="DHI2" s="735"/>
      <c r="DHJ2" s="735"/>
      <c r="DHK2" s="735"/>
      <c r="DHL2" s="735"/>
      <c r="DHM2" s="735"/>
      <c r="DHN2" s="735"/>
      <c r="DHO2" s="735"/>
      <c r="DHP2" s="735"/>
      <c r="DHQ2" s="735"/>
      <c r="DHR2" s="735"/>
      <c r="DHS2" s="735"/>
      <c r="DHT2" s="735"/>
      <c r="DHU2" s="735"/>
      <c r="DHV2" s="735"/>
      <c r="DHW2" s="735"/>
      <c r="DHX2" s="735"/>
      <c r="DHY2" s="735"/>
      <c r="DHZ2" s="735"/>
      <c r="DIA2" s="735"/>
      <c r="DIB2" s="735"/>
      <c r="DIC2" s="735"/>
      <c r="DID2" s="735"/>
      <c r="DIE2" s="735"/>
      <c r="DIF2" s="735"/>
      <c r="DIG2" s="735"/>
      <c r="DIH2" s="735"/>
      <c r="DII2" s="735"/>
      <c r="DIJ2" s="735"/>
      <c r="DIK2" s="735"/>
      <c r="DIL2" s="735"/>
      <c r="DIM2" s="735"/>
      <c r="DIN2" s="735"/>
      <c r="DIO2" s="735"/>
      <c r="DIP2" s="735"/>
      <c r="DIQ2" s="735"/>
      <c r="DIR2" s="735"/>
      <c r="DIS2" s="735"/>
      <c r="DIT2" s="735"/>
      <c r="DIU2" s="735"/>
      <c r="DIV2" s="735"/>
      <c r="DIW2" s="735"/>
      <c r="DIX2" s="735"/>
      <c r="DIY2" s="735"/>
      <c r="DIZ2" s="735"/>
      <c r="DJA2" s="735"/>
      <c r="DJB2" s="735"/>
      <c r="DJC2" s="735"/>
      <c r="DJD2" s="735"/>
      <c r="DJE2" s="735"/>
      <c r="DJF2" s="735"/>
      <c r="DJG2" s="735"/>
      <c r="DJH2" s="735"/>
      <c r="DJI2" s="735"/>
      <c r="DJJ2" s="735"/>
      <c r="DJK2" s="735"/>
      <c r="DJL2" s="735"/>
      <c r="DJM2" s="735"/>
      <c r="DJN2" s="735"/>
      <c r="DJO2" s="735"/>
      <c r="DJP2" s="735"/>
      <c r="DJQ2" s="735"/>
      <c r="DJR2" s="735"/>
      <c r="DJS2" s="735"/>
      <c r="DJT2" s="735"/>
      <c r="DJU2" s="735"/>
      <c r="DJV2" s="735"/>
      <c r="DJW2" s="735"/>
      <c r="DJX2" s="735"/>
      <c r="DJY2" s="735"/>
      <c r="DJZ2" s="735"/>
      <c r="DKA2" s="735"/>
      <c r="DKB2" s="735"/>
      <c r="DKC2" s="735"/>
      <c r="DKD2" s="735"/>
      <c r="DKE2" s="735"/>
      <c r="DKF2" s="735"/>
      <c r="DKG2" s="735"/>
      <c r="DKH2" s="735"/>
      <c r="DKI2" s="735"/>
      <c r="DKJ2" s="735"/>
      <c r="DKK2" s="735"/>
      <c r="DKL2" s="735"/>
      <c r="DKM2" s="735"/>
      <c r="DKN2" s="735"/>
      <c r="DKO2" s="735"/>
      <c r="DKP2" s="735"/>
      <c r="DKQ2" s="735"/>
      <c r="DKR2" s="735"/>
      <c r="DKS2" s="735"/>
      <c r="DKT2" s="735"/>
      <c r="DKU2" s="735"/>
      <c r="DKV2" s="735"/>
      <c r="DKW2" s="735"/>
      <c r="DKX2" s="735"/>
      <c r="DKY2" s="735"/>
      <c r="DKZ2" s="735"/>
      <c r="DLA2" s="735"/>
      <c r="DLB2" s="735"/>
      <c r="DLC2" s="735"/>
      <c r="DLD2" s="735"/>
      <c r="DLE2" s="735"/>
      <c r="DLF2" s="735"/>
      <c r="DLG2" s="735"/>
      <c r="DLH2" s="735"/>
      <c r="DLI2" s="735"/>
      <c r="DLJ2" s="735"/>
      <c r="DLK2" s="735"/>
      <c r="DLL2" s="735"/>
      <c r="DLM2" s="735"/>
      <c r="DLN2" s="735"/>
      <c r="DLO2" s="735"/>
      <c r="DLP2" s="735"/>
      <c r="DLQ2" s="735"/>
      <c r="DLR2" s="735"/>
      <c r="DLS2" s="735"/>
      <c r="DLT2" s="735"/>
      <c r="DLU2" s="735"/>
      <c r="DLV2" s="735"/>
      <c r="DLW2" s="735"/>
      <c r="DLX2" s="735"/>
      <c r="DLY2" s="735"/>
      <c r="DLZ2" s="735"/>
      <c r="DMA2" s="735"/>
      <c r="DMB2" s="735"/>
      <c r="DMC2" s="735"/>
      <c r="DMD2" s="735"/>
      <c r="DME2" s="735"/>
      <c r="DMF2" s="735"/>
      <c r="DMG2" s="735"/>
      <c r="DMH2" s="735"/>
      <c r="DMI2" s="735"/>
      <c r="DMJ2" s="735"/>
      <c r="DMK2" s="735"/>
      <c r="DML2" s="735"/>
      <c r="DMM2" s="735"/>
      <c r="DMN2" s="735"/>
      <c r="DMO2" s="735"/>
      <c r="DMP2" s="735"/>
      <c r="DMQ2" s="735"/>
      <c r="DMR2" s="735"/>
      <c r="DMS2" s="735"/>
      <c r="DMT2" s="735"/>
      <c r="DMU2" s="735"/>
      <c r="DMV2" s="735"/>
      <c r="DMW2" s="735"/>
      <c r="DMX2" s="735"/>
      <c r="DMY2" s="735"/>
      <c r="DMZ2" s="735"/>
      <c r="DNA2" s="735"/>
      <c r="DNB2" s="735"/>
      <c r="DNC2" s="735"/>
      <c r="DND2" s="735"/>
      <c r="DNE2" s="735"/>
      <c r="DNF2" s="735"/>
      <c r="DNG2" s="735"/>
      <c r="DNH2" s="735"/>
      <c r="DNI2" s="735"/>
      <c r="DNJ2" s="735"/>
      <c r="DNK2" s="735"/>
      <c r="DNL2" s="735"/>
      <c r="DNM2" s="735"/>
      <c r="DNN2" s="735"/>
      <c r="DNO2" s="735"/>
      <c r="DNP2" s="735"/>
      <c r="DNQ2" s="735"/>
      <c r="DNR2" s="735"/>
      <c r="DNS2" s="735"/>
      <c r="DNT2" s="735"/>
      <c r="DNU2" s="735"/>
      <c r="DNV2" s="735"/>
      <c r="DNW2" s="735"/>
      <c r="DNX2" s="735"/>
      <c r="DNY2" s="735"/>
      <c r="DNZ2" s="735"/>
      <c r="DOA2" s="735"/>
      <c r="DOB2" s="735"/>
      <c r="DOC2" s="735"/>
      <c r="DOD2" s="735"/>
      <c r="DOE2" s="735"/>
      <c r="DOF2" s="735"/>
      <c r="DOG2" s="735"/>
      <c r="DOH2" s="735"/>
      <c r="DOI2" s="735"/>
      <c r="DOJ2" s="735"/>
      <c r="DOK2" s="735"/>
      <c r="DOL2" s="735"/>
      <c r="DOM2" s="735"/>
      <c r="DON2" s="735"/>
      <c r="DOO2" s="735"/>
      <c r="DOP2" s="735"/>
      <c r="DOQ2" s="735"/>
      <c r="DOR2" s="735"/>
      <c r="DOS2" s="735"/>
      <c r="DOT2" s="735"/>
      <c r="DOU2" s="735"/>
      <c r="DOV2" s="735"/>
      <c r="DOW2" s="735"/>
      <c r="DOX2" s="735"/>
      <c r="DOY2" s="735"/>
      <c r="DOZ2" s="735"/>
      <c r="DPA2" s="735"/>
      <c r="DPB2" s="735"/>
      <c r="DPC2" s="735"/>
      <c r="DPD2" s="735"/>
      <c r="DPE2" s="735"/>
      <c r="DPF2" s="735"/>
      <c r="DPG2" s="735"/>
      <c r="DPH2" s="735"/>
      <c r="DPI2" s="735"/>
      <c r="DPJ2" s="735"/>
      <c r="DPK2" s="735"/>
      <c r="DPL2" s="735"/>
      <c r="DPM2" s="735"/>
      <c r="DPN2" s="735"/>
      <c r="DPO2" s="735"/>
      <c r="DPP2" s="735"/>
      <c r="DPQ2" s="735"/>
      <c r="DPR2" s="735"/>
      <c r="DPS2" s="735"/>
      <c r="DPT2" s="735"/>
      <c r="DPU2" s="735"/>
      <c r="DPV2" s="735"/>
      <c r="DPW2" s="735"/>
      <c r="DPX2" s="735"/>
      <c r="DPY2" s="735"/>
      <c r="DPZ2" s="735"/>
      <c r="DQA2" s="735"/>
      <c r="DQB2" s="735"/>
      <c r="DQC2" s="735"/>
      <c r="DQD2" s="735"/>
      <c r="DQE2" s="735"/>
      <c r="DQF2" s="735"/>
      <c r="DQG2" s="735"/>
      <c r="DQH2" s="735"/>
      <c r="DQI2" s="735"/>
      <c r="DQJ2" s="735"/>
      <c r="DQK2" s="735"/>
      <c r="DQL2" s="735"/>
      <c r="DQM2" s="735"/>
      <c r="DQN2" s="735"/>
      <c r="DQO2" s="735"/>
      <c r="DQP2" s="735"/>
      <c r="DQQ2" s="735"/>
      <c r="DQR2" s="735"/>
      <c r="DQS2" s="735"/>
      <c r="DQT2" s="735"/>
      <c r="DQU2" s="735"/>
      <c r="DQV2" s="735"/>
      <c r="DQW2" s="735"/>
      <c r="DQX2" s="735"/>
      <c r="DQY2" s="735"/>
      <c r="DQZ2" s="735"/>
      <c r="DRA2" s="735"/>
      <c r="DRB2" s="735"/>
      <c r="DRC2" s="735"/>
      <c r="DRD2" s="735"/>
      <c r="DRE2" s="735"/>
      <c r="DRF2" s="735"/>
      <c r="DRG2" s="735"/>
      <c r="DRH2" s="735"/>
      <c r="DRI2" s="735"/>
      <c r="DRJ2" s="735"/>
      <c r="DRK2" s="735"/>
      <c r="DRL2" s="735"/>
      <c r="DRM2" s="735"/>
      <c r="DRN2" s="735"/>
      <c r="DRO2" s="735"/>
      <c r="DRP2" s="735"/>
      <c r="DRQ2" s="735"/>
      <c r="DRR2" s="735"/>
      <c r="DRS2" s="735"/>
      <c r="DRT2" s="735"/>
      <c r="DRU2" s="735"/>
      <c r="DRV2" s="735"/>
      <c r="DRW2" s="735"/>
      <c r="DRX2" s="735"/>
      <c r="DRY2" s="735"/>
      <c r="DRZ2" s="735"/>
      <c r="DSA2" s="735"/>
      <c r="DSB2" s="735"/>
      <c r="DSC2" s="735"/>
      <c r="DSD2" s="735"/>
      <c r="DSE2" s="735"/>
      <c r="DSF2" s="735"/>
      <c r="DSG2" s="735"/>
      <c r="DSH2" s="735"/>
      <c r="DSI2" s="735"/>
      <c r="DSJ2" s="735"/>
      <c r="DSK2" s="735"/>
      <c r="DSL2" s="735"/>
      <c r="DSM2" s="735"/>
      <c r="DSN2" s="735"/>
      <c r="DSO2" s="735"/>
      <c r="DSP2" s="735"/>
      <c r="DSQ2" s="735"/>
      <c r="DSR2" s="735"/>
      <c r="DSS2" s="735"/>
      <c r="DST2" s="735"/>
      <c r="DSU2" s="735"/>
      <c r="DSV2" s="735"/>
      <c r="DSW2" s="735"/>
      <c r="DSX2" s="735"/>
      <c r="DSY2" s="735"/>
      <c r="DSZ2" s="735"/>
      <c r="DTA2" s="735"/>
      <c r="DTB2" s="735"/>
      <c r="DTC2" s="735"/>
      <c r="DTD2" s="735"/>
      <c r="DTE2" s="735"/>
      <c r="DTF2" s="735"/>
      <c r="DTG2" s="735"/>
      <c r="DTH2" s="735"/>
      <c r="DTI2" s="735"/>
      <c r="DTJ2" s="735"/>
      <c r="DTK2" s="735"/>
      <c r="DTL2" s="735"/>
      <c r="DTM2" s="735"/>
      <c r="DTN2" s="735"/>
      <c r="DTO2" s="735"/>
      <c r="DTP2" s="735"/>
      <c r="DTQ2" s="735"/>
      <c r="DTR2" s="735"/>
      <c r="DTS2" s="735"/>
      <c r="DTT2" s="735"/>
      <c r="DTU2" s="735"/>
      <c r="DTV2" s="735"/>
      <c r="DTW2" s="735"/>
      <c r="DTX2" s="735"/>
      <c r="DTY2" s="735"/>
      <c r="DTZ2" s="735"/>
      <c r="DUA2" s="735"/>
      <c r="DUB2" s="735"/>
      <c r="DUC2" s="735"/>
      <c r="DUD2" s="735"/>
      <c r="DUE2" s="735"/>
      <c r="DUF2" s="735"/>
      <c r="DUG2" s="735"/>
      <c r="DUH2" s="735"/>
      <c r="DUI2" s="735"/>
      <c r="DUJ2" s="735"/>
      <c r="DUK2" s="735"/>
      <c r="DUL2" s="735"/>
      <c r="DUM2" s="735"/>
      <c r="DUN2" s="735"/>
      <c r="DUO2" s="735"/>
      <c r="DUP2" s="735"/>
      <c r="DUQ2" s="735"/>
      <c r="DUR2" s="735"/>
      <c r="DUS2" s="735"/>
      <c r="DUT2" s="735"/>
      <c r="DUU2" s="735"/>
      <c r="DUV2" s="735"/>
      <c r="DUW2" s="735"/>
      <c r="DUX2" s="735"/>
      <c r="DUY2" s="735"/>
      <c r="DUZ2" s="735"/>
      <c r="DVA2" s="735"/>
      <c r="DVB2" s="735"/>
      <c r="DVC2" s="735"/>
      <c r="DVD2" s="735"/>
      <c r="DVE2" s="735"/>
      <c r="DVF2" s="735"/>
      <c r="DVG2" s="735"/>
      <c r="DVH2" s="735"/>
      <c r="DVI2" s="735"/>
      <c r="DVJ2" s="735"/>
      <c r="DVK2" s="735"/>
      <c r="DVL2" s="735"/>
      <c r="DVM2" s="735"/>
      <c r="DVN2" s="735"/>
      <c r="DVO2" s="735"/>
      <c r="DVP2" s="735"/>
      <c r="DVQ2" s="735"/>
      <c r="DVR2" s="735"/>
      <c r="DVS2" s="735"/>
      <c r="DVT2" s="735"/>
      <c r="DVU2" s="735"/>
      <c r="DVV2" s="735"/>
      <c r="DVW2" s="735"/>
      <c r="DVX2" s="735"/>
      <c r="DVY2" s="735"/>
      <c r="DVZ2" s="735"/>
      <c r="DWA2" s="735"/>
      <c r="DWB2" s="735"/>
      <c r="DWC2" s="735"/>
      <c r="DWD2" s="735"/>
      <c r="DWE2" s="735"/>
      <c r="DWF2" s="735"/>
      <c r="DWG2" s="735"/>
      <c r="DWH2" s="735"/>
      <c r="DWI2" s="735"/>
      <c r="DWJ2" s="735"/>
      <c r="DWK2" s="735"/>
      <c r="DWL2" s="735"/>
      <c r="DWM2" s="735"/>
      <c r="DWN2" s="735"/>
      <c r="DWO2" s="735"/>
      <c r="DWP2" s="735"/>
      <c r="DWQ2" s="735"/>
      <c r="DWR2" s="735"/>
      <c r="DWS2" s="735"/>
      <c r="DWT2" s="735"/>
      <c r="DWU2" s="735"/>
      <c r="DWV2" s="735"/>
      <c r="DWW2" s="735"/>
      <c r="DWX2" s="735"/>
      <c r="DWY2" s="735"/>
      <c r="DWZ2" s="735"/>
      <c r="DXA2" s="735"/>
      <c r="DXB2" s="735"/>
      <c r="DXC2" s="735"/>
      <c r="DXD2" s="735"/>
      <c r="DXE2" s="735"/>
      <c r="DXF2" s="735"/>
      <c r="DXG2" s="735"/>
      <c r="DXH2" s="735"/>
      <c r="DXI2" s="735"/>
      <c r="DXJ2" s="735"/>
      <c r="DXK2" s="735"/>
      <c r="DXL2" s="735"/>
      <c r="DXM2" s="735"/>
      <c r="DXN2" s="735"/>
      <c r="DXO2" s="735"/>
      <c r="DXP2" s="735"/>
      <c r="DXQ2" s="735"/>
      <c r="DXR2" s="735"/>
      <c r="DXS2" s="735"/>
      <c r="DXT2" s="735"/>
      <c r="DXU2" s="735"/>
      <c r="DXV2" s="735"/>
      <c r="DXW2" s="735"/>
      <c r="DXX2" s="735"/>
      <c r="DXY2" s="735"/>
      <c r="DXZ2" s="735"/>
      <c r="DYA2" s="735"/>
      <c r="DYB2" s="735"/>
      <c r="DYC2" s="735"/>
      <c r="DYD2" s="735"/>
      <c r="DYE2" s="735"/>
      <c r="DYF2" s="735"/>
      <c r="DYG2" s="735"/>
      <c r="DYH2" s="735"/>
      <c r="DYI2" s="735"/>
      <c r="DYJ2" s="735"/>
      <c r="DYK2" s="735"/>
      <c r="DYL2" s="735"/>
      <c r="DYM2" s="735"/>
      <c r="DYN2" s="735"/>
      <c r="DYO2" s="735"/>
      <c r="DYP2" s="735"/>
      <c r="DYQ2" s="735"/>
      <c r="DYR2" s="735"/>
      <c r="DYS2" s="735"/>
      <c r="DYT2" s="735"/>
      <c r="DYU2" s="735"/>
      <c r="DYV2" s="735"/>
      <c r="DYW2" s="735"/>
      <c r="DYX2" s="735"/>
      <c r="DYY2" s="735"/>
      <c r="DYZ2" s="735"/>
      <c r="DZA2" s="735"/>
      <c r="DZB2" s="735"/>
      <c r="DZC2" s="735"/>
      <c r="DZD2" s="735"/>
      <c r="DZE2" s="735"/>
      <c r="DZF2" s="735"/>
      <c r="DZG2" s="735"/>
      <c r="DZH2" s="735"/>
      <c r="DZI2" s="735"/>
      <c r="DZJ2" s="735"/>
      <c r="DZK2" s="735"/>
      <c r="DZL2" s="735"/>
      <c r="DZM2" s="735"/>
      <c r="DZN2" s="735"/>
      <c r="DZO2" s="735"/>
      <c r="DZP2" s="735"/>
      <c r="DZQ2" s="735"/>
      <c r="DZR2" s="735"/>
      <c r="DZS2" s="735"/>
      <c r="DZT2" s="735"/>
      <c r="DZU2" s="735"/>
      <c r="DZV2" s="735"/>
      <c r="DZW2" s="735"/>
      <c r="DZX2" s="735"/>
      <c r="DZY2" s="735"/>
      <c r="DZZ2" s="735"/>
      <c r="EAA2" s="735"/>
      <c r="EAB2" s="735"/>
      <c r="EAC2" s="735"/>
      <c r="EAD2" s="735"/>
      <c r="EAE2" s="735"/>
      <c r="EAF2" s="735"/>
      <c r="EAG2" s="735"/>
      <c r="EAH2" s="735"/>
      <c r="EAI2" s="735"/>
      <c r="EAJ2" s="735"/>
      <c r="EAK2" s="735"/>
      <c r="EAL2" s="735"/>
      <c r="EAM2" s="735"/>
      <c r="EAN2" s="735"/>
      <c r="EAO2" s="735"/>
      <c r="EAP2" s="735"/>
      <c r="EAQ2" s="735"/>
      <c r="EAR2" s="735"/>
      <c r="EAS2" s="735"/>
      <c r="EAT2" s="735"/>
      <c r="EAU2" s="735"/>
      <c r="EAV2" s="735"/>
      <c r="EAW2" s="735"/>
      <c r="EAX2" s="735"/>
      <c r="EAY2" s="735"/>
      <c r="EAZ2" s="735"/>
      <c r="EBA2" s="735"/>
      <c r="EBB2" s="735"/>
      <c r="EBC2" s="735"/>
      <c r="EBD2" s="735"/>
      <c r="EBE2" s="735"/>
      <c r="EBF2" s="735"/>
      <c r="EBG2" s="735"/>
      <c r="EBH2" s="735"/>
      <c r="EBI2" s="735"/>
      <c r="EBJ2" s="735"/>
      <c r="EBK2" s="735"/>
      <c r="EBL2" s="735"/>
      <c r="EBM2" s="735"/>
      <c r="EBN2" s="735"/>
      <c r="EBO2" s="735"/>
      <c r="EBP2" s="735"/>
      <c r="EBQ2" s="735"/>
      <c r="EBR2" s="735"/>
      <c r="EBS2" s="735"/>
      <c r="EBT2" s="735"/>
      <c r="EBU2" s="735"/>
      <c r="EBV2" s="735"/>
      <c r="EBW2" s="735"/>
      <c r="EBX2" s="735"/>
      <c r="EBY2" s="735"/>
      <c r="EBZ2" s="735"/>
      <c r="ECA2" s="735"/>
      <c r="ECB2" s="735"/>
      <c r="ECC2" s="735"/>
      <c r="ECD2" s="735"/>
      <c r="ECE2" s="735"/>
      <c r="ECF2" s="735"/>
      <c r="ECG2" s="735"/>
      <c r="ECH2" s="735"/>
      <c r="ECI2" s="735"/>
      <c r="ECJ2" s="735"/>
      <c r="ECK2" s="735"/>
      <c r="ECL2" s="735"/>
      <c r="ECM2" s="735"/>
      <c r="ECN2" s="735"/>
      <c r="ECO2" s="735"/>
      <c r="ECP2" s="735"/>
      <c r="ECQ2" s="735"/>
      <c r="ECR2" s="735"/>
      <c r="ECS2" s="735"/>
      <c r="ECT2" s="735"/>
      <c r="ECU2" s="735"/>
      <c r="ECV2" s="735"/>
      <c r="ECW2" s="735"/>
      <c r="ECX2" s="735"/>
      <c r="ECY2" s="735"/>
      <c r="ECZ2" s="735"/>
      <c r="EDA2" s="735"/>
      <c r="EDB2" s="735"/>
      <c r="EDC2" s="735"/>
      <c r="EDD2" s="735"/>
      <c r="EDE2" s="735"/>
      <c r="EDF2" s="735"/>
      <c r="EDG2" s="735"/>
      <c r="EDH2" s="735"/>
      <c r="EDI2" s="735"/>
      <c r="EDJ2" s="735"/>
      <c r="EDK2" s="735"/>
      <c r="EDL2" s="735"/>
      <c r="EDM2" s="735"/>
      <c r="EDN2" s="735"/>
      <c r="EDO2" s="735"/>
      <c r="EDP2" s="735"/>
      <c r="EDQ2" s="735"/>
      <c r="EDR2" s="735"/>
      <c r="EDS2" s="735"/>
      <c r="EDT2" s="735"/>
      <c r="EDU2" s="735"/>
      <c r="EDV2" s="735"/>
      <c r="EDW2" s="735"/>
      <c r="EDX2" s="735"/>
      <c r="EDY2" s="735"/>
      <c r="EDZ2" s="735"/>
      <c r="EEA2" s="735"/>
      <c r="EEB2" s="735"/>
      <c r="EEC2" s="735"/>
      <c r="EED2" s="735"/>
      <c r="EEE2" s="735"/>
      <c r="EEF2" s="735"/>
      <c r="EEG2" s="735"/>
      <c r="EEH2" s="735"/>
      <c r="EEI2" s="735"/>
      <c r="EEJ2" s="735"/>
      <c r="EEK2" s="735"/>
      <c r="EEL2" s="735"/>
      <c r="EEM2" s="735"/>
      <c r="EEN2" s="735"/>
      <c r="EEO2" s="735"/>
      <c r="EEP2" s="735"/>
      <c r="EEQ2" s="735"/>
      <c r="EER2" s="735"/>
      <c r="EES2" s="735"/>
      <c r="EET2" s="735"/>
      <c r="EEU2" s="735"/>
      <c r="EEV2" s="735"/>
      <c r="EEW2" s="735"/>
      <c r="EEX2" s="735"/>
      <c r="EEY2" s="735"/>
      <c r="EEZ2" s="735"/>
      <c r="EFA2" s="735"/>
      <c r="EFB2" s="735"/>
      <c r="EFC2" s="735"/>
      <c r="EFD2" s="735"/>
      <c r="EFE2" s="735"/>
      <c r="EFF2" s="735"/>
      <c r="EFG2" s="735"/>
      <c r="EFH2" s="735"/>
      <c r="EFI2" s="735"/>
      <c r="EFJ2" s="735"/>
      <c r="EFK2" s="735"/>
      <c r="EFL2" s="735"/>
      <c r="EFM2" s="735"/>
      <c r="EFN2" s="735"/>
      <c r="EFO2" s="735"/>
      <c r="EFP2" s="735"/>
      <c r="EFQ2" s="735"/>
      <c r="EFR2" s="735"/>
      <c r="EFS2" s="735"/>
      <c r="EFT2" s="735"/>
      <c r="EFU2" s="735"/>
      <c r="EFV2" s="735"/>
      <c r="EFW2" s="735"/>
      <c r="EFX2" s="735"/>
      <c r="EFY2" s="735"/>
      <c r="EFZ2" s="735"/>
      <c r="EGA2" s="735"/>
      <c r="EGB2" s="735"/>
      <c r="EGC2" s="735"/>
      <c r="EGD2" s="735"/>
      <c r="EGE2" s="735"/>
      <c r="EGF2" s="735"/>
      <c r="EGG2" s="735"/>
      <c r="EGH2" s="735"/>
      <c r="EGI2" s="735"/>
      <c r="EGJ2" s="735"/>
      <c r="EGK2" s="735"/>
      <c r="EGL2" s="735"/>
      <c r="EGM2" s="735"/>
      <c r="EGN2" s="735"/>
      <c r="EGO2" s="735"/>
      <c r="EGP2" s="735"/>
      <c r="EGQ2" s="735"/>
      <c r="EGR2" s="735"/>
      <c r="EGS2" s="735"/>
      <c r="EGT2" s="735"/>
      <c r="EGU2" s="735"/>
      <c r="EGV2" s="735"/>
      <c r="EGW2" s="735"/>
      <c r="EGX2" s="735"/>
      <c r="EGY2" s="735"/>
      <c r="EGZ2" s="735"/>
      <c r="EHA2" s="735"/>
      <c r="EHB2" s="735"/>
      <c r="EHC2" s="735"/>
      <c r="EHD2" s="735"/>
      <c r="EHE2" s="735"/>
      <c r="EHF2" s="735"/>
      <c r="EHG2" s="735"/>
      <c r="EHH2" s="735"/>
      <c r="EHI2" s="735"/>
      <c r="EHJ2" s="735"/>
      <c r="EHK2" s="735"/>
      <c r="EHL2" s="735"/>
      <c r="EHM2" s="735"/>
      <c r="EHN2" s="735"/>
      <c r="EHO2" s="735"/>
      <c r="EHP2" s="735"/>
      <c r="EHQ2" s="735"/>
      <c r="EHR2" s="735"/>
      <c r="EHS2" s="735"/>
      <c r="EHT2" s="735"/>
      <c r="EHU2" s="735"/>
      <c r="EHV2" s="735"/>
      <c r="EHW2" s="735"/>
      <c r="EHX2" s="735"/>
      <c r="EHY2" s="735"/>
      <c r="EHZ2" s="735"/>
      <c r="EIA2" s="735"/>
      <c r="EIB2" s="735"/>
      <c r="EIC2" s="735"/>
      <c r="EID2" s="735"/>
      <c r="EIE2" s="735"/>
      <c r="EIF2" s="735"/>
      <c r="EIG2" s="735"/>
      <c r="EIH2" s="735"/>
      <c r="EII2" s="735"/>
      <c r="EIJ2" s="735"/>
      <c r="EIK2" s="735"/>
      <c r="EIL2" s="735"/>
      <c r="EIM2" s="735"/>
      <c r="EIN2" s="735"/>
      <c r="EIO2" s="735"/>
      <c r="EIP2" s="735"/>
      <c r="EIQ2" s="735"/>
      <c r="EIR2" s="735"/>
      <c r="EIS2" s="735"/>
      <c r="EIT2" s="735"/>
      <c r="EIU2" s="735"/>
      <c r="EIV2" s="735"/>
      <c r="EIW2" s="735"/>
      <c r="EIX2" s="735"/>
      <c r="EIY2" s="735"/>
      <c r="EIZ2" s="735"/>
      <c r="EJA2" s="735"/>
      <c r="EJB2" s="735"/>
      <c r="EJC2" s="735"/>
      <c r="EJD2" s="735"/>
      <c r="EJE2" s="735"/>
      <c r="EJF2" s="735"/>
      <c r="EJG2" s="735"/>
      <c r="EJH2" s="735"/>
      <c r="EJI2" s="735"/>
      <c r="EJJ2" s="735"/>
      <c r="EJK2" s="735"/>
      <c r="EJL2" s="735"/>
      <c r="EJM2" s="735"/>
      <c r="EJN2" s="735"/>
      <c r="EJO2" s="735"/>
      <c r="EJP2" s="735"/>
      <c r="EJQ2" s="735"/>
      <c r="EJR2" s="735"/>
      <c r="EJS2" s="735"/>
      <c r="EJT2" s="735"/>
      <c r="EJU2" s="735"/>
      <c r="EJV2" s="735"/>
      <c r="EJW2" s="735"/>
      <c r="EJX2" s="735"/>
      <c r="EJY2" s="735"/>
      <c r="EJZ2" s="735"/>
      <c r="EKA2" s="735"/>
      <c r="EKB2" s="735"/>
      <c r="EKC2" s="735"/>
      <c r="EKD2" s="735"/>
      <c r="EKE2" s="735"/>
      <c r="EKF2" s="735"/>
      <c r="EKG2" s="735"/>
      <c r="EKH2" s="735"/>
      <c r="EKI2" s="735"/>
      <c r="EKJ2" s="735"/>
      <c r="EKK2" s="735"/>
      <c r="EKL2" s="735"/>
      <c r="EKM2" s="735"/>
      <c r="EKN2" s="735"/>
      <c r="EKO2" s="735"/>
      <c r="EKP2" s="735"/>
      <c r="EKQ2" s="735"/>
      <c r="EKR2" s="735"/>
      <c r="EKS2" s="735"/>
      <c r="EKT2" s="735"/>
      <c r="EKU2" s="735"/>
      <c r="EKV2" s="735"/>
      <c r="EKW2" s="735"/>
      <c r="EKX2" s="735"/>
      <c r="EKY2" s="735"/>
      <c r="EKZ2" s="735"/>
      <c r="ELA2" s="735"/>
      <c r="ELB2" s="735"/>
      <c r="ELC2" s="735"/>
      <c r="ELD2" s="735"/>
      <c r="ELE2" s="735"/>
      <c r="ELF2" s="735"/>
      <c r="ELG2" s="735"/>
      <c r="ELH2" s="735"/>
      <c r="ELI2" s="735"/>
      <c r="ELJ2" s="735"/>
      <c r="ELK2" s="735"/>
      <c r="ELL2" s="735"/>
      <c r="ELM2" s="735"/>
      <c r="ELN2" s="735"/>
      <c r="ELO2" s="735"/>
      <c r="ELP2" s="735"/>
      <c r="ELQ2" s="735"/>
      <c r="ELR2" s="735"/>
      <c r="ELS2" s="735"/>
      <c r="ELT2" s="735"/>
      <c r="ELU2" s="735"/>
      <c r="ELV2" s="735"/>
      <c r="ELW2" s="735"/>
      <c r="ELX2" s="735"/>
      <c r="ELY2" s="735"/>
      <c r="ELZ2" s="735"/>
      <c r="EMA2" s="735"/>
      <c r="EMB2" s="735"/>
      <c r="EMC2" s="735"/>
      <c r="EMD2" s="735"/>
      <c r="EME2" s="735"/>
      <c r="EMF2" s="735"/>
      <c r="EMG2" s="735"/>
      <c r="EMH2" s="735"/>
      <c r="EMI2" s="735"/>
      <c r="EMJ2" s="735"/>
      <c r="EMK2" s="735"/>
      <c r="EML2" s="735"/>
      <c r="EMM2" s="735"/>
      <c r="EMN2" s="735"/>
      <c r="EMO2" s="735"/>
      <c r="EMP2" s="735"/>
      <c r="EMQ2" s="735"/>
      <c r="EMR2" s="735"/>
      <c r="EMS2" s="735"/>
      <c r="EMT2" s="735"/>
      <c r="EMU2" s="735"/>
      <c r="EMV2" s="735"/>
      <c r="EMW2" s="735"/>
      <c r="EMX2" s="735"/>
      <c r="EMY2" s="735"/>
      <c r="EMZ2" s="735"/>
      <c r="ENA2" s="735"/>
      <c r="ENB2" s="735"/>
      <c r="ENC2" s="735"/>
      <c r="END2" s="735"/>
      <c r="ENE2" s="735"/>
      <c r="ENF2" s="735"/>
      <c r="ENG2" s="735"/>
      <c r="ENH2" s="735"/>
      <c r="ENI2" s="735"/>
      <c r="ENJ2" s="735"/>
      <c r="ENK2" s="735"/>
      <c r="ENL2" s="735"/>
      <c r="ENM2" s="735"/>
      <c r="ENN2" s="735"/>
      <c r="ENO2" s="735"/>
      <c r="ENP2" s="735"/>
      <c r="ENQ2" s="735"/>
      <c r="ENR2" s="735"/>
      <c r="ENS2" s="735"/>
      <c r="ENT2" s="735"/>
      <c r="ENU2" s="735"/>
      <c r="ENV2" s="735"/>
      <c r="ENW2" s="735"/>
      <c r="ENX2" s="735"/>
      <c r="ENY2" s="735"/>
      <c r="ENZ2" s="735"/>
      <c r="EOA2" s="735"/>
      <c r="EOB2" s="735"/>
      <c r="EOC2" s="735"/>
      <c r="EOD2" s="735"/>
      <c r="EOE2" s="735"/>
      <c r="EOF2" s="735"/>
      <c r="EOG2" s="735"/>
      <c r="EOH2" s="735"/>
      <c r="EOI2" s="735"/>
      <c r="EOJ2" s="735"/>
      <c r="EOK2" s="735"/>
      <c r="EOL2" s="735"/>
      <c r="EOM2" s="735"/>
      <c r="EON2" s="735"/>
      <c r="EOO2" s="735"/>
      <c r="EOP2" s="735"/>
      <c r="EOQ2" s="735"/>
      <c r="EOR2" s="735"/>
      <c r="EOS2" s="735"/>
      <c r="EOT2" s="735"/>
      <c r="EOU2" s="735"/>
      <c r="EOV2" s="735"/>
      <c r="EOW2" s="735"/>
      <c r="EOX2" s="735"/>
      <c r="EOY2" s="735"/>
      <c r="EOZ2" s="735"/>
      <c r="EPA2" s="735"/>
      <c r="EPB2" s="735"/>
      <c r="EPC2" s="735"/>
      <c r="EPD2" s="735"/>
      <c r="EPE2" s="735"/>
      <c r="EPF2" s="735"/>
      <c r="EPG2" s="735"/>
      <c r="EPH2" s="735"/>
      <c r="EPI2" s="735"/>
      <c r="EPJ2" s="735"/>
      <c r="EPK2" s="735"/>
      <c r="EPL2" s="735"/>
      <c r="EPM2" s="735"/>
      <c r="EPN2" s="735"/>
      <c r="EPO2" s="735"/>
      <c r="EPP2" s="735"/>
      <c r="EPQ2" s="735"/>
      <c r="EPR2" s="735"/>
      <c r="EPS2" s="735"/>
      <c r="EPT2" s="735"/>
      <c r="EPU2" s="735"/>
      <c r="EPV2" s="735"/>
      <c r="EPW2" s="735"/>
      <c r="EPX2" s="735"/>
      <c r="EPY2" s="735"/>
      <c r="EPZ2" s="735"/>
      <c r="EQA2" s="735"/>
      <c r="EQB2" s="735"/>
      <c r="EQC2" s="735"/>
      <c r="EQD2" s="735"/>
      <c r="EQE2" s="735"/>
      <c r="EQF2" s="735"/>
      <c r="EQG2" s="735"/>
      <c r="EQH2" s="735"/>
      <c r="EQI2" s="735"/>
      <c r="EQJ2" s="735"/>
      <c r="EQK2" s="735"/>
      <c r="EQL2" s="735"/>
      <c r="EQM2" s="735"/>
      <c r="EQN2" s="735"/>
      <c r="EQO2" s="735"/>
      <c r="EQP2" s="735"/>
      <c r="EQQ2" s="735"/>
      <c r="EQR2" s="735"/>
      <c r="EQS2" s="735"/>
      <c r="EQT2" s="735"/>
      <c r="EQU2" s="735"/>
      <c r="EQV2" s="735"/>
      <c r="EQW2" s="735"/>
      <c r="EQX2" s="735"/>
      <c r="EQY2" s="735"/>
      <c r="EQZ2" s="735"/>
      <c r="ERA2" s="735"/>
      <c r="ERB2" s="735"/>
      <c r="ERC2" s="735"/>
      <c r="ERD2" s="735"/>
      <c r="ERE2" s="735"/>
      <c r="ERF2" s="735"/>
      <c r="ERG2" s="735"/>
      <c r="ERH2" s="735"/>
      <c r="ERI2" s="735"/>
      <c r="ERJ2" s="735"/>
      <c r="ERK2" s="735"/>
      <c r="ERL2" s="735"/>
      <c r="ERM2" s="735"/>
      <c r="ERN2" s="735"/>
      <c r="ERO2" s="735"/>
      <c r="ERP2" s="735"/>
      <c r="ERQ2" s="735"/>
      <c r="ERR2" s="735"/>
      <c r="ERS2" s="735"/>
      <c r="ERT2" s="735"/>
      <c r="ERU2" s="735"/>
      <c r="ERV2" s="735"/>
      <c r="ERW2" s="735"/>
      <c r="ERX2" s="735"/>
      <c r="ERY2" s="735"/>
      <c r="ERZ2" s="735"/>
      <c r="ESA2" s="735"/>
      <c r="ESB2" s="735"/>
      <c r="ESC2" s="735"/>
      <c r="ESD2" s="735"/>
      <c r="ESE2" s="735"/>
      <c r="ESF2" s="735"/>
      <c r="ESG2" s="735"/>
      <c r="ESH2" s="735"/>
      <c r="ESI2" s="735"/>
      <c r="ESJ2" s="735"/>
      <c r="ESK2" s="735"/>
      <c r="ESL2" s="735"/>
      <c r="ESM2" s="735"/>
      <c r="ESN2" s="735"/>
      <c r="ESO2" s="735"/>
      <c r="ESP2" s="735"/>
      <c r="ESQ2" s="735"/>
      <c r="ESR2" s="735"/>
      <c r="ESS2" s="735"/>
      <c r="EST2" s="735"/>
      <c r="ESU2" s="735"/>
      <c r="ESV2" s="735"/>
      <c r="ESW2" s="735"/>
      <c r="ESX2" s="735"/>
      <c r="ESY2" s="735"/>
      <c r="ESZ2" s="735"/>
      <c r="ETA2" s="735"/>
      <c r="ETB2" s="735"/>
      <c r="ETC2" s="735"/>
      <c r="ETD2" s="735"/>
      <c r="ETE2" s="735"/>
      <c r="ETF2" s="735"/>
      <c r="ETG2" s="735"/>
      <c r="ETH2" s="735"/>
      <c r="ETI2" s="735"/>
      <c r="ETJ2" s="735"/>
      <c r="ETK2" s="735"/>
      <c r="ETL2" s="735"/>
      <c r="ETM2" s="735"/>
      <c r="ETN2" s="735"/>
      <c r="ETO2" s="735"/>
      <c r="ETP2" s="735"/>
      <c r="ETQ2" s="735"/>
      <c r="ETR2" s="735"/>
      <c r="ETS2" s="735"/>
      <c r="ETT2" s="735"/>
      <c r="ETU2" s="735"/>
      <c r="ETV2" s="735"/>
      <c r="ETW2" s="735"/>
      <c r="ETX2" s="735"/>
      <c r="ETY2" s="735"/>
      <c r="ETZ2" s="735"/>
      <c r="EUA2" s="735"/>
      <c r="EUB2" s="735"/>
      <c r="EUC2" s="735"/>
      <c r="EUD2" s="735"/>
      <c r="EUE2" s="735"/>
      <c r="EUF2" s="735"/>
      <c r="EUG2" s="735"/>
      <c r="EUH2" s="735"/>
      <c r="EUI2" s="735"/>
      <c r="EUJ2" s="735"/>
      <c r="EUK2" s="735"/>
      <c r="EUL2" s="735"/>
      <c r="EUM2" s="735"/>
      <c r="EUN2" s="735"/>
      <c r="EUO2" s="735"/>
      <c r="EUP2" s="735"/>
      <c r="EUQ2" s="735"/>
      <c r="EUR2" s="735"/>
      <c r="EUS2" s="735"/>
      <c r="EUT2" s="735"/>
      <c r="EUU2" s="735"/>
      <c r="EUV2" s="735"/>
      <c r="EUW2" s="735"/>
      <c r="EUX2" s="735"/>
      <c r="EUY2" s="735"/>
      <c r="EUZ2" s="735"/>
      <c r="EVA2" s="735"/>
      <c r="EVB2" s="735"/>
      <c r="EVC2" s="735"/>
      <c r="EVD2" s="735"/>
      <c r="EVE2" s="735"/>
      <c r="EVF2" s="735"/>
      <c r="EVG2" s="735"/>
      <c r="EVH2" s="735"/>
      <c r="EVI2" s="735"/>
      <c r="EVJ2" s="735"/>
      <c r="EVK2" s="735"/>
      <c r="EVL2" s="735"/>
      <c r="EVM2" s="735"/>
      <c r="EVN2" s="735"/>
      <c r="EVO2" s="735"/>
      <c r="EVP2" s="735"/>
      <c r="EVQ2" s="735"/>
      <c r="EVR2" s="735"/>
      <c r="EVS2" s="735"/>
      <c r="EVT2" s="735"/>
      <c r="EVU2" s="735"/>
      <c r="EVV2" s="735"/>
      <c r="EVW2" s="735"/>
      <c r="EVX2" s="735"/>
      <c r="EVY2" s="735"/>
      <c r="EVZ2" s="735"/>
      <c r="EWA2" s="735"/>
      <c r="EWB2" s="735"/>
      <c r="EWC2" s="735"/>
      <c r="EWD2" s="735"/>
      <c r="EWE2" s="735"/>
      <c r="EWF2" s="735"/>
      <c r="EWG2" s="735"/>
      <c r="EWH2" s="735"/>
      <c r="EWI2" s="735"/>
      <c r="EWJ2" s="735"/>
      <c r="EWK2" s="735"/>
      <c r="EWL2" s="735"/>
      <c r="EWM2" s="735"/>
      <c r="EWN2" s="735"/>
      <c r="EWO2" s="735"/>
      <c r="EWP2" s="735"/>
      <c r="EWQ2" s="735"/>
      <c r="EWR2" s="735"/>
      <c r="EWS2" s="735"/>
      <c r="EWT2" s="735"/>
      <c r="EWU2" s="735"/>
      <c r="EWV2" s="735"/>
      <c r="EWW2" s="735"/>
      <c r="EWX2" s="735"/>
      <c r="EWY2" s="735"/>
      <c r="EWZ2" s="735"/>
      <c r="EXA2" s="735"/>
      <c r="EXB2" s="735"/>
      <c r="EXC2" s="735"/>
      <c r="EXD2" s="735"/>
      <c r="EXE2" s="735"/>
      <c r="EXF2" s="735"/>
      <c r="EXG2" s="735"/>
      <c r="EXH2" s="735"/>
      <c r="EXI2" s="735"/>
      <c r="EXJ2" s="735"/>
      <c r="EXK2" s="735"/>
      <c r="EXL2" s="735"/>
      <c r="EXM2" s="735"/>
      <c r="EXN2" s="735"/>
      <c r="EXO2" s="735"/>
      <c r="EXP2" s="735"/>
      <c r="EXQ2" s="735"/>
      <c r="EXR2" s="735"/>
      <c r="EXS2" s="735"/>
      <c r="EXT2" s="735"/>
      <c r="EXU2" s="735"/>
      <c r="EXV2" s="735"/>
      <c r="EXW2" s="735"/>
      <c r="EXX2" s="735"/>
      <c r="EXY2" s="735"/>
      <c r="EXZ2" s="735"/>
      <c r="EYA2" s="735"/>
      <c r="EYB2" s="735"/>
      <c r="EYC2" s="735"/>
      <c r="EYD2" s="735"/>
      <c r="EYE2" s="735"/>
      <c r="EYF2" s="735"/>
      <c r="EYG2" s="735"/>
      <c r="EYH2" s="735"/>
      <c r="EYI2" s="735"/>
      <c r="EYJ2" s="735"/>
      <c r="EYK2" s="735"/>
      <c r="EYL2" s="735"/>
      <c r="EYM2" s="735"/>
      <c r="EYN2" s="735"/>
      <c r="EYO2" s="735"/>
      <c r="EYP2" s="735"/>
      <c r="EYQ2" s="735"/>
      <c r="EYR2" s="735"/>
      <c r="EYS2" s="735"/>
      <c r="EYT2" s="735"/>
      <c r="EYU2" s="735"/>
      <c r="EYV2" s="735"/>
      <c r="EYW2" s="735"/>
      <c r="EYX2" s="735"/>
      <c r="EYY2" s="735"/>
      <c r="EYZ2" s="735"/>
      <c r="EZA2" s="735"/>
      <c r="EZB2" s="735"/>
      <c r="EZC2" s="735"/>
      <c r="EZD2" s="735"/>
      <c r="EZE2" s="735"/>
      <c r="EZF2" s="735"/>
      <c r="EZG2" s="735"/>
      <c r="EZH2" s="735"/>
      <c r="EZI2" s="735"/>
      <c r="EZJ2" s="735"/>
      <c r="EZK2" s="735"/>
      <c r="EZL2" s="735"/>
      <c r="EZM2" s="735"/>
      <c r="EZN2" s="735"/>
      <c r="EZO2" s="735"/>
      <c r="EZP2" s="735"/>
      <c r="EZQ2" s="735"/>
      <c r="EZR2" s="735"/>
      <c r="EZS2" s="735"/>
      <c r="EZT2" s="735"/>
      <c r="EZU2" s="735"/>
      <c r="EZV2" s="735"/>
      <c r="EZW2" s="735"/>
      <c r="EZX2" s="735"/>
      <c r="EZY2" s="735"/>
      <c r="EZZ2" s="735"/>
      <c r="FAA2" s="735"/>
      <c r="FAB2" s="735"/>
      <c r="FAC2" s="735"/>
      <c r="FAD2" s="735"/>
      <c r="FAE2" s="735"/>
      <c r="FAF2" s="735"/>
      <c r="FAG2" s="735"/>
      <c r="FAH2" s="735"/>
      <c r="FAI2" s="735"/>
      <c r="FAJ2" s="735"/>
      <c r="FAK2" s="735"/>
      <c r="FAL2" s="735"/>
      <c r="FAM2" s="735"/>
      <c r="FAN2" s="735"/>
      <c r="FAO2" s="735"/>
      <c r="FAP2" s="735"/>
      <c r="FAQ2" s="735"/>
      <c r="FAR2" s="735"/>
      <c r="FAS2" s="735"/>
      <c r="FAT2" s="735"/>
      <c r="FAU2" s="735"/>
      <c r="FAV2" s="735"/>
      <c r="FAW2" s="735"/>
      <c r="FAX2" s="735"/>
      <c r="FAY2" s="735"/>
      <c r="FAZ2" s="735"/>
      <c r="FBA2" s="735"/>
      <c r="FBB2" s="735"/>
      <c r="FBC2" s="735"/>
      <c r="FBD2" s="735"/>
      <c r="FBE2" s="735"/>
      <c r="FBF2" s="735"/>
      <c r="FBG2" s="735"/>
      <c r="FBH2" s="735"/>
      <c r="FBI2" s="735"/>
      <c r="FBJ2" s="735"/>
      <c r="FBK2" s="735"/>
      <c r="FBL2" s="735"/>
      <c r="FBM2" s="735"/>
      <c r="FBN2" s="735"/>
      <c r="FBO2" s="735"/>
      <c r="FBP2" s="735"/>
      <c r="FBQ2" s="735"/>
      <c r="FBR2" s="735"/>
      <c r="FBS2" s="735"/>
      <c r="FBT2" s="735"/>
      <c r="FBU2" s="735"/>
      <c r="FBV2" s="735"/>
      <c r="FBW2" s="735"/>
      <c r="FBX2" s="735"/>
      <c r="FBY2" s="735"/>
      <c r="FBZ2" s="735"/>
      <c r="FCA2" s="735"/>
      <c r="FCB2" s="735"/>
      <c r="FCC2" s="735"/>
      <c r="FCD2" s="735"/>
      <c r="FCE2" s="735"/>
      <c r="FCF2" s="735"/>
      <c r="FCG2" s="735"/>
      <c r="FCH2" s="735"/>
      <c r="FCI2" s="735"/>
      <c r="FCJ2" s="735"/>
      <c r="FCK2" s="735"/>
      <c r="FCL2" s="735"/>
      <c r="FCM2" s="735"/>
      <c r="FCN2" s="735"/>
      <c r="FCO2" s="735"/>
      <c r="FCP2" s="735"/>
      <c r="FCQ2" s="735"/>
      <c r="FCR2" s="735"/>
      <c r="FCS2" s="735"/>
      <c r="FCT2" s="735"/>
      <c r="FCU2" s="735"/>
      <c r="FCV2" s="735"/>
      <c r="FCW2" s="735"/>
      <c r="FCX2" s="735"/>
      <c r="FCY2" s="735"/>
      <c r="FCZ2" s="735"/>
      <c r="FDA2" s="735"/>
      <c r="FDB2" s="735"/>
      <c r="FDC2" s="735"/>
      <c r="FDD2" s="735"/>
      <c r="FDE2" s="735"/>
      <c r="FDF2" s="735"/>
      <c r="FDG2" s="735"/>
      <c r="FDH2" s="735"/>
      <c r="FDI2" s="735"/>
      <c r="FDJ2" s="735"/>
      <c r="FDK2" s="735"/>
      <c r="FDL2" s="735"/>
      <c r="FDM2" s="735"/>
      <c r="FDN2" s="735"/>
      <c r="FDO2" s="735"/>
      <c r="FDP2" s="735"/>
      <c r="FDQ2" s="735"/>
      <c r="FDR2" s="735"/>
      <c r="FDS2" s="735"/>
      <c r="FDT2" s="735"/>
      <c r="FDU2" s="735"/>
      <c r="FDV2" s="735"/>
      <c r="FDW2" s="735"/>
      <c r="FDX2" s="735"/>
      <c r="FDY2" s="735"/>
      <c r="FDZ2" s="735"/>
      <c r="FEA2" s="735"/>
      <c r="FEB2" s="735"/>
      <c r="FEC2" s="735"/>
      <c r="FED2" s="735"/>
      <c r="FEE2" s="735"/>
      <c r="FEF2" s="735"/>
      <c r="FEG2" s="735"/>
      <c r="FEH2" s="735"/>
      <c r="FEI2" s="735"/>
      <c r="FEJ2" s="735"/>
      <c r="FEK2" s="735"/>
      <c r="FEL2" s="735"/>
      <c r="FEM2" s="735"/>
      <c r="FEN2" s="735"/>
      <c r="FEO2" s="735"/>
      <c r="FEP2" s="735"/>
      <c r="FEQ2" s="735"/>
      <c r="FER2" s="735"/>
      <c r="FES2" s="735"/>
      <c r="FET2" s="735"/>
      <c r="FEU2" s="735"/>
      <c r="FEV2" s="735"/>
      <c r="FEW2" s="735"/>
      <c r="FEX2" s="735"/>
      <c r="FEY2" s="735"/>
      <c r="FEZ2" s="735"/>
      <c r="FFA2" s="735"/>
      <c r="FFB2" s="735"/>
      <c r="FFC2" s="735"/>
      <c r="FFD2" s="735"/>
      <c r="FFE2" s="735"/>
      <c r="FFF2" s="735"/>
      <c r="FFG2" s="735"/>
      <c r="FFH2" s="735"/>
      <c r="FFI2" s="735"/>
      <c r="FFJ2" s="735"/>
      <c r="FFK2" s="735"/>
      <c r="FFL2" s="735"/>
      <c r="FFM2" s="735"/>
      <c r="FFN2" s="735"/>
      <c r="FFO2" s="735"/>
      <c r="FFP2" s="735"/>
      <c r="FFQ2" s="735"/>
      <c r="FFR2" s="735"/>
      <c r="FFS2" s="735"/>
      <c r="FFT2" s="735"/>
      <c r="FFU2" s="735"/>
      <c r="FFV2" s="735"/>
      <c r="FFW2" s="735"/>
      <c r="FFX2" s="735"/>
      <c r="FFY2" s="735"/>
      <c r="FFZ2" s="735"/>
      <c r="FGA2" s="735"/>
      <c r="FGB2" s="735"/>
      <c r="FGC2" s="735"/>
      <c r="FGD2" s="735"/>
      <c r="FGE2" s="735"/>
      <c r="FGF2" s="735"/>
      <c r="FGG2" s="735"/>
      <c r="FGH2" s="735"/>
      <c r="FGI2" s="735"/>
      <c r="FGJ2" s="735"/>
      <c r="FGK2" s="735"/>
      <c r="FGL2" s="735"/>
      <c r="FGM2" s="735"/>
      <c r="FGN2" s="735"/>
      <c r="FGO2" s="735"/>
      <c r="FGP2" s="735"/>
      <c r="FGQ2" s="735"/>
      <c r="FGR2" s="735"/>
      <c r="FGS2" s="735"/>
      <c r="FGT2" s="735"/>
      <c r="FGU2" s="735"/>
      <c r="FGV2" s="735"/>
      <c r="FGW2" s="735"/>
      <c r="FGX2" s="735"/>
      <c r="FGY2" s="735"/>
      <c r="FGZ2" s="735"/>
      <c r="FHA2" s="735"/>
      <c r="FHB2" s="735"/>
      <c r="FHC2" s="735"/>
      <c r="FHD2" s="735"/>
      <c r="FHE2" s="735"/>
      <c r="FHF2" s="735"/>
      <c r="FHG2" s="735"/>
      <c r="FHH2" s="735"/>
      <c r="FHI2" s="735"/>
      <c r="FHJ2" s="735"/>
      <c r="FHK2" s="735"/>
      <c r="FHL2" s="735"/>
      <c r="FHM2" s="735"/>
      <c r="FHN2" s="735"/>
      <c r="FHO2" s="735"/>
      <c r="FHP2" s="735"/>
      <c r="FHQ2" s="735"/>
      <c r="FHR2" s="735"/>
      <c r="FHS2" s="735"/>
      <c r="FHT2" s="735"/>
      <c r="FHU2" s="735"/>
      <c r="FHV2" s="735"/>
      <c r="FHW2" s="735"/>
      <c r="FHX2" s="735"/>
      <c r="FHY2" s="735"/>
      <c r="FHZ2" s="735"/>
      <c r="FIA2" s="735"/>
      <c r="FIB2" s="735"/>
      <c r="FIC2" s="735"/>
      <c r="FID2" s="735"/>
      <c r="FIE2" s="735"/>
      <c r="FIF2" s="735"/>
      <c r="FIG2" s="735"/>
      <c r="FIH2" s="735"/>
      <c r="FII2" s="735"/>
      <c r="FIJ2" s="735"/>
      <c r="FIK2" s="735"/>
      <c r="FIL2" s="735"/>
      <c r="FIM2" s="735"/>
      <c r="FIN2" s="735"/>
      <c r="FIO2" s="735"/>
      <c r="FIP2" s="735"/>
      <c r="FIQ2" s="735"/>
      <c r="FIR2" s="735"/>
      <c r="FIS2" s="735"/>
      <c r="FIT2" s="735"/>
      <c r="FIU2" s="735"/>
      <c r="FIV2" s="735"/>
      <c r="FIW2" s="735"/>
      <c r="FIX2" s="735"/>
      <c r="FIY2" s="735"/>
      <c r="FIZ2" s="735"/>
      <c r="FJA2" s="735"/>
      <c r="FJB2" s="735"/>
      <c r="FJC2" s="735"/>
      <c r="FJD2" s="735"/>
      <c r="FJE2" s="735"/>
      <c r="FJF2" s="735"/>
      <c r="FJG2" s="735"/>
      <c r="FJH2" s="735"/>
      <c r="FJI2" s="735"/>
      <c r="FJJ2" s="735"/>
      <c r="FJK2" s="735"/>
      <c r="FJL2" s="735"/>
      <c r="FJM2" s="735"/>
      <c r="FJN2" s="735"/>
      <c r="FJO2" s="735"/>
      <c r="FJP2" s="735"/>
      <c r="FJQ2" s="735"/>
      <c r="FJR2" s="735"/>
      <c r="FJS2" s="735"/>
      <c r="FJT2" s="735"/>
      <c r="FJU2" s="735"/>
      <c r="FJV2" s="735"/>
      <c r="FJW2" s="735"/>
      <c r="FJX2" s="735"/>
      <c r="FJY2" s="735"/>
      <c r="FJZ2" s="735"/>
      <c r="FKA2" s="735"/>
      <c r="FKB2" s="735"/>
      <c r="FKC2" s="735"/>
      <c r="FKD2" s="735"/>
      <c r="FKE2" s="735"/>
      <c r="FKF2" s="735"/>
      <c r="FKG2" s="735"/>
      <c r="FKH2" s="735"/>
      <c r="FKI2" s="735"/>
      <c r="FKJ2" s="735"/>
      <c r="FKK2" s="735"/>
      <c r="FKL2" s="735"/>
      <c r="FKM2" s="735"/>
      <c r="FKN2" s="735"/>
      <c r="FKO2" s="735"/>
      <c r="FKP2" s="735"/>
      <c r="FKQ2" s="735"/>
      <c r="FKR2" s="735"/>
      <c r="FKS2" s="735"/>
      <c r="FKT2" s="735"/>
      <c r="FKU2" s="735"/>
      <c r="FKV2" s="735"/>
      <c r="FKW2" s="735"/>
      <c r="FKX2" s="735"/>
      <c r="FKY2" s="735"/>
      <c r="FKZ2" s="735"/>
      <c r="FLA2" s="735"/>
      <c r="FLB2" s="735"/>
      <c r="FLC2" s="735"/>
      <c r="FLD2" s="735"/>
      <c r="FLE2" s="735"/>
      <c r="FLF2" s="735"/>
      <c r="FLG2" s="735"/>
      <c r="FLH2" s="735"/>
      <c r="FLI2" s="735"/>
      <c r="FLJ2" s="735"/>
      <c r="FLK2" s="735"/>
      <c r="FLL2" s="735"/>
      <c r="FLM2" s="735"/>
      <c r="FLN2" s="735"/>
      <c r="FLO2" s="735"/>
      <c r="FLP2" s="735"/>
      <c r="FLQ2" s="735"/>
      <c r="FLR2" s="735"/>
      <c r="FLS2" s="735"/>
      <c r="FLT2" s="735"/>
      <c r="FLU2" s="735"/>
      <c r="FLV2" s="735"/>
      <c r="FLW2" s="735"/>
      <c r="FLX2" s="735"/>
      <c r="FLY2" s="735"/>
      <c r="FLZ2" s="735"/>
      <c r="FMA2" s="735"/>
      <c r="FMB2" s="735"/>
      <c r="FMC2" s="735"/>
      <c r="FMD2" s="735"/>
      <c r="FME2" s="735"/>
      <c r="FMF2" s="735"/>
      <c r="FMG2" s="735"/>
      <c r="FMH2" s="735"/>
      <c r="FMI2" s="735"/>
      <c r="FMJ2" s="735"/>
      <c r="FMK2" s="735"/>
      <c r="FML2" s="735"/>
      <c r="FMM2" s="735"/>
      <c r="FMN2" s="735"/>
      <c r="FMO2" s="735"/>
      <c r="FMP2" s="735"/>
      <c r="FMQ2" s="735"/>
      <c r="FMR2" s="735"/>
      <c r="FMS2" s="735"/>
      <c r="FMT2" s="735"/>
      <c r="FMU2" s="735"/>
      <c r="FMV2" s="735"/>
      <c r="FMW2" s="735"/>
      <c r="FMX2" s="735"/>
      <c r="FMY2" s="735"/>
      <c r="FMZ2" s="735"/>
      <c r="FNA2" s="735"/>
      <c r="FNB2" s="735"/>
      <c r="FNC2" s="735"/>
      <c r="FND2" s="735"/>
      <c r="FNE2" s="735"/>
      <c r="FNF2" s="735"/>
      <c r="FNG2" s="735"/>
      <c r="FNH2" s="735"/>
      <c r="FNI2" s="735"/>
      <c r="FNJ2" s="735"/>
      <c r="FNK2" s="735"/>
      <c r="FNL2" s="735"/>
      <c r="FNM2" s="735"/>
      <c r="FNN2" s="735"/>
      <c r="FNO2" s="735"/>
      <c r="FNP2" s="735"/>
      <c r="FNQ2" s="735"/>
      <c r="FNR2" s="735"/>
      <c r="FNS2" s="735"/>
      <c r="FNT2" s="735"/>
      <c r="FNU2" s="735"/>
      <c r="FNV2" s="735"/>
      <c r="FNW2" s="735"/>
      <c r="FNX2" s="735"/>
      <c r="FNY2" s="735"/>
      <c r="FNZ2" s="735"/>
      <c r="FOA2" s="735"/>
      <c r="FOB2" s="735"/>
      <c r="FOC2" s="735"/>
      <c r="FOD2" s="735"/>
      <c r="FOE2" s="735"/>
      <c r="FOF2" s="735"/>
      <c r="FOG2" s="735"/>
      <c r="FOH2" s="735"/>
      <c r="FOI2" s="735"/>
      <c r="FOJ2" s="735"/>
      <c r="FOK2" s="735"/>
      <c r="FOL2" s="735"/>
      <c r="FOM2" s="735"/>
      <c r="FON2" s="735"/>
      <c r="FOO2" s="735"/>
      <c r="FOP2" s="735"/>
      <c r="FOQ2" s="735"/>
      <c r="FOR2" s="735"/>
      <c r="FOS2" s="735"/>
      <c r="FOT2" s="735"/>
      <c r="FOU2" s="735"/>
      <c r="FOV2" s="735"/>
      <c r="FOW2" s="735"/>
      <c r="FOX2" s="735"/>
      <c r="FOY2" s="735"/>
      <c r="FOZ2" s="735"/>
      <c r="FPA2" s="735"/>
      <c r="FPB2" s="735"/>
      <c r="FPC2" s="735"/>
      <c r="FPD2" s="735"/>
      <c r="FPE2" s="735"/>
      <c r="FPF2" s="735"/>
      <c r="FPG2" s="735"/>
      <c r="FPH2" s="735"/>
      <c r="FPI2" s="735"/>
      <c r="FPJ2" s="735"/>
      <c r="FPK2" s="735"/>
      <c r="FPL2" s="735"/>
      <c r="FPM2" s="735"/>
      <c r="FPN2" s="735"/>
      <c r="FPO2" s="735"/>
      <c r="FPP2" s="735"/>
      <c r="FPQ2" s="735"/>
      <c r="FPR2" s="735"/>
      <c r="FPS2" s="735"/>
      <c r="FPT2" s="735"/>
      <c r="FPU2" s="735"/>
      <c r="FPV2" s="735"/>
      <c r="FPW2" s="735"/>
      <c r="FPX2" s="735"/>
      <c r="FPY2" s="735"/>
      <c r="FPZ2" s="735"/>
      <c r="FQA2" s="735"/>
      <c r="FQB2" s="735"/>
      <c r="FQC2" s="735"/>
      <c r="FQD2" s="735"/>
      <c r="FQE2" s="735"/>
      <c r="FQF2" s="735"/>
      <c r="FQG2" s="735"/>
      <c r="FQH2" s="735"/>
      <c r="FQI2" s="735"/>
      <c r="FQJ2" s="735"/>
      <c r="FQK2" s="735"/>
      <c r="FQL2" s="735"/>
      <c r="FQM2" s="735"/>
      <c r="FQN2" s="735"/>
      <c r="FQO2" s="735"/>
      <c r="FQP2" s="735"/>
      <c r="FQQ2" s="735"/>
      <c r="FQR2" s="735"/>
      <c r="FQS2" s="735"/>
      <c r="FQT2" s="735"/>
      <c r="FQU2" s="735"/>
      <c r="FQV2" s="735"/>
      <c r="FQW2" s="735"/>
      <c r="FQX2" s="735"/>
      <c r="FQY2" s="735"/>
      <c r="FQZ2" s="735"/>
      <c r="FRA2" s="735"/>
      <c r="FRB2" s="735"/>
      <c r="FRC2" s="735"/>
      <c r="FRD2" s="735"/>
      <c r="FRE2" s="735"/>
      <c r="FRF2" s="735"/>
      <c r="FRG2" s="735"/>
      <c r="FRH2" s="735"/>
      <c r="FRI2" s="735"/>
      <c r="FRJ2" s="735"/>
      <c r="FRK2" s="735"/>
      <c r="FRL2" s="735"/>
      <c r="FRM2" s="735"/>
      <c r="FRN2" s="735"/>
      <c r="FRO2" s="735"/>
      <c r="FRP2" s="735"/>
      <c r="FRQ2" s="735"/>
      <c r="FRR2" s="735"/>
      <c r="FRS2" s="735"/>
      <c r="FRT2" s="735"/>
      <c r="FRU2" s="735"/>
      <c r="FRV2" s="735"/>
      <c r="FRW2" s="735"/>
      <c r="FRX2" s="735"/>
      <c r="FRY2" s="735"/>
      <c r="FRZ2" s="735"/>
      <c r="FSA2" s="735"/>
      <c r="FSB2" s="735"/>
      <c r="FSC2" s="735"/>
      <c r="FSD2" s="735"/>
      <c r="FSE2" s="735"/>
      <c r="FSF2" s="735"/>
      <c r="FSG2" s="735"/>
      <c r="FSH2" s="735"/>
      <c r="FSI2" s="735"/>
      <c r="FSJ2" s="735"/>
      <c r="FSK2" s="735"/>
      <c r="FSL2" s="735"/>
      <c r="FSM2" s="735"/>
      <c r="FSN2" s="735"/>
      <c r="FSO2" s="735"/>
      <c r="FSP2" s="735"/>
      <c r="FSQ2" s="735"/>
      <c r="FSR2" s="735"/>
      <c r="FSS2" s="735"/>
      <c r="FST2" s="735"/>
      <c r="FSU2" s="735"/>
      <c r="FSV2" s="735"/>
      <c r="FSW2" s="735"/>
      <c r="FSX2" s="735"/>
      <c r="FSY2" s="735"/>
      <c r="FSZ2" s="735"/>
      <c r="FTA2" s="735"/>
      <c r="FTB2" s="735"/>
      <c r="FTC2" s="735"/>
      <c r="FTD2" s="735"/>
      <c r="FTE2" s="735"/>
      <c r="FTF2" s="735"/>
      <c r="FTG2" s="735"/>
      <c r="FTH2" s="735"/>
      <c r="FTI2" s="735"/>
      <c r="FTJ2" s="735"/>
      <c r="FTK2" s="735"/>
      <c r="FTL2" s="735"/>
      <c r="FTM2" s="735"/>
      <c r="FTN2" s="735"/>
      <c r="FTO2" s="735"/>
      <c r="FTP2" s="735"/>
      <c r="FTQ2" s="735"/>
      <c r="FTR2" s="735"/>
      <c r="FTS2" s="735"/>
      <c r="FTT2" s="735"/>
      <c r="FTU2" s="735"/>
      <c r="FTV2" s="735"/>
      <c r="FTW2" s="735"/>
      <c r="FTX2" s="735"/>
      <c r="FTY2" s="735"/>
      <c r="FTZ2" s="735"/>
      <c r="FUA2" s="735"/>
      <c r="FUB2" s="735"/>
      <c r="FUC2" s="735"/>
      <c r="FUD2" s="735"/>
      <c r="FUE2" s="735"/>
      <c r="FUF2" s="735"/>
      <c r="FUG2" s="735"/>
      <c r="FUH2" s="735"/>
      <c r="FUI2" s="735"/>
      <c r="FUJ2" s="735"/>
      <c r="FUK2" s="735"/>
      <c r="FUL2" s="735"/>
      <c r="FUM2" s="735"/>
      <c r="FUN2" s="735"/>
      <c r="FUO2" s="735"/>
      <c r="FUP2" s="735"/>
      <c r="FUQ2" s="735"/>
      <c r="FUR2" s="735"/>
      <c r="FUS2" s="735"/>
      <c r="FUT2" s="735"/>
      <c r="FUU2" s="735"/>
      <c r="FUV2" s="735"/>
      <c r="FUW2" s="735"/>
      <c r="FUX2" s="735"/>
      <c r="FUY2" s="735"/>
      <c r="FUZ2" s="735"/>
      <c r="FVA2" s="735"/>
      <c r="FVB2" s="735"/>
      <c r="FVC2" s="735"/>
      <c r="FVD2" s="735"/>
      <c r="FVE2" s="735"/>
      <c r="FVF2" s="735"/>
      <c r="FVG2" s="735"/>
      <c r="FVH2" s="735"/>
      <c r="FVI2" s="735"/>
      <c r="FVJ2" s="735"/>
      <c r="FVK2" s="735"/>
      <c r="FVL2" s="735"/>
      <c r="FVM2" s="735"/>
      <c r="FVN2" s="735"/>
      <c r="FVO2" s="735"/>
      <c r="FVP2" s="735"/>
      <c r="FVQ2" s="735"/>
      <c r="FVR2" s="735"/>
      <c r="FVS2" s="735"/>
      <c r="FVT2" s="735"/>
      <c r="FVU2" s="735"/>
      <c r="FVV2" s="735"/>
      <c r="FVW2" s="735"/>
      <c r="FVX2" s="735"/>
      <c r="FVY2" s="735"/>
      <c r="FVZ2" s="735"/>
      <c r="FWA2" s="735"/>
      <c r="FWB2" s="735"/>
      <c r="FWC2" s="735"/>
      <c r="FWD2" s="735"/>
      <c r="FWE2" s="735"/>
      <c r="FWF2" s="735"/>
      <c r="FWG2" s="735"/>
      <c r="FWH2" s="735"/>
      <c r="FWI2" s="735"/>
      <c r="FWJ2" s="735"/>
      <c r="FWK2" s="735"/>
      <c r="FWL2" s="735"/>
      <c r="FWM2" s="735"/>
      <c r="FWN2" s="735"/>
      <c r="FWO2" s="735"/>
      <c r="FWP2" s="735"/>
      <c r="FWQ2" s="735"/>
      <c r="FWR2" s="735"/>
      <c r="FWS2" s="735"/>
      <c r="FWT2" s="735"/>
      <c r="FWU2" s="735"/>
      <c r="FWV2" s="735"/>
      <c r="FWW2" s="735"/>
      <c r="FWX2" s="735"/>
      <c r="FWY2" s="735"/>
      <c r="FWZ2" s="735"/>
      <c r="FXA2" s="735"/>
      <c r="FXB2" s="735"/>
      <c r="FXC2" s="735"/>
      <c r="FXD2" s="735"/>
      <c r="FXE2" s="735"/>
      <c r="FXF2" s="735"/>
      <c r="FXG2" s="735"/>
      <c r="FXH2" s="735"/>
      <c r="FXI2" s="735"/>
      <c r="FXJ2" s="735"/>
      <c r="FXK2" s="735"/>
      <c r="FXL2" s="735"/>
      <c r="FXM2" s="735"/>
      <c r="FXN2" s="735"/>
      <c r="FXO2" s="735"/>
      <c r="FXP2" s="735"/>
      <c r="FXQ2" s="735"/>
      <c r="FXR2" s="735"/>
      <c r="FXS2" s="735"/>
      <c r="FXT2" s="735"/>
      <c r="FXU2" s="735"/>
      <c r="FXV2" s="735"/>
      <c r="FXW2" s="735"/>
      <c r="FXX2" s="735"/>
      <c r="FXY2" s="735"/>
      <c r="FXZ2" s="735"/>
      <c r="FYA2" s="735"/>
      <c r="FYB2" s="735"/>
      <c r="FYC2" s="735"/>
      <c r="FYD2" s="735"/>
      <c r="FYE2" s="735"/>
      <c r="FYF2" s="735"/>
      <c r="FYG2" s="735"/>
      <c r="FYH2" s="735"/>
      <c r="FYI2" s="735"/>
      <c r="FYJ2" s="735"/>
      <c r="FYK2" s="735"/>
      <c r="FYL2" s="735"/>
      <c r="FYM2" s="735"/>
      <c r="FYN2" s="735"/>
      <c r="FYO2" s="735"/>
      <c r="FYP2" s="735"/>
      <c r="FYQ2" s="735"/>
      <c r="FYR2" s="735"/>
      <c r="FYS2" s="735"/>
      <c r="FYT2" s="735"/>
      <c r="FYU2" s="735"/>
      <c r="FYV2" s="735"/>
      <c r="FYW2" s="735"/>
      <c r="FYX2" s="735"/>
      <c r="FYY2" s="735"/>
      <c r="FYZ2" s="735"/>
      <c r="FZA2" s="735"/>
      <c r="FZB2" s="735"/>
      <c r="FZC2" s="735"/>
      <c r="FZD2" s="735"/>
      <c r="FZE2" s="735"/>
      <c r="FZF2" s="735"/>
      <c r="FZG2" s="735"/>
      <c r="FZH2" s="735"/>
      <c r="FZI2" s="735"/>
      <c r="FZJ2" s="735"/>
      <c r="FZK2" s="735"/>
      <c r="FZL2" s="735"/>
      <c r="FZM2" s="735"/>
      <c r="FZN2" s="735"/>
      <c r="FZO2" s="735"/>
      <c r="FZP2" s="735"/>
      <c r="FZQ2" s="735"/>
      <c r="FZR2" s="735"/>
      <c r="FZS2" s="735"/>
      <c r="FZT2" s="735"/>
      <c r="FZU2" s="735"/>
      <c r="FZV2" s="735"/>
      <c r="FZW2" s="735"/>
      <c r="FZX2" s="735"/>
      <c r="FZY2" s="735"/>
      <c r="FZZ2" s="735"/>
      <c r="GAA2" s="735"/>
      <c r="GAB2" s="735"/>
      <c r="GAC2" s="735"/>
      <c r="GAD2" s="735"/>
      <c r="GAE2" s="735"/>
      <c r="GAF2" s="735"/>
      <c r="GAG2" s="735"/>
      <c r="GAH2" s="735"/>
      <c r="GAI2" s="735"/>
      <c r="GAJ2" s="735"/>
      <c r="GAK2" s="735"/>
      <c r="GAL2" s="735"/>
      <c r="GAM2" s="735"/>
      <c r="GAN2" s="735"/>
      <c r="GAO2" s="735"/>
      <c r="GAP2" s="735"/>
      <c r="GAQ2" s="735"/>
      <c r="GAR2" s="735"/>
      <c r="GAS2" s="735"/>
      <c r="GAT2" s="735"/>
      <c r="GAU2" s="735"/>
      <c r="GAV2" s="735"/>
      <c r="GAW2" s="735"/>
      <c r="GAX2" s="735"/>
      <c r="GAY2" s="735"/>
      <c r="GAZ2" s="735"/>
      <c r="GBA2" s="735"/>
      <c r="GBB2" s="735"/>
      <c r="GBC2" s="735"/>
      <c r="GBD2" s="735"/>
      <c r="GBE2" s="735"/>
      <c r="GBF2" s="735"/>
      <c r="GBG2" s="735"/>
      <c r="GBH2" s="735"/>
      <c r="GBI2" s="735"/>
      <c r="GBJ2" s="735"/>
      <c r="GBK2" s="735"/>
      <c r="GBL2" s="735"/>
      <c r="GBM2" s="735"/>
      <c r="GBN2" s="735"/>
      <c r="GBO2" s="735"/>
      <c r="GBP2" s="735"/>
      <c r="GBQ2" s="735"/>
      <c r="GBR2" s="735"/>
      <c r="GBS2" s="735"/>
      <c r="GBT2" s="735"/>
      <c r="GBU2" s="735"/>
      <c r="GBV2" s="735"/>
      <c r="GBW2" s="735"/>
      <c r="GBX2" s="735"/>
      <c r="GBY2" s="735"/>
      <c r="GBZ2" s="735"/>
      <c r="GCA2" s="735"/>
      <c r="GCB2" s="735"/>
      <c r="GCC2" s="735"/>
      <c r="GCD2" s="735"/>
      <c r="GCE2" s="735"/>
      <c r="GCF2" s="735"/>
      <c r="GCG2" s="735"/>
      <c r="GCH2" s="735"/>
      <c r="GCI2" s="735"/>
      <c r="GCJ2" s="735"/>
      <c r="GCK2" s="735"/>
      <c r="GCL2" s="735"/>
      <c r="GCM2" s="735"/>
      <c r="GCN2" s="735"/>
      <c r="GCO2" s="735"/>
      <c r="GCP2" s="735"/>
      <c r="GCQ2" s="735"/>
      <c r="GCR2" s="735"/>
      <c r="GCS2" s="735"/>
      <c r="GCT2" s="735"/>
      <c r="GCU2" s="735"/>
      <c r="GCV2" s="735"/>
      <c r="GCW2" s="735"/>
      <c r="GCX2" s="735"/>
      <c r="GCY2" s="735"/>
      <c r="GCZ2" s="735"/>
      <c r="GDA2" s="735"/>
      <c r="GDB2" s="735"/>
      <c r="GDC2" s="735"/>
      <c r="GDD2" s="735"/>
      <c r="GDE2" s="735"/>
      <c r="GDF2" s="735"/>
      <c r="GDG2" s="735"/>
      <c r="GDH2" s="735"/>
      <c r="GDI2" s="735"/>
      <c r="GDJ2" s="735"/>
      <c r="GDK2" s="735"/>
      <c r="GDL2" s="735"/>
      <c r="GDM2" s="735"/>
      <c r="GDN2" s="735"/>
      <c r="GDO2" s="735"/>
      <c r="GDP2" s="735"/>
      <c r="GDQ2" s="735"/>
      <c r="GDR2" s="735"/>
      <c r="GDS2" s="735"/>
      <c r="GDT2" s="735"/>
      <c r="GDU2" s="735"/>
      <c r="GDV2" s="735"/>
      <c r="GDW2" s="735"/>
      <c r="GDX2" s="735"/>
      <c r="GDY2" s="735"/>
      <c r="GDZ2" s="735"/>
      <c r="GEA2" s="735"/>
      <c r="GEB2" s="735"/>
      <c r="GEC2" s="735"/>
      <c r="GED2" s="735"/>
      <c r="GEE2" s="735"/>
      <c r="GEF2" s="735"/>
      <c r="GEG2" s="735"/>
      <c r="GEH2" s="735"/>
      <c r="GEI2" s="735"/>
      <c r="GEJ2" s="735"/>
      <c r="GEK2" s="735"/>
      <c r="GEL2" s="735"/>
      <c r="GEM2" s="735"/>
      <c r="GEN2" s="735"/>
      <c r="GEO2" s="735"/>
      <c r="GEP2" s="735"/>
      <c r="GEQ2" s="735"/>
      <c r="GER2" s="735"/>
      <c r="GES2" s="735"/>
      <c r="GET2" s="735"/>
      <c r="GEU2" s="735"/>
      <c r="GEV2" s="735"/>
      <c r="GEW2" s="735"/>
      <c r="GEX2" s="735"/>
      <c r="GEY2" s="735"/>
      <c r="GEZ2" s="735"/>
      <c r="GFA2" s="735"/>
      <c r="GFB2" s="735"/>
      <c r="GFC2" s="735"/>
      <c r="GFD2" s="735"/>
      <c r="GFE2" s="735"/>
      <c r="GFF2" s="735"/>
      <c r="GFG2" s="735"/>
      <c r="GFH2" s="735"/>
      <c r="GFI2" s="735"/>
      <c r="GFJ2" s="735"/>
      <c r="GFK2" s="735"/>
      <c r="GFL2" s="735"/>
      <c r="GFM2" s="735"/>
      <c r="GFN2" s="735"/>
      <c r="GFO2" s="735"/>
      <c r="GFP2" s="735"/>
      <c r="GFQ2" s="735"/>
      <c r="GFR2" s="735"/>
      <c r="GFS2" s="735"/>
      <c r="GFT2" s="735"/>
      <c r="GFU2" s="735"/>
      <c r="GFV2" s="735"/>
      <c r="GFW2" s="735"/>
      <c r="GFX2" s="735"/>
      <c r="GFY2" s="735"/>
      <c r="GFZ2" s="735"/>
      <c r="GGA2" s="735"/>
      <c r="GGB2" s="735"/>
      <c r="GGC2" s="735"/>
      <c r="GGD2" s="735"/>
      <c r="GGE2" s="735"/>
      <c r="GGF2" s="735"/>
      <c r="GGG2" s="735"/>
      <c r="GGH2" s="735"/>
      <c r="GGI2" s="735"/>
      <c r="GGJ2" s="735"/>
      <c r="GGK2" s="735"/>
      <c r="GGL2" s="735"/>
      <c r="GGM2" s="735"/>
      <c r="GGN2" s="735"/>
      <c r="GGO2" s="735"/>
      <c r="GGP2" s="735"/>
      <c r="GGQ2" s="735"/>
      <c r="GGR2" s="735"/>
      <c r="GGS2" s="735"/>
      <c r="GGT2" s="735"/>
      <c r="GGU2" s="735"/>
      <c r="GGV2" s="735"/>
      <c r="GGW2" s="735"/>
      <c r="GGX2" s="735"/>
      <c r="GGY2" s="735"/>
      <c r="GGZ2" s="735"/>
      <c r="GHA2" s="735"/>
      <c r="GHB2" s="735"/>
      <c r="GHC2" s="735"/>
      <c r="GHD2" s="735"/>
      <c r="GHE2" s="735"/>
      <c r="GHF2" s="735"/>
      <c r="GHG2" s="735"/>
      <c r="GHH2" s="735"/>
      <c r="GHI2" s="735"/>
      <c r="GHJ2" s="735"/>
      <c r="GHK2" s="735"/>
      <c r="GHL2" s="735"/>
      <c r="GHM2" s="735"/>
      <c r="GHN2" s="735"/>
      <c r="GHO2" s="735"/>
      <c r="GHP2" s="735"/>
      <c r="GHQ2" s="735"/>
      <c r="GHR2" s="735"/>
      <c r="GHS2" s="735"/>
      <c r="GHT2" s="735"/>
      <c r="GHU2" s="735"/>
      <c r="GHV2" s="735"/>
      <c r="GHW2" s="735"/>
      <c r="GHX2" s="735"/>
      <c r="GHY2" s="735"/>
      <c r="GHZ2" s="735"/>
      <c r="GIA2" s="735"/>
      <c r="GIB2" s="735"/>
      <c r="GIC2" s="735"/>
      <c r="GID2" s="735"/>
      <c r="GIE2" s="735"/>
      <c r="GIF2" s="735"/>
      <c r="GIG2" s="735"/>
      <c r="GIH2" s="735"/>
      <c r="GII2" s="735"/>
      <c r="GIJ2" s="735"/>
      <c r="GIK2" s="735"/>
      <c r="GIL2" s="735"/>
      <c r="GIM2" s="735"/>
      <c r="GIN2" s="735"/>
      <c r="GIO2" s="735"/>
      <c r="GIP2" s="735"/>
      <c r="GIQ2" s="735"/>
      <c r="GIR2" s="735"/>
      <c r="GIS2" s="735"/>
      <c r="GIT2" s="735"/>
      <c r="GIU2" s="735"/>
      <c r="GIV2" s="735"/>
      <c r="GIW2" s="735"/>
      <c r="GIX2" s="735"/>
      <c r="GIY2" s="735"/>
      <c r="GIZ2" s="735"/>
      <c r="GJA2" s="735"/>
      <c r="GJB2" s="735"/>
      <c r="GJC2" s="735"/>
      <c r="GJD2" s="735"/>
      <c r="GJE2" s="735"/>
      <c r="GJF2" s="735"/>
      <c r="GJG2" s="735"/>
      <c r="GJH2" s="735"/>
      <c r="GJI2" s="735"/>
      <c r="GJJ2" s="735"/>
      <c r="GJK2" s="735"/>
      <c r="GJL2" s="735"/>
      <c r="GJM2" s="735"/>
      <c r="GJN2" s="735"/>
      <c r="GJO2" s="735"/>
      <c r="GJP2" s="735"/>
      <c r="GJQ2" s="735"/>
      <c r="GJR2" s="735"/>
      <c r="GJS2" s="735"/>
      <c r="GJT2" s="735"/>
      <c r="GJU2" s="735"/>
      <c r="GJV2" s="735"/>
      <c r="GJW2" s="735"/>
      <c r="GJX2" s="735"/>
      <c r="GJY2" s="735"/>
      <c r="GJZ2" s="735"/>
      <c r="GKA2" s="735"/>
      <c r="GKB2" s="735"/>
      <c r="GKC2" s="735"/>
      <c r="GKD2" s="735"/>
      <c r="GKE2" s="735"/>
      <c r="GKF2" s="735"/>
      <c r="GKG2" s="735"/>
      <c r="GKH2" s="735"/>
      <c r="GKI2" s="735"/>
      <c r="GKJ2" s="735"/>
      <c r="GKK2" s="735"/>
      <c r="GKL2" s="735"/>
      <c r="GKM2" s="735"/>
      <c r="GKN2" s="735"/>
      <c r="GKO2" s="735"/>
      <c r="GKP2" s="735"/>
      <c r="GKQ2" s="735"/>
      <c r="GKR2" s="735"/>
      <c r="GKS2" s="735"/>
      <c r="GKT2" s="735"/>
      <c r="GKU2" s="735"/>
      <c r="GKV2" s="735"/>
      <c r="GKW2" s="735"/>
      <c r="GKX2" s="735"/>
      <c r="GKY2" s="735"/>
      <c r="GKZ2" s="735"/>
      <c r="GLA2" s="735"/>
      <c r="GLB2" s="735"/>
      <c r="GLC2" s="735"/>
      <c r="GLD2" s="735"/>
      <c r="GLE2" s="735"/>
      <c r="GLF2" s="735"/>
      <c r="GLG2" s="735"/>
      <c r="GLH2" s="735"/>
      <c r="GLI2" s="735"/>
      <c r="GLJ2" s="735"/>
      <c r="GLK2" s="735"/>
      <c r="GLL2" s="735"/>
      <c r="GLM2" s="735"/>
      <c r="GLN2" s="735"/>
      <c r="GLO2" s="735"/>
      <c r="GLP2" s="735"/>
      <c r="GLQ2" s="735"/>
      <c r="GLR2" s="735"/>
      <c r="GLS2" s="735"/>
      <c r="GLT2" s="735"/>
      <c r="GLU2" s="735"/>
      <c r="GLV2" s="735"/>
      <c r="GLW2" s="735"/>
      <c r="GLX2" s="735"/>
      <c r="GLY2" s="735"/>
      <c r="GLZ2" s="735"/>
      <c r="GMA2" s="735"/>
      <c r="GMB2" s="735"/>
      <c r="GMC2" s="735"/>
      <c r="GMD2" s="735"/>
      <c r="GME2" s="735"/>
      <c r="GMF2" s="735"/>
      <c r="GMG2" s="735"/>
      <c r="GMH2" s="735"/>
      <c r="GMI2" s="735"/>
      <c r="GMJ2" s="735"/>
      <c r="GMK2" s="735"/>
      <c r="GML2" s="735"/>
      <c r="GMM2" s="735"/>
      <c r="GMN2" s="735"/>
      <c r="GMO2" s="735"/>
      <c r="GMP2" s="735"/>
      <c r="GMQ2" s="735"/>
      <c r="GMR2" s="735"/>
      <c r="GMS2" s="735"/>
      <c r="GMT2" s="735"/>
      <c r="GMU2" s="735"/>
      <c r="GMV2" s="735"/>
      <c r="GMW2" s="735"/>
      <c r="GMX2" s="735"/>
      <c r="GMY2" s="735"/>
      <c r="GMZ2" s="735"/>
      <c r="GNA2" s="735"/>
      <c r="GNB2" s="735"/>
      <c r="GNC2" s="735"/>
      <c r="GND2" s="735"/>
      <c r="GNE2" s="735"/>
      <c r="GNF2" s="735"/>
      <c r="GNG2" s="735"/>
      <c r="GNH2" s="735"/>
      <c r="GNI2" s="735"/>
      <c r="GNJ2" s="735"/>
      <c r="GNK2" s="735"/>
      <c r="GNL2" s="735"/>
      <c r="GNM2" s="735"/>
      <c r="GNN2" s="735"/>
      <c r="GNO2" s="735"/>
      <c r="GNP2" s="735"/>
      <c r="GNQ2" s="735"/>
      <c r="GNR2" s="735"/>
      <c r="GNS2" s="735"/>
      <c r="GNT2" s="735"/>
      <c r="GNU2" s="735"/>
      <c r="GNV2" s="735"/>
      <c r="GNW2" s="735"/>
      <c r="GNX2" s="735"/>
      <c r="GNY2" s="735"/>
      <c r="GNZ2" s="735"/>
      <c r="GOA2" s="735"/>
      <c r="GOB2" s="735"/>
      <c r="GOC2" s="735"/>
      <c r="GOD2" s="735"/>
      <c r="GOE2" s="735"/>
      <c r="GOF2" s="735"/>
      <c r="GOG2" s="735"/>
      <c r="GOH2" s="735"/>
      <c r="GOI2" s="735"/>
      <c r="GOJ2" s="735"/>
      <c r="GOK2" s="735"/>
      <c r="GOL2" s="735"/>
      <c r="GOM2" s="735"/>
      <c r="GON2" s="735"/>
      <c r="GOO2" s="735"/>
      <c r="GOP2" s="735"/>
      <c r="GOQ2" s="735"/>
      <c r="GOR2" s="735"/>
      <c r="GOS2" s="735"/>
      <c r="GOT2" s="735"/>
      <c r="GOU2" s="735"/>
      <c r="GOV2" s="735"/>
      <c r="GOW2" s="735"/>
      <c r="GOX2" s="735"/>
      <c r="GOY2" s="735"/>
      <c r="GOZ2" s="735"/>
      <c r="GPA2" s="735"/>
      <c r="GPB2" s="735"/>
      <c r="GPC2" s="735"/>
      <c r="GPD2" s="735"/>
      <c r="GPE2" s="735"/>
      <c r="GPF2" s="735"/>
      <c r="GPG2" s="735"/>
      <c r="GPH2" s="735"/>
      <c r="GPI2" s="735"/>
      <c r="GPJ2" s="735"/>
      <c r="GPK2" s="735"/>
      <c r="GPL2" s="735"/>
      <c r="GPM2" s="735"/>
      <c r="GPN2" s="735"/>
      <c r="GPO2" s="735"/>
      <c r="GPP2" s="735"/>
      <c r="GPQ2" s="735"/>
      <c r="GPR2" s="735"/>
      <c r="GPS2" s="735"/>
      <c r="GPT2" s="735"/>
      <c r="GPU2" s="735"/>
      <c r="GPV2" s="735"/>
      <c r="GPW2" s="735"/>
      <c r="GPX2" s="735"/>
      <c r="GPY2" s="735"/>
      <c r="GPZ2" s="735"/>
      <c r="GQA2" s="735"/>
      <c r="GQB2" s="735"/>
      <c r="GQC2" s="735"/>
      <c r="GQD2" s="735"/>
      <c r="GQE2" s="735"/>
      <c r="GQF2" s="735"/>
      <c r="GQG2" s="735"/>
      <c r="GQH2" s="735"/>
      <c r="GQI2" s="735"/>
      <c r="GQJ2" s="735"/>
      <c r="GQK2" s="735"/>
      <c r="GQL2" s="735"/>
      <c r="GQM2" s="735"/>
      <c r="GQN2" s="735"/>
      <c r="GQO2" s="735"/>
      <c r="GQP2" s="735"/>
      <c r="GQQ2" s="735"/>
      <c r="GQR2" s="735"/>
      <c r="GQS2" s="735"/>
      <c r="GQT2" s="735"/>
      <c r="GQU2" s="735"/>
      <c r="GQV2" s="735"/>
      <c r="GQW2" s="735"/>
      <c r="GQX2" s="735"/>
      <c r="GQY2" s="735"/>
      <c r="GQZ2" s="735"/>
      <c r="GRA2" s="735"/>
      <c r="GRB2" s="735"/>
      <c r="GRC2" s="735"/>
      <c r="GRD2" s="735"/>
      <c r="GRE2" s="735"/>
      <c r="GRF2" s="735"/>
      <c r="GRG2" s="735"/>
      <c r="GRH2" s="735"/>
      <c r="GRI2" s="735"/>
      <c r="GRJ2" s="735"/>
      <c r="GRK2" s="735"/>
      <c r="GRL2" s="735"/>
      <c r="GRM2" s="735"/>
      <c r="GRN2" s="735"/>
      <c r="GRO2" s="735"/>
      <c r="GRP2" s="735"/>
      <c r="GRQ2" s="735"/>
      <c r="GRR2" s="735"/>
      <c r="GRS2" s="735"/>
      <c r="GRT2" s="735"/>
      <c r="GRU2" s="735"/>
      <c r="GRV2" s="735"/>
      <c r="GRW2" s="735"/>
      <c r="GRX2" s="735"/>
      <c r="GRY2" s="735"/>
      <c r="GRZ2" s="735"/>
      <c r="GSA2" s="735"/>
      <c r="GSB2" s="735"/>
      <c r="GSC2" s="735"/>
      <c r="GSD2" s="735"/>
      <c r="GSE2" s="735"/>
      <c r="GSF2" s="735"/>
      <c r="GSG2" s="735"/>
      <c r="GSH2" s="735"/>
      <c r="GSI2" s="735"/>
      <c r="GSJ2" s="735"/>
      <c r="GSK2" s="735"/>
      <c r="GSL2" s="735"/>
      <c r="GSM2" s="735"/>
      <c r="GSN2" s="735"/>
      <c r="GSO2" s="735"/>
      <c r="GSP2" s="735"/>
      <c r="GSQ2" s="735"/>
      <c r="GSR2" s="735"/>
      <c r="GSS2" s="735"/>
      <c r="GST2" s="735"/>
      <c r="GSU2" s="735"/>
      <c r="GSV2" s="735"/>
      <c r="GSW2" s="735"/>
      <c r="GSX2" s="735"/>
      <c r="GSY2" s="735"/>
      <c r="GSZ2" s="735"/>
      <c r="GTA2" s="735"/>
      <c r="GTB2" s="735"/>
      <c r="GTC2" s="735"/>
      <c r="GTD2" s="735"/>
      <c r="GTE2" s="735"/>
      <c r="GTF2" s="735"/>
      <c r="GTG2" s="735"/>
      <c r="GTH2" s="735"/>
      <c r="GTI2" s="735"/>
      <c r="GTJ2" s="735"/>
      <c r="GTK2" s="735"/>
      <c r="GTL2" s="735"/>
      <c r="GTM2" s="735"/>
      <c r="GTN2" s="735"/>
      <c r="GTO2" s="735"/>
      <c r="GTP2" s="735"/>
      <c r="GTQ2" s="735"/>
      <c r="GTR2" s="735"/>
      <c r="GTS2" s="735"/>
      <c r="GTT2" s="735"/>
      <c r="GTU2" s="735"/>
      <c r="GTV2" s="735"/>
      <c r="GTW2" s="735"/>
      <c r="GTX2" s="735"/>
      <c r="GTY2" s="735"/>
      <c r="GTZ2" s="735"/>
      <c r="GUA2" s="735"/>
      <c r="GUB2" s="735"/>
      <c r="GUC2" s="735"/>
      <c r="GUD2" s="735"/>
      <c r="GUE2" s="735"/>
      <c r="GUF2" s="735"/>
      <c r="GUG2" s="735"/>
      <c r="GUH2" s="735"/>
      <c r="GUI2" s="735"/>
      <c r="GUJ2" s="735"/>
      <c r="GUK2" s="735"/>
      <c r="GUL2" s="735"/>
      <c r="GUM2" s="735"/>
      <c r="GUN2" s="735"/>
      <c r="GUO2" s="735"/>
      <c r="GUP2" s="735"/>
      <c r="GUQ2" s="735"/>
      <c r="GUR2" s="735"/>
      <c r="GUS2" s="735"/>
      <c r="GUT2" s="735"/>
      <c r="GUU2" s="735"/>
      <c r="GUV2" s="735"/>
      <c r="GUW2" s="735"/>
      <c r="GUX2" s="735"/>
      <c r="GUY2" s="735"/>
      <c r="GUZ2" s="735"/>
      <c r="GVA2" s="735"/>
      <c r="GVB2" s="735"/>
      <c r="GVC2" s="735"/>
      <c r="GVD2" s="735"/>
      <c r="GVE2" s="735"/>
      <c r="GVF2" s="735"/>
      <c r="GVG2" s="735"/>
      <c r="GVH2" s="735"/>
      <c r="GVI2" s="735"/>
      <c r="GVJ2" s="735"/>
      <c r="GVK2" s="735"/>
      <c r="GVL2" s="735"/>
      <c r="GVM2" s="735"/>
      <c r="GVN2" s="735"/>
      <c r="GVO2" s="735"/>
      <c r="GVP2" s="735"/>
      <c r="GVQ2" s="735"/>
      <c r="GVR2" s="735"/>
      <c r="GVS2" s="735"/>
      <c r="GVT2" s="735"/>
      <c r="GVU2" s="735"/>
      <c r="GVV2" s="735"/>
      <c r="GVW2" s="735"/>
      <c r="GVX2" s="735"/>
      <c r="GVY2" s="735"/>
      <c r="GVZ2" s="735"/>
      <c r="GWA2" s="735"/>
      <c r="GWB2" s="735"/>
      <c r="GWC2" s="735"/>
      <c r="GWD2" s="735"/>
      <c r="GWE2" s="735"/>
      <c r="GWF2" s="735"/>
      <c r="GWG2" s="735"/>
      <c r="GWH2" s="735"/>
      <c r="GWI2" s="735"/>
      <c r="GWJ2" s="735"/>
      <c r="GWK2" s="735"/>
      <c r="GWL2" s="735"/>
      <c r="GWM2" s="735"/>
      <c r="GWN2" s="735"/>
      <c r="GWO2" s="735"/>
      <c r="GWP2" s="735"/>
      <c r="GWQ2" s="735"/>
      <c r="GWR2" s="735"/>
      <c r="GWS2" s="735"/>
      <c r="GWT2" s="735"/>
      <c r="GWU2" s="735"/>
      <c r="GWV2" s="735"/>
      <c r="GWW2" s="735"/>
      <c r="GWX2" s="735"/>
      <c r="GWY2" s="735"/>
      <c r="GWZ2" s="735"/>
      <c r="GXA2" s="735"/>
      <c r="GXB2" s="735"/>
      <c r="GXC2" s="735"/>
      <c r="GXD2" s="735"/>
      <c r="GXE2" s="735"/>
      <c r="GXF2" s="735"/>
      <c r="GXG2" s="735"/>
      <c r="GXH2" s="735"/>
      <c r="GXI2" s="735"/>
      <c r="GXJ2" s="735"/>
      <c r="GXK2" s="735"/>
      <c r="GXL2" s="735"/>
      <c r="GXM2" s="735"/>
      <c r="GXN2" s="735"/>
      <c r="GXO2" s="735"/>
      <c r="GXP2" s="735"/>
      <c r="GXQ2" s="735"/>
      <c r="GXR2" s="735"/>
      <c r="GXS2" s="735"/>
      <c r="GXT2" s="735"/>
      <c r="GXU2" s="735"/>
      <c r="GXV2" s="735"/>
      <c r="GXW2" s="735"/>
      <c r="GXX2" s="735"/>
      <c r="GXY2" s="735"/>
      <c r="GXZ2" s="735"/>
      <c r="GYA2" s="735"/>
      <c r="GYB2" s="735"/>
      <c r="GYC2" s="735"/>
      <c r="GYD2" s="735"/>
      <c r="GYE2" s="735"/>
      <c r="GYF2" s="735"/>
      <c r="GYG2" s="735"/>
      <c r="GYH2" s="735"/>
      <c r="GYI2" s="735"/>
      <c r="GYJ2" s="735"/>
      <c r="GYK2" s="735"/>
      <c r="GYL2" s="735"/>
      <c r="GYM2" s="735"/>
      <c r="GYN2" s="735"/>
      <c r="GYO2" s="735"/>
      <c r="GYP2" s="735"/>
      <c r="GYQ2" s="735"/>
      <c r="GYR2" s="735"/>
      <c r="GYS2" s="735"/>
      <c r="GYT2" s="735"/>
      <c r="GYU2" s="735"/>
      <c r="GYV2" s="735"/>
      <c r="GYW2" s="735"/>
      <c r="GYX2" s="735"/>
      <c r="GYY2" s="735"/>
      <c r="GYZ2" s="735"/>
      <c r="GZA2" s="735"/>
      <c r="GZB2" s="735"/>
      <c r="GZC2" s="735"/>
      <c r="GZD2" s="735"/>
      <c r="GZE2" s="735"/>
      <c r="GZF2" s="735"/>
      <c r="GZG2" s="735"/>
      <c r="GZH2" s="735"/>
      <c r="GZI2" s="735"/>
      <c r="GZJ2" s="735"/>
      <c r="GZK2" s="735"/>
      <c r="GZL2" s="735"/>
      <c r="GZM2" s="735"/>
      <c r="GZN2" s="735"/>
      <c r="GZO2" s="735"/>
      <c r="GZP2" s="735"/>
      <c r="GZQ2" s="735"/>
      <c r="GZR2" s="735"/>
      <c r="GZS2" s="735"/>
      <c r="GZT2" s="735"/>
      <c r="GZU2" s="735"/>
      <c r="GZV2" s="735"/>
      <c r="GZW2" s="735"/>
      <c r="GZX2" s="735"/>
      <c r="GZY2" s="735"/>
      <c r="GZZ2" s="735"/>
      <c r="HAA2" s="735"/>
      <c r="HAB2" s="735"/>
      <c r="HAC2" s="735"/>
      <c r="HAD2" s="735"/>
      <c r="HAE2" s="735"/>
      <c r="HAF2" s="735"/>
      <c r="HAG2" s="735"/>
      <c r="HAH2" s="735"/>
      <c r="HAI2" s="735"/>
      <c r="HAJ2" s="735"/>
      <c r="HAK2" s="735"/>
      <c r="HAL2" s="735"/>
      <c r="HAM2" s="735"/>
      <c r="HAN2" s="735"/>
      <c r="HAO2" s="735"/>
      <c r="HAP2" s="735"/>
      <c r="HAQ2" s="735"/>
      <c r="HAR2" s="735"/>
      <c r="HAS2" s="735"/>
      <c r="HAT2" s="735"/>
      <c r="HAU2" s="735"/>
      <c r="HAV2" s="735"/>
      <c r="HAW2" s="735"/>
      <c r="HAX2" s="735"/>
      <c r="HAY2" s="735"/>
      <c r="HAZ2" s="735"/>
      <c r="HBA2" s="735"/>
      <c r="HBB2" s="735"/>
      <c r="HBC2" s="735"/>
      <c r="HBD2" s="735"/>
      <c r="HBE2" s="735"/>
      <c r="HBF2" s="735"/>
      <c r="HBG2" s="735"/>
      <c r="HBH2" s="735"/>
      <c r="HBI2" s="735"/>
      <c r="HBJ2" s="735"/>
      <c r="HBK2" s="735"/>
      <c r="HBL2" s="735"/>
      <c r="HBM2" s="735"/>
      <c r="HBN2" s="735"/>
      <c r="HBO2" s="735"/>
      <c r="HBP2" s="735"/>
      <c r="HBQ2" s="735"/>
      <c r="HBR2" s="735"/>
      <c r="HBS2" s="735"/>
      <c r="HBT2" s="735"/>
      <c r="HBU2" s="735"/>
      <c r="HBV2" s="735"/>
      <c r="HBW2" s="735"/>
      <c r="HBX2" s="735"/>
      <c r="HBY2" s="735"/>
      <c r="HBZ2" s="735"/>
      <c r="HCA2" s="735"/>
      <c r="HCB2" s="735"/>
      <c r="HCC2" s="735"/>
      <c r="HCD2" s="735"/>
      <c r="HCE2" s="735"/>
      <c r="HCF2" s="735"/>
      <c r="HCG2" s="735"/>
      <c r="HCH2" s="735"/>
      <c r="HCI2" s="735"/>
      <c r="HCJ2" s="735"/>
      <c r="HCK2" s="735"/>
      <c r="HCL2" s="735"/>
      <c r="HCM2" s="735"/>
      <c r="HCN2" s="735"/>
      <c r="HCO2" s="735"/>
      <c r="HCP2" s="735"/>
      <c r="HCQ2" s="735"/>
      <c r="HCR2" s="735"/>
      <c r="HCS2" s="735"/>
      <c r="HCT2" s="735"/>
      <c r="HCU2" s="735"/>
      <c r="HCV2" s="735"/>
      <c r="HCW2" s="735"/>
      <c r="HCX2" s="735"/>
      <c r="HCY2" s="735"/>
      <c r="HCZ2" s="735"/>
      <c r="HDA2" s="735"/>
      <c r="HDB2" s="735"/>
      <c r="HDC2" s="735"/>
      <c r="HDD2" s="735"/>
      <c r="HDE2" s="735"/>
      <c r="HDF2" s="735"/>
      <c r="HDG2" s="735"/>
      <c r="HDH2" s="735"/>
      <c r="HDI2" s="735"/>
      <c r="HDJ2" s="735"/>
      <c r="HDK2" s="735"/>
      <c r="HDL2" s="735"/>
      <c r="HDM2" s="735"/>
      <c r="HDN2" s="735"/>
      <c r="HDO2" s="735"/>
      <c r="HDP2" s="735"/>
      <c r="HDQ2" s="735"/>
      <c r="HDR2" s="735"/>
      <c r="HDS2" s="735"/>
      <c r="HDT2" s="735"/>
      <c r="HDU2" s="735"/>
      <c r="HDV2" s="735"/>
      <c r="HDW2" s="735"/>
      <c r="HDX2" s="735"/>
      <c r="HDY2" s="735"/>
      <c r="HDZ2" s="735"/>
      <c r="HEA2" s="735"/>
      <c r="HEB2" s="735"/>
      <c r="HEC2" s="735"/>
      <c r="HED2" s="735"/>
      <c r="HEE2" s="735"/>
      <c r="HEF2" s="735"/>
      <c r="HEG2" s="735"/>
      <c r="HEH2" s="735"/>
      <c r="HEI2" s="735"/>
      <c r="HEJ2" s="735"/>
      <c r="HEK2" s="735"/>
      <c r="HEL2" s="735"/>
      <c r="HEM2" s="735"/>
      <c r="HEN2" s="735"/>
      <c r="HEO2" s="735"/>
      <c r="HEP2" s="735"/>
      <c r="HEQ2" s="735"/>
      <c r="HER2" s="735"/>
      <c r="HES2" s="735"/>
      <c r="HET2" s="735"/>
      <c r="HEU2" s="735"/>
      <c r="HEV2" s="735"/>
      <c r="HEW2" s="735"/>
      <c r="HEX2" s="735"/>
      <c r="HEY2" s="735"/>
      <c r="HEZ2" s="735"/>
      <c r="HFA2" s="735"/>
      <c r="HFB2" s="735"/>
      <c r="HFC2" s="735"/>
      <c r="HFD2" s="735"/>
      <c r="HFE2" s="735"/>
      <c r="HFF2" s="735"/>
      <c r="HFG2" s="735"/>
      <c r="HFH2" s="735"/>
      <c r="HFI2" s="735"/>
      <c r="HFJ2" s="735"/>
      <c r="HFK2" s="735"/>
      <c r="HFL2" s="735"/>
      <c r="HFM2" s="735"/>
      <c r="HFN2" s="735"/>
      <c r="HFO2" s="735"/>
      <c r="HFP2" s="735"/>
      <c r="HFQ2" s="735"/>
      <c r="HFR2" s="735"/>
      <c r="HFS2" s="735"/>
      <c r="HFT2" s="735"/>
      <c r="HFU2" s="735"/>
      <c r="HFV2" s="735"/>
      <c r="HFW2" s="735"/>
      <c r="HFX2" s="735"/>
      <c r="HFY2" s="735"/>
      <c r="HFZ2" s="735"/>
      <c r="HGA2" s="735"/>
      <c r="HGB2" s="735"/>
      <c r="HGC2" s="735"/>
      <c r="HGD2" s="735"/>
      <c r="HGE2" s="735"/>
      <c r="HGF2" s="735"/>
      <c r="HGG2" s="735"/>
      <c r="HGH2" s="735"/>
      <c r="HGI2" s="735"/>
      <c r="HGJ2" s="735"/>
      <c r="HGK2" s="735"/>
      <c r="HGL2" s="735"/>
      <c r="HGM2" s="735"/>
      <c r="HGN2" s="735"/>
      <c r="HGO2" s="735"/>
      <c r="HGP2" s="735"/>
      <c r="HGQ2" s="735"/>
      <c r="HGR2" s="735"/>
      <c r="HGS2" s="735"/>
      <c r="HGT2" s="735"/>
      <c r="HGU2" s="735"/>
      <c r="HGV2" s="735"/>
      <c r="HGW2" s="735"/>
      <c r="HGX2" s="735"/>
      <c r="HGY2" s="735"/>
      <c r="HGZ2" s="735"/>
      <c r="HHA2" s="735"/>
      <c r="HHB2" s="735"/>
      <c r="HHC2" s="735"/>
      <c r="HHD2" s="735"/>
      <c r="HHE2" s="735"/>
      <c r="HHF2" s="735"/>
      <c r="HHG2" s="735"/>
      <c r="HHH2" s="735"/>
      <c r="HHI2" s="735"/>
      <c r="HHJ2" s="735"/>
      <c r="HHK2" s="735"/>
      <c r="HHL2" s="735"/>
      <c r="HHM2" s="735"/>
      <c r="HHN2" s="735"/>
      <c r="HHO2" s="735"/>
      <c r="HHP2" s="735"/>
      <c r="HHQ2" s="735"/>
      <c r="HHR2" s="735"/>
      <c r="HHS2" s="735"/>
      <c r="HHT2" s="735"/>
      <c r="HHU2" s="735"/>
      <c r="HHV2" s="735"/>
      <c r="HHW2" s="735"/>
      <c r="HHX2" s="735"/>
      <c r="HHY2" s="735"/>
      <c r="HHZ2" s="735"/>
      <c r="HIA2" s="735"/>
      <c r="HIB2" s="735"/>
      <c r="HIC2" s="735"/>
      <c r="HID2" s="735"/>
      <c r="HIE2" s="735"/>
      <c r="HIF2" s="735"/>
      <c r="HIG2" s="735"/>
      <c r="HIH2" s="735"/>
      <c r="HII2" s="735"/>
      <c r="HIJ2" s="735"/>
      <c r="HIK2" s="735"/>
      <c r="HIL2" s="735"/>
      <c r="HIM2" s="735"/>
      <c r="HIN2" s="735"/>
      <c r="HIO2" s="735"/>
      <c r="HIP2" s="735"/>
      <c r="HIQ2" s="735"/>
      <c r="HIR2" s="735"/>
      <c r="HIS2" s="735"/>
      <c r="HIT2" s="735"/>
      <c r="HIU2" s="735"/>
      <c r="HIV2" s="735"/>
      <c r="HIW2" s="735"/>
      <c r="HIX2" s="735"/>
      <c r="HIY2" s="735"/>
      <c r="HIZ2" s="735"/>
      <c r="HJA2" s="735"/>
      <c r="HJB2" s="735"/>
      <c r="HJC2" s="735"/>
      <c r="HJD2" s="735"/>
      <c r="HJE2" s="735"/>
      <c r="HJF2" s="735"/>
      <c r="HJG2" s="735"/>
      <c r="HJH2" s="735"/>
      <c r="HJI2" s="735"/>
      <c r="HJJ2" s="735"/>
      <c r="HJK2" s="735"/>
      <c r="HJL2" s="735"/>
      <c r="HJM2" s="735"/>
      <c r="HJN2" s="735"/>
      <c r="HJO2" s="735"/>
      <c r="HJP2" s="735"/>
      <c r="HJQ2" s="735"/>
      <c r="HJR2" s="735"/>
      <c r="HJS2" s="735"/>
      <c r="HJT2" s="735"/>
      <c r="HJU2" s="735"/>
      <c r="HJV2" s="735"/>
      <c r="HJW2" s="735"/>
      <c r="HJX2" s="735"/>
      <c r="HJY2" s="735"/>
      <c r="HJZ2" s="735"/>
      <c r="HKA2" s="735"/>
      <c r="HKB2" s="735"/>
      <c r="HKC2" s="735"/>
      <c r="HKD2" s="735"/>
      <c r="HKE2" s="735"/>
      <c r="HKF2" s="735"/>
      <c r="HKG2" s="735"/>
      <c r="HKH2" s="735"/>
      <c r="HKI2" s="735"/>
      <c r="HKJ2" s="735"/>
      <c r="HKK2" s="735"/>
      <c r="HKL2" s="735"/>
      <c r="HKM2" s="735"/>
      <c r="HKN2" s="735"/>
      <c r="HKO2" s="735"/>
      <c r="HKP2" s="735"/>
      <c r="HKQ2" s="735"/>
      <c r="HKR2" s="735"/>
      <c r="HKS2" s="735"/>
      <c r="HKT2" s="735"/>
      <c r="HKU2" s="735"/>
      <c r="HKV2" s="735"/>
      <c r="HKW2" s="735"/>
      <c r="HKX2" s="735"/>
      <c r="HKY2" s="735"/>
      <c r="HKZ2" s="735"/>
      <c r="HLA2" s="735"/>
      <c r="HLB2" s="735"/>
      <c r="HLC2" s="735"/>
      <c r="HLD2" s="735"/>
      <c r="HLE2" s="735"/>
      <c r="HLF2" s="735"/>
      <c r="HLG2" s="735"/>
      <c r="HLH2" s="735"/>
      <c r="HLI2" s="735"/>
      <c r="HLJ2" s="735"/>
      <c r="HLK2" s="735"/>
      <c r="HLL2" s="735"/>
      <c r="HLM2" s="735"/>
      <c r="HLN2" s="735"/>
      <c r="HLO2" s="735"/>
      <c r="HLP2" s="735"/>
      <c r="HLQ2" s="735"/>
      <c r="HLR2" s="735"/>
      <c r="HLS2" s="735"/>
      <c r="HLT2" s="735"/>
      <c r="HLU2" s="735"/>
      <c r="HLV2" s="735"/>
      <c r="HLW2" s="735"/>
      <c r="HLX2" s="735"/>
      <c r="HLY2" s="735"/>
      <c r="HLZ2" s="735"/>
      <c r="HMA2" s="735"/>
      <c r="HMB2" s="735"/>
      <c r="HMC2" s="735"/>
      <c r="HMD2" s="735"/>
      <c r="HME2" s="735"/>
      <c r="HMF2" s="735"/>
      <c r="HMG2" s="735"/>
      <c r="HMH2" s="735"/>
      <c r="HMI2" s="735"/>
      <c r="HMJ2" s="735"/>
      <c r="HMK2" s="735"/>
      <c r="HML2" s="735"/>
      <c r="HMM2" s="735"/>
      <c r="HMN2" s="735"/>
      <c r="HMO2" s="735"/>
      <c r="HMP2" s="735"/>
      <c r="HMQ2" s="735"/>
      <c r="HMR2" s="735"/>
      <c r="HMS2" s="735"/>
      <c r="HMT2" s="735"/>
      <c r="HMU2" s="735"/>
      <c r="HMV2" s="735"/>
      <c r="HMW2" s="735"/>
      <c r="HMX2" s="735"/>
      <c r="HMY2" s="735"/>
      <c r="HMZ2" s="735"/>
      <c r="HNA2" s="735"/>
      <c r="HNB2" s="735"/>
      <c r="HNC2" s="735"/>
      <c r="HND2" s="735"/>
      <c r="HNE2" s="735"/>
      <c r="HNF2" s="735"/>
      <c r="HNG2" s="735"/>
      <c r="HNH2" s="735"/>
      <c r="HNI2" s="735"/>
      <c r="HNJ2" s="735"/>
      <c r="HNK2" s="735"/>
      <c r="HNL2" s="735"/>
      <c r="HNM2" s="735"/>
      <c r="HNN2" s="735"/>
      <c r="HNO2" s="735"/>
      <c r="HNP2" s="735"/>
      <c r="HNQ2" s="735"/>
      <c r="HNR2" s="735"/>
      <c r="HNS2" s="735"/>
      <c r="HNT2" s="735"/>
      <c r="HNU2" s="735"/>
      <c r="HNV2" s="735"/>
      <c r="HNW2" s="735"/>
      <c r="HNX2" s="735"/>
      <c r="HNY2" s="735"/>
      <c r="HNZ2" s="735"/>
      <c r="HOA2" s="735"/>
      <c r="HOB2" s="735"/>
      <c r="HOC2" s="735"/>
      <c r="HOD2" s="735"/>
      <c r="HOE2" s="735"/>
      <c r="HOF2" s="735"/>
      <c r="HOG2" s="735"/>
      <c r="HOH2" s="735"/>
      <c r="HOI2" s="735"/>
      <c r="HOJ2" s="735"/>
      <c r="HOK2" s="735"/>
      <c r="HOL2" s="735"/>
      <c r="HOM2" s="735"/>
      <c r="HON2" s="735"/>
      <c r="HOO2" s="735"/>
      <c r="HOP2" s="735"/>
      <c r="HOQ2" s="735"/>
      <c r="HOR2" s="735"/>
      <c r="HOS2" s="735"/>
      <c r="HOT2" s="735"/>
      <c r="HOU2" s="735"/>
      <c r="HOV2" s="735"/>
      <c r="HOW2" s="735"/>
      <c r="HOX2" s="735"/>
      <c r="HOY2" s="735"/>
      <c r="HOZ2" s="735"/>
      <c r="HPA2" s="735"/>
      <c r="HPB2" s="735"/>
      <c r="HPC2" s="735"/>
      <c r="HPD2" s="735"/>
      <c r="HPE2" s="735"/>
      <c r="HPF2" s="735"/>
      <c r="HPG2" s="735"/>
      <c r="HPH2" s="735"/>
      <c r="HPI2" s="735"/>
      <c r="HPJ2" s="735"/>
      <c r="HPK2" s="735"/>
      <c r="HPL2" s="735"/>
      <c r="HPM2" s="735"/>
      <c r="HPN2" s="735"/>
      <c r="HPO2" s="735"/>
      <c r="HPP2" s="735"/>
      <c r="HPQ2" s="735"/>
      <c r="HPR2" s="735"/>
      <c r="HPS2" s="735"/>
      <c r="HPT2" s="735"/>
      <c r="HPU2" s="735"/>
      <c r="HPV2" s="735"/>
      <c r="HPW2" s="735"/>
      <c r="HPX2" s="735"/>
      <c r="HPY2" s="735"/>
      <c r="HPZ2" s="735"/>
      <c r="HQA2" s="735"/>
      <c r="HQB2" s="735"/>
      <c r="HQC2" s="735"/>
      <c r="HQD2" s="735"/>
      <c r="HQE2" s="735"/>
      <c r="HQF2" s="735"/>
      <c r="HQG2" s="735"/>
      <c r="HQH2" s="735"/>
      <c r="HQI2" s="735"/>
      <c r="HQJ2" s="735"/>
      <c r="HQK2" s="735"/>
      <c r="HQL2" s="735"/>
      <c r="HQM2" s="735"/>
      <c r="HQN2" s="735"/>
      <c r="HQO2" s="735"/>
      <c r="HQP2" s="735"/>
      <c r="HQQ2" s="735"/>
      <c r="HQR2" s="735"/>
      <c r="HQS2" s="735"/>
      <c r="HQT2" s="735"/>
      <c r="HQU2" s="735"/>
      <c r="HQV2" s="735"/>
      <c r="HQW2" s="735"/>
      <c r="HQX2" s="735"/>
      <c r="HQY2" s="735"/>
      <c r="HQZ2" s="735"/>
      <c r="HRA2" s="735"/>
      <c r="HRB2" s="735"/>
      <c r="HRC2" s="735"/>
      <c r="HRD2" s="735"/>
      <c r="HRE2" s="735"/>
      <c r="HRF2" s="735"/>
      <c r="HRG2" s="735"/>
      <c r="HRH2" s="735"/>
      <c r="HRI2" s="735"/>
      <c r="HRJ2" s="735"/>
      <c r="HRK2" s="735"/>
      <c r="HRL2" s="735"/>
      <c r="HRM2" s="735"/>
      <c r="HRN2" s="735"/>
      <c r="HRO2" s="735"/>
      <c r="HRP2" s="735"/>
      <c r="HRQ2" s="735"/>
      <c r="HRR2" s="735"/>
      <c r="HRS2" s="735"/>
      <c r="HRT2" s="735"/>
      <c r="HRU2" s="735"/>
      <c r="HRV2" s="735"/>
      <c r="HRW2" s="735"/>
      <c r="HRX2" s="735"/>
      <c r="HRY2" s="735"/>
      <c r="HRZ2" s="735"/>
      <c r="HSA2" s="735"/>
      <c r="HSB2" s="735"/>
      <c r="HSC2" s="735"/>
      <c r="HSD2" s="735"/>
      <c r="HSE2" s="735"/>
      <c r="HSF2" s="735"/>
      <c r="HSG2" s="735"/>
      <c r="HSH2" s="735"/>
      <c r="HSI2" s="735"/>
      <c r="HSJ2" s="735"/>
      <c r="HSK2" s="735"/>
      <c r="HSL2" s="735"/>
      <c r="HSM2" s="735"/>
      <c r="HSN2" s="735"/>
      <c r="HSO2" s="735"/>
      <c r="HSP2" s="735"/>
      <c r="HSQ2" s="735"/>
      <c r="HSR2" s="735"/>
      <c r="HSS2" s="735"/>
      <c r="HST2" s="735"/>
      <c r="HSU2" s="735"/>
      <c r="HSV2" s="735"/>
      <c r="HSW2" s="735"/>
      <c r="HSX2" s="735"/>
      <c r="HSY2" s="735"/>
      <c r="HSZ2" s="735"/>
      <c r="HTA2" s="735"/>
      <c r="HTB2" s="735"/>
      <c r="HTC2" s="735"/>
      <c r="HTD2" s="735"/>
      <c r="HTE2" s="735"/>
      <c r="HTF2" s="735"/>
      <c r="HTG2" s="735"/>
      <c r="HTH2" s="735"/>
      <c r="HTI2" s="735"/>
      <c r="HTJ2" s="735"/>
      <c r="HTK2" s="735"/>
      <c r="HTL2" s="735"/>
      <c r="HTM2" s="735"/>
      <c r="HTN2" s="735"/>
      <c r="HTO2" s="735"/>
      <c r="HTP2" s="735"/>
      <c r="HTQ2" s="735"/>
      <c r="HTR2" s="735"/>
      <c r="HTS2" s="735"/>
      <c r="HTT2" s="735"/>
      <c r="HTU2" s="735"/>
      <c r="HTV2" s="735"/>
      <c r="HTW2" s="735"/>
      <c r="HTX2" s="735"/>
      <c r="HTY2" s="735"/>
      <c r="HTZ2" s="735"/>
      <c r="HUA2" s="735"/>
      <c r="HUB2" s="735"/>
      <c r="HUC2" s="735"/>
      <c r="HUD2" s="735"/>
      <c r="HUE2" s="735"/>
      <c r="HUF2" s="735"/>
      <c r="HUG2" s="735"/>
      <c r="HUH2" s="735"/>
      <c r="HUI2" s="735"/>
      <c r="HUJ2" s="735"/>
      <c r="HUK2" s="735"/>
      <c r="HUL2" s="735"/>
      <c r="HUM2" s="735"/>
      <c r="HUN2" s="735"/>
      <c r="HUO2" s="735"/>
      <c r="HUP2" s="735"/>
      <c r="HUQ2" s="735"/>
      <c r="HUR2" s="735"/>
      <c r="HUS2" s="735"/>
      <c r="HUT2" s="735"/>
      <c r="HUU2" s="735"/>
      <c r="HUV2" s="735"/>
      <c r="HUW2" s="735"/>
      <c r="HUX2" s="735"/>
      <c r="HUY2" s="735"/>
      <c r="HUZ2" s="735"/>
      <c r="HVA2" s="735"/>
      <c r="HVB2" s="735"/>
      <c r="HVC2" s="735"/>
      <c r="HVD2" s="735"/>
      <c r="HVE2" s="735"/>
      <c r="HVF2" s="735"/>
      <c r="HVG2" s="735"/>
      <c r="HVH2" s="735"/>
      <c r="HVI2" s="735"/>
      <c r="HVJ2" s="735"/>
      <c r="HVK2" s="735"/>
      <c r="HVL2" s="735"/>
      <c r="HVM2" s="735"/>
      <c r="HVN2" s="735"/>
      <c r="HVO2" s="735"/>
      <c r="HVP2" s="735"/>
      <c r="HVQ2" s="735"/>
      <c r="HVR2" s="735"/>
      <c r="HVS2" s="735"/>
      <c r="HVT2" s="735"/>
      <c r="HVU2" s="735"/>
      <c r="HVV2" s="735"/>
      <c r="HVW2" s="735"/>
      <c r="HVX2" s="735"/>
      <c r="HVY2" s="735"/>
      <c r="HVZ2" s="735"/>
      <c r="HWA2" s="735"/>
      <c r="HWB2" s="735"/>
      <c r="HWC2" s="735"/>
      <c r="HWD2" s="735"/>
      <c r="HWE2" s="735"/>
      <c r="HWF2" s="735"/>
      <c r="HWG2" s="735"/>
      <c r="HWH2" s="735"/>
      <c r="HWI2" s="735"/>
      <c r="HWJ2" s="735"/>
      <c r="HWK2" s="735"/>
      <c r="HWL2" s="735"/>
      <c r="HWM2" s="735"/>
      <c r="HWN2" s="735"/>
      <c r="HWO2" s="735"/>
      <c r="HWP2" s="735"/>
      <c r="HWQ2" s="735"/>
      <c r="HWR2" s="735"/>
      <c r="HWS2" s="735"/>
      <c r="HWT2" s="735"/>
      <c r="HWU2" s="735"/>
      <c r="HWV2" s="735"/>
      <c r="HWW2" s="735"/>
      <c r="HWX2" s="735"/>
      <c r="HWY2" s="735"/>
      <c r="HWZ2" s="735"/>
      <c r="HXA2" s="735"/>
      <c r="HXB2" s="735"/>
      <c r="HXC2" s="735"/>
      <c r="HXD2" s="735"/>
      <c r="HXE2" s="735"/>
      <c r="HXF2" s="735"/>
      <c r="HXG2" s="735"/>
      <c r="HXH2" s="735"/>
      <c r="HXI2" s="735"/>
      <c r="HXJ2" s="735"/>
      <c r="HXK2" s="735"/>
      <c r="HXL2" s="735"/>
      <c r="HXM2" s="735"/>
      <c r="HXN2" s="735"/>
      <c r="HXO2" s="735"/>
      <c r="HXP2" s="735"/>
      <c r="HXQ2" s="735"/>
      <c r="HXR2" s="735"/>
      <c r="HXS2" s="735"/>
      <c r="HXT2" s="735"/>
      <c r="HXU2" s="735"/>
      <c r="HXV2" s="735"/>
      <c r="HXW2" s="735"/>
      <c r="HXX2" s="735"/>
      <c r="HXY2" s="735"/>
      <c r="HXZ2" s="735"/>
      <c r="HYA2" s="735"/>
      <c r="HYB2" s="735"/>
      <c r="HYC2" s="735"/>
      <c r="HYD2" s="735"/>
      <c r="HYE2" s="735"/>
      <c r="HYF2" s="735"/>
      <c r="HYG2" s="735"/>
      <c r="HYH2" s="735"/>
      <c r="HYI2" s="735"/>
      <c r="HYJ2" s="735"/>
      <c r="HYK2" s="735"/>
      <c r="HYL2" s="735"/>
      <c r="HYM2" s="735"/>
      <c r="HYN2" s="735"/>
      <c r="HYO2" s="735"/>
      <c r="HYP2" s="735"/>
      <c r="HYQ2" s="735"/>
      <c r="HYR2" s="735"/>
      <c r="HYS2" s="735"/>
      <c r="HYT2" s="735"/>
      <c r="HYU2" s="735"/>
      <c r="HYV2" s="735"/>
      <c r="HYW2" s="735"/>
      <c r="HYX2" s="735"/>
      <c r="HYY2" s="735"/>
      <c r="HYZ2" s="735"/>
      <c r="HZA2" s="735"/>
      <c r="HZB2" s="735"/>
      <c r="HZC2" s="735"/>
      <c r="HZD2" s="735"/>
      <c r="HZE2" s="735"/>
      <c r="HZF2" s="735"/>
      <c r="HZG2" s="735"/>
      <c r="HZH2" s="735"/>
      <c r="HZI2" s="735"/>
      <c r="HZJ2" s="735"/>
      <c r="HZK2" s="735"/>
      <c r="HZL2" s="735"/>
      <c r="HZM2" s="735"/>
      <c r="HZN2" s="735"/>
      <c r="HZO2" s="735"/>
      <c r="HZP2" s="735"/>
      <c r="HZQ2" s="735"/>
      <c r="HZR2" s="735"/>
      <c r="HZS2" s="735"/>
      <c r="HZT2" s="735"/>
      <c r="HZU2" s="735"/>
      <c r="HZV2" s="735"/>
      <c r="HZW2" s="735"/>
      <c r="HZX2" s="735"/>
      <c r="HZY2" s="735"/>
      <c r="HZZ2" s="735"/>
      <c r="IAA2" s="735"/>
      <c r="IAB2" s="735"/>
      <c r="IAC2" s="735"/>
      <c r="IAD2" s="735"/>
      <c r="IAE2" s="735"/>
      <c r="IAF2" s="735"/>
      <c r="IAG2" s="735"/>
      <c r="IAH2" s="735"/>
      <c r="IAI2" s="735"/>
      <c r="IAJ2" s="735"/>
      <c r="IAK2" s="735"/>
      <c r="IAL2" s="735"/>
      <c r="IAM2" s="735"/>
      <c r="IAN2" s="735"/>
      <c r="IAO2" s="735"/>
      <c r="IAP2" s="735"/>
      <c r="IAQ2" s="735"/>
      <c r="IAR2" s="735"/>
      <c r="IAS2" s="735"/>
      <c r="IAT2" s="735"/>
      <c r="IAU2" s="735"/>
      <c r="IAV2" s="735"/>
      <c r="IAW2" s="735"/>
      <c r="IAX2" s="735"/>
      <c r="IAY2" s="735"/>
      <c r="IAZ2" s="735"/>
      <c r="IBA2" s="735"/>
      <c r="IBB2" s="735"/>
      <c r="IBC2" s="735"/>
      <c r="IBD2" s="735"/>
      <c r="IBE2" s="735"/>
      <c r="IBF2" s="735"/>
      <c r="IBG2" s="735"/>
      <c r="IBH2" s="735"/>
      <c r="IBI2" s="735"/>
      <c r="IBJ2" s="735"/>
      <c r="IBK2" s="735"/>
      <c r="IBL2" s="735"/>
      <c r="IBM2" s="735"/>
      <c r="IBN2" s="735"/>
      <c r="IBO2" s="735"/>
      <c r="IBP2" s="735"/>
      <c r="IBQ2" s="735"/>
      <c r="IBR2" s="735"/>
      <c r="IBS2" s="735"/>
      <c r="IBT2" s="735"/>
      <c r="IBU2" s="735"/>
      <c r="IBV2" s="735"/>
      <c r="IBW2" s="735"/>
      <c r="IBX2" s="735"/>
      <c r="IBY2" s="735"/>
      <c r="IBZ2" s="735"/>
      <c r="ICA2" s="735"/>
      <c r="ICB2" s="735"/>
      <c r="ICC2" s="735"/>
      <c r="ICD2" s="735"/>
      <c r="ICE2" s="735"/>
      <c r="ICF2" s="735"/>
      <c r="ICG2" s="735"/>
      <c r="ICH2" s="735"/>
      <c r="ICI2" s="735"/>
      <c r="ICJ2" s="735"/>
      <c r="ICK2" s="735"/>
      <c r="ICL2" s="735"/>
      <c r="ICM2" s="735"/>
      <c r="ICN2" s="735"/>
      <c r="ICO2" s="735"/>
      <c r="ICP2" s="735"/>
      <c r="ICQ2" s="735"/>
      <c r="ICR2" s="735"/>
      <c r="ICS2" s="735"/>
      <c r="ICT2" s="735"/>
      <c r="ICU2" s="735"/>
      <c r="ICV2" s="735"/>
      <c r="ICW2" s="735"/>
      <c r="ICX2" s="735"/>
      <c r="ICY2" s="735"/>
      <c r="ICZ2" s="735"/>
      <c r="IDA2" s="735"/>
      <c r="IDB2" s="735"/>
      <c r="IDC2" s="735"/>
      <c r="IDD2" s="735"/>
      <c r="IDE2" s="735"/>
      <c r="IDF2" s="735"/>
      <c r="IDG2" s="735"/>
      <c r="IDH2" s="735"/>
      <c r="IDI2" s="735"/>
      <c r="IDJ2" s="735"/>
      <c r="IDK2" s="735"/>
      <c r="IDL2" s="735"/>
      <c r="IDM2" s="735"/>
      <c r="IDN2" s="735"/>
      <c r="IDO2" s="735"/>
      <c r="IDP2" s="735"/>
      <c r="IDQ2" s="735"/>
      <c r="IDR2" s="735"/>
      <c r="IDS2" s="735"/>
      <c r="IDT2" s="735"/>
      <c r="IDU2" s="735"/>
      <c r="IDV2" s="735"/>
      <c r="IDW2" s="735"/>
      <c r="IDX2" s="735"/>
      <c r="IDY2" s="735"/>
      <c r="IDZ2" s="735"/>
      <c r="IEA2" s="735"/>
      <c r="IEB2" s="735"/>
      <c r="IEC2" s="735"/>
      <c r="IED2" s="735"/>
      <c r="IEE2" s="735"/>
      <c r="IEF2" s="735"/>
      <c r="IEG2" s="735"/>
      <c r="IEH2" s="735"/>
      <c r="IEI2" s="735"/>
      <c r="IEJ2" s="735"/>
      <c r="IEK2" s="735"/>
      <c r="IEL2" s="735"/>
      <c r="IEM2" s="735"/>
      <c r="IEN2" s="735"/>
      <c r="IEO2" s="735"/>
      <c r="IEP2" s="735"/>
      <c r="IEQ2" s="735"/>
      <c r="IER2" s="735"/>
      <c r="IES2" s="735"/>
      <c r="IET2" s="735"/>
      <c r="IEU2" s="735"/>
      <c r="IEV2" s="735"/>
      <c r="IEW2" s="735"/>
      <c r="IEX2" s="735"/>
      <c r="IEY2" s="735"/>
      <c r="IEZ2" s="735"/>
      <c r="IFA2" s="735"/>
      <c r="IFB2" s="735"/>
      <c r="IFC2" s="735"/>
      <c r="IFD2" s="735"/>
      <c r="IFE2" s="735"/>
      <c r="IFF2" s="735"/>
      <c r="IFG2" s="735"/>
      <c r="IFH2" s="735"/>
      <c r="IFI2" s="735"/>
      <c r="IFJ2" s="735"/>
      <c r="IFK2" s="735"/>
      <c r="IFL2" s="735"/>
      <c r="IFM2" s="735"/>
      <c r="IFN2" s="735"/>
      <c r="IFO2" s="735"/>
      <c r="IFP2" s="735"/>
      <c r="IFQ2" s="735"/>
      <c r="IFR2" s="735"/>
      <c r="IFS2" s="735"/>
      <c r="IFT2" s="735"/>
      <c r="IFU2" s="735"/>
      <c r="IFV2" s="735"/>
      <c r="IFW2" s="735"/>
      <c r="IFX2" s="735"/>
      <c r="IFY2" s="735"/>
      <c r="IFZ2" s="735"/>
      <c r="IGA2" s="735"/>
      <c r="IGB2" s="735"/>
      <c r="IGC2" s="735"/>
      <c r="IGD2" s="735"/>
      <c r="IGE2" s="735"/>
      <c r="IGF2" s="735"/>
      <c r="IGG2" s="735"/>
      <c r="IGH2" s="735"/>
      <c r="IGI2" s="735"/>
      <c r="IGJ2" s="735"/>
      <c r="IGK2" s="735"/>
      <c r="IGL2" s="735"/>
      <c r="IGM2" s="735"/>
      <c r="IGN2" s="735"/>
      <c r="IGO2" s="735"/>
      <c r="IGP2" s="735"/>
      <c r="IGQ2" s="735"/>
      <c r="IGR2" s="735"/>
      <c r="IGS2" s="735"/>
      <c r="IGT2" s="735"/>
      <c r="IGU2" s="735"/>
      <c r="IGV2" s="735"/>
      <c r="IGW2" s="735"/>
      <c r="IGX2" s="735"/>
      <c r="IGY2" s="735"/>
      <c r="IGZ2" s="735"/>
      <c r="IHA2" s="735"/>
      <c r="IHB2" s="735"/>
      <c r="IHC2" s="735"/>
      <c r="IHD2" s="735"/>
      <c r="IHE2" s="735"/>
      <c r="IHF2" s="735"/>
      <c r="IHG2" s="735"/>
      <c r="IHH2" s="735"/>
      <c r="IHI2" s="735"/>
      <c r="IHJ2" s="735"/>
      <c r="IHK2" s="735"/>
      <c r="IHL2" s="735"/>
      <c r="IHM2" s="735"/>
      <c r="IHN2" s="735"/>
      <c r="IHO2" s="735"/>
      <c r="IHP2" s="735"/>
      <c r="IHQ2" s="735"/>
      <c r="IHR2" s="735"/>
      <c r="IHS2" s="735"/>
      <c r="IHT2" s="735"/>
      <c r="IHU2" s="735"/>
      <c r="IHV2" s="735"/>
      <c r="IHW2" s="735"/>
      <c r="IHX2" s="735"/>
      <c r="IHY2" s="735"/>
      <c r="IHZ2" s="735"/>
      <c r="IIA2" s="735"/>
      <c r="IIB2" s="735"/>
      <c r="IIC2" s="735"/>
      <c r="IID2" s="735"/>
      <c r="IIE2" s="735"/>
      <c r="IIF2" s="735"/>
      <c r="IIG2" s="735"/>
      <c r="IIH2" s="735"/>
      <c r="III2" s="735"/>
      <c r="IIJ2" s="735"/>
      <c r="IIK2" s="735"/>
      <c r="IIL2" s="735"/>
      <c r="IIM2" s="735"/>
      <c r="IIN2" s="735"/>
      <c r="IIO2" s="735"/>
      <c r="IIP2" s="735"/>
      <c r="IIQ2" s="735"/>
      <c r="IIR2" s="735"/>
      <c r="IIS2" s="735"/>
      <c r="IIT2" s="735"/>
      <c r="IIU2" s="735"/>
      <c r="IIV2" s="735"/>
      <c r="IIW2" s="735"/>
      <c r="IIX2" s="735"/>
      <c r="IIY2" s="735"/>
      <c r="IIZ2" s="735"/>
      <c r="IJA2" s="735"/>
      <c r="IJB2" s="735"/>
      <c r="IJC2" s="735"/>
      <c r="IJD2" s="735"/>
      <c r="IJE2" s="735"/>
      <c r="IJF2" s="735"/>
      <c r="IJG2" s="735"/>
      <c r="IJH2" s="735"/>
      <c r="IJI2" s="735"/>
      <c r="IJJ2" s="735"/>
      <c r="IJK2" s="735"/>
      <c r="IJL2" s="735"/>
      <c r="IJM2" s="735"/>
      <c r="IJN2" s="735"/>
      <c r="IJO2" s="735"/>
      <c r="IJP2" s="735"/>
      <c r="IJQ2" s="735"/>
      <c r="IJR2" s="735"/>
      <c r="IJS2" s="735"/>
      <c r="IJT2" s="735"/>
      <c r="IJU2" s="735"/>
      <c r="IJV2" s="735"/>
      <c r="IJW2" s="735"/>
      <c r="IJX2" s="735"/>
      <c r="IJY2" s="735"/>
      <c r="IJZ2" s="735"/>
      <c r="IKA2" s="735"/>
      <c r="IKB2" s="735"/>
      <c r="IKC2" s="735"/>
      <c r="IKD2" s="735"/>
      <c r="IKE2" s="735"/>
      <c r="IKF2" s="735"/>
      <c r="IKG2" s="735"/>
      <c r="IKH2" s="735"/>
      <c r="IKI2" s="735"/>
      <c r="IKJ2" s="735"/>
      <c r="IKK2" s="735"/>
      <c r="IKL2" s="735"/>
      <c r="IKM2" s="735"/>
      <c r="IKN2" s="735"/>
      <c r="IKO2" s="735"/>
      <c r="IKP2" s="735"/>
      <c r="IKQ2" s="735"/>
      <c r="IKR2" s="735"/>
      <c r="IKS2" s="735"/>
      <c r="IKT2" s="735"/>
      <c r="IKU2" s="735"/>
      <c r="IKV2" s="735"/>
      <c r="IKW2" s="735"/>
      <c r="IKX2" s="735"/>
      <c r="IKY2" s="735"/>
      <c r="IKZ2" s="735"/>
      <c r="ILA2" s="735"/>
      <c r="ILB2" s="735"/>
      <c r="ILC2" s="735"/>
      <c r="ILD2" s="735"/>
      <c r="ILE2" s="735"/>
      <c r="ILF2" s="735"/>
      <c r="ILG2" s="735"/>
      <c r="ILH2" s="735"/>
      <c r="ILI2" s="735"/>
      <c r="ILJ2" s="735"/>
      <c r="ILK2" s="735"/>
      <c r="ILL2" s="735"/>
      <c r="ILM2" s="735"/>
      <c r="ILN2" s="735"/>
      <c r="ILO2" s="735"/>
      <c r="ILP2" s="735"/>
      <c r="ILQ2" s="735"/>
      <c r="ILR2" s="735"/>
      <c r="ILS2" s="735"/>
      <c r="ILT2" s="735"/>
      <c r="ILU2" s="735"/>
      <c r="ILV2" s="735"/>
      <c r="ILW2" s="735"/>
      <c r="ILX2" s="735"/>
      <c r="ILY2" s="735"/>
      <c r="ILZ2" s="735"/>
      <c r="IMA2" s="735"/>
      <c r="IMB2" s="735"/>
      <c r="IMC2" s="735"/>
      <c r="IMD2" s="735"/>
      <c r="IME2" s="735"/>
      <c r="IMF2" s="735"/>
      <c r="IMG2" s="735"/>
      <c r="IMH2" s="735"/>
      <c r="IMI2" s="735"/>
      <c r="IMJ2" s="735"/>
      <c r="IMK2" s="735"/>
      <c r="IML2" s="735"/>
      <c r="IMM2" s="735"/>
      <c r="IMN2" s="735"/>
      <c r="IMO2" s="735"/>
      <c r="IMP2" s="735"/>
      <c r="IMQ2" s="735"/>
      <c r="IMR2" s="735"/>
      <c r="IMS2" s="735"/>
      <c r="IMT2" s="735"/>
      <c r="IMU2" s="735"/>
      <c r="IMV2" s="735"/>
      <c r="IMW2" s="735"/>
      <c r="IMX2" s="735"/>
      <c r="IMY2" s="735"/>
      <c r="IMZ2" s="735"/>
      <c r="INA2" s="735"/>
      <c r="INB2" s="735"/>
      <c r="INC2" s="735"/>
      <c r="IND2" s="735"/>
      <c r="INE2" s="735"/>
      <c r="INF2" s="735"/>
      <c r="ING2" s="735"/>
      <c r="INH2" s="735"/>
      <c r="INI2" s="735"/>
      <c r="INJ2" s="735"/>
      <c r="INK2" s="735"/>
      <c r="INL2" s="735"/>
      <c r="INM2" s="735"/>
      <c r="INN2" s="735"/>
      <c r="INO2" s="735"/>
      <c r="INP2" s="735"/>
      <c r="INQ2" s="735"/>
      <c r="INR2" s="735"/>
      <c r="INS2" s="735"/>
      <c r="INT2" s="735"/>
      <c r="INU2" s="735"/>
      <c r="INV2" s="735"/>
      <c r="INW2" s="735"/>
      <c r="INX2" s="735"/>
      <c r="INY2" s="735"/>
      <c r="INZ2" s="735"/>
      <c r="IOA2" s="735"/>
      <c r="IOB2" s="735"/>
      <c r="IOC2" s="735"/>
      <c r="IOD2" s="735"/>
      <c r="IOE2" s="735"/>
      <c r="IOF2" s="735"/>
      <c r="IOG2" s="735"/>
      <c r="IOH2" s="735"/>
      <c r="IOI2" s="735"/>
      <c r="IOJ2" s="735"/>
      <c r="IOK2" s="735"/>
      <c r="IOL2" s="735"/>
      <c r="IOM2" s="735"/>
      <c r="ION2" s="735"/>
      <c r="IOO2" s="735"/>
      <c r="IOP2" s="735"/>
      <c r="IOQ2" s="735"/>
      <c r="IOR2" s="735"/>
      <c r="IOS2" s="735"/>
      <c r="IOT2" s="735"/>
      <c r="IOU2" s="735"/>
      <c r="IOV2" s="735"/>
      <c r="IOW2" s="735"/>
      <c r="IOX2" s="735"/>
      <c r="IOY2" s="735"/>
      <c r="IOZ2" s="735"/>
      <c r="IPA2" s="735"/>
      <c r="IPB2" s="735"/>
      <c r="IPC2" s="735"/>
      <c r="IPD2" s="735"/>
      <c r="IPE2" s="735"/>
      <c r="IPF2" s="735"/>
      <c r="IPG2" s="735"/>
      <c r="IPH2" s="735"/>
      <c r="IPI2" s="735"/>
      <c r="IPJ2" s="735"/>
      <c r="IPK2" s="735"/>
      <c r="IPL2" s="735"/>
      <c r="IPM2" s="735"/>
      <c r="IPN2" s="735"/>
      <c r="IPO2" s="735"/>
      <c r="IPP2" s="735"/>
      <c r="IPQ2" s="735"/>
      <c r="IPR2" s="735"/>
      <c r="IPS2" s="735"/>
      <c r="IPT2" s="735"/>
      <c r="IPU2" s="735"/>
      <c r="IPV2" s="735"/>
      <c r="IPW2" s="735"/>
      <c r="IPX2" s="735"/>
      <c r="IPY2" s="735"/>
      <c r="IPZ2" s="735"/>
      <c r="IQA2" s="735"/>
      <c r="IQB2" s="735"/>
      <c r="IQC2" s="735"/>
      <c r="IQD2" s="735"/>
      <c r="IQE2" s="735"/>
      <c r="IQF2" s="735"/>
      <c r="IQG2" s="735"/>
      <c r="IQH2" s="735"/>
      <c r="IQI2" s="735"/>
      <c r="IQJ2" s="735"/>
      <c r="IQK2" s="735"/>
      <c r="IQL2" s="735"/>
      <c r="IQM2" s="735"/>
      <c r="IQN2" s="735"/>
      <c r="IQO2" s="735"/>
      <c r="IQP2" s="735"/>
      <c r="IQQ2" s="735"/>
      <c r="IQR2" s="735"/>
      <c r="IQS2" s="735"/>
      <c r="IQT2" s="735"/>
      <c r="IQU2" s="735"/>
      <c r="IQV2" s="735"/>
      <c r="IQW2" s="735"/>
      <c r="IQX2" s="735"/>
      <c r="IQY2" s="735"/>
      <c r="IQZ2" s="735"/>
      <c r="IRA2" s="735"/>
      <c r="IRB2" s="735"/>
      <c r="IRC2" s="735"/>
      <c r="IRD2" s="735"/>
      <c r="IRE2" s="735"/>
      <c r="IRF2" s="735"/>
      <c r="IRG2" s="735"/>
      <c r="IRH2" s="735"/>
      <c r="IRI2" s="735"/>
      <c r="IRJ2" s="735"/>
      <c r="IRK2" s="735"/>
      <c r="IRL2" s="735"/>
      <c r="IRM2" s="735"/>
      <c r="IRN2" s="735"/>
      <c r="IRO2" s="735"/>
      <c r="IRP2" s="735"/>
      <c r="IRQ2" s="735"/>
      <c r="IRR2" s="735"/>
      <c r="IRS2" s="735"/>
      <c r="IRT2" s="735"/>
      <c r="IRU2" s="735"/>
      <c r="IRV2" s="735"/>
      <c r="IRW2" s="735"/>
      <c r="IRX2" s="735"/>
      <c r="IRY2" s="735"/>
      <c r="IRZ2" s="735"/>
      <c r="ISA2" s="735"/>
      <c r="ISB2" s="735"/>
      <c r="ISC2" s="735"/>
      <c r="ISD2" s="735"/>
      <c r="ISE2" s="735"/>
      <c r="ISF2" s="735"/>
      <c r="ISG2" s="735"/>
      <c r="ISH2" s="735"/>
      <c r="ISI2" s="735"/>
      <c r="ISJ2" s="735"/>
      <c r="ISK2" s="735"/>
      <c r="ISL2" s="735"/>
      <c r="ISM2" s="735"/>
      <c r="ISN2" s="735"/>
      <c r="ISO2" s="735"/>
      <c r="ISP2" s="735"/>
      <c r="ISQ2" s="735"/>
      <c r="ISR2" s="735"/>
      <c r="ISS2" s="735"/>
      <c r="IST2" s="735"/>
      <c r="ISU2" s="735"/>
      <c r="ISV2" s="735"/>
      <c r="ISW2" s="735"/>
      <c r="ISX2" s="735"/>
      <c r="ISY2" s="735"/>
      <c r="ISZ2" s="735"/>
      <c r="ITA2" s="735"/>
      <c r="ITB2" s="735"/>
      <c r="ITC2" s="735"/>
      <c r="ITD2" s="735"/>
      <c r="ITE2" s="735"/>
      <c r="ITF2" s="735"/>
      <c r="ITG2" s="735"/>
      <c r="ITH2" s="735"/>
      <c r="ITI2" s="735"/>
      <c r="ITJ2" s="735"/>
      <c r="ITK2" s="735"/>
      <c r="ITL2" s="735"/>
      <c r="ITM2" s="735"/>
      <c r="ITN2" s="735"/>
      <c r="ITO2" s="735"/>
      <c r="ITP2" s="735"/>
      <c r="ITQ2" s="735"/>
      <c r="ITR2" s="735"/>
      <c r="ITS2" s="735"/>
      <c r="ITT2" s="735"/>
      <c r="ITU2" s="735"/>
      <c r="ITV2" s="735"/>
      <c r="ITW2" s="735"/>
      <c r="ITX2" s="735"/>
      <c r="ITY2" s="735"/>
      <c r="ITZ2" s="735"/>
      <c r="IUA2" s="735"/>
      <c r="IUB2" s="735"/>
      <c r="IUC2" s="735"/>
      <c r="IUD2" s="735"/>
      <c r="IUE2" s="735"/>
      <c r="IUF2" s="735"/>
      <c r="IUG2" s="735"/>
      <c r="IUH2" s="735"/>
      <c r="IUI2" s="735"/>
      <c r="IUJ2" s="735"/>
      <c r="IUK2" s="735"/>
      <c r="IUL2" s="735"/>
      <c r="IUM2" s="735"/>
      <c r="IUN2" s="735"/>
      <c r="IUO2" s="735"/>
      <c r="IUP2" s="735"/>
      <c r="IUQ2" s="735"/>
      <c r="IUR2" s="735"/>
      <c r="IUS2" s="735"/>
      <c r="IUT2" s="735"/>
      <c r="IUU2" s="735"/>
      <c r="IUV2" s="735"/>
      <c r="IUW2" s="735"/>
      <c r="IUX2" s="735"/>
      <c r="IUY2" s="735"/>
      <c r="IUZ2" s="735"/>
      <c r="IVA2" s="735"/>
      <c r="IVB2" s="735"/>
      <c r="IVC2" s="735"/>
      <c r="IVD2" s="735"/>
      <c r="IVE2" s="735"/>
      <c r="IVF2" s="735"/>
      <c r="IVG2" s="735"/>
      <c r="IVH2" s="735"/>
      <c r="IVI2" s="735"/>
      <c r="IVJ2" s="735"/>
      <c r="IVK2" s="735"/>
      <c r="IVL2" s="735"/>
      <c r="IVM2" s="735"/>
      <c r="IVN2" s="735"/>
      <c r="IVO2" s="735"/>
      <c r="IVP2" s="735"/>
      <c r="IVQ2" s="735"/>
      <c r="IVR2" s="735"/>
      <c r="IVS2" s="735"/>
      <c r="IVT2" s="735"/>
      <c r="IVU2" s="735"/>
      <c r="IVV2" s="735"/>
      <c r="IVW2" s="735"/>
      <c r="IVX2" s="735"/>
      <c r="IVY2" s="735"/>
      <c r="IVZ2" s="735"/>
      <c r="IWA2" s="735"/>
      <c r="IWB2" s="735"/>
      <c r="IWC2" s="735"/>
      <c r="IWD2" s="735"/>
      <c r="IWE2" s="735"/>
      <c r="IWF2" s="735"/>
      <c r="IWG2" s="735"/>
      <c r="IWH2" s="735"/>
      <c r="IWI2" s="735"/>
      <c r="IWJ2" s="735"/>
      <c r="IWK2" s="735"/>
      <c r="IWL2" s="735"/>
      <c r="IWM2" s="735"/>
      <c r="IWN2" s="735"/>
      <c r="IWO2" s="735"/>
      <c r="IWP2" s="735"/>
      <c r="IWQ2" s="735"/>
      <c r="IWR2" s="735"/>
      <c r="IWS2" s="735"/>
      <c r="IWT2" s="735"/>
      <c r="IWU2" s="735"/>
      <c r="IWV2" s="735"/>
      <c r="IWW2" s="735"/>
      <c r="IWX2" s="735"/>
      <c r="IWY2" s="735"/>
      <c r="IWZ2" s="735"/>
      <c r="IXA2" s="735"/>
      <c r="IXB2" s="735"/>
      <c r="IXC2" s="735"/>
      <c r="IXD2" s="735"/>
      <c r="IXE2" s="735"/>
      <c r="IXF2" s="735"/>
      <c r="IXG2" s="735"/>
      <c r="IXH2" s="735"/>
      <c r="IXI2" s="735"/>
      <c r="IXJ2" s="735"/>
      <c r="IXK2" s="735"/>
      <c r="IXL2" s="735"/>
      <c r="IXM2" s="735"/>
      <c r="IXN2" s="735"/>
      <c r="IXO2" s="735"/>
      <c r="IXP2" s="735"/>
      <c r="IXQ2" s="735"/>
      <c r="IXR2" s="735"/>
      <c r="IXS2" s="735"/>
      <c r="IXT2" s="735"/>
      <c r="IXU2" s="735"/>
      <c r="IXV2" s="735"/>
      <c r="IXW2" s="735"/>
      <c r="IXX2" s="735"/>
      <c r="IXY2" s="735"/>
      <c r="IXZ2" s="735"/>
      <c r="IYA2" s="735"/>
      <c r="IYB2" s="735"/>
      <c r="IYC2" s="735"/>
      <c r="IYD2" s="735"/>
      <c r="IYE2" s="735"/>
      <c r="IYF2" s="735"/>
      <c r="IYG2" s="735"/>
      <c r="IYH2" s="735"/>
      <c r="IYI2" s="735"/>
      <c r="IYJ2" s="735"/>
      <c r="IYK2" s="735"/>
      <c r="IYL2" s="735"/>
      <c r="IYM2" s="735"/>
      <c r="IYN2" s="735"/>
      <c r="IYO2" s="735"/>
      <c r="IYP2" s="735"/>
      <c r="IYQ2" s="735"/>
      <c r="IYR2" s="735"/>
      <c r="IYS2" s="735"/>
      <c r="IYT2" s="735"/>
      <c r="IYU2" s="735"/>
      <c r="IYV2" s="735"/>
      <c r="IYW2" s="735"/>
      <c r="IYX2" s="735"/>
      <c r="IYY2" s="735"/>
      <c r="IYZ2" s="735"/>
      <c r="IZA2" s="735"/>
      <c r="IZB2" s="735"/>
      <c r="IZC2" s="735"/>
      <c r="IZD2" s="735"/>
      <c r="IZE2" s="735"/>
      <c r="IZF2" s="735"/>
      <c r="IZG2" s="735"/>
      <c r="IZH2" s="735"/>
      <c r="IZI2" s="735"/>
      <c r="IZJ2" s="735"/>
      <c r="IZK2" s="735"/>
      <c r="IZL2" s="735"/>
      <c r="IZM2" s="735"/>
      <c r="IZN2" s="735"/>
      <c r="IZO2" s="735"/>
      <c r="IZP2" s="735"/>
      <c r="IZQ2" s="735"/>
      <c r="IZR2" s="735"/>
      <c r="IZS2" s="735"/>
      <c r="IZT2" s="735"/>
      <c r="IZU2" s="735"/>
      <c r="IZV2" s="735"/>
      <c r="IZW2" s="735"/>
      <c r="IZX2" s="735"/>
      <c r="IZY2" s="735"/>
      <c r="IZZ2" s="735"/>
      <c r="JAA2" s="735"/>
      <c r="JAB2" s="735"/>
      <c r="JAC2" s="735"/>
      <c r="JAD2" s="735"/>
      <c r="JAE2" s="735"/>
      <c r="JAF2" s="735"/>
      <c r="JAG2" s="735"/>
      <c r="JAH2" s="735"/>
      <c r="JAI2" s="735"/>
      <c r="JAJ2" s="735"/>
      <c r="JAK2" s="735"/>
      <c r="JAL2" s="735"/>
      <c r="JAM2" s="735"/>
      <c r="JAN2" s="735"/>
      <c r="JAO2" s="735"/>
      <c r="JAP2" s="735"/>
      <c r="JAQ2" s="735"/>
      <c r="JAR2" s="735"/>
      <c r="JAS2" s="735"/>
      <c r="JAT2" s="735"/>
      <c r="JAU2" s="735"/>
      <c r="JAV2" s="735"/>
      <c r="JAW2" s="735"/>
      <c r="JAX2" s="735"/>
      <c r="JAY2" s="735"/>
      <c r="JAZ2" s="735"/>
      <c r="JBA2" s="735"/>
      <c r="JBB2" s="735"/>
      <c r="JBC2" s="735"/>
      <c r="JBD2" s="735"/>
      <c r="JBE2" s="735"/>
      <c r="JBF2" s="735"/>
      <c r="JBG2" s="735"/>
      <c r="JBH2" s="735"/>
      <c r="JBI2" s="735"/>
      <c r="JBJ2" s="735"/>
      <c r="JBK2" s="735"/>
      <c r="JBL2" s="735"/>
      <c r="JBM2" s="735"/>
      <c r="JBN2" s="735"/>
      <c r="JBO2" s="735"/>
      <c r="JBP2" s="735"/>
      <c r="JBQ2" s="735"/>
      <c r="JBR2" s="735"/>
      <c r="JBS2" s="735"/>
      <c r="JBT2" s="735"/>
      <c r="JBU2" s="735"/>
      <c r="JBV2" s="735"/>
      <c r="JBW2" s="735"/>
      <c r="JBX2" s="735"/>
      <c r="JBY2" s="735"/>
      <c r="JBZ2" s="735"/>
      <c r="JCA2" s="735"/>
      <c r="JCB2" s="735"/>
      <c r="JCC2" s="735"/>
      <c r="JCD2" s="735"/>
      <c r="JCE2" s="735"/>
      <c r="JCF2" s="735"/>
      <c r="JCG2" s="735"/>
      <c r="JCH2" s="735"/>
      <c r="JCI2" s="735"/>
      <c r="JCJ2" s="735"/>
      <c r="JCK2" s="735"/>
      <c r="JCL2" s="735"/>
      <c r="JCM2" s="735"/>
      <c r="JCN2" s="735"/>
      <c r="JCO2" s="735"/>
      <c r="JCP2" s="735"/>
      <c r="JCQ2" s="735"/>
      <c r="JCR2" s="735"/>
      <c r="JCS2" s="735"/>
      <c r="JCT2" s="735"/>
      <c r="JCU2" s="735"/>
      <c r="JCV2" s="735"/>
      <c r="JCW2" s="735"/>
      <c r="JCX2" s="735"/>
      <c r="JCY2" s="735"/>
      <c r="JCZ2" s="735"/>
      <c r="JDA2" s="735"/>
      <c r="JDB2" s="735"/>
      <c r="JDC2" s="735"/>
      <c r="JDD2" s="735"/>
      <c r="JDE2" s="735"/>
      <c r="JDF2" s="735"/>
      <c r="JDG2" s="735"/>
      <c r="JDH2" s="735"/>
      <c r="JDI2" s="735"/>
      <c r="JDJ2" s="735"/>
      <c r="JDK2" s="735"/>
      <c r="JDL2" s="735"/>
      <c r="JDM2" s="735"/>
      <c r="JDN2" s="735"/>
      <c r="JDO2" s="735"/>
      <c r="JDP2" s="735"/>
      <c r="JDQ2" s="735"/>
      <c r="JDR2" s="735"/>
      <c r="JDS2" s="735"/>
      <c r="JDT2" s="735"/>
      <c r="JDU2" s="735"/>
      <c r="JDV2" s="735"/>
      <c r="JDW2" s="735"/>
      <c r="JDX2" s="735"/>
      <c r="JDY2" s="735"/>
      <c r="JDZ2" s="735"/>
      <c r="JEA2" s="735"/>
      <c r="JEB2" s="735"/>
      <c r="JEC2" s="735"/>
      <c r="JED2" s="735"/>
      <c r="JEE2" s="735"/>
      <c r="JEF2" s="735"/>
      <c r="JEG2" s="735"/>
      <c r="JEH2" s="735"/>
      <c r="JEI2" s="735"/>
      <c r="JEJ2" s="735"/>
      <c r="JEK2" s="735"/>
      <c r="JEL2" s="735"/>
      <c r="JEM2" s="735"/>
      <c r="JEN2" s="735"/>
      <c r="JEO2" s="735"/>
      <c r="JEP2" s="735"/>
      <c r="JEQ2" s="735"/>
      <c r="JER2" s="735"/>
      <c r="JES2" s="735"/>
      <c r="JET2" s="735"/>
      <c r="JEU2" s="735"/>
      <c r="JEV2" s="735"/>
      <c r="JEW2" s="735"/>
      <c r="JEX2" s="735"/>
      <c r="JEY2" s="735"/>
      <c r="JEZ2" s="735"/>
      <c r="JFA2" s="735"/>
      <c r="JFB2" s="735"/>
      <c r="JFC2" s="735"/>
      <c r="JFD2" s="735"/>
      <c r="JFE2" s="735"/>
      <c r="JFF2" s="735"/>
      <c r="JFG2" s="735"/>
      <c r="JFH2" s="735"/>
      <c r="JFI2" s="735"/>
      <c r="JFJ2" s="735"/>
      <c r="JFK2" s="735"/>
      <c r="JFL2" s="735"/>
      <c r="JFM2" s="735"/>
      <c r="JFN2" s="735"/>
      <c r="JFO2" s="735"/>
      <c r="JFP2" s="735"/>
      <c r="JFQ2" s="735"/>
      <c r="JFR2" s="735"/>
      <c r="JFS2" s="735"/>
      <c r="JFT2" s="735"/>
      <c r="JFU2" s="735"/>
      <c r="JFV2" s="735"/>
      <c r="JFW2" s="735"/>
      <c r="JFX2" s="735"/>
      <c r="JFY2" s="735"/>
      <c r="JFZ2" s="735"/>
      <c r="JGA2" s="735"/>
      <c r="JGB2" s="735"/>
      <c r="JGC2" s="735"/>
      <c r="JGD2" s="735"/>
      <c r="JGE2" s="735"/>
      <c r="JGF2" s="735"/>
      <c r="JGG2" s="735"/>
      <c r="JGH2" s="735"/>
      <c r="JGI2" s="735"/>
      <c r="JGJ2" s="735"/>
      <c r="JGK2" s="735"/>
      <c r="JGL2" s="735"/>
      <c r="JGM2" s="735"/>
      <c r="JGN2" s="735"/>
      <c r="JGO2" s="735"/>
      <c r="JGP2" s="735"/>
      <c r="JGQ2" s="735"/>
      <c r="JGR2" s="735"/>
      <c r="JGS2" s="735"/>
      <c r="JGT2" s="735"/>
      <c r="JGU2" s="735"/>
      <c r="JGV2" s="735"/>
      <c r="JGW2" s="735"/>
      <c r="JGX2" s="735"/>
      <c r="JGY2" s="735"/>
      <c r="JGZ2" s="735"/>
      <c r="JHA2" s="735"/>
      <c r="JHB2" s="735"/>
      <c r="JHC2" s="735"/>
      <c r="JHD2" s="735"/>
      <c r="JHE2" s="735"/>
      <c r="JHF2" s="735"/>
      <c r="JHG2" s="735"/>
      <c r="JHH2" s="735"/>
      <c r="JHI2" s="735"/>
      <c r="JHJ2" s="735"/>
      <c r="JHK2" s="735"/>
      <c r="JHL2" s="735"/>
      <c r="JHM2" s="735"/>
      <c r="JHN2" s="735"/>
      <c r="JHO2" s="735"/>
      <c r="JHP2" s="735"/>
      <c r="JHQ2" s="735"/>
      <c r="JHR2" s="735"/>
      <c r="JHS2" s="735"/>
      <c r="JHT2" s="735"/>
      <c r="JHU2" s="735"/>
      <c r="JHV2" s="735"/>
      <c r="JHW2" s="735"/>
      <c r="JHX2" s="735"/>
      <c r="JHY2" s="735"/>
      <c r="JHZ2" s="735"/>
      <c r="JIA2" s="735"/>
      <c r="JIB2" s="735"/>
      <c r="JIC2" s="735"/>
      <c r="JID2" s="735"/>
      <c r="JIE2" s="735"/>
      <c r="JIF2" s="735"/>
      <c r="JIG2" s="735"/>
      <c r="JIH2" s="735"/>
      <c r="JII2" s="735"/>
      <c r="JIJ2" s="735"/>
      <c r="JIK2" s="735"/>
      <c r="JIL2" s="735"/>
      <c r="JIM2" s="735"/>
      <c r="JIN2" s="735"/>
      <c r="JIO2" s="735"/>
      <c r="JIP2" s="735"/>
      <c r="JIQ2" s="735"/>
      <c r="JIR2" s="735"/>
      <c r="JIS2" s="735"/>
      <c r="JIT2" s="735"/>
      <c r="JIU2" s="735"/>
      <c r="JIV2" s="735"/>
      <c r="JIW2" s="735"/>
      <c r="JIX2" s="735"/>
      <c r="JIY2" s="735"/>
      <c r="JIZ2" s="735"/>
      <c r="JJA2" s="735"/>
      <c r="JJB2" s="735"/>
      <c r="JJC2" s="735"/>
      <c r="JJD2" s="735"/>
      <c r="JJE2" s="735"/>
      <c r="JJF2" s="735"/>
      <c r="JJG2" s="735"/>
      <c r="JJH2" s="735"/>
      <c r="JJI2" s="735"/>
      <c r="JJJ2" s="735"/>
      <c r="JJK2" s="735"/>
      <c r="JJL2" s="735"/>
      <c r="JJM2" s="735"/>
      <c r="JJN2" s="735"/>
      <c r="JJO2" s="735"/>
      <c r="JJP2" s="735"/>
      <c r="JJQ2" s="735"/>
      <c r="JJR2" s="735"/>
      <c r="JJS2" s="735"/>
      <c r="JJT2" s="735"/>
      <c r="JJU2" s="735"/>
      <c r="JJV2" s="735"/>
      <c r="JJW2" s="735"/>
      <c r="JJX2" s="735"/>
      <c r="JJY2" s="735"/>
      <c r="JJZ2" s="735"/>
      <c r="JKA2" s="735"/>
      <c r="JKB2" s="735"/>
      <c r="JKC2" s="735"/>
      <c r="JKD2" s="735"/>
      <c r="JKE2" s="735"/>
      <c r="JKF2" s="735"/>
      <c r="JKG2" s="735"/>
      <c r="JKH2" s="735"/>
      <c r="JKI2" s="735"/>
      <c r="JKJ2" s="735"/>
      <c r="JKK2" s="735"/>
      <c r="JKL2" s="735"/>
      <c r="JKM2" s="735"/>
      <c r="JKN2" s="735"/>
      <c r="JKO2" s="735"/>
      <c r="JKP2" s="735"/>
      <c r="JKQ2" s="735"/>
      <c r="JKR2" s="735"/>
      <c r="JKS2" s="735"/>
      <c r="JKT2" s="735"/>
      <c r="JKU2" s="735"/>
      <c r="JKV2" s="735"/>
      <c r="JKW2" s="735"/>
      <c r="JKX2" s="735"/>
      <c r="JKY2" s="735"/>
      <c r="JKZ2" s="735"/>
      <c r="JLA2" s="735"/>
      <c r="JLB2" s="735"/>
      <c r="JLC2" s="735"/>
      <c r="JLD2" s="735"/>
      <c r="JLE2" s="735"/>
      <c r="JLF2" s="735"/>
      <c r="JLG2" s="735"/>
      <c r="JLH2" s="735"/>
      <c r="JLI2" s="735"/>
      <c r="JLJ2" s="735"/>
      <c r="JLK2" s="735"/>
      <c r="JLL2" s="735"/>
      <c r="JLM2" s="735"/>
      <c r="JLN2" s="735"/>
      <c r="JLO2" s="735"/>
      <c r="JLP2" s="735"/>
      <c r="JLQ2" s="735"/>
      <c r="JLR2" s="735"/>
      <c r="JLS2" s="735"/>
      <c r="JLT2" s="735"/>
      <c r="JLU2" s="735"/>
      <c r="JLV2" s="735"/>
      <c r="JLW2" s="735"/>
      <c r="JLX2" s="735"/>
      <c r="JLY2" s="735"/>
      <c r="JLZ2" s="735"/>
      <c r="JMA2" s="735"/>
      <c r="JMB2" s="735"/>
      <c r="JMC2" s="735"/>
      <c r="JMD2" s="735"/>
      <c r="JME2" s="735"/>
      <c r="JMF2" s="735"/>
      <c r="JMG2" s="735"/>
      <c r="JMH2" s="735"/>
      <c r="JMI2" s="735"/>
      <c r="JMJ2" s="735"/>
      <c r="JMK2" s="735"/>
      <c r="JML2" s="735"/>
      <c r="JMM2" s="735"/>
      <c r="JMN2" s="735"/>
      <c r="JMO2" s="735"/>
      <c r="JMP2" s="735"/>
      <c r="JMQ2" s="735"/>
      <c r="JMR2" s="735"/>
      <c r="JMS2" s="735"/>
      <c r="JMT2" s="735"/>
      <c r="JMU2" s="735"/>
      <c r="JMV2" s="735"/>
      <c r="JMW2" s="735"/>
      <c r="JMX2" s="735"/>
      <c r="JMY2" s="735"/>
      <c r="JMZ2" s="735"/>
      <c r="JNA2" s="735"/>
      <c r="JNB2" s="735"/>
      <c r="JNC2" s="735"/>
      <c r="JND2" s="735"/>
      <c r="JNE2" s="735"/>
      <c r="JNF2" s="735"/>
      <c r="JNG2" s="735"/>
      <c r="JNH2" s="735"/>
      <c r="JNI2" s="735"/>
      <c r="JNJ2" s="735"/>
      <c r="JNK2" s="735"/>
      <c r="JNL2" s="735"/>
      <c r="JNM2" s="735"/>
      <c r="JNN2" s="735"/>
      <c r="JNO2" s="735"/>
      <c r="JNP2" s="735"/>
      <c r="JNQ2" s="735"/>
      <c r="JNR2" s="735"/>
      <c r="JNS2" s="735"/>
      <c r="JNT2" s="735"/>
      <c r="JNU2" s="735"/>
      <c r="JNV2" s="735"/>
      <c r="JNW2" s="735"/>
      <c r="JNX2" s="735"/>
      <c r="JNY2" s="735"/>
      <c r="JNZ2" s="735"/>
      <c r="JOA2" s="735"/>
      <c r="JOB2" s="735"/>
      <c r="JOC2" s="735"/>
      <c r="JOD2" s="735"/>
      <c r="JOE2" s="735"/>
      <c r="JOF2" s="735"/>
      <c r="JOG2" s="735"/>
      <c r="JOH2" s="735"/>
      <c r="JOI2" s="735"/>
      <c r="JOJ2" s="735"/>
      <c r="JOK2" s="735"/>
      <c r="JOL2" s="735"/>
      <c r="JOM2" s="735"/>
      <c r="JON2" s="735"/>
      <c r="JOO2" s="735"/>
      <c r="JOP2" s="735"/>
      <c r="JOQ2" s="735"/>
      <c r="JOR2" s="735"/>
      <c r="JOS2" s="735"/>
      <c r="JOT2" s="735"/>
      <c r="JOU2" s="735"/>
      <c r="JOV2" s="735"/>
      <c r="JOW2" s="735"/>
      <c r="JOX2" s="735"/>
      <c r="JOY2" s="735"/>
      <c r="JOZ2" s="735"/>
      <c r="JPA2" s="735"/>
      <c r="JPB2" s="735"/>
      <c r="JPC2" s="735"/>
      <c r="JPD2" s="735"/>
      <c r="JPE2" s="735"/>
      <c r="JPF2" s="735"/>
      <c r="JPG2" s="735"/>
      <c r="JPH2" s="735"/>
      <c r="JPI2" s="735"/>
      <c r="JPJ2" s="735"/>
      <c r="JPK2" s="735"/>
      <c r="JPL2" s="735"/>
      <c r="JPM2" s="735"/>
      <c r="JPN2" s="735"/>
      <c r="JPO2" s="735"/>
      <c r="JPP2" s="735"/>
      <c r="JPQ2" s="735"/>
      <c r="JPR2" s="735"/>
      <c r="JPS2" s="735"/>
      <c r="JPT2" s="735"/>
      <c r="JPU2" s="735"/>
      <c r="JPV2" s="735"/>
      <c r="JPW2" s="735"/>
      <c r="JPX2" s="735"/>
      <c r="JPY2" s="735"/>
      <c r="JPZ2" s="735"/>
      <c r="JQA2" s="735"/>
      <c r="JQB2" s="735"/>
      <c r="JQC2" s="735"/>
      <c r="JQD2" s="735"/>
      <c r="JQE2" s="735"/>
      <c r="JQF2" s="735"/>
      <c r="JQG2" s="735"/>
      <c r="JQH2" s="735"/>
      <c r="JQI2" s="735"/>
      <c r="JQJ2" s="735"/>
      <c r="JQK2" s="735"/>
      <c r="JQL2" s="735"/>
      <c r="JQM2" s="735"/>
      <c r="JQN2" s="735"/>
      <c r="JQO2" s="735"/>
      <c r="JQP2" s="735"/>
      <c r="JQQ2" s="735"/>
      <c r="JQR2" s="735"/>
      <c r="JQS2" s="735"/>
      <c r="JQT2" s="735"/>
      <c r="JQU2" s="735"/>
      <c r="JQV2" s="735"/>
      <c r="JQW2" s="735"/>
      <c r="JQX2" s="735"/>
      <c r="JQY2" s="735"/>
      <c r="JQZ2" s="735"/>
      <c r="JRA2" s="735"/>
      <c r="JRB2" s="735"/>
      <c r="JRC2" s="735"/>
      <c r="JRD2" s="735"/>
      <c r="JRE2" s="735"/>
      <c r="JRF2" s="735"/>
      <c r="JRG2" s="735"/>
      <c r="JRH2" s="735"/>
      <c r="JRI2" s="735"/>
      <c r="JRJ2" s="735"/>
      <c r="JRK2" s="735"/>
      <c r="JRL2" s="735"/>
      <c r="JRM2" s="735"/>
      <c r="JRN2" s="735"/>
      <c r="JRO2" s="735"/>
      <c r="JRP2" s="735"/>
      <c r="JRQ2" s="735"/>
      <c r="JRR2" s="735"/>
      <c r="JRS2" s="735"/>
      <c r="JRT2" s="735"/>
      <c r="JRU2" s="735"/>
      <c r="JRV2" s="735"/>
      <c r="JRW2" s="735"/>
      <c r="JRX2" s="735"/>
      <c r="JRY2" s="735"/>
      <c r="JRZ2" s="735"/>
      <c r="JSA2" s="735"/>
      <c r="JSB2" s="735"/>
      <c r="JSC2" s="735"/>
      <c r="JSD2" s="735"/>
      <c r="JSE2" s="735"/>
      <c r="JSF2" s="735"/>
      <c r="JSG2" s="735"/>
      <c r="JSH2" s="735"/>
      <c r="JSI2" s="735"/>
      <c r="JSJ2" s="735"/>
      <c r="JSK2" s="735"/>
      <c r="JSL2" s="735"/>
      <c r="JSM2" s="735"/>
      <c r="JSN2" s="735"/>
      <c r="JSO2" s="735"/>
      <c r="JSP2" s="735"/>
      <c r="JSQ2" s="735"/>
      <c r="JSR2" s="735"/>
      <c r="JSS2" s="735"/>
      <c r="JST2" s="735"/>
      <c r="JSU2" s="735"/>
      <c r="JSV2" s="735"/>
      <c r="JSW2" s="735"/>
      <c r="JSX2" s="735"/>
      <c r="JSY2" s="735"/>
      <c r="JSZ2" s="735"/>
      <c r="JTA2" s="735"/>
      <c r="JTB2" s="735"/>
      <c r="JTC2" s="735"/>
      <c r="JTD2" s="735"/>
      <c r="JTE2" s="735"/>
      <c r="JTF2" s="735"/>
      <c r="JTG2" s="735"/>
      <c r="JTH2" s="735"/>
      <c r="JTI2" s="735"/>
      <c r="JTJ2" s="735"/>
      <c r="JTK2" s="735"/>
      <c r="JTL2" s="735"/>
      <c r="JTM2" s="735"/>
      <c r="JTN2" s="735"/>
      <c r="JTO2" s="735"/>
      <c r="JTP2" s="735"/>
      <c r="JTQ2" s="735"/>
      <c r="JTR2" s="735"/>
      <c r="JTS2" s="735"/>
      <c r="JTT2" s="735"/>
      <c r="JTU2" s="735"/>
      <c r="JTV2" s="735"/>
      <c r="JTW2" s="735"/>
      <c r="JTX2" s="735"/>
      <c r="JTY2" s="735"/>
      <c r="JTZ2" s="735"/>
      <c r="JUA2" s="735"/>
      <c r="JUB2" s="735"/>
      <c r="JUC2" s="735"/>
      <c r="JUD2" s="735"/>
      <c r="JUE2" s="735"/>
      <c r="JUF2" s="735"/>
      <c r="JUG2" s="735"/>
      <c r="JUH2" s="735"/>
      <c r="JUI2" s="735"/>
      <c r="JUJ2" s="735"/>
      <c r="JUK2" s="735"/>
      <c r="JUL2" s="735"/>
      <c r="JUM2" s="735"/>
      <c r="JUN2" s="735"/>
      <c r="JUO2" s="735"/>
      <c r="JUP2" s="735"/>
      <c r="JUQ2" s="735"/>
      <c r="JUR2" s="735"/>
      <c r="JUS2" s="735"/>
      <c r="JUT2" s="735"/>
      <c r="JUU2" s="735"/>
      <c r="JUV2" s="735"/>
      <c r="JUW2" s="735"/>
      <c r="JUX2" s="735"/>
      <c r="JUY2" s="735"/>
      <c r="JUZ2" s="735"/>
      <c r="JVA2" s="735"/>
      <c r="JVB2" s="735"/>
      <c r="JVC2" s="735"/>
      <c r="JVD2" s="735"/>
      <c r="JVE2" s="735"/>
      <c r="JVF2" s="735"/>
      <c r="JVG2" s="735"/>
      <c r="JVH2" s="735"/>
      <c r="JVI2" s="735"/>
      <c r="JVJ2" s="735"/>
      <c r="JVK2" s="735"/>
      <c r="JVL2" s="735"/>
      <c r="JVM2" s="735"/>
      <c r="JVN2" s="735"/>
      <c r="JVO2" s="735"/>
      <c r="JVP2" s="735"/>
      <c r="JVQ2" s="735"/>
      <c r="JVR2" s="735"/>
      <c r="JVS2" s="735"/>
      <c r="JVT2" s="735"/>
      <c r="JVU2" s="735"/>
      <c r="JVV2" s="735"/>
      <c r="JVW2" s="735"/>
      <c r="JVX2" s="735"/>
      <c r="JVY2" s="735"/>
      <c r="JVZ2" s="735"/>
      <c r="JWA2" s="735"/>
      <c r="JWB2" s="735"/>
      <c r="JWC2" s="735"/>
      <c r="JWD2" s="735"/>
      <c r="JWE2" s="735"/>
      <c r="JWF2" s="735"/>
      <c r="JWG2" s="735"/>
      <c r="JWH2" s="735"/>
      <c r="JWI2" s="735"/>
      <c r="JWJ2" s="735"/>
      <c r="JWK2" s="735"/>
      <c r="JWL2" s="735"/>
      <c r="JWM2" s="735"/>
      <c r="JWN2" s="735"/>
      <c r="JWO2" s="735"/>
      <c r="JWP2" s="735"/>
      <c r="JWQ2" s="735"/>
      <c r="JWR2" s="735"/>
      <c r="JWS2" s="735"/>
      <c r="JWT2" s="735"/>
      <c r="JWU2" s="735"/>
      <c r="JWV2" s="735"/>
      <c r="JWW2" s="735"/>
      <c r="JWX2" s="735"/>
      <c r="JWY2" s="735"/>
      <c r="JWZ2" s="735"/>
      <c r="JXA2" s="735"/>
      <c r="JXB2" s="735"/>
      <c r="JXC2" s="735"/>
      <c r="JXD2" s="735"/>
      <c r="JXE2" s="735"/>
      <c r="JXF2" s="735"/>
      <c r="JXG2" s="735"/>
      <c r="JXH2" s="735"/>
      <c r="JXI2" s="735"/>
      <c r="JXJ2" s="735"/>
      <c r="JXK2" s="735"/>
      <c r="JXL2" s="735"/>
      <c r="JXM2" s="735"/>
      <c r="JXN2" s="735"/>
      <c r="JXO2" s="735"/>
      <c r="JXP2" s="735"/>
      <c r="JXQ2" s="735"/>
      <c r="JXR2" s="735"/>
      <c r="JXS2" s="735"/>
      <c r="JXT2" s="735"/>
      <c r="JXU2" s="735"/>
      <c r="JXV2" s="735"/>
      <c r="JXW2" s="735"/>
      <c r="JXX2" s="735"/>
      <c r="JXY2" s="735"/>
      <c r="JXZ2" s="735"/>
      <c r="JYA2" s="735"/>
      <c r="JYB2" s="735"/>
      <c r="JYC2" s="735"/>
      <c r="JYD2" s="735"/>
      <c r="JYE2" s="735"/>
      <c r="JYF2" s="735"/>
      <c r="JYG2" s="735"/>
      <c r="JYH2" s="735"/>
      <c r="JYI2" s="735"/>
      <c r="JYJ2" s="735"/>
      <c r="JYK2" s="735"/>
      <c r="JYL2" s="735"/>
      <c r="JYM2" s="735"/>
      <c r="JYN2" s="735"/>
      <c r="JYO2" s="735"/>
      <c r="JYP2" s="735"/>
      <c r="JYQ2" s="735"/>
      <c r="JYR2" s="735"/>
      <c r="JYS2" s="735"/>
      <c r="JYT2" s="735"/>
      <c r="JYU2" s="735"/>
      <c r="JYV2" s="735"/>
      <c r="JYW2" s="735"/>
      <c r="JYX2" s="735"/>
      <c r="JYY2" s="735"/>
      <c r="JYZ2" s="735"/>
      <c r="JZA2" s="735"/>
      <c r="JZB2" s="735"/>
      <c r="JZC2" s="735"/>
      <c r="JZD2" s="735"/>
      <c r="JZE2" s="735"/>
      <c r="JZF2" s="735"/>
      <c r="JZG2" s="735"/>
      <c r="JZH2" s="735"/>
      <c r="JZI2" s="735"/>
      <c r="JZJ2" s="735"/>
      <c r="JZK2" s="735"/>
      <c r="JZL2" s="735"/>
      <c r="JZM2" s="735"/>
      <c r="JZN2" s="735"/>
      <c r="JZO2" s="735"/>
      <c r="JZP2" s="735"/>
      <c r="JZQ2" s="735"/>
      <c r="JZR2" s="735"/>
      <c r="JZS2" s="735"/>
      <c r="JZT2" s="735"/>
      <c r="JZU2" s="735"/>
      <c r="JZV2" s="735"/>
      <c r="JZW2" s="735"/>
      <c r="JZX2" s="735"/>
      <c r="JZY2" s="735"/>
      <c r="JZZ2" s="735"/>
      <c r="KAA2" s="735"/>
      <c r="KAB2" s="735"/>
      <c r="KAC2" s="735"/>
      <c r="KAD2" s="735"/>
      <c r="KAE2" s="735"/>
      <c r="KAF2" s="735"/>
      <c r="KAG2" s="735"/>
      <c r="KAH2" s="735"/>
      <c r="KAI2" s="735"/>
      <c r="KAJ2" s="735"/>
      <c r="KAK2" s="735"/>
      <c r="KAL2" s="735"/>
      <c r="KAM2" s="735"/>
      <c r="KAN2" s="735"/>
      <c r="KAO2" s="735"/>
      <c r="KAP2" s="735"/>
      <c r="KAQ2" s="735"/>
      <c r="KAR2" s="735"/>
      <c r="KAS2" s="735"/>
      <c r="KAT2" s="735"/>
      <c r="KAU2" s="735"/>
      <c r="KAV2" s="735"/>
      <c r="KAW2" s="735"/>
      <c r="KAX2" s="735"/>
      <c r="KAY2" s="735"/>
      <c r="KAZ2" s="735"/>
      <c r="KBA2" s="735"/>
      <c r="KBB2" s="735"/>
      <c r="KBC2" s="735"/>
      <c r="KBD2" s="735"/>
      <c r="KBE2" s="735"/>
      <c r="KBF2" s="735"/>
      <c r="KBG2" s="735"/>
      <c r="KBH2" s="735"/>
      <c r="KBI2" s="735"/>
      <c r="KBJ2" s="735"/>
      <c r="KBK2" s="735"/>
      <c r="KBL2" s="735"/>
      <c r="KBM2" s="735"/>
      <c r="KBN2" s="735"/>
      <c r="KBO2" s="735"/>
      <c r="KBP2" s="735"/>
      <c r="KBQ2" s="735"/>
      <c r="KBR2" s="735"/>
      <c r="KBS2" s="735"/>
      <c r="KBT2" s="735"/>
      <c r="KBU2" s="735"/>
      <c r="KBV2" s="735"/>
      <c r="KBW2" s="735"/>
      <c r="KBX2" s="735"/>
      <c r="KBY2" s="735"/>
      <c r="KBZ2" s="735"/>
      <c r="KCA2" s="735"/>
      <c r="KCB2" s="735"/>
      <c r="KCC2" s="735"/>
      <c r="KCD2" s="735"/>
      <c r="KCE2" s="735"/>
      <c r="KCF2" s="735"/>
      <c r="KCG2" s="735"/>
      <c r="KCH2" s="735"/>
      <c r="KCI2" s="735"/>
      <c r="KCJ2" s="735"/>
      <c r="KCK2" s="735"/>
      <c r="KCL2" s="735"/>
      <c r="KCM2" s="735"/>
      <c r="KCN2" s="735"/>
      <c r="KCO2" s="735"/>
      <c r="KCP2" s="735"/>
      <c r="KCQ2" s="735"/>
      <c r="KCR2" s="735"/>
      <c r="KCS2" s="735"/>
      <c r="KCT2" s="735"/>
      <c r="KCU2" s="735"/>
      <c r="KCV2" s="735"/>
      <c r="KCW2" s="735"/>
      <c r="KCX2" s="735"/>
      <c r="KCY2" s="735"/>
      <c r="KCZ2" s="735"/>
      <c r="KDA2" s="735"/>
      <c r="KDB2" s="735"/>
      <c r="KDC2" s="735"/>
      <c r="KDD2" s="735"/>
      <c r="KDE2" s="735"/>
      <c r="KDF2" s="735"/>
      <c r="KDG2" s="735"/>
      <c r="KDH2" s="735"/>
      <c r="KDI2" s="735"/>
      <c r="KDJ2" s="735"/>
      <c r="KDK2" s="735"/>
      <c r="KDL2" s="735"/>
      <c r="KDM2" s="735"/>
      <c r="KDN2" s="735"/>
      <c r="KDO2" s="735"/>
      <c r="KDP2" s="735"/>
      <c r="KDQ2" s="735"/>
      <c r="KDR2" s="735"/>
      <c r="KDS2" s="735"/>
      <c r="KDT2" s="735"/>
      <c r="KDU2" s="735"/>
      <c r="KDV2" s="735"/>
      <c r="KDW2" s="735"/>
      <c r="KDX2" s="735"/>
      <c r="KDY2" s="735"/>
      <c r="KDZ2" s="735"/>
      <c r="KEA2" s="735"/>
      <c r="KEB2" s="735"/>
      <c r="KEC2" s="735"/>
      <c r="KED2" s="735"/>
      <c r="KEE2" s="735"/>
      <c r="KEF2" s="735"/>
      <c r="KEG2" s="735"/>
      <c r="KEH2" s="735"/>
      <c r="KEI2" s="735"/>
      <c r="KEJ2" s="735"/>
      <c r="KEK2" s="735"/>
      <c r="KEL2" s="735"/>
      <c r="KEM2" s="735"/>
      <c r="KEN2" s="735"/>
      <c r="KEO2" s="735"/>
      <c r="KEP2" s="735"/>
      <c r="KEQ2" s="735"/>
      <c r="KER2" s="735"/>
      <c r="KES2" s="735"/>
      <c r="KET2" s="735"/>
      <c r="KEU2" s="735"/>
      <c r="KEV2" s="735"/>
      <c r="KEW2" s="735"/>
      <c r="KEX2" s="735"/>
      <c r="KEY2" s="735"/>
      <c r="KEZ2" s="735"/>
      <c r="KFA2" s="735"/>
      <c r="KFB2" s="735"/>
      <c r="KFC2" s="735"/>
      <c r="KFD2" s="735"/>
      <c r="KFE2" s="735"/>
      <c r="KFF2" s="735"/>
      <c r="KFG2" s="735"/>
      <c r="KFH2" s="735"/>
      <c r="KFI2" s="735"/>
      <c r="KFJ2" s="735"/>
      <c r="KFK2" s="735"/>
      <c r="KFL2" s="735"/>
      <c r="KFM2" s="735"/>
      <c r="KFN2" s="735"/>
      <c r="KFO2" s="735"/>
      <c r="KFP2" s="735"/>
      <c r="KFQ2" s="735"/>
      <c r="KFR2" s="735"/>
      <c r="KFS2" s="735"/>
      <c r="KFT2" s="735"/>
      <c r="KFU2" s="735"/>
      <c r="KFV2" s="735"/>
      <c r="KFW2" s="735"/>
      <c r="KFX2" s="735"/>
      <c r="KFY2" s="735"/>
      <c r="KFZ2" s="735"/>
      <c r="KGA2" s="735"/>
      <c r="KGB2" s="735"/>
      <c r="KGC2" s="735"/>
      <c r="KGD2" s="735"/>
      <c r="KGE2" s="735"/>
      <c r="KGF2" s="735"/>
      <c r="KGG2" s="735"/>
      <c r="KGH2" s="735"/>
      <c r="KGI2" s="735"/>
      <c r="KGJ2" s="735"/>
      <c r="KGK2" s="735"/>
      <c r="KGL2" s="735"/>
      <c r="KGM2" s="735"/>
      <c r="KGN2" s="735"/>
      <c r="KGO2" s="735"/>
      <c r="KGP2" s="735"/>
      <c r="KGQ2" s="735"/>
      <c r="KGR2" s="735"/>
      <c r="KGS2" s="735"/>
      <c r="KGT2" s="735"/>
      <c r="KGU2" s="735"/>
      <c r="KGV2" s="735"/>
      <c r="KGW2" s="735"/>
      <c r="KGX2" s="735"/>
      <c r="KGY2" s="735"/>
      <c r="KGZ2" s="735"/>
      <c r="KHA2" s="735"/>
      <c r="KHB2" s="735"/>
      <c r="KHC2" s="735"/>
      <c r="KHD2" s="735"/>
      <c r="KHE2" s="735"/>
      <c r="KHF2" s="735"/>
      <c r="KHG2" s="735"/>
      <c r="KHH2" s="735"/>
      <c r="KHI2" s="735"/>
      <c r="KHJ2" s="735"/>
      <c r="KHK2" s="735"/>
      <c r="KHL2" s="735"/>
      <c r="KHM2" s="735"/>
      <c r="KHN2" s="735"/>
      <c r="KHO2" s="735"/>
      <c r="KHP2" s="735"/>
      <c r="KHQ2" s="735"/>
      <c r="KHR2" s="735"/>
      <c r="KHS2" s="735"/>
      <c r="KHT2" s="735"/>
      <c r="KHU2" s="735"/>
      <c r="KHV2" s="735"/>
      <c r="KHW2" s="735"/>
      <c r="KHX2" s="735"/>
      <c r="KHY2" s="735"/>
      <c r="KHZ2" s="735"/>
      <c r="KIA2" s="735"/>
      <c r="KIB2" s="735"/>
      <c r="KIC2" s="735"/>
      <c r="KID2" s="735"/>
      <c r="KIE2" s="735"/>
      <c r="KIF2" s="735"/>
      <c r="KIG2" s="735"/>
      <c r="KIH2" s="735"/>
      <c r="KII2" s="735"/>
      <c r="KIJ2" s="735"/>
      <c r="KIK2" s="735"/>
      <c r="KIL2" s="735"/>
      <c r="KIM2" s="735"/>
      <c r="KIN2" s="735"/>
      <c r="KIO2" s="735"/>
      <c r="KIP2" s="735"/>
      <c r="KIQ2" s="735"/>
      <c r="KIR2" s="735"/>
      <c r="KIS2" s="735"/>
      <c r="KIT2" s="735"/>
      <c r="KIU2" s="735"/>
      <c r="KIV2" s="735"/>
      <c r="KIW2" s="735"/>
      <c r="KIX2" s="735"/>
      <c r="KIY2" s="735"/>
      <c r="KIZ2" s="735"/>
      <c r="KJA2" s="735"/>
      <c r="KJB2" s="735"/>
      <c r="KJC2" s="735"/>
      <c r="KJD2" s="735"/>
      <c r="KJE2" s="735"/>
      <c r="KJF2" s="735"/>
      <c r="KJG2" s="735"/>
      <c r="KJH2" s="735"/>
      <c r="KJI2" s="735"/>
      <c r="KJJ2" s="735"/>
      <c r="KJK2" s="735"/>
      <c r="KJL2" s="735"/>
      <c r="KJM2" s="735"/>
      <c r="KJN2" s="735"/>
      <c r="KJO2" s="735"/>
      <c r="KJP2" s="735"/>
      <c r="KJQ2" s="735"/>
      <c r="KJR2" s="735"/>
      <c r="KJS2" s="735"/>
      <c r="KJT2" s="735"/>
      <c r="KJU2" s="735"/>
      <c r="KJV2" s="735"/>
      <c r="KJW2" s="735"/>
      <c r="KJX2" s="735"/>
      <c r="KJY2" s="735"/>
      <c r="KJZ2" s="735"/>
      <c r="KKA2" s="735"/>
      <c r="KKB2" s="735"/>
      <c r="KKC2" s="735"/>
      <c r="KKD2" s="735"/>
      <c r="KKE2" s="735"/>
      <c r="KKF2" s="735"/>
      <c r="KKG2" s="735"/>
      <c r="KKH2" s="735"/>
      <c r="KKI2" s="735"/>
      <c r="KKJ2" s="735"/>
      <c r="KKK2" s="735"/>
      <c r="KKL2" s="735"/>
      <c r="KKM2" s="735"/>
      <c r="KKN2" s="735"/>
      <c r="KKO2" s="735"/>
      <c r="KKP2" s="735"/>
      <c r="KKQ2" s="735"/>
      <c r="KKR2" s="735"/>
      <c r="KKS2" s="735"/>
      <c r="KKT2" s="735"/>
      <c r="KKU2" s="735"/>
      <c r="KKV2" s="735"/>
      <c r="KKW2" s="735"/>
      <c r="KKX2" s="735"/>
      <c r="KKY2" s="735"/>
      <c r="KKZ2" s="735"/>
      <c r="KLA2" s="735"/>
      <c r="KLB2" s="735"/>
      <c r="KLC2" s="735"/>
      <c r="KLD2" s="735"/>
      <c r="KLE2" s="735"/>
      <c r="KLF2" s="735"/>
      <c r="KLG2" s="735"/>
      <c r="KLH2" s="735"/>
      <c r="KLI2" s="735"/>
      <c r="KLJ2" s="735"/>
      <c r="KLK2" s="735"/>
      <c r="KLL2" s="735"/>
      <c r="KLM2" s="735"/>
      <c r="KLN2" s="735"/>
      <c r="KLO2" s="735"/>
      <c r="KLP2" s="735"/>
      <c r="KLQ2" s="735"/>
      <c r="KLR2" s="735"/>
      <c r="KLS2" s="735"/>
      <c r="KLT2" s="735"/>
      <c r="KLU2" s="735"/>
      <c r="KLV2" s="735"/>
      <c r="KLW2" s="735"/>
      <c r="KLX2" s="735"/>
      <c r="KLY2" s="735"/>
      <c r="KLZ2" s="735"/>
      <c r="KMA2" s="735"/>
      <c r="KMB2" s="735"/>
      <c r="KMC2" s="735"/>
      <c r="KMD2" s="735"/>
      <c r="KME2" s="735"/>
      <c r="KMF2" s="735"/>
      <c r="KMG2" s="735"/>
      <c r="KMH2" s="735"/>
      <c r="KMI2" s="735"/>
      <c r="KMJ2" s="735"/>
      <c r="KMK2" s="735"/>
      <c r="KML2" s="735"/>
      <c r="KMM2" s="735"/>
      <c r="KMN2" s="735"/>
      <c r="KMO2" s="735"/>
      <c r="KMP2" s="735"/>
      <c r="KMQ2" s="735"/>
      <c r="KMR2" s="735"/>
      <c r="KMS2" s="735"/>
      <c r="KMT2" s="735"/>
      <c r="KMU2" s="735"/>
      <c r="KMV2" s="735"/>
      <c r="KMW2" s="735"/>
      <c r="KMX2" s="735"/>
      <c r="KMY2" s="735"/>
      <c r="KMZ2" s="735"/>
      <c r="KNA2" s="735"/>
      <c r="KNB2" s="735"/>
      <c r="KNC2" s="735"/>
      <c r="KND2" s="735"/>
      <c r="KNE2" s="735"/>
      <c r="KNF2" s="735"/>
      <c r="KNG2" s="735"/>
      <c r="KNH2" s="735"/>
      <c r="KNI2" s="735"/>
      <c r="KNJ2" s="735"/>
      <c r="KNK2" s="735"/>
      <c r="KNL2" s="735"/>
      <c r="KNM2" s="735"/>
      <c r="KNN2" s="735"/>
      <c r="KNO2" s="735"/>
      <c r="KNP2" s="735"/>
      <c r="KNQ2" s="735"/>
      <c r="KNR2" s="735"/>
      <c r="KNS2" s="735"/>
      <c r="KNT2" s="735"/>
      <c r="KNU2" s="735"/>
      <c r="KNV2" s="735"/>
      <c r="KNW2" s="735"/>
      <c r="KNX2" s="735"/>
      <c r="KNY2" s="735"/>
      <c r="KNZ2" s="735"/>
      <c r="KOA2" s="735"/>
      <c r="KOB2" s="735"/>
      <c r="KOC2" s="735"/>
      <c r="KOD2" s="735"/>
      <c r="KOE2" s="735"/>
      <c r="KOF2" s="735"/>
      <c r="KOG2" s="735"/>
      <c r="KOH2" s="735"/>
      <c r="KOI2" s="735"/>
      <c r="KOJ2" s="735"/>
      <c r="KOK2" s="735"/>
      <c r="KOL2" s="735"/>
      <c r="KOM2" s="735"/>
      <c r="KON2" s="735"/>
      <c r="KOO2" s="735"/>
      <c r="KOP2" s="735"/>
      <c r="KOQ2" s="735"/>
      <c r="KOR2" s="735"/>
      <c r="KOS2" s="735"/>
      <c r="KOT2" s="735"/>
      <c r="KOU2" s="735"/>
      <c r="KOV2" s="735"/>
      <c r="KOW2" s="735"/>
      <c r="KOX2" s="735"/>
      <c r="KOY2" s="735"/>
      <c r="KOZ2" s="735"/>
      <c r="KPA2" s="735"/>
      <c r="KPB2" s="735"/>
      <c r="KPC2" s="735"/>
      <c r="KPD2" s="735"/>
      <c r="KPE2" s="735"/>
      <c r="KPF2" s="735"/>
      <c r="KPG2" s="735"/>
      <c r="KPH2" s="735"/>
      <c r="KPI2" s="735"/>
      <c r="KPJ2" s="735"/>
      <c r="KPK2" s="735"/>
      <c r="KPL2" s="735"/>
      <c r="KPM2" s="735"/>
      <c r="KPN2" s="735"/>
      <c r="KPO2" s="735"/>
      <c r="KPP2" s="735"/>
      <c r="KPQ2" s="735"/>
      <c r="KPR2" s="735"/>
      <c r="KPS2" s="735"/>
      <c r="KPT2" s="735"/>
      <c r="KPU2" s="735"/>
      <c r="KPV2" s="735"/>
      <c r="KPW2" s="735"/>
      <c r="KPX2" s="735"/>
      <c r="KPY2" s="735"/>
      <c r="KPZ2" s="735"/>
      <c r="KQA2" s="735"/>
      <c r="KQB2" s="735"/>
      <c r="KQC2" s="735"/>
      <c r="KQD2" s="735"/>
      <c r="KQE2" s="735"/>
      <c r="KQF2" s="735"/>
      <c r="KQG2" s="735"/>
      <c r="KQH2" s="735"/>
      <c r="KQI2" s="735"/>
      <c r="KQJ2" s="735"/>
      <c r="KQK2" s="735"/>
      <c r="KQL2" s="735"/>
      <c r="KQM2" s="735"/>
      <c r="KQN2" s="735"/>
      <c r="KQO2" s="735"/>
      <c r="KQP2" s="735"/>
      <c r="KQQ2" s="735"/>
      <c r="KQR2" s="735"/>
      <c r="KQS2" s="735"/>
      <c r="KQT2" s="735"/>
      <c r="KQU2" s="735"/>
      <c r="KQV2" s="735"/>
      <c r="KQW2" s="735"/>
      <c r="KQX2" s="735"/>
      <c r="KQY2" s="735"/>
      <c r="KQZ2" s="735"/>
      <c r="KRA2" s="735"/>
      <c r="KRB2" s="735"/>
      <c r="KRC2" s="735"/>
      <c r="KRD2" s="735"/>
      <c r="KRE2" s="735"/>
      <c r="KRF2" s="735"/>
      <c r="KRG2" s="735"/>
      <c r="KRH2" s="735"/>
      <c r="KRI2" s="735"/>
      <c r="KRJ2" s="735"/>
      <c r="KRK2" s="735"/>
      <c r="KRL2" s="735"/>
      <c r="KRM2" s="735"/>
      <c r="KRN2" s="735"/>
      <c r="KRO2" s="735"/>
      <c r="KRP2" s="735"/>
      <c r="KRQ2" s="735"/>
      <c r="KRR2" s="735"/>
      <c r="KRS2" s="735"/>
      <c r="KRT2" s="735"/>
      <c r="KRU2" s="735"/>
      <c r="KRV2" s="735"/>
      <c r="KRW2" s="735"/>
      <c r="KRX2" s="735"/>
      <c r="KRY2" s="735"/>
      <c r="KRZ2" s="735"/>
      <c r="KSA2" s="735"/>
      <c r="KSB2" s="735"/>
      <c r="KSC2" s="735"/>
      <c r="KSD2" s="735"/>
      <c r="KSE2" s="735"/>
      <c r="KSF2" s="735"/>
      <c r="KSG2" s="735"/>
      <c r="KSH2" s="735"/>
      <c r="KSI2" s="735"/>
      <c r="KSJ2" s="735"/>
      <c r="KSK2" s="735"/>
      <c r="KSL2" s="735"/>
      <c r="KSM2" s="735"/>
      <c r="KSN2" s="735"/>
      <c r="KSO2" s="735"/>
      <c r="KSP2" s="735"/>
      <c r="KSQ2" s="735"/>
      <c r="KSR2" s="735"/>
      <c r="KSS2" s="735"/>
      <c r="KST2" s="735"/>
      <c r="KSU2" s="735"/>
      <c r="KSV2" s="735"/>
      <c r="KSW2" s="735"/>
      <c r="KSX2" s="735"/>
      <c r="KSY2" s="735"/>
      <c r="KSZ2" s="735"/>
      <c r="KTA2" s="735"/>
      <c r="KTB2" s="735"/>
      <c r="KTC2" s="735"/>
      <c r="KTD2" s="735"/>
      <c r="KTE2" s="735"/>
      <c r="KTF2" s="735"/>
      <c r="KTG2" s="735"/>
      <c r="KTH2" s="735"/>
      <c r="KTI2" s="735"/>
      <c r="KTJ2" s="735"/>
      <c r="KTK2" s="735"/>
      <c r="KTL2" s="735"/>
      <c r="KTM2" s="735"/>
      <c r="KTN2" s="735"/>
      <c r="KTO2" s="735"/>
      <c r="KTP2" s="735"/>
      <c r="KTQ2" s="735"/>
      <c r="KTR2" s="735"/>
      <c r="KTS2" s="735"/>
      <c r="KTT2" s="735"/>
      <c r="KTU2" s="735"/>
      <c r="KTV2" s="735"/>
      <c r="KTW2" s="735"/>
      <c r="KTX2" s="735"/>
      <c r="KTY2" s="735"/>
      <c r="KTZ2" s="735"/>
      <c r="KUA2" s="735"/>
      <c r="KUB2" s="735"/>
      <c r="KUC2" s="735"/>
      <c r="KUD2" s="735"/>
      <c r="KUE2" s="735"/>
      <c r="KUF2" s="735"/>
      <c r="KUG2" s="735"/>
      <c r="KUH2" s="735"/>
      <c r="KUI2" s="735"/>
      <c r="KUJ2" s="735"/>
      <c r="KUK2" s="735"/>
      <c r="KUL2" s="735"/>
      <c r="KUM2" s="735"/>
      <c r="KUN2" s="735"/>
      <c r="KUO2" s="735"/>
      <c r="KUP2" s="735"/>
      <c r="KUQ2" s="735"/>
      <c r="KUR2" s="735"/>
      <c r="KUS2" s="735"/>
      <c r="KUT2" s="735"/>
      <c r="KUU2" s="735"/>
      <c r="KUV2" s="735"/>
      <c r="KUW2" s="735"/>
      <c r="KUX2" s="735"/>
      <c r="KUY2" s="735"/>
      <c r="KUZ2" s="735"/>
      <c r="KVA2" s="735"/>
      <c r="KVB2" s="735"/>
      <c r="KVC2" s="735"/>
      <c r="KVD2" s="735"/>
      <c r="KVE2" s="735"/>
      <c r="KVF2" s="735"/>
      <c r="KVG2" s="735"/>
      <c r="KVH2" s="735"/>
      <c r="KVI2" s="735"/>
      <c r="KVJ2" s="735"/>
      <c r="KVK2" s="735"/>
      <c r="KVL2" s="735"/>
      <c r="KVM2" s="735"/>
      <c r="KVN2" s="735"/>
      <c r="KVO2" s="735"/>
      <c r="KVP2" s="735"/>
      <c r="KVQ2" s="735"/>
      <c r="KVR2" s="735"/>
      <c r="KVS2" s="735"/>
      <c r="KVT2" s="735"/>
      <c r="KVU2" s="735"/>
      <c r="KVV2" s="735"/>
      <c r="KVW2" s="735"/>
      <c r="KVX2" s="735"/>
      <c r="KVY2" s="735"/>
      <c r="KVZ2" s="735"/>
      <c r="KWA2" s="735"/>
      <c r="KWB2" s="735"/>
      <c r="KWC2" s="735"/>
      <c r="KWD2" s="735"/>
      <c r="KWE2" s="735"/>
      <c r="KWF2" s="735"/>
      <c r="KWG2" s="735"/>
      <c r="KWH2" s="735"/>
      <c r="KWI2" s="735"/>
      <c r="KWJ2" s="735"/>
      <c r="KWK2" s="735"/>
      <c r="KWL2" s="735"/>
      <c r="KWM2" s="735"/>
      <c r="KWN2" s="735"/>
      <c r="KWO2" s="735"/>
      <c r="KWP2" s="735"/>
      <c r="KWQ2" s="735"/>
      <c r="KWR2" s="735"/>
      <c r="KWS2" s="735"/>
      <c r="KWT2" s="735"/>
      <c r="KWU2" s="735"/>
      <c r="KWV2" s="735"/>
      <c r="KWW2" s="735"/>
      <c r="KWX2" s="735"/>
      <c r="KWY2" s="735"/>
      <c r="KWZ2" s="735"/>
      <c r="KXA2" s="735"/>
      <c r="KXB2" s="735"/>
      <c r="KXC2" s="735"/>
      <c r="KXD2" s="735"/>
      <c r="KXE2" s="735"/>
      <c r="KXF2" s="735"/>
      <c r="KXG2" s="735"/>
      <c r="KXH2" s="735"/>
      <c r="KXI2" s="735"/>
      <c r="KXJ2" s="735"/>
      <c r="KXK2" s="735"/>
      <c r="KXL2" s="735"/>
      <c r="KXM2" s="735"/>
      <c r="KXN2" s="735"/>
      <c r="KXO2" s="735"/>
      <c r="KXP2" s="735"/>
      <c r="KXQ2" s="735"/>
      <c r="KXR2" s="735"/>
      <c r="KXS2" s="735"/>
      <c r="KXT2" s="735"/>
      <c r="KXU2" s="735"/>
      <c r="KXV2" s="735"/>
      <c r="KXW2" s="735"/>
      <c r="KXX2" s="735"/>
      <c r="KXY2" s="735"/>
      <c r="KXZ2" s="735"/>
      <c r="KYA2" s="735"/>
      <c r="KYB2" s="735"/>
      <c r="KYC2" s="735"/>
      <c r="KYD2" s="735"/>
      <c r="KYE2" s="735"/>
      <c r="KYF2" s="735"/>
      <c r="KYG2" s="735"/>
      <c r="KYH2" s="735"/>
      <c r="KYI2" s="735"/>
      <c r="KYJ2" s="735"/>
      <c r="KYK2" s="735"/>
      <c r="KYL2" s="735"/>
      <c r="KYM2" s="735"/>
      <c r="KYN2" s="735"/>
      <c r="KYO2" s="735"/>
      <c r="KYP2" s="735"/>
      <c r="KYQ2" s="735"/>
      <c r="KYR2" s="735"/>
      <c r="KYS2" s="735"/>
      <c r="KYT2" s="735"/>
      <c r="KYU2" s="735"/>
      <c r="KYV2" s="735"/>
      <c r="KYW2" s="735"/>
      <c r="KYX2" s="735"/>
      <c r="KYY2" s="735"/>
      <c r="KYZ2" s="735"/>
      <c r="KZA2" s="735"/>
      <c r="KZB2" s="735"/>
      <c r="KZC2" s="735"/>
      <c r="KZD2" s="735"/>
      <c r="KZE2" s="735"/>
      <c r="KZF2" s="735"/>
      <c r="KZG2" s="735"/>
      <c r="KZH2" s="735"/>
      <c r="KZI2" s="735"/>
      <c r="KZJ2" s="735"/>
      <c r="KZK2" s="735"/>
      <c r="KZL2" s="735"/>
      <c r="KZM2" s="735"/>
      <c r="KZN2" s="735"/>
      <c r="KZO2" s="735"/>
      <c r="KZP2" s="735"/>
      <c r="KZQ2" s="735"/>
      <c r="KZR2" s="735"/>
      <c r="KZS2" s="735"/>
      <c r="KZT2" s="735"/>
      <c r="KZU2" s="735"/>
      <c r="KZV2" s="735"/>
      <c r="KZW2" s="735"/>
      <c r="KZX2" s="735"/>
      <c r="KZY2" s="735"/>
      <c r="KZZ2" s="735"/>
      <c r="LAA2" s="735"/>
      <c r="LAB2" s="735"/>
      <c r="LAC2" s="735"/>
      <c r="LAD2" s="735"/>
      <c r="LAE2" s="735"/>
      <c r="LAF2" s="735"/>
      <c r="LAG2" s="735"/>
      <c r="LAH2" s="735"/>
      <c r="LAI2" s="735"/>
      <c r="LAJ2" s="735"/>
      <c r="LAK2" s="735"/>
      <c r="LAL2" s="735"/>
      <c r="LAM2" s="735"/>
      <c r="LAN2" s="735"/>
      <c r="LAO2" s="735"/>
      <c r="LAP2" s="735"/>
      <c r="LAQ2" s="735"/>
      <c r="LAR2" s="735"/>
      <c r="LAS2" s="735"/>
      <c r="LAT2" s="735"/>
      <c r="LAU2" s="735"/>
      <c r="LAV2" s="735"/>
      <c r="LAW2" s="735"/>
      <c r="LAX2" s="735"/>
      <c r="LAY2" s="735"/>
      <c r="LAZ2" s="735"/>
      <c r="LBA2" s="735"/>
      <c r="LBB2" s="735"/>
      <c r="LBC2" s="735"/>
      <c r="LBD2" s="735"/>
      <c r="LBE2" s="735"/>
      <c r="LBF2" s="735"/>
      <c r="LBG2" s="735"/>
      <c r="LBH2" s="735"/>
      <c r="LBI2" s="735"/>
      <c r="LBJ2" s="735"/>
      <c r="LBK2" s="735"/>
      <c r="LBL2" s="735"/>
      <c r="LBM2" s="735"/>
      <c r="LBN2" s="735"/>
      <c r="LBO2" s="735"/>
      <c r="LBP2" s="735"/>
      <c r="LBQ2" s="735"/>
      <c r="LBR2" s="735"/>
      <c r="LBS2" s="735"/>
      <c r="LBT2" s="735"/>
      <c r="LBU2" s="735"/>
      <c r="LBV2" s="735"/>
      <c r="LBW2" s="735"/>
      <c r="LBX2" s="735"/>
      <c r="LBY2" s="735"/>
      <c r="LBZ2" s="735"/>
      <c r="LCA2" s="735"/>
      <c r="LCB2" s="735"/>
      <c r="LCC2" s="735"/>
      <c r="LCD2" s="735"/>
      <c r="LCE2" s="735"/>
      <c r="LCF2" s="735"/>
      <c r="LCG2" s="735"/>
      <c r="LCH2" s="735"/>
      <c r="LCI2" s="735"/>
      <c r="LCJ2" s="735"/>
      <c r="LCK2" s="735"/>
      <c r="LCL2" s="735"/>
      <c r="LCM2" s="735"/>
      <c r="LCN2" s="735"/>
      <c r="LCO2" s="735"/>
      <c r="LCP2" s="735"/>
      <c r="LCQ2" s="735"/>
      <c r="LCR2" s="735"/>
      <c r="LCS2" s="735"/>
      <c r="LCT2" s="735"/>
      <c r="LCU2" s="735"/>
      <c r="LCV2" s="735"/>
      <c r="LCW2" s="735"/>
      <c r="LCX2" s="735"/>
      <c r="LCY2" s="735"/>
      <c r="LCZ2" s="735"/>
      <c r="LDA2" s="735"/>
      <c r="LDB2" s="735"/>
      <c r="LDC2" s="735"/>
      <c r="LDD2" s="735"/>
      <c r="LDE2" s="735"/>
      <c r="LDF2" s="735"/>
      <c r="LDG2" s="735"/>
      <c r="LDH2" s="735"/>
      <c r="LDI2" s="735"/>
      <c r="LDJ2" s="735"/>
      <c r="LDK2" s="735"/>
      <c r="LDL2" s="735"/>
      <c r="LDM2" s="735"/>
      <c r="LDN2" s="735"/>
      <c r="LDO2" s="735"/>
      <c r="LDP2" s="735"/>
      <c r="LDQ2" s="735"/>
      <c r="LDR2" s="735"/>
      <c r="LDS2" s="735"/>
      <c r="LDT2" s="735"/>
      <c r="LDU2" s="735"/>
      <c r="LDV2" s="735"/>
      <c r="LDW2" s="735"/>
      <c r="LDX2" s="735"/>
      <c r="LDY2" s="735"/>
      <c r="LDZ2" s="735"/>
      <c r="LEA2" s="735"/>
      <c r="LEB2" s="735"/>
      <c r="LEC2" s="735"/>
      <c r="LED2" s="735"/>
      <c r="LEE2" s="735"/>
      <c r="LEF2" s="735"/>
      <c r="LEG2" s="735"/>
      <c r="LEH2" s="735"/>
      <c r="LEI2" s="735"/>
      <c r="LEJ2" s="735"/>
      <c r="LEK2" s="735"/>
      <c r="LEL2" s="735"/>
      <c r="LEM2" s="735"/>
      <c r="LEN2" s="735"/>
      <c r="LEO2" s="735"/>
      <c r="LEP2" s="735"/>
      <c r="LEQ2" s="735"/>
      <c r="LER2" s="735"/>
      <c r="LES2" s="735"/>
      <c r="LET2" s="735"/>
      <c r="LEU2" s="735"/>
      <c r="LEV2" s="735"/>
      <c r="LEW2" s="735"/>
      <c r="LEX2" s="735"/>
      <c r="LEY2" s="735"/>
      <c r="LEZ2" s="735"/>
      <c r="LFA2" s="735"/>
      <c r="LFB2" s="735"/>
      <c r="LFC2" s="735"/>
      <c r="LFD2" s="735"/>
      <c r="LFE2" s="735"/>
      <c r="LFF2" s="735"/>
      <c r="LFG2" s="735"/>
      <c r="LFH2" s="735"/>
      <c r="LFI2" s="735"/>
      <c r="LFJ2" s="735"/>
      <c r="LFK2" s="735"/>
      <c r="LFL2" s="735"/>
      <c r="LFM2" s="735"/>
      <c r="LFN2" s="735"/>
      <c r="LFO2" s="735"/>
      <c r="LFP2" s="735"/>
      <c r="LFQ2" s="735"/>
      <c r="LFR2" s="735"/>
      <c r="LFS2" s="735"/>
      <c r="LFT2" s="735"/>
      <c r="LFU2" s="735"/>
      <c r="LFV2" s="735"/>
      <c r="LFW2" s="735"/>
      <c r="LFX2" s="735"/>
      <c r="LFY2" s="735"/>
      <c r="LFZ2" s="735"/>
      <c r="LGA2" s="735"/>
      <c r="LGB2" s="735"/>
      <c r="LGC2" s="735"/>
      <c r="LGD2" s="735"/>
      <c r="LGE2" s="735"/>
      <c r="LGF2" s="735"/>
      <c r="LGG2" s="735"/>
      <c r="LGH2" s="735"/>
      <c r="LGI2" s="735"/>
      <c r="LGJ2" s="735"/>
      <c r="LGK2" s="735"/>
      <c r="LGL2" s="735"/>
      <c r="LGM2" s="735"/>
      <c r="LGN2" s="735"/>
      <c r="LGO2" s="735"/>
      <c r="LGP2" s="735"/>
      <c r="LGQ2" s="735"/>
      <c r="LGR2" s="735"/>
      <c r="LGS2" s="735"/>
      <c r="LGT2" s="735"/>
      <c r="LGU2" s="735"/>
      <c r="LGV2" s="735"/>
      <c r="LGW2" s="735"/>
      <c r="LGX2" s="735"/>
      <c r="LGY2" s="735"/>
      <c r="LGZ2" s="735"/>
      <c r="LHA2" s="735"/>
      <c r="LHB2" s="735"/>
      <c r="LHC2" s="735"/>
      <c r="LHD2" s="735"/>
      <c r="LHE2" s="735"/>
      <c r="LHF2" s="735"/>
      <c r="LHG2" s="735"/>
      <c r="LHH2" s="735"/>
      <c r="LHI2" s="735"/>
      <c r="LHJ2" s="735"/>
      <c r="LHK2" s="735"/>
      <c r="LHL2" s="735"/>
      <c r="LHM2" s="735"/>
      <c r="LHN2" s="735"/>
      <c r="LHO2" s="735"/>
      <c r="LHP2" s="735"/>
      <c r="LHQ2" s="735"/>
      <c r="LHR2" s="735"/>
      <c r="LHS2" s="735"/>
      <c r="LHT2" s="735"/>
      <c r="LHU2" s="735"/>
      <c r="LHV2" s="735"/>
      <c r="LHW2" s="735"/>
      <c r="LHX2" s="735"/>
      <c r="LHY2" s="735"/>
      <c r="LHZ2" s="735"/>
      <c r="LIA2" s="735"/>
      <c r="LIB2" s="735"/>
      <c r="LIC2" s="735"/>
      <c r="LID2" s="735"/>
      <c r="LIE2" s="735"/>
      <c r="LIF2" s="735"/>
      <c r="LIG2" s="735"/>
      <c r="LIH2" s="735"/>
      <c r="LII2" s="735"/>
      <c r="LIJ2" s="735"/>
      <c r="LIK2" s="735"/>
      <c r="LIL2" s="735"/>
      <c r="LIM2" s="735"/>
      <c r="LIN2" s="735"/>
      <c r="LIO2" s="735"/>
      <c r="LIP2" s="735"/>
      <c r="LIQ2" s="735"/>
      <c r="LIR2" s="735"/>
      <c r="LIS2" s="735"/>
      <c r="LIT2" s="735"/>
      <c r="LIU2" s="735"/>
      <c r="LIV2" s="735"/>
      <c r="LIW2" s="735"/>
      <c r="LIX2" s="735"/>
      <c r="LIY2" s="735"/>
      <c r="LIZ2" s="735"/>
      <c r="LJA2" s="735"/>
      <c r="LJB2" s="735"/>
      <c r="LJC2" s="735"/>
      <c r="LJD2" s="735"/>
      <c r="LJE2" s="735"/>
      <c r="LJF2" s="735"/>
      <c r="LJG2" s="735"/>
      <c r="LJH2" s="735"/>
      <c r="LJI2" s="735"/>
      <c r="LJJ2" s="735"/>
      <c r="LJK2" s="735"/>
      <c r="LJL2" s="735"/>
      <c r="LJM2" s="735"/>
      <c r="LJN2" s="735"/>
      <c r="LJO2" s="735"/>
      <c r="LJP2" s="735"/>
      <c r="LJQ2" s="735"/>
      <c r="LJR2" s="735"/>
      <c r="LJS2" s="735"/>
      <c r="LJT2" s="735"/>
      <c r="LJU2" s="735"/>
      <c r="LJV2" s="735"/>
      <c r="LJW2" s="735"/>
      <c r="LJX2" s="735"/>
      <c r="LJY2" s="735"/>
      <c r="LJZ2" s="735"/>
      <c r="LKA2" s="735"/>
      <c r="LKB2" s="735"/>
      <c r="LKC2" s="735"/>
      <c r="LKD2" s="735"/>
      <c r="LKE2" s="735"/>
      <c r="LKF2" s="735"/>
      <c r="LKG2" s="735"/>
      <c r="LKH2" s="735"/>
      <c r="LKI2" s="735"/>
      <c r="LKJ2" s="735"/>
      <c r="LKK2" s="735"/>
      <c r="LKL2" s="735"/>
      <c r="LKM2" s="735"/>
      <c r="LKN2" s="735"/>
      <c r="LKO2" s="735"/>
      <c r="LKP2" s="735"/>
      <c r="LKQ2" s="735"/>
      <c r="LKR2" s="735"/>
      <c r="LKS2" s="735"/>
      <c r="LKT2" s="735"/>
      <c r="LKU2" s="735"/>
      <c r="LKV2" s="735"/>
      <c r="LKW2" s="735"/>
      <c r="LKX2" s="735"/>
      <c r="LKY2" s="735"/>
      <c r="LKZ2" s="735"/>
      <c r="LLA2" s="735"/>
      <c r="LLB2" s="735"/>
      <c r="LLC2" s="735"/>
      <c r="LLD2" s="735"/>
      <c r="LLE2" s="735"/>
      <c r="LLF2" s="735"/>
      <c r="LLG2" s="735"/>
      <c r="LLH2" s="735"/>
      <c r="LLI2" s="735"/>
      <c r="LLJ2" s="735"/>
      <c r="LLK2" s="735"/>
      <c r="LLL2" s="735"/>
      <c r="LLM2" s="735"/>
      <c r="LLN2" s="735"/>
      <c r="LLO2" s="735"/>
      <c r="LLP2" s="735"/>
      <c r="LLQ2" s="735"/>
      <c r="LLR2" s="735"/>
      <c r="LLS2" s="735"/>
      <c r="LLT2" s="735"/>
      <c r="LLU2" s="735"/>
      <c r="LLV2" s="735"/>
      <c r="LLW2" s="735"/>
      <c r="LLX2" s="735"/>
      <c r="LLY2" s="735"/>
      <c r="LLZ2" s="735"/>
      <c r="LMA2" s="735"/>
      <c r="LMB2" s="735"/>
      <c r="LMC2" s="735"/>
      <c r="LMD2" s="735"/>
      <c r="LME2" s="735"/>
      <c r="LMF2" s="735"/>
      <c r="LMG2" s="735"/>
      <c r="LMH2" s="735"/>
      <c r="LMI2" s="735"/>
      <c r="LMJ2" s="735"/>
      <c r="LMK2" s="735"/>
      <c r="LML2" s="735"/>
      <c r="LMM2" s="735"/>
      <c r="LMN2" s="735"/>
      <c r="LMO2" s="735"/>
      <c r="LMP2" s="735"/>
      <c r="LMQ2" s="735"/>
      <c r="LMR2" s="735"/>
      <c r="LMS2" s="735"/>
      <c r="LMT2" s="735"/>
      <c r="LMU2" s="735"/>
      <c r="LMV2" s="735"/>
      <c r="LMW2" s="735"/>
      <c r="LMX2" s="735"/>
      <c r="LMY2" s="735"/>
      <c r="LMZ2" s="735"/>
      <c r="LNA2" s="735"/>
      <c r="LNB2" s="735"/>
      <c r="LNC2" s="735"/>
      <c r="LND2" s="735"/>
      <c r="LNE2" s="735"/>
      <c r="LNF2" s="735"/>
      <c r="LNG2" s="735"/>
      <c r="LNH2" s="735"/>
      <c r="LNI2" s="735"/>
      <c r="LNJ2" s="735"/>
      <c r="LNK2" s="735"/>
      <c r="LNL2" s="735"/>
      <c r="LNM2" s="735"/>
      <c r="LNN2" s="735"/>
      <c r="LNO2" s="735"/>
      <c r="LNP2" s="735"/>
      <c r="LNQ2" s="735"/>
      <c r="LNR2" s="735"/>
      <c r="LNS2" s="735"/>
      <c r="LNT2" s="735"/>
      <c r="LNU2" s="735"/>
      <c r="LNV2" s="735"/>
      <c r="LNW2" s="735"/>
      <c r="LNX2" s="735"/>
      <c r="LNY2" s="735"/>
      <c r="LNZ2" s="735"/>
      <c r="LOA2" s="735"/>
      <c r="LOB2" s="735"/>
      <c r="LOC2" s="735"/>
      <c r="LOD2" s="735"/>
      <c r="LOE2" s="735"/>
      <c r="LOF2" s="735"/>
      <c r="LOG2" s="735"/>
      <c r="LOH2" s="735"/>
      <c r="LOI2" s="735"/>
      <c r="LOJ2" s="735"/>
      <c r="LOK2" s="735"/>
      <c r="LOL2" s="735"/>
      <c r="LOM2" s="735"/>
      <c r="LON2" s="735"/>
      <c r="LOO2" s="735"/>
      <c r="LOP2" s="735"/>
      <c r="LOQ2" s="735"/>
      <c r="LOR2" s="735"/>
      <c r="LOS2" s="735"/>
      <c r="LOT2" s="735"/>
      <c r="LOU2" s="735"/>
      <c r="LOV2" s="735"/>
      <c r="LOW2" s="735"/>
      <c r="LOX2" s="735"/>
      <c r="LOY2" s="735"/>
      <c r="LOZ2" s="735"/>
      <c r="LPA2" s="735"/>
      <c r="LPB2" s="735"/>
      <c r="LPC2" s="735"/>
      <c r="LPD2" s="735"/>
      <c r="LPE2" s="735"/>
      <c r="LPF2" s="735"/>
      <c r="LPG2" s="735"/>
      <c r="LPH2" s="735"/>
      <c r="LPI2" s="735"/>
      <c r="LPJ2" s="735"/>
      <c r="LPK2" s="735"/>
      <c r="LPL2" s="735"/>
      <c r="LPM2" s="735"/>
      <c r="LPN2" s="735"/>
      <c r="LPO2" s="735"/>
      <c r="LPP2" s="735"/>
      <c r="LPQ2" s="735"/>
      <c r="LPR2" s="735"/>
      <c r="LPS2" s="735"/>
      <c r="LPT2" s="735"/>
      <c r="LPU2" s="735"/>
      <c r="LPV2" s="735"/>
      <c r="LPW2" s="735"/>
      <c r="LPX2" s="735"/>
      <c r="LPY2" s="735"/>
      <c r="LPZ2" s="735"/>
      <c r="LQA2" s="735"/>
      <c r="LQB2" s="735"/>
      <c r="LQC2" s="735"/>
      <c r="LQD2" s="735"/>
      <c r="LQE2" s="735"/>
      <c r="LQF2" s="735"/>
      <c r="LQG2" s="735"/>
      <c r="LQH2" s="735"/>
      <c r="LQI2" s="735"/>
      <c r="LQJ2" s="735"/>
      <c r="LQK2" s="735"/>
      <c r="LQL2" s="735"/>
      <c r="LQM2" s="735"/>
      <c r="LQN2" s="735"/>
      <c r="LQO2" s="735"/>
      <c r="LQP2" s="735"/>
      <c r="LQQ2" s="735"/>
      <c r="LQR2" s="735"/>
      <c r="LQS2" s="735"/>
      <c r="LQT2" s="735"/>
      <c r="LQU2" s="735"/>
      <c r="LQV2" s="735"/>
      <c r="LQW2" s="735"/>
      <c r="LQX2" s="735"/>
      <c r="LQY2" s="735"/>
      <c r="LQZ2" s="735"/>
      <c r="LRA2" s="735"/>
      <c r="LRB2" s="735"/>
      <c r="LRC2" s="735"/>
      <c r="LRD2" s="735"/>
      <c r="LRE2" s="735"/>
      <c r="LRF2" s="735"/>
      <c r="LRG2" s="735"/>
      <c r="LRH2" s="735"/>
      <c r="LRI2" s="735"/>
      <c r="LRJ2" s="735"/>
      <c r="LRK2" s="735"/>
      <c r="LRL2" s="735"/>
      <c r="LRM2" s="735"/>
      <c r="LRN2" s="735"/>
      <c r="LRO2" s="735"/>
      <c r="LRP2" s="735"/>
      <c r="LRQ2" s="735"/>
      <c r="LRR2" s="735"/>
      <c r="LRS2" s="735"/>
      <c r="LRT2" s="735"/>
      <c r="LRU2" s="735"/>
      <c r="LRV2" s="735"/>
      <c r="LRW2" s="735"/>
      <c r="LRX2" s="735"/>
      <c r="LRY2" s="735"/>
      <c r="LRZ2" s="735"/>
      <c r="LSA2" s="735"/>
      <c r="LSB2" s="735"/>
      <c r="LSC2" s="735"/>
      <c r="LSD2" s="735"/>
      <c r="LSE2" s="735"/>
      <c r="LSF2" s="735"/>
      <c r="LSG2" s="735"/>
      <c r="LSH2" s="735"/>
      <c r="LSI2" s="735"/>
      <c r="LSJ2" s="735"/>
      <c r="LSK2" s="735"/>
      <c r="LSL2" s="735"/>
      <c r="LSM2" s="735"/>
      <c r="LSN2" s="735"/>
      <c r="LSO2" s="735"/>
      <c r="LSP2" s="735"/>
      <c r="LSQ2" s="735"/>
      <c r="LSR2" s="735"/>
      <c r="LSS2" s="735"/>
      <c r="LST2" s="735"/>
      <c r="LSU2" s="735"/>
      <c r="LSV2" s="735"/>
      <c r="LSW2" s="735"/>
      <c r="LSX2" s="735"/>
      <c r="LSY2" s="735"/>
      <c r="LSZ2" s="735"/>
      <c r="LTA2" s="735"/>
      <c r="LTB2" s="735"/>
      <c r="LTC2" s="735"/>
      <c r="LTD2" s="735"/>
      <c r="LTE2" s="735"/>
      <c r="LTF2" s="735"/>
      <c r="LTG2" s="735"/>
      <c r="LTH2" s="735"/>
      <c r="LTI2" s="735"/>
      <c r="LTJ2" s="735"/>
      <c r="LTK2" s="735"/>
      <c r="LTL2" s="735"/>
      <c r="LTM2" s="735"/>
      <c r="LTN2" s="735"/>
      <c r="LTO2" s="735"/>
      <c r="LTP2" s="735"/>
      <c r="LTQ2" s="735"/>
      <c r="LTR2" s="735"/>
      <c r="LTS2" s="735"/>
      <c r="LTT2" s="735"/>
      <c r="LTU2" s="735"/>
      <c r="LTV2" s="735"/>
      <c r="LTW2" s="735"/>
      <c r="LTX2" s="735"/>
      <c r="LTY2" s="735"/>
      <c r="LTZ2" s="735"/>
      <c r="LUA2" s="735"/>
      <c r="LUB2" s="735"/>
      <c r="LUC2" s="735"/>
      <c r="LUD2" s="735"/>
      <c r="LUE2" s="735"/>
      <c r="LUF2" s="735"/>
      <c r="LUG2" s="735"/>
      <c r="LUH2" s="735"/>
      <c r="LUI2" s="735"/>
      <c r="LUJ2" s="735"/>
      <c r="LUK2" s="735"/>
      <c r="LUL2" s="735"/>
      <c r="LUM2" s="735"/>
      <c r="LUN2" s="735"/>
      <c r="LUO2" s="735"/>
      <c r="LUP2" s="735"/>
      <c r="LUQ2" s="735"/>
      <c r="LUR2" s="735"/>
      <c r="LUS2" s="735"/>
      <c r="LUT2" s="735"/>
      <c r="LUU2" s="735"/>
      <c r="LUV2" s="735"/>
      <c r="LUW2" s="735"/>
      <c r="LUX2" s="735"/>
      <c r="LUY2" s="735"/>
      <c r="LUZ2" s="735"/>
      <c r="LVA2" s="735"/>
      <c r="LVB2" s="735"/>
      <c r="LVC2" s="735"/>
      <c r="LVD2" s="735"/>
      <c r="LVE2" s="735"/>
      <c r="LVF2" s="735"/>
      <c r="LVG2" s="735"/>
      <c r="LVH2" s="735"/>
      <c r="LVI2" s="735"/>
      <c r="LVJ2" s="735"/>
      <c r="LVK2" s="735"/>
      <c r="LVL2" s="735"/>
      <c r="LVM2" s="735"/>
      <c r="LVN2" s="735"/>
      <c r="LVO2" s="735"/>
      <c r="LVP2" s="735"/>
      <c r="LVQ2" s="735"/>
      <c r="LVR2" s="735"/>
      <c r="LVS2" s="735"/>
      <c r="LVT2" s="735"/>
      <c r="LVU2" s="735"/>
      <c r="LVV2" s="735"/>
      <c r="LVW2" s="735"/>
      <c r="LVX2" s="735"/>
      <c r="LVY2" s="735"/>
      <c r="LVZ2" s="735"/>
      <c r="LWA2" s="735"/>
      <c r="LWB2" s="735"/>
      <c r="LWC2" s="735"/>
      <c r="LWD2" s="735"/>
      <c r="LWE2" s="735"/>
      <c r="LWF2" s="735"/>
      <c r="LWG2" s="735"/>
      <c r="LWH2" s="735"/>
      <c r="LWI2" s="735"/>
      <c r="LWJ2" s="735"/>
      <c r="LWK2" s="735"/>
      <c r="LWL2" s="735"/>
      <c r="LWM2" s="735"/>
      <c r="LWN2" s="735"/>
      <c r="LWO2" s="735"/>
      <c r="LWP2" s="735"/>
      <c r="LWQ2" s="735"/>
      <c r="LWR2" s="735"/>
      <c r="LWS2" s="735"/>
      <c r="LWT2" s="735"/>
      <c r="LWU2" s="735"/>
      <c r="LWV2" s="735"/>
      <c r="LWW2" s="735"/>
      <c r="LWX2" s="735"/>
      <c r="LWY2" s="735"/>
      <c r="LWZ2" s="735"/>
      <c r="LXA2" s="735"/>
      <c r="LXB2" s="735"/>
      <c r="LXC2" s="735"/>
      <c r="LXD2" s="735"/>
      <c r="LXE2" s="735"/>
      <c r="LXF2" s="735"/>
      <c r="LXG2" s="735"/>
      <c r="LXH2" s="735"/>
      <c r="LXI2" s="735"/>
      <c r="LXJ2" s="735"/>
      <c r="LXK2" s="735"/>
      <c r="LXL2" s="735"/>
      <c r="LXM2" s="735"/>
      <c r="LXN2" s="735"/>
      <c r="LXO2" s="735"/>
      <c r="LXP2" s="735"/>
      <c r="LXQ2" s="735"/>
      <c r="LXR2" s="735"/>
      <c r="LXS2" s="735"/>
      <c r="LXT2" s="735"/>
      <c r="LXU2" s="735"/>
      <c r="LXV2" s="735"/>
      <c r="LXW2" s="735"/>
      <c r="LXX2" s="735"/>
      <c r="LXY2" s="735"/>
      <c r="LXZ2" s="735"/>
      <c r="LYA2" s="735"/>
      <c r="LYB2" s="735"/>
      <c r="LYC2" s="735"/>
      <c r="LYD2" s="735"/>
      <c r="LYE2" s="735"/>
      <c r="LYF2" s="735"/>
      <c r="LYG2" s="735"/>
      <c r="LYH2" s="735"/>
      <c r="LYI2" s="735"/>
      <c r="LYJ2" s="735"/>
      <c r="LYK2" s="735"/>
      <c r="LYL2" s="735"/>
      <c r="LYM2" s="735"/>
      <c r="LYN2" s="735"/>
      <c r="LYO2" s="735"/>
      <c r="LYP2" s="735"/>
      <c r="LYQ2" s="735"/>
      <c r="LYR2" s="735"/>
      <c r="LYS2" s="735"/>
      <c r="LYT2" s="735"/>
      <c r="LYU2" s="735"/>
      <c r="LYV2" s="735"/>
      <c r="LYW2" s="735"/>
      <c r="LYX2" s="735"/>
      <c r="LYY2" s="735"/>
      <c r="LYZ2" s="735"/>
      <c r="LZA2" s="735"/>
      <c r="LZB2" s="735"/>
      <c r="LZC2" s="735"/>
      <c r="LZD2" s="735"/>
      <c r="LZE2" s="735"/>
      <c r="LZF2" s="735"/>
      <c r="LZG2" s="735"/>
      <c r="LZH2" s="735"/>
      <c r="LZI2" s="735"/>
      <c r="LZJ2" s="735"/>
      <c r="LZK2" s="735"/>
      <c r="LZL2" s="735"/>
      <c r="LZM2" s="735"/>
      <c r="LZN2" s="735"/>
      <c r="LZO2" s="735"/>
      <c r="LZP2" s="735"/>
      <c r="LZQ2" s="735"/>
      <c r="LZR2" s="735"/>
      <c r="LZS2" s="735"/>
      <c r="LZT2" s="735"/>
      <c r="LZU2" s="735"/>
      <c r="LZV2" s="735"/>
      <c r="LZW2" s="735"/>
      <c r="LZX2" s="735"/>
      <c r="LZY2" s="735"/>
      <c r="LZZ2" s="735"/>
      <c r="MAA2" s="735"/>
      <c r="MAB2" s="735"/>
      <c r="MAC2" s="735"/>
      <c r="MAD2" s="735"/>
      <c r="MAE2" s="735"/>
      <c r="MAF2" s="735"/>
      <c r="MAG2" s="735"/>
      <c r="MAH2" s="735"/>
      <c r="MAI2" s="735"/>
      <c r="MAJ2" s="735"/>
      <c r="MAK2" s="735"/>
      <c r="MAL2" s="735"/>
      <c r="MAM2" s="735"/>
      <c r="MAN2" s="735"/>
      <c r="MAO2" s="735"/>
      <c r="MAP2" s="735"/>
      <c r="MAQ2" s="735"/>
      <c r="MAR2" s="735"/>
      <c r="MAS2" s="735"/>
      <c r="MAT2" s="735"/>
      <c r="MAU2" s="735"/>
      <c r="MAV2" s="735"/>
      <c r="MAW2" s="735"/>
      <c r="MAX2" s="735"/>
      <c r="MAY2" s="735"/>
      <c r="MAZ2" s="735"/>
      <c r="MBA2" s="735"/>
      <c r="MBB2" s="735"/>
      <c r="MBC2" s="735"/>
      <c r="MBD2" s="735"/>
      <c r="MBE2" s="735"/>
      <c r="MBF2" s="735"/>
      <c r="MBG2" s="735"/>
      <c r="MBH2" s="735"/>
      <c r="MBI2" s="735"/>
      <c r="MBJ2" s="735"/>
      <c r="MBK2" s="735"/>
      <c r="MBL2" s="735"/>
      <c r="MBM2" s="735"/>
      <c r="MBN2" s="735"/>
      <c r="MBO2" s="735"/>
      <c r="MBP2" s="735"/>
      <c r="MBQ2" s="735"/>
      <c r="MBR2" s="735"/>
      <c r="MBS2" s="735"/>
      <c r="MBT2" s="735"/>
      <c r="MBU2" s="735"/>
      <c r="MBV2" s="735"/>
      <c r="MBW2" s="735"/>
      <c r="MBX2" s="735"/>
      <c r="MBY2" s="735"/>
      <c r="MBZ2" s="735"/>
      <c r="MCA2" s="735"/>
      <c r="MCB2" s="735"/>
      <c r="MCC2" s="735"/>
      <c r="MCD2" s="735"/>
      <c r="MCE2" s="735"/>
      <c r="MCF2" s="735"/>
      <c r="MCG2" s="735"/>
      <c r="MCH2" s="735"/>
      <c r="MCI2" s="735"/>
      <c r="MCJ2" s="735"/>
      <c r="MCK2" s="735"/>
      <c r="MCL2" s="735"/>
      <c r="MCM2" s="735"/>
      <c r="MCN2" s="735"/>
      <c r="MCO2" s="735"/>
      <c r="MCP2" s="735"/>
      <c r="MCQ2" s="735"/>
      <c r="MCR2" s="735"/>
      <c r="MCS2" s="735"/>
      <c r="MCT2" s="735"/>
      <c r="MCU2" s="735"/>
      <c r="MCV2" s="735"/>
      <c r="MCW2" s="735"/>
      <c r="MCX2" s="735"/>
      <c r="MCY2" s="735"/>
      <c r="MCZ2" s="735"/>
      <c r="MDA2" s="735"/>
      <c r="MDB2" s="735"/>
      <c r="MDC2" s="735"/>
      <c r="MDD2" s="735"/>
      <c r="MDE2" s="735"/>
      <c r="MDF2" s="735"/>
      <c r="MDG2" s="735"/>
      <c r="MDH2" s="735"/>
      <c r="MDI2" s="735"/>
      <c r="MDJ2" s="735"/>
      <c r="MDK2" s="735"/>
      <c r="MDL2" s="735"/>
      <c r="MDM2" s="735"/>
      <c r="MDN2" s="735"/>
      <c r="MDO2" s="735"/>
      <c r="MDP2" s="735"/>
      <c r="MDQ2" s="735"/>
      <c r="MDR2" s="735"/>
      <c r="MDS2" s="735"/>
      <c r="MDT2" s="735"/>
      <c r="MDU2" s="735"/>
      <c r="MDV2" s="735"/>
      <c r="MDW2" s="735"/>
      <c r="MDX2" s="735"/>
      <c r="MDY2" s="735"/>
      <c r="MDZ2" s="735"/>
      <c r="MEA2" s="735"/>
      <c r="MEB2" s="735"/>
      <c r="MEC2" s="735"/>
      <c r="MED2" s="735"/>
      <c r="MEE2" s="735"/>
      <c r="MEF2" s="735"/>
      <c r="MEG2" s="735"/>
      <c r="MEH2" s="735"/>
      <c r="MEI2" s="735"/>
      <c r="MEJ2" s="735"/>
      <c r="MEK2" s="735"/>
      <c r="MEL2" s="735"/>
      <c r="MEM2" s="735"/>
      <c r="MEN2" s="735"/>
      <c r="MEO2" s="735"/>
      <c r="MEP2" s="735"/>
      <c r="MEQ2" s="735"/>
      <c r="MER2" s="735"/>
      <c r="MES2" s="735"/>
      <c r="MET2" s="735"/>
      <c r="MEU2" s="735"/>
      <c r="MEV2" s="735"/>
      <c r="MEW2" s="735"/>
      <c r="MEX2" s="735"/>
      <c r="MEY2" s="735"/>
      <c r="MEZ2" s="735"/>
      <c r="MFA2" s="735"/>
      <c r="MFB2" s="735"/>
      <c r="MFC2" s="735"/>
      <c r="MFD2" s="735"/>
      <c r="MFE2" s="735"/>
      <c r="MFF2" s="735"/>
      <c r="MFG2" s="735"/>
      <c r="MFH2" s="735"/>
      <c r="MFI2" s="735"/>
      <c r="MFJ2" s="735"/>
      <c r="MFK2" s="735"/>
      <c r="MFL2" s="735"/>
      <c r="MFM2" s="735"/>
      <c r="MFN2" s="735"/>
      <c r="MFO2" s="735"/>
      <c r="MFP2" s="735"/>
      <c r="MFQ2" s="735"/>
      <c r="MFR2" s="735"/>
      <c r="MFS2" s="735"/>
      <c r="MFT2" s="735"/>
      <c r="MFU2" s="735"/>
      <c r="MFV2" s="735"/>
      <c r="MFW2" s="735"/>
      <c r="MFX2" s="735"/>
      <c r="MFY2" s="735"/>
      <c r="MFZ2" s="735"/>
      <c r="MGA2" s="735"/>
      <c r="MGB2" s="735"/>
      <c r="MGC2" s="735"/>
      <c r="MGD2" s="735"/>
      <c r="MGE2" s="735"/>
      <c r="MGF2" s="735"/>
      <c r="MGG2" s="735"/>
      <c r="MGH2" s="735"/>
      <c r="MGI2" s="735"/>
      <c r="MGJ2" s="735"/>
      <c r="MGK2" s="735"/>
      <c r="MGL2" s="735"/>
      <c r="MGM2" s="735"/>
      <c r="MGN2" s="735"/>
      <c r="MGO2" s="735"/>
      <c r="MGP2" s="735"/>
      <c r="MGQ2" s="735"/>
      <c r="MGR2" s="735"/>
      <c r="MGS2" s="735"/>
      <c r="MGT2" s="735"/>
      <c r="MGU2" s="735"/>
      <c r="MGV2" s="735"/>
      <c r="MGW2" s="735"/>
      <c r="MGX2" s="735"/>
      <c r="MGY2" s="735"/>
      <c r="MGZ2" s="735"/>
      <c r="MHA2" s="735"/>
      <c r="MHB2" s="735"/>
      <c r="MHC2" s="735"/>
      <c r="MHD2" s="735"/>
      <c r="MHE2" s="735"/>
      <c r="MHF2" s="735"/>
      <c r="MHG2" s="735"/>
      <c r="MHH2" s="735"/>
      <c r="MHI2" s="735"/>
      <c r="MHJ2" s="735"/>
      <c r="MHK2" s="735"/>
      <c r="MHL2" s="735"/>
      <c r="MHM2" s="735"/>
      <c r="MHN2" s="735"/>
      <c r="MHO2" s="735"/>
      <c r="MHP2" s="735"/>
      <c r="MHQ2" s="735"/>
      <c r="MHR2" s="735"/>
      <c r="MHS2" s="735"/>
      <c r="MHT2" s="735"/>
      <c r="MHU2" s="735"/>
      <c r="MHV2" s="735"/>
      <c r="MHW2" s="735"/>
      <c r="MHX2" s="735"/>
      <c r="MHY2" s="735"/>
      <c r="MHZ2" s="735"/>
      <c r="MIA2" s="735"/>
      <c r="MIB2" s="735"/>
      <c r="MIC2" s="735"/>
      <c r="MID2" s="735"/>
      <c r="MIE2" s="735"/>
      <c r="MIF2" s="735"/>
      <c r="MIG2" s="735"/>
      <c r="MIH2" s="735"/>
      <c r="MII2" s="735"/>
      <c r="MIJ2" s="735"/>
      <c r="MIK2" s="735"/>
      <c r="MIL2" s="735"/>
      <c r="MIM2" s="735"/>
      <c r="MIN2" s="735"/>
      <c r="MIO2" s="735"/>
      <c r="MIP2" s="735"/>
      <c r="MIQ2" s="735"/>
      <c r="MIR2" s="735"/>
      <c r="MIS2" s="735"/>
      <c r="MIT2" s="735"/>
      <c r="MIU2" s="735"/>
      <c r="MIV2" s="735"/>
      <c r="MIW2" s="735"/>
      <c r="MIX2" s="735"/>
      <c r="MIY2" s="735"/>
      <c r="MIZ2" s="735"/>
      <c r="MJA2" s="735"/>
      <c r="MJB2" s="735"/>
      <c r="MJC2" s="735"/>
      <c r="MJD2" s="735"/>
      <c r="MJE2" s="735"/>
      <c r="MJF2" s="735"/>
      <c r="MJG2" s="735"/>
      <c r="MJH2" s="735"/>
      <c r="MJI2" s="735"/>
      <c r="MJJ2" s="735"/>
      <c r="MJK2" s="735"/>
      <c r="MJL2" s="735"/>
      <c r="MJM2" s="735"/>
      <c r="MJN2" s="735"/>
      <c r="MJO2" s="735"/>
      <c r="MJP2" s="735"/>
      <c r="MJQ2" s="735"/>
      <c r="MJR2" s="735"/>
      <c r="MJS2" s="735"/>
      <c r="MJT2" s="735"/>
      <c r="MJU2" s="735"/>
      <c r="MJV2" s="735"/>
      <c r="MJW2" s="735"/>
      <c r="MJX2" s="735"/>
      <c r="MJY2" s="735"/>
      <c r="MJZ2" s="735"/>
      <c r="MKA2" s="735"/>
      <c r="MKB2" s="735"/>
      <c r="MKC2" s="735"/>
      <c r="MKD2" s="735"/>
      <c r="MKE2" s="735"/>
      <c r="MKF2" s="735"/>
      <c r="MKG2" s="735"/>
      <c r="MKH2" s="735"/>
      <c r="MKI2" s="735"/>
      <c r="MKJ2" s="735"/>
      <c r="MKK2" s="735"/>
      <c r="MKL2" s="735"/>
      <c r="MKM2" s="735"/>
      <c r="MKN2" s="735"/>
      <c r="MKO2" s="735"/>
      <c r="MKP2" s="735"/>
      <c r="MKQ2" s="735"/>
      <c r="MKR2" s="735"/>
      <c r="MKS2" s="735"/>
      <c r="MKT2" s="735"/>
      <c r="MKU2" s="735"/>
      <c r="MKV2" s="735"/>
      <c r="MKW2" s="735"/>
      <c r="MKX2" s="735"/>
      <c r="MKY2" s="735"/>
      <c r="MKZ2" s="735"/>
      <c r="MLA2" s="735"/>
      <c r="MLB2" s="735"/>
      <c r="MLC2" s="735"/>
      <c r="MLD2" s="735"/>
      <c r="MLE2" s="735"/>
      <c r="MLF2" s="735"/>
      <c r="MLG2" s="735"/>
      <c r="MLH2" s="735"/>
      <c r="MLI2" s="735"/>
      <c r="MLJ2" s="735"/>
      <c r="MLK2" s="735"/>
      <c r="MLL2" s="735"/>
      <c r="MLM2" s="735"/>
      <c r="MLN2" s="735"/>
      <c r="MLO2" s="735"/>
      <c r="MLP2" s="735"/>
      <c r="MLQ2" s="735"/>
      <c r="MLR2" s="735"/>
      <c r="MLS2" s="735"/>
      <c r="MLT2" s="735"/>
      <c r="MLU2" s="735"/>
      <c r="MLV2" s="735"/>
      <c r="MLW2" s="735"/>
      <c r="MLX2" s="735"/>
      <c r="MLY2" s="735"/>
      <c r="MLZ2" s="735"/>
      <c r="MMA2" s="735"/>
      <c r="MMB2" s="735"/>
      <c r="MMC2" s="735"/>
      <c r="MMD2" s="735"/>
      <c r="MME2" s="735"/>
      <c r="MMF2" s="735"/>
      <c r="MMG2" s="735"/>
      <c r="MMH2" s="735"/>
      <c r="MMI2" s="735"/>
      <c r="MMJ2" s="735"/>
      <c r="MMK2" s="735"/>
      <c r="MML2" s="735"/>
      <c r="MMM2" s="735"/>
      <c r="MMN2" s="735"/>
      <c r="MMO2" s="735"/>
      <c r="MMP2" s="735"/>
      <c r="MMQ2" s="735"/>
      <c r="MMR2" s="735"/>
      <c r="MMS2" s="735"/>
      <c r="MMT2" s="735"/>
      <c r="MMU2" s="735"/>
      <c r="MMV2" s="735"/>
      <c r="MMW2" s="735"/>
      <c r="MMX2" s="735"/>
      <c r="MMY2" s="735"/>
      <c r="MMZ2" s="735"/>
      <c r="MNA2" s="735"/>
      <c r="MNB2" s="735"/>
      <c r="MNC2" s="735"/>
      <c r="MND2" s="735"/>
      <c r="MNE2" s="735"/>
      <c r="MNF2" s="735"/>
      <c r="MNG2" s="735"/>
      <c r="MNH2" s="735"/>
      <c r="MNI2" s="735"/>
      <c r="MNJ2" s="735"/>
      <c r="MNK2" s="735"/>
      <c r="MNL2" s="735"/>
      <c r="MNM2" s="735"/>
      <c r="MNN2" s="735"/>
      <c r="MNO2" s="735"/>
      <c r="MNP2" s="735"/>
      <c r="MNQ2" s="735"/>
      <c r="MNR2" s="735"/>
      <c r="MNS2" s="735"/>
      <c r="MNT2" s="735"/>
      <c r="MNU2" s="735"/>
      <c r="MNV2" s="735"/>
      <c r="MNW2" s="735"/>
      <c r="MNX2" s="735"/>
      <c r="MNY2" s="735"/>
      <c r="MNZ2" s="735"/>
      <c r="MOA2" s="735"/>
      <c r="MOB2" s="735"/>
      <c r="MOC2" s="735"/>
      <c r="MOD2" s="735"/>
      <c r="MOE2" s="735"/>
      <c r="MOF2" s="735"/>
      <c r="MOG2" s="735"/>
      <c r="MOH2" s="735"/>
      <c r="MOI2" s="735"/>
      <c r="MOJ2" s="735"/>
      <c r="MOK2" s="735"/>
      <c r="MOL2" s="735"/>
      <c r="MOM2" s="735"/>
      <c r="MON2" s="735"/>
      <c r="MOO2" s="735"/>
      <c r="MOP2" s="735"/>
      <c r="MOQ2" s="735"/>
      <c r="MOR2" s="735"/>
      <c r="MOS2" s="735"/>
      <c r="MOT2" s="735"/>
      <c r="MOU2" s="735"/>
      <c r="MOV2" s="735"/>
      <c r="MOW2" s="735"/>
      <c r="MOX2" s="735"/>
      <c r="MOY2" s="735"/>
      <c r="MOZ2" s="735"/>
      <c r="MPA2" s="735"/>
      <c r="MPB2" s="735"/>
      <c r="MPC2" s="735"/>
      <c r="MPD2" s="735"/>
      <c r="MPE2" s="735"/>
      <c r="MPF2" s="735"/>
      <c r="MPG2" s="735"/>
      <c r="MPH2" s="735"/>
      <c r="MPI2" s="735"/>
      <c r="MPJ2" s="735"/>
      <c r="MPK2" s="735"/>
      <c r="MPL2" s="735"/>
      <c r="MPM2" s="735"/>
      <c r="MPN2" s="735"/>
      <c r="MPO2" s="735"/>
      <c r="MPP2" s="735"/>
      <c r="MPQ2" s="735"/>
      <c r="MPR2" s="735"/>
      <c r="MPS2" s="735"/>
      <c r="MPT2" s="735"/>
      <c r="MPU2" s="735"/>
      <c r="MPV2" s="735"/>
      <c r="MPW2" s="735"/>
      <c r="MPX2" s="735"/>
      <c r="MPY2" s="735"/>
      <c r="MPZ2" s="735"/>
      <c r="MQA2" s="735"/>
      <c r="MQB2" s="735"/>
      <c r="MQC2" s="735"/>
      <c r="MQD2" s="735"/>
      <c r="MQE2" s="735"/>
      <c r="MQF2" s="735"/>
      <c r="MQG2" s="735"/>
      <c r="MQH2" s="735"/>
      <c r="MQI2" s="735"/>
      <c r="MQJ2" s="735"/>
      <c r="MQK2" s="735"/>
      <c r="MQL2" s="735"/>
      <c r="MQM2" s="735"/>
      <c r="MQN2" s="735"/>
      <c r="MQO2" s="735"/>
      <c r="MQP2" s="735"/>
      <c r="MQQ2" s="735"/>
      <c r="MQR2" s="735"/>
      <c r="MQS2" s="735"/>
      <c r="MQT2" s="735"/>
      <c r="MQU2" s="735"/>
      <c r="MQV2" s="735"/>
      <c r="MQW2" s="735"/>
      <c r="MQX2" s="735"/>
      <c r="MQY2" s="735"/>
      <c r="MQZ2" s="735"/>
      <c r="MRA2" s="735"/>
      <c r="MRB2" s="735"/>
      <c r="MRC2" s="735"/>
      <c r="MRD2" s="735"/>
      <c r="MRE2" s="735"/>
      <c r="MRF2" s="735"/>
      <c r="MRG2" s="735"/>
      <c r="MRH2" s="735"/>
      <c r="MRI2" s="735"/>
      <c r="MRJ2" s="735"/>
      <c r="MRK2" s="735"/>
      <c r="MRL2" s="735"/>
      <c r="MRM2" s="735"/>
      <c r="MRN2" s="735"/>
      <c r="MRO2" s="735"/>
      <c r="MRP2" s="735"/>
      <c r="MRQ2" s="735"/>
      <c r="MRR2" s="735"/>
      <c r="MRS2" s="735"/>
      <c r="MRT2" s="735"/>
      <c r="MRU2" s="735"/>
      <c r="MRV2" s="735"/>
      <c r="MRW2" s="735"/>
      <c r="MRX2" s="735"/>
      <c r="MRY2" s="735"/>
      <c r="MRZ2" s="735"/>
      <c r="MSA2" s="735"/>
      <c r="MSB2" s="735"/>
      <c r="MSC2" s="735"/>
      <c r="MSD2" s="735"/>
      <c r="MSE2" s="735"/>
      <c r="MSF2" s="735"/>
      <c r="MSG2" s="735"/>
      <c r="MSH2" s="735"/>
      <c r="MSI2" s="735"/>
      <c r="MSJ2" s="735"/>
      <c r="MSK2" s="735"/>
      <c r="MSL2" s="735"/>
      <c r="MSM2" s="735"/>
      <c r="MSN2" s="735"/>
      <c r="MSO2" s="735"/>
      <c r="MSP2" s="735"/>
      <c r="MSQ2" s="735"/>
      <c r="MSR2" s="735"/>
      <c r="MSS2" s="735"/>
      <c r="MST2" s="735"/>
      <c r="MSU2" s="735"/>
      <c r="MSV2" s="735"/>
      <c r="MSW2" s="735"/>
      <c r="MSX2" s="735"/>
      <c r="MSY2" s="735"/>
      <c r="MSZ2" s="735"/>
      <c r="MTA2" s="735"/>
      <c r="MTB2" s="735"/>
      <c r="MTC2" s="735"/>
      <c r="MTD2" s="735"/>
      <c r="MTE2" s="735"/>
      <c r="MTF2" s="735"/>
      <c r="MTG2" s="735"/>
      <c r="MTH2" s="735"/>
      <c r="MTI2" s="735"/>
      <c r="MTJ2" s="735"/>
      <c r="MTK2" s="735"/>
      <c r="MTL2" s="735"/>
      <c r="MTM2" s="735"/>
      <c r="MTN2" s="735"/>
      <c r="MTO2" s="735"/>
      <c r="MTP2" s="735"/>
      <c r="MTQ2" s="735"/>
      <c r="MTR2" s="735"/>
      <c r="MTS2" s="735"/>
      <c r="MTT2" s="735"/>
      <c r="MTU2" s="735"/>
      <c r="MTV2" s="735"/>
      <c r="MTW2" s="735"/>
      <c r="MTX2" s="735"/>
      <c r="MTY2" s="735"/>
      <c r="MTZ2" s="735"/>
      <c r="MUA2" s="735"/>
      <c r="MUB2" s="735"/>
      <c r="MUC2" s="735"/>
      <c r="MUD2" s="735"/>
      <c r="MUE2" s="735"/>
      <c r="MUF2" s="735"/>
      <c r="MUG2" s="735"/>
      <c r="MUH2" s="735"/>
      <c r="MUI2" s="735"/>
      <c r="MUJ2" s="735"/>
      <c r="MUK2" s="735"/>
      <c r="MUL2" s="735"/>
      <c r="MUM2" s="735"/>
      <c r="MUN2" s="735"/>
      <c r="MUO2" s="735"/>
      <c r="MUP2" s="735"/>
      <c r="MUQ2" s="735"/>
      <c r="MUR2" s="735"/>
      <c r="MUS2" s="735"/>
      <c r="MUT2" s="735"/>
      <c r="MUU2" s="735"/>
      <c r="MUV2" s="735"/>
      <c r="MUW2" s="735"/>
      <c r="MUX2" s="735"/>
      <c r="MUY2" s="735"/>
      <c r="MUZ2" s="735"/>
      <c r="MVA2" s="735"/>
      <c r="MVB2" s="735"/>
      <c r="MVC2" s="735"/>
      <c r="MVD2" s="735"/>
      <c r="MVE2" s="735"/>
      <c r="MVF2" s="735"/>
      <c r="MVG2" s="735"/>
      <c r="MVH2" s="735"/>
      <c r="MVI2" s="735"/>
      <c r="MVJ2" s="735"/>
      <c r="MVK2" s="735"/>
      <c r="MVL2" s="735"/>
      <c r="MVM2" s="735"/>
      <c r="MVN2" s="735"/>
      <c r="MVO2" s="735"/>
      <c r="MVP2" s="735"/>
      <c r="MVQ2" s="735"/>
      <c r="MVR2" s="735"/>
      <c r="MVS2" s="735"/>
      <c r="MVT2" s="735"/>
      <c r="MVU2" s="735"/>
      <c r="MVV2" s="735"/>
      <c r="MVW2" s="735"/>
      <c r="MVX2" s="735"/>
      <c r="MVY2" s="735"/>
      <c r="MVZ2" s="735"/>
      <c r="MWA2" s="735"/>
      <c r="MWB2" s="735"/>
      <c r="MWC2" s="735"/>
      <c r="MWD2" s="735"/>
      <c r="MWE2" s="735"/>
      <c r="MWF2" s="735"/>
      <c r="MWG2" s="735"/>
      <c r="MWH2" s="735"/>
      <c r="MWI2" s="735"/>
      <c r="MWJ2" s="735"/>
      <c r="MWK2" s="735"/>
      <c r="MWL2" s="735"/>
      <c r="MWM2" s="735"/>
      <c r="MWN2" s="735"/>
      <c r="MWO2" s="735"/>
      <c r="MWP2" s="735"/>
      <c r="MWQ2" s="735"/>
      <c r="MWR2" s="735"/>
      <c r="MWS2" s="735"/>
      <c r="MWT2" s="735"/>
      <c r="MWU2" s="735"/>
      <c r="MWV2" s="735"/>
      <c r="MWW2" s="735"/>
      <c r="MWX2" s="735"/>
      <c r="MWY2" s="735"/>
      <c r="MWZ2" s="735"/>
      <c r="MXA2" s="735"/>
      <c r="MXB2" s="735"/>
      <c r="MXC2" s="735"/>
      <c r="MXD2" s="735"/>
      <c r="MXE2" s="735"/>
      <c r="MXF2" s="735"/>
      <c r="MXG2" s="735"/>
      <c r="MXH2" s="735"/>
      <c r="MXI2" s="735"/>
      <c r="MXJ2" s="735"/>
      <c r="MXK2" s="735"/>
      <c r="MXL2" s="735"/>
      <c r="MXM2" s="735"/>
      <c r="MXN2" s="735"/>
      <c r="MXO2" s="735"/>
      <c r="MXP2" s="735"/>
      <c r="MXQ2" s="735"/>
      <c r="MXR2" s="735"/>
      <c r="MXS2" s="735"/>
      <c r="MXT2" s="735"/>
      <c r="MXU2" s="735"/>
      <c r="MXV2" s="735"/>
      <c r="MXW2" s="735"/>
      <c r="MXX2" s="735"/>
      <c r="MXY2" s="735"/>
      <c r="MXZ2" s="735"/>
      <c r="MYA2" s="735"/>
      <c r="MYB2" s="735"/>
      <c r="MYC2" s="735"/>
      <c r="MYD2" s="735"/>
      <c r="MYE2" s="735"/>
      <c r="MYF2" s="735"/>
      <c r="MYG2" s="735"/>
      <c r="MYH2" s="735"/>
      <c r="MYI2" s="735"/>
      <c r="MYJ2" s="735"/>
      <c r="MYK2" s="735"/>
      <c r="MYL2" s="735"/>
      <c r="MYM2" s="735"/>
      <c r="MYN2" s="735"/>
      <c r="MYO2" s="735"/>
      <c r="MYP2" s="735"/>
      <c r="MYQ2" s="735"/>
      <c r="MYR2" s="735"/>
      <c r="MYS2" s="735"/>
      <c r="MYT2" s="735"/>
      <c r="MYU2" s="735"/>
      <c r="MYV2" s="735"/>
      <c r="MYW2" s="735"/>
      <c r="MYX2" s="735"/>
      <c r="MYY2" s="735"/>
      <c r="MYZ2" s="735"/>
      <c r="MZA2" s="735"/>
      <c r="MZB2" s="735"/>
      <c r="MZC2" s="735"/>
      <c r="MZD2" s="735"/>
      <c r="MZE2" s="735"/>
      <c r="MZF2" s="735"/>
      <c r="MZG2" s="735"/>
      <c r="MZH2" s="735"/>
      <c r="MZI2" s="735"/>
      <c r="MZJ2" s="735"/>
      <c r="MZK2" s="735"/>
      <c r="MZL2" s="735"/>
      <c r="MZM2" s="735"/>
      <c r="MZN2" s="735"/>
      <c r="MZO2" s="735"/>
      <c r="MZP2" s="735"/>
      <c r="MZQ2" s="735"/>
      <c r="MZR2" s="735"/>
      <c r="MZS2" s="735"/>
      <c r="MZT2" s="735"/>
      <c r="MZU2" s="735"/>
      <c r="MZV2" s="735"/>
      <c r="MZW2" s="735"/>
      <c r="MZX2" s="735"/>
      <c r="MZY2" s="735"/>
      <c r="MZZ2" s="735"/>
      <c r="NAA2" s="735"/>
      <c r="NAB2" s="735"/>
      <c r="NAC2" s="735"/>
      <c r="NAD2" s="735"/>
      <c r="NAE2" s="735"/>
      <c r="NAF2" s="735"/>
      <c r="NAG2" s="735"/>
      <c r="NAH2" s="735"/>
      <c r="NAI2" s="735"/>
      <c r="NAJ2" s="735"/>
      <c r="NAK2" s="735"/>
      <c r="NAL2" s="735"/>
      <c r="NAM2" s="735"/>
      <c r="NAN2" s="735"/>
      <c r="NAO2" s="735"/>
      <c r="NAP2" s="735"/>
      <c r="NAQ2" s="735"/>
      <c r="NAR2" s="735"/>
      <c r="NAS2" s="735"/>
      <c r="NAT2" s="735"/>
      <c r="NAU2" s="735"/>
      <c r="NAV2" s="735"/>
      <c r="NAW2" s="735"/>
      <c r="NAX2" s="735"/>
      <c r="NAY2" s="735"/>
      <c r="NAZ2" s="735"/>
      <c r="NBA2" s="735"/>
      <c r="NBB2" s="735"/>
      <c r="NBC2" s="735"/>
      <c r="NBD2" s="735"/>
      <c r="NBE2" s="735"/>
      <c r="NBF2" s="735"/>
      <c r="NBG2" s="735"/>
      <c r="NBH2" s="735"/>
      <c r="NBI2" s="735"/>
      <c r="NBJ2" s="735"/>
      <c r="NBK2" s="735"/>
      <c r="NBL2" s="735"/>
      <c r="NBM2" s="735"/>
      <c r="NBN2" s="735"/>
      <c r="NBO2" s="735"/>
      <c r="NBP2" s="735"/>
      <c r="NBQ2" s="735"/>
      <c r="NBR2" s="735"/>
      <c r="NBS2" s="735"/>
      <c r="NBT2" s="735"/>
      <c r="NBU2" s="735"/>
      <c r="NBV2" s="735"/>
      <c r="NBW2" s="735"/>
      <c r="NBX2" s="735"/>
      <c r="NBY2" s="735"/>
      <c r="NBZ2" s="735"/>
      <c r="NCA2" s="735"/>
      <c r="NCB2" s="735"/>
      <c r="NCC2" s="735"/>
      <c r="NCD2" s="735"/>
      <c r="NCE2" s="735"/>
      <c r="NCF2" s="735"/>
      <c r="NCG2" s="735"/>
      <c r="NCH2" s="735"/>
      <c r="NCI2" s="735"/>
      <c r="NCJ2" s="735"/>
      <c r="NCK2" s="735"/>
      <c r="NCL2" s="735"/>
      <c r="NCM2" s="735"/>
      <c r="NCN2" s="735"/>
      <c r="NCO2" s="735"/>
      <c r="NCP2" s="735"/>
      <c r="NCQ2" s="735"/>
      <c r="NCR2" s="735"/>
      <c r="NCS2" s="735"/>
      <c r="NCT2" s="735"/>
      <c r="NCU2" s="735"/>
      <c r="NCV2" s="735"/>
      <c r="NCW2" s="735"/>
      <c r="NCX2" s="735"/>
      <c r="NCY2" s="735"/>
      <c r="NCZ2" s="735"/>
      <c r="NDA2" s="735"/>
      <c r="NDB2" s="735"/>
      <c r="NDC2" s="735"/>
      <c r="NDD2" s="735"/>
      <c r="NDE2" s="735"/>
      <c r="NDF2" s="735"/>
      <c r="NDG2" s="735"/>
      <c r="NDH2" s="735"/>
      <c r="NDI2" s="735"/>
      <c r="NDJ2" s="735"/>
      <c r="NDK2" s="735"/>
      <c r="NDL2" s="735"/>
      <c r="NDM2" s="735"/>
      <c r="NDN2" s="735"/>
      <c r="NDO2" s="735"/>
      <c r="NDP2" s="735"/>
      <c r="NDQ2" s="735"/>
      <c r="NDR2" s="735"/>
      <c r="NDS2" s="735"/>
      <c r="NDT2" s="735"/>
      <c r="NDU2" s="735"/>
      <c r="NDV2" s="735"/>
      <c r="NDW2" s="735"/>
      <c r="NDX2" s="735"/>
      <c r="NDY2" s="735"/>
      <c r="NDZ2" s="735"/>
      <c r="NEA2" s="735"/>
      <c r="NEB2" s="735"/>
      <c r="NEC2" s="735"/>
      <c r="NED2" s="735"/>
      <c r="NEE2" s="735"/>
      <c r="NEF2" s="735"/>
      <c r="NEG2" s="735"/>
      <c r="NEH2" s="735"/>
      <c r="NEI2" s="735"/>
      <c r="NEJ2" s="735"/>
      <c r="NEK2" s="735"/>
      <c r="NEL2" s="735"/>
      <c r="NEM2" s="735"/>
      <c r="NEN2" s="735"/>
      <c r="NEO2" s="735"/>
      <c r="NEP2" s="735"/>
      <c r="NEQ2" s="735"/>
      <c r="NER2" s="735"/>
      <c r="NES2" s="735"/>
      <c r="NET2" s="735"/>
      <c r="NEU2" s="735"/>
      <c r="NEV2" s="735"/>
      <c r="NEW2" s="735"/>
      <c r="NEX2" s="735"/>
      <c r="NEY2" s="735"/>
      <c r="NEZ2" s="735"/>
      <c r="NFA2" s="735"/>
      <c r="NFB2" s="735"/>
      <c r="NFC2" s="735"/>
      <c r="NFD2" s="735"/>
      <c r="NFE2" s="735"/>
      <c r="NFF2" s="735"/>
      <c r="NFG2" s="735"/>
      <c r="NFH2" s="735"/>
      <c r="NFI2" s="735"/>
      <c r="NFJ2" s="735"/>
      <c r="NFK2" s="735"/>
      <c r="NFL2" s="735"/>
      <c r="NFM2" s="735"/>
      <c r="NFN2" s="735"/>
      <c r="NFO2" s="735"/>
      <c r="NFP2" s="735"/>
      <c r="NFQ2" s="735"/>
      <c r="NFR2" s="735"/>
      <c r="NFS2" s="735"/>
      <c r="NFT2" s="735"/>
      <c r="NFU2" s="735"/>
      <c r="NFV2" s="735"/>
      <c r="NFW2" s="735"/>
      <c r="NFX2" s="735"/>
      <c r="NFY2" s="735"/>
      <c r="NFZ2" s="735"/>
      <c r="NGA2" s="735"/>
      <c r="NGB2" s="735"/>
      <c r="NGC2" s="735"/>
      <c r="NGD2" s="735"/>
      <c r="NGE2" s="735"/>
      <c r="NGF2" s="735"/>
      <c r="NGG2" s="735"/>
      <c r="NGH2" s="735"/>
      <c r="NGI2" s="735"/>
      <c r="NGJ2" s="735"/>
      <c r="NGK2" s="735"/>
      <c r="NGL2" s="735"/>
      <c r="NGM2" s="735"/>
      <c r="NGN2" s="735"/>
      <c r="NGO2" s="735"/>
      <c r="NGP2" s="735"/>
      <c r="NGQ2" s="735"/>
      <c r="NGR2" s="735"/>
      <c r="NGS2" s="735"/>
      <c r="NGT2" s="735"/>
      <c r="NGU2" s="735"/>
      <c r="NGV2" s="735"/>
      <c r="NGW2" s="735"/>
      <c r="NGX2" s="735"/>
      <c r="NGY2" s="735"/>
      <c r="NGZ2" s="735"/>
      <c r="NHA2" s="735"/>
      <c r="NHB2" s="735"/>
      <c r="NHC2" s="735"/>
      <c r="NHD2" s="735"/>
      <c r="NHE2" s="735"/>
      <c r="NHF2" s="735"/>
      <c r="NHG2" s="735"/>
      <c r="NHH2" s="735"/>
      <c r="NHI2" s="735"/>
      <c r="NHJ2" s="735"/>
      <c r="NHK2" s="735"/>
      <c r="NHL2" s="735"/>
      <c r="NHM2" s="735"/>
      <c r="NHN2" s="735"/>
      <c r="NHO2" s="735"/>
      <c r="NHP2" s="735"/>
      <c r="NHQ2" s="735"/>
      <c r="NHR2" s="735"/>
      <c r="NHS2" s="735"/>
      <c r="NHT2" s="735"/>
      <c r="NHU2" s="735"/>
      <c r="NHV2" s="735"/>
      <c r="NHW2" s="735"/>
      <c r="NHX2" s="735"/>
      <c r="NHY2" s="735"/>
      <c r="NHZ2" s="735"/>
      <c r="NIA2" s="735"/>
      <c r="NIB2" s="735"/>
      <c r="NIC2" s="735"/>
      <c r="NID2" s="735"/>
      <c r="NIE2" s="735"/>
      <c r="NIF2" s="735"/>
      <c r="NIG2" s="735"/>
      <c r="NIH2" s="735"/>
      <c r="NII2" s="735"/>
      <c r="NIJ2" s="735"/>
      <c r="NIK2" s="735"/>
      <c r="NIL2" s="735"/>
      <c r="NIM2" s="735"/>
      <c r="NIN2" s="735"/>
      <c r="NIO2" s="735"/>
      <c r="NIP2" s="735"/>
      <c r="NIQ2" s="735"/>
      <c r="NIR2" s="735"/>
      <c r="NIS2" s="735"/>
      <c r="NIT2" s="735"/>
      <c r="NIU2" s="735"/>
      <c r="NIV2" s="735"/>
      <c r="NIW2" s="735"/>
      <c r="NIX2" s="735"/>
      <c r="NIY2" s="735"/>
      <c r="NIZ2" s="735"/>
      <c r="NJA2" s="735"/>
      <c r="NJB2" s="735"/>
      <c r="NJC2" s="735"/>
      <c r="NJD2" s="735"/>
      <c r="NJE2" s="735"/>
      <c r="NJF2" s="735"/>
      <c r="NJG2" s="735"/>
      <c r="NJH2" s="735"/>
      <c r="NJI2" s="735"/>
      <c r="NJJ2" s="735"/>
      <c r="NJK2" s="735"/>
      <c r="NJL2" s="735"/>
      <c r="NJM2" s="735"/>
      <c r="NJN2" s="735"/>
      <c r="NJO2" s="735"/>
      <c r="NJP2" s="735"/>
      <c r="NJQ2" s="735"/>
      <c r="NJR2" s="735"/>
      <c r="NJS2" s="735"/>
      <c r="NJT2" s="735"/>
      <c r="NJU2" s="735"/>
      <c r="NJV2" s="735"/>
      <c r="NJW2" s="735"/>
      <c r="NJX2" s="735"/>
      <c r="NJY2" s="735"/>
      <c r="NJZ2" s="735"/>
      <c r="NKA2" s="735"/>
      <c r="NKB2" s="735"/>
      <c r="NKC2" s="735"/>
      <c r="NKD2" s="735"/>
      <c r="NKE2" s="735"/>
      <c r="NKF2" s="735"/>
      <c r="NKG2" s="735"/>
      <c r="NKH2" s="735"/>
      <c r="NKI2" s="735"/>
      <c r="NKJ2" s="735"/>
      <c r="NKK2" s="735"/>
      <c r="NKL2" s="735"/>
      <c r="NKM2" s="735"/>
      <c r="NKN2" s="735"/>
      <c r="NKO2" s="735"/>
      <c r="NKP2" s="735"/>
      <c r="NKQ2" s="735"/>
      <c r="NKR2" s="735"/>
      <c r="NKS2" s="735"/>
      <c r="NKT2" s="735"/>
      <c r="NKU2" s="735"/>
      <c r="NKV2" s="735"/>
      <c r="NKW2" s="735"/>
      <c r="NKX2" s="735"/>
      <c r="NKY2" s="735"/>
      <c r="NKZ2" s="735"/>
      <c r="NLA2" s="735"/>
      <c r="NLB2" s="735"/>
      <c r="NLC2" s="735"/>
      <c r="NLD2" s="735"/>
      <c r="NLE2" s="735"/>
      <c r="NLF2" s="735"/>
      <c r="NLG2" s="735"/>
      <c r="NLH2" s="735"/>
      <c r="NLI2" s="735"/>
      <c r="NLJ2" s="735"/>
      <c r="NLK2" s="735"/>
      <c r="NLL2" s="735"/>
      <c r="NLM2" s="735"/>
      <c r="NLN2" s="735"/>
      <c r="NLO2" s="735"/>
      <c r="NLP2" s="735"/>
      <c r="NLQ2" s="735"/>
      <c r="NLR2" s="735"/>
      <c r="NLS2" s="735"/>
      <c r="NLT2" s="735"/>
      <c r="NLU2" s="735"/>
      <c r="NLV2" s="735"/>
      <c r="NLW2" s="735"/>
      <c r="NLX2" s="735"/>
      <c r="NLY2" s="735"/>
      <c r="NLZ2" s="735"/>
      <c r="NMA2" s="735"/>
      <c r="NMB2" s="735"/>
      <c r="NMC2" s="735"/>
      <c r="NMD2" s="735"/>
      <c r="NME2" s="735"/>
      <c r="NMF2" s="735"/>
      <c r="NMG2" s="735"/>
      <c r="NMH2" s="735"/>
      <c r="NMI2" s="735"/>
      <c r="NMJ2" s="735"/>
      <c r="NMK2" s="735"/>
      <c r="NML2" s="735"/>
      <c r="NMM2" s="735"/>
      <c r="NMN2" s="735"/>
      <c r="NMO2" s="735"/>
      <c r="NMP2" s="735"/>
      <c r="NMQ2" s="735"/>
      <c r="NMR2" s="735"/>
      <c r="NMS2" s="735"/>
      <c r="NMT2" s="735"/>
      <c r="NMU2" s="735"/>
      <c r="NMV2" s="735"/>
      <c r="NMW2" s="735"/>
      <c r="NMX2" s="735"/>
      <c r="NMY2" s="735"/>
      <c r="NMZ2" s="735"/>
      <c r="NNA2" s="735"/>
      <c r="NNB2" s="735"/>
      <c r="NNC2" s="735"/>
      <c r="NND2" s="735"/>
      <c r="NNE2" s="735"/>
      <c r="NNF2" s="735"/>
      <c r="NNG2" s="735"/>
      <c r="NNH2" s="735"/>
      <c r="NNI2" s="735"/>
      <c r="NNJ2" s="735"/>
      <c r="NNK2" s="735"/>
      <c r="NNL2" s="735"/>
      <c r="NNM2" s="735"/>
      <c r="NNN2" s="735"/>
      <c r="NNO2" s="735"/>
      <c r="NNP2" s="735"/>
      <c r="NNQ2" s="735"/>
      <c r="NNR2" s="735"/>
      <c r="NNS2" s="735"/>
      <c r="NNT2" s="735"/>
      <c r="NNU2" s="735"/>
      <c r="NNV2" s="735"/>
      <c r="NNW2" s="735"/>
      <c r="NNX2" s="735"/>
      <c r="NNY2" s="735"/>
      <c r="NNZ2" s="735"/>
      <c r="NOA2" s="735"/>
      <c r="NOB2" s="735"/>
      <c r="NOC2" s="735"/>
      <c r="NOD2" s="735"/>
      <c r="NOE2" s="735"/>
      <c r="NOF2" s="735"/>
      <c r="NOG2" s="735"/>
      <c r="NOH2" s="735"/>
      <c r="NOI2" s="735"/>
      <c r="NOJ2" s="735"/>
      <c r="NOK2" s="735"/>
      <c r="NOL2" s="735"/>
      <c r="NOM2" s="735"/>
      <c r="NON2" s="735"/>
      <c r="NOO2" s="735"/>
      <c r="NOP2" s="735"/>
      <c r="NOQ2" s="735"/>
      <c r="NOR2" s="735"/>
      <c r="NOS2" s="735"/>
      <c r="NOT2" s="735"/>
      <c r="NOU2" s="735"/>
      <c r="NOV2" s="735"/>
      <c r="NOW2" s="735"/>
      <c r="NOX2" s="735"/>
      <c r="NOY2" s="735"/>
      <c r="NOZ2" s="735"/>
      <c r="NPA2" s="735"/>
      <c r="NPB2" s="735"/>
      <c r="NPC2" s="735"/>
      <c r="NPD2" s="735"/>
      <c r="NPE2" s="735"/>
      <c r="NPF2" s="735"/>
      <c r="NPG2" s="735"/>
      <c r="NPH2" s="735"/>
      <c r="NPI2" s="735"/>
      <c r="NPJ2" s="735"/>
      <c r="NPK2" s="735"/>
      <c r="NPL2" s="735"/>
      <c r="NPM2" s="735"/>
      <c r="NPN2" s="735"/>
      <c r="NPO2" s="735"/>
      <c r="NPP2" s="735"/>
      <c r="NPQ2" s="735"/>
      <c r="NPR2" s="735"/>
      <c r="NPS2" s="735"/>
      <c r="NPT2" s="735"/>
      <c r="NPU2" s="735"/>
      <c r="NPV2" s="735"/>
      <c r="NPW2" s="735"/>
      <c r="NPX2" s="735"/>
      <c r="NPY2" s="735"/>
      <c r="NPZ2" s="735"/>
      <c r="NQA2" s="735"/>
      <c r="NQB2" s="735"/>
      <c r="NQC2" s="735"/>
      <c r="NQD2" s="735"/>
      <c r="NQE2" s="735"/>
      <c r="NQF2" s="735"/>
      <c r="NQG2" s="735"/>
      <c r="NQH2" s="735"/>
      <c r="NQI2" s="735"/>
      <c r="NQJ2" s="735"/>
      <c r="NQK2" s="735"/>
      <c r="NQL2" s="735"/>
      <c r="NQM2" s="735"/>
      <c r="NQN2" s="735"/>
      <c r="NQO2" s="735"/>
      <c r="NQP2" s="735"/>
      <c r="NQQ2" s="735"/>
      <c r="NQR2" s="735"/>
      <c r="NQS2" s="735"/>
      <c r="NQT2" s="735"/>
      <c r="NQU2" s="735"/>
      <c r="NQV2" s="735"/>
      <c r="NQW2" s="735"/>
      <c r="NQX2" s="735"/>
      <c r="NQY2" s="735"/>
      <c r="NQZ2" s="735"/>
      <c r="NRA2" s="735"/>
      <c r="NRB2" s="735"/>
      <c r="NRC2" s="735"/>
      <c r="NRD2" s="735"/>
      <c r="NRE2" s="735"/>
      <c r="NRF2" s="735"/>
      <c r="NRG2" s="735"/>
      <c r="NRH2" s="735"/>
      <c r="NRI2" s="735"/>
      <c r="NRJ2" s="735"/>
      <c r="NRK2" s="735"/>
      <c r="NRL2" s="735"/>
      <c r="NRM2" s="735"/>
      <c r="NRN2" s="735"/>
      <c r="NRO2" s="735"/>
      <c r="NRP2" s="735"/>
      <c r="NRQ2" s="735"/>
      <c r="NRR2" s="735"/>
      <c r="NRS2" s="735"/>
      <c r="NRT2" s="735"/>
      <c r="NRU2" s="735"/>
      <c r="NRV2" s="735"/>
      <c r="NRW2" s="735"/>
      <c r="NRX2" s="735"/>
      <c r="NRY2" s="735"/>
      <c r="NRZ2" s="735"/>
      <c r="NSA2" s="735"/>
      <c r="NSB2" s="735"/>
      <c r="NSC2" s="735"/>
      <c r="NSD2" s="735"/>
      <c r="NSE2" s="735"/>
      <c r="NSF2" s="735"/>
      <c r="NSG2" s="735"/>
      <c r="NSH2" s="735"/>
      <c r="NSI2" s="735"/>
      <c r="NSJ2" s="735"/>
      <c r="NSK2" s="735"/>
      <c r="NSL2" s="735"/>
      <c r="NSM2" s="735"/>
      <c r="NSN2" s="735"/>
      <c r="NSO2" s="735"/>
      <c r="NSP2" s="735"/>
      <c r="NSQ2" s="735"/>
      <c r="NSR2" s="735"/>
      <c r="NSS2" s="735"/>
      <c r="NST2" s="735"/>
      <c r="NSU2" s="735"/>
      <c r="NSV2" s="735"/>
      <c r="NSW2" s="735"/>
      <c r="NSX2" s="735"/>
      <c r="NSY2" s="735"/>
      <c r="NSZ2" s="735"/>
      <c r="NTA2" s="735"/>
      <c r="NTB2" s="735"/>
      <c r="NTC2" s="735"/>
      <c r="NTD2" s="735"/>
      <c r="NTE2" s="735"/>
      <c r="NTF2" s="735"/>
      <c r="NTG2" s="735"/>
      <c r="NTH2" s="735"/>
      <c r="NTI2" s="735"/>
      <c r="NTJ2" s="735"/>
      <c r="NTK2" s="735"/>
      <c r="NTL2" s="735"/>
      <c r="NTM2" s="735"/>
      <c r="NTN2" s="735"/>
      <c r="NTO2" s="735"/>
      <c r="NTP2" s="735"/>
      <c r="NTQ2" s="735"/>
      <c r="NTR2" s="735"/>
      <c r="NTS2" s="735"/>
      <c r="NTT2" s="735"/>
      <c r="NTU2" s="735"/>
      <c r="NTV2" s="735"/>
      <c r="NTW2" s="735"/>
      <c r="NTX2" s="735"/>
      <c r="NTY2" s="735"/>
      <c r="NTZ2" s="735"/>
      <c r="NUA2" s="735"/>
      <c r="NUB2" s="735"/>
      <c r="NUC2" s="735"/>
      <c r="NUD2" s="735"/>
      <c r="NUE2" s="735"/>
      <c r="NUF2" s="735"/>
      <c r="NUG2" s="735"/>
      <c r="NUH2" s="735"/>
      <c r="NUI2" s="735"/>
      <c r="NUJ2" s="735"/>
      <c r="NUK2" s="735"/>
      <c r="NUL2" s="735"/>
      <c r="NUM2" s="735"/>
      <c r="NUN2" s="735"/>
      <c r="NUO2" s="735"/>
      <c r="NUP2" s="735"/>
      <c r="NUQ2" s="735"/>
      <c r="NUR2" s="735"/>
      <c r="NUS2" s="735"/>
      <c r="NUT2" s="735"/>
      <c r="NUU2" s="735"/>
      <c r="NUV2" s="735"/>
      <c r="NUW2" s="735"/>
      <c r="NUX2" s="735"/>
      <c r="NUY2" s="735"/>
      <c r="NUZ2" s="735"/>
      <c r="NVA2" s="735"/>
      <c r="NVB2" s="735"/>
      <c r="NVC2" s="735"/>
      <c r="NVD2" s="735"/>
      <c r="NVE2" s="735"/>
      <c r="NVF2" s="735"/>
      <c r="NVG2" s="735"/>
      <c r="NVH2" s="735"/>
      <c r="NVI2" s="735"/>
      <c r="NVJ2" s="735"/>
      <c r="NVK2" s="735"/>
      <c r="NVL2" s="735"/>
      <c r="NVM2" s="735"/>
      <c r="NVN2" s="735"/>
      <c r="NVO2" s="735"/>
      <c r="NVP2" s="735"/>
      <c r="NVQ2" s="735"/>
      <c r="NVR2" s="735"/>
      <c r="NVS2" s="735"/>
      <c r="NVT2" s="735"/>
      <c r="NVU2" s="735"/>
      <c r="NVV2" s="735"/>
      <c r="NVW2" s="735"/>
      <c r="NVX2" s="735"/>
      <c r="NVY2" s="735"/>
      <c r="NVZ2" s="735"/>
      <c r="NWA2" s="735"/>
      <c r="NWB2" s="735"/>
      <c r="NWC2" s="735"/>
      <c r="NWD2" s="735"/>
      <c r="NWE2" s="735"/>
      <c r="NWF2" s="735"/>
      <c r="NWG2" s="735"/>
      <c r="NWH2" s="735"/>
      <c r="NWI2" s="735"/>
      <c r="NWJ2" s="735"/>
      <c r="NWK2" s="735"/>
      <c r="NWL2" s="735"/>
      <c r="NWM2" s="735"/>
      <c r="NWN2" s="735"/>
      <c r="NWO2" s="735"/>
      <c r="NWP2" s="735"/>
      <c r="NWQ2" s="735"/>
      <c r="NWR2" s="735"/>
      <c r="NWS2" s="735"/>
      <c r="NWT2" s="735"/>
      <c r="NWU2" s="735"/>
      <c r="NWV2" s="735"/>
      <c r="NWW2" s="735"/>
      <c r="NWX2" s="735"/>
      <c r="NWY2" s="735"/>
      <c r="NWZ2" s="735"/>
      <c r="NXA2" s="735"/>
      <c r="NXB2" s="735"/>
      <c r="NXC2" s="735"/>
      <c r="NXD2" s="735"/>
      <c r="NXE2" s="735"/>
      <c r="NXF2" s="735"/>
      <c r="NXG2" s="735"/>
      <c r="NXH2" s="735"/>
      <c r="NXI2" s="735"/>
      <c r="NXJ2" s="735"/>
      <c r="NXK2" s="735"/>
      <c r="NXL2" s="735"/>
      <c r="NXM2" s="735"/>
      <c r="NXN2" s="735"/>
      <c r="NXO2" s="735"/>
      <c r="NXP2" s="735"/>
      <c r="NXQ2" s="735"/>
      <c r="NXR2" s="735"/>
      <c r="NXS2" s="735"/>
      <c r="NXT2" s="735"/>
      <c r="NXU2" s="735"/>
      <c r="NXV2" s="735"/>
      <c r="NXW2" s="735"/>
      <c r="NXX2" s="735"/>
      <c r="NXY2" s="735"/>
      <c r="NXZ2" s="735"/>
      <c r="NYA2" s="735"/>
      <c r="NYB2" s="735"/>
      <c r="NYC2" s="735"/>
      <c r="NYD2" s="735"/>
      <c r="NYE2" s="735"/>
      <c r="NYF2" s="735"/>
      <c r="NYG2" s="735"/>
      <c r="NYH2" s="735"/>
      <c r="NYI2" s="735"/>
      <c r="NYJ2" s="735"/>
      <c r="NYK2" s="735"/>
      <c r="NYL2" s="735"/>
      <c r="NYM2" s="735"/>
      <c r="NYN2" s="735"/>
      <c r="NYO2" s="735"/>
      <c r="NYP2" s="735"/>
      <c r="NYQ2" s="735"/>
      <c r="NYR2" s="735"/>
      <c r="NYS2" s="735"/>
      <c r="NYT2" s="735"/>
      <c r="NYU2" s="735"/>
      <c r="NYV2" s="735"/>
      <c r="NYW2" s="735"/>
      <c r="NYX2" s="735"/>
      <c r="NYY2" s="735"/>
      <c r="NYZ2" s="735"/>
      <c r="NZA2" s="735"/>
      <c r="NZB2" s="735"/>
      <c r="NZC2" s="735"/>
      <c r="NZD2" s="735"/>
      <c r="NZE2" s="735"/>
      <c r="NZF2" s="735"/>
      <c r="NZG2" s="735"/>
      <c r="NZH2" s="735"/>
      <c r="NZI2" s="735"/>
      <c r="NZJ2" s="735"/>
      <c r="NZK2" s="735"/>
      <c r="NZL2" s="735"/>
      <c r="NZM2" s="735"/>
      <c r="NZN2" s="735"/>
      <c r="NZO2" s="735"/>
      <c r="NZP2" s="735"/>
      <c r="NZQ2" s="735"/>
      <c r="NZR2" s="735"/>
      <c r="NZS2" s="735"/>
      <c r="NZT2" s="735"/>
      <c r="NZU2" s="735"/>
      <c r="NZV2" s="735"/>
      <c r="NZW2" s="735"/>
      <c r="NZX2" s="735"/>
      <c r="NZY2" s="735"/>
      <c r="NZZ2" s="735"/>
      <c r="OAA2" s="735"/>
      <c r="OAB2" s="735"/>
      <c r="OAC2" s="735"/>
      <c r="OAD2" s="735"/>
      <c r="OAE2" s="735"/>
      <c r="OAF2" s="735"/>
      <c r="OAG2" s="735"/>
      <c r="OAH2" s="735"/>
      <c r="OAI2" s="735"/>
      <c r="OAJ2" s="735"/>
      <c r="OAK2" s="735"/>
      <c r="OAL2" s="735"/>
      <c r="OAM2" s="735"/>
      <c r="OAN2" s="735"/>
      <c r="OAO2" s="735"/>
      <c r="OAP2" s="735"/>
      <c r="OAQ2" s="735"/>
      <c r="OAR2" s="735"/>
      <c r="OAS2" s="735"/>
      <c r="OAT2" s="735"/>
      <c r="OAU2" s="735"/>
      <c r="OAV2" s="735"/>
      <c r="OAW2" s="735"/>
      <c r="OAX2" s="735"/>
      <c r="OAY2" s="735"/>
      <c r="OAZ2" s="735"/>
      <c r="OBA2" s="735"/>
      <c r="OBB2" s="735"/>
      <c r="OBC2" s="735"/>
      <c r="OBD2" s="735"/>
      <c r="OBE2" s="735"/>
      <c r="OBF2" s="735"/>
      <c r="OBG2" s="735"/>
      <c r="OBH2" s="735"/>
      <c r="OBI2" s="735"/>
      <c r="OBJ2" s="735"/>
      <c r="OBK2" s="735"/>
      <c r="OBL2" s="735"/>
      <c r="OBM2" s="735"/>
      <c r="OBN2" s="735"/>
      <c r="OBO2" s="735"/>
      <c r="OBP2" s="735"/>
      <c r="OBQ2" s="735"/>
      <c r="OBR2" s="735"/>
      <c r="OBS2" s="735"/>
      <c r="OBT2" s="735"/>
      <c r="OBU2" s="735"/>
      <c r="OBV2" s="735"/>
      <c r="OBW2" s="735"/>
      <c r="OBX2" s="735"/>
      <c r="OBY2" s="735"/>
      <c r="OBZ2" s="735"/>
      <c r="OCA2" s="735"/>
      <c r="OCB2" s="735"/>
      <c r="OCC2" s="735"/>
      <c r="OCD2" s="735"/>
      <c r="OCE2" s="735"/>
      <c r="OCF2" s="735"/>
      <c r="OCG2" s="735"/>
      <c r="OCH2" s="735"/>
      <c r="OCI2" s="735"/>
      <c r="OCJ2" s="735"/>
      <c r="OCK2" s="735"/>
      <c r="OCL2" s="735"/>
      <c r="OCM2" s="735"/>
      <c r="OCN2" s="735"/>
      <c r="OCO2" s="735"/>
      <c r="OCP2" s="735"/>
      <c r="OCQ2" s="735"/>
      <c r="OCR2" s="735"/>
      <c r="OCS2" s="735"/>
      <c r="OCT2" s="735"/>
      <c r="OCU2" s="735"/>
      <c r="OCV2" s="735"/>
      <c r="OCW2" s="735"/>
      <c r="OCX2" s="735"/>
      <c r="OCY2" s="735"/>
      <c r="OCZ2" s="735"/>
      <c r="ODA2" s="735"/>
      <c r="ODB2" s="735"/>
      <c r="ODC2" s="735"/>
      <c r="ODD2" s="735"/>
      <c r="ODE2" s="735"/>
      <c r="ODF2" s="735"/>
      <c r="ODG2" s="735"/>
      <c r="ODH2" s="735"/>
      <c r="ODI2" s="735"/>
      <c r="ODJ2" s="735"/>
      <c r="ODK2" s="735"/>
      <c r="ODL2" s="735"/>
      <c r="ODM2" s="735"/>
      <c r="ODN2" s="735"/>
      <c r="ODO2" s="735"/>
      <c r="ODP2" s="735"/>
      <c r="ODQ2" s="735"/>
      <c r="ODR2" s="735"/>
      <c r="ODS2" s="735"/>
      <c r="ODT2" s="735"/>
      <c r="ODU2" s="735"/>
      <c r="ODV2" s="735"/>
      <c r="ODW2" s="735"/>
      <c r="ODX2" s="735"/>
      <c r="ODY2" s="735"/>
      <c r="ODZ2" s="735"/>
      <c r="OEA2" s="735"/>
      <c r="OEB2" s="735"/>
      <c r="OEC2" s="735"/>
      <c r="OED2" s="735"/>
      <c r="OEE2" s="735"/>
      <c r="OEF2" s="735"/>
      <c r="OEG2" s="735"/>
      <c r="OEH2" s="735"/>
      <c r="OEI2" s="735"/>
      <c r="OEJ2" s="735"/>
      <c r="OEK2" s="735"/>
      <c r="OEL2" s="735"/>
      <c r="OEM2" s="735"/>
      <c r="OEN2" s="735"/>
      <c r="OEO2" s="735"/>
      <c r="OEP2" s="735"/>
      <c r="OEQ2" s="735"/>
      <c r="OER2" s="735"/>
      <c r="OES2" s="735"/>
      <c r="OET2" s="735"/>
      <c r="OEU2" s="735"/>
      <c r="OEV2" s="735"/>
      <c r="OEW2" s="735"/>
      <c r="OEX2" s="735"/>
      <c r="OEY2" s="735"/>
      <c r="OEZ2" s="735"/>
      <c r="OFA2" s="735"/>
      <c r="OFB2" s="735"/>
      <c r="OFC2" s="735"/>
      <c r="OFD2" s="735"/>
      <c r="OFE2" s="735"/>
      <c r="OFF2" s="735"/>
      <c r="OFG2" s="735"/>
      <c r="OFH2" s="735"/>
      <c r="OFI2" s="735"/>
      <c r="OFJ2" s="735"/>
      <c r="OFK2" s="735"/>
      <c r="OFL2" s="735"/>
      <c r="OFM2" s="735"/>
      <c r="OFN2" s="735"/>
      <c r="OFO2" s="735"/>
      <c r="OFP2" s="735"/>
      <c r="OFQ2" s="735"/>
      <c r="OFR2" s="735"/>
      <c r="OFS2" s="735"/>
      <c r="OFT2" s="735"/>
      <c r="OFU2" s="735"/>
      <c r="OFV2" s="735"/>
      <c r="OFW2" s="735"/>
      <c r="OFX2" s="735"/>
      <c r="OFY2" s="735"/>
      <c r="OFZ2" s="735"/>
      <c r="OGA2" s="735"/>
      <c r="OGB2" s="735"/>
      <c r="OGC2" s="735"/>
      <c r="OGD2" s="735"/>
      <c r="OGE2" s="735"/>
      <c r="OGF2" s="735"/>
      <c r="OGG2" s="735"/>
      <c r="OGH2" s="735"/>
      <c r="OGI2" s="735"/>
      <c r="OGJ2" s="735"/>
      <c r="OGK2" s="735"/>
      <c r="OGL2" s="735"/>
      <c r="OGM2" s="735"/>
      <c r="OGN2" s="735"/>
      <c r="OGO2" s="735"/>
      <c r="OGP2" s="735"/>
      <c r="OGQ2" s="735"/>
      <c r="OGR2" s="735"/>
      <c r="OGS2" s="735"/>
      <c r="OGT2" s="735"/>
      <c r="OGU2" s="735"/>
      <c r="OGV2" s="735"/>
      <c r="OGW2" s="735"/>
      <c r="OGX2" s="735"/>
      <c r="OGY2" s="735"/>
      <c r="OGZ2" s="735"/>
      <c r="OHA2" s="735"/>
      <c r="OHB2" s="735"/>
      <c r="OHC2" s="735"/>
      <c r="OHD2" s="735"/>
      <c r="OHE2" s="735"/>
      <c r="OHF2" s="735"/>
      <c r="OHG2" s="735"/>
      <c r="OHH2" s="735"/>
      <c r="OHI2" s="735"/>
      <c r="OHJ2" s="735"/>
      <c r="OHK2" s="735"/>
      <c r="OHL2" s="735"/>
      <c r="OHM2" s="735"/>
      <c r="OHN2" s="735"/>
      <c r="OHO2" s="735"/>
      <c r="OHP2" s="735"/>
      <c r="OHQ2" s="735"/>
      <c r="OHR2" s="735"/>
      <c r="OHS2" s="735"/>
      <c r="OHT2" s="735"/>
      <c r="OHU2" s="735"/>
      <c r="OHV2" s="735"/>
      <c r="OHW2" s="735"/>
      <c r="OHX2" s="735"/>
      <c r="OHY2" s="735"/>
      <c r="OHZ2" s="735"/>
      <c r="OIA2" s="735"/>
      <c r="OIB2" s="735"/>
      <c r="OIC2" s="735"/>
      <c r="OID2" s="735"/>
      <c r="OIE2" s="735"/>
      <c r="OIF2" s="735"/>
      <c r="OIG2" s="735"/>
      <c r="OIH2" s="735"/>
      <c r="OII2" s="735"/>
      <c r="OIJ2" s="735"/>
      <c r="OIK2" s="735"/>
      <c r="OIL2" s="735"/>
      <c r="OIM2" s="735"/>
      <c r="OIN2" s="735"/>
      <c r="OIO2" s="735"/>
      <c r="OIP2" s="735"/>
      <c r="OIQ2" s="735"/>
      <c r="OIR2" s="735"/>
      <c r="OIS2" s="735"/>
      <c r="OIT2" s="735"/>
      <c r="OIU2" s="735"/>
      <c r="OIV2" s="735"/>
      <c r="OIW2" s="735"/>
      <c r="OIX2" s="735"/>
      <c r="OIY2" s="735"/>
      <c r="OIZ2" s="735"/>
      <c r="OJA2" s="735"/>
      <c r="OJB2" s="735"/>
      <c r="OJC2" s="735"/>
      <c r="OJD2" s="735"/>
      <c r="OJE2" s="735"/>
      <c r="OJF2" s="735"/>
      <c r="OJG2" s="735"/>
      <c r="OJH2" s="735"/>
      <c r="OJI2" s="735"/>
      <c r="OJJ2" s="735"/>
      <c r="OJK2" s="735"/>
      <c r="OJL2" s="735"/>
      <c r="OJM2" s="735"/>
      <c r="OJN2" s="735"/>
      <c r="OJO2" s="735"/>
      <c r="OJP2" s="735"/>
      <c r="OJQ2" s="735"/>
      <c r="OJR2" s="735"/>
      <c r="OJS2" s="735"/>
      <c r="OJT2" s="735"/>
      <c r="OJU2" s="735"/>
      <c r="OJV2" s="735"/>
      <c r="OJW2" s="735"/>
      <c r="OJX2" s="735"/>
      <c r="OJY2" s="735"/>
      <c r="OJZ2" s="735"/>
      <c r="OKA2" s="735"/>
      <c r="OKB2" s="735"/>
      <c r="OKC2" s="735"/>
      <c r="OKD2" s="735"/>
      <c r="OKE2" s="735"/>
      <c r="OKF2" s="735"/>
      <c r="OKG2" s="735"/>
      <c r="OKH2" s="735"/>
      <c r="OKI2" s="735"/>
      <c r="OKJ2" s="735"/>
      <c r="OKK2" s="735"/>
      <c r="OKL2" s="735"/>
      <c r="OKM2" s="735"/>
      <c r="OKN2" s="735"/>
      <c r="OKO2" s="735"/>
      <c r="OKP2" s="735"/>
      <c r="OKQ2" s="735"/>
      <c r="OKR2" s="735"/>
      <c r="OKS2" s="735"/>
      <c r="OKT2" s="735"/>
      <c r="OKU2" s="735"/>
      <c r="OKV2" s="735"/>
      <c r="OKW2" s="735"/>
      <c r="OKX2" s="735"/>
      <c r="OKY2" s="735"/>
      <c r="OKZ2" s="735"/>
      <c r="OLA2" s="735"/>
      <c r="OLB2" s="735"/>
      <c r="OLC2" s="735"/>
      <c r="OLD2" s="735"/>
      <c r="OLE2" s="735"/>
      <c r="OLF2" s="735"/>
      <c r="OLG2" s="735"/>
      <c r="OLH2" s="735"/>
      <c r="OLI2" s="735"/>
      <c r="OLJ2" s="735"/>
      <c r="OLK2" s="735"/>
      <c r="OLL2" s="735"/>
      <c r="OLM2" s="735"/>
      <c r="OLN2" s="735"/>
      <c r="OLO2" s="735"/>
      <c r="OLP2" s="735"/>
      <c r="OLQ2" s="735"/>
      <c r="OLR2" s="735"/>
      <c r="OLS2" s="735"/>
      <c r="OLT2" s="735"/>
      <c r="OLU2" s="735"/>
      <c r="OLV2" s="735"/>
      <c r="OLW2" s="735"/>
      <c r="OLX2" s="735"/>
      <c r="OLY2" s="735"/>
      <c r="OLZ2" s="735"/>
      <c r="OMA2" s="735"/>
      <c r="OMB2" s="735"/>
      <c r="OMC2" s="735"/>
      <c r="OMD2" s="735"/>
      <c r="OME2" s="735"/>
      <c r="OMF2" s="735"/>
      <c r="OMG2" s="735"/>
      <c r="OMH2" s="735"/>
      <c r="OMI2" s="735"/>
      <c r="OMJ2" s="735"/>
      <c r="OMK2" s="735"/>
      <c r="OML2" s="735"/>
      <c r="OMM2" s="735"/>
      <c r="OMN2" s="735"/>
      <c r="OMO2" s="735"/>
      <c r="OMP2" s="735"/>
      <c r="OMQ2" s="735"/>
      <c r="OMR2" s="735"/>
      <c r="OMS2" s="735"/>
      <c r="OMT2" s="735"/>
      <c r="OMU2" s="735"/>
      <c r="OMV2" s="735"/>
      <c r="OMW2" s="735"/>
      <c r="OMX2" s="735"/>
      <c r="OMY2" s="735"/>
      <c r="OMZ2" s="735"/>
      <c r="ONA2" s="735"/>
      <c r="ONB2" s="735"/>
      <c r="ONC2" s="735"/>
      <c r="OND2" s="735"/>
      <c r="ONE2" s="735"/>
      <c r="ONF2" s="735"/>
      <c r="ONG2" s="735"/>
      <c r="ONH2" s="735"/>
      <c r="ONI2" s="735"/>
      <c r="ONJ2" s="735"/>
      <c r="ONK2" s="735"/>
      <c r="ONL2" s="735"/>
      <c r="ONM2" s="735"/>
      <c r="ONN2" s="735"/>
      <c r="ONO2" s="735"/>
      <c r="ONP2" s="735"/>
      <c r="ONQ2" s="735"/>
      <c r="ONR2" s="735"/>
      <c r="ONS2" s="735"/>
      <c r="ONT2" s="735"/>
      <c r="ONU2" s="735"/>
      <c r="ONV2" s="735"/>
      <c r="ONW2" s="735"/>
      <c r="ONX2" s="735"/>
      <c r="ONY2" s="735"/>
      <c r="ONZ2" s="735"/>
      <c r="OOA2" s="735"/>
      <c r="OOB2" s="735"/>
      <c r="OOC2" s="735"/>
      <c r="OOD2" s="735"/>
      <c r="OOE2" s="735"/>
      <c r="OOF2" s="735"/>
      <c r="OOG2" s="735"/>
      <c r="OOH2" s="735"/>
      <c r="OOI2" s="735"/>
      <c r="OOJ2" s="735"/>
      <c r="OOK2" s="735"/>
      <c r="OOL2" s="735"/>
      <c r="OOM2" s="735"/>
      <c r="OON2" s="735"/>
      <c r="OOO2" s="735"/>
      <c r="OOP2" s="735"/>
      <c r="OOQ2" s="735"/>
      <c r="OOR2" s="735"/>
      <c r="OOS2" s="735"/>
      <c r="OOT2" s="735"/>
      <c r="OOU2" s="735"/>
      <c r="OOV2" s="735"/>
      <c r="OOW2" s="735"/>
      <c r="OOX2" s="735"/>
      <c r="OOY2" s="735"/>
      <c r="OOZ2" s="735"/>
      <c r="OPA2" s="735"/>
      <c r="OPB2" s="735"/>
      <c r="OPC2" s="735"/>
      <c r="OPD2" s="735"/>
      <c r="OPE2" s="735"/>
      <c r="OPF2" s="735"/>
      <c r="OPG2" s="735"/>
      <c r="OPH2" s="735"/>
      <c r="OPI2" s="735"/>
      <c r="OPJ2" s="735"/>
      <c r="OPK2" s="735"/>
      <c r="OPL2" s="735"/>
      <c r="OPM2" s="735"/>
      <c r="OPN2" s="735"/>
      <c r="OPO2" s="735"/>
      <c r="OPP2" s="735"/>
      <c r="OPQ2" s="735"/>
      <c r="OPR2" s="735"/>
      <c r="OPS2" s="735"/>
      <c r="OPT2" s="735"/>
      <c r="OPU2" s="735"/>
      <c r="OPV2" s="735"/>
      <c r="OPW2" s="735"/>
      <c r="OPX2" s="735"/>
      <c r="OPY2" s="735"/>
      <c r="OPZ2" s="735"/>
      <c r="OQA2" s="735"/>
      <c r="OQB2" s="735"/>
      <c r="OQC2" s="735"/>
      <c r="OQD2" s="735"/>
      <c r="OQE2" s="735"/>
      <c r="OQF2" s="735"/>
      <c r="OQG2" s="735"/>
      <c r="OQH2" s="735"/>
      <c r="OQI2" s="735"/>
      <c r="OQJ2" s="735"/>
      <c r="OQK2" s="735"/>
      <c r="OQL2" s="735"/>
      <c r="OQM2" s="735"/>
      <c r="OQN2" s="735"/>
      <c r="OQO2" s="735"/>
      <c r="OQP2" s="735"/>
      <c r="OQQ2" s="735"/>
      <c r="OQR2" s="735"/>
      <c r="OQS2" s="735"/>
      <c r="OQT2" s="735"/>
      <c r="OQU2" s="735"/>
      <c r="OQV2" s="735"/>
      <c r="OQW2" s="735"/>
      <c r="OQX2" s="735"/>
      <c r="OQY2" s="735"/>
      <c r="OQZ2" s="735"/>
      <c r="ORA2" s="735"/>
      <c r="ORB2" s="735"/>
      <c r="ORC2" s="735"/>
      <c r="ORD2" s="735"/>
      <c r="ORE2" s="735"/>
      <c r="ORF2" s="735"/>
      <c r="ORG2" s="735"/>
      <c r="ORH2" s="735"/>
      <c r="ORI2" s="735"/>
      <c r="ORJ2" s="735"/>
      <c r="ORK2" s="735"/>
      <c r="ORL2" s="735"/>
      <c r="ORM2" s="735"/>
      <c r="ORN2" s="735"/>
      <c r="ORO2" s="735"/>
      <c r="ORP2" s="735"/>
      <c r="ORQ2" s="735"/>
      <c r="ORR2" s="735"/>
      <c r="ORS2" s="735"/>
      <c r="ORT2" s="735"/>
      <c r="ORU2" s="735"/>
      <c r="ORV2" s="735"/>
      <c r="ORW2" s="735"/>
      <c r="ORX2" s="735"/>
      <c r="ORY2" s="735"/>
      <c r="ORZ2" s="735"/>
      <c r="OSA2" s="735"/>
      <c r="OSB2" s="735"/>
      <c r="OSC2" s="735"/>
      <c r="OSD2" s="735"/>
      <c r="OSE2" s="735"/>
      <c r="OSF2" s="735"/>
      <c r="OSG2" s="735"/>
      <c r="OSH2" s="735"/>
      <c r="OSI2" s="735"/>
      <c r="OSJ2" s="735"/>
      <c r="OSK2" s="735"/>
      <c r="OSL2" s="735"/>
      <c r="OSM2" s="735"/>
      <c r="OSN2" s="735"/>
      <c r="OSO2" s="735"/>
      <c r="OSP2" s="735"/>
      <c r="OSQ2" s="735"/>
      <c r="OSR2" s="735"/>
      <c r="OSS2" s="735"/>
      <c r="OST2" s="735"/>
      <c r="OSU2" s="735"/>
      <c r="OSV2" s="735"/>
      <c r="OSW2" s="735"/>
      <c r="OSX2" s="735"/>
      <c r="OSY2" s="735"/>
      <c r="OSZ2" s="735"/>
      <c r="OTA2" s="735"/>
      <c r="OTB2" s="735"/>
      <c r="OTC2" s="735"/>
      <c r="OTD2" s="735"/>
      <c r="OTE2" s="735"/>
      <c r="OTF2" s="735"/>
      <c r="OTG2" s="735"/>
      <c r="OTH2" s="735"/>
      <c r="OTI2" s="735"/>
      <c r="OTJ2" s="735"/>
      <c r="OTK2" s="735"/>
      <c r="OTL2" s="735"/>
      <c r="OTM2" s="735"/>
      <c r="OTN2" s="735"/>
      <c r="OTO2" s="735"/>
      <c r="OTP2" s="735"/>
      <c r="OTQ2" s="735"/>
      <c r="OTR2" s="735"/>
      <c r="OTS2" s="735"/>
      <c r="OTT2" s="735"/>
      <c r="OTU2" s="735"/>
      <c r="OTV2" s="735"/>
      <c r="OTW2" s="735"/>
      <c r="OTX2" s="735"/>
      <c r="OTY2" s="735"/>
      <c r="OTZ2" s="735"/>
      <c r="OUA2" s="735"/>
      <c r="OUB2" s="735"/>
      <c r="OUC2" s="735"/>
      <c r="OUD2" s="735"/>
      <c r="OUE2" s="735"/>
      <c r="OUF2" s="735"/>
      <c r="OUG2" s="735"/>
      <c r="OUH2" s="735"/>
      <c r="OUI2" s="735"/>
      <c r="OUJ2" s="735"/>
      <c r="OUK2" s="735"/>
      <c r="OUL2" s="735"/>
      <c r="OUM2" s="735"/>
      <c r="OUN2" s="735"/>
      <c r="OUO2" s="735"/>
      <c r="OUP2" s="735"/>
      <c r="OUQ2" s="735"/>
      <c r="OUR2" s="735"/>
      <c r="OUS2" s="735"/>
      <c r="OUT2" s="735"/>
      <c r="OUU2" s="735"/>
      <c r="OUV2" s="735"/>
      <c r="OUW2" s="735"/>
      <c r="OUX2" s="735"/>
      <c r="OUY2" s="735"/>
      <c r="OUZ2" s="735"/>
      <c r="OVA2" s="735"/>
      <c r="OVB2" s="735"/>
      <c r="OVC2" s="735"/>
      <c r="OVD2" s="735"/>
      <c r="OVE2" s="735"/>
      <c r="OVF2" s="735"/>
      <c r="OVG2" s="735"/>
      <c r="OVH2" s="735"/>
      <c r="OVI2" s="735"/>
      <c r="OVJ2" s="735"/>
      <c r="OVK2" s="735"/>
      <c r="OVL2" s="735"/>
      <c r="OVM2" s="735"/>
      <c r="OVN2" s="735"/>
      <c r="OVO2" s="735"/>
      <c r="OVP2" s="735"/>
      <c r="OVQ2" s="735"/>
      <c r="OVR2" s="735"/>
      <c r="OVS2" s="735"/>
      <c r="OVT2" s="735"/>
      <c r="OVU2" s="735"/>
      <c r="OVV2" s="735"/>
      <c r="OVW2" s="735"/>
      <c r="OVX2" s="735"/>
      <c r="OVY2" s="735"/>
      <c r="OVZ2" s="735"/>
      <c r="OWA2" s="735"/>
      <c r="OWB2" s="735"/>
      <c r="OWC2" s="735"/>
      <c r="OWD2" s="735"/>
      <c r="OWE2" s="735"/>
      <c r="OWF2" s="735"/>
      <c r="OWG2" s="735"/>
      <c r="OWH2" s="735"/>
      <c r="OWI2" s="735"/>
      <c r="OWJ2" s="735"/>
      <c r="OWK2" s="735"/>
      <c r="OWL2" s="735"/>
      <c r="OWM2" s="735"/>
      <c r="OWN2" s="735"/>
      <c r="OWO2" s="735"/>
      <c r="OWP2" s="735"/>
      <c r="OWQ2" s="735"/>
      <c r="OWR2" s="735"/>
      <c r="OWS2" s="735"/>
      <c r="OWT2" s="735"/>
      <c r="OWU2" s="735"/>
      <c r="OWV2" s="735"/>
      <c r="OWW2" s="735"/>
      <c r="OWX2" s="735"/>
      <c r="OWY2" s="735"/>
      <c r="OWZ2" s="735"/>
      <c r="OXA2" s="735"/>
      <c r="OXB2" s="735"/>
      <c r="OXC2" s="735"/>
      <c r="OXD2" s="735"/>
      <c r="OXE2" s="735"/>
      <c r="OXF2" s="735"/>
      <c r="OXG2" s="735"/>
      <c r="OXH2" s="735"/>
      <c r="OXI2" s="735"/>
      <c r="OXJ2" s="735"/>
      <c r="OXK2" s="735"/>
      <c r="OXL2" s="735"/>
      <c r="OXM2" s="735"/>
      <c r="OXN2" s="735"/>
      <c r="OXO2" s="735"/>
      <c r="OXP2" s="735"/>
      <c r="OXQ2" s="735"/>
      <c r="OXR2" s="735"/>
      <c r="OXS2" s="735"/>
      <c r="OXT2" s="735"/>
      <c r="OXU2" s="735"/>
      <c r="OXV2" s="735"/>
      <c r="OXW2" s="735"/>
      <c r="OXX2" s="735"/>
      <c r="OXY2" s="735"/>
      <c r="OXZ2" s="735"/>
      <c r="OYA2" s="735"/>
      <c r="OYB2" s="735"/>
      <c r="OYC2" s="735"/>
      <c r="OYD2" s="735"/>
      <c r="OYE2" s="735"/>
      <c r="OYF2" s="735"/>
      <c r="OYG2" s="735"/>
      <c r="OYH2" s="735"/>
      <c r="OYI2" s="735"/>
      <c r="OYJ2" s="735"/>
      <c r="OYK2" s="735"/>
      <c r="OYL2" s="735"/>
      <c r="OYM2" s="735"/>
      <c r="OYN2" s="735"/>
      <c r="OYO2" s="735"/>
      <c r="OYP2" s="735"/>
      <c r="OYQ2" s="735"/>
      <c r="OYR2" s="735"/>
      <c r="OYS2" s="735"/>
      <c r="OYT2" s="735"/>
      <c r="OYU2" s="735"/>
      <c r="OYV2" s="735"/>
      <c r="OYW2" s="735"/>
      <c r="OYX2" s="735"/>
      <c r="OYY2" s="735"/>
      <c r="OYZ2" s="735"/>
      <c r="OZA2" s="735"/>
      <c r="OZB2" s="735"/>
      <c r="OZC2" s="735"/>
      <c r="OZD2" s="735"/>
      <c r="OZE2" s="735"/>
      <c r="OZF2" s="735"/>
      <c r="OZG2" s="735"/>
      <c r="OZH2" s="735"/>
      <c r="OZI2" s="735"/>
      <c r="OZJ2" s="735"/>
      <c r="OZK2" s="735"/>
      <c r="OZL2" s="735"/>
      <c r="OZM2" s="735"/>
      <c r="OZN2" s="735"/>
      <c r="OZO2" s="735"/>
      <c r="OZP2" s="735"/>
      <c r="OZQ2" s="735"/>
      <c r="OZR2" s="735"/>
      <c r="OZS2" s="735"/>
      <c r="OZT2" s="735"/>
      <c r="OZU2" s="735"/>
      <c r="OZV2" s="735"/>
      <c r="OZW2" s="735"/>
      <c r="OZX2" s="735"/>
      <c r="OZY2" s="735"/>
      <c r="OZZ2" s="735"/>
      <c r="PAA2" s="735"/>
      <c r="PAB2" s="735"/>
      <c r="PAC2" s="735"/>
      <c r="PAD2" s="735"/>
      <c r="PAE2" s="735"/>
      <c r="PAF2" s="735"/>
      <c r="PAG2" s="735"/>
      <c r="PAH2" s="735"/>
      <c r="PAI2" s="735"/>
      <c r="PAJ2" s="735"/>
      <c r="PAK2" s="735"/>
      <c r="PAL2" s="735"/>
      <c r="PAM2" s="735"/>
      <c r="PAN2" s="735"/>
      <c r="PAO2" s="735"/>
      <c r="PAP2" s="735"/>
      <c r="PAQ2" s="735"/>
      <c r="PAR2" s="735"/>
      <c r="PAS2" s="735"/>
      <c r="PAT2" s="735"/>
      <c r="PAU2" s="735"/>
      <c r="PAV2" s="735"/>
      <c r="PAW2" s="735"/>
      <c r="PAX2" s="735"/>
      <c r="PAY2" s="735"/>
      <c r="PAZ2" s="735"/>
      <c r="PBA2" s="735"/>
      <c r="PBB2" s="735"/>
      <c r="PBC2" s="735"/>
      <c r="PBD2" s="735"/>
      <c r="PBE2" s="735"/>
      <c r="PBF2" s="735"/>
      <c r="PBG2" s="735"/>
      <c r="PBH2" s="735"/>
      <c r="PBI2" s="735"/>
      <c r="PBJ2" s="735"/>
      <c r="PBK2" s="735"/>
      <c r="PBL2" s="735"/>
      <c r="PBM2" s="735"/>
      <c r="PBN2" s="735"/>
      <c r="PBO2" s="735"/>
      <c r="PBP2" s="735"/>
      <c r="PBQ2" s="735"/>
      <c r="PBR2" s="735"/>
      <c r="PBS2" s="735"/>
      <c r="PBT2" s="735"/>
      <c r="PBU2" s="735"/>
      <c r="PBV2" s="735"/>
      <c r="PBW2" s="735"/>
      <c r="PBX2" s="735"/>
      <c r="PBY2" s="735"/>
      <c r="PBZ2" s="735"/>
      <c r="PCA2" s="735"/>
      <c r="PCB2" s="735"/>
      <c r="PCC2" s="735"/>
      <c r="PCD2" s="735"/>
      <c r="PCE2" s="735"/>
      <c r="PCF2" s="735"/>
      <c r="PCG2" s="735"/>
      <c r="PCH2" s="735"/>
      <c r="PCI2" s="735"/>
      <c r="PCJ2" s="735"/>
      <c r="PCK2" s="735"/>
      <c r="PCL2" s="735"/>
      <c r="PCM2" s="735"/>
      <c r="PCN2" s="735"/>
      <c r="PCO2" s="735"/>
      <c r="PCP2" s="735"/>
      <c r="PCQ2" s="735"/>
      <c r="PCR2" s="735"/>
      <c r="PCS2" s="735"/>
      <c r="PCT2" s="735"/>
      <c r="PCU2" s="735"/>
      <c r="PCV2" s="735"/>
      <c r="PCW2" s="735"/>
      <c r="PCX2" s="735"/>
      <c r="PCY2" s="735"/>
      <c r="PCZ2" s="735"/>
      <c r="PDA2" s="735"/>
      <c r="PDB2" s="735"/>
      <c r="PDC2" s="735"/>
      <c r="PDD2" s="735"/>
      <c r="PDE2" s="735"/>
      <c r="PDF2" s="735"/>
      <c r="PDG2" s="735"/>
      <c r="PDH2" s="735"/>
      <c r="PDI2" s="735"/>
      <c r="PDJ2" s="735"/>
      <c r="PDK2" s="735"/>
      <c r="PDL2" s="735"/>
      <c r="PDM2" s="735"/>
      <c r="PDN2" s="735"/>
      <c r="PDO2" s="735"/>
      <c r="PDP2" s="735"/>
      <c r="PDQ2" s="735"/>
      <c r="PDR2" s="735"/>
      <c r="PDS2" s="735"/>
      <c r="PDT2" s="735"/>
      <c r="PDU2" s="735"/>
      <c r="PDV2" s="735"/>
      <c r="PDW2" s="735"/>
      <c r="PDX2" s="735"/>
      <c r="PDY2" s="735"/>
      <c r="PDZ2" s="735"/>
      <c r="PEA2" s="735"/>
      <c r="PEB2" s="735"/>
      <c r="PEC2" s="735"/>
      <c r="PED2" s="735"/>
      <c r="PEE2" s="735"/>
      <c r="PEF2" s="735"/>
      <c r="PEG2" s="735"/>
      <c r="PEH2" s="735"/>
      <c r="PEI2" s="735"/>
      <c r="PEJ2" s="735"/>
      <c r="PEK2" s="735"/>
      <c r="PEL2" s="735"/>
      <c r="PEM2" s="735"/>
      <c r="PEN2" s="735"/>
      <c r="PEO2" s="735"/>
      <c r="PEP2" s="735"/>
      <c r="PEQ2" s="735"/>
      <c r="PER2" s="735"/>
      <c r="PES2" s="735"/>
      <c r="PET2" s="735"/>
      <c r="PEU2" s="735"/>
      <c r="PEV2" s="735"/>
      <c r="PEW2" s="735"/>
      <c r="PEX2" s="735"/>
      <c r="PEY2" s="735"/>
      <c r="PEZ2" s="735"/>
      <c r="PFA2" s="735"/>
      <c r="PFB2" s="735"/>
      <c r="PFC2" s="735"/>
      <c r="PFD2" s="735"/>
      <c r="PFE2" s="735"/>
      <c r="PFF2" s="735"/>
      <c r="PFG2" s="735"/>
      <c r="PFH2" s="735"/>
      <c r="PFI2" s="735"/>
      <c r="PFJ2" s="735"/>
      <c r="PFK2" s="735"/>
      <c r="PFL2" s="735"/>
      <c r="PFM2" s="735"/>
      <c r="PFN2" s="735"/>
      <c r="PFO2" s="735"/>
      <c r="PFP2" s="735"/>
      <c r="PFQ2" s="735"/>
      <c r="PFR2" s="735"/>
      <c r="PFS2" s="735"/>
      <c r="PFT2" s="735"/>
      <c r="PFU2" s="735"/>
      <c r="PFV2" s="735"/>
      <c r="PFW2" s="735"/>
      <c r="PFX2" s="735"/>
      <c r="PFY2" s="735"/>
      <c r="PFZ2" s="735"/>
      <c r="PGA2" s="735"/>
      <c r="PGB2" s="735"/>
      <c r="PGC2" s="735"/>
      <c r="PGD2" s="735"/>
      <c r="PGE2" s="735"/>
      <c r="PGF2" s="735"/>
      <c r="PGG2" s="735"/>
      <c r="PGH2" s="735"/>
      <c r="PGI2" s="735"/>
      <c r="PGJ2" s="735"/>
      <c r="PGK2" s="735"/>
      <c r="PGL2" s="735"/>
      <c r="PGM2" s="735"/>
      <c r="PGN2" s="735"/>
      <c r="PGO2" s="735"/>
      <c r="PGP2" s="735"/>
      <c r="PGQ2" s="735"/>
      <c r="PGR2" s="735"/>
      <c r="PGS2" s="735"/>
      <c r="PGT2" s="735"/>
      <c r="PGU2" s="735"/>
      <c r="PGV2" s="735"/>
      <c r="PGW2" s="735"/>
      <c r="PGX2" s="735"/>
      <c r="PGY2" s="735"/>
      <c r="PGZ2" s="735"/>
      <c r="PHA2" s="735"/>
      <c r="PHB2" s="735"/>
      <c r="PHC2" s="735"/>
      <c r="PHD2" s="735"/>
      <c r="PHE2" s="735"/>
      <c r="PHF2" s="735"/>
      <c r="PHG2" s="735"/>
      <c r="PHH2" s="735"/>
      <c r="PHI2" s="735"/>
      <c r="PHJ2" s="735"/>
      <c r="PHK2" s="735"/>
      <c r="PHL2" s="735"/>
      <c r="PHM2" s="735"/>
      <c r="PHN2" s="735"/>
      <c r="PHO2" s="735"/>
      <c r="PHP2" s="735"/>
      <c r="PHQ2" s="735"/>
      <c r="PHR2" s="735"/>
      <c r="PHS2" s="735"/>
      <c r="PHT2" s="735"/>
      <c r="PHU2" s="735"/>
      <c r="PHV2" s="735"/>
      <c r="PHW2" s="735"/>
      <c r="PHX2" s="735"/>
      <c r="PHY2" s="735"/>
      <c r="PHZ2" s="735"/>
      <c r="PIA2" s="735"/>
      <c r="PIB2" s="735"/>
      <c r="PIC2" s="735"/>
      <c r="PID2" s="735"/>
      <c r="PIE2" s="735"/>
      <c r="PIF2" s="735"/>
      <c r="PIG2" s="735"/>
      <c r="PIH2" s="735"/>
      <c r="PII2" s="735"/>
      <c r="PIJ2" s="735"/>
      <c r="PIK2" s="735"/>
      <c r="PIL2" s="735"/>
      <c r="PIM2" s="735"/>
      <c r="PIN2" s="735"/>
      <c r="PIO2" s="735"/>
      <c r="PIP2" s="735"/>
      <c r="PIQ2" s="735"/>
      <c r="PIR2" s="735"/>
      <c r="PIS2" s="735"/>
      <c r="PIT2" s="735"/>
      <c r="PIU2" s="735"/>
      <c r="PIV2" s="735"/>
      <c r="PIW2" s="735"/>
      <c r="PIX2" s="735"/>
      <c r="PIY2" s="735"/>
      <c r="PIZ2" s="735"/>
      <c r="PJA2" s="735"/>
      <c r="PJB2" s="735"/>
      <c r="PJC2" s="735"/>
      <c r="PJD2" s="735"/>
      <c r="PJE2" s="735"/>
      <c r="PJF2" s="735"/>
      <c r="PJG2" s="735"/>
      <c r="PJH2" s="735"/>
      <c r="PJI2" s="735"/>
      <c r="PJJ2" s="735"/>
      <c r="PJK2" s="735"/>
      <c r="PJL2" s="735"/>
      <c r="PJM2" s="735"/>
      <c r="PJN2" s="735"/>
      <c r="PJO2" s="735"/>
      <c r="PJP2" s="735"/>
      <c r="PJQ2" s="735"/>
      <c r="PJR2" s="735"/>
      <c r="PJS2" s="735"/>
      <c r="PJT2" s="735"/>
      <c r="PJU2" s="735"/>
      <c r="PJV2" s="735"/>
      <c r="PJW2" s="735"/>
      <c r="PJX2" s="735"/>
      <c r="PJY2" s="735"/>
      <c r="PJZ2" s="735"/>
      <c r="PKA2" s="735"/>
      <c r="PKB2" s="735"/>
      <c r="PKC2" s="735"/>
      <c r="PKD2" s="735"/>
      <c r="PKE2" s="735"/>
      <c r="PKF2" s="735"/>
      <c r="PKG2" s="735"/>
      <c r="PKH2" s="735"/>
      <c r="PKI2" s="735"/>
      <c r="PKJ2" s="735"/>
      <c r="PKK2" s="735"/>
      <c r="PKL2" s="735"/>
      <c r="PKM2" s="735"/>
      <c r="PKN2" s="735"/>
      <c r="PKO2" s="735"/>
      <c r="PKP2" s="735"/>
      <c r="PKQ2" s="735"/>
      <c r="PKR2" s="735"/>
      <c r="PKS2" s="735"/>
      <c r="PKT2" s="735"/>
      <c r="PKU2" s="735"/>
      <c r="PKV2" s="735"/>
      <c r="PKW2" s="735"/>
      <c r="PKX2" s="735"/>
      <c r="PKY2" s="735"/>
      <c r="PKZ2" s="735"/>
      <c r="PLA2" s="735"/>
      <c r="PLB2" s="735"/>
      <c r="PLC2" s="735"/>
      <c r="PLD2" s="735"/>
      <c r="PLE2" s="735"/>
      <c r="PLF2" s="735"/>
      <c r="PLG2" s="735"/>
      <c r="PLH2" s="735"/>
      <c r="PLI2" s="735"/>
      <c r="PLJ2" s="735"/>
      <c r="PLK2" s="735"/>
      <c r="PLL2" s="735"/>
      <c r="PLM2" s="735"/>
      <c r="PLN2" s="735"/>
      <c r="PLO2" s="735"/>
      <c r="PLP2" s="735"/>
      <c r="PLQ2" s="735"/>
      <c r="PLR2" s="735"/>
      <c r="PLS2" s="735"/>
      <c r="PLT2" s="735"/>
      <c r="PLU2" s="735"/>
      <c r="PLV2" s="735"/>
      <c r="PLW2" s="735"/>
      <c r="PLX2" s="735"/>
      <c r="PLY2" s="735"/>
      <c r="PLZ2" s="735"/>
      <c r="PMA2" s="735"/>
      <c r="PMB2" s="735"/>
      <c r="PMC2" s="735"/>
      <c r="PMD2" s="735"/>
      <c r="PME2" s="735"/>
      <c r="PMF2" s="735"/>
      <c r="PMG2" s="735"/>
      <c r="PMH2" s="735"/>
      <c r="PMI2" s="735"/>
      <c r="PMJ2" s="735"/>
      <c r="PMK2" s="735"/>
      <c r="PML2" s="735"/>
      <c r="PMM2" s="735"/>
      <c r="PMN2" s="735"/>
      <c r="PMO2" s="735"/>
      <c r="PMP2" s="735"/>
      <c r="PMQ2" s="735"/>
      <c r="PMR2" s="735"/>
      <c r="PMS2" s="735"/>
      <c r="PMT2" s="735"/>
      <c r="PMU2" s="735"/>
      <c r="PMV2" s="735"/>
      <c r="PMW2" s="735"/>
      <c r="PMX2" s="735"/>
      <c r="PMY2" s="735"/>
      <c r="PMZ2" s="735"/>
      <c r="PNA2" s="735"/>
      <c r="PNB2" s="735"/>
      <c r="PNC2" s="735"/>
      <c r="PND2" s="735"/>
      <c r="PNE2" s="735"/>
      <c r="PNF2" s="735"/>
      <c r="PNG2" s="735"/>
      <c r="PNH2" s="735"/>
      <c r="PNI2" s="735"/>
      <c r="PNJ2" s="735"/>
      <c r="PNK2" s="735"/>
      <c r="PNL2" s="735"/>
      <c r="PNM2" s="735"/>
      <c r="PNN2" s="735"/>
      <c r="PNO2" s="735"/>
      <c r="PNP2" s="735"/>
      <c r="PNQ2" s="735"/>
      <c r="PNR2" s="735"/>
      <c r="PNS2" s="735"/>
      <c r="PNT2" s="735"/>
      <c r="PNU2" s="735"/>
      <c r="PNV2" s="735"/>
      <c r="PNW2" s="735"/>
      <c r="PNX2" s="735"/>
      <c r="PNY2" s="735"/>
      <c r="PNZ2" s="735"/>
      <c r="POA2" s="735"/>
      <c r="POB2" s="735"/>
      <c r="POC2" s="735"/>
      <c r="POD2" s="735"/>
      <c r="POE2" s="735"/>
      <c r="POF2" s="735"/>
      <c r="POG2" s="735"/>
      <c r="POH2" s="735"/>
      <c r="POI2" s="735"/>
      <c r="POJ2" s="735"/>
      <c r="POK2" s="735"/>
      <c r="POL2" s="735"/>
      <c r="POM2" s="735"/>
      <c r="PON2" s="735"/>
      <c r="POO2" s="735"/>
      <c r="POP2" s="735"/>
      <c r="POQ2" s="735"/>
      <c r="POR2" s="735"/>
      <c r="POS2" s="735"/>
      <c r="POT2" s="735"/>
      <c r="POU2" s="735"/>
      <c r="POV2" s="735"/>
      <c r="POW2" s="735"/>
      <c r="POX2" s="735"/>
      <c r="POY2" s="735"/>
      <c r="POZ2" s="735"/>
      <c r="PPA2" s="735"/>
      <c r="PPB2" s="735"/>
      <c r="PPC2" s="735"/>
      <c r="PPD2" s="735"/>
      <c r="PPE2" s="735"/>
      <c r="PPF2" s="735"/>
      <c r="PPG2" s="735"/>
      <c r="PPH2" s="735"/>
      <c r="PPI2" s="735"/>
      <c r="PPJ2" s="735"/>
      <c r="PPK2" s="735"/>
      <c r="PPL2" s="735"/>
      <c r="PPM2" s="735"/>
      <c r="PPN2" s="735"/>
      <c r="PPO2" s="735"/>
      <c r="PPP2" s="735"/>
      <c r="PPQ2" s="735"/>
      <c r="PPR2" s="735"/>
      <c r="PPS2" s="735"/>
      <c r="PPT2" s="735"/>
      <c r="PPU2" s="735"/>
      <c r="PPV2" s="735"/>
      <c r="PPW2" s="735"/>
      <c r="PPX2" s="735"/>
      <c r="PPY2" s="735"/>
      <c r="PPZ2" s="735"/>
      <c r="PQA2" s="735"/>
      <c r="PQB2" s="735"/>
      <c r="PQC2" s="735"/>
      <c r="PQD2" s="735"/>
      <c r="PQE2" s="735"/>
      <c r="PQF2" s="735"/>
      <c r="PQG2" s="735"/>
      <c r="PQH2" s="735"/>
      <c r="PQI2" s="735"/>
      <c r="PQJ2" s="735"/>
      <c r="PQK2" s="735"/>
      <c r="PQL2" s="735"/>
      <c r="PQM2" s="735"/>
      <c r="PQN2" s="735"/>
      <c r="PQO2" s="735"/>
      <c r="PQP2" s="735"/>
      <c r="PQQ2" s="735"/>
      <c r="PQR2" s="735"/>
      <c r="PQS2" s="735"/>
      <c r="PQT2" s="735"/>
      <c r="PQU2" s="735"/>
      <c r="PQV2" s="735"/>
      <c r="PQW2" s="735"/>
      <c r="PQX2" s="735"/>
      <c r="PQY2" s="735"/>
      <c r="PQZ2" s="735"/>
      <c r="PRA2" s="735"/>
      <c r="PRB2" s="735"/>
      <c r="PRC2" s="735"/>
      <c r="PRD2" s="735"/>
      <c r="PRE2" s="735"/>
      <c r="PRF2" s="735"/>
      <c r="PRG2" s="735"/>
      <c r="PRH2" s="735"/>
      <c r="PRI2" s="735"/>
      <c r="PRJ2" s="735"/>
      <c r="PRK2" s="735"/>
      <c r="PRL2" s="735"/>
      <c r="PRM2" s="735"/>
      <c r="PRN2" s="735"/>
      <c r="PRO2" s="735"/>
      <c r="PRP2" s="735"/>
      <c r="PRQ2" s="735"/>
      <c r="PRR2" s="735"/>
      <c r="PRS2" s="735"/>
      <c r="PRT2" s="735"/>
      <c r="PRU2" s="735"/>
      <c r="PRV2" s="735"/>
      <c r="PRW2" s="735"/>
      <c r="PRX2" s="735"/>
      <c r="PRY2" s="735"/>
      <c r="PRZ2" s="735"/>
      <c r="PSA2" s="735"/>
      <c r="PSB2" s="735"/>
      <c r="PSC2" s="735"/>
      <c r="PSD2" s="735"/>
      <c r="PSE2" s="735"/>
      <c r="PSF2" s="735"/>
      <c r="PSG2" s="735"/>
      <c r="PSH2" s="735"/>
      <c r="PSI2" s="735"/>
      <c r="PSJ2" s="735"/>
      <c r="PSK2" s="735"/>
      <c r="PSL2" s="735"/>
      <c r="PSM2" s="735"/>
      <c r="PSN2" s="735"/>
      <c r="PSO2" s="735"/>
      <c r="PSP2" s="735"/>
      <c r="PSQ2" s="735"/>
      <c r="PSR2" s="735"/>
      <c r="PSS2" s="735"/>
      <c r="PST2" s="735"/>
      <c r="PSU2" s="735"/>
      <c r="PSV2" s="735"/>
      <c r="PSW2" s="735"/>
      <c r="PSX2" s="735"/>
      <c r="PSY2" s="735"/>
      <c r="PSZ2" s="735"/>
      <c r="PTA2" s="735"/>
      <c r="PTB2" s="735"/>
      <c r="PTC2" s="735"/>
      <c r="PTD2" s="735"/>
      <c r="PTE2" s="735"/>
      <c r="PTF2" s="735"/>
      <c r="PTG2" s="735"/>
      <c r="PTH2" s="735"/>
      <c r="PTI2" s="735"/>
      <c r="PTJ2" s="735"/>
      <c r="PTK2" s="735"/>
      <c r="PTL2" s="735"/>
      <c r="PTM2" s="735"/>
      <c r="PTN2" s="735"/>
      <c r="PTO2" s="735"/>
      <c r="PTP2" s="735"/>
      <c r="PTQ2" s="735"/>
      <c r="PTR2" s="735"/>
      <c r="PTS2" s="735"/>
      <c r="PTT2" s="735"/>
      <c r="PTU2" s="735"/>
      <c r="PTV2" s="735"/>
      <c r="PTW2" s="735"/>
      <c r="PTX2" s="735"/>
      <c r="PTY2" s="735"/>
      <c r="PTZ2" s="735"/>
      <c r="PUA2" s="735"/>
      <c r="PUB2" s="735"/>
      <c r="PUC2" s="735"/>
      <c r="PUD2" s="735"/>
      <c r="PUE2" s="735"/>
      <c r="PUF2" s="735"/>
      <c r="PUG2" s="735"/>
      <c r="PUH2" s="735"/>
      <c r="PUI2" s="735"/>
      <c r="PUJ2" s="735"/>
      <c r="PUK2" s="735"/>
      <c r="PUL2" s="735"/>
      <c r="PUM2" s="735"/>
      <c r="PUN2" s="735"/>
      <c r="PUO2" s="735"/>
      <c r="PUP2" s="735"/>
      <c r="PUQ2" s="735"/>
      <c r="PUR2" s="735"/>
      <c r="PUS2" s="735"/>
      <c r="PUT2" s="735"/>
      <c r="PUU2" s="735"/>
      <c r="PUV2" s="735"/>
      <c r="PUW2" s="735"/>
      <c r="PUX2" s="735"/>
      <c r="PUY2" s="735"/>
      <c r="PUZ2" s="735"/>
      <c r="PVA2" s="735"/>
      <c r="PVB2" s="735"/>
      <c r="PVC2" s="735"/>
      <c r="PVD2" s="735"/>
      <c r="PVE2" s="735"/>
      <c r="PVF2" s="735"/>
      <c r="PVG2" s="735"/>
      <c r="PVH2" s="735"/>
      <c r="PVI2" s="735"/>
      <c r="PVJ2" s="735"/>
      <c r="PVK2" s="735"/>
      <c r="PVL2" s="735"/>
      <c r="PVM2" s="735"/>
      <c r="PVN2" s="735"/>
      <c r="PVO2" s="735"/>
      <c r="PVP2" s="735"/>
      <c r="PVQ2" s="735"/>
      <c r="PVR2" s="735"/>
      <c r="PVS2" s="735"/>
      <c r="PVT2" s="735"/>
      <c r="PVU2" s="735"/>
      <c r="PVV2" s="735"/>
      <c r="PVW2" s="735"/>
      <c r="PVX2" s="735"/>
      <c r="PVY2" s="735"/>
      <c r="PVZ2" s="735"/>
      <c r="PWA2" s="735"/>
      <c r="PWB2" s="735"/>
      <c r="PWC2" s="735"/>
      <c r="PWD2" s="735"/>
      <c r="PWE2" s="735"/>
      <c r="PWF2" s="735"/>
      <c r="PWG2" s="735"/>
      <c r="PWH2" s="735"/>
      <c r="PWI2" s="735"/>
      <c r="PWJ2" s="735"/>
      <c r="PWK2" s="735"/>
      <c r="PWL2" s="735"/>
      <c r="PWM2" s="735"/>
      <c r="PWN2" s="735"/>
      <c r="PWO2" s="735"/>
      <c r="PWP2" s="735"/>
      <c r="PWQ2" s="735"/>
      <c r="PWR2" s="735"/>
      <c r="PWS2" s="735"/>
      <c r="PWT2" s="735"/>
      <c r="PWU2" s="735"/>
      <c r="PWV2" s="735"/>
      <c r="PWW2" s="735"/>
      <c r="PWX2" s="735"/>
      <c r="PWY2" s="735"/>
      <c r="PWZ2" s="735"/>
      <c r="PXA2" s="735"/>
      <c r="PXB2" s="735"/>
      <c r="PXC2" s="735"/>
      <c r="PXD2" s="735"/>
      <c r="PXE2" s="735"/>
      <c r="PXF2" s="735"/>
      <c r="PXG2" s="735"/>
      <c r="PXH2" s="735"/>
      <c r="PXI2" s="735"/>
      <c r="PXJ2" s="735"/>
      <c r="PXK2" s="735"/>
      <c r="PXL2" s="735"/>
      <c r="PXM2" s="735"/>
      <c r="PXN2" s="735"/>
      <c r="PXO2" s="735"/>
      <c r="PXP2" s="735"/>
      <c r="PXQ2" s="735"/>
      <c r="PXR2" s="735"/>
      <c r="PXS2" s="735"/>
      <c r="PXT2" s="735"/>
      <c r="PXU2" s="735"/>
      <c r="PXV2" s="735"/>
      <c r="PXW2" s="735"/>
      <c r="PXX2" s="735"/>
      <c r="PXY2" s="735"/>
      <c r="PXZ2" s="735"/>
      <c r="PYA2" s="735"/>
      <c r="PYB2" s="735"/>
      <c r="PYC2" s="735"/>
      <c r="PYD2" s="735"/>
      <c r="PYE2" s="735"/>
      <c r="PYF2" s="735"/>
      <c r="PYG2" s="735"/>
      <c r="PYH2" s="735"/>
      <c r="PYI2" s="735"/>
      <c r="PYJ2" s="735"/>
      <c r="PYK2" s="735"/>
      <c r="PYL2" s="735"/>
      <c r="PYM2" s="735"/>
      <c r="PYN2" s="735"/>
      <c r="PYO2" s="735"/>
      <c r="PYP2" s="735"/>
      <c r="PYQ2" s="735"/>
      <c r="PYR2" s="735"/>
      <c r="PYS2" s="735"/>
      <c r="PYT2" s="735"/>
      <c r="PYU2" s="735"/>
      <c r="PYV2" s="735"/>
      <c r="PYW2" s="735"/>
      <c r="PYX2" s="735"/>
      <c r="PYY2" s="735"/>
      <c r="PYZ2" s="735"/>
      <c r="PZA2" s="735"/>
      <c r="PZB2" s="735"/>
      <c r="PZC2" s="735"/>
      <c r="PZD2" s="735"/>
      <c r="PZE2" s="735"/>
      <c r="PZF2" s="735"/>
      <c r="PZG2" s="735"/>
      <c r="PZH2" s="735"/>
      <c r="PZI2" s="735"/>
      <c r="PZJ2" s="735"/>
      <c r="PZK2" s="735"/>
      <c r="PZL2" s="735"/>
      <c r="PZM2" s="735"/>
      <c r="PZN2" s="735"/>
      <c r="PZO2" s="735"/>
      <c r="PZP2" s="735"/>
      <c r="PZQ2" s="735"/>
      <c r="PZR2" s="735"/>
      <c r="PZS2" s="735"/>
      <c r="PZT2" s="735"/>
      <c r="PZU2" s="735"/>
      <c r="PZV2" s="735"/>
      <c r="PZW2" s="735"/>
      <c r="PZX2" s="735"/>
      <c r="PZY2" s="735"/>
      <c r="PZZ2" s="735"/>
      <c r="QAA2" s="735"/>
      <c r="QAB2" s="735"/>
      <c r="QAC2" s="735"/>
      <c r="QAD2" s="735"/>
      <c r="QAE2" s="735"/>
      <c r="QAF2" s="735"/>
      <c r="QAG2" s="735"/>
      <c r="QAH2" s="735"/>
      <c r="QAI2" s="735"/>
      <c r="QAJ2" s="735"/>
      <c r="QAK2" s="735"/>
      <c r="QAL2" s="735"/>
      <c r="QAM2" s="735"/>
      <c r="QAN2" s="735"/>
      <c r="QAO2" s="735"/>
      <c r="QAP2" s="735"/>
      <c r="QAQ2" s="735"/>
      <c r="QAR2" s="735"/>
      <c r="QAS2" s="735"/>
      <c r="QAT2" s="735"/>
      <c r="QAU2" s="735"/>
      <c r="QAV2" s="735"/>
      <c r="QAW2" s="735"/>
      <c r="QAX2" s="735"/>
      <c r="QAY2" s="735"/>
      <c r="QAZ2" s="735"/>
      <c r="QBA2" s="735"/>
      <c r="QBB2" s="735"/>
      <c r="QBC2" s="735"/>
      <c r="QBD2" s="735"/>
      <c r="QBE2" s="735"/>
      <c r="QBF2" s="735"/>
      <c r="QBG2" s="735"/>
      <c r="QBH2" s="735"/>
      <c r="QBI2" s="735"/>
      <c r="QBJ2" s="735"/>
      <c r="QBK2" s="735"/>
      <c r="QBL2" s="735"/>
      <c r="QBM2" s="735"/>
      <c r="QBN2" s="735"/>
      <c r="QBO2" s="735"/>
      <c r="QBP2" s="735"/>
      <c r="QBQ2" s="735"/>
      <c r="QBR2" s="735"/>
      <c r="QBS2" s="735"/>
      <c r="QBT2" s="735"/>
      <c r="QBU2" s="735"/>
      <c r="QBV2" s="735"/>
      <c r="QBW2" s="735"/>
      <c r="QBX2" s="735"/>
      <c r="QBY2" s="735"/>
      <c r="QBZ2" s="735"/>
      <c r="QCA2" s="735"/>
      <c r="QCB2" s="735"/>
      <c r="QCC2" s="735"/>
      <c r="QCD2" s="735"/>
      <c r="QCE2" s="735"/>
      <c r="QCF2" s="735"/>
      <c r="QCG2" s="735"/>
      <c r="QCH2" s="735"/>
      <c r="QCI2" s="735"/>
      <c r="QCJ2" s="735"/>
      <c r="QCK2" s="735"/>
      <c r="QCL2" s="735"/>
      <c r="QCM2" s="735"/>
      <c r="QCN2" s="735"/>
      <c r="QCO2" s="735"/>
      <c r="QCP2" s="735"/>
      <c r="QCQ2" s="735"/>
      <c r="QCR2" s="735"/>
      <c r="QCS2" s="735"/>
      <c r="QCT2" s="735"/>
      <c r="QCU2" s="735"/>
      <c r="QCV2" s="735"/>
      <c r="QCW2" s="735"/>
      <c r="QCX2" s="735"/>
      <c r="QCY2" s="735"/>
      <c r="QCZ2" s="735"/>
      <c r="QDA2" s="735"/>
      <c r="QDB2" s="735"/>
      <c r="QDC2" s="735"/>
      <c r="QDD2" s="735"/>
      <c r="QDE2" s="735"/>
      <c r="QDF2" s="735"/>
      <c r="QDG2" s="735"/>
      <c r="QDH2" s="735"/>
      <c r="QDI2" s="735"/>
      <c r="QDJ2" s="735"/>
      <c r="QDK2" s="735"/>
      <c r="QDL2" s="735"/>
      <c r="QDM2" s="735"/>
      <c r="QDN2" s="735"/>
      <c r="QDO2" s="735"/>
      <c r="QDP2" s="735"/>
      <c r="QDQ2" s="735"/>
      <c r="QDR2" s="735"/>
      <c r="QDS2" s="735"/>
      <c r="QDT2" s="735"/>
      <c r="QDU2" s="735"/>
      <c r="QDV2" s="735"/>
      <c r="QDW2" s="735"/>
      <c r="QDX2" s="735"/>
      <c r="QDY2" s="735"/>
      <c r="QDZ2" s="735"/>
      <c r="QEA2" s="735"/>
      <c r="QEB2" s="735"/>
      <c r="QEC2" s="735"/>
      <c r="QED2" s="735"/>
      <c r="QEE2" s="735"/>
      <c r="QEF2" s="735"/>
      <c r="QEG2" s="735"/>
      <c r="QEH2" s="735"/>
      <c r="QEI2" s="735"/>
      <c r="QEJ2" s="735"/>
      <c r="QEK2" s="735"/>
      <c r="QEL2" s="735"/>
      <c r="QEM2" s="735"/>
      <c r="QEN2" s="735"/>
      <c r="QEO2" s="735"/>
      <c r="QEP2" s="735"/>
      <c r="QEQ2" s="735"/>
      <c r="QER2" s="735"/>
      <c r="QES2" s="735"/>
      <c r="QET2" s="735"/>
      <c r="QEU2" s="735"/>
      <c r="QEV2" s="735"/>
      <c r="QEW2" s="735"/>
      <c r="QEX2" s="735"/>
      <c r="QEY2" s="735"/>
      <c r="QEZ2" s="735"/>
      <c r="QFA2" s="735"/>
      <c r="QFB2" s="735"/>
      <c r="QFC2" s="735"/>
      <c r="QFD2" s="735"/>
      <c r="QFE2" s="735"/>
      <c r="QFF2" s="735"/>
      <c r="QFG2" s="735"/>
      <c r="QFH2" s="735"/>
      <c r="QFI2" s="735"/>
      <c r="QFJ2" s="735"/>
      <c r="QFK2" s="735"/>
      <c r="QFL2" s="735"/>
      <c r="QFM2" s="735"/>
      <c r="QFN2" s="735"/>
      <c r="QFO2" s="735"/>
      <c r="QFP2" s="735"/>
      <c r="QFQ2" s="735"/>
      <c r="QFR2" s="735"/>
      <c r="QFS2" s="735"/>
      <c r="QFT2" s="735"/>
      <c r="QFU2" s="735"/>
      <c r="QFV2" s="735"/>
      <c r="QFW2" s="735"/>
      <c r="QFX2" s="735"/>
      <c r="QFY2" s="735"/>
      <c r="QFZ2" s="735"/>
      <c r="QGA2" s="735"/>
      <c r="QGB2" s="735"/>
      <c r="QGC2" s="735"/>
      <c r="QGD2" s="735"/>
      <c r="QGE2" s="735"/>
      <c r="QGF2" s="735"/>
      <c r="QGG2" s="735"/>
      <c r="QGH2" s="735"/>
      <c r="QGI2" s="735"/>
      <c r="QGJ2" s="735"/>
      <c r="QGK2" s="735"/>
      <c r="QGL2" s="735"/>
      <c r="QGM2" s="735"/>
      <c r="QGN2" s="735"/>
      <c r="QGO2" s="735"/>
      <c r="QGP2" s="735"/>
      <c r="QGQ2" s="735"/>
      <c r="QGR2" s="735"/>
      <c r="QGS2" s="735"/>
      <c r="QGT2" s="735"/>
      <c r="QGU2" s="735"/>
      <c r="QGV2" s="735"/>
      <c r="QGW2" s="735"/>
      <c r="QGX2" s="735"/>
      <c r="QGY2" s="735"/>
      <c r="QGZ2" s="735"/>
      <c r="QHA2" s="735"/>
      <c r="QHB2" s="735"/>
      <c r="QHC2" s="735"/>
      <c r="QHD2" s="735"/>
      <c r="QHE2" s="735"/>
      <c r="QHF2" s="735"/>
      <c r="QHG2" s="735"/>
      <c r="QHH2" s="735"/>
      <c r="QHI2" s="735"/>
      <c r="QHJ2" s="735"/>
      <c r="QHK2" s="735"/>
      <c r="QHL2" s="735"/>
      <c r="QHM2" s="735"/>
      <c r="QHN2" s="735"/>
      <c r="QHO2" s="735"/>
      <c r="QHP2" s="735"/>
      <c r="QHQ2" s="735"/>
      <c r="QHR2" s="735"/>
      <c r="QHS2" s="735"/>
      <c r="QHT2" s="735"/>
      <c r="QHU2" s="735"/>
      <c r="QHV2" s="735"/>
      <c r="QHW2" s="735"/>
      <c r="QHX2" s="735"/>
      <c r="QHY2" s="735"/>
      <c r="QHZ2" s="735"/>
      <c r="QIA2" s="735"/>
      <c r="QIB2" s="735"/>
      <c r="QIC2" s="735"/>
      <c r="QID2" s="735"/>
      <c r="QIE2" s="735"/>
      <c r="QIF2" s="735"/>
      <c r="QIG2" s="735"/>
      <c r="QIH2" s="735"/>
      <c r="QII2" s="735"/>
      <c r="QIJ2" s="735"/>
      <c r="QIK2" s="735"/>
      <c r="QIL2" s="735"/>
      <c r="QIM2" s="735"/>
      <c r="QIN2" s="735"/>
      <c r="QIO2" s="735"/>
      <c r="QIP2" s="735"/>
      <c r="QIQ2" s="735"/>
      <c r="QIR2" s="735"/>
      <c r="QIS2" s="735"/>
      <c r="QIT2" s="735"/>
      <c r="QIU2" s="735"/>
      <c r="QIV2" s="735"/>
      <c r="QIW2" s="735"/>
      <c r="QIX2" s="735"/>
      <c r="QIY2" s="735"/>
      <c r="QIZ2" s="735"/>
      <c r="QJA2" s="735"/>
      <c r="QJB2" s="735"/>
      <c r="QJC2" s="735"/>
      <c r="QJD2" s="735"/>
      <c r="QJE2" s="735"/>
      <c r="QJF2" s="735"/>
      <c r="QJG2" s="735"/>
      <c r="QJH2" s="735"/>
      <c r="QJI2" s="735"/>
      <c r="QJJ2" s="735"/>
      <c r="QJK2" s="735"/>
      <c r="QJL2" s="735"/>
      <c r="QJM2" s="735"/>
      <c r="QJN2" s="735"/>
      <c r="QJO2" s="735"/>
      <c r="QJP2" s="735"/>
      <c r="QJQ2" s="735"/>
      <c r="QJR2" s="735"/>
      <c r="QJS2" s="735"/>
      <c r="QJT2" s="735"/>
      <c r="QJU2" s="735"/>
      <c r="QJV2" s="735"/>
      <c r="QJW2" s="735"/>
      <c r="QJX2" s="735"/>
      <c r="QJY2" s="735"/>
      <c r="QJZ2" s="735"/>
      <c r="QKA2" s="735"/>
      <c r="QKB2" s="735"/>
      <c r="QKC2" s="735"/>
      <c r="QKD2" s="735"/>
      <c r="QKE2" s="735"/>
      <c r="QKF2" s="735"/>
      <c r="QKG2" s="735"/>
      <c r="QKH2" s="735"/>
      <c r="QKI2" s="735"/>
      <c r="QKJ2" s="735"/>
      <c r="QKK2" s="735"/>
      <c r="QKL2" s="735"/>
      <c r="QKM2" s="735"/>
      <c r="QKN2" s="735"/>
      <c r="QKO2" s="735"/>
      <c r="QKP2" s="735"/>
      <c r="QKQ2" s="735"/>
      <c r="QKR2" s="735"/>
      <c r="QKS2" s="735"/>
      <c r="QKT2" s="735"/>
      <c r="QKU2" s="735"/>
      <c r="QKV2" s="735"/>
      <c r="QKW2" s="735"/>
      <c r="QKX2" s="735"/>
      <c r="QKY2" s="735"/>
      <c r="QKZ2" s="735"/>
      <c r="QLA2" s="735"/>
      <c r="QLB2" s="735"/>
      <c r="QLC2" s="735"/>
      <c r="QLD2" s="735"/>
      <c r="QLE2" s="735"/>
      <c r="QLF2" s="735"/>
      <c r="QLG2" s="735"/>
      <c r="QLH2" s="735"/>
      <c r="QLI2" s="735"/>
      <c r="QLJ2" s="735"/>
      <c r="QLK2" s="735"/>
      <c r="QLL2" s="735"/>
      <c r="QLM2" s="735"/>
      <c r="QLN2" s="735"/>
      <c r="QLO2" s="735"/>
      <c r="QLP2" s="735"/>
      <c r="QLQ2" s="735"/>
      <c r="QLR2" s="735"/>
      <c r="QLS2" s="735"/>
      <c r="QLT2" s="735"/>
      <c r="QLU2" s="735"/>
      <c r="QLV2" s="735"/>
      <c r="QLW2" s="735"/>
      <c r="QLX2" s="735"/>
      <c r="QLY2" s="735"/>
      <c r="QLZ2" s="735"/>
      <c r="QMA2" s="735"/>
      <c r="QMB2" s="735"/>
      <c r="QMC2" s="735"/>
      <c r="QMD2" s="735"/>
      <c r="QME2" s="735"/>
      <c r="QMF2" s="735"/>
      <c r="QMG2" s="735"/>
      <c r="QMH2" s="735"/>
      <c r="QMI2" s="735"/>
      <c r="QMJ2" s="735"/>
      <c r="QMK2" s="735"/>
      <c r="QML2" s="735"/>
      <c r="QMM2" s="735"/>
      <c r="QMN2" s="735"/>
      <c r="QMO2" s="735"/>
      <c r="QMP2" s="735"/>
      <c r="QMQ2" s="735"/>
      <c r="QMR2" s="735"/>
      <c r="QMS2" s="735"/>
      <c r="QMT2" s="735"/>
      <c r="QMU2" s="735"/>
      <c r="QMV2" s="735"/>
      <c r="QMW2" s="735"/>
      <c r="QMX2" s="735"/>
      <c r="QMY2" s="735"/>
      <c r="QMZ2" s="735"/>
      <c r="QNA2" s="735"/>
      <c r="QNB2" s="735"/>
      <c r="QNC2" s="735"/>
      <c r="QND2" s="735"/>
      <c r="QNE2" s="735"/>
      <c r="QNF2" s="735"/>
      <c r="QNG2" s="735"/>
      <c r="QNH2" s="735"/>
      <c r="QNI2" s="735"/>
      <c r="QNJ2" s="735"/>
      <c r="QNK2" s="735"/>
      <c r="QNL2" s="735"/>
      <c r="QNM2" s="735"/>
      <c r="QNN2" s="735"/>
      <c r="QNO2" s="735"/>
      <c r="QNP2" s="735"/>
      <c r="QNQ2" s="735"/>
      <c r="QNR2" s="735"/>
      <c r="QNS2" s="735"/>
      <c r="QNT2" s="735"/>
      <c r="QNU2" s="735"/>
      <c r="QNV2" s="735"/>
      <c r="QNW2" s="735"/>
      <c r="QNX2" s="735"/>
      <c r="QNY2" s="735"/>
      <c r="QNZ2" s="735"/>
      <c r="QOA2" s="735"/>
      <c r="QOB2" s="735"/>
      <c r="QOC2" s="735"/>
      <c r="QOD2" s="735"/>
      <c r="QOE2" s="735"/>
      <c r="QOF2" s="735"/>
      <c r="QOG2" s="735"/>
      <c r="QOH2" s="735"/>
      <c r="QOI2" s="735"/>
      <c r="QOJ2" s="735"/>
      <c r="QOK2" s="735"/>
      <c r="QOL2" s="735"/>
      <c r="QOM2" s="735"/>
      <c r="QON2" s="735"/>
      <c r="QOO2" s="735"/>
      <c r="QOP2" s="735"/>
      <c r="QOQ2" s="735"/>
      <c r="QOR2" s="735"/>
      <c r="QOS2" s="735"/>
      <c r="QOT2" s="735"/>
      <c r="QOU2" s="735"/>
      <c r="QOV2" s="735"/>
      <c r="QOW2" s="735"/>
      <c r="QOX2" s="735"/>
      <c r="QOY2" s="735"/>
      <c r="QOZ2" s="735"/>
      <c r="QPA2" s="735"/>
      <c r="QPB2" s="735"/>
      <c r="QPC2" s="735"/>
      <c r="QPD2" s="735"/>
      <c r="QPE2" s="735"/>
      <c r="QPF2" s="735"/>
      <c r="QPG2" s="735"/>
      <c r="QPH2" s="735"/>
      <c r="QPI2" s="735"/>
      <c r="QPJ2" s="735"/>
      <c r="QPK2" s="735"/>
      <c r="QPL2" s="735"/>
      <c r="QPM2" s="735"/>
      <c r="QPN2" s="735"/>
      <c r="QPO2" s="735"/>
      <c r="QPP2" s="735"/>
      <c r="QPQ2" s="735"/>
      <c r="QPR2" s="735"/>
      <c r="QPS2" s="735"/>
      <c r="QPT2" s="735"/>
      <c r="QPU2" s="735"/>
      <c r="QPV2" s="735"/>
      <c r="QPW2" s="735"/>
      <c r="QPX2" s="735"/>
      <c r="QPY2" s="735"/>
      <c r="QPZ2" s="735"/>
      <c r="QQA2" s="735"/>
      <c r="QQB2" s="735"/>
      <c r="QQC2" s="735"/>
      <c r="QQD2" s="735"/>
      <c r="QQE2" s="735"/>
      <c r="QQF2" s="735"/>
      <c r="QQG2" s="735"/>
      <c r="QQH2" s="735"/>
      <c r="QQI2" s="735"/>
      <c r="QQJ2" s="735"/>
      <c r="QQK2" s="735"/>
      <c r="QQL2" s="735"/>
      <c r="QQM2" s="735"/>
      <c r="QQN2" s="735"/>
      <c r="QQO2" s="735"/>
      <c r="QQP2" s="735"/>
      <c r="QQQ2" s="735"/>
      <c r="QQR2" s="735"/>
      <c r="QQS2" s="735"/>
      <c r="QQT2" s="735"/>
      <c r="QQU2" s="735"/>
      <c r="QQV2" s="735"/>
      <c r="QQW2" s="735"/>
      <c r="QQX2" s="735"/>
      <c r="QQY2" s="735"/>
      <c r="QQZ2" s="735"/>
      <c r="QRA2" s="735"/>
      <c r="QRB2" s="735"/>
      <c r="QRC2" s="735"/>
      <c r="QRD2" s="735"/>
      <c r="QRE2" s="735"/>
      <c r="QRF2" s="735"/>
      <c r="QRG2" s="735"/>
      <c r="QRH2" s="735"/>
      <c r="QRI2" s="735"/>
      <c r="QRJ2" s="735"/>
      <c r="QRK2" s="735"/>
      <c r="QRL2" s="735"/>
      <c r="QRM2" s="735"/>
      <c r="QRN2" s="735"/>
      <c r="QRO2" s="735"/>
      <c r="QRP2" s="735"/>
      <c r="QRQ2" s="735"/>
      <c r="QRR2" s="735"/>
      <c r="QRS2" s="735"/>
      <c r="QRT2" s="735"/>
      <c r="QRU2" s="735"/>
      <c r="QRV2" s="735"/>
      <c r="QRW2" s="735"/>
      <c r="QRX2" s="735"/>
      <c r="QRY2" s="735"/>
      <c r="QRZ2" s="735"/>
      <c r="QSA2" s="735"/>
      <c r="QSB2" s="735"/>
      <c r="QSC2" s="735"/>
      <c r="QSD2" s="735"/>
      <c r="QSE2" s="735"/>
      <c r="QSF2" s="735"/>
      <c r="QSG2" s="735"/>
      <c r="QSH2" s="735"/>
      <c r="QSI2" s="735"/>
      <c r="QSJ2" s="735"/>
      <c r="QSK2" s="735"/>
      <c r="QSL2" s="735"/>
      <c r="QSM2" s="735"/>
      <c r="QSN2" s="735"/>
      <c r="QSO2" s="735"/>
      <c r="QSP2" s="735"/>
      <c r="QSQ2" s="735"/>
      <c r="QSR2" s="735"/>
      <c r="QSS2" s="735"/>
      <c r="QST2" s="735"/>
      <c r="QSU2" s="735"/>
      <c r="QSV2" s="735"/>
      <c r="QSW2" s="735"/>
      <c r="QSX2" s="735"/>
      <c r="QSY2" s="735"/>
      <c r="QSZ2" s="735"/>
      <c r="QTA2" s="735"/>
      <c r="QTB2" s="735"/>
      <c r="QTC2" s="735"/>
      <c r="QTD2" s="735"/>
      <c r="QTE2" s="735"/>
      <c r="QTF2" s="735"/>
      <c r="QTG2" s="735"/>
      <c r="QTH2" s="735"/>
      <c r="QTI2" s="735"/>
      <c r="QTJ2" s="735"/>
      <c r="QTK2" s="735"/>
      <c r="QTL2" s="735"/>
      <c r="QTM2" s="735"/>
      <c r="QTN2" s="735"/>
      <c r="QTO2" s="735"/>
      <c r="QTP2" s="735"/>
      <c r="QTQ2" s="735"/>
      <c r="QTR2" s="735"/>
      <c r="QTS2" s="735"/>
      <c r="QTT2" s="735"/>
      <c r="QTU2" s="735"/>
      <c r="QTV2" s="735"/>
      <c r="QTW2" s="735"/>
      <c r="QTX2" s="735"/>
      <c r="QTY2" s="735"/>
      <c r="QTZ2" s="735"/>
      <c r="QUA2" s="735"/>
      <c r="QUB2" s="735"/>
      <c r="QUC2" s="735"/>
      <c r="QUD2" s="735"/>
      <c r="QUE2" s="735"/>
      <c r="QUF2" s="735"/>
      <c r="QUG2" s="735"/>
      <c r="QUH2" s="735"/>
      <c r="QUI2" s="735"/>
      <c r="QUJ2" s="735"/>
      <c r="QUK2" s="735"/>
      <c r="QUL2" s="735"/>
      <c r="QUM2" s="735"/>
      <c r="QUN2" s="735"/>
      <c r="QUO2" s="735"/>
      <c r="QUP2" s="735"/>
      <c r="QUQ2" s="735"/>
      <c r="QUR2" s="735"/>
      <c r="QUS2" s="735"/>
      <c r="QUT2" s="735"/>
      <c r="QUU2" s="735"/>
      <c r="QUV2" s="735"/>
      <c r="QUW2" s="735"/>
      <c r="QUX2" s="735"/>
      <c r="QUY2" s="735"/>
      <c r="QUZ2" s="735"/>
      <c r="QVA2" s="735"/>
      <c r="QVB2" s="735"/>
      <c r="QVC2" s="735"/>
      <c r="QVD2" s="735"/>
      <c r="QVE2" s="735"/>
      <c r="QVF2" s="735"/>
      <c r="QVG2" s="735"/>
      <c r="QVH2" s="735"/>
      <c r="QVI2" s="735"/>
      <c r="QVJ2" s="735"/>
      <c r="QVK2" s="735"/>
      <c r="QVL2" s="735"/>
      <c r="QVM2" s="735"/>
      <c r="QVN2" s="735"/>
      <c r="QVO2" s="735"/>
      <c r="QVP2" s="735"/>
      <c r="QVQ2" s="735"/>
      <c r="QVR2" s="735"/>
      <c r="QVS2" s="735"/>
      <c r="QVT2" s="735"/>
      <c r="QVU2" s="735"/>
      <c r="QVV2" s="735"/>
      <c r="QVW2" s="735"/>
      <c r="QVX2" s="735"/>
      <c r="QVY2" s="735"/>
      <c r="QVZ2" s="735"/>
      <c r="QWA2" s="735"/>
      <c r="QWB2" s="735"/>
      <c r="QWC2" s="735"/>
      <c r="QWD2" s="735"/>
      <c r="QWE2" s="735"/>
      <c r="QWF2" s="735"/>
      <c r="QWG2" s="735"/>
      <c r="QWH2" s="735"/>
      <c r="QWI2" s="735"/>
      <c r="QWJ2" s="735"/>
      <c r="QWK2" s="735"/>
      <c r="QWL2" s="735"/>
      <c r="QWM2" s="735"/>
      <c r="QWN2" s="735"/>
      <c r="QWO2" s="735"/>
      <c r="QWP2" s="735"/>
      <c r="QWQ2" s="735"/>
      <c r="QWR2" s="735"/>
      <c r="QWS2" s="735"/>
      <c r="QWT2" s="735"/>
      <c r="QWU2" s="735"/>
      <c r="QWV2" s="735"/>
      <c r="QWW2" s="735"/>
      <c r="QWX2" s="735"/>
      <c r="QWY2" s="735"/>
      <c r="QWZ2" s="735"/>
      <c r="QXA2" s="735"/>
      <c r="QXB2" s="735"/>
      <c r="QXC2" s="735"/>
      <c r="QXD2" s="735"/>
      <c r="QXE2" s="735"/>
      <c r="QXF2" s="735"/>
      <c r="QXG2" s="735"/>
      <c r="QXH2" s="735"/>
      <c r="QXI2" s="735"/>
      <c r="QXJ2" s="735"/>
      <c r="QXK2" s="735"/>
      <c r="QXL2" s="735"/>
      <c r="QXM2" s="735"/>
      <c r="QXN2" s="735"/>
      <c r="QXO2" s="735"/>
      <c r="QXP2" s="735"/>
      <c r="QXQ2" s="735"/>
      <c r="QXR2" s="735"/>
      <c r="QXS2" s="735"/>
      <c r="QXT2" s="735"/>
      <c r="QXU2" s="735"/>
      <c r="QXV2" s="735"/>
      <c r="QXW2" s="735"/>
      <c r="QXX2" s="735"/>
      <c r="QXY2" s="735"/>
      <c r="QXZ2" s="735"/>
      <c r="QYA2" s="735"/>
      <c r="QYB2" s="735"/>
      <c r="QYC2" s="735"/>
      <c r="QYD2" s="735"/>
      <c r="QYE2" s="735"/>
      <c r="QYF2" s="735"/>
      <c r="QYG2" s="735"/>
      <c r="QYH2" s="735"/>
      <c r="QYI2" s="735"/>
      <c r="QYJ2" s="735"/>
      <c r="QYK2" s="735"/>
      <c r="QYL2" s="735"/>
      <c r="QYM2" s="735"/>
      <c r="QYN2" s="735"/>
      <c r="QYO2" s="735"/>
      <c r="QYP2" s="735"/>
      <c r="QYQ2" s="735"/>
      <c r="QYR2" s="735"/>
      <c r="QYS2" s="735"/>
      <c r="QYT2" s="735"/>
      <c r="QYU2" s="735"/>
      <c r="QYV2" s="735"/>
      <c r="QYW2" s="735"/>
      <c r="QYX2" s="735"/>
      <c r="QYY2" s="735"/>
      <c r="QYZ2" s="735"/>
      <c r="QZA2" s="735"/>
      <c r="QZB2" s="735"/>
      <c r="QZC2" s="735"/>
      <c r="QZD2" s="735"/>
      <c r="QZE2" s="735"/>
      <c r="QZF2" s="735"/>
      <c r="QZG2" s="735"/>
      <c r="QZH2" s="735"/>
      <c r="QZI2" s="735"/>
      <c r="QZJ2" s="735"/>
      <c r="QZK2" s="735"/>
      <c r="QZL2" s="735"/>
      <c r="QZM2" s="735"/>
      <c r="QZN2" s="735"/>
      <c r="QZO2" s="735"/>
      <c r="QZP2" s="735"/>
      <c r="QZQ2" s="735"/>
      <c r="QZR2" s="735"/>
      <c r="QZS2" s="735"/>
      <c r="QZT2" s="735"/>
      <c r="QZU2" s="735"/>
      <c r="QZV2" s="735"/>
      <c r="QZW2" s="735"/>
      <c r="QZX2" s="735"/>
      <c r="QZY2" s="735"/>
      <c r="QZZ2" s="735"/>
      <c r="RAA2" s="735"/>
      <c r="RAB2" s="735"/>
      <c r="RAC2" s="735"/>
      <c r="RAD2" s="735"/>
      <c r="RAE2" s="735"/>
      <c r="RAF2" s="735"/>
      <c r="RAG2" s="735"/>
      <c r="RAH2" s="735"/>
      <c r="RAI2" s="735"/>
      <c r="RAJ2" s="735"/>
      <c r="RAK2" s="735"/>
      <c r="RAL2" s="735"/>
      <c r="RAM2" s="735"/>
      <c r="RAN2" s="735"/>
      <c r="RAO2" s="735"/>
      <c r="RAP2" s="735"/>
      <c r="RAQ2" s="735"/>
      <c r="RAR2" s="735"/>
      <c r="RAS2" s="735"/>
      <c r="RAT2" s="735"/>
      <c r="RAU2" s="735"/>
      <c r="RAV2" s="735"/>
      <c r="RAW2" s="735"/>
      <c r="RAX2" s="735"/>
      <c r="RAY2" s="735"/>
      <c r="RAZ2" s="735"/>
      <c r="RBA2" s="735"/>
      <c r="RBB2" s="735"/>
      <c r="RBC2" s="735"/>
      <c r="RBD2" s="735"/>
      <c r="RBE2" s="735"/>
      <c r="RBF2" s="735"/>
      <c r="RBG2" s="735"/>
      <c r="RBH2" s="735"/>
      <c r="RBI2" s="735"/>
      <c r="RBJ2" s="735"/>
      <c r="RBK2" s="735"/>
      <c r="RBL2" s="735"/>
      <c r="RBM2" s="735"/>
      <c r="RBN2" s="735"/>
      <c r="RBO2" s="735"/>
      <c r="RBP2" s="735"/>
      <c r="RBQ2" s="735"/>
      <c r="RBR2" s="735"/>
      <c r="RBS2" s="735"/>
      <c r="RBT2" s="735"/>
      <c r="RBU2" s="735"/>
      <c r="RBV2" s="735"/>
      <c r="RBW2" s="735"/>
      <c r="RBX2" s="735"/>
      <c r="RBY2" s="735"/>
      <c r="RBZ2" s="735"/>
      <c r="RCA2" s="735"/>
      <c r="RCB2" s="735"/>
      <c r="RCC2" s="735"/>
      <c r="RCD2" s="735"/>
      <c r="RCE2" s="735"/>
      <c r="RCF2" s="735"/>
      <c r="RCG2" s="735"/>
      <c r="RCH2" s="735"/>
      <c r="RCI2" s="735"/>
      <c r="RCJ2" s="735"/>
      <c r="RCK2" s="735"/>
      <c r="RCL2" s="735"/>
      <c r="RCM2" s="735"/>
      <c r="RCN2" s="735"/>
      <c r="RCO2" s="735"/>
      <c r="RCP2" s="735"/>
      <c r="RCQ2" s="735"/>
      <c r="RCR2" s="735"/>
      <c r="RCS2" s="735"/>
      <c r="RCT2" s="735"/>
      <c r="RCU2" s="735"/>
      <c r="RCV2" s="735"/>
      <c r="RCW2" s="735"/>
      <c r="RCX2" s="735"/>
      <c r="RCY2" s="735"/>
      <c r="RCZ2" s="735"/>
      <c r="RDA2" s="735"/>
      <c r="RDB2" s="735"/>
      <c r="RDC2" s="735"/>
      <c r="RDD2" s="735"/>
      <c r="RDE2" s="735"/>
      <c r="RDF2" s="735"/>
      <c r="RDG2" s="735"/>
      <c r="RDH2" s="735"/>
      <c r="RDI2" s="735"/>
      <c r="RDJ2" s="735"/>
      <c r="RDK2" s="735"/>
      <c r="RDL2" s="735"/>
      <c r="RDM2" s="735"/>
      <c r="RDN2" s="735"/>
      <c r="RDO2" s="735"/>
      <c r="RDP2" s="735"/>
      <c r="RDQ2" s="735"/>
      <c r="RDR2" s="735"/>
      <c r="RDS2" s="735"/>
      <c r="RDT2" s="735"/>
      <c r="RDU2" s="735"/>
      <c r="RDV2" s="735"/>
      <c r="RDW2" s="735"/>
      <c r="RDX2" s="735"/>
      <c r="RDY2" s="735"/>
      <c r="RDZ2" s="735"/>
      <c r="REA2" s="735"/>
      <c r="REB2" s="735"/>
      <c r="REC2" s="735"/>
      <c r="RED2" s="735"/>
      <c r="REE2" s="735"/>
      <c r="REF2" s="735"/>
      <c r="REG2" s="735"/>
      <c r="REH2" s="735"/>
      <c r="REI2" s="735"/>
      <c r="REJ2" s="735"/>
      <c r="REK2" s="735"/>
      <c r="REL2" s="735"/>
      <c r="REM2" s="735"/>
      <c r="REN2" s="735"/>
      <c r="REO2" s="735"/>
      <c r="REP2" s="735"/>
      <c r="REQ2" s="735"/>
      <c r="RER2" s="735"/>
      <c r="RES2" s="735"/>
      <c r="RET2" s="735"/>
      <c r="REU2" s="735"/>
      <c r="REV2" s="735"/>
      <c r="REW2" s="735"/>
      <c r="REX2" s="735"/>
      <c r="REY2" s="735"/>
      <c r="REZ2" s="735"/>
      <c r="RFA2" s="735"/>
      <c r="RFB2" s="735"/>
      <c r="RFC2" s="735"/>
      <c r="RFD2" s="735"/>
      <c r="RFE2" s="735"/>
      <c r="RFF2" s="735"/>
      <c r="RFG2" s="735"/>
      <c r="RFH2" s="735"/>
      <c r="RFI2" s="735"/>
      <c r="RFJ2" s="735"/>
      <c r="RFK2" s="735"/>
      <c r="RFL2" s="735"/>
      <c r="RFM2" s="735"/>
      <c r="RFN2" s="735"/>
      <c r="RFO2" s="735"/>
      <c r="RFP2" s="735"/>
      <c r="RFQ2" s="735"/>
      <c r="RFR2" s="735"/>
      <c r="RFS2" s="735"/>
      <c r="RFT2" s="735"/>
      <c r="RFU2" s="735"/>
      <c r="RFV2" s="735"/>
      <c r="RFW2" s="735"/>
      <c r="RFX2" s="735"/>
      <c r="RFY2" s="735"/>
      <c r="RFZ2" s="735"/>
      <c r="RGA2" s="735"/>
      <c r="RGB2" s="735"/>
      <c r="RGC2" s="735"/>
      <c r="RGD2" s="735"/>
      <c r="RGE2" s="735"/>
      <c r="RGF2" s="735"/>
      <c r="RGG2" s="735"/>
      <c r="RGH2" s="735"/>
      <c r="RGI2" s="735"/>
      <c r="RGJ2" s="735"/>
      <c r="RGK2" s="735"/>
      <c r="RGL2" s="735"/>
      <c r="RGM2" s="735"/>
      <c r="RGN2" s="735"/>
      <c r="RGO2" s="735"/>
      <c r="RGP2" s="735"/>
      <c r="RGQ2" s="735"/>
      <c r="RGR2" s="735"/>
      <c r="RGS2" s="735"/>
      <c r="RGT2" s="735"/>
      <c r="RGU2" s="735"/>
      <c r="RGV2" s="735"/>
      <c r="RGW2" s="735"/>
      <c r="RGX2" s="735"/>
      <c r="RGY2" s="735"/>
      <c r="RGZ2" s="735"/>
      <c r="RHA2" s="735"/>
      <c r="RHB2" s="735"/>
      <c r="RHC2" s="735"/>
      <c r="RHD2" s="735"/>
      <c r="RHE2" s="735"/>
      <c r="RHF2" s="735"/>
      <c r="RHG2" s="735"/>
      <c r="RHH2" s="735"/>
      <c r="RHI2" s="735"/>
      <c r="RHJ2" s="735"/>
      <c r="RHK2" s="735"/>
      <c r="RHL2" s="735"/>
      <c r="RHM2" s="735"/>
      <c r="RHN2" s="735"/>
      <c r="RHO2" s="735"/>
      <c r="RHP2" s="735"/>
      <c r="RHQ2" s="735"/>
      <c r="RHR2" s="735"/>
      <c r="RHS2" s="735"/>
      <c r="RHT2" s="735"/>
      <c r="RHU2" s="735"/>
      <c r="RHV2" s="735"/>
      <c r="RHW2" s="735"/>
      <c r="RHX2" s="735"/>
      <c r="RHY2" s="735"/>
      <c r="RHZ2" s="735"/>
      <c r="RIA2" s="735"/>
      <c r="RIB2" s="735"/>
      <c r="RIC2" s="735"/>
      <c r="RID2" s="735"/>
      <c r="RIE2" s="735"/>
      <c r="RIF2" s="735"/>
      <c r="RIG2" s="735"/>
      <c r="RIH2" s="735"/>
      <c r="RII2" s="735"/>
      <c r="RIJ2" s="735"/>
      <c r="RIK2" s="735"/>
      <c r="RIL2" s="735"/>
      <c r="RIM2" s="735"/>
      <c r="RIN2" s="735"/>
      <c r="RIO2" s="735"/>
      <c r="RIP2" s="735"/>
      <c r="RIQ2" s="735"/>
      <c r="RIR2" s="735"/>
      <c r="RIS2" s="735"/>
      <c r="RIT2" s="735"/>
      <c r="RIU2" s="735"/>
      <c r="RIV2" s="735"/>
      <c r="RIW2" s="735"/>
      <c r="RIX2" s="735"/>
      <c r="RIY2" s="735"/>
      <c r="RIZ2" s="735"/>
      <c r="RJA2" s="735"/>
      <c r="RJB2" s="735"/>
      <c r="RJC2" s="735"/>
      <c r="RJD2" s="735"/>
      <c r="RJE2" s="735"/>
      <c r="RJF2" s="735"/>
      <c r="RJG2" s="735"/>
      <c r="RJH2" s="735"/>
      <c r="RJI2" s="735"/>
      <c r="RJJ2" s="735"/>
      <c r="RJK2" s="735"/>
      <c r="RJL2" s="735"/>
      <c r="RJM2" s="735"/>
      <c r="RJN2" s="735"/>
      <c r="RJO2" s="735"/>
      <c r="RJP2" s="735"/>
      <c r="RJQ2" s="735"/>
      <c r="RJR2" s="735"/>
      <c r="RJS2" s="735"/>
      <c r="RJT2" s="735"/>
      <c r="RJU2" s="735"/>
      <c r="RJV2" s="735"/>
      <c r="RJW2" s="735"/>
      <c r="RJX2" s="735"/>
      <c r="RJY2" s="735"/>
      <c r="RJZ2" s="735"/>
      <c r="RKA2" s="735"/>
      <c r="RKB2" s="735"/>
      <c r="RKC2" s="735"/>
      <c r="RKD2" s="735"/>
      <c r="RKE2" s="735"/>
      <c r="RKF2" s="735"/>
      <c r="RKG2" s="735"/>
      <c r="RKH2" s="735"/>
      <c r="RKI2" s="735"/>
      <c r="RKJ2" s="735"/>
      <c r="RKK2" s="735"/>
      <c r="RKL2" s="735"/>
      <c r="RKM2" s="735"/>
      <c r="RKN2" s="735"/>
      <c r="RKO2" s="735"/>
      <c r="RKP2" s="735"/>
      <c r="RKQ2" s="735"/>
      <c r="RKR2" s="735"/>
      <c r="RKS2" s="735"/>
      <c r="RKT2" s="735"/>
      <c r="RKU2" s="735"/>
      <c r="RKV2" s="735"/>
      <c r="RKW2" s="735"/>
      <c r="RKX2" s="735"/>
      <c r="RKY2" s="735"/>
      <c r="RKZ2" s="735"/>
      <c r="RLA2" s="735"/>
      <c r="RLB2" s="735"/>
      <c r="RLC2" s="735"/>
      <c r="RLD2" s="735"/>
      <c r="RLE2" s="735"/>
      <c r="RLF2" s="735"/>
      <c r="RLG2" s="735"/>
      <c r="RLH2" s="735"/>
      <c r="RLI2" s="735"/>
      <c r="RLJ2" s="735"/>
      <c r="RLK2" s="735"/>
      <c r="RLL2" s="735"/>
      <c r="RLM2" s="735"/>
      <c r="RLN2" s="735"/>
      <c r="RLO2" s="735"/>
      <c r="RLP2" s="735"/>
      <c r="RLQ2" s="735"/>
      <c r="RLR2" s="735"/>
      <c r="RLS2" s="735"/>
      <c r="RLT2" s="735"/>
      <c r="RLU2" s="735"/>
      <c r="RLV2" s="735"/>
      <c r="RLW2" s="735"/>
      <c r="RLX2" s="735"/>
      <c r="RLY2" s="735"/>
      <c r="RLZ2" s="735"/>
      <c r="RMA2" s="735"/>
      <c r="RMB2" s="735"/>
      <c r="RMC2" s="735"/>
      <c r="RMD2" s="735"/>
      <c r="RME2" s="735"/>
      <c r="RMF2" s="735"/>
      <c r="RMG2" s="735"/>
      <c r="RMH2" s="735"/>
      <c r="RMI2" s="735"/>
      <c r="RMJ2" s="735"/>
      <c r="RMK2" s="735"/>
      <c r="RML2" s="735"/>
      <c r="RMM2" s="735"/>
      <c r="RMN2" s="735"/>
      <c r="RMO2" s="735"/>
      <c r="RMP2" s="735"/>
      <c r="RMQ2" s="735"/>
      <c r="RMR2" s="735"/>
      <c r="RMS2" s="735"/>
      <c r="RMT2" s="735"/>
      <c r="RMU2" s="735"/>
      <c r="RMV2" s="735"/>
      <c r="RMW2" s="735"/>
      <c r="RMX2" s="735"/>
      <c r="RMY2" s="735"/>
      <c r="RMZ2" s="735"/>
      <c r="RNA2" s="735"/>
      <c r="RNB2" s="735"/>
      <c r="RNC2" s="735"/>
      <c r="RND2" s="735"/>
      <c r="RNE2" s="735"/>
      <c r="RNF2" s="735"/>
      <c r="RNG2" s="735"/>
      <c r="RNH2" s="735"/>
      <c r="RNI2" s="735"/>
      <c r="RNJ2" s="735"/>
      <c r="RNK2" s="735"/>
      <c r="RNL2" s="735"/>
      <c r="RNM2" s="735"/>
      <c r="RNN2" s="735"/>
      <c r="RNO2" s="735"/>
      <c r="RNP2" s="735"/>
      <c r="RNQ2" s="735"/>
      <c r="RNR2" s="735"/>
      <c r="RNS2" s="735"/>
      <c r="RNT2" s="735"/>
      <c r="RNU2" s="735"/>
      <c r="RNV2" s="735"/>
      <c r="RNW2" s="735"/>
      <c r="RNX2" s="735"/>
      <c r="RNY2" s="735"/>
      <c r="RNZ2" s="735"/>
      <c r="ROA2" s="735"/>
      <c r="ROB2" s="735"/>
      <c r="ROC2" s="735"/>
      <c r="ROD2" s="735"/>
      <c r="ROE2" s="735"/>
      <c r="ROF2" s="735"/>
      <c r="ROG2" s="735"/>
      <c r="ROH2" s="735"/>
      <c r="ROI2" s="735"/>
      <c r="ROJ2" s="735"/>
      <c r="ROK2" s="735"/>
      <c r="ROL2" s="735"/>
      <c r="ROM2" s="735"/>
      <c r="RON2" s="735"/>
      <c r="ROO2" s="735"/>
      <c r="ROP2" s="735"/>
      <c r="ROQ2" s="735"/>
      <c r="ROR2" s="735"/>
      <c r="ROS2" s="735"/>
      <c r="ROT2" s="735"/>
      <c r="ROU2" s="735"/>
      <c r="ROV2" s="735"/>
      <c r="ROW2" s="735"/>
      <c r="ROX2" s="735"/>
      <c r="ROY2" s="735"/>
      <c r="ROZ2" s="735"/>
      <c r="RPA2" s="735"/>
      <c r="RPB2" s="735"/>
      <c r="RPC2" s="735"/>
      <c r="RPD2" s="735"/>
      <c r="RPE2" s="735"/>
      <c r="RPF2" s="735"/>
      <c r="RPG2" s="735"/>
      <c r="RPH2" s="735"/>
      <c r="RPI2" s="735"/>
      <c r="RPJ2" s="735"/>
      <c r="RPK2" s="735"/>
      <c r="RPL2" s="735"/>
      <c r="RPM2" s="735"/>
      <c r="RPN2" s="735"/>
      <c r="RPO2" s="735"/>
      <c r="RPP2" s="735"/>
      <c r="RPQ2" s="735"/>
      <c r="RPR2" s="735"/>
      <c r="RPS2" s="735"/>
      <c r="RPT2" s="735"/>
      <c r="RPU2" s="735"/>
      <c r="RPV2" s="735"/>
      <c r="RPW2" s="735"/>
      <c r="RPX2" s="735"/>
      <c r="RPY2" s="735"/>
      <c r="RPZ2" s="735"/>
      <c r="RQA2" s="735"/>
      <c r="RQB2" s="735"/>
      <c r="RQC2" s="735"/>
      <c r="RQD2" s="735"/>
      <c r="RQE2" s="735"/>
      <c r="RQF2" s="735"/>
      <c r="RQG2" s="735"/>
      <c r="RQH2" s="735"/>
      <c r="RQI2" s="735"/>
      <c r="RQJ2" s="735"/>
      <c r="RQK2" s="735"/>
      <c r="RQL2" s="735"/>
      <c r="RQM2" s="735"/>
      <c r="RQN2" s="735"/>
      <c r="RQO2" s="735"/>
      <c r="RQP2" s="735"/>
      <c r="RQQ2" s="735"/>
      <c r="RQR2" s="735"/>
      <c r="RQS2" s="735"/>
      <c r="RQT2" s="735"/>
      <c r="RQU2" s="735"/>
      <c r="RQV2" s="735"/>
      <c r="RQW2" s="735"/>
      <c r="RQX2" s="735"/>
      <c r="RQY2" s="735"/>
      <c r="RQZ2" s="735"/>
      <c r="RRA2" s="735"/>
      <c r="RRB2" s="735"/>
      <c r="RRC2" s="735"/>
      <c r="RRD2" s="735"/>
      <c r="RRE2" s="735"/>
      <c r="RRF2" s="735"/>
      <c r="RRG2" s="735"/>
      <c r="RRH2" s="735"/>
      <c r="RRI2" s="735"/>
      <c r="RRJ2" s="735"/>
      <c r="RRK2" s="735"/>
      <c r="RRL2" s="735"/>
      <c r="RRM2" s="735"/>
      <c r="RRN2" s="735"/>
      <c r="RRO2" s="735"/>
      <c r="RRP2" s="735"/>
      <c r="RRQ2" s="735"/>
      <c r="RRR2" s="735"/>
      <c r="RRS2" s="735"/>
      <c r="RRT2" s="735"/>
      <c r="RRU2" s="735"/>
      <c r="RRV2" s="735"/>
      <c r="RRW2" s="735"/>
      <c r="RRX2" s="735"/>
      <c r="RRY2" s="735"/>
      <c r="RRZ2" s="735"/>
      <c r="RSA2" s="735"/>
      <c r="RSB2" s="735"/>
      <c r="RSC2" s="735"/>
      <c r="RSD2" s="735"/>
      <c r="RSE2" s="735"/>
      <c r="RSF2" s="735"/>
      <c r="RSG2" s="735"/>
      <c r="RSH2" s="735"/>
      <c r="RSI2" s="735"/>
      <c r="RSJ2" s="735"/>
      <c r="RSK2" s="735"/>
      <c r="RSL2" s="735"/>
      <c r="RSM2" s="735"/>
      <c r="RSN2" s="735"/>
      <c r="RSO2" s="735"/>
      <c r="RSP2" s="735"/>
      <c r="RSQ2" s="735"/>
      <c r="RSR2" s="735"/>
      <c r="RSS2" s="735"/>
      <c r="RST2" s="735"/>
      <c r="RSU2" s="735"/>
      <c r="RSV2" s="735"/>
      <c r="RSW2" s="735"/>
      <c r="RSX2" s="735"/>
      <c r="RSY2" s="735"/>
      <c r="RSZ2" s="735"/>
      <c r="RTA2" s="735"/>
      <c r="RTB2" s="735"/>
      <c r="RTC2" s="735"/>
      <c r="RTD2" s="735"/>
      <c r="RTE2" s="735"/>
      <c r="RTF2" s="735"/>
      <c r="RTG2" s="735"/>
      <c r="RTH2" s="735"/>
      <c r="RTI2" s="735"/>
      <c r="RTJ2" s="735"/>
      <c r="RTK2" s="735"/>
      <c r="RTL2" s="735"/>
      <c r="RTM2" s="735"/>
      <c r="RTN2" s="735"/>
      <c r="RTO2" s="735"/>
      <c r="RTP2" s="735"/>
      <c r="RTQ2" s="735"/>
      <c r="RTR2" s="735"/>
      <c r="RTS2" s="735"/>
      <c r="RTT2" s="735"/>
      <c r="RTU2" s="735"/>
      <c r="RTV2" s="735"/>
      <c r="RTW2" s="735"/>
      <c r="RTX2" s="735"/>
      <c r="RTY2" s="735"/>
      <c r="RTZ2" s="735"/>
      <c r="RUA2" s="735"/>
      <c r="RUB2" s="735"/>
      <c r="RUC2" s="735"/>
      <c r="RUD2" s="735"/>
      <c r="RUE2" s="735"/>
      <c r="RUF2" s="735"/>
      <c r="RUG2" s="735"/>
      <c r="RUH2" s="735"/>
      <c r="RUI2" s="735"/>
      <c r="RUJ2" s="735"/>
      <c r="RUK2" s="735"/>
      <c r="RUL2" s="735"/>
      <c r="RUM2" s="735"/>
      <c r="RUN2" s="735"/>
      <c r="RUO2" s="735"/>
      <c r="RUP2" s="735"/>
      <c r="RUQ2" s="735"/>
      <c r="RUR2" s="735"/>
      <c r="RUS2" s="735"/>
      <c r="RUT2" s="735"/>
      <c r="RUU2" s="735"/>
      <c r="RUV2" s="735"/>
      <c r="RUW2" s="735"/>
      <c r="RUX2" s="735"/>
      <c r="RUY2" s="735"/>
      <c r="RUZ2" s="735"/>
      <c r="RVA2" s="735"/>
      <c r="RVB2" s="735"/>
      <c r="RVC2" s="735"/>
      <c r="RVD2" s="735"/>
      <c r="RVE2" s="735"/>
      <c r="RVF2" s="735"/>
      <c r="RVG2" s="735"/>
      <c r="RVH2" s="735"/>
      <c r="RVI2" s="735"/>
      <c r="RVJ2" s="735"/>
      <c r="RVK2" s="735"/>
      <c r="RVL2" s="735"/>
      <c r="RVM2" s="735"/>
      <c r="RVN2" s="735"/>
      <c r="RVO2" s="735"/>
      <c r="RVP2" s="735"/>
      <c r="RVQ2" s="735"/>
      <c r="RVR2" s="735"/>
      <c r="RVS2" s="735"/>
      <c r="RVT2" s="735"/>
      <c r="RVU2" s="735"/>
      <c r="RVV2" s="735"/>
      <c r="RVW2" s="735"/>
      <c r="RVX2" s="735"/>
      <c r="RVY2" s="735"/>
      <c r="RVZ2" s="735"/>
      <c r="RWA2" s="735"/>
      <c r="RWB2" s="735"/>
      <c r="RWC2" s="735"/>
      <c r="RWD2" s="735"/>
      <c r="RWE2" s="735"/>
      <c r="RWF2" s="735"/>
      <c r="RWG2" s="735"/>
      <c r="RWH2" s="735"/>
      <c r="RWI2" s="735"/>
      <c r="RWJ2" s="735"/>
      <c r="RWK2" s="735"/>
      <c r="RWL2" s="735"/>
      <c r="RWM2" s="735"/>
      <c r="RWN2" s="735"/>
      <c r="RWO2" s="735"/>
      <c r="RWP2" s="735"/>
      <c r="RWQ2" s="735"/>
      <c r="RWR2" s="735"/>
      <c r="RWS2" s="735"/>
      <c r="RWT2" s="735"/>
      <c r="RWU2" s="735"/>
      <c r="RWV2" s="735"/>
      <c r="RWW2" s="735"/>
      <c r="RWX2" s="735"/>
      <c r="RWY2" s="735"/>
      <c r="RWZ2" s="735"/>
      <c r="RXA2" s="735"/>
      <c r="RXB2" s="735"/>
      <c r="RXC2" s="735"/>
      <c r="RXD2" s="735"/>
      <c r="RXE2" s="735"/>
      <c r="RXF2" s="735"/>
      <c r="RXG2" s="735"/>
      <c r="RXH2" s="735"/>
      <c r="RXI2" s="735"/>
      <c r="RXJ2" s="735"/>
      <c r="RXK2" s="735"/>
      <c r="RXL2" s="735"/>
      <c r="RXM2" s="735"/>
      <c r="RXN2" s="735"/>
      <c r="RXO2" s="735"/>
      <c r="RXP2" s="735"/>
      <c r="RXQ2" s="735"/>
      <c r="RXR2" s="735"/>
      <c r="RXS2" s="735"/>
      <c r="RXT2" s="735"/>
      <c r="RXU2" s="735"/>
      <c r="RXV2" s="735"/>
      <c r="RXW2" s="735"/>
      <c r="RXX2" s="735"/>
      <c r="RXY2" s="735"/>
      <c r="RXZ2" s="735"/>
      <c r="RYA2" s="735"/>
      <c r="RYB2" s="735"/>
      <c r="RYC2" s="735"/>
      <c r="RYD2" s="735"/>
      <c r="RYE2" s="735"/>
      <c r="RYF2" s="735"/>
      <c r="RYG2" s="735"/>
      <c r="RYH2" s="735"/>
      <c r="RYI2" s="735"/>
      <c r="RYJ2" s="735"/>
      <c r="RYK2" s="735"/>
      <c r="RYL2" s="735"/>
      <c r="RYM2" s="735"/>
      <c r="RYN2" s="735"/>
      <c r="RYO2" s="735"/>
      <c r="RYP2" s="735"/>
      <c r="RYQ2" s="735"/>
      <c r="RYR2" s="735"/>
      <c r="RYS2" s="735"/>
      <c r="RYT2" s="735"/>
      <c r="RYU2" s="735"/>
      <c r="RYV2" s="735"/>
      <c r="RYW2" s="735"/>
      <c r="RYX2" s="735"/>
      <c r="RYY2" s="735"/>
      <c r="RYZ2" s="735"/>
      <c r="RZA2" s="735"/>
      <c r="RZB2" s="735"/>
      <c r="RZC2" s="735"/>
      <c r="RZD2" s="735"/>
      <c r="RZE2" s="735"/>
      <c r="RZF2" s="735"/>
      <c r="RZG2" s="735"/>
      <c r="RZH2" s="735"/>
      <c r="RZI2" s="735"/>
      <c r="RZJ2" s="735"/>
      <c r="RZK2" s="735"/>
      <c r="RZL2" s="735"/>
      <c r="RZM2" s="735"/>
      <c r="RZN2" s="735"/>
      <c r="RZO2" s="735"/>
      <c r="RZP2" s="735"/>
      <c r="RZQ2" s="735"/>
      <c r="RZR2" s="735"/>
      <c r="RZS2" s="735"/>
      <c r="RZT2" s="735"/>
      <c r="RZU2" s="735"/>
      <c r="RZV2" s="735"/>
      <c r="RZW2" s="735"/>
      <c r="RZX2" s="735"/>
      <c r="RZY2" s="735"/>
      <c r="RZZ2" s="735"/>
      <c r="SAA2" s="735"/>
      <c r="SAB2" s="735"/>
      <c r="SAC2" s="735"/>
      <c r="SAD2" s="735"/>
      <c r="SAE2" s="735"/>
      <c r="SAF2" s="735"/>
      <c r="SAG2" s="735"/>
      <c r="SAH2" s="735"/>
      <c r="SAI2" s="735"/>
      <c r="SAJ2" s="735"/>
      <c r="SAK2" s="735"/>
      <c r="SAL2" s="735"/>
      <c r="SAM2" s="735"/>
      <c r="SAN2" s="735"/>
      <c r="SAO2" s="735"/>
      <c r="SAP2" s="735"/>
      <c r="SAQ2" s="735"/>
      <c r="SAR2" s="735"/>
      <c r="SAS2" s="735"/>
      <c r="SAT2" s="735"/>
      <c r="SAU2" s="735"/>
      <c r="SAV2" s="735"/>
      <c r="SAW2" s="735"/>
      <c r="SAX2" s="735"/>
      <c r="SAY2" s="735"/>
      <c r="SAZ2" s="735"/>
      <c r="SBA2" s="735"/>
      <c r="SBB2" s="735"/>
      <c r="SBC2" s="735"/>
      <c r="SBD2" s="735"/>
      <c r="SBE2" s="735"/>
      <c r="SBF2" s="735"/>
      <c r="SBG2" s="735"/>
      <c r="SBH2" s="735"/>
      <c r="SBI2" s="735"/>
      <c r="SBJ2" s="735"/>
      <c r="SBK2" s="735"/>
      <c r="SBL2" s="735"/>
      <c r="SBM2" s="735"/>
      <c r="SBN2" s="735"/>
      <c r="SBO2" s="735"/>
      <c r="SBP2" s="735"/>
      <c r="SBQ2" s="735"/>
      <c r="SBR2" s="735"/>
      <c r="SBS2" s="735"/>
      <c r="SBT2" s="735"/>
      <c r="SBU2" s="735"/>
      <c r="SBV2" s="735"/>
      <c r="SBW2" s="735"/>
      <c r="SBX2" s="735"/>
      <c r="SBY2" s="735"/>
      <c r="SBZ2" s="735"/>
      <c r="SCA2" s="735"/>
      <c r="SCB2" s="735"/>
      <c r="SCC2" s="735"/>
      <c r="SCD2" s="735"/>
      <c r="SCE2" s="735"/>
      <c r="SCF2" s="735"/>
      <c r="SCG2" s="735"/>
      <c r="SCH2" s="735"/>
      <c r="SCI2" s="735"/>
      <c r="SCJ2" s="735"/>
      <c r="SCK2" s="735"/>
      <c r="SCL2" s="735"/>
      <c r="SCM2" s="735"/>
      <c r="SCN2" s="735"/>
      <c r="SCO2" s="735"/>
      <c r="SCP2" s="735"/>
      <c r="SCQ2" s="735"/>
      <c r="SCR2" s="735"/>
      <c r="SCS2" s="735"/>
      <c r="SCT2" s="735"/>
      <c r="SCU2" s="735"/>
      <c r="SCV2" s="735"/>
      <c r="SCW2" s="735"/>
      <c r="SCX2" s="735"/>
      <c r="SCY2" s="735"/>
      <c r="SCZ2" s="735"/>
      <c r="SDA2" s="735"/>
      <c r="SDB2" s="735"/>
      <c r="SDC2" s="735"/>
      <c r="SDD2" s="735"/>
      <c r="SDE2" s="735"/>
      <c r="SDF2" s="735"/>
      <c r="SDG2" s="735"/>
      <c r="SDH2" s="735"/>
      <c r="SDI2" s="735"/>
      <c r="SDJ2" s="735"/>
      <c r="SDK2" s="735"/>
      <c r="SDL2" s="735"/>
      <c r="SDM2" s="735"/>
      <c r="SDN2" s="735"/>
      <c r="SDO2" s="735"/>
      <c r="SDP2" s="735"/>
      <c r="SDQ2" s="735"/>
      <c r="SDR2" s="735"/>
      <c r="SDS2" s="735"/>
      <c r="SDT2" s="735"/>
      <c r="SDU2" s="735"/>
      <c r="SDV2" s="735"/>
      <c r="SDW2" s="735"/>
      <c r="SDX2" s="735"/>
      <c r="SDY2" s="735"/>
      <c r="SDZ2" s="735"/>
      <c r="SEA2" s="735"/>
      <c r="SEB2" s="735"/>
      <c r="SEC2" s="735"/>
      <c r="SED2" s="735"/>
      <c r="SEE2" s="735"/>
      <c r="SEF2" s="735"/>
      <c r="SEG2" s="735"/>
      <c r="SEH2" s="735"/>
      <c r="SEI2" s="735"/>
      <c r="SEJ2" s="735"/>
      <c r="SEK2" s="735"/>
      <c r="SEL2" s="735"/>
      <c r="SEM2" s="735"/>
      <c r="SEN2" s="735"/>
      <c r="SEO2" s="735"/>
      <c r="SEP2" s="735"/>
      <c r="SEQ2" s="735"/>
      <c r="SER2" s="735"/>
      <c r="SES2" s="735"/>
      <c r="SET2" s="735"/>
      <c r="SEU2" s="735"/>
      <c r="SEV2" s="735"/>
      <c r="SEW2" s="735"/>
      <c r="SEX2" s="735"/>
      <c r="SEY2" s="735"/>
      <c r="SEZ2" s="735"/>
      <c r="SFA2" s="735"/>
      <c r="SFB2" s="735"/>
      <c r="SFC2" s="735"/>
      <c r="SFD2" s="735"/>
      <c r="SFE2" s="735"/>
      <c r="SFF2" s="735"/>
      <c r="SFG2" s="735"/>
      <c r="SFH2" s="735"/>
      <c r="SFI2" s="735"/>
      <c r="SFJ2" s="735"/>
      <c r="SFK2" s="735"/>
      <c r="SFL2" s="735"/>
      <c r="SFM2" s="735"/>
      <c r="SFN2" s="735"/>
      <c r="SFO2" s="735"/>
      <c r="SFP2" s="735"/>
      <c r="SFQ2" s="735"/>
      <c r="SFR2" s="735"/>
      <c r="SFS2" s="735"/>
      <c r="SFT2" s="735"/>
      <c r="SFU2" s="735"/>
      <c r="SFV2" s="735"/>
      <c r="SFW2" s="735"/>
      <c r="SFX2" s="735"/>
      <c r="SFY2" s="735"/>
      <c r="SFZ2" s="735"/>
      <c r="SGA2" s="735"/>
      <c r="SGB2" s="735"/>
      <c r="SGC2" s="735"/>
      <c r="SGD2" s="735"/>
      <c r="SGE2" s="735"/>
      <c r="SGF2" s="735"/>
      <c r="SGG2" s="735"/>
      <c r="SGH2" s="735"/>
      <c r="SGI2" s="735"/>
      <c r="SGJ2" s="735"/>
      <c r="SGK2" s="735"/>
      <c r="SGL2" s="735"/>
      <c r="SGM2" s="735"/>
      <c r="SGN2" s="735"/>
      <c r="SGO2" s="735"/>
      <c r="SGP2" s="735"/>
      <c r="SGQ2" s="735"/>
      <c r="SGR2" s="735"/>
      <c r="SGS2" s="735"/>
      <c r="SGT2" s="735"/>
      <c r="SGU2" s="735"/>
      <c r="SGV2" s="735"/>
      <c r="SGW2" s="735"/>
      <c r="SGX2" s="735"/>
      <c r="SGY2" s="735"/>
      <c r="SGZ2" s="735"/>
      <c r="SHA2" s="735"/>
      <c r="SHB2" s="735"/>
      <c r="SHC2" s="735"/>
      <c r="SHD2" s="735"/>
      <c r="SHE2" s="735"/>
      <c r="SHF2" s="735"/>
      <c r="SHG2" s="735"/>
      <c r="SHH2" s="735"/>
      <c r="SHI2" s="735"/>
      <c r="SHJ2" s="735"/>
      <c r="SHK2" s="735"/>
      <c r="SHL2" s="735"/>
      <c r="SHM2" s="735"/>
      <c r="SHN2" s="735"/>
      <c r="SHO2" s="735"/>
      <c r="SHP2" s="735"/>
      <c r="SHQ2" s="735"/>
      <c r="SHR2" s="735"/>
      <c r="SHS2" s="735"/>
      <c r="SHT2" s="735"/>
      <c r="SHU2" s="735"/>
      <c r="SHV2" s="735"/>
      <c r="SHW2" s="735"/>
      <c r="SHX2" s="735"/>
      <c r="SHY2" s="735"/>
      <c r="SHZ2" s="735"/>
      <c r="SIA2" s="735"/>
      <c r="SIB2" s="735"/>
      <c r="SIC2" s="735"/>
      <c r="SID2" s="735"/>
      <c r="SIE2" s="735"/>
      <c r="SIF2" s="735"/>
      <c r="SIG2" s="735"/>
      <c r="SIH2" s="735"/>
      <c r="SII2" s="735"/>
      <c r="SIJ2" s="735"/>
      <c r="SIK2" s="735"/>
      <c r="SIL2" s="735"/>
      <c r="SIM2" s="735"/>
      <c r="SIN2" s="735"/>
      <c r="SIO2" s="735"/>
      <c r="SIP2" s="735"/>
      <c r="SIQ2" s="735"/>
      <c r="SIR2" s="735"/>
      <c r="SIS2" s="735"/>
      <c r="SIT2" s="735"/>
      <c r="SIU2" s="735"/>
      <c r="SIV2" s="735"/>
      <c r="SIW2" s="735"/>
      <c r="SIX2" s="735"/>
      <c r="SIY2" s="735"/>
      <c r="SIZ2" s="735"/>
      <c r="SJA2" s="735"/>
      <c r="SJB2" s="735"/>
      <c r="SJC2" s="735"/>
      <c r="SJD2" s="735"/>
      <c r="SJE2" s="735"/>
      <c r="SJF2" s="735"/>
      <c r="SJG2" s="735"/>
      <c r="SJH2" s="735"/>
      <c r="SJI2" s="735"/>
      <c r="SJJ2" s="735"/>
      <c r="SJK2" s="735"/>
      <c r="SJL2" s="735"/>
      <c r="SJM2" s="735"/>
      <c r="SJN2" s="735"/>
      <c r="SJO2" s="735"/>
      <c r="SJP2" s="735"/>
      <c r="SJQ2" s="735"/>
      <c r="SJR2" s="735"/>
      <c r="SJS2" s="735"/>
      <c r="SJT2" s="735"/>
      <c r="SJU2" s="735"/>
      <c r="SJV2" s="735"/>
      <c r="SJW2" s="735"/>
      <c r="SJX2" s="735"/>
      <c r="SJY2" s="735"/>
      <c r="SJZ2" s="735"/>
      <c r="SKA2" s="735"/>
      <c r="SKB2" s="735"/>
      <c r="SKC2" s="735"/>
      <c r="SKD2" s="735"/>
      <c r="SKE2" s="735"/>
      <c r="SKF2" s="735"/>
      <c r="SKG2" s="735"/>
      <c r="SKH2" s="735"/>
      <c r="SKI2" s="735"/>
      <c r="SKJ2" s="735"/>
      <c r="SKK2" s="735"/>
      <c r="SKL2" s="735"/>
      <c r="SKM2" s="735"/>
      <c r="SKN2" s="735"/>
      <c r="SKO2" s="735"/>
      <c r="SKP2" s="735"/>
      <c r="SKQ2" s="735"/>
      <c r="SKR2" s="735"/>
      <c r="SKS2" s="735"/>
      <c r="SKT2" s="735"/>
      <c r="SKU2" s="735"/>
      <c r="SKV2" s="735"/>
      <c r="SKW2" s="735"/>
      <c r="SKX2" s="735"/>
      <c r="SKY2" s="735"/>
      <c r="SKZ2" s="735"/>
      <c r="SLA2" s="735"/>
      <c r="SLB2" s="735"/>
      <c r="SLC2" s="735"/>
      <c r="SLD2" s="735"/>
      <c r="SLE2" s="735"/>
      <c r="SLF2" s="735"/>
      <c r="SLG2" s="735"/>
      <c r="SLH2" s="735"/>
      <c r="SLI2" s="735"/>
      <c r="SLJ2" s="735"/>
      <c r="SLK2" s="735"/>
      <c r="SLL2" s="735"/>
      <c r="SLM2" s="735"/>
      <c r="SLN2" s="735"/>
      <c r="SLO2" s="735"/>
      <c r="SLP2" s="735"/>
      <c r="SLQ2" s="735"/>
      <c r="SLR2" s="735"/>
      <c r="SLS2" s="735"/>
      <c r="SLT2" s="735"/>
      <c r="SLU2" s="735"/>
      <c r="SLV2" s="735"/>
      <c r="SLW2" s="735"/>
      <c r="SLX2" s="735"/>
      <c r="SLY2" s="735"/>
      <c r="SLZ2" s="735"/>
      <c r="SMA2" s="735"/>
      <c r="SMB2" s="735"/>
      <c r="SMC2" s="735"/>
      <c r="SMD2" s="735"/>
      <c r="SME2" s="735"/>
      <c r="SMF2" s="735"/>
      <c r="SMG2" s="735"/>
      <c r="SMH2" s="735"/>
      <c r="SMI2" s="735"/>
      <c r="SMJ2" s="735"/>
      <c r="SMK2" s="735"/>
      <c r="SML2" s="735"/>
      <c r="SMM2" s="735"/>
      <c r="SMN2" s="735"/>
      <c r="SMO2" s="735"/>
      <c r="SMP2" s="735"/>
      <c r="SMQ2" s="735"/>
      <c r="SMR2" s="735"/>
      <c r="SMS2" s="735"/>
      <c r="SMT2" s="735"/>
      <c r="SMU2" s="735"/>
      <c r="SMV2" s="735"/>
      <c r="SMW2" s="735"/>
      <c r="SMX2" s="735"/>
      <c r="SMY2" s="735"/>
      <c r="SMZ2" s="735"/>
      <c r="SNA2" s="735"/>
      <c r="SNB2" s="735"/>
      <c r="SNC2" s="735"/>
      <c r="SND2" s="735"/>
      <c r="SNE2" s="735"/>
      <c r="SNF2" s="735"/>
      <c r="SNG2" s="735"/>
      <c r="SNH2" s="735"/>
      <c r="SNI2" s="735"/>
      <c r="SNJ2" s="735"/>
      <c r="SNK2" s="735"/>
      <c r="SNL2" s="735"/>
      <c r="SNM2" s="735"/>
      <c r="SNN2" s="735"/>
      <c r="SNO2" s="735"/>
      <c r="SNP2" s="735"/>
      <c r="SNQ2" s="735"/>
      <c r="SNR2" s="735"/>
      <c r="SNS2" s="735"/>
      <c r="SNT2" s="735"/>
      <c r="SNU2" s="735"/>
      <c r="SNV2" s="735"/>
      <c r="SNW2" s="735"/>
      <c r="SNX2" s="735"/>
      <c r="SNY2" s="735"/>
      <c r="SNZ2" s="735"/>
      <c r="SOA2" s="735"/>
      <c r="SOB2" s="735"/>
      <c r="SOC2" s="735"/>
      <c r="SOD2" s="735"/>
      <c r="SOE2" s="735"/>
      <c r="SOF2" s="735"/>
      <c r="SOG2" s="735"/>
      <c r="SOH2" s="735"/>
      <c r="SOI2" s="735"/>
      <c r="SOJ2" s="735"/>
      <c r="SOK2" s="735"/>
      <c r="SOL2" s="735"/>
      <c r="SOM2" s="735"/>
      <c r="SON2" s="735"/>
      <c r="SOO2" s="735"/>
      <c r="SOP2" s="735"/>
      <c r="SOQ2" s="735"/>
      <c r="SOR2" s="735"/>
      <c r="SOS2" s="735"/>
      <c r="SOT2" s="735"/>
      <c r="SOU2" s="735"/>
      <c r="SOV2" s="735"/>
      <c r="SOW2" s="735"/>
      <c r="SOX2" s="735"/>
      <c r="SOY2" s="735"/>
      <c r="SOZ2" s="735"/>
      <c r="SPA2" s="735"/>
      <c r="SPB2" s="735"/>
      <c r="SPC2" s="735"/>
      <c r="SPD2" s="735"/>
      <c r="SPE2" s="735"/>
      <c r="SPF2" s="735"/>
      <c r="SPG2" s="735"/>
      <c r="SPH2" s="735"/>
      <c r="SPI2" s="735"/>
      <c r="SPJ2" s="735"/>
      <c r="SPK2" s="735"/>
      <c r="SPL2" s="735"/>
      <c r="SPM2" s="735"/>
      <c r="SPN2" s="735"/>
      <c r="SPO2" s="735"/>
      <c r="SPP2" s="735"/>
      <c r="SPQ2" s="735"/>
      <c r="SPR2" s="735"/>
      <c r="SPS2" s="735"/>
      <c r="SPT2" s="735"/>
      <c r="SPU2" s="735"/>
      <c r="SPV2" s="735"/>
      <c r="SPW2" s="735"/>
      <c r="SPX2" s="735"/>
      <c r="SPY2" s="735"/>
      <c r="SPZ2" s="735"/>
      <c r="SQA2" s="735"/>
      <c r="SQB2" s="735"/>
      <c r="SQC2" s="735"/>
      <c r="SQD2" s="735"/>
      <c r="SQE2" s="735"/>
      <c r="SQF2" s="735"/>
      <c r="SQG2" s="735"/>
      <c r="SQH2" s="735"/>
      <c r="SQI2" s="735"/>
      <c r="SQJ2" s="735"/>
      <c r="SQK2" s="735"/>
      <c r="SQL2" s="735"/>
      <c r="SQM2" s="735"/>
      <c r="SQN2" s="735"/>
      <c r="SQO2" s="735"/>
      <c r="SQP2" s="735"/>
      <c r="SQQ2" s="735"/>
      <c r="SQR2" s="735"/>
      <c r="SQS2" s="735"/>
      <c r="SQT2" s="735"/>
      <c r="SQU2" s="735"/>
      <c r="SQV2" s="735"/>
      <c r="SQW2" s="735"/>
      <c r="SQX2" s="735"/>
      <c r="SQY2" s="735"/>
      <c r="SQZ2" s="735"/>
      <c r="SRA2" s="735"/>
      <c r="SRB2" s="735"/>
      <c r="SRC2" s="735"/>
      <c r="SRD2" s="735"/>
      <c r="SRE2" s="735"/>
      <c r="SRF2" s="735"/>
      <c r="SRG2" s="735"/>
      <c r="SRH2" s="735"/>
      <c r="SRI2" s="735"/>
      <c r="SRJ2" s="735"/>
      <c r="SRK2" s="735"/>
      <c r="SRL2" s="735"/>
      <c r="SRM2" s="735"/>
      <c r="SRN2" s="735"/>
      <c r="SRO2" s="735"/>
      <c r="SRP2" s="735"/>
      <c r="SRQ2" s="735"/>
      <c r="SRR2" s="735"/>
      <c r="SRS2" s="735"/>
      <c r="SRT2" s="735"/>
      <c r="SRU2" s="735"/>
      <c r="SRV2" s="735"/>
      <c r="SRW2" s="735"/>
      <c r="SRX2" s="735"/>
      <c r="SRY2" s="735"/>
      <c r="SRZ2" s="735"/>
      <c r="SSA2" s="735"/>
      <c r="SSB2" s="735"/>
      <c r="SSC2" s="735"/>
      <c r="SSD2" s="735"/>
      <c r="SSE2" s="735"/>
      <c r="SSF2" s="735"/>
      <c r="SSG2" s="735"/>
      <c r="SSH2" s="735"/>
      <c r="SSI2" s="735"/>
      <c r="SSJ2" s="735"/>
      <c r="SSK2" s="735"/>
      <c r="SSL2" s="735"/>
      <c r="SSM2" s="735"/>
      <c r="SSN2" s="735"/>
      <c r="SSO2" s="735"/>
      <c r="SSP2" s="735"/>
      <c r="SSQ2" s="735"/>
      <c r="SSR2" s="735"/>
      <c r="SSS2" s="735"/>
      <c r="SST2" s="735"/>
      <c r="SSU2" s="735"/>
      <c r="SSV2" s="735"/>
      <c r="SSW2" s="735"/>
      <c r="SSX2" s="735"/>
      <c r="SSY2" s="735"/>
      <c r="SSZ2" s="735"/>
      <c r="STA2" s="735"/>
      <c r="STB2" s="735"/>
      <c r="STC2" s="735"/>
      <c r="STD2" s="735"/>
      <c r="STE2" s="735"/>
      <c r="STF2" s="735"/>
      <c r="STG2" s="735"/>
      <c r="STH2" s="735"/>
      <c r="STI2" s="735"/>
      <c r="STJ2" s="735"/>
      <c r="STK2" s="735"/>
      <c r="STL2" s="735"/>
      <c r="STM2" s="735"/>
      <c r="STN2" s="735"/>
      <c r="STO2" s="735"/>
      <c r="STP2" s="735"/>
      <c r="STQ2" s="735"/>
      <c r="STR2" s="735"/>
      <c r="STS2" s="735"/>
      <c r="STT2" s="735"/>
      <c r="STU2" s="735"/>
      <c r="STV2" s="735"/>
      <c r="STW2" s="735"/>
      <c r="STX2" s="735"/>
      <c r="STY2" s="735"/>
      <c r="STZ2" s="735"/>
      <c r="SUA2" s="735"/>
      <c r="SUB2" s="735"/>
      <c r="SUC2" s="735"/>
      <c r="SUD2" s="735"/>
      <c r="SUE2" s="735"/>
      <c r="SUF2" s="735"/>
      <c r="SUG2" s="735"/>
      <c r="SUH2" s="735"/>
      <c r="SUI2" s="735"/>
      <c r="SUJ2" s="735"/>
      <c r="SUK2" s="735"/>
      <c r="SUL2" s="735"/>
      <c r="SUM2" s="735"/>
      <c r="SUN2" s="735"/>
      <c r="SUO2" s="735"/>
      <c r="SUP2" s="735"/>
      <c r="SUQ2" s="735"/>
      <c r="SUR2" s="735"/>
      <c r="SUS2" s="735"/>
      <c r="SUT2" s="735"/>
      <c r="SUU2" s="735"/>
      <c r="SUV2" s="735"/>
      <c r="SUW2" s="735"/>
      <c r="SUX2" s="735"/>
      <c r="SUY2" s="735"/>
      <c r="SUZ2" s="735"/>
      <c r="SVA2" s="735"/>
      <c r="SVB2" s="735"/>
      <c r="SVC2" s="735"/>
      <c r="SVD2" s="735"/>
      <c r="SVE2" s="735"/>
      <c r="SVF2" s="735"/>
      <c r="SVG2" s="735"/>
      <c r="SVH2" s="735"/>
      <c r="SVI2" s="735"/>
      <c r="SVJ2" s="735"/>
      <c r="SVK2" s="735"/>
      <c r="SVL2" s="735"/>
      <c r="SVM2" s="735"/>
      <c r="SVN2" s="735"/>
      <c r="SVO2" s="735"/>
      <c r="SVP2" s="735"/>
      <c r="SVQ2" s="735"/>
      <c r="SVR2" s="735"/>
      <c r="SVS2" s="735"/>
      <c r="SVT2" s="735"/>
      <c r="SVU2" s="735"/>
      <c r="SVV2" s="735"/>
      <c r="SVW2" s="735"/>
      <c r="SVX2" s="735"/>
      <c r="SVY2" s="735"/>
      <c r="SVZ2" s="735"/>
      <c r="SWA2" s="735"/>
      <c r="SWB2" s="735"/>
      <c r="SWC2" s="735"/>
      <c r="SWD2" s="735"/>
      <c r="SWE2" s="735"/>
      <c r="SWF2" s="735"/>
      <c r="SWG2" s="735"/>
      <c r="SWH2" s="735"/>
      <c r="SWI2" s="735"/>
      <c r="SWJ2" s="735"/>
      <c r="SWK2" s="735"/>
      <c r="SWL2" s="735"/>
      <c r="SWM2" s="735"/>
      <c r="SWN2" s="735"/>
      <c r="SWO2" s="735"/>
      <c r="SWP2" s="735"/>
      <c r="SWQ2" s="735"/>
      <c r="SWR2" s="735"/>
      <c r="SWS2" s="735"/>
      <c r="SWT2" s="735"/>
      <c r="SWU2" s="735"/>
      <c r="SWV2" s="735"/>
      <c r="SWW2" s="735"/>
      <c r="SWX2" s="735"/>
      <c r="SWY2" s="735"/>
      <c r="SWZ2" s="735"/>
      <c r="SXA2" s="735"/>
      <c r="SXB2" s="735"/>
      <c r="SXC2" s="735"/>
      <c r="SXD2" s="735"/>
      <c r="SXE2" s="735"/>
      <c r="SXF2" s="735"/>
      <c r="SXG2" s="735"/>
      <c r="SXH2" s="735"/>
      <c r="SXI2" s="735"/>
      <c r="SXJ2" s="735"/>
      <c r="SXK2" s="735"/>
      <c r="SXL2" s="735"/>
      <c r="SXM2" s="735"/>
      <c r="SXN2" s="735"/>
      <c r="SXO2" s="735"/>
      <c r="SXP2" s="735"/>
      <c r="SXQ2" s="735"/>
      <c r="SXR2" s="735"/>
      <c r="SXS2" s="735"/>
      <c r="SXT2" s="735"/>
      <c r="SXU2" s="735"/>
      <c r="SXV2" s="735"/>
      <c r="SXW2" s="735"/>
      <c r="SXX2" s="735"/>
      <c r="SXY2" s="735"/>
      <c r="SXZ2" s="735"/>
      <c r="SYA2" s="735"/>
      <c r="SYB2" s="735"/>
      <c r="SYC2" s="735"/>
      <c r="SYD2" s="735"/>
      <c r="SYE2" s="735"/>
      <c r="SYF2" s="735"/>
      <c r="SYG2" s="735"/>
      <c r="SYH2" s="735"/>
      <c r="SYI2" s="735"/>
      <c r="SYJ2" s="735"/>
      <c r="SYK2" s="735"/>
      <c r="SYL2" s="735"/>
      <c r="SYM2" s="735"/>
      <c r="SYN2" s="735"/>
      <c r="SYO2" s="735"/>
      <c r="SYP2" s="735"/>
      <c r="SYQ2" s="735"/>
      <c r="SYR2" s="735"/>
      <c r="SYS2" s="735"/>
      <c r="SYT2" s="735"/>
      <c r="SYU2" s="735"/>
      <c r="SYV2" s="735"/>
      <c r="SYW2" s="735"/>
      <c r="SYX2" s="735"/>
      <c r="SYY2" s="735"/>
      <c r="SYZ2" s="735"/>
      <c r="SZA2" s="735"/>
      <c r="SZB2" s="735"/>
      <c r="SZC2" s="735"/>
      <c r="SZD2" s="735"/>
      <c r="SZE2" s="735"/>
      <c r="SZF2" s="735"/>
      <c r="SZG2" s="735"/>
      <c r="SZH2" s="735"/>
      <c r="SZI2" s="735"/>
      <c r="SZJ2" s="735"/>
      <c r="SZK2" s="735"/>
      <c r="SZL2" s="735"/>
      <c r="SZM2" s="735"/>
      <c r="SZN2" s="735"/>
      <c r="SZO2" s="735"/>
      <c r="SZP2" s="735"/>
      <c r="SZQ2" s="735"/>
      <c r="SZR2" s="735"/>
      <c r="SZS2" s="735"/>
      <c r="SZT2" s="735"/>
      <c r="SZU2" s="735"/>
      <c r="SZV2" s="735"/>
      <c r="SZW2" s="735"/>
      <c r="SZX2" s="735"/>
      <c r="SZY2" s="735"/>
      <c r="SZZ2" s="735"/>
      <c r="TAA2" s="735"/>
      <c r="TAB2" s="735"/>
      <c r="TAC2" s="735"/>
      <c r="TAD2" s="735"/>
      <c r="TAE2" s="735"/>
      <c r="TAF2" s="735"/>
      <c r="TAG2" s="735"/>
      <c r="TAH2" s="735"/>
      <c r="TAI2" s="735"/>
      <c r="TAJ2" s="735"/>
      <c r="TAK2" s="735"/>
      <c r="TAL2" s="735"/>
      <c r="TAM2" s="735"/>
      <c r="TAN2" s="735"/>
      <c r="TAO2" s="735"/>
      <c r="TAP2" s="735"/>
      <c r="TAQ2" s="735"/>
      <c r="TAR2" s="735"/>
      <c r="TAS2" s="735"/>
      <c r="TAT2" s="735"/>
      <c r="TAU2" s="735"/>
      <c r="TAV2" s="735"/>
      <c r="TAW2" s="735"/>
      <c r="TAX2" s="735"/>
      <c r="TAY2" s="735"/>
      <c r="TAZ2" s="735"/>
      <c r="TBA2" s="735"/>
      <c r="TBB2" s="735"/>
      <c r="TBC2" s="735"/>
      <c r="TBD2" s="735"/>
      <c r="TBE2" s="735"/>
      <c r="TBF2" s="735"/>
      <c r="TBG2" s="735"/>
      <c r="TBH2" s="735"/>
      <c r="TBI2" s="735"/>
      <c r="TBJ2" s="735"/>
      <c r="TBK2" s="735"/>
      <c r="TBL2" s="735"/>
      <c r="TBM2" s="735"/>
      <c r="TBN2" s="735"/>
      <c r="TBO2" s="735"/>
      <c r="TBP2" s="735"/>
      <c r="TBQ2" s="735"/>
      <c r="TBR2" s="735"/>
      <c r="TBS2" s="735"/>
      <c r="TBT2" s="735"/>
      <c r="TBU2" s="735"/>
      <c r="TBV2" s="735"/>
      <c r="TBW2" s="735"/>
      <c r="TBX2" s="735"/>
      <c r="TBY2" s="735"/>
      <c r="TBZ2" s="735"/>
      <c r="TCA2" s="735"/>
      <c r="TCB2" s="735"/>
      <c r="TCC2" s="735"/>
      <c r="TCD2" s="735"/>
      <c r="TCE2" s="735"/>
      <c r="TCF2" s="735"/>
      <c r="TCG2" s="735"/>
      <c r="TCH2" s="735"/>
      <c r="TCI2" s="735"/>
      <c r="TCJ2" s="735"/>
      <c r="TCK2" s="735"/>
      <c r="TCL2" s="735"/>
      <c r="TCM2" s="735"/>
      <c r="TCN2" s="735"/>
      <c r="TCO2" s="735"/>
      <c r="TCP2" s="735"/>
      <c r="TCQ2" s="735"/>
      <c r="TCR2" s="735"/>
      <c r="TCS2" s="735"/>
      <c r="TCT2" s="735"/>
      <c r="TCU2" s="735"/>
      <c r="TCV2" s="735"/>
      <c r="TCW2" s="735"/>
      <c r="TCX2" s="735"/>
      <c r="TCY2" s="735"/>
      <c r="TCZ2" s="735"/>
      <c r="TDA2" s="735"/>
      <c r="TDB2" s="735"/>
      <c r="TDC2" s="735"/>
      <c r="TDD2" s="735"/>
      <c r="TDE2" s="735"/>
      <c r="TDF2" s="735"/>
      <c r="TDG2" s="735"/>
      <c r="TDH2" s="735"/>
      <c r="TDI2" s="735"/>
      <c r="TDJ2" s="735"/>
      <c r="TDK2" s="735"/>
      <c r="TDL2" s="735"/>
      <c r="TDM2" s="735"/>
      <c r="TDN2" s="735"/>
      <c r="TDO2" s="735"/>
      <c r="TDP2" s="735"/>
      <c r="TDQ2" s="735"/>
      <c r="TDR2" s="735"/>
      <c r="TDS2" s="735"/>
      <c r="TDT2" s="735"/>
      <c r="TDU2" s="735"/>
      <c r="TDV2" s="735"/>
      <c r="TDW2" s="735"/>
      <c r="TDX2" s="735"/>
      <c r="TDY2" s="735"/>
      <c r="TDZ2" s="735"/>
      <c r="TEA2" s="735"/>
      <c r="TEB2" s="735"/>
      <c r="TEC2" s="735"/>
      <c r="TED2" s="735"/>
      <c r="TEE2" s="735"/>
      <c r="TEF2" s="735"/>
      <c r="TEG2" s="735"/>
      <c r="TEH2" s="735"/>
      <c r="TEI2" s="735"/>
      <c r="TEJ2" s="735"/>
      <c r="TEK2" s="735"/>
      <c r="TEL2" s="735"/>
      <c r="TEM2" s="735"/>
      <c r="TEN2" s="735"/>
      <c r="TEO2" s="735"/>
      <c r="TEP2" s="735"/>
      <c r="TEQ2" s="735"/>
      <c r="TER2" s="735"/>
      <c r="TES2" s="735"/>
      <c r="TET2" s="735"/>
      <c r="TEU2" s="735"/>
      <c r="TEV2" s="735"/>
      <c r="TEW2" s="735"/>
      <c r="TEX2" s="735"/>
      <c r="TEY2" s="735"/>
      <c r="TEZ2" s="735"/>
      <c r="TFA2" s="735"/>
      <c r="TFB2" s="735"/>
      <c r="TFC2" s="735"/>
      <c r="TFD2" s="735"/>
      <c r="TFE2" s="735"/>
      <c r="TFF2" s="735"/>
      <c r="TFG2" s="735"/>
      <c r="TFH2" s="735"/>
      <c r="TFI2" s="735"/>
      <c r="TFJ2" s="735"/>
      <c r="TFK2" s="735"/>
      <c r="TFL2" s="735"/>
      <c r="TFM2" s="735"/>
      <c r="TFN2" s="735"/>
      <c r="TFO2" s="735"/>
      <c r="TFP2" s="735"/>
      <c r="TFQ2" s="735"/>
      <c r="TFR2" s="735"/>
      <c r="TFS2" s="735"/>
      <c r="TFT2" s="735"/>
      <c r="TFU2" s="735"/>
      <c r="TFV2" s="735"/>
      <c r="TFW2" s="735"/>
      <c r="TFX2" s="735"/>
      <c r="TFY2" s="735"/>
      <c r="TFZ2" s="735"/>
      <c r="TGA2" s="735"/>
      <c r="TGB2" s="735"/>
      <c r="TGC2" s="735"/>
      <c r="TGD2" s="735"/>
      <c r="TGE2" s="735"/>
      <c r="TGF2" s="735"/>
      <c r="TGG2" s="735"/>
      <c r="TGH2" s="735"/>
      <c r="TGI2" s="735"/>
      <c r="TGJ2" s="735"/>
      <c r="TGK2" s="735"/>
      <c r="TGL2" s="735"/>
      <c r="TGM2" s="735"/>
      <c r="TGN2" s="735"/>
      <c r="TGO2" s="735"/>
      <c r="TGP2" s="735"/>
      <c r="TGQ2" s="735"/>
      <c r="TGR2" s="735"/>
      <c r="TGS2" s="735"/>
      <c r="TGT2" s="735"/>
      <c r="TGU2" s="735"/>
      <c r="TGV2" s="735"/>
      <c r="TGW2" s="735"/>
      <c r="TGX2" s="735"/>
      <c r="TGY2" s="735"/>
      <c r="TGZ2" s="735"/>
      <c r="THA2" s="735"/>
      <c r="THB2" s="735"/>
      <c r="THC2" s="735"/>
      <c r="THD2" s="735"/>
      <c r="THE2" s="735"/>
      <c r="THF2" s="735"/>
      <c r="THG2" s="735"/>
      <c r="THH2" s="735"/>
      <c r="THI2" s="735"/>
      <c r="THJ2" s="735"/>
      <c r="THK2" s="735"/>
      <c r="THL2" s="735"/>
      <c r="THM2" s="735"/>
      <c r="THN2" s="735"/>
      <c r="THO2" s="735"/>
      <c r="THP2" s="735"/>
      <c r="THQ2" s="735"/>
      <c r="THR2" s="735"/>
      <c r="THS2" s="735"/>
      <c r="THT2" s="735"/>
      <c r="THU2" s="735"/>
      <c r="THV2" s="735"/>
      <c r="THW2" s="735"/>
      <c r="THX2" s="735"/>
      <c r="THY2" s="735"/>
      <c r="THZ2" s="735"/>
      <c r="TIA2" s="735"/>
      <c r="TIB2" s="735"/>
      <c r="TIC2" s="735"/>
      <c r="TID2" s="735"/>
      <c r="TIE2" s="735"/>
      <c r="TIF2" s="735"/>
      <c r="TIG2" s="735"/>
      <c r="TIH2" s="735"/>
      <c r="TII2" s="735"/>
      <c r="TIJ2" s="735"/>
      <c r="TIK2" s="735"/>
      <c r="TIL2" s="735"/>
      <c r="TIM2" s="735"/>
      <c r="TIN2" s="735"/>
      <c r="TIO2" s="735"/>
      <c r="TIP2" s="735"/>
      <c r="TIQ2" s="735"/>
      <c r="TIR2" s="735"/>
      <c r="TIS2" s="735"/>
      <c r="TIT2" s="735"/>
      <c r="TIU2" s="735"/>
      <c r="TIV2" s="735"/>
      <c r="TIW2" s="735"/>
      <c r="TIX2" s="735"/>
      <c r="TIY2" s="735"/>
      <c r="TIZ2" s="735"/>
      <c r="TJA2" s="735"/>
      <c r="TJB2" s="735"/>
      <c r="TJC2" s="735"/>
      <c r="TJD2" s="735"/>
      <c r="TJE2" s="735"/>
      <c r="TJF2" s="735"/>
      <c r="TJG2" s="735"/>
      <c r="TJH2" s="735"/>
      <c r="TJI2" s="735"/>
      <c r="TJJ2" s="735"/>
      <c r="TJK2" s="735"/>
      <c r="TJL2" s="735"/>
      <c r="TJM2" s="735"/>
      <c r="TJN2" s="735"/>
      <c r="TJO2" s="735"/>
      <c r="TJP2" s="735"/>
      <c r="TJQ2" s="735"/>
      <c r="TJR2" s="735"/>
      <c r="TJS2" s="735"/>
      <c r="TJT2" s="735"/>
      <c r="TJU2" s="735"/>
      <c r="TJV2" s="735"/>
      <c r="TJW2" s="735"/>
      <c r="TJX2" s="735"/>
      <c r="TJY2" s="735"/>
      <c r="TJZ2" s="735"/>
      <c r="TKA2" s="735"/>
      <c r="TKB2" s="735"/>
      <c r="TKC2" s="735"/>
      <c r="TKD2" s="735"/>
      <c r="TKE2" s="735"/>
      <c r="TKF2" s="735"/>
      <c r="TKG2" s="735"/>
      <c r="TKH2" s="735"/>
      <c r="TKI2" s="735"/>
      <c r="TKJ2" s="735"/>
      <c r="TKK2" s="735"/>
      <c r="TKL2" s="735"/>
      <c r="TKM2" s="735"/>
      <c r="TKN2" s="735"/>
      <c r="TKO2" s="735"/>
      <c r="TKP2" s="735"/>
      <c r="TKQ2" s="735"/>
      <c r="TKR2" s="735"/>
      <c r="TKS2" s="735"/>
      <c r="TKT2" s="735"/>
      <c r="TKU2" s="735"/>
      <c r="TKV2" s="735"/>
      <c r="TKW2" s="735"/>
      <c r="TKX2" s="735"/>
      <c r="TKY2" s="735"/>
      <c r="TKZ2" s="735"/>
      <c r="TLA2" s="735"/>
      <c r="TLB2" s="735"/>
      <c r="TLC2" s="735"/>
      <c r="TLD2" s="735"/>
      <c r="TLE2" s="735"/>
      <c r="TLF2" s="735"/>
      <c r="TLG2" s="735"/>
      <c r="TLH2" s="735"/>
      <c r="TLI2" s="735"/>
      <c r="TLJ2" s="735"/>
      <c r="TLK2" s="735"/>
      <c r="TLL2" s="735"/>
      <c r="TLM2" s="735"/>
      <c r="TLN2" s="735"/>
      <c r="TLO2" s="735"/>
      <c r="TLP2" s="735"/>
      <c r="TLQ2" s="735"/>
      <c r="TLR2" s="735"/>
      <c r="TLS2" s="735"/>
      <c r="TLT2" s="735"/>
      <c r="TLU2" s="735"/>
      <c r="TLV2" s="735"/>
      <c r="TLW2" s="735"/>
      <c r="TLX2" s="735"/>
      <c r="TLY2" s="735"/>
      <c r="TLZ2" s="735"/>
      <c r="TMA2" s="735"/>
      <c r="TMB2" s="735"/>
      <c r="TMC2" s="735"/>
      <c r="TMD2" s="735"/>
      <c r="TME2" s="735"/>
      <c r="TMF2" s="735"/>
      <c r="TMG2" s="735"/>
      <c r="TMH2" s="735"/>
      <c r="TMI2" s="735"/>
      <c r="TMJ2" s="735"/>
      <c r="TMK2" s="735"/>
      <c r="TML2" s="735"/>
      <c r="TMM2" s="735"/>
      <c r="TMN2" s="735"/>
      <c r="TMO2" s="735"/>
      <c r="TMP2" s="735"/>
      <c r="TMQ2" s="735"/>
      <c r="TMR2" s="735"/>
      <c r="TMS2" s="735"/>
      <c r="TMT2" s="735"/>
      <c r="TMU2" s="735"/>
      <c r="TMV2" s="735"/>
      <c r="TMW2" s="735"/>
      <c r="TMX2" s="735"/>
      <c r="TMY2" s="735"/>
      <c r="TMZ2" s="735"/>
      <c r="TNA2" s="735"/>
      <c r="TNB2" s="735"/>
      <c r="TNC2" s="735"/>
      <c r="TND2" s="735"/>
      <c r="TNE2" s="735"/>
      <c r="TNF2" s="735"/>
      <c r="TNG2" s="735"/>
      <c r="TNH2" s="735"/>
      <c r="TNI2" s="735"/>
      <c r="TNJ2" s="735"/>
      <c r="TNK2" s="735"/>
      <c r="TNL2" s="735"/>
      <c r="TNM2" s="735"/>
      <c r="TNN2" s="735"/>
      <c r="TNO2" s="735"/>
      <c r="TNP2" s="735"/>
      <c r="TNQ2" s="735"/>
      <c r="TNR2" s="735"/>
      <c r="TNS2" s="735"/>
      <c r="TNT2" s="735"/>
      <c r="TNU2" s="735"/>
      <c r="TNV2" s="735"/>
      <c r="TNW2" s="735"/>
      <c r="TNX2" s="735"/>
      <c r="TNY2" s="735"/>
      <c r="TNZ2" s="735"/>
      <c r="TOA2" s="735"/>
      <c r="TOB2" s="735"/>
      <c r="TOC2" s="735"/>
      <c r="TOD2" s="735"/>
      <c r="TOE2" s="735"/>
      <c r="TOF2" s="735"/>
      <c r="TOG2" s="735"/>
      <c r="TOH2" s="735"/>
      <c r="TOI2" s="735"/>
      <c r="TOJ2" s="735"/>
      <c r="TOK2" s="735"/>
      <c r="TOL2" s="735"/>
      <c r="TOM2" s="735"/>
      <c r="TON2" s="735"/>
      <c r="TOO2" s="735"/>
      <c r="TOP2" s="735"/>
      <c r="TOQ2" s="735"/>
      <c r="TOR2" s="735"/>
      <c r="TOS2" s="735"/>
      <c r="TOT2" s="735"/>
      <c r="TOU2" s="735"/>
      <c r="TOV2" s="735"/>
      <c r="TOW2" s="735"/>
      <c r="TOX2" s="735"/>
      <c r="TOY2" s="735"/>
      <c r="TOZ2" s="735"/>
      <c r="TPA2" s="735"/>
      <c r="TPB2" s="735"/>
      <c r="TPC2" s="735"/>
      <c r="TPD2" s="735"/>
      <c r="TPE2" s="735"/>
      <c r="TPF2" s="735"/>
      <c r="TPG2" s="735"/>
      <c r="TPH2" s="735"/>
      <c r="TPI2" s="735"/>
      <c r="TPJ2" s="735"/>
      <c r="TPK2" s="735"/>
      <c r="TPL2" s="735"/>
      <c r="TPM2" s="735"/>
      <c r="TPN2" s="735"/>
      <c r="TPO2" s="735"/>
      <c r="TPP2" s="735"/>
      <c r="TPQ2" s="735"/>
      <c r="TPR2" s="735"/>
      <c r="TPS2" s="735"/>
      <c r="TPT2" s="735"/>
      <c r="TPU2" s="735"/>
      <c r="TPV2" s="735"/>
      <c r="TPW2" s="735"/>
      <c r="TPX2" s="735"/>
      <c r="TPY2" s="735"/>
      <c r="TPZ2" s="735"/>
      <c r="TQA2" s="735"/>
      <c r="TQB2" s="735"/>
      <c r="TQC2" s="735"/>
      <c r="TQD2" s="735"/>
      <c r="TQE2" s="735"/>
      <c r="TQF2" s="735"/>
      <c r="TQG2" s="735"/>
      <c r="TQH2" s="735"/>
      <c r="TQI2" s="735"/>
      <c r="TQJ2" s="735"/>
      <c r="TQK2" s="735"/>
      <c r="TQL2" s="735"/>
      <c r="TQM2" s="735"/>
      <c r="TQN2" s="735"/>
      <c r="TQO2" s="735"/>
      <c r="TQP2" s="735"/>
      <c r="TQQ2" s="735"/>
      <c r="TQR2" s="735"/>
      <c r="TQS2" s="735"/>
      <c r="TQT2" s="735"/>
      <c r="TQU2" s="735"/>
      <c r="TQV2" s="735"/>
      <c r="TQW2" s="735"/>
      <c r="TQX2" s="735"/>
      <c r="TQY2" s="735"/>
      <c r="TQZ2" s="735"/>
      <c r="TRA2" s="735"/>
      <c r="TRB2" s="735"/>
      <c r="TRC2" s="735"/>
      <c r="TRD2" s="735"/>
      <c r="TRE2" s="735"/>
      <c r="TRF2" s="735"/>
      <c r="TRG2" s="735"/>
      <c r="TRH2" s="735"/>
      <c r="TRI2" s="735"/>
      <c r="TRJ2" s="735"/>
      <c r="TRK2" s="735"/>
      <c r="TRL2" s="735"/>
      <c r="TRM2" s="735"/>
      <c r="TRN2" s="735"/>
      <c r="TRO2" s="735"/>
      <c r="TRP2" s="735"/>
      <c r="TRQ2" s="735"/>
      <c r="TRR2" s="735"/>
      <c r="TRS2" s="735"/>
      <c r="TRT2" s="735"/>
      <c r="TRU2" s="735"/>
      <c r="TRV2" s="735"/>
      <c r="TRW2" s="735"/>
      <c r="TRX2" s="735"/>
      <c r="TRY2" s="735"/>
      <c r="TRZ2" s="735"/>
      <c r="TSA2" s="735"/>
      <c r="TSB2" s="735"/>
      <c r="TSC2" s="735"/>
      <c r="TSD2" s="735"/>
      <c r="TSE2" s="735"/>
      <c r="TSF2" s="735"/>
      <c r="TSG2" s="735"/>
      <c r="TSH2" s="735"/>
      <c r="TSI2" s="735"/>
      <c r="TSJ2" s="735"/>
      <c r="TSK2" s="735"/>
      <c r="TSL2" s="735"/>
      <c r="TSM2" s="735"/>
      <c r="TSN2" s="735"/>
      <c r="TSO2" s="735"/>
      <c r="TSP2" s="735"/>
      <c r="TSQ2" s="735"/>
      <c r="TSR2" s="735"/>
      <c r="TSS2" s="735"/>
      <c r="TST2" s="735"/>
      <c r="TSU2" s="735"/>
      <c r="TSV2" s="735"/>
      <c r="TSW2" s="735"/>
      <c r="TSX2" s="735"/>
      <c r="TSY2" s="735"/>
      <c r="TSZ2" s="735"/>
      <c r="TTA2" s="735"/>
      <c r="TTB2" s="735"/>
      <c r="TTC2" s="735"/>
      <c r="TTD2" s="735"/>
      <c r="TTE2" s="735"/>
      <c r="TTF2" s="735"/>
      <c r="TTG2" s="735"/>
      <c r="TTH2" s="735"/>
      <c r="TTI2" s="735"/>
      <c r="TTJ2" s="735"/>
      <c r="TTK2" s="735"/>
      <c r="TTL2" s="735"/>
      <c r="TTM2" s="735"/>
      <c r="TTN2" s="735"/>
      <c r="TTO2" s="735"/>
      <c r="TTP2" s="735"/>
      <c r="TTQ2" s="735"/>
      <c r="TTR2" s="735"/>
      <c r="TTS2" s="735"/>
      <c r="TTT2" s="735"/>
      <c r="TTU2" s="735"/>
      <c r="TTV2" s="735"/>
      <c r="TTW2" s="735"/>
      <c r="TTX2" s="735"/>
      <c r="TTY2" s="735"/>
      <c r="TTZ2" s="735"/>
      <c r="TUA2" s="735"/>
      <c r="TUB2" s="735"/>
      <c r="TUC2" s="735"/>
      <c r="TUD2" s="735"/>
      <c r="TUE2" s="735"/>
      <c r="TUF2" s="735"/>
      <c r="TUG2" s="735"/>
      <c r="TUH2" s="735"/>
      <c r="TUI2" s="735"/>
      <c r="TUJ2" s="735"/>
      <c r="TUK2" s="735"/>
      <c r="TUL2" s="735"/>
      <c r="TUM2" s="735"/>
      <c r="TUN2" s="735"/>
      <c r="TUO2" s="735"/>
      <c r="TUP2" s="735"/>
      <c r="TUQ2" s="735"/>
      <c r="TUR2" s="735"/>
      <c r="TUS2" s="735"/>
      <c r="TUT2" s="735"/>
      <c r="TUU2" s="735"/>
      <c r="TUV2" s="735"/>
      <c r="TUW2" s="735"/>
      <c r="TUX2" s="735"/>
      <c r="TUY2" s="735"/>
      <c r="TUZ2" s="735"/>
      <c r="TVA2" s="735"/>
      <c r="TVB2" s="735"/>
      <c r="TVC2" s="735"/>
      <c r="TVD2" s="735"/>
      <c r="TVE2" s="735"/>
      <c r="TVF2" s="735"/>
      <c r="TVG2" s="735"/>
      <c r="TVH2" s="735"/>
      <c r="TVI2" s="735"/>
      <c r="TVJ2" s="735"/>
      <c r="TVK2" s="735"/>
      <c r="TVL2" s="735"/>
      <c r="TVM2" s="735"/>
      <c r="TVN2" s="735"/>
      <c r="TVO2" s="735"/>
      <c r="TVP2" s="735"/>
      <c r="TVQ2" s="735"/>
      <c r="TVR2" s="735"/>
      <c r="TVS2" s="735"/>
      <c r="TVT2" s="735"/>
      <c r="TVU2" s="735"/>
      <c r="TVV2" s="735"/>
      <c r="TVW2" s="735"/>
      <c r="TVX2" s="735"/>
      <c r="TVY2" s="735"/>
      <c r="TVZ2" s="735"/>
      <c r="TWA2" s="735"/>
      <c r="TWB2" s="735"/>
      <c r="TWC2" s="735"/>
      <c r="TWD2" s="735"/>
      <c r="TWE2" s="735"/>
      <c r="TWF2" s="735"/>
      <c r="TWG2" s="735"/>
      <c r="TWH2" s="735"/>
      <c r="TWI2" s="735"/>
      <c r="TWJ2" s="735"/>
      <c r="TWK2" s="735"/>
      <c r="TWL2" s="735"/>
      <c r="TWM2" s="735"/>
      <c r="TWN2" s="735"/>
      <c r="TWO2" s="735"/>
      <c r="TWP2" s="735"/>
      <c r="TWQ2" s="735"/>
      <c r="TWR2" s="735"/>
      <c r="TWS2" s="735"/>
      <c r="TWT2" s="735"/>
      <c r="TWU2" s="735"/>
      <c r="TWV2" s="735"/>
      <c r="TWW2" s="735"/>
      <c r="TWX2" s="735"/>
      <c r="TWY2" s="735"/>
      <c r="TWZ2" s="735"/>
      <c r="TXA2" s="735"/>
      <c r="TXB2" s="735"/>
      <c r="TXC2" s="735"/>
      <c r="TXD2" s="735"/>
      <c r="TXE2" s="735"/>
      <c r="TXF2" s="735"/>
      <c r="TXG2" s="735"/>
      <c r="TXH2" s="735"/>
      <c r="TXI2" s="735"/>
      <c r="TXJ2" s="735"/>
      <c r="TXK2" s="735"/>
      <c r="TXL2" s="735"/>
      <c r="TXM2" s="735"/>
      <c r="TXN2" s="735"/>
      <c r="TXO2" s="735"/>
      <c r="TXP2" s="735"/>
      <c r="TXQ2" s="735"/>
      <c r="TXR2" s="735"/>
      <c r="TXS2" s="735"/>
      <c r="TXT2" s="735"/>
      <c r="TXU2" s="735"/>
      <c r="TXV2" s="735"/>
      <c r="TXW2" s="735"/>
      <c r="TXX2" s="735"/>
      <c r="TXY2" s="735"/>
      <c r="TXZ2" s="735"/>
      <c r="TYA2" s="735"/>
      <c r="TYB2" s="735"/>
      <c r="TYC2" s="735"/>
      <c r="TYD2" s="735"/>
      <c r="TYE2" s="735"/>
      <c r="TYF2" s="735"/>
      <c r="TYG2" s="735"/>
      <c r="TYH2" s="735"/>
      <c r="TYI2" s="735"/>
      <c r="TYJ2" s="735"/>
      <c r="TYK2" s="735"/>
      <c r="TYL2" s="735"/>
      <c r="TYM2" s="735"/>
      <c r="TYN2" s="735"/>
      <c r="TYO2" s="735"/>
      <c r="TYP2" s="735"/>
      <c r="TYQ2" s="735"/>
      <c r="TYR2" s="735"/>
      <c r="TYS2" s="735"/>
      <c r="TYT2" s="735"/>
      <c r="TYU2" s="735"/>
      <c r="TYV2" s="735"/>
      <c r="TYW2" s="735"/>
      <c r="TYX2" s="735"/>
      <c r="TYY2" s="735"/>
      <c r="TYZ2" s="735"/>
      <c r="TZA2" s="735"/>
      <c r="TZB2" s="735"/>
      <c r="TZC2" s="735"/>
      <c r="TZD2" s="735"/>
      <c r="TZE2" s="735"/>
      <c r="TZF2" s="735"/>
      <c r="TZG2" s="735"/>
      <c r="TZH2" s="735"/>
      <c r="TZI2" s="735"/>
      <c r="TZJ2" s="735"/>
      <c r="TZK2" s="735"/>
      <c r="TZL2" s="735"/>
      <c r="TZM2" s="735"/>
      <c r="TZN2" s="735"/>
      <c r="TZO2" s="735"/>
      <c r="TZP2" s="735"/>
      <c r="TZQ2" s="735"/>
      <c r="TZR2" s="735"/>
      <c r="TZS2" s="735"/>
      <c r="TZT2" s="735"/>
      <c r="TZU2" s="735"/>
      <c r="TZV2" s="735"/>
      <c r="TZW2" s="735"/>
      <c r="TZX2" s="735"/>
      <c r="TZY2" s="735"/>
      <c r="TZZ2" s="735"/>
      <c r="UAA2" s="735"/>
      <c r="UAB2" s="735"/>
      <c r="UAC2" s="735"/>
      <c r="UAD2" s="735"/>
      <c r="UAE2" s="735"/>
      <c r="UAF2" s="735"/>
      <c r="UAG2" s="735"/>
      <c r="UAH2" s="735"/>
      <c r="UAI2" s="735"/>
      <c r="UAJ2" s="735"/>
      <c r="UAK2" s="735"/>
      <c r="UAL2" s="735"/>
      <c r="UAM2" s="735"/>
      <c r="UAN2" s="735"/>
      <c r="UAO2" s="735"/>
      <c r="UAP2" s="735"/>
      <c r="UAQ2" s="735"/>
      <c r="UAR2" s="735"/>
      <c r="UAS2" s="735"/>
      <c r="UAT2" s="735"/>
      <c r="UAU2" s="735"/>
      <c r="UAV2" s="735"/>
      <c r="UAW2" s="735"/>
      <c r="UAX2" s="735"/>
      <c r="UAY2" s="735"/>
      <c r="UAZ2" s="735"/>
      <c r="UBA2" s="735"/>
      <c r="UBB2" s="735"/>
      <c r="UBC2" s="735"/>
      <c r="UBD2" s="735"/>
      <c r="UBE2" s="735"/>
      <c r="UBF2" s="735"/>
      <c r="UBG2" s="735"/>
      <c r="UBH2" s="735"/>
      <c r="UBI2" s="735"/>
      <c r="UBJ2" s="735"/>
      <c r="UBK2" s="735"/>
      <c r="UBL2" s="735"/>
      <c r="UBM2" s="735"/>
      <c r="UBN2" s="735"/>
      <c r="UBO2" s="735"/>
      <c r="UBP2" s="735"/>
      <c r="UBQ2" s="735"/>
      <c r="UBR2" s="735"/>
      <c r="UBS2" s="735"/>
      <c r="UBT2" s="735"/>
      <c r="UBU2" s="735"/>
      <c r="UBV2" s="735"/>
      <c r="UBW2" s="735"/>
      <c r="UBX2" s="735"/>
      <c r="UBY2" s="735"/>
      <c r="UBZ2" s="735"/>
      <c r="UCA2" s="735"/>
      <c r="UCB2" s="735"/>
      <c r="UCC2" s="735"/>
      <c r="UCD2" s="735"/>
      <c r="UCE2" s="735"/>
      <c r="UCF2" s="735"/>
      <c r="UCG2" s="735"/>
      <c r="UCH2" s="735"/>
      <c r="UCI2" s="735"/>
      <c r="UCJ2" s="735"/>
      <c r="UCK2" s="735"/>
      <c r="UCL2" s="735"/>
      <c r="UCM2" s="735"/>
      <c r="UCN2" s="735"/>
      <c r="UCO2" s="735"/>
      <c r="UCP2" s="735"/>
      <c r="UCQ2" s="735"/>
      <c r="UCR2" s="735"/>
      <c r="UCS2" s="735"/>
      <c r="UCT2" s="735"/>
      <c r="UCU2" s="735"/>
      <c r="UCV2" s="735"/>
      <c r="UCW2" s="735"/>
      <c r="UCX2" s="735"/>
      <c r="UCY2" s="735"/>
      <c r="UCZ2" s="735"/>
      <c r="UDA2" s="735"/>
      <c r="UDB2" s="735"/>
      <c r="UDC2" s="735"/>
      <c r="UDD2" s="735"/>
      <c r="UDE2" s="735"/>
      <c r="UDF2" s="735"/>
      <c r="UDG2" s="735"/>
      <c r="UDH2" s="735"/>
      <c r="UDI2" s="735"/>
      <c r="UDJ2" s="735"/>
      <c r="UDK2" s="735"/>
      <c r="UDL2" s="735"/>
      <c r="UDM2" s="735"/>
      <c r="UDN2" s="735"/>
      <c r="UDO2" s="735"/>
      <c r="UDP2" s="735"/>
      <c r="UDQ2" s="735"/>
      <c r="UDR2" s="735"/>
      <c r="UDS2" s="735"/>
      <c r="UDT2" s="735"/>
      <c r="UDU2" s="735"/>
      <c r="UDV2" s="735"/>
      <c r="UDW2" s="735"/>
      <c r="UDX2" s="735"/>
      <c r="UDY2" s="735"/>
      <c r="UDZ2" s="735"/>
      <c r="UEA2" s="735"/>
      <c r="UEB2" s="735"/>
      <c r="UEC2" s="735"/>
      <c r="UED2" s="735"/>
      <c r="UEE2" s="735"/>
      <c r="UEF2" s="735"/>
      <c r="UEG2" s="735"/>
      <c r="UEH2" s="735"/>
      <c r="UEI2" s="735"/>
      <c r="UEJ2" s="735"/>
      <c r="UEK2" s="735"/>
      <c r="UEL2" s="735"/>
      <c r="UEM2" s="735"/>
      <c r="UEN2" s="735"/>
      <c r="UEO2" s="735"/>
      <c r="UEP2" s="735"/>
      <c r="UEQ2" s="735"/>
      <c r="UER2" s="735"/>
      <c r="UES2" s="735"/>
      <c r="UET2" s="735"/>
      <c r="UEU2" s="735"/>
      <c r="UEV2" s="735"/>
      <c r="UEW2" s="735"/>
      <c r="UEX2" s="735"/>
      <c r="UEY2" s="735"/>
      <c r="UEZ2" s="735"/>
      <c r="UFA2" s="735"/>
      <c r="UFB2" s="735"/>
      <c r="UFC2" s="735"/>
      <c r="UFD2" s="735"/>
      <c r="UFE2" s="735"/>
      <c r="UFF2" s="735"/>
      <c r="UFG2" s="735"/>
      <c r="UFH2" s="735"/>
      <c r="UFI2" s="735"/>
      <c r="UFJ2" s="735"/>
      <c r="UFK2" s="735"/>
      <c r="UFL2" s="735"/>
      <c r="UFM2" s="735"/>
      <c r="UFN2" s="735"/>
      <c r="UFO2" s="735"/>
      <c r="UFP2" s="735"/>
      <c r="UFQ2" s="735"/>
      <c r="UFR2" s="735"/>
      <c r="UFS2" s="735"/>
      <c r="UFT2" s="735"/>
      <c r="UFU2" s="735"/>
      <c r="UFV2" s="735"/>
      <c r="UFW2" s="735"/>
      <c r="UFX2" s="735"/>
      <c r="UFY2" s="735"/>
      <c r="UFZ2" s="735"/>
      <c r="UGA2" s="735"/>
      <c r="UGB2" s="735"/>
      <c r="UGC2" s="735"/>
      <c r="UGD2" s="735"/>
      <c r="UGE2" s="735"/>
      <c r="UGF2" s="735"/>
      <c r="UGG2" s="735"/>
      <c r="UGH2" s="735"/>
      <c r="UGI2" s="735"/>
      <c r="UGJ2" s="735"/>
      <c r="UGK2" s="735"/>
      <c r="UGL2" s="735"/>
      <c r="UGM2" s="735"/>
      <c r="UGN2" s="735"/>
      <c r="UGO2" s="735"/>
      <c r="UGP2" s="735"/>
      <c r="UGQ2" s="735"/>
      <c r="UGR2" s="735"/>
      <c r="UGS2" s="735"/>
      <c r="UGT2" s="735"/>
      <c r="UGU2" s="735"/>
      <c r="UGV2" s="735"/>
      <c r="UGW2" s="735"/>
      <c r="UGX2" s="735"/>
      <c r="UGY2" s="735"/>
      <c r="UGZ2" s="735"/>
      <c r="UHA2" s="735"/>
      <c r="UHB2" s="735"/>
      <c r="UHC2" s="735"/>
      <c r="UHD2" s="735"/>
      <c r="UHE2" s="735"/>
      <c r="UHF2" s="735"/>
      <c r="UHG2" s="735"/>
      <c r="UHH2" s="735"/>
      <c r="UHI2" s="735"/>
      <c r="UHJ2" s="735"/>
      <c r="UHK2" s="735"/>
      <c r="UHL2" s="735"/>
      <c r="UHM2" s="735"/>
      <c r="UHN2" s="735"/>
      <c r="UHO2" s="735"/>
      <c r="UHP2" s="735"/>
      <c r="UHQ2" s="735"/>
      <c r="UHR2" s="735"/>
      <c r="UHS2" s="735"/>
      <c r="UHT2" s="735"/>
      <c r="UHU2" s="735"/>
      <c r="UHV2" s="735"/>
      <c r="UHW2" s="735"/>
      <c r="UHX2" s="735"/>
      <c r="UHY2" s="735"/>
      <c r="UHZ2" s="735"/>
      <c r="UIA2" s="735"/>
      <c r="UIB2" s="735"/>
      <c r="UIC2" s="735"/>
      <c r="UID2" s="735"/>
      <c r="UIE2" s="735"/>
      <c r="UIF2" s="735"/>
      <c r="UIG2" s="735"/>
      <c r="UIH2" s="735"/>
      <c r="UII2" s="735"/>
      <c r="UIJ2" s="735"/>
      <c r="UIK2" s="735"/>
      <c r="UIL2" s="735"/>
      <c r="UIM2" s="735"/>
      <c r="UIN2" s="735"/>
      <c r="UIO2" s="735"/>
      <c r="UIP2" s="735"/>
      <c r="UIQ2" s="735"/>
      <c r="UIR2" s="735"/>
      <c r="UIS2" s="735"/>
      <c r="UIT2" s="735"/>
      <c r="UIU2" s="735"/>
      <c r="UIV2" s="735"/>
      <c r="UIW2" s="735"/>
      <c r="UIX2" s="735"/>
      <c r="UIY2" s="735"/>
      <c r="UIZ2" s="735"/>
      <c r="UJA2" s="735"/>
      <c r="UJB2" s="735"/>
      <c r="UJC2" s="735"/>
      <c r="UJD2" s="735"/>
      <c r="UJE2" s="735"/>
      <c r="UJF2" s="735"/>
      <c r="UJG2" s="735"/>
      <c r="UJH2" s="735"/>
      <c r="UJI2" s="735"/>
      <c r="UJJ2" s="735"/>
      <c r="UJK2" s="735"/>
      <c r="UJL2" s="735"/>
      <c r="UJM2" s="735"/>
      <c r="UJN2" s="735"/>
      <c r="UJO2" s="735"/>
      <c r="UJP2" s="735"/>
      <c r="UJQ2" s="735"/>
      <c r="UJR2" s="735"/>
      <c r="UJS2" s="735"/>
      <c r="UJT2" s="735"/>
      <c r="UJU2" s="735"/>
      <c r="UJV2" s="735"/>
      <c r="UJW2" s="735"/>
      <c r="UJX2" s="735"/>
      <c r="UJY2" s="735"/>
      <c r="UJZ2" s="735"/>
      <c r="UKA2" s="735"/>
      <c r="UKB2" s="735"/>
      <c r="UKC2" s="735"/>
      <c r="UKD2" s="735"/>
      <c r="UKE2" s="735"/>
      <c r="UKF2" s="735"/>
      <c r="UKG2" s="735"/>
      <c r="UKH2" s="735"/>
      <c r="UKI2" s="735"/>
      <c r="UKJ2" s="735"/>
      <c r="UKK2" s="735"/>
      <c r="UKL2" s="735"/>
      <c r="UKM2" s="735"/>
      <c r="UKN2" s="735"/>
      <c r="UKO2" s="735"/>
      <c r="UKP2" s="735"/>
      <c r="UKQ2" s="735"/>
      <c r="UKR2" s="735"/>
      <c r="UKS2" s="735"/>
      <c r="UKT2" s="735"/>
      <c r="UKU2" s="735"/>
      <c r="UKV2" s="735"/>
      <c r="UKW2" s="735"/>
      <c r="UKX2" s="735"/>
      <c r="UKY2" s="735"/>
      <c r="UKZ2" s="735"/>
      <c r="ULA2" s="735"/>
      <c r="ULB2" s="735"/>
      <c r="ULC2" s="735"/>
      <c r="ULD2" s="735"/>
      <c r="ULE2" s="735"/>
      <c r="ULF2" s="735"/>
      <c r="ULG2" s="735"/>
      <c r="ULH2" s="735"/>
      <c r="ULI2" s="735"/>
      <c r="ULJ2" s="735"/>
      <c r="ULK2" s="735"/>
      <c r="ULL2" s="735"/>
      <c r="ULM2" s="735"/>
      <c r="ULN2" s="735"/>
      <c r="ULO2" s="735"/>
      <c r="ULP2" s="735"/>
      <c r="ULQ2" s="735"/>
      <c r="ULR2" s="735"/>
      <c r="ULS2" s="735"/>
      <c r="ULT2" s="735"/>
      <c r="ULU2" s="735"/>
      <c r="ULV2" s="735"/>
      <c r="ULW2" s="735"/>
      <c r="ULX2" s="735"/>
      <c r="ULY2" s="735"/>
      <c r="ULZ2" s="735"/>
      <c r="UMA2" s="735"/>
      <c r="UMB2" s="735"/>
      <c r="UMC2" s="735"/>
      <c r="UMD2" s="735"/>
      <c r="UME2" s="735"/>
      <c r="UMF2" s="735"/>
      <c r="UMG2" s="735"/>
      <c r="UMH2" s="735"/>
      <c r="UMI2" s="735"/>
      <c r="UMJ2" s="735"/>
      <c r="UMK2" s="735"/>
      <c r="UML2" s="735"/>
      <c r="UMM2" s="735"/>
      <c r="UMN2" s="735"/>
      <c r="UMO2" s="735"/>
      <c r="UMP2" s="735"/>
      <c r="UMQ2" s="735"/>
      <c r="UMR2" s="735"/>
      <c r="UMS2" s="735"/>
      <c r="UMT2" s="735"/>
      <c r="UMU2" s="735"/>
      <c r="UMV2" s="735"/>
      <c r="UMW2" s="735"/>
      <c r="UMX2" s="735"/>
      <c r="UMY2" s="735"/>
      <c r="UMZ2" s="735"/>
      <c r="UNA2" s="735"/>
      <c r="UNB2" s="735"/>
      <c r="UNC2" s="735"/>
      <c r="UND2" s="735"/>
      <c r="UNE2" s="735"/>
      <c r="UNF2" s="735"/>
      <c r="UNG2" s="735"/>
      <c r="UNH2" s="735"/>
      <c r="UNI2" s="735"/>
      <c r="UNJ2" s="735"/>
      <c r="UNK2" s="735"/>
      <c r="UNL2" s="735"/>
      <c r="UNM2" s="735"/>
      <c r="UNN2" s="735"/>
      <c r="UNO2" s="735"/>
      <c r="UNP2" s="735"/>
      <c r="UNQ2" s="735"/>
      <c r="UNR2" s="735"/>
      <c r="UNS2" s="735"/>
      <c r="UNT2" s="735"/>
      <c r="UNU2" s="735"/>
      <c r="UNV2" s="735"/>
      <c r="UNW2" s="735"/>
      <c r="UNX2" s="735"/>
      <c r="UNY2" s="735"/>
      <c r="UNZ2" s="735"/>
      <c r="UOA2" s="735"/>
      <c r="UOB2" s="735"/>
      <c r="UOC2" s="735"/>
      <c r="UOD2" s="735"/>
      <c r="UOE2" s="735"/>
      <c r="UOF2" s="735"/>
      <c r="UOG2" s="735"/>
      <c r="UOH2" s="735"/>
      <c r="UOI2" s="735"/>
      <c r="UOJ2" s="735"/>
      <c r="UOK2" s="735"/>
      <c r="UOL2" s="735"/>
      <c r="UOM2" s="735"/>
      <c r="UON2" s="735"/>
      <c r="UOO2" s="735"/>
      <c r="UOP2" s="735"/>
      <c r="UOQ2" s="735"/>
      <c r="UOR2" s="735"/>
      <c r="UOS2" s="735"/>
      <c r="UOT2" s="735"/>
      <c r="UOU2" s="735"/>
      <c r="UOV2" s="735"/>
      <c r="UOW2" s="735"/>
      <c r="UOX2" s="735"/>
      <c r="UOY2" s="735"/>
      <c r="UOZ2" s="735"/>
      <c r="UPA2" s="735"/>
      <c r="UPB2" s="735"/>
      <c r="UPC2" s="735"/>
      <c r="UPD2" s="735"/>
      <c r="UPE2" s="735"/>
      <c r="UPF2" s="735"/>
      <c r="UPG2" s="735"/>
      <c r="UPH2" s="735"/>
      <c r="UPI2" s="735"/>
      <c r="UPJ2" s="735"/>
      <c r="UPK2" s="735"/>
      <c r="UPL2" s="735"/>
      <c r="UPM2" s="735"/>
      <c r="UPN2" s="735"/>
      <c r="UPO2" s="735"/>
      <c r="UPP2" s="735"/>
      <c r="UPQ2" s="735"/>
      <c r="UPR2" s="735"/>
      <c r="UPS2" s="735"/>
      <c r="UPT2" s="735"/>
      <c r="UPU2" s="735"/>
      <c r="UPV2" s="735"/>
      <c r="UPW2" s="735"/>
      <c r="UPX2" s="735"/>
      <c r="UPY2" s="735"/>
      <c r="UPZ2" s="735"/>
      <c r="UQA2" s="735"/>
      <c r="UQB2" s="735"/>
      <c r="UQC2" s="735"/>
      <c r="UQD2" s="735"/>
      <c r="UQE2" s="735"/>
      <c r="UQF2" s="735"/>
      <c r="UQG2" s="735"/>
      <c r="UQH2" s="735"/>
      <c r="UQI2" s="735"/>
      <c r="UQJ2" s="735"/>
      <c r="UQK2" s="735"/>
      <c r="UQL2" s="735"/>
      <c r="UQM2" s="735"/>
      <c r="UQN2" s="735"/>
      <c r="UQO2" s="735"/>
      <c r="UQP2" s="735"/>
      <c r="UQQ2" s="735"/>
      <c r="UQR2" s="735"/>
      <c r="UQS2" s="735"/>
      <c r="UQT2" s="735"/>
      <c r="UQU2" s="735"/>
      <c r="UQV2" s="735"/>
      <c r="UQW2" s="735"/>
      <c r="UQX2" s="735"/>
      <c r="UQY2" s="735"/>
      <c r="UQZ2" s="735"/>
      <c r="URA2" s="735"/>
      <c r="URB2" s="735"/>
      <c r="URC2" s="735"/>
      <c r="URD2" s="735"/>
      <c r="URE2" s="735"/>
      <c r="URF2" s="735"/>
      <c r="URG2" s="735"/>
      <c r="URH2" s="735"/>
      <c r="URI2" s="735"/>
      <c r="URJ2" s="735"/>
      <c r="URK2" s="735"/>
      <c r="URL2" s="735"/>
      <c r="URM2" s="735"/>
      <c r="URN2" s="735"/>
      <c r="URO2" s="735"/>
      <c r="URP2" s="735"/>
      <c r="URQ2" s="735"/>
      <c r="URR2" s="735"/>
      <c r="URS2" s="735"/>
      <c r="URT2" s="735"/>
      <c r="URU2" s="735"/>
      <c r="URV2" s="735"/>
      <c r="URW2" s="735"/>
      <c r="URX2" s="735"/>
      <c r="URY2" s="735"/>
      <c r="URZ2" s="735"/>
      <c r="USA2" s="735"/>
      <c r="USB2" s="735"/>
      <c r="USC2" s="735"/>
      <c r="USD2" s="735"/>
      <c r="USE2" s="735"/>
      <c r="USF2" s="735"/>
      <c r="USG2" s="735"/>
      <c r="USH2" s="735"/>
      <c r="USI2" s="735"/>
      <c r="USJ2" s="735"/>
      <c r="USK2" s="735"/>
      <c r="USL2" s="735"/>
      <c r="USM2" s="735"/>
      <c r="USN2" s="735"/>
      <c r="USO2" s="735"/>
      <c r="USP2" s="735"/>
      <c r="USQ2" s="735"/>
      <c r="USR2" s="735"/>
      <c r="USS2" s="735"/>
      <c r="UST2" s="735"/>
      <c r="USU2" s="735"/>
      <c r="USV2" s="735"/>
      <c r="USW2" s="735"/>
      <c r="USX2" s="735"/>
      <c r="USY2" s="735"/>
      <c r="USZ2" s="735"/>
      <c r="UTA2" s="735"/>
      <c r="UTB2" s="735"/>
      <c r="UTC2" s="735"/>
      <c r="UTD2" s="735"/>
      <c r="UTE2" s="735"/>
      <c r="UTF2" s="735"/>
      <c r="UTG2" s="735"/>
      <c r="UTH2" s="735"/>
      <c r="UTI2" s="735"/>
      <c r="UTJ2" s="735"/>
      <c r="UTK2" s="735"/>
      <c r="UTL2" s="735"/>
      <c r="UTM2" s="735"/>
      <c r="UTN2" s="735"/>
      <c r="UTO2" s="735"/>
      <c r="UTP2" s="735"/>
      <c r="UTQ2" s="735"/>
      <c r="UTR2" s="735"/>
      <c r="UTS2" s="735"/>
      <c r="UTT2" s="735"/>
      <c r="UTU2" s="735"/>
      <c r="UTV2" s="735"/>
      <c r="UTW2" s="735"/>
      <c r="UTX2" s="735"/>
      <c r="UTY2" s="735"/>
      <c r="UTZ2" s="735"/>
      <c r="UUA2" s="735"/>
      <c r="UUB2" s="735"/>
      <c r="UUC2" s="735"/>
      <c r="UUD2" s="735"/>
      <c r="UUE2" s="735"/>
      <c r="UUF2" s="735"/>
      <c r="UUG2" s="735"/>
      <c r="UUH2" s="735"/>
      <c r="UUI2" s="735"/>
      <c r="UUJ2" s="735"/>
      <c r="UUK2" s="735"/>
      <c r="UUL2" s="735"/>
      <c r="UUM2" s="735"/>
      <c r="UUN2" s="735"/>
      <c r="UUO2" s="735"/>
      <c r="UUP2" s="735"/>
      <c r="UUQ2" s="735"/>
      <c r="UUR2" s="735"/>
      <c r="UUS2" s="735"/>
      <c r="UUT2" s="735"/>
      <c r="UUU2" s="735"/>
      <c r="UUV2" s="735"/>
      <c r="UUW2" s="735"/>
      <c r="UUX2" s="735"/>
      <c r="UUY2" s="735"/>
      <c r="UUZ2" s="735"/>
      <c r="UVA2" s="735"/>
      <c r="UVB2" s="735"/>
      <c r="UVC2" s="735"/>
      <c r="UVD2" s="735"/>
      <c r="UVE2" s="735"/>
      <c r="UVF2" s="735"/>
      <c r="UVG2" s="735"/>
      <c r="UVH2" s="735"/>
      <c r="UVI2" s="735"/>
      <c r="UVJ2" s="735"/>
      <c r="UVK2" s="735"/>
      <c r="UVL2" s="735"/>
      <c r="UVM2" s="735"/>
      <c r="UVN2" s="735"/>
      <c r="UVO2" s="735"/>
      <c r="UVP2" s="735"/>
      <c r="UVQ2" s="735"/>
      <c r="UVR2" s="735"/>
      <c r="UVS2" s="735"/>
      <c r="UVT2" s="735"/>
      <c r="UVU2" s="735"/>
      <c r="UVV2" s="735"/>
      <c r="UVW2" s="735"/>
      <c r="UVX2" s="735"/>
      <c r="UVY2" s="735"/>
      <c r="UVZ2" s="735"/>
      <c r="UWA2" s="735"/>
      <c r="UWB2" s="735"/>
      <c r="UWC2" s="735"/>
      <c r="UWD2" s="735"/>
      <c r="UWE2" s="735"/>
      <c r="UWF2" s="735"/>
      <c r="UWG2" s="735"/>
      <c r="UWH2" s="735"/>
      <c r="UWI2" s="735"/>
      <c r="UWJ2" s="735"/>
      <c r="UWK2" s="735"/>
      <c r="UWL2" s="735"/>
      <c r="UWM2" s="735"/>
      <c r="UWN2" s="735"/>
      <c r="UWO2" s="735"/>
      <c r="UWP2" s="735"/>
      <c r="UWQ2" s="735"/>
      <c r="UWR2" s="735"/>
      <c r="UWS2" s="735"/>
      <c r="UWT2" s="735"/>
      <c r="UWU2" s="735"/>
      <c r="UWV2" s="735"/>
      <c r="UWW2" s="735"/>
      <c r="UWX2" s="735"/>
      <c r="UWY2" s="735"/>
      <c r="UWZ2" s="735"/>
      <c r="UXA2" s="735"/>
      <c r="UXB2" s="735"/>
      <c r="UXC2" s="735"/>
      <c r="UXD2" s="735"/>
      <c r="UXE2" s="735"/>
      <c r="UXF2" s="735"/>
      <c r="UXG2" s="735"/>
      <c r="UXH2" s="735"/>
      <c r="UXI2" s="735"/>
      <c r="UXJ2" s="735"/>
      <c r="UXK2" s="735"/>
      <c r="UXL2" s="735"/>
      <c r="UXM2" s="735"/>
      <c r="UXN2" s="735"/>
      <c r="UXO2" s="735"/>
      <c r="UXP2" s="735"/>
      <c r="UXQ2" s="735"/>
      <c r="UXR2" s="735"/>
      <c r="UXS2" s="735"/>
      <c r="UXT2" s="735"/>
      <c r="UXU2" s="735"/>
      <c r="UXV2" s="735"/>
      <c r="UXW2" s="735"/>
      <c r="UXX2" s="735"/>
      <c r="UXY2" s="735"/>
      <c r="UXZ2" s="735"/>
      <c r="UYA2" s="735"/>
      <c r="UYB2" s="735"/>
      <c r="UYC2" s="735"/>
      <c r="UYD2" s="735"/>
      <c r="UYE2" s="735"/>
      <c r="UYF2" s="735"/>
      <c r="UYG2" s="735"/>
      <c r="UYH2" s="735"/>
      <c r="UYI2" s="735"/>
      <c r="UYJ2" s="735"/>
      <c r="UYK2" s="735"/>
      <c r="UYL2" s="735"/>
      <c r="UYM2" s="735"/>
      <c r="UYN2" s="735"/>
      <c r="UYO2" s="735"/>
      <c r="UYP2" s="735"/>
      <c r="UYQ2" s="735"/>
      <c r="UYR2" s="735"/>
      <c r="UYS2" s="735"/>
      <c r="UYT2" s="735"/>
      <c r="UYU2" s="735"/>
      <c r="UYV2" s="735"/>
      <c r="UYW2" s="735"/>
      <c r="UYX2" s="735"/>
      <c r="UYY2" s="735"/>
      <c r="UYZ2" s="735"/>
      <c r="UZA2" s="735"/>
      <c r="UZB2" s="735"/>
      <c r="UZC2" s="735"/>
      <c r="UZD2" s="735"/>
      <c r="UZE2" s="735"/>
      <c r="UZF2" s="735"/>
      <c r="UZG2" s="735"/>
      <c r="UZH2" s="735"/>
      <c r="UZI2" s="735"/>
      <c r="UZJ2" s="735"/>
      <c r="UZK2" s="735"/>
      <c r="UZL2" s="735"/>
      <c r="UZM2" s="735"/>
      <c r="UZN2" s="735"/>
      <c r="UZO2" s="735"/>
      <c r="UZP2" s="735"/>
      <c r="UZQ2" s="735"/>
      <c r="UZR2" s="735"/>
      <c r="UZS2" s="735"/>
      <c r="UZT2" s="735"/>
      <c r="UZU2" s="735"/>
      <c r="UZV2" s="735"/>
      <c r="UZW2" s="735"/>
      <c r="UZX2" s="735"/>
      <c r="UZY2" s="735"/>
      <c r="UZZ2" s="735"/>
      <c r="VAA2" s="735"/>
      <c r="VAB2" s="735"/>
      <c r="VAC2" s="735"/>
      <c r="VAD2" s="735"/>
      <c r="VAE2" s="735"/>
      <c r="VAF2" s="735"/>
      <c r="VAG2" s="735"/>
      <c r="VAH2" s="735"/>
      <c r="VAI2" s="735"/>
      <c r="VAJ2" s="735"/>
      <c r="VAK2" s="735"/>
      <c r="VAL2" s="735"/>
      <c r="VAM2" s="735"/>
      <c r="VAN2" s="735"/>
      <c r="VAO2" s="735"/>
      <c r="VAP2" s="735"/>
      <c r="VAQ2" s="735"/>
      <c r="VAR2" s="735"/>
      <c r="VAS2" s="735"/>
      <c r="VAT2" s="735"/>
      <c r="VAU2" s="735"/>
      <c r="VAV2" s="735"/>
      <c r="VAW2" s="735"/>
      <c r="VAX2" s="735"/>
      <c r="VAY2" s="735"/>
      <c r="VAZ2" s="735"/>
      <c r="VBA2" s="735"/>
      <c r="VBB2" s="735"/>
      <c r="VBC2" s="735"/>
      <c r="VBD2" s="735"/>
      <c r="VBE2" s="735"/>
      <c r="VBF2" s="735"/>
      <c r="VBG2" s="735"/>
      <c r="VBH2" s="735"/>
      <c r="VBI2" s="735"/>
      <c r="VBJ2" s="735"/>
      <c r="VBK2" s="735"/>
      <c r="VBL2" s="735"/>
      <c r="VBM2" s="735"/>
      <c r="VBN2" s="735"/>
      <c r="VBO2" s="735"/>
      <c r="VBP2" s="735"/>
      <c r="VBQ2" s="735"/>
      <c r="VBR2" s="735"/>
      <c r="VBS2" s="735"/>
      <c r="VBT2" s="735"/>
      <c r="VBU2" s="735"/>
      <c r="VBV2" s="735"/>
      <c r="VBW2" s="735"/>
      <c r="VBX2" s="735"/>
      <c r="VBY2" s="735"/>
      <c r="VBZ2" s="735"/>
      <c r="VCA2" s="735"/>
      <c r="VCB2" s="735"/>
      <c r="VCC2" s="735"/>
      <c r="VCD2" s="735"/>
      <c r="VCE2" s="735"/>
      <c r="VCF2" s="735"/>
      <c r="VCG2" s="735"/>
      <c r="VCH2" s="735"/>
      <c r="VCI2" s="735"/>
      <c r="VCJ2" s="735"/>
      <c r="VCK2" s="735"/>
      <c r="VCL2" s="735"/>
      <c r="VCM2" s="735"/>
      <c r="VCN2" s="735"/>
      <c r="VCO2" s="735"/>
      <c r="VCP2" s="735"/>
      <c r="VCQ2" s="735"/>
      <c r="VCR2" s="735"/>
      <c r="VCS2" s="735"/>
      <c r="VCT2" s="735"/>
      <c r="VCU2" s="735"/>
      <c r="VCV2" s="735"/>
      <c r="VCW2" s="735"/>
      <c r="VCX2" s="735"/>
      <c r="VCY2" s="735"/>
      <c r="VCZ2" s="735"/>
      <c r="VDA2" s="735"/>
      <c r="VDB2" s="735"/>
      <c r="VDC2" s="735"/>
      <c r="VDD2" s="735"/>
      <c r="VDE2" s="735"/>
      <c r="VDF2" s="735"/>
      <c r="VDG2" s="735"/>
      <c r="VDH2" s="735"/>
      <c r="VDI2" s="735"/>
      <c r="VDJ2" s="735"/>
      <c r="VDK2" s="735"/>
      <c r="VDL2" s="735"/>
      <c r="VDM2" s="735"/>
      <c r="VDN2" s="735"/>
      <c r="VDO2" s="735"/>
      <c r="VDP2" s="735"/>
      <c r="VDQ2" s="735"/>
      <c r="VDR2" s="735"/>
      <c r="VDS2" s="735"/>
      <c r="VDT2" s="735"/>
      <c r="VDU2" s="735"/>
      <c r="VDV2" s="735"/>
      <c r="VDW2" s="735"/>
      <c r="VDX2" s="735"/>
      <c r="VDY2" s="735"/>
      <c r="VDZ2" s="735"/>
      <c r="VEA2" s="735"/>
      <c r="VEB2" s="735"/>
      <c r="VEC2" s="735"/>
      <c r="VED2" s="735"/>
      <c r="VEE2" s="735"/>
      <c r="VEF2" s="735"/>
      <c r="VEG2" s="735"/>
      <c r="VEH2" s="735"/>
      <c r="VEI2" s="735"/>
      <c r="VEJ2" s="735"/>
      <c r="VEK2" s="735"/>
      <c r="VEL2" s="735"/>
      <c r="VEM2" s="735"/>
      <c r="VEN2" s="735"/>
      <c r="VEO2" s="735"/>
      <c r="VEP2" s="735"/>
      <c r="VEQ2" s="735"/>
      <c r="VER2" s="735"/>
      <c r="VES2" s="735"/>
      <c r="VET2" s="735"/>
      <c r="VEU2" s="735"/>
      <c r="VEV2" s="735"/>
      <c r="VEW2" s="735"/>
      <c r="VEX2" s="735"/>
      <c r="VEY2" s="735"/>
      <c r="VEZ2" s="735"/>
      <c r="VFA2" s="735"/>
      <c r="VFB2" s="735"/>
      <c r="VFC2" s="735"/>
      <c r="VFD2" s="735"/>
      <c r="VFE2" s="735"/>
      <c r="VFF2" s="735"/>
      <c r="VFG2" s="735"/>
      <c r="VFH2" s="735"/>
      <c r="VFI2" s="735"/>
      <c r="VFJ2" s="735"/>
      <c r="VFK2" s="735"/>
      <c r="VFL2" s="735"/>
      <c r="VFM2" s="735"/>
      <c r="VFN2" s="735"/>
      <c r="VFO2" s="735"/>
      <c r="VFP2" s="735"/>
      <c r="VFQ2" s="735"/>
      <c r="VFR2" s="735"/>
      <c r="VFS2" s="735"/>
      <c r="VFT2" s="735"/>
      <c r="VFU2" s="735"/>
      <c r="VFV2" s="735"/>
      <c r="VFW2" s="735"/>
      <c r="VFX2" s="735"/>
      <c r="VFY2" s="735"/>
      <c r="VFZ2" s="735"/>
      <c r="VGA2" s="735"/>
      <c r="VGB2" s="735"/>
      <c r="VGC2" s="735"/>
      <c r="VGD2" s="735"/>
      <c r="VGE2" s="735"/>
      <c r="VGF2" s="735"/>
      <c r="VGG2" s="735"/>
      <c r="VGH2" s="735"/>
      <c r="VGI2" s="735"/>
      <c r="VGJ2" s="735"/>
      <c r="VGK2" s="735"/>
      <c r="VGL2" s="735"/>
      <c r="VGM2" s="735"/>
      <c r="VGN2" s="735"/>
      <c r="VGO2" s="735"/>
      <c r="VGP2" s="735"/>
      <c r="VGQ2" s="735"/>
      <c r="VGR2" s="735"/>
      <c r="VGS2" s="735"/>
      <c r="VGT2" s="735"/>
      <c r="VGU2" s="735"/>
      <c r="VGV2" s="735"/>
      <c r="VGW2" s="735"/>
      <c r="VGX2" s="735"/>
      <c r="VGY2" s="735"/>
      <c r="VGZ2" s="735"/>
      <c r="VHA2" s="735"/>
      <c r="VHB2" s="735"/>
      <c r="VHC2" s="735"/>
      <c r="VHD2" s="735"/>
      <c r="VHE2" s="735"/>
      <c r="VHF2" s="735"/>
      <c r="VHG2" s="735"/>
      <c r="VHH2" s="735"/>
      <c r="VHI2" s="735"/>
      <c r="VHJ2" s="735"/>
      <c r="VHK2" s="735"/>
      <c r="VHL2" s="735"/>
      <c r="VHM2" s="735"/>
      <c r="VHN2" s="735"/>
      <c r="VHO2" s="735"/>
      <c r="VHP2" s="735"/>
      <c r="VHQ2" s="735"/>
      <c r="VHR2" s="735"/>
      <c r="VHS2" s="735"/>
      <c r="VHT2" s="735"/>
      <c r="VHU2" s="735"/>
      <c r="VHV2" s="735"/>
      <c r="VHW2" s="735"/>
      <c r="VHX2" s="735"/>
      <c r="VHY2" s="735"/>
      <c r="VHZ2" s="735"/>
      <c r="VIA2" s="735"/>
      <c r="VIB2" s="735"/>
      <c r="VIC2" s="735"/>
      <c r="VID2" s="735"/>
      <c r="VIE2" s="735"/>
      <c r="VIF2" s="735"/>
      <c r="VIG2" s="735"/>
      <c r="VIH2" s="735"/>
      <c r="VII2" s="735"/>
      <c r="VIJ2" s="735"/>
      <c r="VIK2" s="735"/>
      <c r="VIL2" s="735"/>
      <c r="VIM2" s="735"/>
      <c r="VIN2" s="735"/>
      <c r="VIO2" s="735"/>
      <c r="VIP2" s="735"/>
      <c r="VIQ2" s="735"/>
      <c r="VIR2" s="735"/>
      <c r="VIS2" s="735"/>
      <c r="VIT2" s="735"/>
      <c r="VIU2" s="735"/>
      <c r="VIV2" s="735"/>
      <c r="VIW2" s="735"/>
      <c r="VIX2" s="735"/>
      <c r="VIY2" s="735"/>
      <c r="VIZ2" s="735"/>
      <c r="VJA2" s="735"/>
      <c r="VJB2" s="735"/>
      <c r="VJC2" s="735"/>
      <c r="VJD2" s="735"/>
      <c r="VJE2" s="735"/>
      <c r="VJF2" s="735"/>
      <c r="VJG2" s="735"/>
      <c r="VJH2" s="735"/>
      <c r="VJI2" s="735"/>
      <c r="VJJ2" s="735"/>
      <c r="VJK2" s="735"/>
      <c r="VJL2" s="735"/>
      <c r="VJM2" s="735"/>
      <c r="VJN2" s="735"/>
      <c r="VJO2" s="735"/>
      <c r="VJP2" s="735"/>
      <c r="VJQ2" s="735"/>
      <c r="VJR2" s="735"/>
      <c r="VJS2" s="735"/>
      <c r="VJT2" s="735"/>
      <c r="VJU2" s="735"/>
      <c r="VJV2" s="735"/>
      <c r="VJW2" s="735"/>
      <c r="VJX2" s="735"/>
      <c r="VJY2" s="735"/>
      <c r="VJZ2" s="735"/>
      <c r="VKA2" s="735"/>
      <c r="VKB2" s="735"/>
      <c r="VKC2" s="735"/>
      <c r="VKD2" s="735"/>
      <c r="VKE2" s="735"/>
      <c r="VKF2" s="735"/>
      <c r="VKG2" s="735"/>
      <c r="VKH2" s="735"/>
      <c r="VKI2" s="735"/>
      <c r="VKJ2" s="735"/>
      <c r="VKK2" s="735"/>
      <c r="VKL2" s="735"/>
      <c r="VKM2" s="735"/>
      <c r="VKN2" s="735"/>
      <c r="VKO2" s="735"/>
      <c r="VKP2" s="735"/>
      <c r="VKQ2" s="735"/>
      <c r="VKR2" s="735"/>
      <c r="VKS2" s="735"/>
      <c r="VKT2" s="735"/>
      <c r="VKU2" s="735"/>
      <c r="VKV2" s="735"/>
      <c r="VKW2" s="735"/>
      <c r="VKX2" s="735"/>
      <c r="VKY2" s="735"/>
      <c r="VKZ2" s="735"/>
      <c r="VLA2" s="735"/>
      <c r="VLB2" s="735"/>
      <c r="VLC2" s="735"/>
      <c r="VLD2" s="735"/>
      <c r="VLE2" s="735"/>
      <c r="VLF2" s="735"/>
      <c r="VLG2" s="735"/>
      <c r="VLH2" s="735"/>
      <c r="VLI2" s="735"/>
      <c r="VLJ2" s="735"/>
      <c r="VLK2" s="735"/>
      <c r="VLL2" s="735"/>
      <c r="VLM2" s="735"/>
      <c r="VLN2" s="735"/>
      <c r="VLO2" s="735"/>
      <c r="VLP2" s="735"/>
      <c r="VLQ2" s="735"/>
      <c r="VLR2" s="735"/>
      <c r="VLS2" s="735"/>
      <c r="VLT2" s="735"/>
      <c r="VLU2" s="735"/>
      <c r="VLV2" s="735"/>
      <c r="VLW2" s="735"/>
      <c r="VLX2" s="735"/>
      <c r="VLY2" s="735"/>
      <c r="VLZ2" s="735"/>
      <c r="VMA2" s="735"/>
      <c r="VMB2" s="735"/>
      <c r="VMC2" s="735"/>
      <c r="VMD2" s="735"/>
      <c r="VME2" s="735"/>
      <c r="VMF2" s="735"/>
      <c r="VMG2" s="735"/>
      <c r="VMH2" s="735"/>
      <c r="VMI2" s="735"/>
      <c r="VMJ2" s="735"/>
      <c r="VMK2" s="735"/>
      <c r="VML2" s="735"/>
      <c r="VMM2" s="735"/>
      <c r="VMN2" s="735"/>
      <c r="VMO2" s="735"/>
      <c r="VMP2" s="735"/>
      <c r="VMQ2" s="735"/>
      <c r="VMR2" s="735"/>
      <c r="VMS2" s="735"/>
      <c r="VMT2" s="735"/>
      <c r="VMU2" s="735"/>
      <c r="VMV2" s="735"/>
      <c r="VMW2" s="735"/>
      <c r="VMX2" s="735"/>
      <c r="VMY2" s="735"/>
      <c r="VMZ2" s="735"/>
      <c r="VNA2" s="735"/>
      <c r="VNB2" s="735"/>
      <c r="VNC2" s="735"/>
      <c r="VND2" s="735"/>
      <c r="VNE2" s="735"/>
      <c r="VNF2" s="735"/>
      <c r="VNG2" s="735"/>
      <c r="VNH2" s="735"/>
      <c r="VNI2" s="735"/>
      <c r="VNJ2" s="735"/>
      <c r="VNK2" s="735"/>
      <c r="VNL2" s="735"/>
      <c r="VNM2" s="735"/>
      <c r="VNN2" s="735"/>
      <c r="VNO2" s="735"/>
      <c r="VNP2" s="735"/>
      <c r="VNQ2" s="735"/>
      <c r="VNR2" s="735"/>
      <c r="VNS2" s="735"/>
      <c r="VNT2" s="735"/>
      <c r="VNU2" s="735"/>
      <c r="VNV2" s="735"/>
      <c r="VNW2" s="735"/>
      <c r="VNX2" s="735"/>
      <c r="VNY2" s="735"/>
      <c r="VNZ2" s="735"/>
      <c r="VOA2" s="735"/>
      <c r="VOB2" s="735"/>
      <c r="VOC2" s="735"/>
      <c r="VOD2" s="735"/>
      <c r="VOE2" s="735"/>
      <c r="VOF2" s="735"/>
      <c r="VOG2" s="735"/>
      <c r="VOH2" s="735"/>
      <c r="VOI2" s="735"/>
      <c r="VOJ2" s="735"/>
      <c r="VOK2" s="735"/>
      <c r="VOL2" s="735"/>
      <c r="VOM2" s="735"/>
      <c r="VON2" s="735"/>
      <c r="VOO2" s="735"/>
      <c r="VOP2" s="735"/>
      <c r="VOQ2" s="735"/>
      <c r="VOR2" s="735"/>
      <c r="VOS2" s="735"/>
      <c r="VOT2" s="735"/>
      <c r="VOU2" s="735"/>
      <c r="VOV2" s="735"/>
      <c r="VOW2" s="735"/>
      <c r="VOX2" s="735"/>
      <c r="VOY2" s="735"/>
      <c r="VOZ2" s="735"/>
      <c r="VPA2" s="735"/>
      <c r="VPB2" s="735"/>
      <c r="VPC2" s="735"/>
      <c r="VPD2" s="735"/>
      <c r="VPE2" s="735"/>
      <c r="VPF2" s="735"/>
      <c r="VPG2" s="735"/>
      <c r="VPH2" s="735"/>
      <c r="VPI2" s="735"/>
      <c r="VPJ2" s="735"/>
      <c r="VPK2" s="735"/>
      <c r="VPL2" s="735"/>
      <c r="VPM2" s="735"/>
      <c r="VPN2" s="735"/>
      <c r="VPO2" s="735"/>
      <c r="VPP2" s="735"/>
      <c r="VPQ2" s="735"/>
      <c r="VPR2" s="735"/>
      <c r="VPS2" s="735"/>
      <c r="VPT2" s="735"/>
      <c r="VPU2" s="735"/>
      <c r="VPV2" s="735"/>
      <c r="VPW2" s="735"/>
      <c r="VPX2" s="735"/>
      <c r="VPY2" s="735"/>
      <c r="VPZ2" s="735"/>
      <c r="VQA2" s="735"/>
      <c r="VQB2" s="735"/>
      <c r="VQC2" s="735"/>
      <c r="VQD2" s="735"/>
      <c r="VQE2" s="735"/>
      <c r="VQF2" s="735"/>
      <c r="VQG2" s="735"/>
      <c r="VQH2" s="735"/>
      <c r="VQI2" s="735"/>
      <c r="VQJ2" s="735"/>
      <c r="VQK2" s="735"/>
      <c r="VQL2" s="735"/>
      <c r="VQM2" s="735"/>
      <c r="VQN2" s="735"/>
      <c r="VQO2" s="735"/>
      <c r="VQP2" s="735"/>
      <c r="VQQ2" s="735"/>
      <c r="VQR2" s="735"/>
      <c r="VQS2" s="735"/>
      <c r="VQT2" s="735"/>
      <c r="VQU2" s="735"/>
      <c r="VQV2" s="735"/>
      <c r="VQW2" s="735"/>
      <c r="VQX2" s="735"/>
      <c r="VQY2" s="735"/>
      <c r="VQZ2" s="735"/>
      <c r="VRA2" s="735"/>
      <c r="VRB2" s="735"/>
      <c r="VRC2" s="735"/>
      <c r="VRD2" s="735"/>
      <c r="VRE2" s="735"/>
      <c r="VRF2" s="735"/>
      <c r="VRG2" s="735"/>
      <c r="VRH2" s="735"/>
      <c r="VRI2" s="735"/>
      <c r="VRJ2" s="735"/>
      <c r="VRK2" s="735"/>
      <c r="VRL2" s="735"/>
      <c r="VRM2" s="735"/>
      <c r="VRN2" s="735"/>
      <c r="VRO2" s="735"/>
      <c r="VRP2" s="735"/>
      <c r="VRQ2" s="735"/>
      <c r="VRR2" s="735"/>
      <c r="VRS2" s="735"/>
      <c r="VRT2" s="735"/>
      <c r="VRU2" s="735"/>
      <c r="VRV2" s="735"/>
      <c r="VRW2" s="735"/>
      <c r="VRX2" s="735"/>
      <c r="VRY2" s="735"/>
      <c r="VRZ2" s="735"/>
      <c r="VSA2" s="735"/>
      <c r="VSB2" s="735"/>
      <c r="VSC2" s="735"/>
      <c r="VSD2" s="735"/>
      <c r="VSE2" s="735"/>
      <c r="VSF2" s="735"/>
      <c r="VSG2" s="735"/>
      <c r="VSH2" s="735"/>
      <c r="VSI2" s="735"/>
      <c r="VSJ2" s="735"/>
      <c r="VSK2" s="735"/>
      <c r="VSL2" s="735"/>
      <c r="VSM2" s="735"/>
      <c r="VSN2" s="735"/>
      <c r="VSO2" s="735"/>
      <c r="VSP2" s="735"/>
      <c r="VSQ2" s="735"/>
      <c r="VSR2" s="735"/>
      <c r="VSS2" s="735"/>
      <c r="VST2" s="735"/>
      <c r="VSU2" s="735"/>
      <c r="VSV2" s="735"/>
      <c r="VSW2" s="735"/>
      <c r="VSX2" s="735"/>
      <c r="VSY2" s="735"/>
      <c r="VSZ2" s="735"/>
      <c r="VTA2" s="735"/>
      <c r="VTB2" s="735"/>
      <c r="VTC2" s="735"/>
      <c r="VTD2" s="735"/>
      <c r="VTE2" s="735"/>
      <c r="VTF2" s="735"/>
      <c r="VTG2" s="735"/>
      <c r="VTH2" s="735"/>
      <c r="VTI2" s="735"/>
      <c r="VTJ2" s="735"/>
      <c r="VTK2" s="735"/>
      <c r="VTL2" s="735"/>
      <c r="VTM2" s="735"/>
      <c r="VTN2" s="735"/>
      <c r="VTO2" s="735"/>
      <c r="VTP2" s="735"/>
      <c r="VTQ2" s="735"/>
      <c r="VTR2" s="735"/>
      <c r="VTS2" s="735"/>
      <c r="VTT2" s="735"/>
      <c r="VTU2" s="735"/>
      <c r="VTV2" s="735"/>
      <c r="VTW2" s="735"/>
      <c r="VTX2" s="735"/>
      <c r="VTY2" s="735"/>
      <c r="VTZ2" s="735"/>
      <c r="VUA2" s="735"/>
      <c r="VUB2" s="735"/>
      <c r="VUC2" s="735"/>
      <c r="VUD2" s="735"/>
      <c r="VUE2" s="735"/>
      <c r="VUF2" s="735"/>
      <c r="VUG2" s="735"/>
      <c r="VUH2" s="735"/>
      <c r="VUI2" s="735"/>
      <c r="VUJ2" s="735"/>
      <c r="VUK2" s="735"/>
      <c r="VUL2" s="735"/>
      <c r="VUM2" s="735"/>
      <c r="VUN2" s="735"/>
      <c r="VUO2" s="735"/>
      <c r="VUP2" s="735"/>
      <c r="VUQ2" s="735"/>
      <c r="VUR2" s="735"/>
      <c r="VUS2" s="735"/>
      <c r="VUT2" s="735"/>
      <c r="VUU2" s="735"/>
      <c r="VUV2" s="735"/>
      <c r="VUW2" s="735"/>
      <c r="VUX2" s="735"/>
      <c r="VUY2" s="735"/>
      <c r="VUZ2" s="735"/>
      <c r="VVA2" s="735"/>
      <c r="VVB2" s="735"/>
      <c r="VVC2" s="735"/>
      <c r="VVD2" s="735"/>
      <c r="VVE2" s="735"/>
      <c r="VVF2" s="735"/>
      <c r="VVG2" s="735"/>
      <c r="VVH2" s="735"/>
      <c r="VVI2" s="735"/>
      <c r="VVJ2" s="735"/>
      <c r="VVK2" s="735"/>
      <c r="VVL2" s="735"/>
      <c r="VVM2" s="735"/>
      <c r="VVN2" s="735"/>
      <c r="VVO2" s="735"/>
      <c r="VVP2" s="735"/>
      <c r="VVQ2" s="735"/>
      <c r="VVR2" s="735"/>
      <c r="VVS2" s="735"/>
      <c r="VVT2" s="735"/>
      <c r="VVU2" s="735"/>
      <c r="VVV2" s="735"/>
      <c r="VVW2" s="735"/>
      <c r="VVX2" s="735"/>
      <c r="VVY2" s="735"/>
      <c r="VVZ2" s="735"/>
      <c r="VWA2" s="735"/>
      <c r="VWB2" s="735"/>
      <c r="VWC2" s="735"/>
      <c r="VWD2" s="735"/>
      <c r="VWE2" s="735"/>
      <c r="VWF2" s="735"/>
      <c r="VWG2" s="735"/>
      <c r="VWH2" s="735"/>
      <c r="VWI2" s="735"/>
      <c r="VWJ2" s="735"/>
      <c r="VWK2" s="735"/>
      <c r="VWL2" s="735"/>
      <c r="VWM2" s="735"/>
      <c r="VWN2" s="735"/>
      <c r="VWO2" s="735"/>
      <c r="VWP2" s="735"/>
      <c r="VWQ2" s="735"/>
      <c r="VWR2" s="735"/>
      <c r="VWS2" s="735"/>
      <c r="VWT2" s="735"/>
      <c r="VWU2" s="735"/>
      <c r="VWV2" s="735"/>
      <c r="VWW2" s="735"/>
      <c r="VWX2" s="735"/>
      <c r="VWY2" s="735"/>
      <c r="VWZ2" s="735"/>
      <c r="VXA2" s="735"/>
      <c r="VXB2" s="735"/>
      <c r="VXC2" s="735"/>
      <c r="VXD2" s="735"/>
      <c r="VXE2" s="735"/>
      <c r="VXF2" s="735"/>
      <c r="VXG2" s="735"/>
      <c r="VXH2" s="735"/>
      <c r="VXI2" s="735"/>
      <c r="VXJ2" s="735"/>
      <c r="VXK2" s="735"/>
      <c r="VXL2" s="735"/>
      <c r="VXM2" s="735"/>
      <c r="VXN2" s="735"/>
      <c r="VXO2" s="735"/>
      <c r="VXP2" s="735"/>
      <c r="VXQ2" s="735"/>
      <c r="VXR2" s="735"/>
      <c r="VXS2" s="735"/>
      <c r="VXT2" s="735"/>
      <c r="VXU2" s="735"/>
      <c r="VXV2" s="735"/>
      <c r="VXW2" s="735"/>
      <c r="VXX2" s="735"/>
      <c r="VXY2" s="735"/>
      <c r="VXZ2" s="735"/>
      <c r="VYA2" s="735"/>
      <c r="VYB2" s="735"/>
      <c r="VYC2" s="735"/>
      <c r="VYD2" s="735"/>
      <c r="VYE2" s="735"/>
      <c r="VYF2" s="735"/>
      <c r="VYG2" s="735"/>
      <c r="VYH2" s="735"/>
      <c r="VYI2" s="735"/>
      <c r="VYJ2" s="735"/>
      <c r="VYK2" s="735"/>
      <c r="VYL2" s="735"/>
      <c r="VYM2" s="735"/>
      <c r="VYN2" s="735"/>
      <c r="VYO2" s="735"/>
      <c r="VYP2" s="735"/>
      <c r="VYQ2" s="735"/>
      <c r="VYR2" s="735"/>
      <c r="VYS2" s="735"/>
      <c r="VYT2" s="735"/>
      <c r="VYU2" s="735"/>
      <c r="VYV2" s="735"/>
      <c r="VYW2" s="735"/>
      <c r="VYX2" s="735"/>
      <c r="VYY2" s="735"/>
      <c r="VYZ2" s="735"/>
      <c r="VZA2" s="735"/>
      <c r="VZB2" s="735"/>
      <c r="VZC2" s="735"/>
      <c r="VZD2" s="735"/>
      <c r="VZE2" s="735"/>
      <c r="VZF2" s="735"/>
      <c r="VZG2" s="735"/>
      <c r="VZH2" s="735"/>
      <c r="VZI2" s="735"/>
      <c r="VZJ2" s="735"/>
      <c r="VZK2" s="735"/>
      <c r="VZL2" s="735"/>
      <c r="VZM2" s="735"/>
      <c r="VZN2" s="735"/>
      <c r="VZO2" s="735"/>
      <c r="VZP2" s="735"/>
      <c r="VZQ2" s="735"/>
      <c r="VZR2" s="735"/>
      <c r="VZS2" s="735"/>
      <c r="VZT2" s="735"/>
      <c r="VZU2" s="735"/>
      <c r="VZV2" s="735"/>
      <c r="VZW2" s="735"/>
      <c r="VZX2" s="735"/>
      <c r="VZY2" s="735"/>
      <c r="VZZ2" s="735"/>
      <c r="WAA2" s="735"/>
      <c r="WAB2" s="735"/>
      <c r="WAC2" s="735"/>
      <c r="WAD2" s="735"/>
      <c r="WAE2" s="735"/>
      <c r="WAF2" s="735"/>
      <c r="WAG2" s="735"/>
      <c r="WAH2" s="735"/>
      <c r="WAI2" s="735"/>
      <c r="WAJ2" s="735"/>
      <c r="WAK2" s="735"/>
      <c r="WAL2" s="735"/>
      <c r="WAM2" s="735"/>
      <c r="WAN2" s="735"/>
      <c r="WAO2" s="735"/>
      <c r="WAP2" s="735"/>
      <c r="WAQ2" s="735"/>
      <c r="WAR2" s="735"/>
      <c r="WAS2" s="735"/>
      <c r="WAT2" s="735"/>
      <c r="WAU2" s="735"/>
      <c r="WAV2" s="735"/>
      <c r="WAW2" s="735"/>
      <c r="WAX2" s="735"/>
      <c r="WAY2" s="735"/>
      <c r="WAZ2" s="735"/>
      <c r="WBA2" s="735"/>
      <c r="WBB2" s="735"/>
      <c r="WBC2" s="735"/>
      <c r="WBD2" s="735"/>
      <c r="WBE2" s="735"/>
      <c r="WBF2" s="735"/>
      <c r="WBG2" s="735"/>
      <c r="WBH2" s="735"/>
      <c r="WBI2" s="735"/>
      <c r="WBJ2" s="735"/>
      <c r="WBK2" s="735"/>
      <c r="WBL2" s="735"/>
      <c r="WBM2" s="735"/>
      <c r="WBN2" s="735"/>
      <c r="WBO2" s="735"/>
      <c r="WBP2" s="735"/>
      <c r="WBQ2" s="735"/>
      <c r="WBR2" s="735"/>
      <c r="WBS2" s="735"/>
      <c r="WBT2" s="735"/>
      <c r="WBU2" s="735"/>
      <c r="WBV2" s="735"/>
      <c r="WBW2" s="735"/>
      <c r="WBX2" s="735"/>
      <c r="WBY2" s="735"/>
      <c r="WBZ2" s="735"/>
      <c r="WCA2" s="735"/>
      <c r="WCB2" s="735"/>
      <c r="WCC2" s="735"/>
      <c r="WCD2" s="735"/>
      <c r="WCE2" s="735"/>
      <c r="WCF2" s="735"/>
      <c r="WCG2" s="735"/>
      <c r="WCH2" s="735"/>
      <c r="WCI2" s="735"/>
      <c r="WCJ2" s="735"/>
      <c r="WCK2" s="735"/>
      <c r="WCL2" s="735"/>
      <c r="WCM2" s="735"/>
      <c r="WCN2" s="735"/>
      <c r="WCO2" s="735"/>
      <c r="WCP2" s="735"/>
      <c r="WCQ2" s="735"/>
      <c r="WCR2" s="735"/>
      <c r="WCS2" s="735"/>
      <c r="WCT2" s="735"/>
      <c r="WCU2" s="735"/>
      <c r="WCV2" s="735"/>
      <c r="WCW2" s="735"/>
      <c r="WCX2" s="735"/>
      <c r="WCY2" s="735"/>
      <c r="WCZ2" s="735"/>
      <c r="WDA2" s="735"/>
      <c r="WDB2" s="735"/>
      <c r="WDC2" s="735"/>
      <c r="WDD2" s="735"/>
      <c r="WDE2" s="735"/>
      <c r="WDF2" s="735"/>
      <c r="WDG2" s="735"/>
      <c r="WDH2" s="735"/>
      <c r="WDI2" s="735"/>
      <c r="WDJ2" s="735"/>
      <c r="WDK2" s="735"/>
      <c r="WDL2" s="735"/>
      <c r="WDM2" s="735"/>
      <c r="WDN2" s="735"/>
      <c r="WDO2" s="735"/>
      <c r="WDP2" s="735"/>
      <c r="WDQ2" s="735"/>
      <c r="WDR2" s="735"/>
      <c r="WDS2" s="735"/>
      <c r="WDT2" s="735"/>
      <c r="WDU2" s="735"/>
      <c r="WDV2" s="735"/>
      <c r="WDW2" s="735"/>
      <c r="WDX2" s="735"/>
      <c r="WDY2" s="735"/>
      <c r="WDZ2" s="735"/>
      <c r="WEA2" s="735"/>
      <c r="WEB2" s="735"/>
      <c r="WEC2" s="735"/>
      <c r="WED2" s="735"/>
      <c r="WEE2" s="735"/>
      <c r="WEF2" s="735"/>
      <c r="WEG2" s="735"/>
      <c r="WEH2" s="735"/>
      <c r="WEI2" s="735"/>
      <c r="WEJ2" s="735"/>
      <c r="WEK2" s="735"/>
      <c r="WEL2" s="735"/>
      <c r="WEM2" s="735"/>
      <c r="WEN2" s="735"/>
      <c r="WEO2" s="735"/>
      <c r="WEP2" s="735"/>
      <c r="WEQ2" s="735"/>
      <c r="WER2" s="735"/>
      <c r="WES2" s="735"/>
      <c r="WET2" s="735"/>
      <c r="WEU2" s="735"/>
      <c r="WEV2" s="735"/>
      <c r="WEW2" s="735"/>
      <c r="WEX2" s="735"/>
      <c r="WEY2" s="735"/>
      <c r="WEZ2" s="735"/>
      <c r="WFA2" s="735"/>
      <c r="WFB2" s="735"/>
      <c r="WFC2" s="735"/>
      <c r="WFD2" s="735"/>
      <c r="WFE2" s="735"/>
      <c r="WFF2" s="735"/>
      <c r="WFG2" s="735"/>
      <c r="WFH2" s="735"/>
      <c r="WFI2" s="735"/>
      <c r="WFJ2" s="735"/>
      <c r="WFK2" s="735"/>
      <c r="WFL2" s="735"/>
      <c r="WFM2" s="735"/>
      <c r="WFN2" s="735"/>
      <c r="WFO2" s="735"/>
      <c r="WFP2" s="735"/>
      <c r="WFQ2" s="735"/>
      <c r="WFR2" s="735"/>
      <c r="WFS2" s="735"/>
      <c r="WFT2" s="735"/>
      <c r="WFU2" s="735"/>
      <c r="WFV2" s="735"/>
      <c r="WFW2" s="735"/>
      <c r="WFX2" s="735"/>
      <c r="WFY2" s="735"/>
      <c r="WFZ2" s="735"/>
      <c r="WGA2" s="735"/>
      <c r="WGB2" s="735"/>
      <c r="WGC2" s="735"/>
      <c r="WGD2" s="735"/>
      <c r="WGE2" s="735"/>
      <c r="WGF2" s="735"/>
      <c r="WGG2" s="735"/>
      <c r="WGH2" s="735"/>
      <c r="WGI2" s="735"/>
      <c r="WGJ2" s="735"/>
      <c r="WGK2" s="735"/>
      <c r="WGL2" s="735"/>
      <c r="WGM2" s="735"/>
      <c r="WGN2" s="735"/>
      <c r="WGO2" s="735"/>
      <c r="WGP2" s="735"/>
      <c r="WGQ2" s="735"/>
      <c r="WGR2" s="735"/>
      <c r="WGS2" s="735"/>
      <c r="WGT2" s="735"/>
      <c r="WGU2" s="735"/>
      <c r="WGV2" s="735"/>
      <c r="WGW2" s="735"/>
      <c r="WGX2" s="735"/>
      <c r="WGY2" s="735"/>
      <c r="WGZ2" s="735"/>
      <c r="WHA2" s="735"/>
      <c r="WHB2" s="735"/>
      <c r="WHC2" s="735"/>
      <c r="WHD2" s="735"/>
      <c r="WHE2" s="735"/>
      <c r="WHF2" s="735"/>
      <c r="WHG2" s="735"/>
      <c r="WHH2" s="735"/>
      <c r="WHI2" s="735"/>
      <c r="WHJ2" s="735"/>
      <c r="WHK2" s="735"/>
      <c r="WHL2" s="735"/>
      <c r="WHM2" s="735"/>
      <c r="WHN2" s="735"/>
      <c r="WHO2" s="735"/>
      <c r="WHP2" s="735"/>
      <c r="WHQ2" s="735"/>
      <c r="WHR2" s="735"/>
      <c r="WHS2" s="735"/>
      <c r="WHT2" s="735"/>
      <c r="WHU2" s="735"/>
      <c r="WHV2" s="735"/>
      <c r="WHW2" s="735"/>
      <c r="WHX2" s="735"/>
      <c r="WHY2" s="735"/>
      <c r="WHZ2" s="735"/>
      <c r="WIA2" s="735"/>
      <c r="WIB2" s="735"/>
      <c r="WIC2" s="735"/>
      <c r="WID2" s="735"/>
      <c r="WIE2" s="735"/>
      <c r="WIF2" s="735"/>
      <c r="WIG2" s="735"/>
      <c r="WIH2" s="735"/>
      <c r="WII2" s="735"/>
      <c r="WIJ2" s="735"/>
      <c r="WIK2" s="735"/>
      <c r="WIL2" s="735"/>
      <c r="WIM2" s="735"/>
      <c r="WIN2" s="735"/>
      <c r="WIO2" s="735"/>
      <c r="WIP2" s="735"/>
      <c r="WIQ2" s="735"/>
      <c r="WIR2" s="735"/>
      <c r="WIS2" s="735"/>
      <c r="WIT2" s="735"/>
      <c r="WIU2" s="735"/>
      <c r="WIV2" s="735"/>
      <c r="WIW2" s="735"/>
      <c r="WIX2" s="735"/>
      <c r="WIY2" s="735"/>
      <c r="WIZ2" s="735"/>
      <c r="WJA2" s="735"/>
      <c r="WJB2" s="735"/>
      <c r="WJC2" s="735"/>
      <c r="WJD2" s="735"/>
      <c r="WJE2" s="735"/>
      <c r="WJF2" s="735"/>
      <c r="WJG2" s="735"/>
      <c r="WJH2" s="735"/>
      <c r="WJI2" s="735"/>
      <c r="WJJ2" s="735"/>
      <c r="WJK2" s="735"/>
      <c r="WJL2" s="735"/>
      <c r="WJM2" s="735"/>
      <c r="WJN2" s="735"/>
      <c r="WJO2" s="735"/>
      <c r="WJP2" s="735"/>
      <c r="WJQ2" s="735"/>
      <c r="WJR2" s="735"/>
      <c r="WJS2" s="735"/>
      <c r="WJT2" s="735"/>
      <c r="WJU2" s="735"/>
      <c r="WJV2" s="735"/>
      <c r="WJW2" s="735"/>
      <c r="WJX2" s="735"/>
      <c r="WJY2" s="735"/>
      <c r="WJZ2" s="735"/>
      <c r="WKA2" s="735"/>
      <c r="WKB2" s="735"/>
      <c r="WKC2" s="735"/>
      <c r="WKD2" s="735"/>
      <c r="WKE2" s="735"/>
      <c r="WKF2" s="735"/>
      <c r="WKG2" s="735"/>
      <c r="WKH2" s="735"/>
      <c r="WKI2" s="735"/>
      <c r="WKJ2" s="735"/>
      <c r="WKK2" s="735"/>
      <c r="WKL2" s="735"/>
      <c r="WKM2" s="735"/>
      <c r="WKN2" s="735"/>
      <c r="WKO2" s="735"/>
      <c r="WKP2" s="735"/>
      <c r="WKQ2" s="735"/>
      <c r="WKR2" s="735"/>
      <c r="WKS2" s="735"/>
      <c r="WKT2" s="735"/>
      <c r="WKU2" s="735"/>
      <c r="WKV2" s="735"/>
      <c r="WKW2" s="735"/>
      <c r="WKX2" s="735"/>
      <c r="WKY2" s="735"/>
      <c r="WKZ2" s="735"/>
      <c r="WLA2" s="735"/>
      <c r="WLB2" s="735"/>
      <c r="WLC2" s="735"/>
      <c r="WLD2" s="735"/>
      <c r="WLE2" s="735"/>
      <c r="WLF2" s="735"/>
      <c r="WLG2" s="735"/>
      <c r="WLH2" s="735"/>
      <c r="WLI2" s="735"/>
      <c r="WLJ2" s="735"/>
      <c r="WLK2" s="735"/>
      <c r="WLL2" s="735"/>
      <c r="WLM2" s="735"/>
      <c r="WLN2" s="735"/>
      <c r="WLO2" s="735"/>
      <c r="WLP2" s="735"/>
      <c r="WLQ2" s="735"/>
      <c r="WLR2" s="735"/>
      <c r="WLS2" s="735"/>
      <c r="WLT2" s="735"/>
      <c r="WLU2" s="735"/>
      <c r="WLV2" s="735"/>
      <c r="WLW2" s="735"/>
      <c r="WLX2" s="735"/>
      <c r="WLY2" s="735"/>
      <c r="WLZ2" s="735"/>
      <c r="WMA2" s="735"/>
      <c r="WMB2" s="735"/>
      <c r="WMC2" s="735"/>
      <c r="WMD2" s="735"/>
      <c r="WME2" s="735"/>
      <c r="WMF2" s="735"/>
      <c r="WMG2" s="735"/>
      <c r="WMH2" s="735"/>
      <c r="WMI2" s="735"/>
      <c r="WMJ2" s="735"/>
      <c r="WMK2" s="735"/>
      <c r="WML2" s="735"/>
      <c r="WMM2" s="735"/>
      <c r="WMN2" s="735"/>
      <c r="WMO2" s="735"/>
      <c r="WMP2" s="735"/>
      <c r="WMQ2" s="735"/>
      <c r="WMR2" s="735"/>
      <c r="WMS2" s="735"/>
      <c r="WMT2" s="735"/>
      <c r="WMU2" s="735"/>
      <c r="WMV2" s="735"/>
      <c r="WMW2" s="735"/>
      <c r="WMX2" s="735"/>
      <c r="WMY2" s="735"/>
      <c r="WMZ2" s="735"/>
      <c r="WNA2" s="735"/>
      <c r="WNB2" s="735"/>
      <c r="WNC2" s="735"/>
      <c r="WND2" s="735"/>
      <c r="WNE2" s="735"/>
      <c r="WNF2" s="735"/>
      <c r="WNG2" s="735"/>
      <c r="WNH2" s="735"/>
      <c r="WNI2" s="735"/>
      <c r="WNJ2" s="735"/>
      <c r="WNK2" s="735"/>
      <c r="WNL2" s="735"/>
      <c r="WNM2" s="735"/>
      <c r="WNN2" s="735"/>
      <c r="WNO2" s="735"/>
      <c r="WNP2" s="735"/>
      <c r="WNQ2" s="735"/>
      <c r="WNR2" s="735"/>
      <c r="WNS2" s="735"/>
      <c r="WNT2" s="735"/>
      <c r="WNU2" s="735"/>
      <c r="WNV2" s="735"/>
      <c r="WNW2" s="735"/>
      <c r="WNX2" s="735"/>
      <c r="WNY2" s="735"/>
      <c r="WNZ2" s="735"/>
      <c r="WOA2" s="735"/>
      <c r="WOB2" s="735"/>
      <c r="WOC2" s="735"/>
      <c r="WOD2" s="735"/>
      <c r="WOE2" s="735"/>
      <c r="WOF2" s="735"/>
      <c r="WOG2" s="735"/>
      <c r="WOH2" s="735"/>
      <c r="WOI2" s="735"/>
      <c r="WOJ2" s="735"/>
      <c r="WOK2" s="735"/>
      <c r="WOL2" s="735"/>
      <c r="WOM2" s="735"/>
      <c r="WON2" s="735"/>
      <c r="WOO2" s="735"/>
      <c r="WOP2" s="735"/>
      <c r="WOQ2" s="735"/>
      <c r="WOR2" s="735"/>
      <c r="WOS2" s="735"/>
      <c r="WOT2" s="735"/>
      <c r="WOU2" s="735"/>
      <c r="WOV2" s="735"/>
      <c r="WOW2" s="735"/>
      <c r="WOX2" s="735"/>
      <c r="WOY2" s="735"/>
      <c r="WOZ2" s="735"/>
      <c r="WPA2" s="735"/>
      <c r="WPB2" s="735"/>
      <c r="WPC2" s="735"/>
      <c r="WPD2" s="735"/>
      <c r="WPE2" s="735"/>
      <c r="WPF2" s="735"/>
      <c r="WPG2" s="735"/>
      <c r="WPH2" s="735"/>
      <c r="WPI2" s="735"/>
      <c r="WPJ2" s="735"/>
      <c r="WPK2" s="735"/>
      <c r="WPL2" s="735"/>
      <c r="WPM2" s="735"/>
      <c r="WPN2" s="735"/>
      <c r="WPO2" s="735"/>
      <c r="WPP2" s="735"/>
      <c r="WPQ2" s="735"/>
      <c r="WPR2" s="735"/>
      <c r="WPS2" s="735"/>
      <c r="WPT2" s="735"/>
      <c r="WPU2" s="735"/>
      <c r="WPV2" s="735"/>
      <c r="WPW2" s="735"/>
      <c r="WPX2" s="735"/>
      <c r="WPY2" s="735"/>
      <c r="WPZ2" s="735"/>
      <c r="WQA2" s="735"/>
      <c r="WQB2" s="735"/>
      <c r="WQC2" s="735"/>
      <c r="WQD2" s="735"/>
      <c r="WQE2" s="735"/>
      <c r="WQF2" s="735"/>
      <c r="WQG2" s="735"/>
      <c r="WQH2" s="735"/>
      <c r="WQI2" s="735"/>
      <c r="WQJ2" s="735"/>
      <c r="WQK2" s="735"/>
      <c r="WQL2" s="735"/>
      <c r="WQM2" s="735"/>
      <c r="WQN2" s="735"/>
      <c r="WQO2" s="735"/>
      <c r="WQP2" s="735"/>
      <c r="WQQ2" s="735"/>
      <c r="WQR2" s="735"/>
      <c r="WQS2" s="735"/>
      <c r="WQT2" s="735"/>
      <c r="WQU2" s="735"/>
      <c r="WQV2" s="735"/>
      <c r="WQW2" s="735"/>
      <c r="WQX2" s="735"/>
      <c r="WQY2" s="735"/>
      <c r="WQZ2" s="735"/>
      <c r="WRA2" s="735"/>
      <c r="WRB2" s="735"/>
      <c r="WRC2" s="735"/>
      <c r="WRD2" s="735"/>
      <c r="WRE2" s="735"/>
      <c r="WRF2" s="735"/>
      <c r="WRG2" s="735"/>
      <c r="WRH2" s="735"/>
      <c r="WRI2" s="735"/>
      <c r="WRJ2" s="735"/>
      <c r="WRK2" s="735"/>
      <c r="WRL2" s="735"/>
      <c r="WRM2" s="735"/>
      <c r="WRN2" s="735"/>
      <c r="WRO2" s="735"/>
      <c r="WRP2" s="735"/>
      <c r="WRQ2" s="735"/>
      <c r="WRR2" s="735"/>
      <c r="WRS2" s="735"/>
      <c r="WRT2" s="735"/>
      <c r="WRU2" s="735"/>
      <c r="WRV2" s="735"/>
      <c r="WRW2" s="735"/>
      <c r="WRX2" s="735"/>
      <c r="WRY2" s="735"/>
      <c r="WRZ2" s="735"/>
      <c r="WSA2" s="735"/>
      <c r="WSB2" s="735"/>
      <c r="WSC2" s="735"/>
      <c r="WSD2" s="735"/>
      <c r="WSE2" s="735"/>
      <c r="WSF2" s="735"/>
      <c r="WSG2" s="735"/>
      <c r="WSH2" s="735"/>
      <c r="WSI2" s="735"/>
      <c r="WSJ2" s="735"/>
      <c r="WSK2" s="735"/>
      <c r="WSL2" s="735"/>
      <c r="WSM2" s="735"/>
      <c r="WSN2" s="735"/>
      <c r="WSO2" s="735"/>
      <c r="WSP2" s="735"/>
      <c r="WSQ2" s="735"/>
      <c r="WSR2" s="735"/>
      <c r="WSS2" s="735"/>
      <c r="WST2" s="735"/>
      <c r="WSU2" s="735"/>
      <c r="WSV2" s="735"/>
      <c r="WSW2" s="735"/>
      <c r="WSX2" s="735"/>
      <c r="WSY2" s="735"/>
      <c r="WSZ2" s="735"/>
      <c r="WTA2" s="735"/>
      <c r="WTB2" s="735"/>
      <c r="WTC2" s="735"/>
      <c r="WTD2" s="735"/>
      <c r="WTE2" s="735"/>
      <c r="WTF2" s="735"/>
      <c r="WTG2" s="735"/>
      <c r="WTH2" s="735"/>
      <c r="WTI2" s="735"/>
      <c r="WTJ2" s="735"/>
      <c r="WTK2" s="735"/>
      <c r="WTL2" s="735"/>
      <c r="WTM2" s="735"/>
      <c r="WTN2" s="735"/>
      <c r="WTO2" s="735"/>
      <c r="WTP2" s="735"/>
      <c r="WTQ2" s="735"/>
      <c r="WTR2" s="735"/>
      <c r="WTS2" s="735"/>
      <c r="WTT2" s="735"/>
      <c r="WTU2" s="735"/>
      <c r="WTV2" s="735"/>
      <c r="WTW2" s="735"/>
      <c r="WTX2" s="735"/>
      <c r="WTY2" s="735"/>
      <c r="WTZ2" s="735"/>
      <c r="WUA2" s="735"/>
      <c r="WUB2" s="735"/>
      <c r="WUC2" s="735"/>
      <c r="WUD2" s="735"/>
      <c r="WUE2" s="735"/>
      <c r="WUF2" s="735"/>
      <c r="WUG2" s="735"/>
      <c r="WUH2" s="735"/>
      <c r="WUI2" s="735"/>
      <c r="WUJ2" s="735"/>
      <c r="WUK2" s="735"/>
      <c r="WUL2" s="735"/>
      <c r="WUM2" s="735"/>
      <c r="WUN2" s="735"/>
      <c r="WUO2" s="735"/>
      <c r="WUP2" s="735"/>
      <c r="WUQ2" s="735"/>
      <c r="WUR2" s="735"/>
      <c r="WUS2" s="735"/>
      <c r="WUT2" s="735"/>
      <c r="WUU2" s="735"/>
      <c r="WUV2" s="735"/>
      <c r="WUW2" s="735"/>
      <c r="WUX2" s="735"/>
      <c r="WUY2" s="735"/>
      <c r="WUZ2" s="735"/>
      <c r="WVA2" s="735"/>
      <c r="WVB2" s="735"/>
      <c r="WVC2" s="735"/>
      <c r="WVD2" s="735"/>
      <c r="WVE2" s="735"/>
      <c r="WVF2" s="735"/>
      <c r="WVG2" s="735"/>
      <c r="WVH2" s="735"/>
      <c r="WVI2" s="735"/>
      <c r="WVJ2" s="735"/>
      <c r="WVK2" s="735"/>
      <c r="WVL2" s="735"/>
      <c r="WVM2" s="735"/>
      <c r="WVN2" s="735"/>
      <c r="WVO2" s="735"/>
      <c r="WVP2" s="735"/>
      <c r="WVQ2" s="735"/>
      <c r="WVR2" s="735"/>
      <c r="WVS2" s="735"/>
      <c r="WVT2" s="735"/>
      <c r="WVU2" s="735"/>
      <c r="WVV2" s="735"/>
      <c r="WVW2" s="735"/>
      <c r="WVX2" s="735"/>
      <c r="WVY2" s="735"/>
      <c r="WVZ2" s="735"/>
      <c r="WWA2" s="735"/>
      <c r="WWB2" s="735"/>
      <c r="WWC2" s="735"/>
      <c r="WWD2" s="735"/>
      <c r="WWE2" s="735"/>
      <c r="WWF2" s="735"/>
      <c r="WWG2" s="735"/>
      <c r="WWH2" s="735"/>
      <c r="WWI2" s="735"/>
      <c r="WWJ2" s="735"/>
      <c r="WWK2" s="735"/>
      <c r="WWL2" s="735"/>
      <c r="WWM2" s="735"/>
      <c r="WWN2" s="735"/>
      <c r="WWO2" s="735"/>
      <c r="WWP2" s="735"/>
      <c r="WWQ2" s="735"/>
      <c r="WWR2" s="735"/>
      <c r="WWS2" s="735"/>
      <c r="WWT2" s="735"/>
      <c r="WWU2" s="735"/>
      <c r="WWV2" s="735"/>
      <c r="WWW2" s="735"/>
      <c r="WWX2" s="735"/>
      <c r="WWY2" s="735"/>
      <c r="WWZ2" s="735"/>
      <c r="WXA2" s="735"/>
      <c r="WXB2" s="735"/>
      <c r="WXC2" s="735"/>
      <c r="WXD2" s="735"/>
      <c r="WXE2" s="735"/>
      <c r="WXF2" s="735"/>
      <c r="WXG2" s="735"/>
      <c r="WXH2" s="735"/>
      <c r="WXI2" s="735"/>
      <c r="WXJ2" s="735"/>
      <c r="WXK2" s="735"/>
      <c r="WXL2" s="735"/>
      <c r="WXM2" s="735"/>
      <c r="WXN2" s="735"/>
      <c r="WXO2" s="735"/>
      <c r="WXP2" s="735"/>
      <c r="WXQ2" s="735"/>
      <c r="WXR2" s="735"/>
      <c r="WXS2" s="735"/>
      <c r="WXT2" s="735"/>
      <c r="WXU2" s="735"/>
      <c r="WXV2" s="735"/>
      <c r="WXW2" s="735"/>
      <c r="WXX2" s="735"/>
      <c r="WXY2" s="735"/>
      <c r="WXZ2" s="735"/>
      <c r="WYA2" s="735"/>
      <c r="WYB2" s="735"/>
      <c r="WYC2" s="735"/>
      <c r="WYD2" s="735"/>
      <c r="WYE2" s="735"/>
      <c r="WYF2" s="735"/>
      <c r="WYG2" s="735"/>
      <c r="WYH2" s="735"/>
      <c r="WYI2" s="735"/>
      <c r="WYJ2" s="735"/>
      <c r="WYK2" s="735"/>
      <c r="WYL2" s="735"/>
      <c r="WYM2" s="735"/>
      <c r="WYN2" s="735"/>
      <c r="WYO2" s="735"/>
      <c r="WYP2" s="735"/>
      <c r="WYQ2" s="735"/>
      <c r="WYR2" s="735"/>
      <c r="WYS2" s="735"/>
      <c r="WYT2" s="735"/>
      <c r="WYU2" s="735"/>
      <c r="WYV2" s="735"/>
      <c r="WYW2" s="735"/>
      <c r="WYX2" s="735"/>
      <c r="WYY2" s="735"/>
      <c r="WYZ2" s="735"/>
      <c r="WZA2" s="735"/>
      <c r="WZB2" s="735"/>
      <c r="WZC2" s="735"/>
      <c r="WZD2" s="735"/>
      <c r="WZE2" s="735"/>
      <c r="WZF2" s="735"/>
      <c r="WZG2" s="735"/>
      <c r="WZH2" s="735"/>
      <c r="WZI2" s="735"/>
      <c r="WZJ2" s="735"/>
      <c r="WZK2" s="735"/>
      <c r="WZL2" s="735"/>
      <c r="WZM2" s="735"/>
      <c r="WZN2" s="735"/>
      <c r="WZO2" s="735"/>
      <c r="WZP2" s="735"/>
      <c r="WZQ2" s="735"/>
      <c r="WZR2" s="735"/>
      <c r="WZS2" s="735"/>
      <c r="WZT2" s="735"/>
      <c r="WZU2" s="735"/>
      <c r="WZV2" s="735"/>
      <c r="WZW2" s="735"/>
      <c r="WZX2" s="735"/>
      <c r="WZY2" s="735"/>
      <c r="WZZ2" s="735"/>
      <c r="XAA2" s="735"/>
      <c r="XAB2" s="735"/>
      <c r="XAC2" s="735"/>
      <c r="XAD2" s="735"/>
      <c r="XAE2" s="735"/>
      <c r="XAF2" s="735"/>
      <c r="XAG2" s="735"/>
      <c r="XAH2" s="735"/>
      <c r="XAI2" s="735"/>
      <c r="XAJ2" s="735"/>
      <c r="XAK2" s="735"/>
      <c r="XAL2" s="735"/>
      <c r="XAM2" s="735"/>
      <c r="XAN2" s="735"/>
      <c r="XAO2" s="735"/>
      <c r="XAP2" s="735"/>
      <c r="XAQ2" s="735"/>
      <c r="XAR2" s="735"/>
      <c r="XAS2" s="735"/>
      <c r="XAT2" s="735"/>
      <c r="XAU2" s="735"/>
      <c r="XAV2" s="735"/>
      <c r="XAW2" s="735"/>
      <c r="XAX2" s="735"/>
      <c r="XAY2" s="735"/>
      <c r="XAZ2" s="735"/>
      <c r="XBA2" s="735"/>
      <c r="XBB2" s="735"/>
      <c r="XBC2" s="735"/>
      <c r="XBD2" s="735"/>
      <c r="XBE2" s="735"/>
      <c r="XBF2" s="735"/>
      <c r="XBG2" s="735"/>
      <c r="XBH2" s="735"/>
      <c r="XBI2" s="735"/>
      <c r="XBJ2" s="735"/>
      <c r="XBK2" s="735"/>
      <c r="XBL2" s="735"/>
      <c r="XBM2" s="735"/>
      <c r="XBN2" s="735"/>
      <c r="XBO2" s="735"/>
      <c r="XBP2" s="735"/>
      <c r="XBQ2" s="735"/>
      <c r="XBR2" s="735"/>
      <c r="XBS2" s="735"/>
      <c r="XBT2" s="735"/>
      <c r="XBU2" s="735"/>
      <c r="XBV2" s="735"/>
      <c r="XBW2" s="735"/>
      <c r="XBX2" s="735"/>
      <c r="XBY2" s="735"/>
      <c r="XBZ2" s="735"/>
      <c r="XCA2" s="735"/>
      <c r="XCB2" s="735"/>
      <c r="XCC2" s="735"/>
      <c r="XCD2" s="735"/>
      <c r="XCE2" s="735"/>
      <c r="XCF2" s="735"/>
      <c r="XCG2" s="735"/>
      <c r="XCH2" s="735"/>
      <c r="XCI2" s="735"/>
      <c r="XCJ2" s="735"/>
      <c r="XCK2" s="735"/>
      <c r="XCL2" s="735"/>
      <c r="XCM2" s="735"/>
      <c r="XCN2" s="735"/>
      <c r="XCO2" s="735"/>
      <c r="XCP2" s="735"/>
      <c r="XCQ2" s="735"/>
      <c r="XCR2" s="735"/>
      <c r="XCS2" s="735"/>
      <c r="XCT2" s="735"/>
      <c r="XCU2" s="735"/>
      <c r="XCV2" s="735"/>
      <c r="XCW2" s="735"/>
      <c r="XCX2" s="735"/>
      <c r="XCY2" s="735"/>
      <c r="XCZ2" s="735"/>
      <c r="XDA2" s="735"/>
      <c r="XDB2" s="735"/>
      <c r="XDC2" s="735"/>
      <c r="XDD2" s="735"/>
      <c r="XDE2" s="735"/>
      <c r="XDF2" s="735"/>
      <c r="XDG2" s="735"/>
      <c r="XDH2" s="735"/>
      <c r="XDI2" s="735"/>
      <c r="XDJ2" s="735"/>
      <c r="XDK2" s="735"/>
      <c r="XDL2" s="735"/>
      <c r="XDM2" s="735"/>
      <c r="XDN2" s="735"/>
      <c r="XDO2" s="735"/>
      <c r="XDP2" s="735"/>
      <c r="XDQ2" s="735"/>
      <c r="XDR2" s="735"/>
      <c r="XDS2" s="735"/>
      <c r="XDT2" s="735"/>
      <c r="XDU2" s="735"/>
      <c r="XDV2" s="735"/>
      <c r="XDW2" s="735"/>
      <c r="XDX2" s="735"/>
      <c r="XDY2" s="735"/>
      <c r="XDZ2" s="735"/>
      <c r="XEA2" s="735"/>
      <c r="XEB2" s="735"/>
      <c r="XEC2" s="735"/>
      <c r="XED2" s="735"/>
      <c r="XEE2" s="735"/>
      <c r="XEF2" s="735"/>
      <c r="XEG2" s="735"/>
      <c r="XEH2" s="735"/>
      <c r="XEI2" s="735"/>
      <c r="XEJ2" s="735"/>
      <c r="XEK2" s="735"/>
      <c r="XEL2" s="735"/>
      <c r="XEM2" s="735"/>
      <c r="XEN2" s="735"/>
      <c r="XEO2" s="735"/>
      <c r="XEP2" s="735"/>
      <c r="XEQ2" s="735"/>
      <c r="XER2" s="735"/>
      <c r="XES2" s="735"/>
      <c r="XET2" s="735"/>
      <c r="XEU2" s="735"/>
      <c r="XEV2" s="735"/>
      <c r="XEW2" s="735"/>
      <c r="XEX2" s="735"/>
      <c r="XEY2" s="735"/>
      <c r="XEZ2" s="735"/>
      <c r="XFA2" s="735"/>
      <c r="XFB2" s="735"/>
      <c r="XFC2" s="735"/>
      <c r="XFD2" s="735"/>
    </row>
    <row r="3" spans="1:16384" ht="15" customHeight="1" x14ac:dyDescent="0.25">
      <c r="A3" s="691" t="s">
        <v>10735</v>
      </c>
      <c r="B3" s="691"/>
      <c r="C3" s="691"/>
      <c r="D3" s="727"/>
      <c r="E3" s="463" t="s">
        <v>10530</v>
      </c>
      <c r="F3" s="464"/>
      <c r="G3" s="465">
        <v>0.1772</v>
      </c>
      <c r="H3" s="466"/>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c r="DY3" s="735"/>
      <c r="DZ3" s="735"/>
      <c r="EA3" s="735"/>
      <c r="EB3" s="735"/>
      <c r="EC3" s="735"/>
      <c r="ED3" s="735"/>
      <c r="EE3" s="735"/>
      <c r="EF3" s="735"/>
      <c r="EG3" s="735"/>
      <c r="EH3" s="735"/>
      <c r="EI3" s="735"/>
      <c r="EJ3" s="735"/>
      <c r="EK3" s="735"/>
      <c r="EL3" s="735"/>
      <c r="EM3" s="735"/>
      <c r="EN3" s="735"/>
      <c r="EO3" s="735"/>
      <c r="EP3" s="735"/>
      <c r="EQ3" s="735"/>
      <c r="ER3" s="735"/>
      <c r="ES3" s="735"/>
      <c r="ET3" s="735"/>
      <c r="EU3" s="735"/>
      <c r="EV3" s="735"/>
      <c r="EW3" s="735"/>
      <c r="EX3" s="735"/>
      <c r="EY3" s="735"/>
      <c r="EZ3" s="735"/>
      <c r="FA3" s="735"/>
      <c r="FB3" s="735"/>
      <c r="FC3" s="735"/>
      <c r="FD3" s="735"/>
      <c r="FE3" s="735"/>
      <c r="FF3" s="735"/>
      <c r="FG3" s="735"/>
      <c r="FH3" s="735"/>
      <c r="FI3" s="735"/>
      <c r="FJ3" s="735"/>
      <c r="FK3" s="735"/>
      <c r="FL3" s="735"/>
      <c r="FM3" s="735"/>
      <c r="FN3" s="735"/>
      <c r="FO3" s="735"/>
      <c r="FP3" s="735"/>
      <c r="FQ3" s="735"/>
      <c r="FR3" s="735"/>
      <c r="FS3" s="735"/>
      <c r="FT3" s="735"/>
      <c r="FU3" s="735"/>
      <c r="FV3" s="735"/>
      <c r="FW3" s="735"/>
      <c r="FX3" s="735"/>
      <c r="FY3" s="735"/>
      <c r="FZ3" s="735"/>
      <c r="GA3" s="735"/>
      <c r="GB3" s="735"/>
      <c r="GC3" s="735"/>
      <c r="GD3" s="735"/>
      <c r="GE3" s="735"/>
      <c r="GF3" s="735"/>
      <c r="GG3" s="735"/>
      <c r="GH3" s="735"/>
      <c r="GI3" s="735"/>
      <c r="GJ3" s="735"/>
      <c r="GK3" s="735"/>
      <c r="GL3" s="735"/>
      <c r="GM3" s="735"/>
      <c r="GN3" s="735"/>
      <c r="GO3" s="735"/>
      <c r="GP3" s="735"/>
      <c r="GQ3" s="735"/>
      <c r="GR3" s="735"/>
      <c r="GS3" s="735"/>
      <c r="GT3" s="735"/>
      <c r="GU3" s="735"/>
      <c r="GV3" s="735"/>
      <c r="GW3" s="735"/>
      <c r="GX3" s="735"/>
      <c r="GY3" s="735"/>
      <c r="GZ3" s="735"/>
      <c r="HA3" s="735"/>
      <c r="HB3" s="735"/>
      <c r="HC3" s="735"/>
      <c r="HD3" s="735"/>
      <c r="HE3" s="735"/>
      <c r="HF3" s="735"/>
      <c r="HG3" s="735"/>
      <c r="HH3" s="735"/>
      <c r="HI3" s="735"/>
      <c r="HJ3" s="735"/>
      <c r="HK3" s="735"/>
      <c r="HL3" s="735"/>
      <c r="HM3" s="735"/>
      <c r="HN3" s="735"/>
      <c r="HO3" s="735"/>
      <c r="HP3" s="735"/>
      <c r="HQ3" s="735"/>
      <c r="HR3" s="735"/>
      <c r="HS3" s="735"/>
      <c r="HT3" s="735"/>
      <c r="HU3" s="735"/>
      <c r="HV3" s="735"/>
      <c r="HW3" s="735"/>
      <c r="HX3" s="735"/>
      <c r="HY3" s="735"/>
      <c r="HZ3" s="735"/>
      <c r="IA3" s="735"/>
      <c r="IB3" s="735"/>
      <c r="IC3" s="735"/>
      <c r="ID3" s="735"/>
      <c r="IE3" s="735"/>
      <c r="IF3" s="735"/>
      <c r="IG3" s="735"/>
      <c r="IH3" s="735"/>
      <c r="II3" s="735"/>
      <c r="IJ3" s="735"/>
      <c r="IK3" s="735"/>
      <c r="IL3" s="735"/>
      <c r="IM3" s="735"/>
      <c r="IN3" s="735"/>
      <c r="IO3" s="735"/>
      <c r="IP3" s="735"/>
      <c r="IQ3" s="735"/>
      <c r="IR3" s="735"/>
      <c r="IS3" s="735"/>
      <c r="IT3" s="735"/>
      <c r="IU3" s="735"/>
      <c r="IV3" s="735"/>
      <c r="IW3" s="735"/>
      <c r="IX3" s="735"/>
      <c r="IY3" s="735"/>
      <c r="IZ3" s="735"/>
      <c r="JA3" s="735"/>
      <c r="JB3" s="735"/>
      <c r="JC3" s="735"/>
      <c r="JD3" s="735"/>
      <c r="JE3" s="735"/>
      <c r="JF3" s="735"/>
      <c r="JG3" s="735"/>
      <c r="JH3" s="735"/>
      <c r="JI3" s="735"/>
      <c r="JJ3" s="735"/>
      <c r="JK3" s="735"/>
      <c r="JL3" s="735"/>
      <c r="JM3" s="735"/>
      <c r="JN3" s="735"/>
      <c r="JO3" s="735"/>
      <c r="JP3" s="735"/>
      <c r="JQ3" s="735"/>
      <c r="JR3" s="735"/>
      <c r="JS3" s="735"/>
      <c r="JT3" s="735"/>
      <c r="JU3" s="735"/>
      <c r="JV3" s="735"/>
      <c r="JW3" s="735"/>
      <c r="JX3" s="735"/>
      <c r="JY3" s="735"/>
      <c r="JZ3" s="735"/>
      <c r="KA3" s="735"/>
      <c r="KB3" s="735"/>
      <c r="KC3" s="735"/>
      <c r="KD3" s="735"/>
      <c r="KE3" s="735"/>
      <c r="KF3" s="735"/>
      <c r="KG3" s="735"/>
      <c r="KH3" s="735"/>
      <c r="KI3" s="735"/>
      <c r="KJ3" s="735"/>
      <c r="KK3" s="735"/>
      <c r="KL3" s="735"/>
      <c r="KM3" s="735"/>
      <c r="KN3" s="735"/>
      <c r="KO3" s="735"/>
      <c r="KP3" s="735"/>
      <c r="KQ3" s="735"/>
      <c r="KR3" s="735"/>
      <c r="KS3" s="735"/>
      <c r="KT3" s="735"/>
      <c r="KU3" s="735"/>
      <c r="KV3" s="735"/>
      <c r="KW3" s="735"/>
      <c r="KX3" s="735"/>
      <c r="KY3" s="735"/>
      <c r="KZ3" s="735"/>
      <c r="LA3" s="735"/>
      <c r="LB3" s="735"/>
      <c r="LC3" s="735"/>
      <c r="LD3" s="735"/>
      <c r="LE3" s="735"/>
      <c r="LF3" s="735"/>
      <c r="LG3" s="735"/>
      <c r="LH3" s="735"/>
      <c r="LI3" s="735"/>
      <c r="LJ3" s="735"/>
      <c r="LK3" s="735"/>
      <c r="LL3" s="735"/>
      <c r="LM3" s="735"/>
      <c r="LN3" s="735"/>
      <c r="LO3" s="735"/>
      <c r="LP3" s="735"/>
      <c r="LQ3" s="735"/>
      <c r="LR3" s="735"/>
      <c r="LS3" s="735"/>
      <c r="LT3" s="735"/>
      <c r="LU3" s="735"/>
      <c r="LV3" s="735"/>
      <c r="LW3" s="735"/>
      <c r="LX3" s="735"/>
      <c r="LY3" s="735"/>
      <c r="LZ3" s="735"/>
      <c r="MA3" s="735"/>
      <c r="MB3" s="735"/>
      <c r="MC3" s="735"/>
      <c r="MD3" s="735"/>
      <c r="ME3" s="735"/>
      <c r="MF3" s="735"/>
      <c r="MG3" s="735"/>
      <c r="MH3" s="735"/>
      <c r="MI3" s="735"/>
      <c r="MJ3" s="735"/>
      <c r="MK3" s="735"/>
      <c r="ML3" s="735"/>
      <c r="MM3" s="735"/>
      <c r="MN3" s="735"/>
      <c r="MO3" s="735"/>
      <c r="MP3" s="735"/>
      <c r="MQ3" s="735"/>
      <c r="MR3" s="735"/>
      <c r="MS3" s="735"/>
      <c r="MT3" s="735"/>
      <c r="MU3" s="735"/>
      <c r="MV3" s="735"/>
      <c r="MW3" s="735"/>
      <c r="MX3" s="735"/>
      <c r="MY3" s="735"/>
      <c r="MZ3" s="735"/>
      <c r="NA3" s="735"/>
      <c r="NB3" s="735"/>
      <c r="NC3" s="735"/>
      <c r="ND3" s="735"/>
      <c r="NE3" s="735"/>
      <c r="NF3" s="735"/>
      <c r="NG3" s="735"/>
      <c r="NH3" s="735"/>
      <c r="NI3" s="735"/>
      <c r="NJ3" s="735"/>
      <c r="NK3" s="735"/>
      <c r="NL3" s="735"/>
      <c r="NM3" s="735"/>
      <c r="NN3" s="735"/>
      <c r="NO3" s="735"/>
      <c r="NP3" s="735"/>
      <c r="NQ3" s="735"/>
      <c r="NR3" s="735"/>
      <c r="NS3" s="735"/>
      <c r="NT3" s="735"/>
      <c r="NU3" s="735"/>
      <c r="NV3" s="735"/>
      <c r="NW3" s="735"/>
      <c r="NX3" s="735"/>
      <c r="NY3" s="735"/>
      <c r="NZ3" s="735"/>
      <c r="OA3" s="735"/>
      <c r="OB3" s="735"/>
      <c r="OC3" s="735"/>
      <c r="OD3" s="735"/>
      <c r="OE3" s="735"/>
      <c r="OF3" s="735"/>
      <c r="OG3" s="735"/>
      <c r="OH3" s="735"/>
      <c r="OI3" s="735"/>
      <c r="OJ3" s="735"/>
      <c r="OK3" s="735"/>
      <c r="OL3" s="735"/>
      <c r="OM3" s="735"/>
      <c r="ON3" s="735"/>
      <c r="OO3" s="735"/>
      <c r="OP3" s="735"/>
      <c r="OQ3" s="735"/>
      <c r="OR3" s="735"/>
      <c r="OS3" s="735"/>
      <c r="OT3" s="735"/>
      <c r="OU3" s="735"/>
      <c r="OV3" s="735"/>
      <c r="OW3" s="735"/>
      <c r="OX3" s="735"/>
      <c r="OY3" s="735"/>
      <c r="OZ3" s="735"/>
      <c r="PA3" s="735"/>
      <c r="PB3" s="735"/>
      <c r="PC3" s="735"/>
      <c r="PD3" s="735"/>
      <c r="PE3" s="735"/>
      <c r="PF3" s="735"/>
      <c r="PG3" s="735"/>
      <c r="PH3" s="735"/>
      <c r="PI3" s="735"/>
      <c r="PJ3" s="735"/>
      <c r="PK3" s="735"/>
      <c r="PL3" s="735"/>
      <c r="PM3" s="735"/>
      <c r="PN3" s="735"/>
      <c r="PO3" s="735"/>
      <c r="PP3" s="735"/>
      <c r="PQ3" s="735"/>
      <c r="PR3" s="735"/>
      <c r="PS3" s="735"/>
      <c r="PT3" s="735"/>
      <c r="PU3" s="735"/>
      <c r="PV3" s="735"/>
      <c r="PW3" s="735"/>
      <c r="PX3" s="735"/>
      <c r="PY3" s="735"/>
      <c r="PZ3" s="735"/>
      <c r="QA3" s="735"/>
      <c r="QB3" s="735"/>
      <c r="QC3" s="735"/>
      <c r="QD3" s="735"/>
      <c r="QE3" s="735"/>
      <c r="QF3" s="735"/>
      <c r="QG3" s="735"/>
      <c r="QH3" s="735"/>
      <c r="QI3" s="735"/>
      <c r="QJ3" s="735"/>
      <c r="QK3" s="735"/>
      <c r="QL3" s="735"/>
      <c r="QM3" s="735"/>
      <c r="QN3" s="735"/>
      <c r="QO3" s="735"/>
      <c r="QP3" s="735"/>
      <c r="QQ3" s="735"/>
      <c r="QR3" s="735"/>
      <c r="QS3" s="735"/>
      <c r="QT3" s="735"/>
      <c r="QU3" s="735"/>
      <c r="QV3" s="735"/>
      <c r="QW3" s="735"/>
      <c r="QX3" s="735"/>
      <c r="QY3" s="735"/>
      <c r="QZ3" s="735"/>
      <c r="RA3" s="735"/>
      <c r="RB3" s="735"/>
      <c r="RC3" s="735"/>
      <c r="RD3" s="735"/>
      <c r="RE3" s="735"/>
      <c r="RF3" s="735"/>
      <c r="RG3" s="735"/>
      <c r="RH3" s="735"/>
      <c r="RI3" s="735"/>
      <c r="RJ3" s="735"/>
      <c r="RK3" s="735"/>
      <c r="RL3" s="735"/>
      <c r="RM3" s="735"/>
      <c r="RN3" s="735"/>
      <c r="RO3" s="735"/>
      <c r="RP3" s="735"/>
      <c r="RQ3" s="735"/>
      <c r="RR3" s="735"/>
      <c r="RS3" s="735"/>
      <c r="RT3" s="735"/>
      <c r="RU3" s="735"/>
      <c r="RV3" s="735"/>
      <c r="RW3" s="735"/>
      <c r="RX3" s="735"/>
      <c r="RY3" s="735"/>
      <c r="RZ3" s="735"/>
      <c r="SA3" s="735"/>
      <c r="SB3" s="735"/>
      <c r="SC3" s="735"/>
      <c r="SD3" s="735"/>
      <c r="SE3" s="735"/>
      <c r="SF3" s="735"/>
      <c r="SG3" s="735"/>
      <c r="SH3" s="735"/>
      <c r="SI3" s="735"/>
      <c r="SJ3" s="735"/>
      <c r="SK3" s="735"/>
      <c r="SL3" s="735"/>
      <c r="SM3" s="735"/>
      <c r="SN3" s="735"/>
      <c r="SO3" s="735"/>
      <c r="SP3" s="735"/>
      <c r="SQ3" s="735"/>
      <c r="SR3" s="735"/>
      <c r="SS3" s="735"/>
      <c r="ST3" s="735"/>
      <c r="SU3" s="735"/>
      <c r="SV3" s="735"/>
      <c r="SW3" s="735"/>
      <c r="SX3" s="735"/>
      <c r="SY3" s="735"/>
      <c r="SZ3" s="735"/>
      <c r="TA3" s="735"/>
      <c r="TB3" s="735"/>
      <c r="TC3" s="735"/>
      <c r="TD3" s="735"/>
      <c r="TE3" s="735"/>
      <c r="TF3" s="735"/>
      <c r="TG3" s="735"/>
      <c r="TH3" s="735"/>
      <c r="TI3" s="735"/>
      <c r="TJ3" s="735"/>
      <c r="TK3" s="735"/>
      <c r="TL3" s="735"/>
      <c r="TM3" s="735"/>
      <c r="TN3" s="735"/>
      <c r="TO3" s="735"/>
      <c r="TP3" s="735"/>
      <c r="TQ3" s="735"/>
      <c r="TR3" s="735"/>
      <c r="TS3" s="735"/>
      <c r="TT3" s="735"/>
      <c r="TU3" s="735"/>
      <c r="TV3" s="735"/>
      <c r="TW3" s="735"/>
      <c r="TX3" s="735"/>
      <c r="TY3" s="735"/>
      <c r="TZ3" s="735"/>
      <c r="UA3" s="735"/>
      <c r="UB3" s="735"/>
      <c r="UC3" s="735"/>
      <c r="UD3" s="735"/>
      <c r="UE3" s="735"/>
      <c r="UF3" s="735"/>
      <c r="UG3" s="735"/>
      <c r="UH3" s="735"/>
      <c r="UI3" s="735"/>
      <c r="UJ3" s="735"/>
      <c r="UK3" s="735"/>
      <c r="UL3" s="735"/>
      <c r="UM3" s="735"/>
      <c r="UN3" s="735"/>
      <c r="UO3" s="735"/>
      <c r="UP3" s="735"/>
      <c r="UQ3" s="735"/>
      <c r="UR3" s="735"/>
      <c r="US3" s="735"/>
      <c r="UT3" s="735"/>
      <c r="UU3" s="735"/>
      <c r="UV3" s="735"/>
      <c r="UW3" s="735"/>
      <c r="UX3" s="735"/>
      <c r="UY3" s="735"/>
      <c r="UZ3" s="735"/>
      <c r="VA3" s="735"/>
      <c r="VB3" s="735"/>
      <c r="VC3" s="735"/>
      <c r="VD3" s="735"/>
      <c r="VE3" s="735"/>
      <c r="VF3" s="735"/>
      <c r="VG3" s="735"/>
      <c r="VH3" s="735"/>
      <c r="VI3" s="735"/>
      <c r="VJ3" s="735"/>
      <c r="VK3" s="735"/>
      <c r="VL3" s="735"/>
      <c r="VM3" s="735"/>
      <c r="VN3" s="735"/>
      <c r="VO3" s="735"/>
      <c r="VP3" s="735"/>
      <c r="VQ3" s="735"/>
      <c r="VR3" s="735"/>
      <c r="VS3" s="735"/>
      <c r="VT3" s="735"/>
      <c r="VU3" s="735"/>
      <c r="VV3" s="735"/>
      <c r="VW3" s="735"/>
      <c r="VX3" s="735"/>
      <c r="VY3" s="735"/>
      <c r="VZ3" s="735"/>
      <c r="WA3" s="735"/>
      <c r="WB3" s="735"/>
      <c r="WC3" s="735"/>
      <c r="WD3" s="735"/>
      <c r="WE3" s="735"/>
      <c r="WF3" s="735"/>
      <c r="WG3" s="735"/>
      <c r="WH3" s="735"/>
      <c r="WI3" s="735"/>
      <c r="WJ3" s="735"/>
      <c r="WK3" s="735"/>
      <c r="WL3" s="735"/>
      <c r="WM3" s="735"/>
      <c r="WN3" s="735"/>
      <c r="WO3" s="735"/>
      <c r="WP3" s="735"/>
      <c r="WQ3" s="735"/>
      <c r="WR3" s="735"/>
      <c r="WS3" s="735"/>
      <c r="WT3" s="735"/>
      <c r="WU3" s="735"/>
      <c r="WV3" s="735"/>
      <c r="WW3" s="735"/>
      <c r="WX3" s="735"/>
      <c r="WY3" s="735"/>
      <c r="WZ3" s="735"/>
      <c r="XA3" s="735"/>
      <c r="XB3" s="735"/>
      <c r="XC3" s="735"/>
      <c r="XD3" s="735"/>
      <c r="XE3" s="735"/>
      <c r="XF3" s="735"/>
      <c r="XG3" s="735"/>
      <c r="XH3" s="735"/>
      <c r="XI3" s="735"/>
      <c r="XJ3" s="735"/>
      <c r="XK3" s="735"/>
      <c r="XL3" s="735"/>
      <c r="XM3" s="735"/>
      <c r="XN3" s="735"/>
      <c r="XO3" s="735"/>
      <c r="XP3" s="735"/>
      <c r="XQ3" s="735"/>
      <c r="XR3" s="735"/>
      <c r="XS3" s="735"/>
      <c r="XT3" s="735"/>
      <c r="XU3" s="735"/>
      <c r="XV3" s="735"/>
      <c r="XW3" s="735"/>
      <c r="XX3" s="735"/>
      <c r="XY3" s="735"/>
      <c r="XZ3" s="735"/>
      <c r="YA3" s="735"/>
      <c r="YB3" s="735"/>
      <c r="YC3" s="735"/>
      <c r="YD3" s="735"/>
      <c r="YE3" s="735"/>
      <c r="YF3" s="735"/>
      <c r="YG3" s="735"/>
      <c r="YH3" s="735"/>
      <c r="YI3" s="735"/>
      <c r="YJ3" s="735"/>
      <c r="YK3" s="735"/>
      <c r="YL3" s="735"/>
      <c r="YM3" s="735"/>
      <c r="YN3" s="735"/>
      <c r="YO3" s="735"/>
      <c r="YP3" s="735"/>
      <c r="YQ3" s="735"/>
      <c r="YR3" s="735"/>
      <c r="YS3" s="735"/>
      <c r="YT3" s="735"/>
      <c r="YU3" s="735"/>
      <c r="YV3" s="735"/>
      <c r="YW3" s="735"/>
      <c r="YX3" s="735"/>
      <c r="YY3" s="735"/>
      <c r="YZ3" s="735"/>
      <c r="ZA3" s="735"/>
      <c r="ZB3" s="735"/>
      <c r="ZC3" s="735"/>
      <c r="ZD3" s="735"/>
      <c r="ZE3" s="735"/>
      <c r="ZF3" s="735"/>
      <c r="ZG3" s="735"/>
      <c r="ZH3" s="735"/>
      <c r="ZI3" s="735"/>
      <c r="ZJ3" s="735"/>
      <c r="ZK3" s="735"/>
      <c r="ZL3" s="735"/>
      <c r="ZM3" s="735"/>
      <c r="ZN3" s="735"/>
      <c r="ZO3" s="735"/>
      <c r="ZP3" s="735"/>
      <c r="ZQ3" s="735"/>
      <c r="ZR3" s="735"/>
      <c r="ZS3" s="735"/>
      <c r="ZT3" s="735"/>
      <c r="ZU3" s="735"/>
      <c r="ZV3" s="735"/>
      <c r="ZW3" s="735"/>
      <c r="ZX3" s="735"/>
      <c r="ZY3" s="735"/>
      <c r="ZZ3" s="735"/>
      <c r="AAA3" s="735"/>
      <c r="AAB3" s="735"/>
      <c r="AAC3" s="735"/>
      <c r="AAD3" s="735"/>
      <c r="AAE3" s="735"/>
      <c r="AAF3" s="735"/>
      <c r="AAG3" s="735"/>
      <c r="AAH3" s="735"/>
      <c r="AAI3" s="735"/>
      <c r="AAJ3" s="735"/>
      <c r="AAK3" s="735"/>
      <c r="AAL3" s="735"/>
      <c r="AAM3" s="735"/>
      <c r="AAN3" s="735"/>
      <c r="AAO3" s="735"/>
      <c r="AAP3" s="735"/>
      <c r="AAQ3" s="735"/>
      <c r="AAR3" s="735"/>
      <c r="AAS3" s="735"/>
      <c r="AAT3" s="735"/>
      <c r="AAU3" s="735"/>
      <c r="AAV3" s="735"/>
      <c r="AAW3" s="735"/>
      <c r="AAX3" s="735"/>
      <c r="AAY3" s="735"/>
      <c r="AAZ3" s="735"/>
      <c r="ABA3" s="735"/>
      <c r="ABB3" s="735"/>
      <c r="ABC3" s="735"/>
      <c r="ABD3" s="735"/>
      <c r="ABE3" s="735"/>
      <c r="ABF3" s="735"/>
      <c r="ABG3" s="735"/>
      <c r="ABH3" s="735"/>
      <c r="ABI3" s="735"/>
      <c r="ABJ3" s="735"/>
      <c r="ABK3" s="735"/>
      <c r="ABL3" s="735"/>
      <c r="ABM3" s="735"/>
      <c r="ABN3" s="735"/>
      <c r="ABO3" s="735"/>
      <c r="ABP3" s="735"/>
      <c r="ABQ3" s="735"/>
      <c r="ABR3" s="735"/>
      <c r="ABS3" s="735"/>
      <c r="ABT3" s="735"/>
      <c r="ABU3" s="735"/>
      <c r="ABV3" s="735"/>
      <c r="ABW3" s="735"/>
      <c r="ABX3" s="735"/>
      <c r="ABY3" s="735"/>
      <c r="ABZ3" s="735"/>
      <c r="ACA3" s="735"/>
      <c r="ACB3" s="735"/>
      <c r="ACC3" s="735"/>
      <c r="ACD3" s="735"/>
      <c r="ACE3" s="735"/>
      <c r="ACF3" s="735"/>
      <c r="ACG3" s="735"/>
      <c r="ACH3" s="735"/>
      <c r="ACI3" s="735"/>
      <c r="ACJ3" s="735"/>
      <c r="ACK3" s="735"/>
      <c r="ACL3" s="735"/>
      <c r="ACM3" s="735"/>
      <c r="ACN3" s="735"/>
      <c r="ACO3" s="735"/>
      <c r="ACP3" s="735"/>
      <c r="ACQ3" s="735"/>
      <c r="ACR3" s="735"/>
      <c r="ACS3" s="735"/>
      <c r="ACT3" s="735"/>
      <c r="ACU3" s="735"/>
      <c r="ACV3" s="735"/>
      <c r="ACW3" s="735"/>
      <c r="ACX3" s="735"/>
      <c r="ACY3" s="735"/>
      <c r="ACZ3" s="735"/>
      <c r="ADA3" s="735"/>
      <c r="ADB3" s="735"/>
      <c r="ADC3" s="735"/>
      <c r="ADD3" s="735"/>
      <c r="ADE3" s="735"/>
      <c r="ADF3" s="735"/>
      <c r="ADG3" s="735"/>
      <c r="ADH3" s="735"/>
      <c r="ADI3" s="735"/>
      <c r="ADJ3" s="735"/>
      <c r="ADK3" s="735"/>
      <c r="ADL3" s="735"/>
      <c r="ADM3" s="735"/>
      <c r="ADN3" s="735"/>
      <c r="ADO3" s="735"/>
      <c r="ADP3" s="735"/>
      <c r="ADQ3" s="735"/>
      <c r="ADR3" s="735"/>
      <c r="ADS3" s="735"/>
      <c r="ADT3" s="735"/>
      <c r="ADU3" s="735"/>
      <c r="ADV3" s="735"/>
      <c r="ADW3" s="735"/>
      <c r="ADX3" s="735"/>
      <c r="ADY3" s="735"/>
      <c r="ADZ3" s="735"/>
      <c r="AEA3" s="735"/>
      <c r="AEB3" s="735"/>
      <c r="AEC3" s="735"/>
      <c r="AED3" s="735"/>
      <c r="AEE3" s="735"/>
      <c r="AEF3" s="735"/>
      <c r="AEG3" s="735"/>
      <c r="AEH3" s="735"/>
      <c r="AEI3" s="735"/>
      <c r="AEJ3" s="735"/>
      <c r="AEK3" s="735"/>
      <c r="AEL3" s="735"/>
      <c r="AEM3" s="735"/>
      <c r="AEN3" s="735"/>
      <c r="AEO3" s="735"/>
      <c r="AEP3" s="735"/>
      <c r="AEQ3" s="735"/>
      <c r="AER3" s="735"/>
      <c r="AES3" s="735"/>
      <c r="AET3" s="735"/>
      <c r="AEU3" s="735"/>
      <c r="AEV3" s="735"/>
      <c r="AEW3" s="735"/>
      <c r="AEX3" s="735"/>
      <c r="AEY3" s="735"/>
      <c r="AEZ3" s="735"/>
      <c r="AFA3" s="735"/>
      <c r="AFB3" s="735"/>
      <c r="AFC3" s="735"/>
      <c r="AFD3" s="735"/>
      <c r="AFE3" s="735"/>
      <c r="AFF3" s="735"/>
      <c r="AFG3" s="735"/>
      <c r="AFH3" s="735"/>
      <c r="AFI3" s="735"/>
      <c r="AFJ3" s="735"/>
      <c r="AFK3" s="735"/>
      <c r="AFL3" s="735"/>
      <c r="AFM3" s="735"/>
      <c r="AFN3" s="735"/>
      <c r="AFO3" s="735"/>
      <c r="AFP3" s="735"/>
      <c r="AFQ3" s="735"/>
      <c r="AFR3" s="735"/>
      <c r="AFS3" s="735"/>
      <c r="AFT3" s="735"/>
      <c r="AFU3" s="735"/>
      <c r="AFV3" s="735"/>
      <c r="AFW3" s="735"/>
      <c r="AFX3" s="735"/>
      <c r="AFY3" s="735"/>
      <c r="AFZ3" s="735"/>
      <c r="AGA3" s="735"/>
      <c r="AGB3" s="735"/>
      <c r="AGC3" s="735"/>
      <c r="AGD3" s="735"/>
      <c r="AGE3" s="735"/>
      <c r="AGF3" s="735"/>
      <c r="AGG3" s="735"/>
      <c r="AGH3" s="735"/>
      <c r="AGI3" s="735"/>
      <c r="AGJ3" s="735"/>
      <c r="AGK3" s="735"/>
      <c r="AGL3" s="735"/>
      <c r="AGM3" s="735"/>
      <c r="AGN3" s="735"/>
      <c r="AGO3" s="735"/>
      <c r="AGP3" s="735"/>
      <c r="AGQ3" s="735"/>
      <c r="AGR3" s="735"/>
      <c r="AGS3" s="735"/>
      <c r="AGT3" s="735"/>
      <c r="AGU3" s="735"/>
      <c r="AGV3" s="735"/>
      <c r="AGW3" s="735"/>
      <c r="AGX3" s="735"/>
      <c r="AGY3" s="735"/>
      <c r="AGZ3" s="735"/>
      <c r="AHA3" s="735"/>
      <c r="AHB3" s="735"/>
      <c r="AHC3" s="735"/>
      <c r="AHD3" s="735"/>
      <c r="AHE3" s="735"/>
      <c r="AHF3" s="735"/>
      <c r="AHG3" s="735"/>
      <c r="AHH3" s="735"/>
      <c r="AHI3" s="735"/>
      <c r="AHJ3" s="735"/>
      <c r="AHK3" s="735"/>
      <c r="AHL3" s="735"/>
      <c r="AHM3" s="735"/>
      <c r="AHN3" s="735"/>
      <c r="AHO3" s="735"/>
      <c r="AHP3" s="735"/>
      <c r="AHQ3" s="735"/>
      <c r="AHR3" s="735"/>
      <c r="AHS3" s="735"/>
      <c r="AHT3" s="735"/>
      <c r="AHU3" s="735"/>
      <c r="AHV3" s="735"/>
      <c r="AHW3" s="735"/>
      <c r="AHX3" s="735"/>
      <c r="AHY3" s="735"/>
      <c r="AHZ3" s="735"/>
      <c r="AIA3" s="735"/>
      <c r="AIB3" s="735"/>
      <c r="AIC3" s="735"/>
      <c r="AID3" s="735"/>
      <c r="AIE3" s="735"/>
      <c r="AIF3" s="735"/>
      <c r="AIG3" s="735"/>
      <c r="AIH3" s="735"/>
      <c r="AII3" s="735"/>
      <c r="AIJ3" s="735"/>
      <c r="AIK3" s="735"/>
      <c r="AIL3" s="735"/>
      <c r="AIM3" s="735"/>
      <c r="AIN3" s="735"/>
      <c r="AIO3" s="735"/>
      <c r="AIP3" s="735"/>
      <c r="AIQ3" s="735"/>
      <c r="AIR3" s="735"/>
      <c r="AIS3" s="735"/>
      <c r="AIT3" s="735"/>
      <c r="AIU3" s="735"/>
      <c r="AIV3" s="735"/>
      <c r="AIW3" s="735"/>
      <c r="AIX3" s="735"/>
      <c r="AIY3" s="735"/>
      <c r="AIZ3" s="735"/>
      <c r="AJA3" s="735"/>
      <c r="AJB3" s="735"/>
      <c r="AJC3" s="735"/>
      <c r="AJD3" s="735"/>
      <c r="AJE3" s="735"/>
      <c r="AJF3" s="735"/>
      <c r="AJG3" s="735"/>
      <c r="AJH3" s="735"/>
      <c r="AJI3" s="735"/>
      <c r="AJJ3" s="735"/>
      <c r="AJK3" s="735"/>
      <c r="AJL3" s="735"/>
      <c r="AJM3" s="735"/>
      <c r="AJN3" s="735"/>
      <c r="AJO3" s="735"/>
      <c r="AJP3" s="735"/>
      <c r="AJQ3" s="735"/>
      <c r="AJR3" s="735"/>
      <c r="AJS3" s="735"/>
      <c r="AJT3" s="735"/>
      <c r="AJU3" s="735"/>
      <c r="AJV3" s="735"/>
      <c r="AJW3" s="735"/>
      <c r="AJX3" s="735"/>
      <c r="AJY3" s="735"/>
      <c r="AJZ3" s="735"/>
      <c r="AKA3" s="735"/>
      <c r="AKB3" s="735"/>
      <c r="AKC3" s="735"/>
      <c r="AKD3" s="735"/>
      <c r="AKE3" s="735"/>
      <c r="AKF3" s="735"/>
      <c r="AKG3" s="735"/>
      <c r="AKH3" s="735"/>
      <c r="AKI3" s="735"/>
      <c r="AKJ3" s="735"/>
      <c r="AKK3" s="735"/>
      <c r="AKL3" s="735"/>
      <c r="AKM3" s="735"/>
      <c r="AKN3" s="735"/>
      <c r="AKO3" s="735"/>
      <c r="AKP3" s="735"/>
      <c r="AKQ3" s="735"/>
      <c r="AKR3" s="735"/>
      <c r="AKS3" s="735"/>
      <c r="AKT3" s="735"/>
      <c r="AKU3" s="735"/>
      <c r="AKV3" s="735"/>
      <c r="AKW3" s="735"/>
      <c r="AKX3" s="735"/>
      <c r="AKY3" s="735"/>
      <c r="AKZ3" s="735"/>
      <c r="ALA3" s="735"/>
      <c r="ALB3" s="735"/>
      <c r="ALC3" s="735"/>
      <c r="ALD3" s="735"/>
      <c r="ALE3" s="735"/>
      <c r="ALF3" s="735"/>
      <c r="ALG3" s="735"/>
      <c r="ALH3" s="735"/>
      <c r="ALI3" s="735"/>
      <c r="ALJ3" s="735"/>
      <c r="ALK3" s="735"/>
      <c r="ALL3" s="735"/>
      <c r="ALM3" s="735"/>
      <c r="ALN3" s="735"/>
      <c r="ALO3" s="735"/>
      <c r="ALP3" s="735"/>
      <c r="ALQ3" s="735"/>
      <c r="ALR3" s="735"/>
      <c r="ALS3" s="735"/>
      <c r="ALT3" s="735"/>
      <c r="ALU3" s="735"/>
      <c r="ALV3" s="735"/>
      <c r="ALW3" s="735"/>
      <c r="ALX3" s="735"/>
      <c r="ALY3" s="735"/>
      <c r="ALZ3" s="735"/>
      <c r="AMA3" s="735"/>
      <c r="AMB3" s="735"/>
      <c r="AMC3" s="735"/>
      <c r="AMD3" s="735"/>
      <c r="AME3" s="735"/>
      <c r="AMF3" s="735"/>
      <c r="AMG3" s="735"/>
      <c r="AMH3" s="735"/>
      <c r="AMI3" s="735"/>
      <c r="AMJ3" s="735"/>
      <c r="AMK3" s="735"/>
      <c r="AML3" s="735"/>
      <c r="AMM3" s="735"/>
      <c r="AMN3" s="735"/>
      <c r="AMO3" s="735"/>
      <c r="AMP3" s="735"/>
      <c r="AMQ3" s="735"/>
      <c r="AMR3" s="735"/>
      <c r="AMS3" s="735"/>
      <c r="AMT3" s="735"/>
      <c r="AMU3" s="735"/>
      <c r="AMV3" s="735"/>
      <c r="AMW3" s="735"/>
      <c r="AMX3" s="735"/>
      <c r="AMY3" s="735"/>
      <c r="AMZ3" s="735"/>
      <c r="ANA3" s="735"/>
      <c r="ANB3" s="735"/>
      <c r="ANC3" s="735"/>
      <c r="AND3" s="735"/>
      <c r="ANE3" s="735"/>
      <c r="ANF3" s="735"/>
      <c r="ANG3" s="735"/>
      <c r="ANH3" s="735"/>
      <c r="ANI3" s="735"/>
      <c r="ANJ3" s="735"/>
      <c r="ANK3" s="735"/>
      <c r="ANL3" s="735"/>
      <c r="ANM3" s="735"/>
      <c r="ANN3" s="735"/>
      <c r="ANO3" s="735"/>
      <c r="ANP3" s="735"/>
      <c r="ANQ3" s="735"/>
      <c r="ANR3" s="735"/>
      <c r="ANS3" s="735"/>
      <c r="ANT3" s="735"/>
      <c r="ANU3" s="735"/>
      <c r="ANV3" s="735"/>
      <c r="ANW3" s="735"/>
      <c r="ANX3" s="735"/>
      <c r="ANY3" s="735"/>
      <c r="ANZ3" s="735"/>
      <c r="AOA3" s="735"/>
      <c r="AOB3" s="735"/>
      <c r="AOC3" s="735"/>
      <c r="AOD3" s="735"/>
      <c r="AOE3" s="735"/>
      <c r="AOF3" s="735"/>
      <c r="AOG3" s="735"/>
      <c r="AOH3" s="735"/>
      <c r="AOI3" s="735"/>
      <c r="AOJ3" s="735"/>
      <c r="AOK3" s="735"/>
      <c r="AOL3" s="735"/>
      <c r="AOM3" s="735"/>
      <c r="AON3" s="735"/>
      <c r="AOO3" s="735"/>
      <c r="AOP3" s="735"/>
      <c r="AOQ3" s="735"/>
      <c r="AOR3" s="735"/>
      <c r="AOS3" s="735"/>
      <c r="AOT3" s="735"/>
      <c r="AOU3" s="735"/>
      <c r="AOV3" s="735"/>
      <c r="AOW3" s="735"/>
      <c r="AOX3" s="735"/>
      <c r="AOY3" s="735"/>
      <c r="AOZ3" s="735"/>
      <c r="APA3" s="735"/>
      <c r="APB3" s="735"/>
      <c r="APC3" s="735"/>
      <c r="APD3" s="735"/>
      <c r="APE3" s="735"/>
      <c r="APF3" s="735"/>
      <c r="APG3" s="735"/>
      <c r="APH3" s="735"/>
      <c r="API3" s="735"/>
      <c r="APJ3" s="735"/>
      <c r="APK3" s="735"/>
      <c r="APL3" s="735"/>
      <c r="APM3" s="735"/>
      <c r="APN3" s="735"/>
      <c r="APO3" s="735"/>
      <c r="APP3" s="735"/>
      <c r="APQ3" s="735"/>
      <c r="APR3" s="735"/>
      <c r="APS3" s="735"/>
      <c r="APT3" s="735"/>
      <c r="APU3" s="735"/>
      <c r="APV3" s="735"/>
      <c r="APW3" s="735"/>
      <c r="APX3" s="735"/>
      <c r="APY3" s="735"/>
      <c r="APZ3" s="735"/>
      <c r="AQA3" s="735"/>
      <c r="AQB3" s="735"/>
      <c r="AQC3" s="735"/>
      <c r="AQD3" s="735"/>
      <c r="AQE3" s="735"/>
      <c r="AQF3" s="735"/>
      <c r="AQG3" s="735"/>
      <c r="AQH3" s="735"/>
      <c r="AQI3" s="735"/>
      <c r="AQJ3" s="735"/>
      <c r="AQK3" s="735"/>
      <c r="AQL3" s="735"/>
      <c r="AQM3" s="735"/>
      <c r="AQN3" s="735"/>
      <c r="AQO3" s="735"/>
      <c r="AQP3" s="735"/>
      <c r="AQQ3" s="735"/>
      <c r="AQR3" s="735"/>
      <c r="AQS3" s="735"/>
      <c r="AQT3" s="735"/>
      <c r="AQU3" s="735"/>
      <c r="AQV3" s="735"/>
      <c r="AQW3" s="735"/>
      <c r="AQX3" s="735"/>
      <c r="AQY3" s="735"/>
      <c r="AQZ3" s="735"/>
      <c r="ARA3" s="735"/>
      <c r="ARB3" s="735"/>
      <c r="ARC3" s="735"/>
      <c r="ARD3" s="735"/>
      <c r="ARE3" s="735"/>
      <c r="ARF3" s="735"/>
      <c r="ARG3" s="735"/>
      <c r="ARH3" s="735"/>
      <c r="ARI3" s="735"/>
      <c r="ARJ3" s="735"/>
      <c r="ARK3" s="735"/>
      <c r="ARL3" s="735"/>
      <c r="ARM3" s="735"/>
      <c r="ARN3" s="735"/>
      <c r="ARO3" s="735"/>
      <c r="ARP3" s="735"/>
      <c r="ARQ3" s="735"/>
      <c r="ARR3" s="735"/>
      <c r="ARS3" s="735"/>
      <c r="ART3" s="735"/>
      <c r="ARU3" s="735"/>
      <c r="ARV3" s="735"/>
      <c r="ARW3" s="735"/>
      <c r="ARX3" s="735"/>
      <c r="ARY3" s="735"/>
      <c r="ARZ3" s="735"/>
      <c r="ASA3" s="735"/>
      <c r="ASB3" s="735"/>
      <c r="ASC3" s="735"/>
      <c r="ASD3" s="735"/>
      <c r="ASE3" s="735"/>
      <c r="ASF3" s="735"/>
      <c r="ASG3" s="735"/>
      <c r="ASH3" s="735"/>
      <c r="ASI3" s="735"/>
      <c r="ASJ3" s="735"/>
      <c r="ASK3" s="735"/>
      <c r="ASL3" s="735"/>
      <c r="ASM3" s="735"/>
      <c r="ASN3" s="735"/>
      <c r="ASO3" s="735"/>
      <c r="ASP3" s="735"/>
      <c r="ASQ3" s="735"/>
      <c r="ASR3" s="735"/>
      <c r="ASS3" s="735"/>
      <c r="AST3" s="735"/>
      <c r="ASU3" s="735"/>
      <c r="ASV3" s="735"/>
      <c r="ASW3" s="735"/>
      <c r="ASX3" s="735"/>
      <c r="ASY3" s="735"/>
      <c r="ASZ3" s="735"/>
      <c r="ATA3" s="735"/>
      <c r="ATB3" s="735"/>
      <c r="ATC3" s="735"/>
      <c r="ATD3" s="735"/>
      <c r="ATE3" s="735"/>
      <c r="ATF3" s="735"/>
      <c r="ATG3" s="735"/>
      <c r="ATH3" s="735"/>
      <c r="ATI3" s="735"/>
      <c r="ATJ3" s="735"/>
      <c r="ATK3" s="735"/>
      <c r="ATL3" s="735"/>
      <c r="ATM3" s="735"/>
      <c r="ATN3" s="735"/>
      <c r="ATO3" s="735"/>
      <c r="ATP3" s="735"/>
      <c r="ATQ3" s="735"/>
      <c r="ATR3" s="735"/>
      <c r="ATS3" s="735"/>
      <c r="ATT3" s="735"/>
      <c r="ATU3" s="735"/>
      <c r="ATV3" s="735"/>
      <c r="ATW3" s="735"/>
      <c r="ATX3" s="735"/>
      <c r="ATY3" s="735"/>
      <c r="ATZ3" s="735"/>
      <c r="AUA3" s="735"/>
      <c r="AUB3" s="735"/>
      <c r="AUC3" s="735"/>
      <c r="AUD3" s="735"/>
      <c r="AUE3" s="735"/>
      <c r="AUF3" s="735"/>
      <c r="AUG3" s="735"/>
      <c r="AUH3" s="735"/>
      <c r="AUI3" s="735"/>
      <c r="AUJ3" s="735"/>
      <c r="AUK3" s="735"/>
      <c r="AUL3" s="735"/>
      <c r="AUM3" s="735"/>
      <c r="AUN3" s="735"/>
      <c r="AUO3" s="735"/>
      <c r="AUP3" s="735"/>
      <c r="AUQ3" s="735"/>
      <c r="AUR3" s="735"/>
      <c r="AUS3" s="735"/>
      <c r="AUT3" s="735"/>
      <c r="AUU3" s="735"/>
      <c r="AUV3" s="735"/>
      <c r="AUW3" s="735"/>
      <c r="AUX3" s="735"/>
      <c r="AUY3" s="735"/>
      <c r="AUZ3" s="735"/>
      <c r="AVA3" s="735"/>
      <c r="AVB3" s="735"/>
      <c r="AVC3" s="735"/>
      <c r="AVD3" s="735"/>
      <c r="AVE3" s="735"/>
      <c r="AVF3" s="735"/>
      <c r="AVG3" s="735"/>
      <c r="AVH3" s="735"/>
      <c r="AVI3" s="735"/>
      <c r="AVJ3" s="735"/>
      <c r="AVK3" s="735"/>
      <c r="AVL3" s="735"/>
      <c r="AVM3" s="735"/>
      <c r="AVN3" s="735"/>
      <c r="AVO3" s="735"/>
      <c r="AVP3" s="735"/>
      <c r="AVQ3" s="735"/>
      <c r="AVR3" s="735"/>
      <c r="AVS3" s="735"/>
      <c r="AVT3" s="735"/>
      <c r="AVU3" s="735"/>
      <c r="AVV3" s="735"/>
      <c r="AVW3" s="735"/>
      <c r="AVX3" s="735"/>
      <c r="AVY3" s="735"/>
      <c r="AVZ3" s="735"/>
      <c r="AWA3" s="735"/>
      <c r="AWB3" s="735"/>
      <c r="AWC3" s="735"/>
      <c r="AWD3" s="735"/>
      <c r="AWE3" s="735"/>
      <c r="AWF3" s="735"/>
      <c r="AWG3" s="735"/>
      <c r="AWH3" s="735"/>
      <c r="AWI3" s="735"/>
      <c r="AWJ3" s="735"/>
      <c r="AWK3" s="735"/>
      <c r="AWL3" s="735"/>
      <c r="AWM3" s="735"/>
      <c r="AWN3" s="735"/>
      <c r="AWO3" s="735"/>
      <c r="AWP3" s="735"/>
      <c r="AWQ3" s="735"/>
      <c r="AWR3" s="735"/>
      <c r="AWS3" s="735"/>
      <c r="AWT3" s="735"/>
      <c r="AWU3" s="735"/>
      <c r="AWV3" s="735"/>
      <c r="AWW3" s="735"/>
      <c r="AWX3" s="735"/>
      <c r="AWY3" s="735"/>
      <c r="AWZ3" s="735"/>
      <c r="AXA3" s="735"/>
      <c r="AXB3" s="735"/>
      <c r="AXC3" s="735"/>
      <c r="AXD3" s="735"/>
      <c r="AXE3" s="735"/>
      <c r="AXF3" s="735"/>
      <c r="AXG3" s="735"/>
      <c r="AXH3" s="735"/>
      <c r="AXI3" s="735"/>
      <c r="AXJ3" s="735"/>
      <c r="AXK3" s="735"/>
      <c r="AXL3" s="735"/>
      <c r="AXM3" s="735"/>
      <c r="AXN3" s="735"/>
      <c r="AXO3" s="735"/>
      <c r="AXP3" s="735"/>
      <c r="AXQ3" s="735"/>
      <c r="AXR3" s="735"/>
      <c r="AXS3" s="735"/>
      <c r="AXT3" s="735"/>
      <c r="AXU3" s="735"/>
      <c r="AXV3" s="735"/>
      <c r="AXW3" s="735"/>
      <c r="AXX3" s="735"/>
      <c r="AXY3" s="735"/>
      <c r="AXZ3" s="735"/>
      <c r="AYA3" s="735"/>
      <c r="AYB3" s="735"/>
      <c r="AYC3" s="735"/>
      <c r="AYD3" s="735"/>
      <c r="AYE3" s="735"/>
      <c r="AYF3" s="735"/>
      <c r="AYG3" s="735"/>
      <c r="AYH3" s="735"/>
      <c r="AYI3" s="735"/>
      <c r="AYJ3" s="735"/>
      <c r="AYK3" s="735"/>
      <c r="AYL3" s="735"/>
      <c r="AYM3" s="735"/>
      <c r="AYN3" s="735"/>
      <c r="AYO3" s="735"/>
      <c r="AYP3" s="735"/>
      <c r="AYQ3" s="735"/>
      <c r="AYR3" s="735"/>
      <c r="AYS3" s="735"/>
      <c r="AYT3" s="735"/>
      <c r="AYU3" s="735"/>
      <c r="AYV3" s="735"/>
      <c r="AYW3" s="735"/>
      <c r="AYX3" s="735"/>
      <c r="AYY3" s="735"/>
      <c r="AYZ3" s="735"/>
      <c r="AZA3" s="735"/>
      <c r="AZB3" s="735"/>
      <c r="AZC3" s="735"/>
      <c r="AZD3" s="735"/>
      <c r="AZE3" s="735"/>
      <c r="AZF3" s="735"/>
      <c r="AZG3" s="735"/>
      <c r="AZH3" s="735"/>
      <c r="AZI3" s="735"/>
      <c r="AZJ3" s="735"/>
      <c r="AZK3" s="735"/>
      <c r="AZL3" s="735"/>
      <c r="AZM3" s="735"/>
      <c r="AZN3" s="735"/>
      <c r="AZO3" s="735"/>
      <c r="AZP3" s="735"/>
      <c r="AZQ3" s="735"/>
      <c r="AZR3" s="735"/>
      <c r="AZS3" s="735"/>
      <c r="AZT3" s="735"/>
      <c r="AZU3" s="735"/>
      <c r="AZV3" s="735"/>
      <c r="AZW3" s="735"/>
      <c r="AZX3" s="735"/>
      <c r="AZY3" s="735"/>
      <c r="AZZ3" s="735"/>
      <c r="BAA3" s="735"/>
      <c r="BAB3" s="735"/>
      <c r="BAC3" s="735"/>
      <c r="BAD3" s="735"/>
      <c r="BAE3" s="735"/>
      <c r="BAF3" s="735"/>
      <c r="BAG3" s="735"/>
      <c r="BAH3" s="735"/>
      <c r="BAI3" s="735"/>
      <c r="BAJ3" s="735"/>
      <c r="BAK3" s="735"/>
      <c r="BAL3" s="735"/>
      <c r="BAM3" s="735"/>
      <c r="BAN3" s="735"/>
      <c r="BAO3" s="735"/>
      <c r="BAP3" s="735"/>
      <c r="BAQ3" s="735"/>
      <c r="BAR3" s="735"/>
      <c r="BAS3" s="735"/>
      <c r="BAT3" s="735"/>
      <c r="BAU3" s="735"/>
      <c r="BAV3" s="735"/>
      <c r="BAW3" s="735"/>
      <c r="BAX3" s="735"/>
      <c r="BAY3" s="735"/>
      <c r="BAZ3" s="735"/>
      <c r="BBA3" s="735"/>
      <c r="BBB3" s="735"/>
      <c r="BBC3" s="735"/>
      <c r="BBD3" s="735"/>
      <c r="BBE3" s="735"/>
      <c r="BBF3" s="735"/>
      <c r="BBG3" s="735"/>
      <c r="BBH3" s="735"/>
      <c r="BBI3" s="735"/>
      <c r="BBJ3" s="735"/>
      <c r="BBK3" s="735"/>
      <c r="BBL3" s="735"/>
      <c r="BBM3" s="735"/>
      <c r="BBN3" s="735"/>
      <c r="BBO3" s="735"/>
      <c r="BBP3" s="735"/>
      <c r="BBQ3" s="735"/>
      <c r="BBR3" s="735"/>
      <c r="BBS3" s="735"/>
      <c r="BBT3" s="735"/>
      <c r="BBU3" s="735"/>
      <c r="BBV3" s="735"/>
      <c r="BBW3" s="735"/>
      <c r="BBX3" s="735"/>
      <c r="BBY3" s="735"/>
      <c r="BBZ3" s="735"/>
      <c r="BCA3" s="735"/>
      <c r="BCB3" s="735"/>
      <c r="BCC3" s="735"/>
      <c r="BCD3" s="735"/>
      <c r="BCE3" s="735"/>
      <c r="BCF3" s="735"/>
      <c r="BCG3" s="735"/>
      <c r="BCH3" s="735"/>
      <c r="BCI3" s="735"/>
      <c r="BCJ3" s="735"/>
      <c r="BCK3" s="735"/>
      <c r="BCL3" s="735"/>
      <c r="BCM3" s="735"/>
      <c r="BCN3" s="735"/>
      <c r="BCO3" s="735"/>
      <c r="BCP3" s="735"/>
      <c r="BCQ3" s="735"/>
      <c r="BCR3" s="735"/>
      <c r="BCS3" s="735"/>
      <c r="BCT3" s="735"/>
      <c r="BCU3" s="735"/>
      <c r="BCV3" s="735"/>
      <c r="BCW3" s="735"/>
      <c r="BCX3" s="735"/>
      <c r="BCY3" s="735"/>
      <c r="BCZ3" s="735"/>
      <c r="BDA3" s="735"/>
      <c r="BDB3" s="735"/>
      <c r="BDC3" s="735"/>
      <c r="BDD3" s="735"/>
      <c r="BDE3" s="735"/>
      <c r="BDF3" s="735"/>
      <c r="BDG3" s="735"/>
      <c r="BDH3" s="735"/>
      <c r="BDI3" s="735"/>
      <c r="BDJ3" s="735"/>
      <c r="BDK3" s="735"/>
      <c r="BDL3" s="735"/>
      <c r="BDM3" s="735"/>
      <c r="BDN3" s="735"/>
      <c r="BDO3" s="735"/>
      <c r="BDP3" s="735"/>
      <c r="BDQ3" s="735"/>
      <c r="BDR3" s="735"/>
      <c r="BDS3" s="735"/>
      <c r="BDT3" s="735"/>
      <c r="BDU3" s="735"/>
      <c r="BDV3" s="735"/>
      <c r="BDW3" s="735"/>
      <c r="BDX3" s="735"/>
      <c r="BDY3" s="735"/>
      <c r="BDZ3" s="735"/>
      <c r="BEA3" s="735"/>
      <c r="BEB3" s="735"/>
      <c r="BEC3" s="735"/>
      <c r="BED3" s="735"/>
      <c r="BEE3" s="735"/>
      <c r="BEF3" s="735"/>
      <c r="BEG3" s="735"/>
      <c r="BEH3" s="735"/>
      <c r="BEI3" s="735"/>
      <c r="BEJ3" s="735"/>
      <c r="BEK3" s="735"/>
      <c r="BEL3" s="735"/>
      <c r="BEM3" s="735"/>
      <c r="BEN3" s="735"/>
      <c r="BEO3" s="735"/>
      <c r="BEP3" s="735"/>
      <c r="BEQ3" s="735"/>
      <c r="BER3" s="735"/>
      <c r="BES3" s="735"/>
      <c r="BET3" s="735"/>
      <c r="BEU3" s="735"/>
      <c r="BEV3" s="735"/>
      <c r="BEW3" s="735"/>
      <c r="BEX3" s="735"/>
      <c r="BEY3" s="735"/>
      <c r="BEZ3" s="735"/>
      <c r="BFA3" s="735"/>
      <c r="BFB3" s="735"/>
      <c r="BFC3" s="735"/>
      <c r="BFD3" s="735"/>
      <c r="BFE3" s="735"/>
      <c r="BFF3" s="735"/>
      <c r="BFG3" s="735"/>
      <c r="BFH3" s="735"/>
      <c r="BFI3" s="735"/>
      <c r="BFJ3" s="735"/>
      <c r="BFK3" s="735"/>
      <c r="BFL3" s="735"/>
      <c r="BFM3" s="735"/>
      <c r="BFN3" s="735"/>
      <c r="BFO3" s="735"/>
      <c r="BFP3" s="735"/>
      <c r="BFQ3" s="735"/>
      <c r="BFR3" s="735"/>
      <c r="BFS3" s="735"/>
      <c r="BFT3" s="735"/>
      <c r="BFU3" s="735"/>
      <c r="BFV3" s="735"/>
      <c r="BFW3" s="735"/>
      <c r="BFX3" s="735"/>
      <c r="BFY3" s="735"/>
      <c r="BFZ3" s="735"/>
      <c r="BGA3" s="735"/>
      <c r="BGB3" s="735"/>
      <c r="BGC3" s="735"/>
      <c r="BGD3" s="735"/>
      <c r="BGE3" s="735"/>
      <c r="BGF3" s="735"/>
      <c r="BGG3" s="735"/>
      <c r="BGH3" s="735"/>
      <c r="BGI3" s="735"/>
      <c r="BGJ3" s="735"/>
      <c r="BGK3" s="735"/>
      <c r="BGL3" s="735"/>
      <c r="BGM3" s="735"/>
      <c r="BGN3" s="735"/>
      <c r="BGO3" s="735"/>
      <c r="BGP3" s="735"/>
      <c r="BGQ3" s="735"/>
      <c r="BGR3" s="735"/>
      <c r="BGS3" s="735"/>
      <c r="BGT3" s="735"/>
      <c r="BGU3" s="735"/>
      <c r="BGV3" s="735"/>
      <c r="BGW3" s="735"/>
      <c r="BGX3" s="735"/>
      <c r="BGY3" s="735"/>
      <c r="BGZ3" s="735"/>
      <c r="BHA3" s="735"/>
      <c r="BHB3" s="735"/>
      <c r="BHC3" s="735"/>
      <c r="BHD3" s="735"/>
      <c r="BHE3" s="735"/>
      <c r="BHF3" s="735"/>
      <c r="BHG3" s="735"/>
      <c r="BHH3" s="735"/>
      <c r="BHI3" s="735"/>
      <c r="BHJ3" s="735"/>
      <c r="BHK3" s="735"/>
      <c r="BHL3" s="735"/>
      <c r="BHM3" s="735"/>
      <c r="BHN3" s="735"/>
      <c r="BHO3" s="735"/>
      <c r="BHP3" s="735"/>
      <c r="BHQ3" s="735"/>
      <c r="BHR3" s="735"/>
      <c r="BHS3" s="735"/>
      <c r="BHT3" s="735"/>
      <c r="BHU3" s="735"/>
      <c r="BHV3" s="735"/>
      <c r="BHW3" s="735"/>
      <c r="BHX3" s="735"/>
      <c r="BHY3" s="735"/>
      <c r="BHZ3" s="735"/>
      <c r="BIA3" s="735"/>
      <c r="BIB3" s="735"/>
      <c r="BIC3" s="735"/>
      <c r="BID3" s="735"/>
      <c r="BIE3" s="735"/>
      <c r="BIF3" s="735"/>
      <c r="BIG3" s="735"/>
      <c r="BIH3" s="735"/>
      <c r="BII3" s="735"/>
      <c r="BIJ3" s="735"/>
      <c r="BIK3" s="735"/>
      <c r="BIL3" s="735"/>
      <c r="BIM3" s="735"/>
      <c r="BIN3" s="735"/>
      <c r="BIO3" s="735"/>
      <c r="BIP3" s="735"/>
      <c r="BIQ3" s="735"/>
      <c r="BIR3" s="735"/>
      <c r="BIS3" s="735"/>
      <c r="BIT3" s="735"/>
      <c r="BIU3" s="735"/>
      <c r="BIV3" s="735"/>
      <c r="BIW3" s="735"/>
      <c r="BIX3" s="735"/>
      <c r="BIY3" s="735"/>
      <c r="BIZ3" s="735"/>
      <c r="BJA3" s="735"/>
      <c r="BJB3" s="735"/>
      <c r="BJC3" s="735"/>
      <c r="BJD3" s="735"/>
      <c r="BJE3" s="735"/>
      <c r="BJF3" s="735"/>
      <c r="BJG3" s="735"/>
      <c r="BJH3" s="735"/>
      <c r="BJI3" s="735"/>
      <c r="BJJ3" s="735"/>
      <c r="BJK3" s="735"/>
      <c r="BJL3" s="735"/>
      <c r="BJM3" s="735"/>
      <c r="BJN3" s="735"/>
      <c r="BJO3" s="735"/>
      <c r="BJP3" s="735"/>
      <c r="BJQ3" s="735"/>
      <c r="BJR3" s="735"/>
      <c r="BJS3" s="735"/>
      <c r="BJT3" s="735"/>
      <c r="BJU3" s="735"/>
      <c r="BJV3" s="735"/>
      <c r="BJW3" s="735"/>
      <c r="BJX3" s="735"/>
      <c r="BJY3" s="735"/>
      <c r="BJZ3" s="735"/>
      <c r="BKA3" s="735"/>
      <c r="BKB3" s="735"/>
      <c r="BKC3" s="735"/>
      <c r="BKD3" s="735"/>
      <c r="BKE3" s="735"/>
      <c r="BKF3" s="735"/>
      <c r="BKG3" s="735"/>
      <c r="BKH3" s="735"/>
      <c r="BKI3" s="735"/>
      <c r="BKJ3" s="735"/>
      <c r="BKK3" s="735"/>
      <c r="BKL3" s="735"/>
      <c r="BKM3" s="735"/>
      <c r="BKN3" s="735"/>
      <c r="BKO3" s="735"/>
      <c r="BKP3" s="735"/>
      <c r="BKQ3" s="735"/>
      <c r="BKR3" s="735"/>
      <c r="BKS3" s="735"/>
      <c r="BKT3" s="735"/>
      <c r="BKU3" s="735"/>
      <c r="BKV3" s="735"/>
      <c r="BKW3" s="735"/>
      <c r="BKX3" s="735"/>
      <c r="BKY3" s="735"/>
      <c r="BKZ3" s="735"/>
      <c r="BLA3" s="735"/>
      <c r="BLB3" s="735"/>
      <c r="BLC3" s="735"/>
      <c r="BLD3" s="735"/>
      <c r="BLE3" s="735"/>
      <c r="BLF3" s="735"/>
      <c r="BLG3" s="735"/>
      <c r="BLH3" s="735"/>
      <c r="BLI3" s="735"/>
      <c r="BLJ3" s="735"/>
      <c r="BLK3" s="735"/>
      <c r="BLL3" s="735"/>
      <c r="BLM3" s="735"/>
      <c r="BLN3" s="735"/>
      <c r="BLO3" s="735"/>
      <c r="BLP3" s="735"/>
      <c r="BLQ3" s="735"/>
      <c r="BLR3" s="735"/>
      <c r="BLS3" s="735"/>
      <c r="BLT3" s="735"/>
      <c r="BLU3" s="735"/>
      <c r="BLV3" s="735"/>
      <c r="BLW3" s="735"/>
      <c r="BLX3" s="735"/>
      <c r="BLY3" s="735"/>
      <c r="BLZ3" s="735"/>
      <c r="BMA3" s="735"/>
      <c r="BMB3" s="735"/>
      <c r="BMC3" s="735"/>
      <c r="BMD3" s="735"/>
      <c r="BME3" s="735"/>
      <c r="BMF3" s="735"/>
      <c r="BMG3" s="735"/>
      <c r="BMH3" s="735"/>
      <c r="BMI3" s="735"/>
      <c r="BMJ3" s="735"/>
      <c r="BMK3" s="735"/>
      <c r="BML3" s="735"/>
      <c r="BMM3" s="735"/>
      <c r="BMN3" s="735"/>
      <c r="BMO3" s="735"/>
      <c r="BMP3" s="735"/>
      <c r="BMQ3" s="735"/>
      <c r="BMR3" s="735"/>
      <c r="BMS3" s="735"/>
      <c r="BMT3" s="735"/>
      <c r="BMU3" s="735"/>
      <c r="BMV3" s="735"/>
      <c r="BMW3" s="735"/>
      <c r="BMX3" s="735"/>
      <c r="BMY3" s="735"/>
      <c r="BMZ3" s="735"/>
      <c r="BNA3" s="735"/>
      <c r="BNB3" s="735"/>
      <c r="BNC3" s="735"/>
      <c r="BND3" s="735"/>
      <c r="BNE3" s="735"/>
      <c r="BNF3" s="735"/>
      <c r="BNG3" s="735"/>
      <c r="BNH3" s="735"/>
      <c r="BNI3" s="735"/>
      <c r="BNJ3" s="735"/>
      <c r="BNK3" s="735"/>
      <c r="BNL3" s="735"/>
      <c r="BNM3" s="735"/>
      <c r="BNN3" s="735"/>
      <c r="BNO3" s="735"/>
      <c r="BNP3" s="735"/>
      <c r="BNQ3" s="735"/>
      <c r="BNR3" s="735"/>
      <c r="BNS3" s="735"/>
      <c r="BNT3" s="735"/>
      <c r="BNU3" s="735"/>
      <c r="BNV3" s="735"/>
      <c r="BNW3" s="735"/>
      <c r="BNX3" s="735"/>
      <c r="BNY3" s="735"/>
      <c r="BNZ3" s="735"/>
      <c r="BOA3" s="735"/>
      <c r="BOB3" s="735"/>
      <c r="BOC3" s="735"/>
      <c r="BOD3" s="735"/>
      <c r="BOE3" s="735"/>
      <c r="BOF3" s="735"/>
      <c r="BOG3" s="735"/>
      <c r="BOH3" s="735"/>
      <c r="BOI3" s="735"/>
      <c r="BOJ3" s="735"/>
      <c r="BOK3" s="735"/>
      <c r="BOL3" s="735"/>
      <c r="BOM3" s="735"/>
      <c r="BON3" s="735"/>
      <c r="BOO3" s="735"/>
      <c r="BOP3" s="735"/>
      <c r="BOQ3" s="735"/>
      <c r="BOR3" s="735"/>
      <c r="BOS3" s="735"/>
      <c r="BOT3" s="735"/>
      <c r="BOU3" s="735"/>
      <c r="BOV3" s="735"/>
      <c r="BOW3" s="735"/>
      <c r="BOX3" s="735"/>
      <c r="BOY3" s="735"/>
      <c r="BOZ3" s="735"/>
      <c r="BPA3" s="735"/>
      <c r="BPB3" s="735"/>
      <c r="BPC3" s="735"/>
      <c r="BPD3" s="735"/>
      <c r="BPE3" s="735"/>
      <c r="BPF3" s="735"/>
      <c r="BPG3" s="735"/>
      <c r="BPH3" s="735"/>
      <c r="BPI3" s="735"/>
      <c r="BPJ3" s="735"/>
      <c r="BPK3" s="735"/>
      <c r="BPL3" s="735"/>
      <c r="BPM3" s="735"/>
      <c r="BPN3" s="735"/>
      <c r="BPO3" s="735"/>
      <c r="BPP3" s="735"/>
      <c r="BPQ3" s="735"/>
      <c r="BPR3" s="735"/>
      <c r="BPS3" s="735"/>
      <c r="BPT3" s="735"/>
      <c r="BPU3" s="735"/>
      <c r="BPV3" s="735"/>
      <c r="BPW3" s="735"/>
      <c r="BPX3" s="735"/>
      <c r="BPY3" s="735"/>
      <c r="BPZ3" s="735"/>
      <c r="BQA3" s="735"/>
      <c r="BQB3" s="735"/>
      <c r="BQC3" s="735"/>
      <c r="BQD3" s="735"/>
      <c r="BQE3" s="735"/>
      <c r="BQF3" s="735"/>
      <c r="BQG3" s="735"/>
      <c r="BQH3" s="735"/>
      <c r="BQI3" s="735"/>
      <c r="BQJ3" s="735"/>
      <c r="BQK3" s="735"/>
      <c r="BQL3" s="735"/>
      <c r="BQM3" s="735"/>
      <c r="BQN3" s="735"/>
      <c r="BQO3" s="735"/>
      <c r="BQP3" s="735"/>
      <c r="BQQ3" s="735"/>
      <c r="BQR3" s="735"/>
      <c r="BQS3" s="735"/>
      <c r="BQT3" s="735"/>
      <c r="BQU3" s="735"/>
      <c r="BQV3" s="735"/>
      <c r="BQW3" s="735"/>
      <c r="BQX3" s="735"/>
      <c r="BQY3" s="735"/>
      <c r="BQZ3" s="735"/>
      <c r="BRA3" s="735"/>
      <c r="BRB3" s="735"/>
      <c r="BRC3" s="735"/>
      <c r="BRD3" s="735"/>
      <c r="BRE3" s="735"/>
      <c r="BRF3" s="735"/>
      <c r="BRG3" s="735"/>
      <c r="BRH3" s="735"/>
      <c r="BRI3" s="735"/>
      <c r="BRJ3" s="735"/>
      <c r="BRK3" s="735"/>
      <c r="BRL3" s="735"/>
      <c r="BRM3" s="735"/>
      <c r="BRN3" s="735"/>
      <c r="BRO3" s="735"/>
      <c r="BRP3" s="735"/>
      <c r="BRQ3" s="735"/>
      <c r="BRR3" s="735"/>
      <c r="BRS3" s="735"/>
      <c r="BRT3" s="735"/>
      <c r="BRU3" s="735"/>
      <c r="BRV3" s="735"/>
      <c r="BRW3" s="735"/>
      <c r="BRX3" s="735"/>
      <c r="BRY3" s="735"/>
      <c r="BRZ3" s="735"/>
      <c r="BSA3" s="735"/>
      <c r="BSB3" s="735"/>
      <c r="BSC3" s="735"/>
      <c r="BSD3" s="735"/>
      <c r="BSE3" s="735"/>
      <c r="BSF3" s="735"/>
      <c r="BSG3" s="735"/>
      <c r="BSH3" s="735"/>
      <c r="BSI3" s="735"/>
      <c r="BSJ3" s="735"/>
      <c r="BSK3" s="735"/>
      <c r="BSL3" s="735"/>
      <c r="BSM3" s="735"/>
      <c r="BSN3" s="735"/>
      <c r="BSO3" s="735"/>
      <c r="BSP3" s="735"/>
      <c r="BSQ3" s="735"/>
      <c r="BSR3" s="735"/>
      <c r="BSS3" s="735"/>
      <c r="BST3" s="735"/>
      <c r="BSU3" s="735"/>
      <c r="BSV3" s="735"/>
      <c r="BSW3" s="735"/>
      <c r="BSX3" s="735"/>
      <c r="BSY3" s="735"/>
      <c r="BSZ3" s="735"/>
      <c r="BTA3" s="735"/>
      <c r="BTB3" s="735"/>
      <c r="BTC3" s="735"/>
      <c r="BTD3" s="735"/>
      <c r="BTE3" s="735"/>
      <c r="BTF3" s="735"/>
      <c r="BTG3" s="735"/>
      <c r="BTH3" s="735"/>
      <c r="BTI3" s="735"/>
      <c r="BTJ3" s="735"/>
      <c r="BTK3" s="735"/>
      <c r="BTL3" s="735"/>
      <c r="BTM3" s="735"/>
      <c r="BTN3" s="735"/>
      <c r="BTO3" s="735"/>
      <c r="BTP3" s="735"/>
      <c r="BTQ3" s="735"/>
      <c r="BTR3" s="735"/>
      <c r="BTS3" s="735"/>
      <c r="BTT3" s="735"/>
      <c r="BTU3" s="735"/>
      <c r="BTV3" s="735"/>
      <c r="BTW3" s="735"/>
      <c r="BTX3" s="735"/>
      <c r="BTY3" s="735"/>
      <c r="BTZ3" s="735"/>
      <c r="BUA3" s="735"/>
      <c r="BUB3" s="735"/>
      <c r="BUC3" s="735"/>
      <c r="BUD3" s="735"/>
      <c r="BUE3" s="735"/>
      <c r="BUF3" s="735"/>
      <c r="BUG3" s="735"/>
      <c r="BUH3" s="735"/>
      <c r="BUI3" s="735"/>
      <c r="BUJ3" s="735"/>
      <c r="BUK3" s="735"/>
      <c r="BUL3" s="735"/>
      <c r="BUM3" s="735"/>
      <c r="BUN3" s="735"/>
      <c r="BUO3" s="735"/>
      <c r="BUP3" s="735"/>
      <c r="BUQ3" s="735"/>
      <c r="BUR3" s="735"/>
      <c r="BUS3" s="735"/>
      <c r="BUT3" s="735"/>
      <c r="BUU3" s="735"/>
      <c r="BUV3" s="735"/>
      <c r="BUW3" s="735"/>
      <c r="BUX3" s="735"/>
      <c r="BUY3" s="735"/>
      <c r="BUZ3" s="735"/>
      <c r="BVA3" s="735"/>
      <c r="BVB3" s="735"/>
      <c r="BVC3" s="735"/>
      <c r="BVD3" s="735"/>
      <c r="BVE3" s="735"/>
      <c r="BVF3" s="735"/>
      <c r="BVG3" s="735"/>
      <c r="BVH3" s="735"/>
      <c r="BVI3" s="735"/>
      <c r="BVJ3" s="735"/>
      <c r="BVK3" s="735"/>
      <c r="BVL3" s="735"/>
      <c r="BVM3" s="735"/>
      <c r="BVN3" s="735"/>
      <c r="BVO3" s="735"/>
      <c r="BVP3" s="735"/>
      <c r="BVQ3" s="735"/>
      <c r="BVR3" s="735"/>
      <c r="BVS3" s="735"/>
      <c r="BVT3" s="735"/>
      <c r="BVU3" s="735"/>
      <c r="BVV3" s="735"/>
      <c r="BVW3" s="735"/>
      <c r="BVX3" s="735"/>
      <c r="BVY3" s="735"/>
      <c r="BVZ3" s="735"/>
      <c r="BWA3" s="735"/>
      <c r="BWB3" s="735"/>
      <c r="BWC3" s="735"/>
      <c r="BWD3" s="735"/>
      <c r="BWE3" s="735"/>
      <c r="BWF3" s="735"/>
      <c r="BWG3" s="735"/>
      <c r="BWH3" s="735"/>
      <c r="BWI3" s="735"/>
      <c r="BWJ3" s="735"/>
      <c r="BWK3" s="735"/>
      <c r="BWL3" s="735"/>
      <c r="BWM3" s="735"/>
      <c r="BWN3" s="735"/>
      <c r="BWO3" s="735"/>
      <c r="BWP3" s="735"/>
      <c r="BWQ3" s="735"/>
      <c r="BWR3" s="735"/>
      <c r="BWS3" s="735"/>
      <c r="BWT3" s="735"/>
      <c r="BWU3" s="735"/>
      <c r="BWV3" s="735"/>
      <c r="BWW3" s="735"/>
      <c r="BWX3" s="735"/>
      <c r="BWY3" s="735"/>
      <c r="BWZ3" s="735"/>
      <c r="BXA3" s="735"/>
      <c r="BXB3" s="735"/>
      <c r="BXC3" s="735"/>
      <c r="BXD3" s="735"/>
      <c r="BXE3" s="735"/>
      <c r="BXF3" s="735"/>
      <c r="BXG3" s="735"/>
      <c r="BXH3" s="735"/>
      <c r="BXI3" s="735"/>
      <c r="BXJ3" s="735"/>
      <c r="BXK3" s="735"/>
      <c r="BXL3" s="735"/>
      <c r="BXM3" s="735"/>
      <c r="BXN3" s="735"/>
      <c r="BXO3" s="735"/>
      <c r="BXP3" s="735"/>
      <c r="BXQ3" s="735"/>
      <c r="BXR3" s="735"/>
      <c r="BXS3" s="735"/>
      <c r="BXT3" s="735"/>
      <c r="BXU3" s="735"/>
      <c r="BXV3" s="735"/>
      <c r="BXW3" s="735"/>
      <c r="BXX3" s="735"/>
      <c r="BXY3" s="735"/>
      <c r="BXZ3" s="735"/>
      <c r="BYA3" s="735"/>
      <c r="BYB3" s="735"/>
      <c r="BYC3" s="735"/>
      <c r="BYD3" s="735"/>
      <c r="BYE3" s="735"/>
      <c r="BYF3" s="735"/>
      <c r="BYG3" s="735"/>
      <c r="BYH3" s="735"/>
      <c r="BYI3" s="735"/>
      <c r="BYJ3" s="735"/>
      <c r="BYK3" s="735"/>
      <c r="BYL3" s="735"/>
      <c r="BYM3" s="735"/>
      <c r="BYN3" s="735"/>
      <c r="BYO3" s="735"/>
      <c r="BYP3" s="735"/>
      <c r="BYQ3" s="735"/>
      <c r="BYR3" s="735"/>
      <c r="BYS3" s="735"/>
      <c r="BYT3" s="735"/>
      <c r="BYU3" s="735"/>
      <c r="BYV3" s="735"/>
      <c r="BYW3" s="735"/>
      <c r="BYX3" s="735"/>
      <c r="BYY3" s="735"/>
      <c r="BYZ3" s="735"/>
      <c r="BZA3" s="735"/>
      <c r="BZB3" s="735"/>
      <c r="BZC3" s="735"/>
      <c r="BZD3" s="735"/>
      <c r="BZE3" s="735"/>
      <c r="BZF3" s="735"/>
      <c r="BZG3" s="735"/>
      <c r="BZH3" s="735"/>
      <c r="BZI3" s="735"/>
      <c r="BZJ3" s="735"/>
      <c r="BZK3" s="735"/>
      <c r="BZL3" s="735"/>
      <c r="BZM3" s="735"/>
      <c r="BZN3" s="735"/>
      <c r="BZO3" s="735"/>
      <c r="BZP3" s="735"/>
      <c r="BZQ3" s="735"/>
      <c r="BZR3" s="735"/>
      <c r="BZS3" s="735"/>
      <c r="BZT3" s="735"/>
      <c r="BZU3" s="735"/>
      <c r="BZV3" s="735"/>
      <c r="BZW3" s="735"/>
      <c r="BZX3" s="735"/>
      <c r="BZY3" s="735"/>
      <c r="BZZ3" s="735"/>
      <c r="CAA3" s="735"/>
      <c r="CAB3" s="735"/>
      <c r="CAC3" s="735"/>
      <c r="CAD3" s="735"/>
      <c r="CAE3" s="735"/>
      <c r="CAF3" s="735"/>
      <c r="CAG3" s="735"/>
      <c r="CAH3" s="735"/>
      <c r="CAI3" s="735"/>
      <c r="CAJ3" s="735"/>
      <c r="CAK3" s="735"/>
      <c r="CAL3" s="735"/>
      <c r="CAM3" s="735"/>
      <c r="CAN3" s="735"/>
      <c r="CAO3" s="735"/>
      <c r="CAP3" s="735"/>
      <c r="CAQ3" s="735"/>
      <c r="CAR3" s="735"/>
      <c r="CAS3" s="735"/>
      <c r="CAT3" s="735"/>
      <c r="CAU3" s="735"/>
      <c r="CAV3" s="735"/>
      <c r="CAW3" s="735"/>
      <c r="CAX3" s="735"/>
      <c r="CAY3" s="735"/>
      <c r="CAZ3" s="735"/>
      <c r="CBA3" s="735"/>
      <c r="CBB3" s="735"/>
      <c r="CBC3" s="735"/>
      <c r="CBD3" s="735"/>
      <c r="CBE3" s="735"/>
      <c r="CBF3" s="735"/>
      <c r="CBG3" s="735"/>
      <c r="CBH3" s="735"/>
      <c r="CBI3" s="735"/>
      <c r="CBJ3" s="735"/>
      <c r="CBK3" s="735"/>
      <c r="CBL3" s="735"/>
      <c r="CBM3" s="735"/>
      <c r="CBN3" s="735"/>
      <c r="CBO3" s="735"/>
      <c r="CBP3" s="735"/>
      <c r="CBQ3" s="735"/>
      <c r="CBR3" s="735"/>
      <c r="CBS3" s="735"/>
      <c r="CBT3" s="735"/>
      <c r="CBU3" s="735"/>
      <c r="CBV3" s="735"/>
      <c r="CBW3" s="735"/>
      <c r="CBX3" s="735"/>
      <c r="CBY3" s="735"/>
      <c r="CBZ3" s="735"/>
      <c r="CCA3" s="735"/>
      <c r="CCB3" s="735"/>
      <c r="CCC3" s="735"/>
      <c r="CCD3" s="735"/>
      <c r="CCE3" s="735"/>
      <c r="CCF3" s="735"/>
      <c r="CCG3" s="735"/>
      <c r="CCH3" s="735"/>
      <c r="CCI3" s="735"/>
      <c r="CCJ3" s="735"/>
      <c r="CCK3" s="735"/>
      <c r="CCL3" s="735"/>
      <c r="CCM3" s="735"/>
      <c r="CCN3" s="735"/>
      <c r="CCO3" s="735"/>
      <c r="CCP3" s="735"/>
      <c r="CCQ3" s="735"/>
      <c r="CCR3" s="735"/>
      <c r="CCS3" s="735"/>
      <c r="CCT3" s="735"/>
      <c r="CCU3" s="735"/>
      <c r="CCV3" s="735"/>
      <c r="CCW3" s="735"/>
      <c r="CCX3" s="735"/>
      <c r="CCY3" s="735"/>
      <c r="CCZ3" s="735"/>
      <c r="CDA3" s="735"/>
      <c r="CDB3" s="735"/>
      <c r="CDC3" s="735"/>
      <c r="CDD3" s="735"/>
      <c r="CDE3" s="735"/>
      <c r="CDF3" s="735"/>
      <c r="CDG3" s="735"/>
      <c r="CDH3" s="735"/>
      <c r="CDI3" s="735"/>
      <c r="CDJ3" s="735"/>
      <c r="CDK3" s="735"/>
      <c r="CDL3" s="735"/>
      <c r="CDM3" s="735"/>
      <c r="CDN3" s="735"/>
      <c r="CDO3" s="735"/>
      <c r="CDP3" s="735"/>
      <c r="CDQ3" s="735"/>
      <c r="CDR3" s="735"/>
      <c r="CDS3" s="735"/>
      <c r="CDT3" s="735"/>
      <c r="CDU3" s="735"/>
      <c r="CDV3" s="735"/>
      <c r="CDW3" s="735"/>
      <c r="CDX3" s="735"/>
      <c r="CDY3" s="735"/>
      <c r="CDZ3" s="735"/>
      <c r="CEA3" s="735"/>
      <c r="CEB3" s="735"/>
      <c r="CEC3" s="735"/>
      <c r="CED3" s="735"/>
      <c r="CEE3" s="735"/>
      <c r="CEF3" s="735"/>
      <c r="CEG3" s="735"/>
      <c r="CEH3" s="735"/>
      <c r="CEI3" s="735"/>
      <c r="CEJ3" s="735"/>
      <c r="CEK3" s="735"/>
      <c r="CEL3" s="735"/>
      <c r="CEM3" s="735"/>
      <c r="CEN3" s="735"/>
      <c r="CEO3" s="735"/>
      <c r="CEP3" s="735"/>
      <c r="CEQ3" s="735"/>
      <c r="CER3" s="735"/>
      <c r="CES3" s="735"/>
      <c r="CET3" s="735"/>
      <c r="CEU3" s="735"/>
      <c r="CEV3" s="735"/>
      <c r="CEW3" s="735"/>
      <c r="CEX3" s="735"/>
      <c r="CEY3" s="735"/>
      <c r="CEZ3" s="735"/>
      <c r="CFA3" s="735"/>
      <c r="CFB3" s="735"/>
      <c r="CFC3" s="735"/>
      <c r="CFD3" s="735"/>
      <c r="CFE3" s="735"/>
      <c r="CFF3" s="735"/>
      <c r="CFG3" s="735"/>
      <c r="CFH3" s="735"/>
      <c r="CFI3" s="735"/>
      <c r="CFJ3" s="735"/>
      <c r="CFK3" s="735"/>
      <c r="CFL3" s="735"/>
      <c r="CFM3" s="735"/>
      <c r="CFN3" s="735"/>
      <c r="CFO3" s="735"/>
      <c r="CFP3" s="735"/>
      <c r="CFQ3" s="735"/>
      <c r="CFR3" s="735"/>
      <c r="CFS3" s="735"/>
      <c r="CFT3" s="735"/>
      <c r="CFU3" s="735"/>
      <c r="CFV3" s="735"/>
      <c r="CFW3" s="735"/>
      <c r="CFX3" s="735"/>
      <c r="CFY3" s="735"/>
      <c r="CFZ3" s="735"/>
      <c r="CGA3" s="735"/>
      <c r="CGB3" s="735"/>
      <c r="CGC3" s="735"/>
      <c r="CGD3" s="735"/>
      <c r="CGE3" s="735"/>
      <c r="CGF3" s="735"/>
      <c r="CGG3" s="735"/>
      <c r="CGH3" s="735"/>
      <c r="CGI3" s="735"/>
      <c r="CGJ3" s="735"/>
      <c r="CGK3" s="735"/>
      <c r="CGL3" s="735"/>
      <c r="CGM3" s="735"/>
      <c r="CGN3" s="735"/>
      <c r="CGO3" s="735"/>
      <c r="CGP3" s="735"/>
      <c r="CGQ3" s="735"/>
      <c r="CGR3" s="735"/>
      <c r="CGS3" s="735"/>
      <c r="CGT3" s="735"/>
      <c r="CGU3" s="735"/>
      <c r="CGV3" s="735"/>
      <c r="CGW3" s="735"/>
      <c r="CGX3" s="735"/>
      <c r="CGY3" s="735"/>
      <c r="CGZ3" s="735"/>
      <c r="CHA3" s="735"/>
      <c r="CHB3" s="735"/>
      <c r="CHC3" s="735"/>
      <c r="CHD3" s="735"/>
      <c r="CHE3" s="735"/>
      <c r="CHF3" s="735"/>
      <c r="CHG3" s="735"/>
      <c r="CHH3" s="735"/>
      <c r="CHI3" s="735"/>
      <c r="CHJ3" s="735"/>
      <c r="CHK3" s="735"/>
      <c r="CHL3" s="735"/>
      <c r="CHM3" s="735"/>
      <c r="CHN3" s="735"/>
      <c r="CHO3" s="735"/>
      <c r="CHP3" s="735"/>
      <c r="CHQ3" s="735"/>
      <c r="CHR3" s="735"/>
      <c r="CHS3" s="735"/>
      <c r="CHT3" s="735"/>
      <c r="CHU3" s="735"/>
      <c r="CHV3" s="735"/>
      <c r="CHW3" s="735"/>
      <c r="CHX3" s="735"/>
      <c r="CHY3" s="735"/>
      <c r="CHZ3" s="735"/>
      <c r="CIA3" s="735"/>
      <c r="CIB3" s="735"/>
      <c r="CIC3" s="735"/>
      <c r="CID3" s="735"/>
      <c r="CIE3" s="735"/>
      <c r="CIF3" s="735"/>
      <c r="CIG3" s="735"/>
      <c r="CIH3" s="735"/>
      <c r="CII3" s="735"/>
      <c r="CIJ3" s="735"/>
      <c r="CIK3" s="735"/>
      <c r="CIL3" s="735"/>
      <c r="CIM3" s="735"/>
      <c r="CIN3" s="735"/>
      <c r="CIO3" s="735"/>
      <c r="CIP3" s="735"/>
      <c r="CIQ3" s="735"/>
      <c r="CIR3" s="735"/>
      <c r="CIS3" s="735"/>
      <c r="CIT3" s="735"/>
      <c r="CIU3" s="735"/>
      <c r="CIV3" s="735"/>
      <c r="CIW3" s="735"/>
      <c r="CIX3" s="735"/>
      <c r="CIY3" s="735"/>
      <c r="CIZ3" s="735"/>
      <c r="CJA3" s="735"/>
      <c r="CJB3" s="735"/>
      <c r="CJC3" s="735"/>
      <c r="CJD3" s="735"/>
      <c r="CJE3" s="735"/>
      <c r="CJF3" s="735"/>
      <c r="CJG3" s="735"/>
      <c r="CJH3" s="735"/>
      <c r="CJI3" s="735"/>
      <c r="CJJ3" s="735"/>
      <c r="CJK3" s="735"/>
      <c r="CJL3" s="735"/>
      <c r="CJM3" s="735"/>
      <c r="CJN3" s="735"/>
      <c r="CJO3" s="735"/>
      <c r="CJP3" s="735"/>
      <c r="CJQ3" s="735"/>
      <c r="CJR3" s="735"/>
      <c r="CJS3" s="735"/>
      <c r="CJT3" s="735"/>
      <c r="CJU3" s="735"/>
      <c r="CJV3" s="735"/>
      <c r="CJW3" s="735"/>
      <c r="CJX3" s="735"/>
      <c r="CJY3" s="735"/>
      <c r="CJZ3" s="735"/>
      <c r="CKA3" s="735"/>
      <c r="CKB3" s="735"/>
      <c r="CKC3" s="735"/>
      <c r="CKD3" s="735"/>
      <c r="CKE3" s="735"/>
      <c r="CKF3" s="735"/>
      <c r="CKG3" s="735"/>
      <c r="CKH3" s="735"/>
      <c r="CKI3" s="735"/>
      <c r="CKJ3" s="735"/>
      <c r="CKK3" s="735"/>
      <c r="CKL3" s="735"/>
      <c r="CKM3" s="735"/>
      <c r="CKN3" s="735"/>
      <c r="CKO3" s="735"/>
      <c r="CKP3" s="735"/>
      <c r="CKQ3" s="735"/>
      <c r="CKR3" s="735"/>
      <c r="CKS3" s="735"/>
      <c r="CKT3" s="735"/>
      <c r="CKU3" s="735"/>
      <c r="CKV3" s="735"/>
      <c r="CKW3" s="735"/>
      <c r="CKX3" s="735"/>
      <c r="CKY3" s="735"/>
      <c r="CKZ3" s="735"/>
      <c r="CLA3" s="735"/>
      <c r="CLB3" s="735"/>
      <c r="CLC3" s="735"/>
      <c r="CLD3" s="735"/>
      <c r="CLE3" s="735"/>
      <c r="CLF3" s="735"/>
      <c r="CLG3" s="735"/>
      <c r="CLH3" s="735"/>
      <c r="CLI3" s="735"/>
      <c r="CLJ3" s="735"/>
      <c r="CLK3" s="735"/>
      <c r="CLL3" s="735"/>
      <c r="CLM3" s="735"/>
      <c r="CLN3" s="735"/>
      <c r="CLO3" s="735"/>
      <c r="CLP3" s="735"/>
      <c r="CLQ3" s="735"/>
      <c r="CLR3" s="735"/>
      <c r="CLS3" s="735"/>
      <c r="CLT3" s="735"/>
      <c r="CLU3" s="735"/>
      <c r="CLV3" s="735"/>
      <c r="CLW3" s="735"/>
      <c r="CLX3" s="735"/>
      <c r="CLY3" s="735"/>
      <c r="CLZ3" s="735"/>
      <c r="CMA3" s="735"/>
      <c r="CMB3" s="735"/>
      <c r="CMC3" s="735"/>
      <c r="CMD3" s="735"/>
      <c r="CME3" s="735"/>
      <c r="CMF3" s="735"/>
      <c r="CMG3" s="735"/>
      <c r="CMH3" s="735"/>
      <c r="CMI3" s="735"/>
      <c r="CMJ3" s="735"/>
      <c r="CMK3" s="735"/>
      <c r="CML3" s="735"/>
      <c r="CMM3" s="735"/>
      <c r="CMN3" s="735"/>
      <c r="CMO3" s="735"/>
      <c r="CMP3" s="735"/>
      <c r="CMQ3" s="735"/>
      <c r="CMR3" s="735"/>
      <c r="CMS3" s="735"/>
      <c r="CMT3" s="735"/>
      <c r="CMU3" s="735"/>
      <c r="CMV3" s="735"/>
      <c r="CMW3" s="735"/>
      <c r="CMX3" s="735"/>
      <c r="CMY3" s="735"/>
      <c r="CMZ3" s="735"/>
      <c r="CNA3" s="735"/>
      <c r="CNB3" s="735"/>
      <c r="CNC3" s="735"/>
      <c r="CND3" s="735"/>
      <c r="CNE3" s="735"/>
      <c r="CNF3" s="735"/>
      <c r="CNG3" s="735"/>
      <c r="CNH3" s="735"/>
      <c r="CNI3" s="735"/>
      <c r="CNJ3" s="735"/>
      <c r="CNK3" s="735"/>
      <c r="CNL3" s="735"/>
      <c r="CNM3" s="735"/>
      <c r="CNN3" s="735"/>
      <c r="CNO3" s="735"/>
      <c r="CNP3" s="735"/>
      <c r="CNQ3" s="735"/>
      <c r="CNR3" s="735"/>
      <c r="CNS3" s="735"/>
      <c r="CNT3" s="735"/>
      <c r="CNU3" s="735"/>
      <c r="CNV3" s="735"/>
      <c r="CNW3" s="735"/>
      <c r="CNX3" s="735"/>
      <c r="CNY3" s="735"/>
      <c r="CNZ3" s="735"/>
      <c r="COA3" s="735"/>
      <c r="COB3" s="735"/>
      <c r="COC3" s="735"/>
      <c r="COD3" s="735"/>
      <c r="COE3" s="735"/>
      <c r="COF3" s="735"/>
      <c r="COG3" s="735"/>
      <c r="COH3" s="735"/>
      <c r="COI3" s="735"/>
      <c r="COJ3" s="735"/>
      <c r="COK3" s="735"/>
      <c r="COL3" s="735"/>
      <c r="COM3" s="735"/>
      <c r="CON3" s="735"/>
      <c r="COO3" s="735"/>
      <c r="COP3" s="735"/>
      <c r="COQ3" s="735"/>
      <c r="COR3" s="735"/>
      <c r="COS3" s="735"/>
      <c r="COT3" s="735"/>
      <c r="COU3" s="735"/>
      <c r="COV3" s="735"/>
      <c r="COW3" s="735"/>
      <c r="COX3" s="735"/>
      <c r="COY3" s="735"/>
      <c r="COZ3" s="735"/>
      <c r="CPA3" s="735"/>
      <c r="CPB3" s="735"/>
      <c r="CPC3" s="735"/>
      <c r="CPD3" s="735"/>
      <c r="CPE3" s="735"/>
      <c r="CPF3" s="735"/>
      <c r="CPG3" s="735"/>
      <c r="CPH3" s="735"/>
      <c r="CPI3" s="735"/>
      <c r="CPJ3" s="735"/>
      <c r="CPK3" s="735"/>
      <c r="CPL3" s="735"/>
      <c r="CPM3" s="735"/>
      <c r="CPN3" s="735"/>
      <c r="CPO3" s="735"/>
      <c r="CPP3" s="735"/>
      <c r="CPQ3" s="735"/>
      <c r="CPR3" s="735"/>
      <c r="CPS3" s="735"/>
      <c r="CPT3" s="735"/>
      <c r="CPU3" s="735"/>
      <c r="CPV3" s="735"/>
      <c r="CPW3" s="735"/>
      <c r="CPX3" s="735"/>
      <c r="CPY3" s="735"/>
      <c r="CPZ3" s="735"/>
      <c r="CQA3" s="735"/>
      <c r="CQB3" s="735"/>
      <c r="CQC3" s="735"/>
      <c r="CQD3" s="735"/>
      <c r="CQE3" s="735"/>
      <c r="CQF3" s="735"/>
      <c r="CQG3" s="735"/>
      <c r="CQH3" s="735"/>
      <c r="CQI3" s="735"/>
      <c r="CQJ3" s="735"/>
      <c r="CQK3" s="735"/>
      <c r="CQL3" s="735"/>
      <c r="CQM3" s="735"/>
      <c r="CQN3" s="735"/>
      <c r="CQO3" s="735"/>
      <c r="CQP3" s="735"/>
      <c r="CQQ3" s="735"/>
      <c r="CQR3" s="735"/>
      <c r="CQS3" s="735"/>
      <c r="CQT3" s="735"/>
      <c r="CQU3" s="735"/>
      <c r="CQV3" s="735"/>
      <c r="CQW3" s="735"/>
      <c r="CQX3" s="735"/>
      <c r="CQY3" s="735"/>
      <c r="CQZ3" s="735"/>
      <c r="CRA3" s="735"/>
      <c r="CRB3" s="735"/>
      <c r="CRC3" s="735"/>
      <c r="CRD3" s="735"/>
      <c r="CRE3" s="735"/>
      <c r="CRF3" s="735"/>
      <c r="CRG3" s="735"/>
      <c r="CRH3" s="735"/>
      <c r="CRI3" s="735"/>
      <c r="CRJ3" s="735"/>
      <c r="CRK3" s="735"/>
      <c r="CRL3" s="735"/>
      <c r="CRM3" s="735"/>
      <c r="CRN3" s="735"/>
      <c r="CRO3" s="735"/>
      <c r="CRP3" s="735"/>
      <c r="CRQ3" s="735"/>
      <c r="CRR3" s="735"/>
      <c r="CRS3" s="735"/>
      <c r="CRT3" s="735"/>
      <c r="CRU3" s="735"/>
      <c r="CRV3" s="735"/>
      <c r="CRW3" s="735"/>
      <c r="CRX3" s="735"/>
      <c r="CRY3" s="735"/>
      <c r="CRZ3" s="735"/>
      <c r="CSA3" s="735"/>
      <c r="CSB3" s="735"/>
      <c r="CSC3" s="735"/>
      <c r="CSD3" s="735"/>
      <c r="CSE3" s="735"/>
      <c r="CSF3" s="735"/>
      <c r="CSG3" s="735"/>
      <c r="CSH3" s="735"/>
      <c r="CSI3" s="735"/>
      <c r="CSJ3" s="735"/>
      <c r="CSK3" s="735"/>
      <c r="CSL3" s="735"/>
      <c r="CSM3" s="735"/>
      <c r="CSN3" s="735"/>
      <c r="CSO3" s="735"/>
      <c r="CSP3" s="735"/>
      <c r="CSQ3" s="735"/>
      <c r="CSR3" s="735"/>
      <c r="CSS3" s="735"/>
      <c r="CST3" s="735"/>
      <c r="CSU3" s="735"/>
      <c r="CSV3" s="735"/>
      <c r="CSW3" s="735"/>
      <c r="CSX3" s="735"/>
      <c r="CSY3" s="735"/>
      <c r="CSZ3" s="735"/>
      <c r="CTA3" s="735"/>
      <c r="CTB3" s="735"/>
      <c r="CTC3" s="735"/>
      <c r="CTD3" s="735"/>
      <c r="CTE3" s="735"/>
      <c r="CTF3" s="735"/>
      <c r="CTG3" s="735"/>
      <c r="CTH3" s="735"/>
      <c r="CTI3" s="735"/>
      <c r="CTJ3" s="735"/>
      <c r="CTK3" s="735"/>
      <c r="CTL3" s="735"/>
      <c r="CTM3" s="735"/>
      <c r="CTN3" s="735"/>
      <c r="CTO3" s="735"/>
      <c r="CTP3" s="735"/>
      <c r="CTQ3" s="735"/>
      <c r="CTR3" s="735"/>
      <c r="CTS3" s="735"/>
      <c r="CTT3" s="735"/>
      <c r="CTU3" s="735"/>
      <c r="CTV3" s="735"/>
      <c r="CTW3" s="735"/>
      <c r="CTX3" s="735"/>
      <c r="CTY3" s="735"/>
      <c r="CTZ3" s="735"/>
      <c r="CUA3" s="735"/>
      <c r="CUB3" s="735"/>
      <c r="CUC3" s="735"/>
      <c r="CUD3" s="735"/>
      <c r="CUE3" s="735"/>
      <c r="CUF3" s="735"/>
      <c r="CUG3" s="735"/>
      <c r="CUH3" s="735"/>
      <c r="CUI3" s="735"/>
      <c r="CUJ3" s="735"/>
      <c r="CUK3" s="735"/>
      <c r="CUL3" s="735"/>
      <c r="CUM3" s="735"/>
      <c r="CUN3" s="735"/>
      <c r="CUO3" s="735"/>
      <c r="CUP3" s="735"/>
      <c r="CUQ3" s="735"/>
      <c r="CUR3" s="735"/>
      <c r="CUS3" s="735"/>
      <c r="CUT3" s="735"/>
      <c r="CUU3" s="735"/>
      <c r="CUV3" s="735"/>
      <c r="CUW3" s="735"/>
      <c r="CUX3" s="735"/>
      <c r="CUY3" s="735"/>
      <c r="CUZ3" s="735"/>
      <c r="CVA3" s="735"/>
      <c r="CVB3" s="735"/>
      <c r="CVC3" s="735"/>
      <c r="CVD3" s="735"/>
      <c r="CVE3" s="735"/>
      <c r="CVF3" s="735"/>
      <c r="CVG3" s="735"/>
      <c r="CVH3" s="735"/>
      <c r="CVI3" s="735"/>
      <c r="CVJ3" s="735"/>
      <c r="CVK3" s="735"/>
      <c r="CVL3" s="735"/>
      <c r="CVM3" s="735"/>
      <c r="CVN3" s="735"/>
      <c r="CVO3" s="735"/>
      <c r="CVP3" s="735"/>
      <c r="CVQ3" s="735"/>
      <c r="CVR3" s="735"/>
      <c r="CVS3" s="735"/>
      <c r="CVT3" s="735"/>
      <c r="CVU3" s="735"/>
      <c r="CVV3" s="735"/>
      <c r="CVW3" s="735"/>
      <c r="CVX3" s="735"/>
      <c r="CVY3" s="735"/>
      <c r="CVZ3" s="735"/>
      <c r="CWA3" s="735"/>
      <c r="CWB3" s="735"/>
      <c r="CWC3" s="735"/>
      <c r="CWD3" s="735"/>
      <c r="CWE3" s="735"/>
      <c r="CWF3" s="735"/>
      <c r="CWG3" s="735"/>
      <c r="CWH3" s="735"/>
      <c r="CWI3" s="735"/>
      <c r="CWJ3" s="735"/>
      <c r="CWK3" s="735"/>
      <c r="CWL3" s="735"/>
      <c r="CWM3" s="735"/>
      <c r="CWN3" s="735"/>
      <c r="CWO3" s="735"/>
      <c r="CWP3" s="735"/>
      <c r="CWQ3" s="735"/>
      <c r="CWR3" s="735"/>
      <c r="CWS3" s="735"/>
      <c r="CWT3" s="735"/>
      <c r="CWU3" s="735"/>
      <c r="CWV3" s="735"/>
      <c r="CWW3" s="735"/>
      <c r="CWX3" s="735"/>
      <c r="CWY3" s="735"/>
      <c r="CWZ3" s="735"/>
      <c r="CXA3" s="735"/>
      <c r="CXB3" s="735"/>
      <c r="CXC3" s="735"/>
      <c r="CXD3" s="735"/>
      <c r="CXE3" s="735"/>
      <c r="CXF3" s="735"/>
      <c r="CXG3" s="735"/>
      <c r="CXH3" s="735"/>
      <c r="CXI3" s="735"/>
      <c r="CXJ3" s="735"/>
      <c r="CXK3" s="735"/>
      <c r="CXL3" s="735"/>
      <c r="CXM3" s="735"/>
      <c r="CXN3" s="735"/>
      <c r="CXO3" s="735"/>
      <c r="CXP3" s="735"/>
      <c r="CXQ3" s="735"/>
      <c r="CXR3" s="735"/>
      <c r="CXS3" s="735"/>
      <c r="CXT3" s="735"/>
      <c r="CXU3" s="735"/>
      <c r="CXV3" s="735"/>
      <c r="CXW3" s="735"/>
      <c r="CXX3" s="735"/>
      <c r="CXY3" s="735"/>
      <c r="CXZ3" s="735"/>
      <c r="CYA3" s="735"/>
      <c r="CYB3" s="735"/>
      <c r="CYC3" s="735"/>
      <c r="CYD3" s="735"/>
      <c r="CYE3" s="735"/>
      <c r="CYF3" s="735"/>
      <c r="CYG3" s="735"/>
      <c r="CYH3" s="735"/>
      <c r="CYI3" s="735"/>
      <c r="CYJ3" s="735"/>
      <c r="CYK3" s="735"/>
      <c r="CYL3" s="735"/>
      <c r="CYM3" s="735"/>
      <c r="CYN3" s="735"/>
      <c r="CYO3" s="735"/>
      <c r="CYP3" s="735"/>
      <c r="CYQ3" s="735"/>
      <c r="CYR3" s="735"/>
      <c r="CYS3" s="735"/>
      <c r="CYT3" s="735"/>
      <c r="CYU3" s="735"/>
      <c r="CYV3" s="735"/>
      <c r="CYW3" s="735"/>
      <c r="CYX3" s="735"/>
      <c r="CYY3" s="735"/>
      <c r="CYZ3" s="735"/>
      <c r="CZA3" s="735"/>
      <c r="CZB3" s="735"/>
      <c r="CZC3" s="735"/>
      <c r="CZD3" s="735"/>
      <c r="CZE3" s="735"/>
      <c r="CZF3" s="735"/>
      <c r="CZG3" s="735"/>
      <c r="CZH3" s="735"/>
      <c r="CZI3" s="735"/>
      <c r="CZJ3" s="735"/>
      <c r="CZK3" s="735"/>
      <c r="CZL3" s="735"/>
      <c r="CZM3" s="735"/>
      <c r="CZN3" s="735"/>
      <c r="CZO3" s="735"/>
      <c r="CZP3" s="735"/>
      <c r="CZQ3" s="735"/>
      <c r="CZR3" s="735"/>
      <c r="CZS3" s="735"/>
      <c r="CZT3" s="735"/>
      <c r="CZU3" s="735"/>
      <c r="CZV3" s="735"/>
      <c r="CZW3" s="735"/>
      <c r="CZX3" s="735"/>
      <c r="CZY3" s="735"/>
      <c r="CZZ3" s="735"/>
      <c r="DAA3" s="735"/>
      <c r="DAB3" s="735"/>
      <c r="DAC3" s="735"/>
      <c r="DAD3" s="735"/>
      <c r="DAE3" s="735"/>
      <c r="DAF3" s="735"/>
      <c r="DAG3" s="735"/>
      <c r="DAH3" s="735"/>
      <c r="DAI3" s="735"/>
      <c r="DAJ3" s="735"/>
      <c r="DAK3" s="735"/>
      <c r="DAL3" s="735"/>
      <c r="DAM3" s="735"/>
      <c r="DAN3" s="735"/>
      <c r="DAO3" s="735"/>
      <c r="DAP3" s="735"/>
      <c r="DAQ3" s="735"/>
      <c r="DAR3" s="735"/>
      <c r="DAS3" s="735"/>
      <c r="DAT3" s="735"/>
      <c r="DAU3" s="735"/>
      <c r="DAV3" s="735"/>
      <c r="DAW3" s="735"/>
      <c r="DAX3" s="735"/>
      <c r="DAY3" s="735"/>
      <c r="DAZ3" s="735"/>
      <c r="DBA3" s="735"/>
      <c r="DBB3" s="735"/>
      <c r="DBC3" s="735"/>
      <c r="DBD3" s="735"/>
      <c r="DBE3" s="735"/>
      <c r="DBF3" s="735"/>
      <c r="DBG3" s="735"/>
      <c r="DBH3" s="735"/>
      <c r="DBI3" s="735"/>
      <c r="DBJ3" s="735"/>
      <c r="DBK3" s="735"/>
      <c r="DBL3" s="735"/>
      <c r="DBM3" s="735"/>
      <c r="DBN3" s="735"/>
      <c r="DBO3" s="735"/>
      <c r="DBP3" s="735"/>
      <c r="DBQ3" s="735"/>
      <c r="DBR3" s="735"/>
      <c r="DBS3" s="735"/>
      <c r="DBT3" s="735"/>
      <c r="DBU3" s="735"/>
      <c r="DBV3" s="735"/>
      <c r="DBW3" s="735"/>
      <c r="DBX3" s="735"/>
      <c r="DBY3" s="735"/>
      <c r="DBZ3" s="735"/>
      <c r="DCA3" s="735"/>
      <c r="DCB3" s="735"/>
      <c r="DCC3" s="735"/>
      <c r="DCD3" s="735"/>
      <c r="DCE3" s="735"/>
      <c r="DCF3" s="735"/>
      <c r="DCG3" s="735"/>
      <c r="DCH3" s="735"/>
      <c r="DCI3" s="735"/>
      <c r="DCJ3" s="735"/>
      <c r="DCK3" s="735"/>
      <c r="DCL3" s="735"/>
      <c r="DCM3" s="735"/>
      <c r="DCN3" s="735"/>
      <c r="DCO3" s="735"/>
      <c r="DCP3" s="735"/>
      <c r="DCQ3" s="735"/>
      <c r="DCR3" s="735"/>
      <c r="DCS3" s="735"/>
      <c r="DCT3" s="735"/>
      <c r="DCU3" s="735"/>
      <c r="DCV3" s="735"/>
      <c r="DCW3" s="735"/>
      <c r="DCX3" s="735"/>
      <c r="DCY3" s="735"/>
      <c r="DCZ3" s="735"/>
      <c r="DDA3" s="735"/>
      <c r="DDB3" s="735"/>
      <c r="DDC3" s="735"/>
      <c r="DDD3" s="735"/>
      <c r="DDE3" s="735"/>
      <c r="DDF3" s="735"/>
      <c r="DDG3" s="735"/>
      <c r="DDH3" s="735"/>
      <c r="DDI3" s="735"/>
      <c r="DDJ3" s="735"/>
      <c r="DDK3" s="735"/>
      <c r="DDL3" s="735"/>
      <c r="DDM3" s="735"/>
      <c r="DDN3" s="735"/>
      <c r="DDO3" s="735"/>
      <c r="DDP3" s="735"/>
      <c r="DDQ3" s="735"/>
      <c r="DDR3" s="735"/>
      <c r="DDS3" s="735"/>
      <c r="DDT3" s="735"/>
      <c r="DDU3" s="735"/>
      <c r="DDV3" s="735"/>
      <c r="DDW3" s="735"/>
      <c r="DDX3" s="735"/>
      <c r="DDY3" s="735"/>
      <c r="DDZ3" s="735"/>
      <c r="DEA3" s="735"/>
      <c r="DEB3" s="735"/>
      <c r="DEC3" s="735"/>
      <c r="DED3" s="735"/>
      <c r="DEE3" s="735"/>
      <c r="DEF3" s="735"/>
      <c r="DEG3" s="735"/>
      <c r="DEH3" s="735"/>
      <c r="DEI3" s="735"/>
      <c r="DEJ3" s="735"/>
      <c r="DEK3" s="735"/>
      <c r="DEL3" s="735"/>
      <c r="DEM3" s="735"/>
      <c r="DEN3" s="735"/>
      <c r="DEO3" s="735"/>
      <c r="DEP3" s="735"/>
      <c r="DEQ3" s="735"/>
      <c r="DER3" s="735"/>
      <c r="DES3" s="735"/>
      <c r="DET3" s="735"/>
      <c r="DEU3" s="735"/>
      <c r="DEV3" s="735"/>
      <c r="DEW3" s="735"/>
      <c r="DEX3" s="735"/>
      <c r="DEY3" s="735"/>
      <c r="DEZ3" s="735"/>
      <c r="DFA3" s="735"/>
      <c r="DFB3" s="735"/>
      <c r="DFC3" s="735"/>
      <c r="DFD3" s="735"/>
      <c r="DFE3" s="735"/>
      <c r="DFF3" s="735"/>
      <c r="DFG3" s="735"/>
      <c r="DFH3" s="735"/>
      <c r="DFI3" s="735"/>
      <c r="DFJ3" s="735"/>
      <c r="DFK3" s="735"/>
      <c r="DFL3" s="735"/>
      <c r="DFM3" s="735"/>
      <c r="DFN3" s="735"/>
      <c r="DFO3" s="735"/>
      <c r="DFP3" s="735"/>
      <c r="DFQ3" s="735"/>
      <c r="DFR3" s="735"/>
      <c r="DFS3" s="735"/>
      <c r="DFT3" s="735"/>
      <c r="DFU3" s="735"/>
      <c r="DFV3" s="735"/>
      <c r="DFW3" s="735"/>
      <c r="DFX3" s="735"/>
      <c r="DFY3" s="735"/>
      <c r="DFZ3" s="735"/>
      <c r="DGA3" s="735"/>
      <c r="DGB3" s="735"/>
      <c r="DGC3" s="735"/>
      <c r="DGD3" s="735"/>
      <c r="DGE3" s="735"/>
      <c r="DGF3" s="735"/>
      <c r="DGG3" s="735"/>
      <c r="DGH3" s="735"/>
      <c r="DGI3" s="735"/>
      <c r="DGJ3" s="735"/>
      <c r="DGK3" s="735"/>
      <c r="DGL3" s="735"/>
      <c r="DGM3" s="735"/>
      <c r="DGN3" s="735"/>
      <c r="DGO3" s="735"/>
      <c r="DGP3" s="735"/>
      <c r="DGQ3" s="735"/>
      <c r="DGR3" s="735"/>
      <c r="DGS3" s="735"/>
      <c r="DGT3" s="735"/>
      <c r="DGU3" s="735"/>
      <c r="DGV3" s="735"/>
      <c r="DGW3" s="735"/>
      <c r="DGX3" s="735"/>
      <c r="DGY3" s="735"/>
      <c r="DGZ3" s="735"/>
      <c r="DHA3" s="735"/>
      <c r="DHB3" s="735"/>
      <c r="DHC3" s="735"/>
      <c r="DHD3" s="735"/>
      <c r="DHE3" s="735"/>
      <c r="DHF3" s="735"/>
      <c r="DHG3" s="735"/>
      <c r="DHH3" s="735"/>
      <c r="DHI3" s="735"/>
      <c r="DHJ3" s="735"/>
      <c r="DHK3" s="735"/>
      <c r="DHL3" s="735"/>
      <c r="DHM3" s="735"/>
      <c r="DHN3" s="735"/>
      <c r="DHO3" s="735"/>
      <c r="DHP3" s="735"/>
      <c r="DHQ3" s="735"/>
      <c r="DHR3" s="735"/>
      <c r="DHS3" s="735"/>
      <c r="DHT3" s="735"/>
      <c r="DHU3" s="735"/>
      <c r="DHV3" s="735"/>
      <c r="DHW3" s="735"/>
      <c r="DHX3" s="735"/>
      <c r="DHY3" s="735"/>
      <c r="DHZ3" s="735"/>
      <c r="DIA3" s="735"/>
      <c r="DIB3" s="735"/>
      <c r="DIC3" s="735"/>
      <c r="DID3" s="735"/>
      <c r="DIE3" s="735"/>
      <c r="DIF3" s="735"/>
      <c r="DIG3" s="735"/>
      <c r="DIH3" s="735"/>
      <c r="DII3" s="735"/>
      <c r="DIJ3" s="735"/>
      <c r="DIK3" s="735"/>
      <c r="DIL3" s="735"/>
      <c r="DIM3" s="735"/>
      <c r="DIN3" s="735"/>
      <c r="DIO3" s="735"/>
      <c r="DIP3" s="735"/>
      <c r="DIQ3" s="735"/>
      <c r="DIR3" s="735"/>
      <c r="DIS3" s="735"/>
      <c r="DIT3" s="735"/>
      <c r="DIU3" s="735"/>
      <c r="DIV3" s="735"/>
      <c r="DIW3" s="735"/>
      <c r="DIX3" s="735"/>
      <c r="DIY3" s="735"/>
      <c r="DIZ3" s="735"/>
      <c r="DJA3" s="735"/>
      <c r="DJB3" s="735"/>
      <c r="DJC3" s="735"/>
      <c r="DJD3" s="735"/>
      <c r="DJE3" s="735"/>
      <c r="DJF3" s="735"/>
      <c r="DJG3" s="735"/>
      <c r="DJH3" s="735"/>
      <c r="DJI3" s="735"/>
      <c r="DJJ3" s="735"/>
      <c r="DJK3" s="735"/>
      <c r="DJL3" s="735"/>
      <c r="DJM3" s="735"/>
      <c r="DJN3" s="735"/>
      <c r="DJO3" s="735"/>
      <c r="DJP3" s="735"/>
      <c r="DJQ3" s="735"/>
      <c r="DJR3" s="735"/>
      <c r="DJS3" s="735"/>
      <c r="DJT3" s="735"/>
      <c r="DJU3" s="735"/>
      <c r="DJV3" s="735"/>
      <c r="DJW3" s="735"/>
      <c r="DJX3" s="735"/>
      <c r="DJY3" s="735"/>
      <c r="DJZ3" s="735"/>
      <c r="DKA3" s="735"/>
      <c r="DKB3" s="735"/>
      <c r="DKC3" s="735"/>
      <c r="DKD3" s="735"/>
      <c r="DKE3" s="735"/>
      <c r="DKF3" s="735"/>
      <c r="DKG3" s="735"/>
      <c r="DKH3" s="735"/>
      <c r="DKI3" s="735"/>
      <c r="DKJ3" s="735"/>
      <c r="DKK3" s="735"/>
      <c r="DKL3" s="735"/>
      <c r="DKM3" s="735"/>
      <c r="DKN3" s="735"/>
      <c r="DKO3" s="735"/>
      <c r="DKP3" s="735"/>
      <c r="DKQ3" s="735"/>
      <c r="DKR3" s="735"/>
      <c r="DKS3" s="735"/>
      <c r="DKT3" s="735"/>
      <c r="DKU3" s="735"/>
      <c r="DKV3" s="735"/>
      <c r="DKW3" s="735"/>
      <c r="DKX3" s="735"/>
      <c r="DKY3" s="735"/>
      <c r="DKZ3" s="735"/>
      <c r="DLA3" s="735"/>
      <c r="DLB3" s="735"/>
      <c r="DLC3" s="735"/>
      <c r="DLD3" s="735"/>
      <c r="DLE3" s="735"/>
      <c r="DLF3" s="735"/>
      <c r="DLG3" s="735"/>
      <c r="DLH3" s="735"/>
      <c r="DLI3" s="735"/>
      <c r="DLJ3" s="735"/>
      <c r="DLK3" s="735"/>
      <c r="DLL3" s="735"/>
      <c r="DLM3" s="735"/>
      <c r="DLN3" s="735"/>
      <c r="DLO3" s="735"/>
      <c r="DLP3" s="735"/>
      <c r="DLQ3" s="735"/>
      <c r="DLR3" s="735"/>
      <c r="DLS3" s="735"/>
      <c r="DLT3" s="735"/>
      <c r="DLU3" s="735"/>
      <c r="DLV3" s="735"/>
      <c r="DLW3" s="735"/>
      <c r="DLX3" s="735"/>
      <c r="DLY3" s="735"/>
      <c r="DLZ3" s="735"/>
      <c r="DMA3" s="735"/>
      <c r="DMB3" s="735"/>
      <c r="DMC3" s="735"/>
      <c r="DMD3" s="735"/>
      <c r="DME3" s="735"/>
      <c r="DMF3" s="735"/>
      <c r="DMG3" s="735"/>
      <c r="DMH3" s="735"/>
      <c r="DMI3" s="735"/>
      <c r="DMJ3" s="735"/>
      <c r="DMK3" s="735"/>
      <c r="DML3" s="735"/>
      <c r="DMM3" s="735"/>
      <c r="DMN3" s="735"/>
      <c r="DMO3" s="735"/>
      <c r="DMP3" s="735"/>
      <c r="DMQ3" s="735"/>
      <c r="DMR3" s="735"/>
      <c r="DMS3" s="735"/>
      <c r="DMT3" s="735"/>
      <c r="DMU3" s="735"/>
      <c r="DMV3" s="735"/>
      <c r="DMW3" s="735"/>
      <c r="DMX3" s="735"/>
      <c r="DMY3" s="735"/>
      <c r="DMZ3" s="735"/>
      <c r="DNA3" s="735"/>
      <c r="DNB3" s="735"/>
      <c r="DNC3" s="735"/>
      <c r="DND3" s="735"/>
      <c r="DNE3" s="735"/>
      <c r="DNF3" s="735"/>
      <c r="DNG3" s="735"/>
      <c r="DNH3" s="735"/>
      <c r="DNI3" s="735"/>
      <c r="DNJ3" s="735"/>
      <c r="DNK3" s="735"/>
      <c r="DNL3" s="735"/>
      <c r="DNM3" s="735"/>
      <c r="DNN3" s="735"/>
      <c r="DNO3" s="735"/>
      <c r="DNP3" s="735"/>
      <c r="DNQ3" s="735"/>
      <c r="DNR3" s="735"/>
      <c r="DNS3" s="735"/>
      <c r="DNT3" s="735"/>
      <c r="DNU3" s="735"/>
      <c r="DNV3" s="735"/>
      <c r="DNW3" s="735"/>
      <c r="DNX3" s="735"/>
      <c r="DNY3" s="735"/>
      <c r="DNZ3" s="735"/>
      <c r="DOA3" s="735"/>
      <c r="DOB3" s="735"/>
      <c r="DOC3" s="735"/>
      <c r="DOD3" s="735"/>
      <c r="DOE3" s="735"/>
      <c r="DOF3" s="735"/>
      <c r="DOG3" s="735"/>
      <c r="DOH3" s="735"/>
      <c r="DOI3" s="735"/>
      <c r="DOJ3" s="735"/>
      <c r="DOK3" s="735"/>
      <c r="DOL3" s="735"/>
      <c r="DOM3" s="735"/>
      <c r="DON3" s="735"/>
      <c r="DOO3" s="735"/>
      <c r="DOP3" s="735"/>
      <c r="DOQ3" s="735"/>
      <c r="DOR3" s="735"/>
      <c r="DOS3" s="735"/>
      <c r="DOT3" s="735"/>
      <c r="DOU3" s="735"/>
      <c r="DOV3" s="735"/>
      <c r="DOW3" s="735"/>
      <c r="DOX3" s="735"/>
      <c r="DOY3" s="735"/>
      <c r="DOZ3" s="735"/>
      <c r="DPA3" s="735"/>
      <c r="DPB3" s="735"/>
      <c r="DPC3" s="735"/>
      <c r="DPD3" s="735"/>
      <c r="DPE3" s="735"/>
      <c r="DPF3" s="735"/>
      <c r="DPG3" s="735"/>
      <c r="DPH3" s="735"/>
      <c r="DPI3" s="735"/>
      <c r="DPJ3" s="735"/>
      <c r="DPK3" s="735"/>
      <c r="DPL3" s="735"/>
      <c r="DPM3" s="735"/>
      <c r="DPN3" s="735"/>
      <c r="DPO3" s="735"/>
      <c r="DPP3" s="735"/>
      <c r="DPQ3" s="735"/>
      <c r="DPR3" s="735"/>
      <c r="DPS3" s="735"/>
      <c r="DPT3" s="735"/>
      <c r="DPU3" s="735"/>
      <c r="DPV3" s="735"/>
      <c r="DPW3" s="735"/>
      <c r="DPX3" s="735"/>
      <c r="DPY3" s="735"/>
      <c r="DPZ3" s="735"/>
      <c r="DQA3" s="735"/>
      <c r="DQB3" s="735"/>
      <c r="DQC3" s="735"/>
      <c r="DQD3" s="735"/>
      <c r="DQE3" s="735"/>
      <c r="DQF3" s="735"/>
      <c r="DQG3" s="735"/>
      <c r="DQH3" s="735"/>
      <c r="DQI3" s="735"/>
      <c r="DQJ3" s="735"/>
      <c r="DQK3" s="735"/>
      <c r="DQL3" s="735"/>
      <c r="DQM3" s="735"/>
      <c r="DQN3" s="735"/>
      <c r="DQO3" s="735"/>
      <c r="DQP3" s="735"/>
      <c r="DQQ3" s="735"/>
      <c r="DQR3" s="735"/>
      <c r="DQS3" s="735"/>
      <c r="DQT3" s="735"/>
      <c r="DQU3" s="735"/>
      <c r="DQV3" s="735"/>
      <c r="DQW3" s="735"/>
      <c r="DQX3" s="735"/>
      <c r="DQY3" s="735"/>
      <c r="DQZ3" s="735"/>
      <c r="DRA3" s="735"/>
      <c r="DRB3" s="735"/>
      <c r="DRC3" s="735"/>
      <c r="DRD3" s="735"/>
      <c r="DRE3" s="735"/>
      <c r="DRF3" s="735"/>
      <c r="DRG3" s="735"/>
      <c r="DRH3" s="735"/>
      <c r="DRI3" s="735"/>
      <c r="DRJ3" s="735"/>
      <c r="DRK3" s="735"/>
      <c r="DRL3" s="735"/>
      <c r="DRM3" s="735"/>
      <c r="DRN3" s="735"/>
      <c r="DRO3" s="735"/>
      <c r="DRP3" s="735"/>
      <c r="DRQ3" s="735"/>
      <c r="DRR3" s="735"/>
      <c r="DRS3" s="735"/>
      <c r="DRT3" s="735"/>
      <c r="DRU3" s="735"/>
      <c r="DRV3" s="735"/>
      <c r="DRW3" s="735"/>
      <c r="DRX3" s="735"/>
      <c r="DRY3" s="735"/>
      <c r="DRZ3" s="735"/>
      <c r="DSA3" s="735"/>
      <c r="DSB3" s="735"/>
      <c r="DSC3" s="735"/>
      <c r="DSD3" s="735"/>
      <c r="DSE3" s="735"/>
      <c r="DSF3" s="735"/>
      <c r="DSG3" s="735"/>
      <c r="DSH3" s="735"/>
      <c r="DSI3" s="735"/>
      <c r="DSJ3" s="735"/>
      <c r="DSK3" s="735"/>
      <c r="DSL3" s="735"/>
      <c r="DSM3" s="735"/>
      <c r="DSN3" s="735"/>
      <c r="DSO3" s="735"/>
      <c r="DSP3" s="735"/>
      <c r="DSQ3" s="735"/>
      <c r="DSR3" s="735"/>
      <c r="DSS3" s="735"/>
      <c r="DST3" s="735"/>
      <c r="DSU3" s="735"/>
      <c r="DSV3" s="735"/>
      <c r="DSW3" s="735"/>
      <c r="DSX3" s="735"/>
      <c r="DSY3" s="735"/>
      <c r="DSZ3" s="735"/>
      <c r="DTA3" s="735"/>
      <c r="DTB3" s="735"/>
      <c r="DTC3" s="735"/>
      <c r="DTD3" s="735"/>
      <c r="DTE3" s="735"/>
      <c r="DTF3" s="735"/>
      <c r="DTG3" s="735"/>
      <c r="DTH3" s="735"/>
      <c r="DTI3" s="735"/>
      <c r="DTJ3" s="735"/>
      <c r="DTK3" s="735"/>
      <c r="DTL3" s="735"/>
      <c r="DTM3" s="735"/>
      <c r="DTN3" s="735"/>
      <c r="DTO3" s="735"/>
      <c r="DTP3" s="735"/>
      <c r="DTQ3" s="735"/>
      <c r="DTR3" s="735"/>
      <c r="DTS3" s="735"/>
      <c r="DTT3" s="735"/>
      <c r="DTU3" s="735"/>
      <c r="DTV3" s="735"/>
      <c r="DTW3" s="735"/>
      <c r="DTX3" s="735"/>
      <c r="DTY3" s="735"/>
      <c r="DTZ3" s="735"/>
      <c r="DUA3" s="735"/>
      <c r="DUB3" s="735"/>
      <c r="DUC3" s="735"/>
      <c r="DUD3" s="735"/>
      <c r="DUE3" s="735"/>
      <c r="DUF3" s="735"/>
      <c r="DUG3" s="735"/>
      <c r="DUH3" s="735"/>
      <c r="DUI3" s="735"/>
      <c r="DUJ3" s="735"/>
      <c r="DUK3" s="735"/>
      <c r="DUL3" s="735"/>
      <c r="DUM3" s="735"/>
      <c r="DUN3" s="735"/>
      <c r="DUO3" s="735"/>
      <c r="DUP3" s="735"/>
      <c r="DUQ3" s="735"/>
      <c r="DUR3" s="735"/>
      <c r="DUS3" s="735"/>
      <c r="DUT3" s="735"/>
      <c r="DUU3" s="735"/>
      <c r="DUV3" s="735"/>
      <c r="DUW3" s="735"/>
      <c r="DUX3" s="735"/>
      <c r="DUY3" s="735"/>
      <c r="DUZ3" s="735"/>
      <c r="DVA3" s="735"/>
      <c r="DVB3" s="735"/>
      <c r="DVC3" s="735"/>
      <c r="DVD3" s="735"/>
      <c r="DVE3" s="735"/>
      <c r="DVF3" s="735"/>
      <c r="DVG3" s="735"/>
      <c r="DVH3" s="735"/>
      <c r="DVI3" s="735"/>
      <c r="DVJ3" s="735"/>
      <c r="DVK3" s="735"/>
      <c r="DVL3" s="735"/>
      <c r="DVM3" s="735"/>
      <c r="DVN3" s="735"/>
      <c r="DVO3" s="735"/>
      <c r="DVP3" s="735"/>
      <c r="DVQ3" s="735"/>
      <c r="DVR3" s="735"/>
      <c r="DVS3" s="735"/>
      <c r="DVT3" s="735"/>
      <c r="DVU3" s="735"/>
      <c r="DVV3" s="735"/>
      <c r="DVW3" s="735"/>
      <c r="DVX3" s="735"/>
      <c r="DVY3" s="735"/>
      <c r="DVZ3" s="735"/>
      <c r="DWA3" s="735"/>
      <c r="DWB3" s="735"/>
      <c r="DWC3" s="735"/>
      <c r="DWD3" s="735"/>
      <c r="DWE3" s="735"/>
      <c r="DWF3" s="735"/>
      <c r="DWG3" s="735"/>
      <c r="DWH3" s="735"/>
      <c r="DWI3" s="735"/>
      <c r="DWJ3" s="735"/>
      <c r="DWK3" s="735"/>
      <c r="DWL3" s="735"/>
      <c r="DWM3" s="735"/>
      <c r="DWN3" s="735"/>
      <c r="DWO3" s="735"/>
      <c r="DWP3" s="735"/>
      <c r="DWQ3" s="735"/>
      <c r="DWR3" s="735"/>
      <c r="DWS3" s="735"/>
      <c r="DWT3" s="735"/>
      <c r="DWU3" s="735"/>
      <c r="DWV3" s="735"/>
      <c r="DWW3" s="735"/>
      <c r="DWX3" s="735"/>
      <c r="DWY3" s="735"/>
      <c r="DWZ3" s="735"/>
      <c r="DXA3" s="735"/>
      <c r="DXB3" s="735"/>
      <c r="DXC3" s="735"/>
      <c r="DXD3" s="735"/>
      <c r="DXE3" s="735"/>
      <c r="DXF3" s="735"/>
      <c r="DXG3" s="735"/>
      <c r="DXH3" s="735"/>
      <c r="DXI3" s="735"/>
      <c r="DXJ3" s="735"/>
      <c r="DXK3" s="735"/>
      <c r="DXL3" s="735"/>
      <c r="DXM3" s="735"/>
      <c r="DXN3" s="735"/>
      <c r="DXO3" s="735"/>
      <c r="DXP3" s="735"/>
      <c r="DXQ3" s="735"/>
      <c r="DXR3" s="735"/>
      <c r="DXS3" s="735"/>
      <c r="DXT3" s="735"/>
      <c r="DXU3" s="735"/>
      <c r="DXV3" s="735"/>
      <c r="DXW3" s="735"/>
      <c r="DXX3" s="735"/>
      <c r="DXY3" s="735"/>
      <c r="DXZ3" s="735"/>
      <c r="DYA3" s="735"/>
      <c r="DYB3" s="735"/>
      <c r="DYC3" s="735"/>
      <c r="DYD3" s="735"/>
      <c r="DYE3" s="735"/>
      <c r="DYF3" s="735"/>
      <c r="DYG3" s="735"/>
      <c r="DYH3" s="735"/>
      <c r="DYI3" s="735"/>
      <c r="DYJ3" s="735"/>
      <c r="DYK3" s="735"/>
      <c r="DYL3" s="735"/>
      <c r="DYM3" s="735"/>
      <c r="DYN3" s="735"/>
      <c r="DYO3" s="735"/>
      <c r="DYP3" s="735"/>
      <c r="DYQ3" s="735"/>
      <c r="DYR3" s="735"/>
      <c r="DYS3" s="735"/>
      <c r="DYT3" s="735"/>
      <c r="DYU3" s="735"/>
      <c r="DYV3" s="735"/>
      <c r="DYW3" s="735"/>
      <c r="DYX3" s="735"/>
      <c r="DYY3" s="735"/>
      <c r="DYZ3" s="735"/>
      <c r="DZA3" s="735"/>
      <c r="DZB3" s="735"/>
      <c r="DZC3" s="735"/>
      <c r="DZD3" s="735"/>
      <c r="DZE3" s="735"/>
      <c r="DZF3" s="735"/>
      <c r="DZG3" s="735"/>
      <c r="DZH3" s="735"/>
      <c r="DZI3" s="735"/>
      <c r="DZJ3" s="735"/>
      <c r="DZK3" s="735"/>
      <c r="DZL3" s="735"/>
      <c r="DZM3" s="735"/>
      <c r="DZN3" s="735"/>
      <c r="DZO3" s="735"/>
      <c r="DZP3" s="735"/>
      <c r="DZQ3" s="735"/>
      <c r="DZR3" s="735"/>
      <c r="DZS3" s="735"/>
      <c r="DZT3" s="735"/>
      <c r="DZU3" s="735"/>
      <c r="DZV3" s="735"/>
      <c r="DZW3" s="735"/>
      <c r="DZX3" s="735"/>
      <c r="DZY3" s="735"/>
      <c r="DZZ3" s="735"/>
      <c r="EAA3" s="735"/>
      <c r="EAB3" s="735"/>
      <c r="EAC3" s="735"/>
      <c r="EAD3" s="735"/>
      <c r="EAE3" s="735"/>
      <c r="EAF3" s="735"/>
      <c r="EAG3" s="735"/>
      <c r="EAH3" s="735"/>
      <c r="EAI3" s="735"/>
      <c r="EAJ3" s="735"/>
      <c r="EAK3" s="735"/>
      <c r="EAL3" s="735"/>
      <c r="EAM3" s="735"/>
      <c r="EAN3" s="735"/>
      <c r="EAO3" s="735"/>
      <c r="EAP3" s="735"/>
      <c r="EAQ3" s="735"/>
      <c r="EAR3" s="735"/>
      <c r="EAS3" s="735"/>
      <c r="EAT3" s="735"/>
      <c r="EAU3" s="735"/>
      <c r="EAV3" s="735"/>
      <c r="EAW3" s="735"/>
      <c r="EAX3" s="735"/>
      <c r="EAY3" s="735"/>
      <c r="EAZ3" s="735"/>
      <c r="EBA3" s="735"/>
      <c r="EBB3" s="735"/>
      <c r="EBC3" s="735"/>
      <c r="EBD3" s="735"/>
      <c r="EBE3" s="735"/>
      <c r="EBF3" s="735"/>
      <c r="EBG3" s="735"/>
      <c r="EBH3" s="735"/>
      <c r="EBI3" s="735"/>
      <c r="EBJ3" s="735"/>
      <c r="EBK3" s="735"/>
      <c r="EBL3" s="735"/>
      <c r="EBM3" s="735"/>
      <c r="EBN3" s="735"/>
      <c r="EBO3" s="735"/>
      <c r="EBP3" s="735"/>
      <c r="EBQ3" s="735"/>
      <c r="EBR3" s="735"/>
      <c r="EBS3" s="735"/>
      <c r="EBT3" s="735"/>
      <c r="EBU3" s="735"/>
      <c r="EBV3" s="735"/>
      <c r="EBW3" s="735"/>
      <c r="EBX3" s="735"/>
      <c r="EBY3" s="735"/>
      <c r="EBZ3" s="735"/>
      <c r="ECA3" s="735"/>
      <c r="ECB3" s="735"/>
      <c r="ECC3" s="735"/>
      <c r="ECD3" s="735"/>
      <c r="ECE3" s="735"/>
      <c r="ECF3" s="735"/>
      <c r="ECG3" s="735"/>
      <c r="ECH3" s="735"/>
      <c r="ECI3" s="735"/>
      <c r="ECJ3" s="735"/>
      <c r="ECK3" s="735"/>
      <c r="ECL3" s="735"/>
      <c r="ECM3" s="735"/>
      <c r="ECN3" s="735"/>
      <c r="ECO3" s="735"/>
      <c r="ECP3" s="735"/>
      <c r="ECQ3" s="735"/>
      <c r="ECR3" s="735"/>
      <c r="ECS3" s="735"/>
      <c r="ECT3" s="735"/>
      <c r="ECU3" s="735"/>
      <c r="ECV3" s="735"/>
      <c r="ECW3" s="735"/>
      <c r="ECX3" s="735"/>
      <c r="ECY3" s="735"/>
      <c r="ECZ3" s="735"/>
      <c r="EDA3" s="735"/>
      <c r="EDB3" s="735"/>
      <c r="EDC3" s="735"/>
      <c r="EDD3" s="735"/>
      <c r="EDE3" s="735"/>
      <c r="EDF3" s="735"/>
      <c r="EDG3" s="735"/>
      <c r="EDH3" s="735"/>
      <c r="EDI3" s="735"/>
      <c r="EDJ3" s="735"/>
      <c r="EDK3" s="735"/>
      <c r="EDL3" s="735"/>
      <c r="EDM3" s="735"/>
      <c r="EDN3" s="735"/>
      <c r="EDO3" s="735"/>
      <c r="EDP3" s="735"/>
      <c r="EDQ3" s="735"/>
      <c r="EDR3" s="735"/>
      <c r="EDS3" s="735"/>
      <c r="EDT3" s="735"/>
      <c r="EDU3" s="735"/>
      <c r="EDV3" s="735"/>
      <c r="EDW3" s="735"/>
      <c r="EDX3" s="735"/>
      <c r="EDY3" s="735"/>
      <c r="EDZ3" s="735"/>
      <c r="EEA3" s="735"/>
      <c r="EEB3" s="735"/>
      <c r="EEC3" s="735"/>
      <c r="EED3" s="735"/>
      <c r="EEE3" s="735"/>
      <c r="EEF3" s="735"/>
      <c r="EEG3" s="735"/>
      <c r="EEH3" s="735"/>
      <c r="EEI3" s="735"/>
      <c r="EEJ3" s="735"/>
      <c r="EEK3" s="735"/>
      <c r="EEL3" s="735"/>
      <c r="EEM3" s="735"/>
      <c r="EEN3" s="735"/>
      <c r="EEO3" s="735"/>
      <c r="EEP3" s="735"/>
      <c r="EEQ3" s="735"/>
      <c r="EER3" s="735"/>
      <c r="EES3" s="735"/>
      <c r="EET3" s="735"/>
      <c r="EEU3" s="735"/>
      <c r="EEV3" s="735"/>
      <c r="EEW3" s="735"/>
      <c r="EEX3" s="735"/>
      <c r="EEY3" s="735"/>
      <c r="EEZ3" s="735"/>
      <c r="EFA3" s="735"/>
      <c r="EFB3" s="735"/>
      <c r="EFC3" s="735"/>
      <c r="EFD3" s="735"/>
      <c r="EFE3" s="735"/>
      <c r="EFF3" s="735"/>
      <c r="EFG3" s="735"/>
      <c r="EFH3" s="735"/>
      <c r="EFI3" s="735"/>
      <c r="EFJ3" s="735"/>
      <c r="EFK3" s="735"/>
      <c r="EFL3" s="735"/>
      <c r="EFM3" s="735"/>
      <c r="EFN3" s="735"/>
      <c r="EFO3" s="735"/>
      <c r="EFP3" s="735"/>
      <c r="EFQ3" s="735"/>
      <c r="EFR3" s="735"/>
      <c r="EFS3" s="735"/>
      <c r="EFT3" s="735"/>
      <c r="EFU3" s="735"/>
      <c r="EFV3" s="735"/>
      <c r="EFW3" s="735"/>
      <c r="EFX3" s="735"/>
      <c r="EFY3" s="735"/>
      <c r="EFZ3" s="735"/>
      <c r="EGA3" s="735"/>
      <c r="EGB3" s="735"/>
      <c r="EGC3" s="735"/>
      <c r="EGD3" s="735"/>
      <c r="EGE3" s="735"/>
      <c r="EGF3" s="735"/>
      <c r="EGG3" s="735"/>
      <c r="EGH3" s="735"/>
      <c r="EGI3" s="735"/>
      <c r="EGJ3" s="735"/>
      <c r="EGK3" s="735"/>
      <c r="EGL3" s="735"/>
      <c r="EGM3" s="735"/>
      <c r="EGN3" s="735"/>
      <c r="EGO3" s="735"/>
      <c r="EGP3" s="735"/>
      <c r="EGQ3" s="735"/>
      <c r="EGR3" s="735"/>
      <c r="EGS3" s="735"/>
      <c r="EGT3" s="735"/>
      <c r="EGU3" s="735"/>
      <c r="EGV3" s="735"/>
      <c r="EGW3" s="735"/>
      <c r="EGX3" s="735"/>
      <c r="EGY3" s="735"/>
      <c r="EGZ3" s="735"/>
      <c r="EHA3" s="735"/>
      <c r="EHB3" s="735"/>
      <c r="EHC3" s="735"/>
      <c r="EHD3" s="735"/>
      <c r="EHE3" s="735"/>
      <c r="EHF3" s="735"/>
      <c r="EHG3" s="735"/>
      <c r="EHH3" s="735"/>
      <c r="EHI3" s="735"/>
      <c r="EHJ3" s="735"/>
      <c r="EHK3" s="735"/>
      <c r="EHL3" s="735"/>
      <c r="EHM3" s="735"/>
      <c r="EHN3" s="735"/>
      <c r="EHO3" s="735"/>
      <c r="EHP3" s="735"/>
      <c r="EHQ3" s="735"/>
      <c r="EHR3" s="735"/>
      <c r="EHS3" s="735"/>
      <c r="EHT3" s="735"/>
      <c r="EHU3" s="735"/>
      <c r="EHV3" s="735"/>
      <c r="EHW3" s="735"/>
      <c r="EHX3" s="735"/>
      <c r="EHY3" s="735"/>
      <c r="EHZ3" s="735"/>
      <c r="EIA3" s="735"/>
      <c r="EIB3" s="735"/>
      <c r="EIC3" s="735"/>
      <c r="EID3" s="735"/>
      <c r="EIE3" s="735"/>
      <c r="EIF3" s="735"/>
      <c r="EIG3" s="735"/>
      <c r="EIH3" s="735"/>
      <c r="EII3" s="735"/>
      <c r="EIJ3" s="735"/>
      <c r="EIK3" s="735"/>
      <c r="EIL3" s="735"/>
      <c r="EIM3" s="735"/>
      <c r="EIN3" s="735"/>
      <c r="EIO3" s="735"/>
      <c r="EIP3" s="735"/>
      <c r="EIQ3" s="735"/>
      <c r="EIR3" s="735"/>
      <c r="EIS3" s="735"/>
      <c r="EIT3" s="735"/>
      <c r="EIU3" s="735"/>
      <c r="EIV3" s="735"/>
      <c r="EIW3" s="735"/>
      <c r="EIX3" s="735"/>
      <c r="EIY3" s="735"/>
      <c r="EIZ3" s="735"/>
      <c r="EJA3" s="735"/>
      <c r="EJB3" s="735"/>
      <c r="EJC3" s="735"/>
      <c r="EJD3" s="735"/>
      <c r="EJE3" s="735"/>
      <c r="EJF3" s="735"/>
      <c r="EJG3" s="735"/>
      <c r="EJH3" s="735"/>
      <c r="EJI3" s="735"/>
      <c r="EJJ3" s="735"/>
      <c r="EJK3" s="735"/>
      <c r="EJL3" s="735"/>
      <c r="EJM3" s="735"/>
      <c r="EJN3" s="735"/>
      <c r="EJO3" s="735"/>
      <c r="EJP3" s="735"/>
      <c r="EJQ3" s="735"/>
      <c r="EJR3" s="735"/>
      <c r="EJS3" s="735"/>
      <c r="EJT3" s="735"/>
      <c r="EJU3" s="735"/>
      <c r="EJV3" s="735"/>
      <c r="EJW3" s="735"/>
      <c r="EJX3" s="735"/>
      <c r="EJY3" s="735"/>
      <c r="EJZ3" s="735"/>
      <c r="EKA3" s="735"/>
      <c r="EKB3" s="735"/>
      <c r="EKC3" s="735"/>
      <c r="EKD3" s="735"/>
      <c r="EKE3" s="735"/>
      <c r="EKF3" s="735"/>
      <c r="EKG3" s="735"/>
      <c r="EKH3" s="735"/>
      <c r="EKI3" s="735"/>
      <c r="EKJ3" s="735"/>
      <c r="EKK3" s="735"/>
      <c r="EKL3" s="735"/>
      <c r="EKM3" s="735"/>
      <c r="EKN3" s="735"/>
      <c r="EKO3" s="735"/>
      <c r="EKP3" s="735"/>
      <c r="EKQ3" s="735"/>
      <c r="EKR3" s="735"/>
      <c r="EKS3" s="735"/>
      <c r="EKT3" s="735"/>
      <c r="EKU3" s="735"/>
      <c r="EKV3" s="735"/>
      <c r="EKW3" s="735"/>
      <c r="EKX3" s="735"/>
      <c r="EKY3" s="735"/>
      <c r="EKZ3" s="735"/>
      <c r="ELA3" s="735"/>
      <c r="ELB3" s="735"/>
      <c r="ELC3" s="735"/>
      <c r="ELD3" s="735"/>
      <c r="ELE3" s="735"/>
      <c r="ELF3" s="735"/>
      <c r="ELG3" s="735"/>
      <c r="ELH3" s="735"/>
      <c r="ELI3" s="735"/>
      <c r="ELJ3" s="735"/>
      <c r="ELK3" s="735"/>
      <c r="ELL3" s="735"/>
      <c r="ELM3" s="735"/>
      <c r="ELN3" s="735"/>
      <c r="ELO3" s="735"/>
      <c r="ELP3" s="735"/>
      <c r="ELQ3" s="735"/>
      <c r="ELR3" s="735"/>
      <c r="ELS3" s="735"/>
      <c r="ELT3" s="735"/>
      <c r="ELU3" s="735"/>
      <c r="ELV3" s="735"/>
      <c r="ELW3" s="735"/>
      <c r="ELX3" s="735"/>
      <c r="ELY3" s="735"/>
      <c r="ELZ3" s="735"/>
      <c r="EMA3" s="735"/>
      <c r="EMB3" s="735"/>
      <c r="EMC3" s="735"/>
      <c r="EMD3" s="735"/>
      <c r="EME3" s="735"/>
      <c r="EMF3" s="735"/>
      <c r="EMG3" s="735"/>
      <c r="EMH3" s="735"/>
      <c r="EMI3" s="735"/>
      <c r="EMJ3" s="735"/>
      <c r="EMK3" s="735"/>
      <c r="EML3" s="735"/>
      <c r="EMM3" s="735"/>
      <c r="EMN3" s="735"/>
      <c r="EMO3" s="735"/>
      <c r="EMP3" s="735"/>
      <c r="EMQ3" s="735"/>
      <c r="EMR3" s="735"/>
      <c r="EMS3" s="735"/>
      <c r="EMT3" s="735"/>
      <c r="EMU3" s="735"/>
      <c r="EMV3" s="735"/>
      <c r="EMW3" s="735"/>
      <c r="EMX3" s="735"/>
      <c r="EMY3" s="735"/>
      <c r="EMZ3" s="735"/>
      <c r="ENA3" s="735"/>
      <c r="ENB3" s="735"/>
      <c r="ENC3" s="735"/>
      <c r="END3" s="735"/>
      <c r="ENE3" s="735"/>
      <c r="ENF3" s="735"/>
      <c r="ENG3" s="735"/>
      <c r="ENH3" s="735"/>
      <c r="ENI3" s="735"/>
      <c r="ENJ3" s="735"/>
      <c r="ENK3" s="735"/>
      <c r="ENL3" s="735"/>
      <c r="ENM3" s="735"/>
      <c r="ENN3" s="735"/>
      <c r="ENO3" s="735"/>
      <c r="ENP3" s="735"/>
      <c r="ENQ3" s="735"/>
      <c r="ENR3" s="735"/>
      <c r="ENS3" s="735"/>
      <c r="ENT3" s="735"/>
      <c r="ENU3" s="735"/>
      <c r="ENV3" s="735"/>
      <c r="ENW3" s="735"/>
      <c r="ENX3" s="735"/>
      <c r="ENY3" s="735"/>
      <c r="ENZ3" s="735"/>
      <c r="EOA3" s="735"/>
      <c r="EOB3" s="735"/>
      <c r="EOC3" s="735"/>
      <c r="EOD3" s="735"/>
      <c r="EOE3" s="735"/>
      <c r="EOF3" s="735"/>
      <c r="EOG3" s="735"/>
      <c r="EOH3" s="735"/>
      <c r="EOI3" s="735"/>
      <c r="EOJ3" s="735"/>
      <c r="EOK3" s="735"/>
      <c r="EOL3" s="735"/>
      <c r="EOM3" s="735"/>
      <c r="EON3" s="735"/>
      <c r="EOO3" s="735"/>
      <c r="EOP3" s="735"/>
      <c r="EOQ3" s="735"/>
      <c r="EOR3" s="735"/>
      <c r="EOS3" s="735"/>
      <c r="EOT3" s="735"/>
      <c r="EOU3" s="735"/>
      <c r="EOV3" s="735"/>
      <c r="EOW3" s="735"/>
      <c r="EOX3" s="735"/>
      <c r="EOY3" s="735"/>
      <c r="EOZ3" s="735"/>
      <c r="EPA3" s="735"/>
      <c r="EPB3" s="735"/>
      <c r="EPC3" s="735"/>
      <c r="EPD3" s="735"/>
      <c r="EPE3" s="735"/>
      <c r="EPF3" s="735"/>
      <c r="EPG3" s="735"/>
      <c r="EPH3" s="735"/>
      <c r="EPI3" s="735"/>
      <c r="EPJ3" s="735"/>
      <c r="EPK3" s="735"/>
      <c r="EPL3" s="735"/>
      <c r="EPM3" s="735"/>
      <c r="EPN3" s="735"/>
      <c r="EPO3" s="735"/>
      <c r="EPP3" s="735"/>
      <c r="EPQ3" s="735"/>
      <c r="EPR3" s="735"/>
      <c r="EPS3" s="735"/>
      <c r="EPT3" s="735"/>
      <c r="EPU3" s="735"/>
      <c r="EPV3" s="735"/>
      <c r="EPW3" s="735"/>
      <c r="EPX3" s="735"/>
      <c r="EPY3" s="735"/>
      <c r="EPZ3" s="735"/>
      <c r="EQA3" s="735"/>
      <c r="EQB3" s="735"/>
      <c r="EQC3" s="735"/>
      <c r="EQD3" s="735"/>
      <c r="EQE3" s="735"/>
      <c r="EQF3" s="735"/>
      <c r="EQG3" s="735"/>
      <c r="EQH3" s="735"/>
      <c r="EQI3" s="735"/>
      <c r="EQJ3" s="735"/>
      <c r="EQK3" s="735"/>
      <c r="EQL3" s="735"/>
      <c r="EQM3" s="735"/>
      <c r="EQN3" s="735"/>
      <c r="EQO3" s="735"/>
      <c r="EQP3" s="735"/>
      <c r="EQQ3" s="735"/>
      <c r="EQR3" s="735"/>
      <c r="EQS3" s="735"/>
      <c r="EQT3" s="735"/>
      <c r="EQU3" s="735"/>
      <c r="EQV3" s="735"/>
      <c r="EQW3" s="735"/>
      <c r="EQX3" s="735"/>
      <c r="EQY3" s="735"/>
      <c r="EQZ3" s="735"/>
      <c r="ERA3" s="735"/>
      <c r="ERB3" s="735"/>
      <c r="ERC3" s="735"/>
      <c r="ERD3" s="735"/>
      <c r="ERE3" s="735"/>
      <c r="ERF3" s="735"/>
      <c r="ERG3" s="735"/>
      <c r="ERH3" s="735"/>
      <c r="ERI3" s="735"/>
      <c r="ERJ3" s="735"/>
      <c r="ERK3" s="735"/>
      <c r="ERL3" s="735"/>
      <c r="ERM3" s="735"/>
      <c r="ERN3" s="735"/>
      <c r="ERO3" s="735"/>
      <c r="ERP3" s="735"/>
      <c r="ERQ3" s="735"/>
      <c r="ERR3" s="735"/>
      <c r="ERS3" s="735"/>
      <c r="ERT3" s="735"/>
      <c r="ERU3" s="735"/>
      <c r="ERV3" s="735"/>
      <c r="ERW3" s="735"/>
      <c r="ERX3" s="735"/>
      <c r="ERY3" s="735"/>
      <c r="ERZ3" s="735"/>
      <c r="ESA3" s="735"/>
      <c r="ESB3" s="735"/>
      <c r="ESC3" s="735"/>
      <c r="ESD3" s="735"/>
      <c r="ESE3" s="735"/>
      <c r="ESF3" s="735"/>
      <c r="ESG3" s="735"/>
      <c r="ESH3" s="735"/>
      <c r="ESI3" s="735"/>
      <c r="ESJ3" s="735"/>
      <c r="ESK3" s="735"/>
      <c r="ESL3" s="735"/>
      <c r="ESM3" s="735"/>
      <c r="ESN3" s="735"/>
      <c r="ESO3" s="735"/>
      <c r="ESP3" s="735"/>
      <c r="ESQ3" s="735"/>
      <c r="ESR3" s="735"/>
      <c r="ESS3" s="735"/>
      <c r="EST3" s="735"/>
      <c r="ESU3" s="735"/>
      <c r="ESV3" s="735"/>
      <c r="ESW3" s="735"/>
      <c r="ESX3" s="735"/>
      <c r="ESY3" s="735"/>
      <c r="ESZ3" s="735"/>
      <c r="ETA3" s="735"/>
      <c r="ETB3" s="735"/>
      <c r="ETC3" s="735"/>
      <c r="ETD3" s="735"/>
      <c r="ETE3" s="735"/>
      <c r="ETF3" s="735"/>
      <c r="ETG3" s="735"/>
      <c r="ETH3" s="735"/>
      <c r="ETI3" s="735"/>
      <c r="ETJ3" s="735"/>
      <c r="ETK3" s="735"/>
      <c r="ETL3" s="735"/>
      <c r="ETM3" s="735"/>
      <c r="ETN3" s="735"/>
      <c r="ETO3" s="735"/>
      <c r="ETP3" s="735"/>
      <c r="ETQ3" s="735"/>
      <c r="ETR3" s="735"/>
      <c r="ETS3" s="735"/>
      <c r="ETT3" s="735"/>
      <c r="ETU3" s="735"/>
      <c r="ETV3" s="735"/>
      <c r="ETW3" s="735"/>
      <c r="ETX3" s="735"/>
      <c r="ETY3" s="735"/>
      <c r="ETZ3" s="735"/>
      <c r="EUA3" s="735"/>
      <c r="EUB3" s="735"/>
      <c r="EUC3" s="735"/>
      <c r="EUD3" s="735"/>
      <c r="EUE3" s="735"/>
      <c r="EUF3" s="735"/>
      <c r="EUG3" s="735"/>
      <c r="EUH3" s="735"/>
      <c r="EUI3" s="735"/>
      <c r="EUJ3" s="735"/>
      <c r="EUK3" s="735"/>
      <c r="EUL3" s="735"/>
      <c r="EUM3" s="735"/>
      <c r="EUN3" s="735"/>
      <c r="EUO3" s="735"/>
      <c r="EUP3" s="735"/>
      <c r="EUQ3" s="735"/>
      <c r="EUR3" s="735"/>
      <c r="EUS3" s="735"/>
      <c r="EUT3" s="735"/>
      <c r="EUU3" s="735"/>
      <c r="EUV3" s="735"/>
      <c r="EUW3" s="735"/>
      <c r="EUX3" s="735"/>
      <c r="EUY3" s="735"/>
      <c r="EUZ3" s="735"/>
      <c r="EVA3" s="735"/>
      <c r="EVB3" s="735"/>
      <c r="EVC3" s="735"/>
      <c r="EVD3" s="735"/>
      <c r="EVE3" s="735"/>
      <c r="EVF3" s="735"/>
      <c r="EVG3" s="735"/>
      <c r="EVH3" s="735"/>
      <c r="EVI3" s="735"/>
      <c r="EVJ3" s="735"/>
      <c r="EVK3" s="735"/>
      <c r="EVL3" s="735"/>
      <c r="EVM3" s="735"/>
      <c r="EVN3" s="735"/>
      <c r="EVO3" s="735"/>
      <c r="EVP3" s="735"/>
      <c r="EVQ3" s="735"/>
      <c r="EVR3" s="735"/>
      <c r="EVS3" s="735"/>
      <c r="EVT3" s="735"/>
      <c r="EVU3" s="735"/>
      <c r="EVV3" s="735"/>
      <c r="EVW3" s="735"/>
      <c r="EVX3" s="735"/>
      <c r="EVY3" s="735"/>
      <c r="EVZ3" s="735"/>
      <c r="EWA3" s="735"/>
      <c r="EWB3" s="735"/>
      <c r="EWC3" s="735"/>
      <c r="EWD3" s="735"/>
      <c r="EWE3" s="735"/>
      <c r="EWF3" s="735"/>
      <c r="EWG3" s="735"/>
      <c r="EWH3" s="735"/>
      <c r="EWI3" s="735"/>
      <c r="EWJ3" s="735"/>
      <c r="EWK3" s="735"/>
      <c r="EWL3" s="735"/>
      <c r="EWM3" s="735"/>
      <c r="EWN3" s="735"/>
      <c r="EWO3" s="735"/>
      <c r="EWP3" s="735"/>
      <c r="EWQ3" s="735"/>
      <c r="EWR3" s="735"/>
      <c r="EWS3" s="735"/>
      <c r="EWT3" s="735"/>
      <c r="EWU3" s="735"/>
      <c r="EWV3" s="735"/>
      <c r="EWW3" s="735"/>
      <c r="EWX3" s="735"/>
      <c r="EWY3" s="735"/>
      <c r="EWZ3" s="735"/>
      <c r="EXA3" s="735"/>
      <c r="EXB3" s="735"/>
      <c r="EXC3" s="735"/>
      <c r="EXD3" s="735"/>
      <c r="EXE3" s="735"/>
      <c r="EXF3" s="735"/>
      <c r="EXG3" s="735"/>
      <c r="EXH3" s="735"/>
      <c r="EXI3" s="735"/>
      <c r="EXJ3" s="735"/>
      <c r="EXK3" s="735"/>
      <c r="EXL3" s="735"/>
      <c r="EXM3" s="735"/>
      <c r="EXN3" s="735"/>
      <c r="EXO3" s="735"/>
      <c r="EXP3" s="735"/>
      <c r="EXQ3" s="735"/>
      <c r="EXR3" s="735"/>
      <c r="EXS3" s="735"/>
      <c r="EXT3" s="735"/>
      <c r="EXU3" s="735"/>
      <c r="EXV3" s="735"/>
      <c r="EXW3" s="735"/>
      <c r="EXX3" s="735"/>
      <c r="EXY3" s="735"/>
      <c r="EXZ3" s="735"/>
      <c r="EYA3" s="735"/>
      <c r="EYB3" s="735"/>
      <c r="EYC3" s="735"/>
      <c r="EYD3" s="735"/>
      <c r="EYE3" s="735"/>
      <c r="EYF3" s="735"/>
      <c r="EYG3" s="735"/>
      <c r="EYH3" s="735"/>
      <c r="EYI3" s="735"/>
      <c r="EYJ3" s="735"/>
      <c r="EYK3" s="735"/>
      <c r="EYL3" s="735"/>
      <c r="EYM3" s="735"/>
      <c r="EYN3" s="735"/>
      <c r="EYO3" s="735"/>
      <c r="EYP3" s="735"/>
      <c r="EYQ3" s="735"/>
      <c r="EYR3" s="735"/>
      <c r="EYS3" s="735"/>
      <c r="EYT3" s="735"/>
      <c r="EYU3" s="735"/>
      <c r="EYV3" s="735"/>
      <c r="EYW3" s="735"/>
      <c r="EYX3" s="735"/>
      <c r="EYY3" s="735"/>
      <c r="EYZ3" s="735"/>
      <c r="EZA3" s="735"/>
      <c r="EZB3" s="735"/>
      <c r="EZC3" s="735"/>
      <c r="EZD3" s="735"/>
      <c r="EZE3" s="735"/>
      <c r="EZF3" s="735"/>
      <c r="EZG3" s="735"/>
      <c r="EZH3" s="735"/>
      <c r="EZI3" s="735"/>
      <c r="EZJ3" s="735"/>
      <c r="EZK3" s="735"/>
      <c r="EZL3" s="735"/>
      <c r="EZM3" s="735"/>
      <c r="EZN3" s="735"/>
      <c r="EZO3" s="735"/>
      <c r="EZP3" s="735"/>
      <c r="EZQ3" s="735"/>
      <c r="EZR3" s="735"/>
      <c r="EZS3" s="735"/>
      <c r="EZT3" s="735"/>
      <c r="EZU3" s="735"/>
      <c r="EZV3" s="735"/>
      <c r="EZW3" s="735"/>
      <c r="EZX3" s="735"/>
      <c r="EZY3" s="735"/>
      <c r="EZZ3" s="735"/>
      <c r="FAA3" s="735"/>
      <c r="FAB3" s="735"/>
      <c r="FAC3" s="735"/>
      <c r="FAD3" s="735"/>
      <c r="FAE3" s="735"/>
      <c r="FAF3" s="735"/>
      <c r="FAG3" s="735"/>
      <c r="FAH3" s="735"/>
      <c r="FAI3" s="735"/>
      <c r="FAJ3" s="735"/>
      <c r="FAK3" s="735"/>
      <c r="FAL3" s="735"/>
      <c r="FAM3" s="735"/>
      <c r="FAN3" s="735"/>
      <c r="FAO3" s="735"/>
      <c r="FAP3" s="735"/>
      <c r="FAQ3" s="735"/>
      <c r="FAR3" s="735"/>
      <c r="FAS3" s="735"/>
      <c r="FAT3" s="735"/>
      <c r="FAU3" s="735"/>
      <c r="FAV3" s="735"/>
      <c r="FAW3" s="735"/>
      <c r="FAX3" s="735"/>
      <c r="FAY3" s="735"/>
      <c r="FAZ3" s="735"/>
      <c r="FBA3" s="735"/>
      <c r="FBB3" s="735"/>
      <c r="FBC3" s="735"/>
      <c r="FBD3" s="735"/>
      <c r="FBE3" s="735"/>
      <c r="FBF3" s="735"/>
      <c r="FBG3" s="735"/>
      <c r="FBH3" s="735"/>
      <c r="FBI3" s="735"/>
      <c r="FBJ3" s="735"/>
      <c r="FBK3" s="735"/>
      <c r="FBL3" s="735"/>
      <c r="FBM3" s="735"/>
      <c r="FBN3" s="735"/>
      <c r="FBO3" s="735"/>
      <c r="FBP3" s="735"/>
      <c r="FBQ3" s="735"/>
      <c r="FBR3" s="735"/>
      <c r="FBS3" s="735"/>
      <c r="FBT3" s="735"/>
      <c r="FBU3" s="735"/>
      <c r="FBV3" s="735"/>
      <c r="FBW3" s="735"/>
      <c r="FBX3" s="735"/>
      <c r="FBY3" s="735"/>
      <c r="FBZ3" s="735"/>
      <c r="FCA3" s="735"/>
      <c r="FCB3" s="735"/>
      <c r="FCC3" s="735"/>
      <c r="FCD3" s="735"/>
      <c r="FCE3" s="735"/>
      <c r="FCF3" s="735"/>
      <c r="FCG3" s="735"/>
      <c r="FCH3" s="735"/>
      <c r="FCI3" s="735"/>
      <c r="FCJ3" s="735"/>
      <c r="FCK3" s="735"/>
      <c r="FCL3" s="735"/>
      <c r="FCM3" s="735"/>
      <c r="FCN3" s="735"/>
      <c r="FCO3" s="735"/>
      <c r="FCP3" s="735"/>
      <c r="FCQ3" s="735"/>
      <c r="FCR3" s="735"/>
      <c r="FCS3" s="735"/>
      <c r="FCT3" s="735"/>
      <c r="FCU3" s="735"/>
      <c r="FCV3" s="735"/>
      <c r="FCW3" s="735"/>
      <c r="FCX3" s="735"/>
      <c r="FCY3" s="735"/>
      <c r="FCZ3" s="735"/>
      <c r="FDA3" s="735"/>
      <c r="FDB3" s="735"/>
      <c r="FDC3" s="735"/>
      <c r="FDD3" s="735"/>
      <c r="FDE3" s="735"/>
      <c r="FDF3" s="735"/>
      <c r="FDG3" s="735"/>
      <c r="FDH3" s="735"/>
      <c r="FDI3" s="735"/>
      <c r="FDJ3" s="735"/>
      <c r="FDK3" s="735"/>
      <c r="FDL3" s="735"/>
      <c r="FDM3" s="735"/>
      <c r="FDN3" s="735"/>
      <c r="FDO3" s="735"/>
      <c r="FDP3" s="735"/>
      <c r="FDQ3" s="735"/>
      <c r="FDR3" s="735"/>
      <c r="FDS3" s="735"/>
      <c r="FDT3" s="735"/>
      <c r="FDU3" s="735"/>
      <c r="FDV3" s="735"/>
      <c r="FDW3" s="735"/>
      <c r="FDX3" s="735"/>
      <c r="FDY3" s="735"/>
      <c r="FDZ3" s="735"/>
      <c r="FEA3" s="735"/>
      <c r="FEB3" s="735"/>
      <c r="FEC3" s="735"/>
      <c r="FED3" s="735"/>
      <c r="FEE3" s="735"/>
      <c r="FEF3" s="735"/>
      <c r="FEG3" s="735"/>
      <c r="FEH3" s="735"/>
      <c r="FEI3" s="735"/>
      <c r="FEJ3" s="735"/>
      <c r="FEK3" s="735"/>
      <c r="FEL3" s="735"/>
      <c r="FEM3" s="735"/>
      <c r="FEN3" s="735"/>
      <c r="FEO3" s="735"/>
      <c r="FEP3" s="735"/>
      <c r="FEQ3" s="735"/>
      <c r="FER3" s="735"/>
      <c r="FES3" s="735"/>
      <c r="FET3" s="735"/>
      <c r="FEU3" s="735"/>
      <c r="FEV3" s="735"/>
      <c r="FEW3" s="735"/>
      <c r="FEX3" s="735"/>
      <c r="FEY3" s="735"/>
      <c r="FEZ3" s="735"/>
      <c r="FFA3" s="735"/>
      <c r="FFB3" s="735"/>
      <c r="FFC3" s="735"/>
      <c r="FFD3" s="735"/>
      <c r="FFE3" s="735"/>
      <c r="FFF3" s="735"/>
      <c r="FFG3" s="735"/>
      <c r="FFH3" s="735"/>
      <c r="FFI3" s="735"/>
      <c r="FFJ3" s="735"/>
      <c r="FFK3" s="735"/>
      <c r="FFL3" s="735"/>
      <c r="FFM3" s="735"/>
      <c r="FFN3" s="735"/>
      <c r="FFO3" s="735"/>
      <c r="FFP3" s="735"/>
      <c r="FFQ3" s="735"/>
      <c r="FFR3" s="735"/>
      <c r="FFS3" s="735"/>
      <c r="FFT3" s="735"/>
      <c r="FFU3" s="735"/>
      <c r="FFV3" s="735"/>
      <c r="FFW3" s="735"/>
      <c r="FFX3" s="735"/>
      <c r="FFY3" s="735"/>
      <c r="FFZ3" s="735"/>
      <c r="FGA3" s="735"/>
      <c r="FGB3" s="735"/>
      <c r="FGC3" s="735"/>
      <c r="FGD3" s="735"/>
      <c r="FGE3" s="735"/>
      <c r="FGF3" s="735"/>
      <c r="FGG3" s="735"/>
      <c r="FGH3" s="735"/>
      <c r="FGI3" s="735"/>
      <c r="FGJ3" s="735"/>
      <c r="FGK3" s="735"/>
      <c r="FGL3" s="735"/>
      <c r="FGM3" s="735"/>
      <c r="FGN3" s="735"/>
      <c r="FGO3" s="735"/>
      <c r="FGP3" s="735"/>
      <c r="FGQ3" s="735"/>
      <c r="FGR3" s="735"/>
      <c r="FGS3" s="735"/>
      <c r="FGT3" s="735"/>
      <c r="FGU3" s="735"/>
      <c r="FGV3" s="735"/>
      <c r="FGW3" s="735"/>
      <c r="FGX3" s="735"/>
      <c r="FGY3" s="735"/>
      <c r="FGZ3" s="735"/>
      <c r="FHA3" s="735"/>
      <c r="FHB3" s="735"/>
      <c r="FHC3" s="735"/>
      <c r="FHD3" s="735"/>
      <c r="FHE3" s="735"/>
      <c r="FHF3" s="735"/>
      <c r="FHG3" s="735"/>
      <c r="FHH3" s="735"/>
      <c r="FHI3" s="735"/>
      <c r="FHJ3" s="735"/>
      <c r="FHK3" s="735"/>
      <c r="FHL3" s="735"/>
      <c r="FHM3" s="735"/>
      <c r="FHN3" s="735"/>
      <c r="FHO3" s="735"/>
      <c r="FHP3" s="735"/>
      <c r="FHQ3" s="735"/>
      <c r="FHR3" s="735"/>
      <c r="FHS3" s="735"/>
      <c r="FHT3" s="735"/>
      <c r="FHU3" s="735"/>
      <c r="FHV3" s="735"/>
      <c r="FHW3" s="735"/>
      <c r="FHX3" s="735"/>
      <c r="FHY3" s="735"/>
      <c r="FHZ3" s="735"/>
      <c r="FIA3" s="735"/>
      <c r="FIB3" s="735"/>
      <c r="FIC3" s="735"/>
      <c r="FID3" s="735"/>
      <c r="FIE3" s="735"/>
      <c r="FIF3" s="735"/>
      <c r="FIG3" s="735"/>
      <c r="FIH3" s="735"/>
      <c r="FII3" s="735"/>
      <c r="FIJ3" s="735"/>
      <c r="FIK3" s="735"/>
      <c r="FIL3" s="735"/>
      <c r="FIM3" s="735"/>
      <c r="FIN3" s="735"/>
      <c r="FIO3" s="735"/>
      <c r="FIP3" s="735"/>
      <c r="FIQ3" s="735"/>
      <c r="FIR3" s="735"/>
      <c r="FIS3" s="735"/>
      <c r="FIT3" s="735"/>
      <c r="FIU3" s="735"/>
      <c r="FIV3" s="735"/>
      <c r="FIW3" s="735"/>
      <c r="FIX3" s="735"/>
      <c r="FIY3" s="735"/>
      <c r="FIZ3" s="735"/>
      <c r="FJA3" s="735"/>
      <c r="FJB3" s="735"/>
      <c r="FJC3" s="735"/>
      <c r="FJD3" s="735"/>
      <c r="FJE3" s="735"/>
      <c r="FJF3" s="735"/>
      <c r="FJG3" s="735"/>
      <c r="FJH3" s="735"/>
      <c r="FJI3" s="735"/>
      <c r="FJJ3" s="735"/>
      <c r="FJK3" s="735"/>
      <c r="FJL3" s="735"/>
      <c r="FJM3" s="735"/>
      <c r="FJN3" s="735"/>
      <c r="FJO3" s="735"/>
      <c r="FJP3" s="735"/>
      <c r="FJQ3" s="735"/>
      <c r="FJR3" s="735"/>
      <c r="FJS3" s="735"/>
      <c r="FJT3" s="735"/>
      <c r="FJU3" s="735"/>
      <c r="FJV3" s="735"/>
      <c r="FJW3" s="735"/>
      <c r="FJX3" s="735"/>
      <c r="FJY3" s="735"/>
      <c r="FJZ3" s="735"/>
      <c r="FKA3" s="735"/>
      <c r="FKB3" s="735"/>
      <c r="FKC3" s="735"/>
      <c r="FKD3" s="735"/>
      <c r="FKE3" s="735"/>
      <c r="FKF3" s="735"/>
      <c r="FKG3" s="735"/>
      <c r="FKH3" s="735"/>
      <c r="FKI3" s="735"/>
      <c r="FKJ3" s="735"/>
      <c r="FKK3" s="735"/>
      <c r="FKL3" s="735"/>
      <c r="FKM3" s="735"/>
      <c r="FKN3" s="735"/>
      <c r="FKO3" s="735"/>
      <c r="FKP3" s="735"/>
      <c r="FKQ3" s="735"/>
      <c r="FKR3" s="735"/>
      <c r="FKS3" s="735"/>
      <c r="FKT3" s="735"/>
      <c r="FKU3" s="735"/>
      <c r="FKV3" s="735"/>
      <c r="FKW3" s="735"/>
      <c r="FKX3" s="735"/>
      <c r="FKY3" s="735"/>
      <c r="FKZ3" s="735"/>
      <c r="FLA3" s="735"/>
      <c r="FLB3" s="735"/>
      <c r="FLC3" s="735"/>
      <c r="FLD3" s="735"/>
      <c r="FLE3" s="735"/>
      <c r="FLF3" s="735"/>
      <c r="FLG3" s="735"/>
      <c r="FLH3" s="735"/>
      <c r="FLI3" s="735"/>
      <c r="FLJ3" s="735"/>
      <c r="FLK3" s="735"/>
      <c r="FLL3" s="735"/>
      <c r="FLM3" s="735"/>
      <c r="FLN3" s="735"/>
      <c r="FLO3" s="735"/>
      <c r="FLP3" s="735"/>
      <c r="FLQ3" s="735"/>
      <c r="FLR3" s="735"/>
      <c r="FLS3" s="735"/>
      <c r="FLT3" s="735"/>
      <c r="FLU3" s="735"/>
      <c r="FLV3" s="735"/>
      <c r="FLW3" s="735"/>
      <c r="FLX3" s="735"/>
      <c r="FLY3" s="735"/>
      <c r="FLZ3" s="735"/>
      <c r="FMA3" s="735"/>
      <c r="FMB3" s="735"/>
      <c r="FMC3" s="735"/>
      <c r="FMD3" s="735"/>
      <c r="FME3" s="735"/>
      <c r="FMF3" s="735"/>
      <c r="FMG3" s="735"/>
      <c r="FMH3" s="735"/>
      <c r="FMI3" s="735"/>
      <c r="FMJ3" s="735"/>
      <c r="FMK3" s="735"/>
      <c r="FML3" s="735"/>
      <c r="FMM3" s="735"/>
      <c r="FMN3" s="735"/>
      <c r="FMO3" s="735"/>
      <c r="FMP3" s="735"/>
      <c r="FMQ3" s="735"/>
      <c r="FMR3" s="735"/>
      <c r="FMS3" s="735"/>
      <c r="FMT3" s="735"/>
      <c r="FMU3" s="735"/>
      <c r="FMV3" s="735"/>
      <c r="FMW3" s="735"/>
      <c r="FMX3" s="735"/>
      <c r="FMY3" s="735"/>
      <c r="FMZ3" s="735"/>
      <c r="FNA3" s="735"/>
      <c r="FNB3" s="735"/>
      <c r="FNC3" s="735"/>
      <c r="FND3" s="735"/>
      <c r="FNE3" s="735"/>
      <c r="FNF3" s="735"/>
      <c r="FNG3" s="735"/>
      <c r="FNH3" s="735"/>
      <c r="FNI3" s="735"/>
      <c r="FNJ3" s="735"/>
      <c r="FNK3" s="735"/>
      <c r="FNL3" s="735"/>
      <c r="FNM3" s="735"/>
      <c r="FNN3" s="735"/>
      <c r="FNO3" s="735"/>
      <c r="FNP3" s="735"/>
      <c r="FNQ3" s="735"/>
      <c r="FNR3" s="735"/>
      <c r="FNS3" s="735"/>
      <c r="FNT3" s="735"/>
      <c r="FNU3" s="735"/>
      <c r="FNV3" s="735"/>
      <c r="FNW3" s="735"/>
      <c r="FNX3" s="735"/>
      <c r="FNY3" s="735"/>
      <c r="FNZ3" s="735"/>
      <c r="FOA3" s="735"/>
      <c r="FOB3" s="735"/>
      <c r="FOC3" s="735"/>
      <c r="FOD3" s="735"/>
      <c r="FOE3" s="735"/>
      <c r="FOF3" s="735"/>
      <c r="FOG3" s="735"/>
      <c r="FOH3" s="735"/>
      <c r="FOI3" s="735"/>
      <c r="FOJ3" s="735"/>
      <c r="FOK3" s="735"/>
      <c r="FOL3" s="735"/>
      <c r="FOM3" s="735"/>
      <c r="FON3" s="735"/>
      <c r="FOO3" s="735"/>
      <c r="FOP3" s="735"/>
      <c r="FOQ3" s="735"/>
      <c r="FOR3" s="735"/>
      <c r="FOS3" s="735"/>
      <c r="FOT3" s="735"/>
      <c r="FOU3" s="735"/>
      <c r="FOV3" s="735"/>
      <c r="FOW3" s="735"/>
      <c r="FOX3" s="735"/>
      <c r="FOY3" s="735"/>
      <c r="FOZ3" s="735"/>
      <c r="FPA3" s="735"/>
      <c r="FPB3" s="735"/>
      <c r="FPC3" s="735"/>
      <c r="FPD3" s="735"/>
      <c r="FPE3" s="735"/>
      <c r="FPF3" s="735"/>
      <c r="FPG3" s="735"/>
      <c r="FPH3" s="735"/>
      <c r="FPI3" s="735"/>
      <c r="FPJ3" s="735"/>
      <c r="FPK3" s="735"/>
      <c r="FPL3" s="735"/>
      <c r="FPM3" s="735"/>
      <c r="FPN3" s="735"/>
      <c r="FPO3" s="735"/>
      <c r="FPP3" s="735"/>
      <c r="FPQ3" s="735"/>
      <c r="FPR3" s="735"/>
      <c r="FPS3" s="735"/>
      <c r="FPT3" s="735"/>
      <c r="FPU3" s="735"/>
      <c r="FPV3" s="735"/>
      <c r="FPW3" s="735"/>
      <c r="FPX3" s="735"/>
      <c r="FPY3" s="735"/>
      <c r="FPZ3" s="735"/>
      <c r="FQA3" s="735"/>
      <c r="FQB3" s="735"/>
      <c r="FQC3" s="735"/>
      <c r="FQD3" s="735"/>
      <c r="FQE3" s="735"/>
      <c r="FQF3" s="735"/>
      <c r="FQG3" s="735"/>
      <c r="FQH3" s="735"/>
      <c r="FQI3" s="735"/>
      <c r="FQJ3" s="735"/>
      <c r="FQK3" s="735"/>
      <c r="FQL3" s="735"/>
      <c r="FQM3" s="735"/>
      <c r="FQN3" s="735"/>
      <c r="FQO3" s="735"/>
      <c r="FQP3" s="735"/>
      <c r="FQQ3" s="735"/>
      <c r="FQR3" s="735"/>
      <c r="FQS3" s="735"/>
      <c r="FQT3" s="735"/>
      <c r="FQU3" s="735"/>
      <c r="FQV3" s="735"/>
      <c r="FQW3" s="735"/>
      <c r="FQX3" s="735"/>
      <c r="FQY3" s="735"/>
      <c r="FQZ3" s="735"/>
      <c r="FRA3" s="735"/>
      <c r="FRB3" s="735"/>
      <c r="FRC3" s="735"/>
      <c r="FRD3" s="735"/>
      <c r="FRE3" s="735"/>
      <c r="FRF3" s="735"/>
      <c r="FRG3" s="735"/>
      <c r="FRH3" s="735"/>
      <c r="FRI3" s="735"/>
      <c r="FRJ3" s="735"/>
      <c r="FRK3" s="735"/>
      <c r="FRL3" s="735"/>
      <c r="FRM3" s="735"/>
      <c r="FRN3" s="735"/>
      <c r="FRO3" s="735"/>
      <c r="FRP3" s="735"/>
      <c r="FRQ3" s="735"/>
      <c r="FRR3" s="735"/>
      <c r="FRS3" s="735"/>
      <c r="FRT3" s="735"/>
      <c r="FRU3" s="735"/>
      <c r="FRV3" s="735"/>
      <c r="FRW3" s="735"/>
      <c r="FRX3" s="735"/>
      <c r="FRY3" s="735"/>
      <c r="FRZ3" s="735"/>
      <c r="FSA3" s="735"/>
      <c r="FSB3" s="735"/>
      <c r="FSC3" s="735"/>
      <c r="FSD3" s="735"/>
      <c r="FSE3" s="735"/>
      <c r="FSF3" s="735"/>
      <c r="FSG3" s="735"/>
      <c r="FSH3" s="735"/>
      <c r="FSI3" s="735"/>
      <c r="FSJ3" s="735"/>
      <c r="FSK3" s="735"/>
      <c r="FSL3" s="735"/>
      <c r="FSM3" s="735"/>
      <c r="FSN3" s="735"/>
      <c r="FSO3" s="735"/>
      <c r="FSP3" s="735"/>
      <c r="FSQ3" s="735"/>
      <c r="FSR3" s="735"/>
      <c r="FSS3" s="735"/>
      <c r="FST3" s="735"/>
      <c r="FSU3" s="735"/>
      <c r="FSV3" s="735"/>
      <c r="FSW3" s="735"/>
      <c r="FSX3" s="735"/>
      <c r="FSY3" s="735"/>
      <c r="FSZ3" s="735"/>
      <c r="FTA3" s="735"/>
      <c r="FTB3" s="735"/>
      <c r="FTC3" s="735"/>
      <c r="FTD3" s="735"/>
      <c r="FTE3" s="735"/>
      <c r="FTF3" s="735"/>
      <c r="FTG3" s="735"/>
      <c r="FTH3" s="735"/>
      <c r="FTI3" s="735"/>
      <c r="FTJ3" s="735"/>
      <c r="FTK3" s="735"/>
      <c r="FTL3" s="735"/>
      <c r="FTM3" s="735"/>
      <c r="FTN3" s="735"/>
      <c r="FTO3" s="735"/>
      <c r="FTP3" s="735"/>
      <c r="FTQ3" s="735"/>
      <c r="FTR3" s="735"/>
      <c r="FTS3" s="735"/>
      <c r="FTT3" s="735"/>
      <c r="FTU3" s="735"/>
      <c r="FTV3" s="735"/>
      <c r="FTW3" s="735"/>
      <c r="FTX3" s="735"/>
      <c r="FTY3" s="735"/>
      <c r="FTZ3" s="735"/>
      <c r="FUA3" s="735"/>
      <c r="FUB3" s="735"/>
      <c r="FUC3" s="735"/>
      <c r="FUD3" s="735"/>
      <c r="FUE3" s="735"/>
      <c r="FUF3" s="735"/>
      <c r="FUG3" s="735"/>
      <c r="FUH3" s="735"/>
      <c r="FUI3" s="735"/>
      <c r="FUJ3" s="735"/>
      <c r="FUK3" s="735"/>
      <c r="FUL3" s="735"/>
      <c r="FUM3" s="735"/>
      <c r="FUN3" s="735"/>
      <c r="FUO3" s="735"/>
      <c r="FUP3" s="735"/>
      <c r="FUQ3" s="735"/>
      <c r="FUR3" s="735"/>
      <c r="FUS3" s="735"/>
      <c r="FUT3" s="735"/>
      <c r="FUU3" s="735"/>
      <c r="FUV3" s="735"/>
      <c r="FUW3" s="735"/>
      <c r="FUX3" s="735"/>
      <c r="FUY3" s="735"/>
      <c r="FUZ3" s="735"/>
      <c r="FVA3" s="735"/>
      <c r="FVB3" s="735"/>
      <c r="FVC3" s="735"/>
      <c r="FVD3" s="735"/>
      <c r="FVE3" s="735"/>
      <c r="FVF3" s="735"/>
      <c r="FVG3" s="735"/>
      <c r="FVH3" s="735"/>
      <c r="FVI3" s="735"/>
      <c r="FVJ3" s="735"/>
      <c r="FVK3" s="735"/>
      <c r="FVL3" s="735"/>
      <c r="FVM3" s="735"/>
      <c r="FVN3" s="735"/>
      <c r="FVO3" s="735"/>
      <c r="FVP3" s="735"/>
      <c r="FVQ3" s="735"/>
      <c r="FVR3" s="735"/>
      <c r="FVS3" s="735"/>
      <c r="FVT3" s="735"/>
      <c r="FVU3" s="735"/>
      <c r="FVV3" s="735"/>
      <c r="FVW3" s="735"/>
      <c r="FVX3" s="735"/>
      <c r="FVY3" s="735"/>
      <c r="FVZ3" s="735"/>
      <c r="FWA3" s="735"/>
      <c r="FWB3" s="735"/>
      <c r="FWC3" s="735"/>
      <c r="FWD3" s="735"/>
      <c r="FWE3" s="735"/>
      <c r="FWF3" s="735"/>
      <c r="FWG3" s="735"/>
      <c r="FWH3" s="735"/>
      <c r="FWI3" s="735"/>
      <c r="FWJ3" s="735"/>
      <c r="FWK3" s="735"/>
      <c r="FWL3" s="735"/>
      <c r="FWM3" s="735"/>
      <c r="FWN3" s="735"/>
      <c r="FWO3" s="735"/>
      <c r="FWP3" s="735"/>
      <c r="FWQ3" s="735"/>
      <c r="FWR3" s="735"/>
      <c r="FWS3" s="735"/>
      <c r="FWT3" s="735"/>
      <c r="FWU3" s="735"/>
      <c r="FWV3" s="735"/>
      <c r="FWW3" s="735"/>
      <c r="FWX3" s="735"/>
      <c r="FWY3" s="735"/>
      <c r="FWZ3" s="735"/>
      <c r="FXA3" s="735"/>
      <c r="FXB3" s="735"/>
      <c r="FXC3" s="735"/>
      <c r="FXD3" s="735"/>
      <c r="FXE3" s="735"/>
      <c r="FXF3" s="735"/>
      <c r="FXG3" s="735"/>
      <c r="FXH3" s="735"/>
      <c r="FXI3" s="735"/>
      <c r="FXJ3" s="735"/>
      <c r="FXK3" s="735"/>
      <c r="FXL3" s="735"/>
      <c r="FXM3" s="735"/>
      <c r="FXN3" s="735"/>
      <c r="FXO3" s="735"/>
      <c r="FXP3" s="735"/>
      <c r="FXQ3" s="735"/>
      <c r="FXR3" s="735"/>
      <c r="FXS3" s="735"/>
      <c r="FXT3" s="735"/>
      <c r="FXU3" s="735"/>
      <c r="FXV3" s="735"/>
      <c r="FXW3" s="735"/>
      <c r="FXX3" s="735"/>
      <c r="FXY3" s="735"/>
      <c r="FXZ3" s="735"/>
      <c r="FYA3" s="735"/>
      <c r="FYB3" s="735"/>
      <c r="FYC3" s="735"/>
      <c r="FYD3" s="735"/>
      <c r="FYE3" s="735"/>
      <c r="FYF3" s="735"/>
      <c r="FYG3" s="735"/>
      <c r="FYH3" s="735"/>
      <c r="FYI3" s="735"/>
      <c r="FYJ3" s="735"/>
      <c r="FYK3" s="735"/>
      <c r="FYL3" s="735"/>
      <c r="FYM3" s="735"/>
      <c r="FYN3" s="735"/>
      <c r="FYO3" s="735"/>
      <c r="FYP3" s="735"/>
      <c r="FYQ3" s="735"/>
      <c r="FYR3" s="735"/>
      <c r="FYS3" s="735"/>
      <c r="FYT3" s="735"/>
      <c r="FYU3" s="735"/>
      <c r="FYV3" s="735"/>
      <c r="FYW3" s="735"/>
      <c r="FYX3" s="735"/>
      <c r="FYY3" s="735"/>
      <c r="FYZ3" s="735"/>
      <c r="FZA3" s="735"/>
      <c r="FZB3" s="735"/>
      <c r="FZC3" s="735"/>
      <c r="FZD3" s="735"/>
      <c r="FZE3" s="735"/>
      <c r="FZF3" s="735"/>
      <c r="FZG3" s="735"/>
      <c r="FZH3" s="735"/>
      <c r="FZI3" s="735"/>
      <c r="FZJ3" s="735"/>
      <c r="FZK3" s="735"/>
      <c r="FZL3" s="735"/>
      <c r="FZM3" s="735"/>
      <c r="FZN3" s="735"/>
      <c r="FZO3" s="735"/>
      <c r="FZP3" s="735"/>
      <c r="FZQ3" s="735"/>
      <c r="FZR3" s="735"/>
      <c r="FZS3" s="735"/>
      <c r="FZT3" s="735"/>
      <c r="FZU3" s="735"/>
      <c r="FZV3" s="735"/>
      <c r="FZW3" s="735"/>
      <c r="FZX3" s="735"/>
      <c r="FZY3" s="735"/>
      <c r="FZZ3" s="735"/>
      <c r="GAA3" s="735"/>
      <c r="GAB3" s="735"/>
      <c r="GAC3" s="735"/>
      <c r="GAD3" s="735"/>
      <c r="GAE3" s="735"/>
      <c r="GAF3" s="735"/>
      <c r="GAG3" s="735"/>
      <c r="GAH3" s="735"/>
      <c r="GAI3" s="735"/>
      <c r="GAJ3" s="735"/>
      <c r="GAK3" s="735"/>
      <c r="GAL3" s="735"/>
      <c r="GAM3" s="735"/>
      <c r="GAN3" s="735"/>
      <c r="GAO3" s="735"/>
      <c r="GAP3" s="735"/>
      <c r="GAQ3" s="735"/>
      <c r="GAR3" s="735"/>
      <c r="GAS3" s="735"/>
      <c r="GAT3" s="735"/>
      <c r="GAU3" s="735"/>
      <c r="GAV3" s="735"/>
      <c r="GAW3" s="735"/>
      <c r="GAX3" s="735"/>
      <c r="GAY3" s="735"/>
      <c r="GAZ3" s="735"/>
      <c r="GBA3" s="735"/>
      <c r="GBB3" s="735"/>
      <c r="GBC3" s="735"/>
      <c r="GBD3" s="735"/>
      <c r="GBE3" s="735"/>
      <c r="GBF3" s="735"/>
      <c r="GBG3" s="735"/>
      <c r="GBH3" s="735"/>
      <c r="GBI3" s="735"/>
      <c r="GBJ3" s="735"/>
      <c r="GBK3" s="735"/>
      <c r="GBL3" s="735"/>
      <c r="GBM3" s="735"/>
      <c r="GBN3" s="735"/>
      <c r="GBO3" s="735"/>
      <c r="GBP3" s="735"/>
      <c r="GBQ3" s="735"/>
      <c r="GBR3" s="735"/>
      <c r="GBS3" s="735"/>
      <c r="GBT3" s="735"/>
      <c r="GBU3" s="735"/>
      <c r="GBV3" s="735"/>
      <c r="GBW3" s="735"/>
      <c r="GBX3" s="735"/>
      <c r="GBY3" s="735"/>
      <c r="GBZ3" s="735"/>
      <c r="GCA3" s="735"/>
      <c r="GCB3" s="735"/>
      <c r="GCC3" s="735"/>
      <c r="GCD3" s="735"/>
      <c r="GCE3" s="735"/>
      <c r="GCF3" s="735"/>
      <c r="GCG3" s="735"/>
      <c r="GCH3" s="735"/>
      <c r="GCI3" s="735"/>
      <c r="GCJ3" s="735"/>
      <c r="GCK3" s="735"/>
      <c r="GCL3" s="735"/>
      <c r="GCM3" s="735"/>
      <c r="GCN3" s="735"/>
      <c r="GCO3" s="735"/>
      <c r="GCP3" s="735"/>
      <c r="GCQ3" s="735"/>
      <c r="GCR3" s="735"/>
      <c r="GCS3" s="735"/>
      <c r="GCT3" s="735"/>
      <c r="GCU3" s="735"/>
      <c r="GCV3" s="735"/>
      <c r="GCW3" s="735"/>
      <c r="GCX3" s="735"/>
      <c r="GCY3" s="735"/>
      <c r="GCZ3" s="735"/>
      <c r="GDA3" s="735"/>
      <c r="GDB3" s="735"/>
      <c r="GDC3" s="735"/>
      <c r="GDD3" s="735"/>
      <c r="GDE3" s="735"/>
      <c r="GDF3" s="735"/>
      <c r="GDG3" s="735"/>
      <c r="GDH3" s="735"/>
      <c r="GDI3" s="735"/>
      <c r="GDJ3" s="735"/>
      <c r="GDK3" s="735"/>
      <c r="GDL3" s="735"/>
      <c r="GDM3" s="735"/>
      <c r="GDN3" s="735"/>
      <c r="GDO3" s="735"/>
      <c r="GDP3" s="735"/>
      <c r="GDQ3" s="735"/>
      <c r="GDR3" s="735"/>
      <c r="GDS3" s="735"/>
      <c r="GDT3" s="735"/>
      <c r="GDU3" s="735"/>
      <c r="GDV3" s="735"/>
      <c r="GDW3" s="735"/>
      <c r="GDX3" s="735"/>
      <c r="GDY3" s="735"/>
      <c r="GDZ3" s="735"/>
      <c r="GEA3" s="735"/>
      <c r="GEB3" s="735"/>
      <c r="GEC3" s="735"/>
      <c r="GED3" s="735"/>
      <c r="GEE3" s="735"/>
      <c r="GEF3" s="735"/>
      <c r="GEG3" s="735"/>
      <c r="GEH3" s="735"/>
      <c r="GEI3" s="735"/>
      <c r="GEJ3" s="735"/>
      <c r="GEK3" s="735"/>
      <c r="GEL3" s="735"/>
      <c r="GEM3" s="735"/>
      <c r="GEN3" s="735"/>
      <c r="GEO3" s="735"/>
      <c r="GEP3" s="735"/>
      <c r="GEQ3" s="735"/>
      <c r="GER3" s="735"/>
      <c r="GES3" s="735"/>
      <c r="GET3" s="735"/>
      <c r="GEU3" s="735"/>
      <c r="GEV3" s="735"/>
      <c r="GEW3" s="735"/>
      <c r="GEX3" s="735"/>
      <c r="GEY3" s="735"/>
      <c r="GEZ3" s="735"/>
      <c r="GFA3" s="735"/>
      <c r="GFB3" s="735"/>
      <c r="GFC3" s="735"/>
      <c r="GFD3" s="735"/>
      <c r="GFE3" s="735"/>
      <c r="GFF3" s="735"/>
      <c r="GFG3" s="735"/>
      <c r="GFH3" s="735"/>
      <c r="GFI3" s="735"/>
      <c r="GFJ3" s="735"/>
      <c r="GFK3" s="735"/>
      <c r="GFL3" s="735"/>
      <c r="GFM3" s="735"/>
      <c r="GFN3" s="735"/>
      <c r="GFO3" s="735"/>
      <c r="GFP3" s="735"/>
      <c r="GFQ3" s="735"/>
      <c r="GFR3" s="735"/>
      <c r="GFS3" s="735"/>
      <c r="GFT3" s="735"/>
      <c r="GFU3" s="735"/>
      <c r="GFV3" s="735"/>
      <c r="GFW3" s="735"/>
      <c r="GFX3" s="735"/>
      <c r="GFY3" s="735"/>
      <c r="GFZ3" s="735"/>
      <c r="GGA3" s="735"/>
      <c r="GGB3" s="735"/>
      <c r="GGC3" s="735"/>
      <c r="GGD3" s="735"/>
      <c r="GGE3" s="735"/>
      <c r="GGF3" s="735"/>
      <c r="GGG3" s="735"/>
      <c r="GGH3" s="735"/>
      <c r="GGI3" s="735"/>
      <c r="GGJ3" s="735"/>
      <c r="GGK3" s="735"/>
      <c r="GGL3" s="735"/>
      <c r="GGM3" s="735"/>
      <c r="GGN3" s="735"/>
      <c r="GGO3" s="735"/>
      <c r="GGP3" s="735"/>
      <c r="GGQ3" s="735"/>
      <c r="GGR3" s="735"/>
      <c r="GGS3" s="735"/>
      <c r="GGT3" s="735"/>
      <c r="GGU3" s="735"/>
      <c r="GGV3" s="735"/>
      <c r="GGW3" s="735"/>
      <c r="GGX3" s="735"/>
      <c r="GGY3" s="735"/>
      <c r="GGZ3" s="735"/>
      <c r="GHA3" s="735"/>
      <c r="GHB3" s="735"/>
      <c r="GHC3" s="735"/>
      <c r="GHD3" s="735"/>
      <c r="GHE3" s="735"/>
      <c r="GHF3" s="735"/>
      <c r="GHG3" s="735"/>
      <c r="GHH3" s="735"/>
      <c r="GHI3" s="735"/>
      <c r="GHJ3" s="735"/>
      <c r="GHK3" s="735"/>
      <c r="GHL3" s="735"/>
      <c r="GHM3" s="735"/>
      <c r="GHN3" s="735"/>
      <c r="GHO3" s="735"/>
      <c r="GHP3" s="735"/>
      <c r="GHQ3" s="735"/>
      <c r="GHR3" s="735"/>
      <c r="GHS3" s="735"/>
      <c r="GHT3" s="735"/>
      <c r="GHU3" s="735"/>
      <c r="GHV3" s="735"/>
      <c r="GHW3" s="735"/>
      <c r="GHX3" s="735"/>
      <c r="GHY3" s="735"/>
      <c r="GHZ3" s="735"/>
      <c r="GIA3" s="735"/>
      <c r="GIB3" s="735"/>
      <c r="GIC3" s="735"/>
      <c r="GID3" s="735"/>
      <c r="GIE3" s="735"/>
      <c r="GIF3" s="735"/>
      <c r="GIG3" s="735"/>
      <c r="GIH3" s="735"/>
      <c r="GII3" s="735"/>
      <c r="GIJ3" s="735"/>
      <c r="GIK3" s="735"/>
      <c r="GIL3" s="735"/>
      <c r="GIM3" s="735"/>
      <c r="GIN3" s="735"/>
      <c r="GIO3" s="735"/>
      <c r="GIP3" s="735"/>
      <c r="GIQ3" s="735"/>
      <c r="GIR3" s="735"/>
      <c r="GIS3" s="735"/>
      <c r="GIT3" s="735"/>
      <c r="GIU3" s="735"/>
      <c r="GIV3" s="735"/>
      <c r="GIW3" s="735"/>
      <c r="GIX3" s="735"/>
      <c r="GIY3" s="735"/>
      <c r="GIZ3" s="735"/>
      <c r="GJA3" s="735"/>
      <c r="GJB3" s="735"/>
      <c r="GJC3" s="735"/>
      <c r="GJD3" s="735"/>
      <c r="GJE3" s="735"/>
      <c r="GJF3" s="735"/>
      <c r="GJG3" s="735"/>
      <c r="GJH3" s="735"/>
      <c r="GJI3" s="735"/>
      <c r="GJJ3" s="735"/>
      <c r="GJK3" s="735"/>
      <c r="GJL3" s="735"/>
      <c r="GJM3" s="735"/>
      <c r="GJN3" s="735"/>
      <c r="GJO3" s="735"/>
      <c r="GJP3" s="735"/>
      <c r="GJQ3" s="735"/>
      <c r="GJR3" s="735"/>
      <c r="GJS3" s="735"/>
      <c r="GJT3" s="735"/>
      <c r="GJU3" s="735"/>
      <c r="GJV3" s="735"/>
      <c r="GJW3" s="735"/>
      <c r="GJX3" s="735"/>
      <c r="GJY3" s="735"/>
      <c r="GJZ3" s="735"/>
      <c r="GKA3" s="735"/>
      <c r="GKB3" s="735"/>
      <c r="GKC3" s="735"/>
      <c r="GKD3" s="735"/>
      <c r="GKE3" s="735"/>
      <c r="GKF3" s="735"/>
      <c r="GKG3" s="735"/>
      <c r="GKH3" s="735"/>
      <c r="GKI3" s="735"/>
      <c r="GKJ3" s="735"/>
      <c r="GKK3" s="735"/>
      <c r="GKL3" s="735"/>
      <c r="GKM3" s="735"/>
      <c r="GKN3" s="735"/>
      <c r="GKO3" s="735"/>
      <c r="GKP3" s="735"/>
      <c r="GKQ3" s="735"/>
      <c r="GKR3" s="735"/>
      <c r="GKS3" s="735"/>
      <c r="GKT3" s="735"/>
      <c r="GKU3" s="735"/>
      <c r="GKV3" s="735"/>
      <c r="GKW3" s="735"/>
      <c r="GKX3" s="735"/>
      <c r="GKY3" s="735"/>
      <c r="GKZ3" s="735"/>
      <c r="GLA3" s="735"/>
      <c r="GLB3" s="735"/>
      <c r="GLC3" s="735"/>
      <c r="GLD3" s="735"/>
      <c r="GLE3" s="735"/>
      <c r="GLF3" s="735"/>
      <c r="GLG3" s="735"/>
      <c r="GLH3" s="735"/>
      <c r="GLI3" s="735"/>
      <c r="GLJ3" s="735"/>
      <c r="GLK3" s="735"/>
      <c r="GLL3" s="735"/>
      <c r="GLM3" s="735"/>
      <c r="GLN3" s="735"/>
      <c r="GLO3" s="735"/>
      <c r="GLP3" s="735"/>
      <c r="GLQ3" s="735"/>
      <c r="GLR3" s="735"/>
      <c r="GLS3" s="735"/>
      <c r="GLT3" s="735"/>
      <c r="GLU3" s="735"/>
      <c r="GLV3" s="735"/>
      <c r="GLW3" s="735"/>
      <c r="GLX3" s="735"/>
      <c r="GLY3" s="735"/>
      <c r="GLZ3" s="735"/>
      <c r="GMA3" s="735"/>
      <c r="GMB3" s="735"/>
      <c r="GMC3" s="735"/>
      <c r="GMD3" s="735"/>
      <c r="GME3" s="735"/>
      <c r="GMF3" s="735"/>
      <c r="GMG3" s="735"/>
      <c r="GMH3" s="735"/>
      <c r="GMI3" s="735"/>
      <c r="GMJ3" s="735"/>
      <c r="GMK3" s="735"/>
      <c r="GML3" s="735"/>
      <c r="GMM3" s="735"/>
      <c r="GMN3" s="735"/>
      <c r="GMO3" s="735"/>
      <c r="GMP3" s="735"/>
      <c r="GMQ3" s="735"/>
      <c r="GMR3" s="735"/>
      <c r="GMS3" s="735"/>
      <c r="GMT3" s="735"/>
      <c r="GMU3" s="735"/>
      <c r="GMV3" s="735"/>
      <c r="GMW3" s="735"/>
      <c r="GMX3" s="735"/>
      <c r="GMY3" s="735"/>
      <c r="GMZ3" s="735"/>
      <c r="GNA3" s="735"/>
      <c r="GNB3" s="735"/>
      <c r="GNC3" s="735"/>
      <c r="GND3" s="735"/>
      <c r="GNE3" s="735"/>
      <c r="GNF3" s="735"/>
      <c r="GNG3" s="735"/>
      <c r="GNH3" s="735"/>
      <c r="GNI3" s="735"/>
      <c r="GNJ3" s="735"/>
      <c r="GNK3" s="735"/>
      <c r="GNL3" s="735"/>
      <c r="GNM3" s="735"/>
      <c r="GNN3" s="735"/>
      <c r="GNO3" s="735"/>
      <c r="GNP3" s="735"/>
      <c r="GNQ3" s="735"/>
      <c r="GNR3" s="735"/>
      <c r="GNS3" s="735"/>
      <c r="GNT3" s="735"/>
      <c r="GNU3" s="735"/>
      <c r="GNV3" s="735"/>
      <c r="GNW3" s="735"/>
      <c r="GNX3" s="735"/>
      <c r="GNY3" s="735"/>
      <c r="GNZ3" s="735"/>
      <c r="GOA3" s="735"/>
      <c r="GOB3" s="735"/>
      <c r="GOC3" s="735"/>
      <c r="GOD3" s="735"/>
      <c r="GOE3" s="735"/>
      <c r="GOF3" s="735"/>
      <c r="GOG3" s="735"/>
      <c r="GOH3" s="735"/>
      <c r="GOI3" s="735"/>
      <c r="GOJ3" s="735"/>
      <c r="GOK3" s="735"/>
      <c r="GOL3" s="735"/>
      <c r="GOM3" s="735"/>
      <c r="GON3" s="735"/>
      <c r="GOO3" s="735"/>
      <c r="GOP3" s="735"/>
      <c r="GOQ3" s="735"/>
      <c r="GOR3" s="735"/>
      <c r="GOS3" s="735"/>
      <c r="GOT3" s="735"/>
      <c r="GOU3" s="735"/>
      <c r="GOV3" s="735"/>
      <c r="GOW3" s="735"/>
      <c r="GOX3" s="735"/>
      <c r="GOY3" s="735"/>
      <c r="GOZ3" s="735"/>
      <c r="GPA3" s="735"/>
      <c r="GPB3" s="735"/>
      <c r="GPC3" s="735"/>
      <c r="GPD3" s="735"/>
      <c r="GPE3" s="735"/>
      <c r="GPF3" s="735"/>
      <c r="GPG3" s="735"/>
      <c r="GPH3" s="735"/>
      <c r="GPI3" s="735"/>
      <c r="GPJ3" s="735"/>
      <c r="GPK3" s="735"/>
      <c r="GPL3" s="735"/>
      <c r="GPM3" s="735"/>
      <c r="GPN3" s="735"/>
      <c r="GPO3" s="735"/>
      <c r="GPP3" s="735"/>
      <c r="GPQ3" s="735"/>
      <c r="GPR3" s="735"/>
      <c r="GPS3" s="735"/>
      <c r="GPT3" s="735"/>
      <c r="GPU3" s="735"/>
      <c r="GPV3" s="735"/>
      <c r="GPW3" s="735"/>
      <c r="GPX3" s="735"/>
      <c r="GPY3" s="735"/>
      <c r="GPZ3" s="735"/>
      <c r="GQA3" s="735"/>
      <c r="GQB3" s="735"/>
      <c r="GQC3" s="735"/>
      <c r="GQD3" s="735"/>
      <c r="GQE3" s="735"/>
      <c r="GQF3" s="735"/>
      <c r="GQG3" s="735"/>
      <c r="GQH3" s="735"/>
      <c r="GQI3" s="735"/>
      <c r="GQJ3" s="735"/>
      <c r="GQK3" s="735"/>
      <c r="GQL3" s="735"/>
      <c r="GQM3" s="735"/>
      <c r="GQN3" s="735"/>
      <c r="GQO3" s="735"/>
      <c r="GQP3" s="735"/>
      <c r="GQQ3" s="735"/>
      <c r="GQR3" s="735"/>
      <c r="GQS3" s="735"/>
      <c r="GQT3" s="735"/>
      <c r="GQU3" s="735"/>
      <c r="GQV3" s="735"/>
      <c r="GQW3" s="735"/>
      <c r="GQX3" s="735"/>
      <c r="GQY3" s="735"/>
      <c r="GQZ3" s="735"/>
      <c r="GRA3" s="735"/>
      <c r="GRB3" s="735"/>
      <c r="GRC3" s="735"/>
      <c r="GRD3" s="735"/>
      <c r="GRE3" s="735"/>
      <c r="GRF3" s="735"/>
      <c r="GRG3" s="735"/>
      <c r="GRH3" s="735"/>
      <c r="GRI3" s="735"/>
      <c r="GRJ3" s="735"/>
      <c r="GRK3" s="735"/>
      <c r="GRL3" s="735"/>
      <c r="GRM3" s="735"/>
      <c r="GRN3" s="735"/>
      <c r="GRO3" s="735"/>
      <c r="GRP3" s="735"/>
      <c r="GRQ3" s="735"/>
      <c r="GRR3" s="735"/>
      <c r="GRS3" s="735"/>
      <c r="GRT3" s="735"/>
      <c r="GRU3" s="735"/>
      <c r="GRV3" s="735"/>
      <c r="GRW3" s="735"/>
      <c r="GRX3" s="735"/>
      <c r="GRY3" s="735"/>
      <c r="GRZ3" s="735"/>
      <c r="GSA3" s="735"/>
      <c r="GSB3" s="735"/>
      <c r="GSC3" s="735"/>
      <c r="GSD3" s="735"/>
      <c r="GSE3" s="735"/>
      <c r="GSF3" s="735"/>
      <c r="GSG3" s="735"/>
      <c r="GSH3" s="735"/>
      <c r="GSI3" s="735"/>
      <c r="GSJ3" s="735"/>
      <c r="GSK3" s="735"/>
      <c r="GSL3" s="735"/>
      <c r="GSM3" s="735"/>
      <c r="GSN3" s="735"/>
      <c r="GSO3" s="735"/>
      <c r="GSP3" s="735"/>
      <c r="GSQ3" s="735"/>
      <c r="GSR3" s="735"/>
      <c r="GSS3" s="735"/>
      <c r="GST3" s="735"/>
      <c r="GSU3" s="735"/>
      <c r="GSV3" s="735"/>
      <c r="GSW3" s="735"/>
      <c r="GSX3" s="735"/>
      <c r="GSY3" s="735"/>
      <c r="GSZ3" s="735"/>
      <c r="GTA3" s="735"/>
      <c r="GTB3" s="735"/>
      <c r="GTC3" s="735"/>
      <c r="GTD3" s="735"/>
      <c r="GTE3" s="735"/>
      <c r="GTF3" s="735"/>
      <c r="GTG3" s="735"/>
      <c r="GTH3" s="735"/>
      <c r="GTI3" s="735"/>
      <c r="GTJ3" s="735"/>
      <c r="GTK3" s="735"/>
      <c r="GTL3" s="735"/>
      <c r="GTM3" s="735"/>
      <c r="GTN3" s="735"/>
      <c r="GTO3" s="735"/>
      <c r="GTP3" s="735"/>
      <c r="GTQ3" s="735"/>
      <c r="GTR3" s="735"/>
      <c r="GTS3" s="735"/>
      <c r="GTT3" s="735"/>
      <c r="GTU3" s="735"/>
      <c r="GTV3" s="735"/>
      <c r="GTW3" s="735"/>
      <c r="GTX3" s="735"/>
      <c r="GTY3" s="735"/>
      <c r="GTZ3" s="735"/>
      <c r="GUA3" s="735"/>
      <c r="GUB3" s="735"/>
      <c r="GUC3" s="735"/>
      <c r="GUD3" s="735"/>
      <c r="GUE3" s="735"/>
      <c r="GUF3" s="735"/>
      <c r="GUG3" s="735"/>
      <c r="GUH3" s="735"/>
      <c r="GUI3" s="735"/>
      <c r="GUJ3" s="735"/>
      <c r="GUK3" s="735"/>
      <c r="GUL3" s="735"/>
      <c r="GUM3" s="735"/>
      <c r="GUN3" s="735"/>
      <c r="GUO3" s="735"/>
      <c r="GUP3" s="735"/>
      <c r="GUQ3" s="735"/>
      <c r="GUR3" s="735"/>
      <c r="GUS3" s="735"/>
      <c r="GUT3" s="735"/>
      <c r="GUU3" s="735"/>
      <c r="GUV3" s="735"/>
      <c r="GUW3" s="735"/>
      <c r="GUX3" s="735"/>
      <c r="GUY3" s="735"/>
      <c r="GUZ3" s="735"/>
      <c r="GVA3" s="735"/>
      <c r="GVB3" s="735"/>
      <c r="GVC3" s="735"/>
      <c r="GVD3" s="735"/>
      <c r="GVE3" s="735"/>
      <c r="GVF3" s="735"/>
      <c r="GVG3" s="735"/>
      <c r="GVH3" s="735"/>
      <c r="GVI3" s="735"/>
      <c r="GVJ3" s="735"/>
      <c r="GVK3" s="735"/>
      <c r="GVL3" s="735"/>
      <c r="GVM3" s="735"/>
      <c r="GVN3" s="735"/>
      <c r="GVO3" s="735"/>
      <c r="GVP3" s="735"/>
      <c r="GVQ3" s="735"/>
      <c r="GVR3" s="735"/>
      <c r="GVS3" s="735"/>
      <c r="GVT3" s="735"/>
      <c r="GVU3" s="735"/>
      <c r="GVV3" s="735"/>
      <c r="GVW3" s="735"/>
      <c r="GVX3" s="735"/>
      <c r="GVY3" s="735"/>
      <c r="GVZ3" s="735"/>
      <c r="GWA3" s="735"/>
      <c r="GWB3" s="735"/>
      <c r="GWC3" s="735"/>
      <c r="GWD3" s="735"/>
      <c r="GWE3" s="735"/>
      <c r="GWF3" s="735"/>
      <c r="GWG3" s="735"/>
      <c r="GWH3" s="735"/>
      <c r="GWI3" s="735"/>
      <c r="GWJ3" s="735"/>
      <c r="GWK3" s="735"/>
      <c r="GWL3" s="735"/>
      <c r="GWM3" s="735"/>
      <c r="GWN3" s="735"/>
      <c r="GWO3" s="735"/>
      <c r="GWP3" s="735"/>
      <c r="GWQ3" s="735"/>
      <c r="GWR3" s="735"/>
      <c r="GWS3" s="735"/>
      <c r="GWT3" s="735"/>
      <c r="GWU3" s="735"/>
      <c r="GWV3" s="735"/>
      <c r="GWW3" s="735"/>
      <c r="GWX3" s="735"/>
      <c r="GWY3" s="735"/>
      <c r="GWZ3" s="735"/>
      <c r="GXA3" s="735"/>
      <c r="GXB3" s="735"/>
      <c r="GXC3" s="735"/>
      <c r="GXD3" s="735"/>
      <c r="GXE3" s="735"/>
      <c r="GXF3" s="735"/>
      <c r="GXG3" s="735"/>
      <c r="GXH3" s="735"/>
      <c r="GXI3" s="735"/>
      <c r="GXJ3" s="735"/>
      <c r="GXK3" s="735"/>
      <c r="GXL3" s="735"/>
      <c r="GXM3" s="735"/>
      <c r="GXN3" s="735"/>
      <c r="GXO3" s="735"/>
      <c r="GXP3" s="735"/>
      <c r="GXQ3" s="735"/>
      <c r="GXR3" s="735"/>
      <c r="GXS3" s="735"/>
      <c r="GXT3" s="735"/>
      <c r="GXU3" s="735"/>
      <c r="GXV3" s="735"/>
      <c r="GXW3" s="735"/>
      <c r="GXX3" s="735"/>
      <c r="GXY3" s="735"/>
      <c r="GXZ3" s="735"/>
      <c r="GYA3" s="735"/>
      <c r="GYB3" s="735"/>
      <c r="GYC3" s="735"/>
      <c r="GYD3" s="735"/>
      <c r="GYE3" s="735"/>
      <c r="GYF3" s="735"/>
      <c r="GYG3" s="735"/>
      <c r="GYH3" s="735"/>
      <c r="GYI3" s="735"/>
      <c r="GYJ3" s="735"/>
      <c r="GYK3" s="735"/>
      <c r="GYL3" s="735"/>
      <c r="GYM3" s="735"/>
      <c r="GYN3" s="735"/>
      <c r="GYO3" s="735"/>
      <c r="GYP3" s="735"/>
      <c r="GYQ3" s="735"/>
      <c r="GYR3" s="735"/>
      <c r="GYS3" s="735"/>
      <c r="GYT3" s="735"/>
      <c r="GYU3" s="735"/>
      <c r="GYV3" s="735"/>
      <c r="GYW3" s="735"/>
      <c r="GYX3" s="735"/>
      <c r="GYY3" s="735"/>
      <c r="GYZ3" s="735"/>
      <c r="GZA3" s="735"/>
      <c r="GZB3" s="735"/>
      <c r="GZC3" s="735"/>
      <c r="GZD3" s="735"/>
      <c r="GZE3" s="735"/>
      <c r="GZF3" s="735"/>
      <c r="GZG3" s="735"/>
      <c r="GZH3" s="735"/>
      <c r="GZI3" s="735"/>
      <c r="GZJ3" s="735"/>
      <c r="GZK3" s="735"/>
      <c r="GZL3" s="735"/>
      <c r="GZM3" s="735"/>
      <c r="GZN3" s="735"/>
      <c r="GZO3" s="735"/>
      <c r="GZP3" s="735"/>
      <c r="GZQ3" s="735"/>
      <c r="GZR3" s="735"/>
      <c r="GZS3" s="735"/>
      <c r="GZT3" s="735"/>
      <c r="GZU3" s="735"/>
      <c r="GZV3" s="735"/>
      <c r="GZW3" s="735"/>
      <c r="GZX3" s="735"/>
      <c r="GZY3" s="735"/>
      <c r="GZZ3" s="735"/>
      <c r="HAA3" s="735"/>
      <c r="HAB3" s="735"/>
      <c r="HAC3" s="735"/>
      <c r="HAD3" s="735"/>
      <c r="HAE3" s="735"/>
      <c r="HAF3" s="735"/>
      <c r="HAG3" s="735"/>
      <c r="HAH3" s="735"/>
      <c r="HAI3" s="735"/>
      <c r="HAJ3" s="735"/>
      <c r="HAK3" s="735"/>
      <c r="HAL3" s="735"/>
      <c r="HAM3" s="735"/>
      <c r="HAN3" s="735"/>
      <c r="HAO3" s="735"/>
      <c r="HAP3" s="735"/>
      <c r="HAQ3" s="735"/>
      <c r="HAR3" s="735"/>
      <c r="HAS3" s="735"/>
      <c r="HAT3" s="735"/>
      <c r="HAU3" s="735"/>
      <c r="HAV3" s="735"/>
      <c r="HAW3" s="735"/>
      <c r="HAX3" s="735"/>
      <c r="HAY3" s="735"/>
      <c r="HAZ3" s="735"/>
      <c r="HBA3" s="735"/>
      <c r="HBB3" s="735"/>
      <c r="HBC3" s="735"/>
      <c r="HBD3" s="735"/>
      <c r="HBE3" s="735"/>
      <c r="HBF3" s="735"/>
      <c r="HBG3" s="735"/>
      <c r="HBH3" s="735"/>
      <c r="HBI3" s="735"/>
      <c r="HBJ3" s="735"/>
      <c r="HBK3" s="735"/>
      <c r="HBL3" s="735"/>
      <c r="HBM3" s="735"/>
      <c r="HBN3" s="735"/>
      <c r="HBO3" s="735"/>
      <c r="HBP3" s="735"/>
      <c r="HBQ3" s="735"/>
      <c r="HBR3" s="735"/>
      <c r="HBS3" s="735"/>
      <c r="HBT3" s="735"/>
      <c r="HBU3" s="735"/>
      <c r="HBV3" s="735"/>
      <c r="HBW3" s="735"/>
      <c r="HBX3" s="735"/>
      <c r="HBY3" s="735"/>
      <c r="HBZ3" s="735"/>
      <c r="HCA3" s="735"/>
      <c r="HCB3" s="735"/>
      <c r="HCC3" s="735"/>
      <c r="HCD3" s="735"/>
      <c r="HCE3" s="735"/>
      <c r="HCF3" s="735"/>
      <c r="HCG3" s="735"/>
      <c r="HCH3" s="735"/>
      <c r="HCI3" s="735"/>
      <c r="HCJ3" s="735"/>
      <c r="HCK3" s="735"/>
      <c r="HCL3" s="735"/>
      <c r="HCM3" s="735"/>
      <c r="HCN3" s="735"/>
      <c r="HCO3" s="735"/>
      <c r="HCP3" s="735"/>
      <c r="HCQ3" s="735"/>
      <c r="HCR3" s="735"/>
      <c r="HCS3" s="735"/>
      <c r="HCT3" s="735"/>
      <c r="HCU3" s="735"/>
      <c r="HCV3" s="735"/>
      <c r="HCW3" s="735"/>
      <c r="HCX3" s="735"/>
      <c r="HCY3" s="735"/>
      <c r="HCZ3" s="735"/>
      <c r="HDA3" s="735"/>
      <c r="HDB3" s="735"/>
      <c r="HDC3" s="735"/>
      <c r="HDD3" s="735"/>
      <c r="HDE3" s="735"/>
      <c r="HDF3" s="735"/>
      <c r="HDG3" s="735"/>
      <c r="HDH3" s="735"/>
      <c r="HDI3" s="735"/>
      <c r="HDJ3" s="735"/>
      <c r="HDK3" s="735"/>
      <c r="HDL3" s="735"/>
      <c r="HDM3" s="735"/>
      <c r="HDN3" s="735"/>
      <c r="HDO3" s="735"/>
      <c r="HDP3" s="735"/>
      <c r="HDQ3" s="735"/>
      <c r="HDR3" s="735"/>
      <c r="HDS3" s="735"/>
      <c r="HDT3" s="735"/>
      <c r="HDU3" s="735"/>
      <c r="HDV3" s="735"/>
      <c r="HDW3" s="735"/>
      <c r="HDX3" s="735"/>
      <c r="HDY3" s="735"/>
      <c r="HDZ3" s="735"/>
      <c r="HEA3" s="735"/>
      <c r="HEB3" s="735"/>
      <c r="HEC3" s="735"/>
      <c r="HED3" s="735"/>
      <c r="HEE3" s="735"/>
      <c r="HEF3" s="735"/>
      <c r="HEG3" s="735"/>
      <c r="HEH3" s="735"/>
      <c r="HEI3" s="735"/>
      <c r="HEJ3" s="735"/>
      <c r="HEK3" s="735"/>
      <c r="HEL3" s="735"/>
      <c r="HEM3" s="735"/>
      <c r="HEN3" s="735"/>
      <c r="HEO3" s="735"/>
      <c r="HEP3" s="735"/>
      <c r="HEQ3" s="735"/>
      <c r="HER3" s="735"/>
      <c r="HES3" s="735"/>
      <c r="HET3" s="735"/>
      <c r="HEU3" s="735"/>
      <c r="HEV3" s="735"/>
      <c r="HEW3" s="735"/>
      <c r="HEX3" s="735"/>
      <c r="HEY3" s="735"/>
      <c r="HEZ3" s="735"/>
      <c r="HFA3" s="735"/>
      <c r="HFB3" s="735"/>
      <c r="HFC3" s="735"/>
      <c r="HFD3" s="735"/>
      <c r="HFE3" s="735"/>
      <c r="HFF3" s="735"/>
      <c r="HFG3" s="735"/>
      <c r="HFH3" s="735"/>
      <c r="HFI3" s="735"/>
      <c r="HFJ3" s="735"/>
      <c r="HFK3" s="735"/>
      <c r="HFL3" s="735"/>
      <c r="HFM3" s="735"/>
      <c r="HFN3" s="735"/>
      <c r="HFO3" s="735"/>
      <c r="HFP3" s="735"/>
      <c r="HFQ3" s="735"/>
      <c r="HFR3" s="735"/>
      <c r="HFS3" s="735"/>
      <c r="HFT3" s="735"/>
      <c r="HFU3" s="735"/>
      <c r="HFV3" s="735"/>
      <c r="HFW3" s="735"/>
      <c r="HFX3" s="735"/>
      <c r="HFY3" s="735"/>
      <c r="HFZ3" s="735"/>
      <c r="HGA3" s="735"/>
      <c r="HGB3" s="735"/>
      <c r="HGC3" s="735"/>
      <c r="HGD3" s="735"/>
      <c r="HGE3" s="735"/>
      <c r="HGF3" s="735"/>
      <c r="HGG3" s="735"/>
      <c r="HGH3" s="735"/>
      <c r="HGI3" s="735"/>
      <c r="HGJ3" s="735"/>
      <c r="HGK3" s="735"/>
      <c r="HGL3" s="735"/>
      <c r="HGM3" s="735"/>
      <c r="HGN3" s="735"/>
      <c r="HGO3" s="735"/>
      <c r="HGP3" s="735"/>
      <c r="HGQ3" s="735"/>
      <c r="HGR3" s="735"/>
      <c r="HGS3" s="735"/>
      <c r="HGT3" s="735"/>
      <c r="HGU3" s="735"/>
      <c r="HGV3" s="735"/>
      <c r="HGW3" s="735"/>
      <c r="HGX3" s="735"/>
      <c r="HGY3" s="735"/>
      <c r="HGZ3" s="735"/>
      <c r="HHA3" s="735"/>
      <c r="HHB3" s="735"/>
      <c r="HHC3" s="735"/>
      <c r="HHD3" s="735"/>
      <c r="HHE3" s="735"/>
      <c r="HHF3" s="735"/>
      <c r="HHG3" s="735"/>
      <c r="HHH3" s="735"/>
      <c r="HHI3" s="735"/>
      <c r="HHJ3" s="735"/>
      <c r="HHK3" s="735"/>
      <c r="HHL3" s="735"/>
      <c r="HHM3" s="735"/>
      <c r="HHN3" s="735"/>
      <c r="HHO3" s="735"/>
      <c r="HHP3" s="735"/>
      <c r="HHQ3" s="735"/>
      <c r="HHR3" s="735"/>
      <c r="HHS3" s="735"/>
      <c r="HHT3" s="735"/>
      <c r="HHU3" s="735"/>
      <c r="HHV3" s="735"/>
      <c r="HHW3" s="735"/>
      <c r="HHX3" s="735"/>
      <c r="HHY3" s="735"/>
      <c r="HHZ3" s="735"/>
      <c r="HIA3" s="735"/>
      <c r="HIB3" s="735"/>
      <c r="HIC3" s="735"/>
      <c r="HID3" s="735"/>
      <c r="HIE3" s="735"/>
      <c r="HIF3" s="735"/>
      <c r="HIG3" s="735"/>
      <c r="HIH3" s="735"/>
      <c r="HII3" s="735"/>
      <c r="HIJ3" s="735"/>
      <c r="HIK3" s="735"/>
      <c r="HIL3" s="735"/>
      <c r="HIM3" s="735"/>
      <c r="HIN3" s="735"/>
      <c r="HIO3" s="735"/>
      <c r="HIP3" s="735"/>
      <c r="HIQ3" s="735"/>
      <c r="HIR3" s="735"/>
      <c r="HIS3" s="735"/>
      <c r="HIT3" s="735"/>
      <c r="HIU3" s="735"/>
      <c r="HIV3" s="735"/>
      <c r="HIW3" s="735"/>
      <c r="HIX3" s="735"/>
      <c r="HIY3" s="735"/>
      <c r="HIZ3" s="735"/>
      <c r="HJA3" s="735"/>
      <c r="HJB3" s="735"/>
      <c r="HJC3" s="735"/>
      <c r="HJD3" s="735"/>
      <c r="HJE3" s="735"/>
      <c r="HJF3" s="735"/>
      <c r="HJG3" s="735"/>
      <c r="HJH3" s="735"/>
      <c r="HJI3" s="735"/>
      <c r="HJJ3" s="735"/>
      <c r="HJK3" s="735"/>
      <c r="HJL3" s="735"/>
      <c r="HJM3" s="735"/>
      <c r="HJN3" s="735"/>
      <c r="HJO3" s="735"/>
      <c r="HJP3" s="735"/>
      <c r="HJQ3" s="735"/>
      <c r="HJR3" s="735"/>
      <c r="HJS3" s="735"/>
      <c r="HJT3" s="735"/>
      <c r="HJU3" s="735"/>
      <c r="HJV3" s="735"/>
      <c r="HJW3" s="735"/>
      <c r="HJX3" s="735"/>
      <c r="HJY3" s="735"/>
      <c r="HJZ3" s="735"/>
      <c r="HKA3" s="735"/>
      <c r="HKB3" s="735"/>
      <c r="HKC3" s="735"/>
      <c r="HKD3" s="735"/>
      <c r="HKE3" s="735"/>
      <c r="HKF3" s="735"/>
      <c r="HKG3" s="735"/>
      <c r="HKH3" s="735"/>
      <c r="HKI3" s="735"/>
      <c r="HKJ3" s="735"/>
      <c r="HKK3" s="735"/>
      <c r="HKL3" s="735"/>
      <c r="HKM3" s="735"/>
      <c r="HKN3" s="735"/>
      <c r="HKO3" s="735"/>
      <c r="HKP3" s="735"/>
      <c r="HKQ3" s="735"/>
      <c r="HKR3" s="735"/>
      <c r="HKS3" s="735"/>
      <c r="HKT3" s="735"/>
      <c r="HKU3" s="735"/>
      <c r="HKV3" s="735"/>
      <c r="HKW3" s="735"/>
      <c r="HKX3" s="735"/>
      <c r="HKY3" s="735"/>
      <c r="HKZ3" s="735"/>
      <c r="HLA3" s="735"/>
      <c r="HLB3" s="735"/>
      <c r="HLC3" s="735"/>
      <c r="HLD3" s="735"/>
      <c r="HLE3" s="735"/>
      <c r="HLF3" s="735"/>
      <c r="HLG3" s="735"/>
      <c r="HLH3" s="735"/>
      <c r="HLI3" s="735"/>
      <c r="HLJ3" s="735"/>
      <c r="HLK3" s="735"/>
      <c r="HLL3" s="735"/>
      <c r="HLM3" s="735"/>
      <c r="HLN3" s="735"/>
      <c r="HLO3" s="735"/>
      <c r="HLP3" s="735"/>
      <c r="HLQ3" s="735"/>
      <c r="HLR3" s="735"/>
      <c r="HLS3" s="735"/>
      <c r="HLT3" s="735"/>
      <c r="HLU3" s="735"/>
      <c r="HLV3" s="735"/>
      <c r="HLW3" s="735"/>
      <c r="HLX3" s="735"/>
      <c r="HLY3" s="735"/>
      <c r="HLZ3" s="735"/>
      <c r="HMA3" s="735"/>
      <c r="HMB3" s="735"/>
      <c r="HMC3" s="735"/>
      <c r="HMD3" s="735"/>
      <c r="HME3" s="735"/>
      <c r="HMF3" s="735"/>
      <c r="HMG3" s="735"/>
      <c r="HMH3" s="735"/>
      <c r="HMI3" s="735"/>
      <c r="HMJ3" s="735"/>
      <c r="HMK3" s="735"/>
      <c r="HML3" s="735"/>
      <c r="HMM3" s="735"/>
      <c r="HMN3" s="735"/>
      <c r="HMO3" s="735"/>
      <c r="HMP3" s="735"/>
      <c r="HMQ3" s="735"/>
      <c r="HMR3" s="735"/>
      <c r="HMS3" s="735"/>
      <c r="HMT3" s="735"/>
      <c r="HMU3" s="735"/>
      <c r="HMV3" s="735"/>
      <c r="HMW3" s="735"/>
      <c r="HMX3" s="735"/>
      <c r="HMY3" s="735"/>
      <c r="HMZ3" s="735"/>
      <c r="HNA3" s="735"/>
      <c r="HNB3" s="735"/>
      <c r="HNC3" s="735"/>
      <c r="HND3" s="735"/>
      <c r="HNE3" s="735"/>
      <c r="HNF3" s="735"/>
      <c r="HNG3" s="735"/>
      <c r="HNH3" s="735"/>
      <c r="HNI3" s="735"/>
      <c r="HNJ3" s="735"/>
      <c r="HNK3" s="735"/>
      <c r="HNL3" s="735"/>
      <c r="HNM3" s="735"/>
      <c r="HNN3" s="735"/>
      <c r="HNO3" s="735"/>
      <c r="HNP3" s="735"/>
      <c r="HNQ3" s="735"/>
      <c r="HNR3" s="735"/>
      <c r="HNS3" s="735"/>
      <c r="HNT3" s="735"/>
      <c r="HNU3" s="735"/>
      <c r="HNV3" s="735"/>
      <c r="HNW3" s="735"/>
      <c r="HNX3" s="735"/>
      <c r="HNY3" s="735"/>
      <c r="HNZ3" s="735"/>
      <c r="HOA3" s="735"/>
      <c r="HOB3" s="735"/>
      <c r="HOC3" s="735"/>
      <c r="HOD3" s="735"/>
      <c r="HOE3" s="735"/>
      <c r="HOF3" s="735"/>
      <c r="HOG3" s="735"/>
      <c r="HOH3" s="735"/>
      <c r="HOI3" s="735"/>
      <c r="HOJ3" s="735"/>
      <c r="HOK3" s="735"/>
      <c r="HOL3" s="735"/>
      <c r="HOM3" s="735"/>
      <c r="HON3" s="735"/>
      <c r="HOO3" s="735"/>
      <c r="HOP3" s="735"/>
      <c r="HOQ3" s="735"/>
      <c r="HOR3" s="735"/>
      <c r="HOS3" s="735"/>
      <c r="HOT3" s="735"/>
      <c r="HOU3" s="735"/>
      <c r="HOV3" s="735"/>
      <c r="HOW3" s="735"/>
      <c r="HOX3" s="735"/>
      <c r="HOY3" s="735"/>
      <c r="HOZ3" s="735"/>
      <c r="HPA3" s="735"/>
      <c r="HPB3" s="735"/>
      <c r="HPC3" s="735"/>
      <c r="HPD3" s="735"/>
      <c r="HPE3" s="735"/>
      <c r="HPF3" s="735"/>
      <c r="HPG3" s="735"/>
      <c r="HPH3" s="735"/>
      <c r="HPI3" s="735"/>
      <c r="HPJ3" s="735"/>
      <c r="HPK3" s="735"/>
      <c r="HPL3" s="735"/>
      <c r="HPM3" s="735"/>
      <c r="HPN3" s="735"/>
      <c r="HPO3" s="735"/>
      <c r="HPP3" s="735"/>
      <c r="HPQ3" s="735"/>
      <c r="HPR3" s="735"/>
      <c r="HPS3" s="735"/>
      <c r="HPT3" s="735"/>
      <c r="HPU3" s="735"/>
      <c r="HPV3" s="735"/>
      <c r="HPW3" s="735"/>
      <c r="HPX3" s="735"/>
      <c r="HPY3" s="735"/>
      <c r="HPZ3" s="735"/>
      <c r="HQA3" s="735"/>
      <c r="HQB3" s="735"/>
      <c r="HQC3" s="735"/>
      <c r="HQD3" s="735"/>
      <c r="HQE3" s="735"/>
      <c r="HQF3" s="735"/>
      <c r="HQG3" s="735"/>
      <c r="HQH3" s="735"/>
      <c r="HQI3" s="735"/>
      <c r="HQJ3" s="735"/>
      <c r="HQK3" s="735"/>
      <c r="HQL3" s="735"/>
      <c r="HQM3" s="735"/>
      <c r="HQN3" s="735"/>
      <c r="HQO3" s="735"/>
      <c r="HQP3" s="735"/>
      <c r="HQQ3" s="735"/>
      <c r="HQR3" s="735"/>
      <c r="HQS3" s="735"/>
      <c r="HQT3" s="735"/>
      <c r="HQU3" s="735"/>
      <c r="HQV3" s="735"/>
      <c r="HQW3" s="735"/>
      <c r="HQX3" s="735"/>
      <c r="HQY3" s="735"/>
      <c r="HQZ3" s="735"/>
      <c r="HRA3" s="735"/>
      <c r="HRB3" s="735"/>
      <c r="HRC3" s="735"/>
      <c r="HRD3" s="735"/>
      <c r="HRE3" s="735"/>
      <c r="HRF3" s="735"/>
      <c r="HRG3" s="735"/>
      <c r="HRH3" s="735"/>
      <c r="HRI3" s="735"/>
      <c r="HRJ3" s="735"/>
      <c r="HRK3" s="735"/>
      <c r="HRL3" s="735"/>
      <c r="HRM3" s="735"/>
      <c r="HRN3" s="735"/>
      <c r="HRO3" s="735"/>
      <c r="HRP3" s="735"/>
      <c r="HRQ3" s="735"/>
      <c r="HRR3" s="735"/>
      <c r="HRS3" s="735"/>
      <c r="HRT3" s="735"/>
      <c r="HRU3" s="735"/>
      <c r="HRV3" s="735"/>
      <c r="HRW3" s="735"/>
      <c r="HRX3" s="735"/>
      <c r="HRY3" s="735"/>
      <c r="HRZ3" s="735"/>
      <c r="HSA3" s="735"/>
      <c r="HSB3" s="735"/>
      <c r="HSC3" s="735"/>
      <c r="HSD3" s="735"/>
      <c r="HSE3" s="735"/>
      <c r="HSF3" s="735"/>
      <c r="HSG3" s="735"/>
      <c r="HSH3" s="735"/>
      <c r="HSI3" s="735"/>
      <c r="HSJ3" s="735"/>
      <c r="HSK3" s="735"/>
      <c r="HSL3" s="735"/>
      <c r="HSM3" s="735"/>
      <c r="HSN3" s="735"/>
      <c r="HSO3" s="735"/>
      <c r="HSP3" s="735"/>
      <c r="HSQ3" s="735"/>
      <c r="HSR3" s="735"/>
      <c r="HSS3" s="735"/>
      <c r="HST3" s="735"/>
      <c r="HSU3" s="735"/>
      <c r="HSV3" s="735"/>
      <c r="HSW3" s="735"/>
      <c r="HSX3" s="735"/>
      <c r="HSY3" s="735"/>
      <c r="HSZ3" s="735"/>
      <c r="HTA3" s="735"/>
      <c r="HTB3" s="735"/>
      <c r="HTC3" s="735"/>
      <c r="HTD3" s="735"/>
      <c r="HTE3" s="735"/>
      <c r="HTF3" s="735"/>
      <c r="HTG3" s="735"/>
      <c r="HTH3" s="735"/>
      <c r="HTI3" s="735"/>
      <c r="HTJ3" s="735"/>
      <c r="HTK3" s="735"/>
      <c r="HTL3" s="735"/>
      <c r="HTM3" s="735"/>
      <c r="HTN3" s="735"/>
      <c r="HTO3" s="735"/>
      <c r="HTP3" s="735"/>
      <c r="HTQ3" s="735"/>
      <c r="HTR3" s="735"/>
      <c r="HTS3" s="735"/>
      <c r="HTT3" s="735"/>
      <c r="HTU3" s="735"/>
      <c r="HTV3" s="735"/>
      <c r="HTW3" s="735"/>
      <c r="HTX3" s="735"/>
      <c r="HTY3" s="735"/>
      <c r="HTZ3" s="735"/>
      <c r="HUA3" s="735"/>
      <c r="HUB3" s="735"/>
      <c r="HUC3" s="735"/>
      <c r="HUD3" s="735"/>
      <c r="HUE3" s="735"/>
      <c r="HUF3" s="735"/>
      <c r="HUG3" s="735"/>
      <c r="HUH3" s="735"/>
      <c r="HUI3" s="735"/>
      <c r="HUJ3" s="735"/>
      <c r="HUK3" s="735"/>
      <c r="HUL3" s="735"/>
      <c r="HUM3" s="735"/>
      <c r="HUN3" s="735"/>
      <c r="HUO3" s="735"/>
      <c r="HUP3" s="735"/>
      <c r="HUQ3" s="735"/>
      <c r="HUR3" s="735"/>
      <c r="HUS3" s="735"/>
      <c r="HUT3" s="735"/>
      <c r="HUU3" s="735"/>
      <c r="HUV3" s="735"/>
      <c r="HUW3" s="735"/>
      <c r="HUX3" s="735"/>
      <c r="HUY3" s="735"/>
      <c r="HUZ3" s="735"/>
      <c r="HVA3" s="735"/>
      <c r="HVB3" s="735"/>
      <c r="HVC3" s="735"/>
      <c r="HVD3" s="735"/>
      <c r="HVE3" s="735"/>
      <c r="HVF3" s="735"/>
      <c r="HVG3" s="735"/>
      <c r="HVH3" s="735"/>
      <c r="HVI3" s="735"/>
      <c r="HVJ3" s="735"/>
      <c r="HVK3" s="735"/>
      <c r="HVL3" s="735"/>
      <c r="HVM3" s="735"/>
      <c r="HVN3" s="735"/>
      <c r="HVO3" s="735"/>
      <c r="HVP3" s="735"/>
      <c r="HVQ3" s="735"/>
      <c r="HVR3" s="735"/>
      <c r="HVS3" s="735"/>
      <c r="HVT3" s="735"/>
      <c r="HVU3" s="735"/>
      <c r="HVV3" s="735"/>
      <c r="HVW3" s="735"/>
      <c r="HVX3" s="735"/>
      <c r="HVY3" s="735"/>
      <c r="HVZ3" s="735"/>
      <c r="HWA3" s="735"/>
      <c r="HWB3" s="735"/>
      <c r="HWC3" s="735"/>
      <c r="HWD3" s="735"/>
      <c r="HWE3" s="735"/>
      <c r="HWF3" s="735"/>
      <c r="HWG3" s="735"/>
      <c r="HWH3" s="735"/>
      <c r="HWI3" s="735"/>
      <c r="HWJ3" s="735"/>
      <c r="HWK3" s="735"/>
      <c r="HWL3" s="735"/>
      <c r="HWM3" s="735"/>
      <c r="HWN3" s="735"/>
      <c r="HWO3" s="735"/>
      <c r="HWP3" s="735"/>
      <c r="HWQ3" s="735"/>
      <c r="HWR3" s="735"/>
      <c r="HWS3" s="735"/>
      <c r="HWT3" s="735"/>
      <c r="HWU3" s="735"/>
      <c r="HWV3" s="735"/>
      <c r="HWW3" s="735"/>
      <c r="HWX3" s="735"/>
      <c r="HWY3" s="735"/>
      <c r="HWZ3" s="735"/>
      <c r="HXA3" s="735"/>
      <c r="HXB3" s="735"/>
      <c r="HXC3" s="735"/>
      <c r="HXD3" s="735"/>
      <c r="HXE3" s="735"/>
      <c r="HXF3" s="735"/>
      <c r="HXG3" s="735"/>
      <c r="HXH3" s="735"/>
      <c r="HXI3" s="735"/>
      <c r="HXJ3" s="735"/>
      <c r="HXK3" s="735"/>
      <c r="HXL3" s="735"/>
      <c r="HXM3" s="735"/>
      <c r="HXN3" s="735"/>
      <c r="HXO3" s="735"/>
      <c r="HXP3" s="735"/>
      <c r="HXQ3" s="735"/>
      <c r="HXR3" s="735"/>
      <c r="HXS3" s="735"/>
      <c r="HXT3" s="735"/>
      <c r="HXU3" s="735"/>
      <c r="HXV3" s="735"/>
      <c r="HXW3" s="735"/>
      <c r="HXX3" s="735"/>
      <c r="HXY3" s="735"/>
      <c r="HXZ3" s="735"/>
      <c r="HYA3" s="735"/>
      <c r="HYB3" s="735"/>
      <c r="HYC3" s="735"/>
      <c r="HYD3" s="735"/>
      <c r="HYE3" s="735"/>
      <c r="HYF3" s="735"/>
      <c r="HYG3" s="735"/>
      <c r="HYH3" s="735"/>
      <c r="HYI3" s="735"/>
      <c r="HYJ3" s="735"/>
      <c r="HYK3" s="735"/>
      <c r="HYL3" s="735"/>
      <c r="HYM3" s="735"/>
      <c r="HYN3" s="735"/>
      <c r="HYO3" s="735"/>
      <c r="HYP3" s="735"/>
      <c r="HYQ3" s="735"/>
      <c r="HYR3" s="735"/>
      <c r="HYS3" s="735"/>
      <c r="HYT3" s="735"/>
      <c r="HYU3" s="735"/>
      <c r="HYV3" s="735"/>
      <c r="HYW3" s="735"/>
      <c r="HYX3" s="735"/>
      <c r="HYY3" s="735"/>
      <c r="HYZ3" s="735"/>
      <c r="HZA3" s="735"/>
      <c r="HZB3" s="735"/>
      <c r="HZC3" s="735"/>
      <c r="HZD3" s="735"/>
      <c r="HZE3" s="735"/>
      <c r="HZF3" s="735"/>
      <c r="HZG3" s="735"/>
      <c r="HZH3" s="735"/>
      <c r="HZI3" s="735"/>
      <c r="HZJ3" s="735"/>
      <c r="HZK3" s="735"/>
      <c r="HZL3" s="735"/>
      <c r="HZM3" s="735"/>
      <c r="HZN3" s="735"/>
      <c r="HZO3" s="735"/>
      <c r="HZP3" s="735"/>
      <c r="HZQ3" s="735"/>
      <c r="HZR3" s="735"/>
      <c r="HZS3" s="735"/>
      <c r="HZT3" s="735"/>
      <c r="HZU3" s="735"/>
      <c r="HZV3" s="735"/>
      <c r="HZW3" s="735"/>
      <c r="HZX3" s="735"/>
      <c r="HZY3" s="735"/>
      <c r="HZZ3" s="735"/>
      <c r="IAA3" s="735"/>
      <c r="IAB3" s="735"/>
      <c r="IAC3" s="735"/>
      <c r="IAD3" s="735"/>
      <c r="IAE3" s="735"/>
      <c r="IAF3" s="735"/>
      <c r="IAG3" s="735"/>
      <c r="IAH3" s="735"/>
      <c r="IAI3" s="735"/>
      <c r="IAJ3" s="735"/>
      <c r="IAK3" s="735"/>
      <c r="IAL3" s="735"/>
      <c r="IAM3" s="735"/>
      <c r="IAN3" s="735"/>
      <c r="IAO3" s="735"/>
      <c r="IAP3" s="735"/>
      <c r="IAQ3" s="735"/>
      <c r="IAR3" s="735"/>
      <c r="IAS3" s="735"/>
      <c r="IAT3" s="735"/>
      <c r="IAU3" s="735"/>
      <c r="IAV3" s="735"/>
      <c r="IAW3" s="735"/>
      <c r="IAX3" s="735"/>
      <c r="IAY3" s="735"/>
      <c r="IAZ3" s="735"/>
      <c r="IBA3" s="735"/>
      <c r="IBB3" s="735"/>
      <c r="IBC3" s="735"/>
      <c r="IBD3" s="735"/>
      <c r="IBE3" s="735"/>
      <c r="IBF3" s="735"/>
      <c r="IBG3" s="735"/>
      <c r="IBH3" s="735"/>
      <c r="IBI3" s="735"/>
      <c r="IBJ3" s="735"/>
      <c r="IBK3" s="735"/>
      <c r="IBL3" s="735"/>
      <c r="IBM3" s="735"/>
      <c r="IBN3" s="735"/>
      <c r="IBO3" s="735"/>
      <c r="IBP3" s="735"/>
      <c r="IBQ3" s="735"/>
      <c r="IBR3" s="735"/>
      <c r="IBS3" s="735"/>
      <c r="IBT3" s="735"/>
      <c r="IBU3" s="735"/>
      <c r="IBV3" s="735"/>
      <c r="IBW3" s="735"/>
      <c r="IBX3" s="735"/>
      <c r="IBY3" s="735"/>
      <c r="IBZ3" s="735"/>
      <c r="ICA3" s="735"/>
      <c r="ICB3" s="735"/>
      <c r="ICC3" s="735"/>
      <c r="ICD3" s="735"/>
      <c r="ICE3" s="735"/>
      <c r="ICF3" s="735"/>
      <c r="ICG3" s="735"/>
      <c r="ICH3" s="735"/>
      <c r="ICI3" s="735"/>
      <c r="ICJ3" s="735"/>
      <c r="ICK3" s="735"/>
      <c r="ICL3" s="735"/>
      <c r="ICM3" s="735"/>
      <c r="ICN3" s="735"/>
      <c r="ICO3" s="735"/>
      <c r="ICP3" s="735"/>
      <c r="ICQ3" s="735"/>
      <c r="ICR3" s="735"/>
      <c r="ICS3" s="735"/>
      <c r="ICT3" s="735"/>
      <c r="ICU3" s="735"/>
      <c r="ICV3" s="735"/>
      <c r="ICW3" s="735"/>
      <c r="ICX3" s="735"/>
      <c r="ICY3" s="735"/>
      <c r="ICZ3" s="735"/>
      <c r="IDA3" s="735"/>
      <c r="IDB3" s="735"/>
      <c r="IDC3" s="735"/>
      <c r="IDD3" s="735"/>
      <c r="IDE3" s="735"/>
      <c r="IDF3" s="735"/>
      <c r="IDG3" s="735"/>
      <c r="IDH3" s="735"/>
      <c r="IDI3" s="735"/>
      <c r="IDJ3" s="735"/>
      <c r="IDK3" s="735"/>
      <c r="IDL3" s="735"/>
      <c r="IDM3" s="735"/>
      <c r="IDN3" s="735"/>
      <c r="IDO3" s="735"/>
      <c r="IDP3" s="735"/>
      <c r="IDQ3" s="735"/>
      <c r="IDR3" s="735"/>
      <c r="IDS3" s="735"/>
      <c r="IDT3" s="735"/>
      <c r="IDU3" s="735"/>
      <c r="IDV3" s="735"/>
      <c r="IDW3" s="735"/>
      <c r="IDX3" s="735"/>
      <c r="IDY3" s="735"/>
      <c r="IDZ3" s="735"/>
      <c r="IEA3" s="735"/>
      <c r="IEB3" s="735"/>
      <c r="IEC3" s="735"/>
      <c r="IED3" s="735"/>
      <c r="IEE3" s="735"/>
      <c r="IEF3" s="735"/>
      <c r="IEG3" s="735"/>
      <c r="IEH3" s="735"/>
      <c r="IEI3" s="735"/>
      <c r="IEJ3" s="735"/>
      <c r="IEK3" s="735"/>
      <c r="IEL3" s="735"/>
      <c r="IEM3" s="735"/>
      <c r="IEN3" s="735"/>
      <c r="IEO3" s="735"/>
      <c r="IEP3" s="735"/>
      <c r="IEQ3" s="735"/>
      <c r="IER3" s="735"/>
      <c r="IES3" s="735"/>
      <c r="IET3" s="735"/>
      <c r="IEU3" s="735"/>
      <c r="IEV3" s="735"/>
      <c r="IEW3" s="735"/>
      <c r="IEX3" s="735"/>
      <c r="IEY3" s="735"/>
      <c r="IEZ3" s="735"/>
      <c r="IFA3" s="735"/>
      <c r="IFB3" s="735"/>
      <c r="IFC3" s="735"/>
      <c r="IFD3" s="735"/>
      <c r="IFE3" s="735"/>
      <c r="IFF3" s="735"/>
      <c r="IFG3" s="735"/>
      <c r="IFH3" s="735"/>
      <c r="IFI3" s="735"/>
      <c r="IFJ3" s="735"/>
      <c r="IFK3" s="735"/>
      <c r="IFL3" s="735"/>
      <c r="IFM3" s="735"/>
      <c r="IFN3" s="735"/>
      <c r="IFO3" s="735"/>
      <c r="IFP3" s="735"/>
      <c r="IFQ3" s="735"/>
      <c r="IFR3" s="735"/>
      <c r="IFS3" s="735"/>
      <c r="IFT3" s="735"/>
      <c r="IFU3" s="735"/>
      <c r="IFV3" s="735"/>
      <c r="IFW3" s="735"/>
      <c r="IFX3" s="735"/>
      <c r="IFY3" s="735"/>
      <c r="IFZ3" s="735"/>
      <c r="IGA3" s="735"/>
      <c r="IGB3" s="735"/>
      <c r="IGC3" s="735"/>
      <c r="IGD3" s="735"/>
      <c r="IGE3" s="735"/>
      <c r="IGF3" s="735"/>
      <c r="IGG3" s="735"/>
      <c r="IGH3" s="735"/>
      <c r="IGI3" s="735"/>
      <c r="IGJ3" s="735"/>
      <c r="IGK3" s="735"/>
      <c r="IGL3" s="735"/>
      <c r="IGM3" s="735"/>
      <c r="IGN3" s="735"/>
      <c r="IGO3" s="735"/>
      <c r="IGP3" s="735"/>
      <c r="IGQ3" s="735"/>
      <c r="IGR3" s="735"/>
      <c r="IGS3" s="735"/>
      <c r="IGT3" s="735"/>
      <c r="IGU3" s="735"/>
      <c r="IGV3" s="735"/>
      <c r="IGW3" s="735"/>
      <c r="IGX3" s="735"/>
      <c r="IGY3" s="735"/>
      <c r="IGZ3" s="735"/>
      <c r="IHA3" s="735"/>
      <c r="IHB3" s="735"/>
      <c r="IHC3" s="735"/>
      <c r="IHD3" s="735"/>
      <c r="IHE3" s="735"/>
      <c r="IHF3" s="735"/>
      <c r="IHG3" s="735"/>
      <c r="IHH3" s="735"/>
      <c r="IHI3" s="735"/>
      <c r="IHJ3" s="735"/>
      <c r="IHK3" s="735"/>
      <c r="IHL3" s="735"/>
      <c r="IHM3" s="735"/>
      <c r="IHN3" s="735"/>
      <c r="IHO3" s="735"/>
      <c r="IHP3" s="735"/>
      <c r="IHQ3" s="735"/>
      <c r="IHR3" s="735"/>
      <c r="IHS3" s="735"/>
      <c r="IHT3" s="735"/>
      <c r="IHU3" s="735"/>
      <c r="IHV3" s="735"/>
      <c r="IHW3" s="735"/>
      <c r="IHX3" s="735"/>
      <c r="IHY3" s="735"/>
      <c r="IHZ3" s="735"/>
      <c r="IIA3" s="735"/>
      <c r="IIB3" s="735"/>
      <c r="IIC3" s="735"/>
      <c r="IID3" s="735"/>
      <c r="IIE3" s="735"/>
      <c r="IIF3" s="735"/>
      <c r="IIG3" s="735"/>
      <c r="IIH3" s="735"/>
      <c r="III3" s="735"/>
      <c r="IIJ3" s="735"/>
      <c r="IIK3" s="735"/>
      <c r="IIL3" s="735"/>
      <c r="IIM3" s="735"/>
      <c r="IIN3" s="735"/>
      <c r="IIO3" s="735"/>
      <c r="IIP3" s="735"/>
      <c r="IIQ3" s="735"/>
      <c r="IIR3" s="735"/>
      <c r="IIS3" s="735"/>
      <c r="IIT3" s="735"/>
      <c r="IIU3" s="735"/>
      <c r="IIV3" s="735"/>
      <c r="IIW3" s="735"/>
      <c r="IIX3" s="735"/>
      <c r="IIY3" s="735"/>
      <c r="IIZ3" s="735"/>
      <c r="IJA3" s="735"/>
      <c r="IJB3" s="735"/>
      <c r="IJC3" s="735"/>
      <c r="IJD3" s="735"/>
      <c r="IJE3" s="735"/>
      <c r="IJF3" s="735"/>
      <c r="IJG3" s="735"/>
      <c r="IJH3" s="735"/>
      <c r="IJI3" s="735"/>
      <c r="IJJ3" s="735"/>
      <c r="IJK3" s="735"/>
      <c r="IJL3" s="735"/>
      <c r="IJM3" s="735"/>
      <c r="IJN3" s="735"/>
      <c r="IJO3" s="735"/>
      <c r="IJP3" s="735"/>
      <c r="IJQ3" s="735"/>
      <c r="IJR3" s="735"/>
      <c r="IJS3" s="735"/>
      <c r="IJT3" s="735"/>
      <c r="IJU3" s="735"/>
      <c r="IJV3" s="735"/>
      <c r="IJW3" s="735"/>
      <c r="IJX3" s="735"/>
      <c r="IJY3" s="735"/>
      <c r="IJZ3" s="735"/>
      <c r="IKA3" s="735"/>
      <c r="IKB3" s="735"/>
      <c r="IKC3" s="735"/>
      <c r="IKD3" s="735"/>
      <c r="IKE3" s="735"/>
      <c r="IKF3" s="735"/>
      <c r="IKG3" s="735"/>
      <c r="IKH3" s="735"/>
      <c r="IKI3" s="735"/>
      <c r="IKJ3" s="735"/>
      <c r="IKK3" s="735"/>
      <c r="IKL3" s="735"/>
      <c r="IKM3" s="735"/>
      <c r="IKN3" s="735"/>
      <c r="IKO3" s="735"/>
      <c r="IKP3" s="735"/>
      <c r="IKQ3" s="735"/>
      <c r="IKR3" s="735"/>
      <c r="IKS3" s="735"/>
      <c r="IKT3" s="735"/>
      <c r="IKU3" s="735"/>
      <c r="IKV3" s="735"/>
      <c r="IKW3" s="735"/>
      <c r="IKX3" s="735"/>
      <c r="IKY3" s="735"/>
      <c r="IKZ3" s="735"/>
      <c r="ILA3" s="735"/>
      <c r="ILB3" s="735"/>
      <c r="ILC3" s="735"/>
      <c r="ILD3" s="735"/>
      <c r="ILE3" s="735"/>
      <c r="ILF3" s="735"/>
      <c r="ILG3" s="735"/>
      <c r="ILH3" s="735"/>
      <c r="ILI3" s="735"/>
      <c r="ILJ3" s="735"/>
      <c r="ILK3" s="735"/>
      <c r="ILL3" s="735"/>
      <c r="ILM3" s="735"/>
      <c r="ILN3" s="735"/>
      <c r="ILO3" s="735"/>
      <c r="ILP3" s="735"/>
      <c r="ILQ3" s="735"/>
      <c r="ILR3" s="735"/>
      <c r="ILS3" s="735"/>
      <c r="ILT3" s="735"/>
      <c r="ILU3" s="735"/>
      <c r="ILV3" s="735"/>
      <c r="ILW3" s="735"/>
      <c r="ILX3" s="735"/>
      <c r="ILY3" s="735"/>
      <c r="ILZ3" s="735"/>
      <c r="IMA3" s="735"/>
      <c r="IMB3" s="735"/>
      <c r="IMC3" s="735"/>
      <c r="IMD3" s="735"/>
      <c r="IME3" s="735"/>
      <c r="IMF3" s="735"/>
      <c r="IMG3" s="735"/>
      <c r="IMH3" s="735"/>
      <c r="IMI3" s="735"/>
      <c r="IMJ3" s="735"/>
      <c r="IMK3" s="735"/>
      <c r="IML3" s="735"/>
      <c r="IMM3" s="735"/>
      <c r="IMN3" s="735"/>
      <c r="IMO3" s="735"/>
      <c r="IMP3" s="735"/>
      <c r="IMQ3" s="735"/>
      <c r="IMR3" s="735"/>
      <c r="IMS3" s="735"/>
      <c r="IMT3" s="735"/>
      <c r="IMU3" s="735"/>
      <c r="IMV3" s="735"/>
      <c r="IMW3" s="735"/>
      <c r="IMX3" s="735"/>
      <c r="IMY3" s="735"/>
      <c r="IMZ3" s="735"/>
      <c r="INA3" s="735"/>
      <c r="INB3" s="735"/>
      <c r="INC3" s="735"/>
      <c r="IND3" s="735"/>
      <c r="INE3" s="735"/>
      <c r="INF3" s="735"/>
      <c r="ING3" s="735"/>
      <c r="INH3" s="735"/>
      <c r="INI3" s="735"/>
      <c r="INJ3" s="735"/>
      <c r="INK3" s="735"/>
      <c r="INL3" s="735"/>
      <c r="INM3" s="735"/>
      <c r="INN3" s="735"/>
      <c r="INO3" s="735"/>
      <c r="INP3" s="735"/>
      <c r="INQ3" s="735"/>
      <c r="INR3" s="735"/>
      <c r="INS3" s="735"/>
      <c r="INT3" s="735"/>
      <c r="INU3" s="735"/>
      <c r="INV3" s="735"/>
      <c r="INW3" s="735"/>
      <c r="INX3" s="735"/>
      <c r="INY3" s="735"/>
      <c r="INZ3" s="735"/>
      <c r="IOA3" s="735"/>
      <c r="IOB3" s="735"/>
      <c r="IOC3" s="735"/>
      <c r="IOD3" s="735"/>
      <c r="IOE3" s="735"/>
      <c r="IOF3" s="735"/>
      <c r="IOG3" s="735"/>
      <c r="IOH3" s="735"/>
      <c r="IOI3" s="735"/>
      <c r="IOJ3" s="735"/>
      <c r="IOK3" s="735"/>
      <c r="IOL3" s="735"/>
      <c r="IOM3" s="735"/>
      <c r="ION3" s="735"/>
      <c r="IOO3" s="735"/>
      <c r="IOP3" s="735"/>
      <c r="IOQ3" s="735"/>
      <c r="IOR3" s="735"/>
      <c r="IOS3" s="735"/>
      <c r="IOT3" s="735"/>
      <c r="IOU3" s="735"/>
      <c r="IOV3" s="735"/>
      <c r="IOW3" s="735"/>
      <c r="IOX3" s="735"/>
      <c r="IOY3" s="735"/>
      <c r="IOZ3" s="735"/>
      <c r="IPA3" s="735"/>
      <c r="IPB3" s="735"/>
      <c r="IPC3" s="735"/>
      <c r="IPD3" s="735"/>
      <c r="IPE3" s="735"/>
      <c r="IPF3" s="735"/>
      <c r="IPG3" s="735"/>
      <c r="IPH3" s="735"/>
      <c r="IPI3" s="735"/>
      <c r="IPJ3" s="735"/>
      <c r="IPK3" s="735"/>
      <c r="IPL3" s="735"/>
      <c r="IPM3" s="735"/>
      <c r="IPN3" s="735"/>
      <c r="IPO3" s="735"/>
      <c r="IPP3" s="735"/>
      <c r="IPQ3" s="735"/>
      <c r="IPR3" s="735"/>
      <c r="IPS3" s="735"/>
      <c r="IPT3" s="735"/>
      <c r="IPU3" s="735"/>
      <c r="IPV3" s="735"/>
      <c r="IPW3" s="735"/>
      <c r="IPX3" s="735"/>
      <c r="IPY3" s="735"/>
      <c r="IPZ3" s="735"/>
      <c r="IQA3" s="735"/>
      <c r="IQB3" s="735"/>
      <c r="IQC3" s="735"/>
      <c r="IQD3" s="735"/>
      <c r="IQE3" s="735"/>
      <c r="IQF3" s="735"/>
      <c r="IQG3" s="735"/>
      <c r="IQH3" s="735"/>
      <c r="IQI3" s="735"/>
      <c r="IQJ3" s="735"/>
      <c r="IQK3" s="735"/>
      <c r="IQL3" s="735"/>
      <c r="IQM3" s="735"/>
      <c r="IQN3" s="735"/>
      <c r="IQO3" s="735"/>
      <c r="IQP3" s="735"/>
      <c r="IQQ3" s="735"/>
      <c r="IQR3" s="735"/>
      <c r="IQS3" s="735"/>
      <c r="IQT3" s="735"/>
      <c r="IQU3" s="735"/>
      <c r="IQV3" s="735"/>
      <c r="IQW3" s="735"/>
      <c r="IQX3" s="735"/>
      <c r="IQY3" s="735"/>
      <c r="IQZ3" s="735"/>
      <c r="IRA3" s="735"/>
      <c r="IRB3" s="735"/>
      <c r="IRC3" s="735"/>
      <c r="IRD3" s="735"/>
      <c r="IRE3" s="735"/>
      <c r="IRF3" s="735"/>
      <c r="IRG3" s="735"/>
      <c r="IRH3" s="735"/>
      <c r="IRI3" s="735"/>
      <c r="IRJ3" s="735"/>
      <c r="IRK3" s="735"/>
      <c r="IRL3" s="735"/>
      <c r="IRM3" s="735"/>
      <c r="IRN3" s="735"/>
      <c r="IRO3" s="735"/>
      <c r="IRP3" s="735"/>
      <c r="IRQ3" s="735"/>
      <c r="IRR3" s="735"/>
      <c r="IRS3" s="735"/>
      <c r="IRT3" s="735"/>
      <c r="IRU3" s="735"/>
      <c r="IRV3" s="735"/>
      <c r="IRW3" s="735"/>
      <c r="IRX3" s="735"/>
      <c r="IRY3" s="735"/>
      <c r="IRZ3" s="735"/>
      <c r="ISA3" s="735"/>
      <c r="ISB3" s="735"/>
      <c r="ISC3" s="735"/>
      <c r="ISD3" s="735"/>
      <c r="ISE3" s="735"/>
      <c r="ISF3" s="735"/>
      <c r="ISG3" s="735"/>
      <c r="ISH3" s="735"/>
      <c r="ISI3" s="735"/>
      <c r="ISJ3" s="735"/>
      <c r="ISK3" s="735"/>
      <c r="ISL3" s="735"/>
      <c r="ISM3" s="735"/>
      <c r="ISN3" s="735"/>
      <c r="ISO3" s="735"/>
      <c r="ISP3" s="735"/>
      <c r="ISQ3" s="735"/>
      <c r="ISR3" s="735"/>
      <c r="ISS3" s="735"/>
      <c r="IST3" s="735"/>
      <c r="ISU3" s="735"/>
      <c r="ISV3" s="735"/>
      <c r="ISW3" s="735"/>
      <c r="ISX3" s="735"/>
      <c r="ISY3" s="735"/>
      <c r="ISZ3" s="735"/>
      <c r="ITA3" s="735"/>
      <c r="ITB3" s="735"/>
      <c r="ITC3" s="735"/>
      <c r="ITD3" s="735"/>
      <c r="ITE3" s="735"/>
      <c r="ITF3" s="735"/>
      <c r="ITG3" s="735"/>
      <c r="ITH3" s="735"/>
      <c r="ITI3" s="735"/>
      <c r="ITJ3" s="735"/>
      <c r="ITK3" s="735"/>
      <c r="ITL3" s="735"/>
      <c r="ITM3" s="735"/>
      <c r="ITN3" s="735"/>
      <c r="ITO3" s="735"/>
      <c r="ITP3" s="735"/>
      <c r="ITQ3" s="735"/>
      <c r="ITR3" s="735"/>
      <c r="ITS3" s="735"/>
      <c r="ITT3" s="735"/>
      <c r="ITU3" s="735"/>
      <c r="ITV3" s="735"/>
      <c r="ITW3" s="735"/>
      <c r="ITX3" s="735"/>
      <c r="ITY3" s="735"/>
      <c r="ITZ3" s="735"/>
      <c r="IUA3" s="735"/>
      <c r="IUB3" s="735"/>
      <c r="IUC3" s="735"/>
      <c r="IUD3" s="735"/>
      <c r="IUE3" s="735"/>
      <c r="IUF3" s="735"/>
      <c r="IUG3" s="735"/>
      <c r="IUH3" s="735"/>
      <c r="IUI3" s="735"/>
      <c r="IUJ3" s="735"/>
      <c r="IUK3" s="735"/>
      <c r="IUL3" s="735"/>
      <c r="IUM3" s="735"/>
      <c r="IUN3" s="735"/>
      <c r="IUO3" s="735"/>
      <c r="IUP3" s="735"/>
      <c r="IUQ3" s="735"/>
      <c r="IUR3" s="735"/>
      <c r="IUS3" s="735"/>
      <c r="IUT3" s="735"/>
      <c r="IUU3" s="735"/>
      <c r="IUV3" s="735"/>
      <c r="IUW3" s="735"/>
      <c r="IUX3" s="735"/>
      <c r="IUY3" s="735"/>
      <c r="IUZ3" s="735"/>
      <c r="IVA3" s="735"/>
      <c r="IVB3" s="735"/>
      <c r="IVC3" s="735"/>
      <c r="IVD3" s="735"/>
      <c r="IVE3" s="735"/>
      <c r="IVF3" s="735"/>
      <c r="IVG3" s="735"/>
      <c r="IVH3" s="735"/>
      <c r="IVI3" s="735"/>
      <c r="IVJ3" s="735"/>
      <c r="IVK3" s="735"/>
      <c r="IVL3" s="735"/>
      <c r="IVM3" s="735"/>
      <c r="IVN3" s="735"/>
      <c r="IVO3" s="735"/>
      <c r="IVP3" s="735"/>
      <c r="IVQ3" s="735"/>
      <c r="IVR3" s="735"/>
      <c r="IVS3" s="735"/>
      <c r="IVT3" s="735"/>
      <c r="IVU3" s="735"/>
      <c r="IVV3" s="735"/>
      <c r="IVW3" s="735"/>
      <c r="IVX3" s="735"/>
      <c r="IVY3" s="735"/>
      <c r="IVZ3" s="735"/>
      <c r="IWA3" s="735"/>
      <c r="IWB3" s="735"/>
      <c r="IWC3" s="735"/>
      <c r="IWD3" s="735"/>
      <c r="IWE3" s="735"/>
      <c r="IWF3" s="735"/>
      <c r="IWG3" s="735"/>
      <c r="IWH3" s="735"/>
      <c r="IWI3" s="735"/>
      <c r="IWJ3" s="735"/>
      <c r="IWK3" s="735"/>
      <c r="IWL3" s="735"/>
      <c r="IWM3" s="735"/>
      <c r="IWN3" s="735"/>
      <c r="IWO3" s="735"/>
      <c r="IWP3" s="735"/>
      <c r="IWQ3" s="735"/>
      <c r="IWR3" s="735"/>
      <c r="IWS3" s="735"/>
      <c r="IWT3" s="735"/>
      <c r="IWU3" s="735"/>
      <c r="IWV3" s="735"/>
      <c r="IWW3" s="735"/>
      <c r="IWX3" s="735"/>
      <c r="IWY3" s="735"/>
      <c r="IWZ3" s="735"/>
      <c r="IXA3" s="735"/>
      <c r="IXB3" s="735"/>
      <c r="IXC3" s="735"/>
      <c r="IXD3" s="735"/>
      <c r="IXE3" s="735"/>
      <c r="IXF3" s="735"/>
      <c r="IXG3" s="735"/>
      <c r="IXH3" s="735"/>
      <c r="IXI3" s="735"/>
      <c r="IXJ3" s="735"/>
      <c r="IXK3" s="735"/>
      <c r="IXL3" s="735"/>
      <c r="IXM3" s="735"/>
      <c r="IXN3" s="735"/>
      <c r="IXO3" s="735"/>
      <c r="IXP3" s="735"/>
      <c r="IXQ3" s="735"/>
      <c r="IXR3" s="735"/>
      <c r="IXS3" s="735"/>
      <c r="IXT3" s="735"/>
      <c r="IXU3" s="735"/>
      <c r="IXV3" s="735"/>
      <c r="IXW3" s="735"/>
      <c r="IXX3" s="735"/>
      <c r="IXY3" s="735"/>
      <c r="IXZ3" s="735"/>
      <c r="IYA3" s="735"/>
      <c r="IYB3" s="735"/>
      <c r="IYC3" s="735"/>
      <c r="IYD3" s="735"/>
      <c r="IYE3" s="735"/>
      <c r="IYF3" s="735"/>
      <c r="IYG3" s="735"/>
      <c r="IYH3" s="735"/>
      <c r="IYI3" s="735"/>
      <c r="IYJ3" s="735"/>
      <c r="IYK3" s="735"/>
      <c r="IYL3" s="735"/>
      <c r="IYM3" s="735"/>
      <c r="IYN3" s="735"/>
      <c r="IYO3" s="735"/>
      <c r="IYP3" s="735"/>
      <c r="IYQ3" s="735"/>
      <c r="IYR3" s="735"/>
      <c r="IYS3" s="735"/>
      <c r="IYT3" s="735"/>
      <c r="IYU3" s="735"/>
      <c r="IYV3" s="735"/>
      <c r="IYW3" s="735"/>
      <c r="IYX3" s="735"/>
      <c r="IYY3" s="735"/>
      <c r="IYZ3" s="735"/>
      <c r="IZA3" s="735"/>
      <c r="IZB3" s="735"/>
      <c r="IZC3" s="735"/>
      <c r="IZD3" s="735"/>
      <c r="IZE3" s="735"/>
      <c r="IZF3" s="735"/>
      <c r="IZG3" s="735"/>
      <c r="IZH3" s="735"/>
      <c r="IZI3" s="735"/>
      <c r="IZJ3" s="735"/>
      <c r="IZK3" s="735"/>
      <c r="IZL3" s="735"/>
      <c r="IZM3" s="735"/>
      <c r="IZN3" s="735"/>
      <c r="IZO3" s="735"/>
      <c r="IZP3" s="735"/>
      <c r="IZQ3" s="735"/>
      <c r="IZR3" s="735"/>
      <c r="IZS3" s="735"/>
      <c r="IZT3" s="735"/>
      <c r="IZU3" s="735"/>
      <c r="IZV3" s="735"/>
      <c r="IZW3" s="735"/>
      <c r="IZX3" s="735"/>
      <c r="IZY3" s="735"/>
      <c r="IZZ3" s="735"/>
      <c r="JAA3" s="735"/>
      <c r="JAB3" s="735"/>
      <c r="JAC3" s="735"/>
      <c r="JAD3" s="735"/>
      <c r="JAE3" s="735"/>
      <c r="JAF3" s="735"/>
      <c r="JAG3" s="735"/>
      <c r="JAH3" s="735"/>
      <c r="JAI3" s="735"/>
      <c r="JAJ3" s="735"/>
      <c r="JAK3" s="735"/>
      <c r="JAL3" s="735"/>
      <c r="JAM3" s="735"/>
      <c r="JAN3" s="735"/>
      <c r="JAO3" s="735"/>
      <c r="JAP3" s="735"/>
      <c r="JAQ3" s="735"/>
      <c r="JAR3" s="735"/>
      <c r="JAS3" s="735"/>
      <c r="JAT3" s="735"/>
      <c r="JAU3" s="735"/>
      <c r="JAV3" s="735"/>
      <c r="JAW3" s="735"/>
      <c r="JAX3" s="735"/>
      <c r="JAY3" s="735"/>
      <c r="JAZ3" s="735"/>
      <c r="JBA3" s="735"/>
      <c r="JBB3" s="735"/>
      <c r="JBC3" s="735"/>
      <c r="JBD3" s="735"/>
      <c r="JBE3" s="735"/>
      <c r="JBF3" s="735"/>
      <c r="JBG3" s="735"/>
      <c r="JBH3" s="735"/>
      <c r="JBI3" s="735"/>
      <c r="JBJ3" s="735"/>
      <c r="JBK3" s="735"/>
      <c r="JBL3" s="735"/>
      <c r="JBM3" s="735"/>
      <c r="JBN3" s="735"/>
      <c r="JBO3" s="735"/>
      <c r="JBP3" s="735"/>
      <c r="JBQ3" s="735"/>
      <c r="JBR3" s="735"/>
      <c r="JBS3" s="735"/>
      <c r="JBT3" s="735"/>
      <c r="JBU3" s="735"/>
      <c r="JBV3" s="735"/>
      <c r="JBW3" s="735"/>
      <c r="JBX3" s="735"/>
      <c r="JBY3" s="735"/>
      <c r="JBZ3" s="735"/>
      <c r="JCA3" s="735"/>
      <c r="JCB3" s="735"/>
      <c r="JCC3" s="735"/>
      <c r="JCD3" s="735"/>
      <c r="JCE3" s="735"/>
      <c r="JCF3" s="735"/>
      <c r="JCG3" s="735"/>
      <c r="JCH3" s="735"/>
      <c r="JCI3" s="735"/>
      <c r="JCJ3" s="735"/>
      <c r="JCK3" s="735"/>
      <c r="JCL3" s="735"/>
      <c r="JCM3" s="735"/>
      <c r="JCN3" s="735"/>
      <c r="JCO3" s="735"/>
      <c r="JCP3" s="735"/>
      <c r="JCQ3" s="735"/>
      <c r="JCR3" s="735"/>
      <c r="JCS3" s="735"/>
      <c r="JCT3" s="735"/>
      <c r="JCU3" s="735"/>
      <c r="JCV3" s="735"/>
      <c r="JCW3" s="735"/>
      <c r="JCX3" s="735"/>
      <c r="JCY3" s="735"/>
      <c r="JCZ3" s="735"/>
      <c r="JDA3" s="735"/>
      <c r="JDB3" s="735"/>
      <c r="JDC3" s="735"/>
      <c r="JDD3" s="735"/>
      <c r="JDE3" s="735"/>
      <c r="JDF3" s="735"/>
      <c r="JDG3" s="735"/>
      <c r="JDH3" s="735"/>
      <c r="JDI3" s="735"/>
      <c r="JDJ3" s="735"/>
      <c r="JDK3" s="735"/>
      <c r="JDL3" s="735"/>
      <c r="JDM3" s="735"/>
      <c r="JDN3" s="735"/>
      <c r="JDO3" s="735"/>
      <c r="JDP3" s="735"/>
      <c r="JDQ3" s="735"/>
      <c r="JDR3" s="735"/>
      <c r="JDS3" s="735"/>
      <c r="JDT3" s="735"/>
      <c r="JDU3" s="735"/>
      <c r="JDV3" s="735"/>
      <c r="JDW3" s="735"/>
      <c r="JDX3" s="735"/>
      <c r="JDY3" s="735"/>
      <c r="JDZ3" s="735"/>
      <c r="JEA3" s="735"/>
      <c r="JEB3" s="735"/>
      <c r="JEC3" s="735"/>
      <c r="JED3" s="735"/>
      <c r="JEE3" s="735"/>
      <c r="JEF3" s="735"/>
      <c r="JEG3" s="735"/>
      <c r="JEH3" s="735"/>
      <c r="JEI3" s="735"/>
      <c r="JEJ3" s="735"/>
      <c r="JEK3" s="735"/>
      <c r="JEL3" s="735"/>
      <c r="JEM3" s="735"/>
      <c r="JEN3" s="735"/>
      <c r="JEO3" s="735"/>
      <c r="JEP3" s="735"/>
      <c r="JEQ3" s="735"/>
      <c r="JER3" s="735"/>
      <c r="JES3" s="735"/>
      <c r="JET3" s="735"/>
      <c r="JEU3" s="735"/>
      <c r="JEV3" s="735"/>
      <c r="JEW3" s="735"/>
      <c r="JEX3" s="735"/>
      <c r="JEY3" s="735"/>
      <c r="JEZ3" s="735"/>
      <c r="JFA3" s="735"/>
      <c r="JFB3" s="735"/>
      <c r="JFC3" s="735"/>
      <c r="JFD3" s="735"/>
      <c r="JFE3" s="735"/>
      <c r="JFF3" s="735"/>
      <c r="JFG3" s="735"/>
      <c r="JFH3" s="735"/>
      <c r="JFI3" s="735"/>
      <c r="JFJ3" s="735"/>
      <c r="JFK3" s="735"/>
      <c r="JFL3" s="735"/>
      <c r="JFM3" s="735"/>
      <c r="JFN3" s="735"/>
      <c r="JFO3" s="735"/>
      <c r="JFP3" s="735"/>
      <c r="JFQ3" s="735"/>
      <c r="JFR3" s="735"/>
      <c r="JFS3" s="735"/>
      <c r="JFT3" s="735"/>
      <c r="JFU3" s="735"/>
      <c r="JFV3" s="735"/>
      <c r="JFW3" s="735"/>
      <c r="JFX3" s="735"/>
      <c r="JFY3" s="735"/>
      <c r="JFZ3" s="735"/>
      <c r="JGA3" s="735"/>
      <c r="JGB3" s="735"/>
      <c r="JGC3" s="735"/>
      <c r="JGD3" s="735"/>
      <c r="JGE3" s="735"/>
      <c r="JGF3" s="735"/>
      <c r="JGG3" s="735"/>
      <c r="JGH3" s="735"/>
      <c r="JGI3" s="735"/>
      <c r="JGJ3" s="735"/>
      <c r="JGK3" s="735"/>
      <c r="JGL3" s="735"/>
      <c r="JGM3" s="735"/>
      <c r="JGN3" s="735"/>
      <c r="JGO3" s="735"/>
      <c r="JGP3" s="735"/>
      <c r="JGQ3" s="735"/>
      <c r="JGR3" s="735"/>
      <c r="JGS3" s="735"/>
      <c r="JGT3" s="735"/>
      <c r="JGU3" s="735"/>
      <c r="JGV3" s="735"/>
      <c r="JGW3" s="735"/>
      <c r="JGX3" s="735"/>
      <c r="JGY3" s="735"/>
      <c r="JGZ3" s="735"/>
      <c r="JHA3" s="735"/>
      <c r="JHB3" s="735"/>
      <c r="JHC3" s="735"/>
      <c r="JHD3" s="735"/>
      <c r="JHE3" s="735"/>
      <c r="JHF3" s="735"/>
      <c r="JHG3" s="735"/>
      <c r="JHH3" s="735"/>
      <c r="JHI3" s="735"/>
      <c r="JHJ3" s="735"/>
      <c r="JHK3" s="735"/>
      <c r="JHL3" s="735"/>
      <c r="JHM3" s="735"/>
      <c r="JHN3" s="735"/>
      <c r="JHO3" s="735"/>
      <c r="JHP3" s="735"/>
      <c r="JHQ3" s="735"/>
      <c r="JHR3" s="735"/>
      <c r="JHS3" s="735"/>
      <c r="JHT3" s="735"/>
      <c r="JHU3" s="735"/>
      <c r="JHV3" s="735"/>
      <c r="JHW3" s="735"/>
      <c r="JHX3" s="735"/>
      <c r="JHY3" s="735"/>
      <c r="JHZ3" s="735"/>
      <c r="JIA3" s="735"/>
      <c r="JIB3" s="735"/>
      <c r="JIC3" s="735"/>
      <c r="JID3" s="735"/>
      <c r="JIE3" s="735"/>
      <c r="JIF3" s="735"/>
      <c r="JIG3" s="735"/>
      <c r="JIH3" s="735"/>
      <c r="JII3" s="735"/>
      <c r="JIJ3" s="735"/>
      <c r="JIK3" s="735"/>
      <c r="JIL3" s="735"/>
      <c r="JIM3" s="735"/>
      <c r="JIN3" s="735"/>
      <c r="JIO3" s="735"/>
      <c r="JIP3" s="735"/>
      <c r="JIQ3" s="735"/>
      <c r="JIR3" s="735"/>
      <c r="JIS3" s="735"/>
      <c r="JIT3" s="735"/>
      <c r="JIU3" s="735"/>
      <c r="JIV3" s="735"/>
      <c r="JIW3" s="735"/>
      <c r="JIX3" s="735"/>
      <c r="JIY3" s="735"/>
      <c r="JIZ3" s="735"/>
      <c r="JJA3" s="735"/>
      <c r="JJB3" s="735"/>
      <c r="JJC3" s="735"/>
      <c r="JJD3" s="735"/>
      <c r="JJE3" s="735"/>
      <c r="JJF3" s="735"/>
      <c r="JJG3" s="735"/>
      <c r="JJH3" s="735"/>
      <c r="JJI3" s="735"/>
      <c r="JJJ3" s="735"/>
      <c r="JJK3" s="735"/>
      <c r="JJL3" s="735"/>
      <c r="JJM3" s="735"/>
      <c r="JJN3" s="735"/>
      <c r="JJO3" s="735"/>
      <c r="JJP3" s="735"/>
      <c r="JJQ3" s="735"/>
      <c r="JJR3" s="735"/>
      <c r="JJS3" s="735"/>
      <c r="JJT3" s="735"/>
      <c r="JJU3" s="735"/>
      <c r="JJV3" s="735"/>
      <c r="JJW3" s="735"/>
      <c r="JJX3" s="735"/>
      <c r="JJY3" s="735"/>
      <c r="JJZ3" s="735"/>
      <c r="JKA3" s="735"/>
      <c r="JKB3" s="735"/>
      <c r="JKC3" s="735"/>
      <c r="JKD3" s="735"/>
      <c r="JKE3" s="735"/>
      <c r="JKF3" s="735"/>
      <c r="JKG3" s="735"/>
      <c r="JKH3" s="735"/>
      <c r="JKI3" s="735"/>
      <c r="JKJ3" s="735"/>
      <c r="JKK3" s="735"/>
      <c r="JKL3" s="735"/>
      <c r="JKM3" s="735"/>
      <c r="JKN3" s="735"/>
      <c r="JKO3" s="735"/>
      <c r="JKP3" s="735"/>
      <c r="JKQ3" s="735"/>
      <c r="JKR3" s="735"/>
      <c r="JKS3" s="735"/>
      <c r="JKT3" s="735"/>
      <c r="JKU3" s="735"/>
      <c r="JKV3" s="735"/>
      <c r="JKW3" s="735"/>
      <c r="JKX3" s="735"/>
      <c r="JKY3" s="735"/>
      <c r="JKZ3" s="735"/>
      <c r="JLA3" s="735"/>
      <c r="JLB3" s="735"/>
      <c r="JLC3" s="735"/>
      <c r="JLD3" s="735"/>
      <c r="JLE3" s="735"/>
      <c r="JLF3" s="735"/>
      <c r="JLG3" s="735"/>
      <c r="JLH3" s="735"/>
      <c r="JLI3" s="735"/>
      <c r="JLJ3" s="735"/>
      <c r="JLK3" s="735"/>
      <c r="JLL3" s="735"/>
      <c r="JLM3" s="735"/>
      <c r="JLN3" s="735"/>
      <c r="JLO3" s="735"/>
      <c r="JLP3" s="735"/>
      <c r="JLQ3" s="735"/>
      <c r="JLR3" s="735"/>
      <c r="JLS3" s="735"/>
      <c r="JLT3" s="735"/>
      <c r="JLU3" s="735"/>
      <c r="JLV3" s="735"/>
      <c r="JLW3" s="735"/>
      <c r="JLX3" s="735"/>
      <c r="JLY3" s="735"/>
      <c r="JLZ3" s="735"/>
      <c r="JMA3" s="735"/>
      <c r="JMB3" s="735"/>
      <c r="JMC3" s="735"/>
      <c r="JMD3" s="735"/>
      <c r="JME3" s="735"/>
      <c r="JMF3" s="735"/>
      <c r="JMG3" s="735"/>
      <c r="JMH3" s="735"/>
      <c r="JMI3" s="735"/>
      <c r="JMJ3" s="735"/>
      <c r="JMK3" s="735"/>
      <c r="JML3" s="735"/>
      <c r="JMM3" s="735"/>
      <c r="JMN3" s="735"/>
      <c r="JMO3" s="735"/>
      <c r="JMP3" s="735"/>
      <c r="JMQ3" s="735"/>
      <c r="JMR3" s="735"/>
      <c r="JMS3" s="735"/>
      <c r="JMT3" s="735"/>
      <c r="JMU3" s="735"/>
      <c r="JMV3" s="735"/>
      <c r="JMW3" s="735"/>
      <c r="JMX3" s="735"/>
      <c r="JMY3" s="735"/>
      <c r="JMZ3" s="735"/>
      <c r="JNA3" s="735"/>
      <c r="JNB3" s="735"/>
      <c r="JNC3" s="735"/>
      <c r="JND3" s="735"/>
      <c r="JNE3" s="735"/>
      <c r="JNF3" s="735"/>
      <c r="JNG3" s="735"/>
      <c r="JNH3" s="735"/>
      <c r="JNI3" s="735"/>
      <c r="JNJ3" s="735"/>
      <c r="JNK3" s="735"/>
      <c r="JNL3" s="735"/>
      <c r="JNM3" s="735"/>
      <c r="JNN3" s="735"/>
      <c r="JNO3" s="735"/>
      <c r="JNP3" s="735"/>
      <c r="JNQ3" s="735"/>
      <c r="JNR3" s="735"/>
      <c r="JNS3" s="735"/>
      <c r="JNT3" s="735"/>
      <c r="JNU3" s="735"/>
      <c r="JNV3" s="735"/>
      <c r="JNW3" s="735"/>
      <c r="JNX3" s="735"/>
      <c r="JNY3" s="735"/>
      <c r="JNZ3" s="735"/>
      <c r="JOA3" s="735"/>
      <c r="JOB3" s="735"/>
      <c r="JOC3" s="735"/>
      <c r="JOD3" s="735"/>
      <c r="JOE3" s="735"/>
      <c r="JOF3" s="735"/>
      <c r="JOG3" s="735"/>
      <c r="JOH3" s="735"/>
      <c r="JOI3" s="735"/>
      <c r="JOJ3" s="735"/>
      <c r="JOK3" s="735"/>
      <c r="JOL3" s="735"/>
      <c r="JOM3" s="735"/>
      <c r="JON3" s="735"/>
      <c r="JOO3" s="735"/>
      <c r="JOP3" s="735"/>
      <c r="JOQ3" s="735"/>
      <c r="JOR3" s="735"/>
      <c r="JOS3" s="735"/>
      <c r="JOT3" s="735"/>
      <c r="JOU3" s="735"/>
      <c r="JOV3" s="735"/>
      <c r="JOW3" s="735"/>
      <c r="JOX3" s="735"/>
      <c r="JOY3" s="735"/>
      <c r="JOZ3" s="735"/>
      <c r="JPA3" s="735"/>
      <c r="JPB3" s="735"/>
      <c r="JPC3" s="735"/>
      <c r="JPD3" s="735"/>
      <c r="JPE3" s="735"/>
      <c r="JPF3" s="735"/>
      <c r="JPG3" s="735"/>
      <c r="JPH3" s="735"/>
      <c r="JPI3" s="735"/>
      <c r="JPJ3" s="735"/>
      <c r="JPK3" s="735"/>
      <c r="JPL3" s="735"/>
      <c r="JPM3" s="735"/>
      <c r="JPN3" s="735"/>
      <c r="JPO3" s="735"/>
      <c r="JPP3" s="735"/>
      <c r="JPQ3" s="735"/>
      <c r="JPR3" s="735"/>
      <c r="JPS3" s="735"/>
      <c r="JPT3" s="735"/>
      <c r="JPU3" s="735"/>
      <c r="JPV3" s="735"/>
      <c r="JPW3" s="735"/>
      <c r="JPX3" s="735"/>
      <c r="JPY3" s="735"/>
      <c r="JPZ3" s="735"/>
      <c r="JQA3" s="735"/>
      <c r="JQB3" s="735"/>
      <c r="JQC3" s="735"/>
      <c r="JQD3" s="735"/>
      <c r="JQE3" s="735"/>
      <c r="JQF3" s="735"/>
      <c r="JQG3" s="735"/>
      <c r="JQH3" s="735"/>
      <c r="JQI3" s="735"/>
      <c r="JQJ3" s="735"/>
      <c r="JQK3" s="735"/>
      <c r="JQL3" s="735"/>
      <c r="JQM3" s="735"/>
      <c r="JQN3" s="735"/>
      <c r="JQO3" s="735"/>
      <c r="JQP3" s="735"/>
      <c r="JQQ3" s="735"/>
      <c r="JQR3" s="735"/>
      <c r="JQS3" s="735"/>
      <c r="JQT3" s="735"/>
      <c r="JQU3" s="735"/>
      <c r="JQV3" s="735"/>
      <c r="JQW3" s="735"/>
      <c r="JQX3" s="735"/>
      <c r="JQY3" s="735"/>
      <c r="JQZ3" s="735"/>
      <c r="JRA3" s="735"/>
      <c r="JRB3" s="735"/>
      <c r="JRC3" s="735"/>
      <c r="JRD3" s="735"/>
      <c r="JRE3" s="735"/>
      <c r="JRF3" s="735"/>
      <c r="JRG3" s="735"/>
      <c r="JRH3" s="735"/>
      <c r="JRI3" s="735"/>
      <c r="JRJ3" s="735"/>
      <c r="JRK3" s="735"/>
      <c r="JRL3" s="735"/>
      <c r="JRM3" s="735"/>
      <c r="JRN3" s="735"/>
      <c r="JRO3" s="735"/>
      <c r="JRP3" s="735"/>
      <c r="JRQ3" s="735"/>
      <c r="JRR3" s="735"/>
      <c r="JRS3" s="735"/>
      <c r="JRT3" s="735"/>
      <c r="JRU3" s="735"/>
      <c r="JRV3" s="735"/>
      <c r="JRW3" s="735"/>
      <c r="JRX3" s="735"/>
      <c r="JRY3" s="735"/>
      <c r="JRZ3" s="735"/>
      <c r="JSA3" s="735"/>
      <c r="JSB3" s="735"/>
      <c r="JSC3" s="735"/>
      <c r="JSD3" s="735"/>
      <c r="JSE3" s="735"/>
      <c r="JSF3" s="735"/>
      <c r="JSG3" s="735"/>
      <c r="JSH3" s="735"/>
      <c r="JSI3" s="735"/>
      <c r="JSJ3" s="735"/>
      <c r="JSK3" s="735"/>
      <c r="JSL3" s="735"/>
      <c r="JSM3" s="735"/>
      <c r="JSN3" s="735"/>
      <c r="JSO3" s="735"/>
      <c r="JSP3" s="735"/>
      <c r="JSQ3" s="735"/>
      <c r="JSR3" s="735"/>
      <c r="JSS3" s="735"/>
      <c r="JST3" s="735"/>
      <c r="JSU3" s="735"/>
      <c r="JSV3" s="735"/>
      <c r="JSW3" s="735"/>
      <c r="JSX3" s="735"/>
      <c r="JSY3" s="735"/>
      <c r="JSZ3" s="735"/>
      <c r="JTA3" s="735"/>
      <c r="JTB3" s="735"/>
      <c r="JTC3" s="735"/>
      <c r="JTD3" s="735"/>
      <c r="JTE3" s="735"/>
      <c r="JTF3" s="735"/>
      <c r="JTG3" s="735"/>
      <c r="JTH3" s="735"/>
      <c r="JTI3" s="735"/>
      <c r="JTJ3" s="735"/>
      <c r="JTK3" s="735"/>
      <c r="JTL3" s="735"/>
      <c r="JTM3" s="735"/>
      <c r="JTN3" s="735"/>
      <c r="JTO3" s="735"/>
      <c r="JTP3" s="735"/>
      <c r="JTQ3" s="735"/>
      <c r="JTR3" s="735"/>
      <c r="JTS3" s="735"/>
      <c r="JTT3" s="735"/>
      <c r="JTU3" s="735"/>
      <c r="JTV3" s="735"/>
      <c r="JTW3" s="735"/>
      <c r="JTX3" s="735"/>
      <c r="JTY3" s="735"/>
      <c r="JTZ3" s="735"/>
      <c r="JUA3" s="735"/>
      <c r="JUB3" s="735"/>
      <c r="JUC3" s="735"/>
      <c r="JUD3" s="735"/>
      <c r="JUE3" s="735"/>
      <c r="JUF3" s="735"/>
      <c r="JUG3" s="735"/>
      <c r="JUH3" s="735"/>
      <c r="JUI3" s="735"/>
      <c r="JUJ3" s="735"/>
      <c r="JUK3" s="735"/>
      <c r="JUL3" s="735"/>
      <c r="JUM3" s="735"/>
      <c r="JUN3" s="735"/>
      <c r="JUO3" s="735"/>
      <c r="JUP3" s="735"/>
      <c r="JUQ3" s="735"/>
      <c r="JUR3" s="735"/>
      <c r="JUS3" s="735"/>
      <c r="JUT3" s="735"/>
      <c r="JUU3" s="735"/>
      <c r="JUV3" s="735"/>
      <c r="JUW3" s="735"/>
      <c r="JUX3" s="735"/>
      <c r="JUY3" s="735"/>
      <c r="JUZ3" s="735"/>
      <c r="JVA3" s="735"/>
      <c r="JVB3" s="735"/>
      <c r="JVC3" s="735"/>
      <c r="JVD3" s="735"/>
      <c r="JVE3" s="735"/>
      <c r="JVF3" s="735"/>
      <c r="JVG3" s="735"/>
      <c r="JVH3" s="735"/>
      <c r="JVI3" s="735"/>
      <c r="JVJ3" s="735"/>
      <c r="JVK3" s="735"/>
      <c r="JVL3" s="735"/>
      <c r="JVM3" s="735"/>
      <c r="JVN3" s="735"/>
      <c r="JVO3" s="735"/>
      <c r="JVP3" s="735"/>
      <c r="JVQ3" s="735"/>
      <c r="JVR3" s="735"/>
      <c r="JVS3" s="735"/>
      <c r="JVT3" s="735"/>
      <c r="JVU3" s="735"/>
      <c r="JVV3" s="735"/>
      <c r="JVW3" s="735"/>
      <c r="JVX3" s="735"/>
      <c r="JVY3" s="735"/>
      <c r="JVZ3" s="735"/>
      <c r="JWA3" s="735"/>
      <c r="JWB3" s="735"/>
      <c r="JWC3" s="735"/>
      <c r="JWD3" s="735"/>
      <c r="JWE3" s="735"/>
      <c r="JWF3" s="735"/>
      <c r="JWG3" s="735"/>
      <c r="JWH3" s="735"/>
      <c r="JWI3" s="735"/>
      <c r="JWJ3" s="735"/>
      <c r="JWK3" s="735"/>
      <c r="JWL3" s="735"/>
      <c r="JWM3" s="735"/>
      <c r="JWN3" s="735"/>
      <c r="JWO3" s="735"/>
      <c r="JWP3" s="735"/>
      <c r="JWQ3" s="735"/>
      <c r="JWR3" s="735"/>
      <c r="JWS3" s="735"/>
      <c r="JWT3" s="735"/>
      <c r="JWU3" s="735"/>
      <c r="JWV3" s="735"/>
      <c r="JWW3" s="735"/>
      <c r="JWX3" s="735"/>
      <c r="JWY3" s="735"/>
      <c r="JWZ3" s="735"/>
      <c r="JXA3" s="735"/>
      <c r="JXB3" s="735"/>
      <c r="JXC3" s="735"/>
      <c r="JXD3" s="735"/>
      <c r="JXE3" s="735"/>
      <c r="JXF3" s="735"/>
      <c r="JXG3" s="735"/>
      <c r="JXH3" s="735"/>
      <c r="JXI3" s="735"/>
      <c r="JXJ3" s="735"/>
      <c r="JXK3" s="735"/>
      <c r="JXL3" s="735"/>
      <c r="JXM3" s="735"/>
      <c r="JXN3" s="735"/>
      <c r="JXO3" s="735"/>
      <c r="JXP3" s="735"/>
      <c r="JXQ3" s="735"/>
      <c r="JXR3" s="735"/>
      <c r="JXS3" s="735"/>
      <c r="JXT3" s="735"/>
      <c r="JXU3" s="735"/>
      <c r="JXV3" s="735"/>
      <c r="JXW3" s="735"/>
      <c r="JXX3" s="735"/>
      <c r="JXY3" s="735"/>
      <c r="JXZ3" s="735"/>
      <c r="JYA3" s="735"/>
      <c r="JYB3" s="735"/>
      <c r="JYC3" s="735"/>
      <c r="JYD3" s="735"/>
      <c r="JYE3" s="735"/>
      <c r="JYF3" s="735"/>
      <c r="JYG3" s="735"/>
      <c r="JYH3" s="735"/>
      <c r="JYI3" s="735"/>
      <c r="JYJ3" s="735"/>
      <c r="JYK3" s="735"/>
      <c r="JYL3" s="735"/>
      <c r="JYM3" s="735"/>
      <c r="JYN3" s="735"/>
      <c r="JYO3" s="735"/>
      <c r="JYP3" s="735"/>
      <c r="JYQ3" s="735"/>
      <c r="JYR3" s="735"/>
      <c r="JYS3" s="735"/>
      <c r="JYT3" s="735"/>
      <c r="JYU3" s="735"/>
      <c r="JYV3" s="735"/>
      <c r="JYW3" s="735"/>
      <c r="JYX3" s="735"/>
      <c r="JYY3" s="735"/>
      <c r="JYZ3" s="735"/>
      <c r="JZA3" s="735"/>
      <c r="JZB3" s="735"/>
      <c r="JZC3" s="735"/>
      <c r="JZD3" s="735"/>
      <c r="JZE3" s="735"/>
      <c r="JZF3" s="735"/>
      <c r="JZG3" s="735"/>
      <c r="JZH3" s="735"/>
      <c r="JZI3" s="735"/>
      <c r="JZJ3" s="735"/>
      <c r="JZK3" s="735"/>
      <c r="JZL3" s="735"/>
      <c r="JZM3" s="735"/>
      <c r="JZN3" s="735"/>
      <c r="JZO3" s="735"/>
      <c r="JZP3" s="735"/>
      <c r="JZQ3" s="735"/>
      <c r="JZR3" s="735"/>
      <c r="JZS3" s="735"/>
      <c r="JZT3" s="735"/>
      <c r="JZU3" s="735"/>
      <c r="JZV3" s="735"/>
      <c r="JZW3" s="735"/>
      <c r="JZX3" s="735"/>
      <c r="JZY3" s="735"/>
      <c r="JZZ3" s="735"/>
      <c r="KAA3" s="735"/>
      <c r="KAB3" s="735"/>
      <c r="KAC3" s="735"/>
      <c r="KAD3" s="735"/>
      <c r="KAE3" s="735"/>
      <c r="KAF3" s="735"/>
      <c r="KAG3" s="735"/>
      <c r="KAH3" s="735"/>
      <c r="KAI3" s="735"/>
      <c r="KAJ3" s="735"/>
      <c r="KAK3" s="735"/>
      <c r="KAL3" s="735"/>
      <c r="KAM3" s="735"/>
      <c r="KAN3" s="735"/>
      <c r="KAO3" s="735"/>
      <c r="KAP3" s="735"/>
      <c r="KAQ3" s="735"/>
      <c r="KAR3" s="735"/>
      <c r="KAS3" s="735"/>
      <c r="KAT3" s="735"/>
      <c r="KAU3" s="735"/>
      <c r="KAV3" s="735"/>
      <c r="KAW3" s="735"/>
      <c r="KAX3" s="735"/>
      <c r="KAY3" s="735"/>
      <c r="KAZ3" s="735"/>
      <c r="KBA3" s="735"/>
      <c r="KBB3" s="735"/>
      <c r="KBC3" s="735"/>
      <c r="KBD3" s="735"/>
      <c r="KBE3" s="735"/>
      <c r="KBF3" s="735"/>
      <c r="KBG3" s="735"/>
      <c r="KBH3" s="735"/>
      <c r="KBI3" s="735"/>
      <c r="KBJ3" s="735"/>
      <c r="KBK3" s="735"/>
      <c r="KBL3" s="735"/>
      <c r="KBM3" s="735"/>
      <c r="KBN3" s="735"/>
      <c r="KBO3" s="735"/>
      <c r="KBP3" s="735"/>
      <c r="KBQ3" s="735"/>
      <c r="KBR3" s="735"/>
      <c r="KBS3" s="735"/>
      <c r="KBT3" s="735"/>
      <c r="KBU3" s="735"/>
      <c r="KBV3" s="735"/>
      <c r="KBW3" s="735"/>
      <c r="KBX3" s="735"/>
      <c r="KBY3" s="735"/>
      <c r="KBZ3" s="735"/>
      <c r="KCA3" s="735"/>
      <c r="KCB3" s="735"/>
      <c r="KCC3" s="735"/>
      <c r="KCD3" s="735"/>
      <c r="KCE3" s="735"/>
      <c r="KCF3" s="735"/>
      <c r="KCG3" s="735"/>
      <c r="KCH3" s="735"/>
      <c r="KCI3" s="735"/>
      <c r="KCJ3" s="735"/>
      <c r="KCK3" s="735"/>
      <c r="KCL3" s="735"/>
      <c r="KCM3" s="735"/>
      <c r="KCN3" s="735"/>
      <c r="KCO3" s="735"/>
      <c r="KCP3" s="735"/>
      <c r="KCQ3" s="735"/>
      <c r="KCR3" s="735"/>
      <c r="KCS3" s="735"/>
      <c r="KCT3" s="735"/>
      <c r="KCU3" s="735"/>
      <c r="KCV3" s="735"/>
      <c r="KCW3" s="735"/>
      <c r="KCX3" s="735"/>
      <c r="KCY3" s="735"/>
      <c r="KCZ3" s="735"/>
      <c r="KDA3" s="735"/>
      <c r="KDB3" s="735"/>
      <c r="KDC3" s="735"/>
      <c r="KDD3" s="735"/>
      <c r="KDE3" s="735"/>
      <c r="KDF3" s="735"/>
      <c r="KDG3" s="735"/>
      <c r="KDH3" s="735"/>
      <c r="KDI3" s="735"/>
      <c r="KDJ3" s="735"/>
      <c r="KDK3" s="735"/>
      <c r="KDL3" s="735"/>
      <c r="KDM3" s="735"/>
      <c r="KDN3" s="735"/>
      <c r="KDO3" s="735"/>
      <c r="KDP3" s="735"/>
      <c r="KDQ3" s="735"/>
      <c r="KDR3" s="735"/>
      <c r="KDS3" s="735"/>
      <c r="KDT3" s="735"/>
      <c r="KDU3" s="735"/>
      <c r="KDV3" s="735"/>
      <c r="KDW3" s="735"/>
      <c r="KDX3" s="735"/>
      <c r="KDY3" s="735"/>
      <c r="KDZ3" s="735"/>
      <c r="KEA3" s="735"/>
      <c r="KEB3" s="735"/>
      <c r="KEC3" s="735"/>
      <c r="KED3" s="735"/>
      <c r="KEE3" s="735"/>
      <c r="KEF3" s="735"/>
      <c r="KEG3" s="735"/>
      <c r="KEH3" s="735"/>
      <c r="KEI3" s="735"/>
      <c r="KEJ3" s="735"/>
      <c r="KEK3" s="735"/>
      <c r="KEL3" s="735"/>
      <c r="KEM3" s="735"/>
      <c r="KEN3" s="735"/>
      <c r="KEO3" s="735"/>
      <c r="KEP3" s="735"/>
      <c r="KEQ3" s="735"/>
      <c r="KER3" s="735"/>
      <c r="KES3" s="735"/>
      <c r="KET3" s="735"/>
      <c r="KEU3" s="735"/>
      <c r="KEV3" s="735"/>
      <c r="KEW3" s="735"/>
      <c r="KEX3" s="735"/>
      <c r="KEY3" s="735"/>
      <c r="KEZ3" s="735"/>
      <c r="KFA3" s="735"/>
      <c r="KFB3" s="735"/>
      <c r="KFC3" s="735"/>
      <c r="KFD3" s="735"/>
      <c r="KFE3" s="735"/>
      <c r="KFF3" s="735"/>
      <c r="KFG3" s="735"/>
      <c r="KFH3" s="735"/>
      <c r="KFI3" s="735"/>
      <c r="KFJ3" s="735"/>
      <c r="KFK3" s="735"/>
      <c r="KFL3" s="735"/>
      <c r="KFM3" s="735"/>
      <c r="KFN3" s="735"/>
      <c r="KFO3" s="735"/>
      <c r="KFP3" s="735"/>
      <c r="KFQ3" s="735"/>
      <c r="KFR3" s="735"/>
      <c r="KFS3" s="735"/>
      <c r="KFT3" s="735"/>
      <c r="KFU3" s="735"/>
      <c r="KFV3" s="735"/>
      <c r="KFW3" s="735"/>
      <c r="KFX3" s="735"/>
      <c r="KFY3" s="735"/>
      <c r="KFZ3" s="735"/>
      <c r="KGA3" s="735"/>
      <c r="KGB3" s="735"/>
      <c r="KGC3" s="735"/>
      <c r="KGD3" s="735"/>
      <c r="KGE3" s="735"/>
      <c r="KGF3" s="735"/>
      <c r="KGG3" s="735"/>
      <c r="KGH3" s="735"/>
      <c r="KGI3" s="735"/>
      <c r="KGJ3" s="735"/>
      <c r="KGK3" s="735"/>
      <c r="KGL3" s="735"/>
      <c r="KGM3" s="735"/>
      <c r="KGN3" s="735"/>
      <c r="KGO3" s="735"/>
      <c r="KGP3" s="735"/>
      <c r="KGQ3" s="735"/>
      <c r="KGR3" s="735"/>
      <c r="KGS3" s="735"/>
      <c r="KGT3" s="735"/>
      <c r="KGU3" s="735"/>
      <c r="KGV3" s="735"/>
      <c r="KGW3" s="735"/>
      <c r="KGX3" s="735"/>
      <c r="KGY3" s="735"/>
      <c r="KGZ3" s="735"/>
      <c r="KHA3" s="735"/>
      <c r="KHB3" s="735"/>
      <c r="KHC3" s="735"/>
      <c r="KHD3" s="735"/>
      <c r="KHE3" s="735"/>
      <c r="KHF3" s="735"/>
      <c r="KHG3" s="735"/>
      <c r="KHH3" s="735"/>
      <c r="KHI3" s="735"/>
      <c r="KHJ3" s="735"/>
      <c r="KHK3" s="735"/>
      <c r="KHL3" s="735"/>
      <c r="KHM3" s="735"/>
      <c r="KHN3" s="735"/>
      <c r="KHO3" s="735"/>
      <c r="KHP3" s="735"/>
      <c r="KHQ3" s="735"/>
      <c r="KHR3" s="735"/>
      <c r="KHS3" s="735"/>
      <c r="KHT3" s="735"/>
      <c r="KHU3" s="735"/>
      <c r="KHV3" s="735"/>
      <c r="KHW3" s="735"/>
      <c r="KHX3" s="735"/>
      <c r="KHY3" s="735"/>
      <c r="KHZ3" s="735"/>
      <c r="KIA3" s="735"/>
      <c r="KIB3" s="735"/>
      <c r="KIC3" s="735"/>
      <c r="KID3" s="735"/>
      <c r="KIE3" s="735"/>
      <c r="KIF3" s="735"/>
      <c r="KIG3" s="735"/>
      <c r="KIH3" s="735"/>
      <c r="KII3" s="735"/>
      <c r="KIJ3" s="735"/>
      <c r="KIK3" s="735"/>
      <c r="KIL3" s="735"/>
      <c r="KIM3" s="735"/>
      <c r="KIN3" s="735"/>
      <c r="KIO3" s="735"/>
      <c r="KIP3" s="735"/>
      <c r="KIQ3" s="735"/>
      <c r="KIR3" s="735"/>
      <c r="KIS3" s="735"/>
      <c r="KIT3" s="735"/>
      <c r="KIU3" s="735"/>
      <c r="KIV3" s="735"/>
      <c r="KIW3" s="735"/>
      <c r="KIX3" s="735"/>
      <c r="KIY3" s="735"/>
      <c r="KIZ3" s="735"/>
      <c r="KJA3" s="735"/>
      <c r="KJB3" s="735"/>
      <c r="KJC3" s="735"/>
      <c r="KJD3" s="735"/>
      <c r="KJE3" s="735"/>
      <c r="KJF3" s="735"/>
      <c r="KJG3" s="735"/>
      <c r="KJH3" s="735"/>
      <c r="KJI3" s="735"/>
      <c r="KJJ3" s="735"/>
      <c r="KJK3" s="735"/>
      <c r="KJL3" s="735"/>
      <c r="KJM3" s="735"/>
      <c r="KJN3" s="735"/>
      <c r="KJO3" s="735"/>
      <c r="KJP3" s="735"/>
      <c r="KJQ3" s="735"/>
      <c r="KJR3" s="735"/>
      <c r="KJS3" s="735"/>
      <c r="KJT3" s="735"/>
      <c r="KJU3" s="735"/>
      <c r="KJV3" s="735"/>
      <c r="KJW3" s="735"/>
      <c r="KJX3" s="735"/>
      <c r="KJY3" s="735"/>
      <c r="KJZ3" s="735"/>
      <c r="KKA3" s="735"/>
      <c r="KKB3" s="735"/>
      <c r="KKC3" s="735"/>
      <c r="KKD3" s="735"/>
      <c r="KKE3" s="735"/>
      <c r="KKF3" s="735"/>
      <c r="KKG3" s="735"/>
      <c r="KKH3" s="735"/>
      <c r="KKI3" s="735"/>
      <c r="KKJ3" s="735"/>
      <c r="KKK3" s="735"/>
      <c r="KKL3" s="735"/>
      <c r="KKM3" s="735"/>
      <c r="KKN3" s="735"/>
      <c r="KKO3" s="735"/>
      <c r="KKP3" s="735"/>
      <c r="KKQ3" s="735"/>
      <c r="KKR3" s="735"/>
      <c r="KKS3" s="735"/>
      <c r="KKT3" s="735"/>
      <c r="KKU3" s="735"/>
      <c r="KKV3" s="735"/>
      <c r="KKW3" s="735"/>
      <c r="KKX3" s="735"/>
      <c r="KKY3" s="735"/>
      <c r="KKZ3" s="735"/>
      <c r="KLA3" s="735"/>
      <c r="KLB3" s="735"/>
      <c r="KLC3" s="735"/>
      <c r="KLD3" s="735"/>
      <c r="KLE3" s="735"/>
      <c r="KLF3" s="735"/>
      <c r="KLG3" s="735"/>
      <c r="KLH3" s="735"/>
      <c r="KLI3" s="735"/>
      <c r="KLJ3" s="735"/>
      <c r="KLK3" s="735"/>
      <c r="KLL3" s="735"/>
      <c r="KLM3" s="735"/>
      <c r="KLN3" s="735"/>
      <c r="KLO3" s="735"/>
      <c r="KLP3" s="735"/>
      <c r="KLQ3" s="735"/>
      <c r="KLR3" s="735"/>
      <c r="KLS3" s="735"/>
      <c r="KLT3" s="735"/>
      <c r="KLU3" s="735"/>
      <c r="KLV3" s="735"/>
      <c r="KLW3" s="735"/>
      <c r="KLX3" s="735"/>
      <c r="KLY3" s="735"/>
      <c r="KLZ3" s="735"/>
      <c r="KMA3" s="735"/>
      <c r="KMB3" s="735"/>
      <c r="KMC3" s="735"/>
      <c r="KMD3" s="735"/>
      <c r="KME3" s="735"/>
      <c r="KMF3" s="735"/>
      <c r="KMG3" s="735"/>
      <c r="KMH3" s="735"/>
      <c r="KMI3" s="735"/>
      <c r="KMJ3" s="735"/>
      <c r="KMK3" s="735"/>
      <c r="KML3" s="735"/>
      <c r="KMM3" s="735"/>
      <c r="KMN3" s="735"/>
      <c r="KMO3" s="735"/>
      <c r="KMP3" s="735"/>
      <c r="KMQ3" s="735"/>
      <c r="KMR3" s="735"/>
      <c r="KMS3" s="735"/>
      <c r="KMT3" s="735"/>
      <c r="KMU3" s="735"/>
      <c r="KMV3" s="735"/>
      <c r="KMW3" s="735"/>
      <c r="KMX3" s="735"/>
      <c r="KMY3" s="735"/>
      <c r="KMZ3" s="735"/>
      <c r="KNA3" s="735"/>
      <c r="KNB3" s="735"/>
      <c r="KNC3" s="735"/>
      <c r="KND3" s="735"/>
      <c r="KNE3" s="735"/>
      <c r="KNF3" s="735"/>
      <c r="KNG3" s="735"/>
      <c r="KNH3" s="735"/>
      <c r="KNI3" s="735"/>
      <c r="KNJ3" s="735"/>
      <c r="KNK3" s="735"/>
      <c r="KNL3" s="735"/>
      <c r="KNM3" s="735"/>
      <c r="KNN3" s="735"/>
      <c r="KNO3" s="735"/>
      <c r="KNP3" s="735"/>
      <c r="KNQ3" s="735"/>
      <c r="KNR3" s="735"/>
      <c r="KNS3" s="735"/>
      <c r="KNT3" s="735"/>
      <c r="KNU3" s="735"/>
      <c r="KNV3" s="735"/>
      <c r="KNW3" s="735"/>
      <c r="KNX3" s="735"/>
      <c r="KNY3" s="735"/>
      <c r="KNZ3" s="735"/>
      <c r="KOA3" s="735"/>
      <c r="KOB3" s="735"/>
      <c r="KOC3" s="735"/>
      <c r="KOD3" s="735"/>
      <c r="KOE3" s="735"/>
      <c r="KOF3" s="735"/>
      <c r="KOG3" s="735"/>
      <c r="KOH3" s="735"/>
      <c r="KOI3" s="735"/>
      <c r="KOJ3" s="735"/>
      <c r="KOK3" s="735"/>
      <c r="KOL3" s="735"/>
      <c r="KOM3" s="735"/>
      <c r="KON3" s="735"/>
      <c r="KOO3" s="735"/>
      <c r="KOP3" s="735"/>
      <c r="KOQ3" s="735"/>
      <c r="KOR3" s="735"/>
      <c r="KOS3" s="735"/>
      <c r="KOT3" s="735"/>
      <c r="KOU3" s="735"/>
      <c r="KOV3" s="735"/>
      <c r="KOW3" s="735"/>
      <c r="KOX3" s="735"/>
      <c r="KOY3" s="735"/>
      <c r="KOZ3" s="735"/>
      <c r="KPA3" s="735"/>
      <c r="KPB3" s="735"/>
      <c r="KPC3" s="735"/>
      <c r="KPD3" s="735"/>
      <c r="KPE3" s="735"/>
      <c r="KPF3" s="735"/>
      <c r="KPG3" s="735"/>
      <c r="KPH3" s="735"/>
      <c r="KPI3" s="735"/>
      <c r="KPJ3" s="735"/>
      <c r="KPK3" s="735"/>
      <c r="KPL3" s="735"/>
      <c r="KPM3" s="735"/>
      <c r="KPN3" s="735"/>
      <c r="KPO3" s="735"/>
      <c r="KPP3" s="735"/>
      <c r="KPQ3" s="735"/>
      <c r="KPR3" s="735"/>
      <c r="KPS3" s="735"/>
      <c r="KPT3" s="735"/>
      <c r="KPU3" s="735"/>
      <c r="KPV3" s="735"/>
      <c r="KPW3" s="735"/>
      <c r="KPX3" s="735"/>
      <c r="KPY3" s="735"/>
      <c r="KPZ3" s="735"/>
      <c r="KQA3" s="735"/>
      <c r="KQB3" s="735"/>
      <c r="KQC3" s="735"/>
      <c r="KQD3" s="735"/>
      <c r="KQE3" s="735"/>
      <c r="KQF3" s="735"/>
      <c r="KQG3" s="735"/>
      <c r="KQH3" s="735"/>
      <c r="KQI3" s="735"/>
      <c r="KQJ3" s="735"/>
      <c r="KQK3" s="735"/>
      <c r="KQL3" s="735"/>
      <c r="KQM3" s="735"/>
      <c r="KQN3" s="735"/>
      <c r="KQO3" s="735"/>
      <c r="KQP3" s="735"/>
      <c r="KQQ3" s="735"/>
      <c r="KQR3" s="735"/>
      <c r="KQS3" s="735"/>
      <c r="KQT3" s="735"/>
      <c r="KQU3" s="735"/>
      <c r="KQV3" s="735"/>
      <c r="KQW3" s="735"/>
      <c r="KQX3" s="735"/>
      <c r="KQY3" s="735"/>
      <c r="KQZ3" s="735"/>
      <c r="KRA3" s="735"/>
      <c r="KRB3" s="735"/>
      <c r="KRC3" s="735"/>
      <c r="KRD3" s="735"/>
      <c r="KRE3" s="735"/>
      <c r="KRF3" s="735"/>
      <c r="KRG3" s="735"/>
      <c r="KRH3" s="735"/>
      <c r="KRI3" s="735"/>
      <c r="KRJ3" s="735"/>
      <c r="KRK3" s="735"/>
      <c r="KRL3" s="735"/>
      <c r="KRM3" s="735"/>
      <c r="KRN3" s="735"/>
      <c r="KRO3" s="735"/>
      <c r="KRP3" s="735"/>
      <c r="KRQ3" s="735"/>
      <c r="KRR3" s="735"/>
      <c r="KRS3" s="735"/>
      <c r="KRT3" s="735"/>
      <c r="KRU3" s="735"/>
      <c r="KRV3" s="735"/>
      <c r="KRW3" s="735"/>
      <c r="KRX3" s="735"/>
      <c r="KRY3" s="735"/>
      <c r="KRZ3" s="735"/>
      <c r="KSA3" s="735"/>
      <c r="KSB3" s="735"/>
      <c r="KSC3" s="735"/>
      <c r="KSD3" s="735"/>
      <c r="KSE3" s="735"/>
      <c r="KSF3" s="735"/>
      <c r="KSG3" s="735"/>
      <c r="KSH3" s="735"/>
      <c r="KSI3" s="735"/>
      <c r="KSJ3" s="735"/>
      <c r="KSK3" s="735"/>
      <c r="KSL3" s="735"/>
      <c r="KSM3" s="735"/>
      <c r="KSN3" s="735"/>
      <c r="KSO3" s="735"/>
      <c r="KSP3" s="735"/>
      <c r="KSQ3" s="735"/>
      <c r="KSR3" s="735"/>
      <c r="KSS3" s="735"/>
      <c r="KST3" s="735"/>
      <c r="KSU3" s="735"/>
      <c r="KSV3" s="735"/>
      <c r="KSW3" s="735"/>
      <c r="KSX3" s="735"/>
      <c r="KSY3" s="735"/>
      <c r="KSZ3" s="735"/>
      <c r="KTA3" s="735"/>
      <c r="KTB3" s="735"/>
      <c r="KTC3" s="735"/>
      <c r="KTD3" s="735"/>
      <c r="KTE3" s="735"/>
      <c r="KTF3" s="735"/>
      <c r="KTG3" s="735"/>
      <c r="KTH3" s="735"/>
      <c r="KTI3" s="735"/>
      <c r="KTJ3" s="735"/>
      <c r="KTK3" s="735"/>
      <c r="KTL3" s="735"/>
      <c r="KTM3" s="735"/>
      <c r="KTN3" s="735"/>
      <c r="KTO3" s="735"/>
      <c r="KTP3" s="735"/>
      <c r="KTQ3" s="735"/>
      <c r="KTR3" s="735"/>
      <c r="KTS3" s="735"/>
      <c r="KTT3" s="735"/>
      <c r="KTU3" s="735"/>
      <c r="KTV3" s="735"/>
      <c r="KTW3" s="735"/>
      <c r="KTX3" s="735"/>
      <c r="KTY3" s="735"/>
      <c r="KTZ3" s="735"/>
      <c r="KUA3" s="735"/>
      <c r="KUB3" s="735"/>
      <c r="KUC3" s="735"/>
      <c r="KUD3" s="735"/>
      <c r="KUE3" s="735"/>
      <c r="KUF3" s="735"/>
      <c r="KUG3" s="735"/>
      <c r="KUH3" s="735"/>
      <c r="KUI3" s="735"/>
      <c r="KUJ3" s="735"/>
      <c r="KUK3" s="735"/>
      <c r="KUL3" s="735"/>
      <c r="KUM3" s="735"/>
      <c r="KUN3" s="735"/>
      <c r="KUO3" s="735"/>
      <c r="KUP3" s="735"/>
      <c r="KUQ3" s="735"/>
      <c r="KUR3" s="735"/>
      <c r="KUS3" s="735"/>
      <c r="KUT3" s="735"/>
      <c r="KUU3" s="735"/>
      <c r="KUV3" s="735"/>
      <c r="KUW3" s="735"/>
      <c r="KUX3" s="735"/>
      <c r="KUY3" s="735"/>
      <c r="KUZ3" s="735"/>
      <c r="KVA3" s="735"/>
      <c r="KVB3" s="735"/>
      <c r="KVC3" s="735"/>
      <c r="KVD3" s="735"/>
      <c r="KVE3" s="735"/>
      <c r="KVF3" s="735"/>
      <c r="KVG3" s="735"/>
      <c r="KVH3" s="735"/>
      <c r="KVI3" s="735"/>
      <c r="KVJ3" s="735"/>
      <c r="KVK3" s="735"/>
      <c r="KVL3" s="735"/>
      <c r="KVM3" s="735"/>
      <c r="KVN3" s="735"/>
      <c r="KVO3" s="735"/>
      <c r="KVP3" s="735"/>
      <c r="KVQ3" s="735"/>
      <c r="KVR3" s="735"/>
      <c r="KVS3" s="735"/>
      <c r="KVT3" s="735"/>
      <c r="KVU3" s="735"/>
      <c r="KVV3" s="735"/>
      <c r="KVW3" s="735"/>
      <c r="KVX3" s="735"/>
      <c r="KVY3" s="735"/>
      <c r="KVZ3" s="735"/>
      <c r="KWA3" s="735"/>
      <c r="KWB3" s="735"/>
      <c r="KWC3" s="735"/>
      <c r="KWD3" s="735"/>
      <c r="KWE3" s="735"/>
      <c r="KWF3" s="735"/>
      <c r="KWG3" s="735"/>
      <c r="KWH3" s="735"/>
      <c r="KWI3" s="735"/>
      <c r="KWJ3" s="735"/>
      <c r="KWK3" s="735"/>
      <c r="KWL3" s="735"/>
      <c r="KWM3" s="735"/>
      <c r="KWN3" s="735"/>
      <c r="KWO3" s="735"/>
      <c r="KWP3" s="735"/>
      <c r="KWQ3" s="735"/>
      <c r="KWR3" s="735"/>
      <c r="KWS3" s="735"/>
      <c r="KWT3" s="735"/>
      <c r="KWU3" s="735"/>
      <c r="KWV3" s="735"/>
      <c r="KWW3" s="735"/>
      <c r="KWX3" s="735"/>
      <c r="KWY3" s="735"/>
      <c r="KWZ3" s="735"/>
      <c r="KXA3" s="735"/>
      <c r="KXB3" s="735"/>
      <c r="KXC3" s="735"/>
      <c r="KXD3" s="735"/>
      <c r="KXE3" s="735"/>
      <c r="KXF3" s="735"/>
      <c r="KXG3" s="735"/>
      <c r="KXH3" s="735"/>
      <c r="KXI3" s="735"/>
      <c r="KXJ3" s="735"/>
      <c r="KXK3" s="735"/>
      <c r="KXL3" s="735"/>
      <c r="KXM3" s="735"/>
      <c r="KXN3" s="735"/>
      <c r="KXO3" s="735"/>
      <c r="KXP3" s="735"/>
      <c r="KXQ3" s="735"/>
      <c r="KXR3" s="735"/>
      <c r="KXS3" s="735"/>
      <c r="KXT3" s="735"/>
      <c r="KXU3" s="735"/>
      <c r="KXV3" s="735"/>
      <c r="KXW3" s="735"/>
      <c r="KXX3" s="735"/>
      <c r="KXY3" s="735"/>
      <c r="KXZ3" s="735"/>
      <c r="KYA3" s="735"/>
      <c r="KYB3" s="735"/>
      <c r="KYC3" s="735"/>
      <c r="KYD3" s="735"/>
      <c r="KYE3" s="735"/>
      <c r="KYF3" s="735"/>
      <c r="KYG3" s="735"/>
      <c r="KYH3" s="735"/>
      <c r="KYI3" s="735"/>
      <c r="KYJ3" s="735"/>
      <c r="KYK3" s="735"/>
      <c r="KYL3" s="735"/>
      <c r="KYM3" s="735"/>
      <c r="KYN3" s="735"/>
      <c r="KYO3" s="735"/>
      <c r="KYP3" s="735"/>
      <c r="KYQ3" s="735"/>
      <c r="KYR3" s="735"/>
      <c r="KYS3" s="735"/>
      <c r="KYT3" s="735"/>
      <c r="KYU3" s="735"/>
      <c r="KYV3" s="735"/>
      <c r="KYW3" s="735"/>
      <c r="KYX3" s="735"/>
      <c r="KYY3" s="735"/>
      <c r="KYZ3" s="735"/>
      <c r="KZA3" s="735"/>
      <c r="KZB3" s="735"/>
      <c r="KZC3" s="735"/>
      <c r="KZD3" s="735"/>
      <c r="KZE3" s="735"/>
      <c r="KZF3" s="735"/>
      <c r="KZG3" s="735"/>
      <c r="KZH3" s="735"/>
      <c r="KZI3" s="735"/>
      <c r="KZJ3" s="735"/>
      <c r="KZK3" s="735"/>
      <c r="KZL3" s="735"/>
      <c r="KZM3" s="735"/>
      <c r="KZN3" s="735"/>
      <c r="KZO3" s="735"/>
      <c r="KZP3" s="735"/>
      <c r="KZQ3" s="735"/>
      <c r="KZR3" s="735"/>
      <c r="KZS3" s="735"/>
      <c r="KZT3" s="735"/>
      <c r="KZU3" s="735"/>
      <c r="KZV3" s="735"/>
      <c r="KZW3" s="735"/>
      <c r="KZX3" s="735"/>
      <c r="KZY3" s="735"/>
      <c r="KZZ3" s="735"/>
      <c r="LAA3" s="735"/>
      <c r="LAB3" s="735"/>
      <c r="LAC3" s="735"/>
      <c r="LAD3" s="735"/>
      <c r="LAE3" s="735"/>
      <c r="LAF3" s="735"/>
      <c r="LAG3" s="735"/>
      <c r="LAH3" s="735"/>
      <c r="LAI3" s="735"/>
      <c r="LAJ3" s="735"/>
      <c r="LAK3" s="735"/>
      <c r="LAL3" s="735"/>
      <c r="LAM3" s="735"/>
      <c r="LAN3" s="735"/>
      <c r="LAO3" s="735"/>
      <c r="LAP3" s="735"/>
      <c r="LAQ3" s="735"/>
      <c r="LAR3" s="735"/>
      <c r="LAS3" s="735"/>
      <c r="LAT3" s="735"/>
      <c r="LAU3" s="735"/>
      <c r="LAV3" s="735"/>
      <c r="LAW3" s="735"/>
      <c r="LAX3" s="735"/>
      <c r="LAY3" s="735"/>
      <c r="LAZ3" s="735"/>
      <c r="LBA3" s="735"/>
      <c r="LBB3" s="735"/>
      <c r="LBC3" s="735"/>
      <c r="LBD3" s="735"/>
      <c r="LBE3" s="735"/>
      <c r="LBF3" s="735"/>
      <c r="LBG3" s="735"/>
      <c r="LBH3" s="735"/>
      <c r="LBI3" s="735"/>
      <c r="LBJ3" s="735"/>
      <c r="LBK3" s="735"/>
      <c r="LBL3" s="735"/>
      <c r="LBM3" s="735"/>
      <c r="LBN3" s="735"/>
      <c r="LBO3" s="735"/>
      <c r="LBP3" s="735"/>
      <c r="LBQ3" s="735"/>
      <c r="LBR3" s="735"/>
      <c r="LBS3" s="735"/>
      <c r="LBT3" s="735"/>
      <c r="LBU3" s="735"/>
      <c r="LBV3" s="735"/>
      <c r="LBW3" s="735"/>
      <c r="LBX3" s="735"/>
      <c r="LBY3" s="735"/>
      <c r="LBZ3" s="735"/>
      <c r="LCA3" s="735"/>
      <c r="LCB3" s="735"/>
      <c r="LCC3" s="735"/>
      <c r="LCD3" s="735"/>
      <c r="LCE3" s="735"/>
      <c r="LCF3" s="735"/>
      <c r="LCG3" s="735"/>
      <c r="LCH3" s="735"/>
      <c r="LCI3" s="735"/>
      <c r="LCJ3" s="735"/>
      <c r="LCK3" s="735"/>
      <c r="LCL3" s="735"/>
      <c r="LCM3" s="735"/>
      <c r="LCN3" s="735"/>
      <c r="LCO3" s="735"/>
      <c r="LCP3" s="735"/>
      <c r="LCQ3" s="735"/>
      <c r="LCR3" s="735"/>
      <c r="LCS3" s="735"/>
      <c r="LCT3" s="735"/>
      <c r="LCU3" s="735"/>
      <c r="LCV3" s="735"/>
      <c r="LCW3" s="735"/>
      <c r="LCX3" s="735"/>
      <c r="LCY3" s="735"/>
      <c r="LCZ3" s="735"/>
      <c r="LDA3" s="735"/>
      <c r="LDB3" s="735"/>
      <c r="LDC3" s="735"/>
      <c r="LDD3" s="735"/>
      <c r="LDE3" s="735"/>
      <c r="LDF3" s="735"/>
      <c r="LDG3" s="735"/>
      <c r="LDH3" s="735"/>
      <c r="LDI3" s="735"/>
      <c r="LDJ3" s="735"/>
      <c r="LDK3" s="735"/>
      <c r="LDL3" s="735"/>
      <c r="LDM3" s="735"/>
      <c r="LDN3" s="735"/>
      <c r="LDO3" s="735"/>
      <c r="LDP3" s="735"/>
      <c r="LDQ3" s="735"/>
      <c r="LDR3" s="735"/>
      <c r="LDS3" s="735"/>
      <c r="LDT3" s="735"/>
      <c r="LDU3" s="735"/>
      <c r="LDV3" s="735"/>
      <c r="LDW3" s="735"/>
      <c r="LDX3" s="735"/>
      <c r="LDY3" s="735"/>
      <c r="LDZ3" s="735"/>
      <c r="LEA3" s="735"/>
      <c r="LEB3" s="735"/>
      <c r="LEC3" s="735"/>
      <c r="LED3" s="735"/>
      <c r="LEE3" s="735"/>
      <c r="LEF3" s="735"/>
      <c r="LEG3" s="735"/>
      <c r="LEH3" s="735"/>
      <c r="LEI3" s="735"/>
      <c r="LEJ3" s="735"/>
      <c r="LEK3" s="735"/>
      <c r="LEL3" s="735"/>
      <c r="LEM3" s="735"/>
      <c r="LEN3" s="735"/>
      <c r="LEO3" s="735"/>
      <c r="LEP3" s="735"/>
      <c r="LEQ3" s="735"/>
      <c r="LER3" s="735"/>
      <c r="LES3" s="735"/>
      <c r="LET3" s="735"/>
      <c r="LEU3" s="735"/>
      <c r="LEV3" s="735"/>
      <c r="LEW3" s="735"/>
      <c r="LEX3" s="735"/>
      <c r="LEY3" s="735"/>
      <c r="LEZ3" s="735"/>
      <c r="LFA3" s="735"/>
      <c r="LFB3" s="735"/>
      <c r="LFC3" s="735"/>
      <c r="LFD3" s="735"/>
      <c r="LFE3" s="735"/>
      <c r="LFF3" s="735"/>
      <c r="LFG3" s="735"/>
      <c r="LFH3" s="735"/>
      <c r="LFI3" s="735"/>
      <c r="LFJ3" s="735"/>
      <c r="LFK3" s="735"/>
      <c r="LFL3" s="735"/>
      <c r="LFM3" s="735"/>
      <c r="LFN3" s="735"/>
      <c r="LFO3" s="735"/>
      <c r="LFP3" s="735"/>
      <c r="LFQ3" s="735"/>
      <c r="LFR3" s="735"/>
      <c r="LFS3" s="735"/>
      <c r="LFT3" s="735"/>
      <c r="LFU3" s="735"/>
      <c r="LFV3" s="735"/>
      <c r="LFW3" s="735"/>
      <c r="LFX3" s="735"/>
      <c r="LFY3" s="735"/>
      <c r="LFZ3" s="735"/>
      <c r="LGA3" s="735"/>
      <c r="LGB3" s="735"/>
      <c r="LGC3" s="735"/>
      <c r="LGD3" s="735"/>
      <c r="LGE3" s="735"/>
      <c r="LGF3" s="735"/>
      <c r="LGG3" s="735"/>
      <c r="LGH3" s="735"/>
      <c r="LGI3" s="735"/>
      <c r="LGJ3" s="735"/>
      <c r="LGK3" s="735"/>
      <c r="LGL3" s="735"/>
      <c r="LGM3" s="735"/>
      <c r="LGN3" s="735"/>
      <c r="LGO3" s="735"/>
      <c r="LGP3" s="735"/>
      <c r="LGQ3" s="735"/>
      <c r="LGR3" s="735"/>
      <c r="LGS3" s="735"/>
      <c r="LGT3" s="735"/>
      <c r="LGU3" s="735"/>
      <c r="LGV3" s="735"/>
      <c r="LGW3" s="735"/>
      <c r="LGX3" s="735"/>
      <c r="LGY3" s="735"/>
      <c r="LGZ3" s="735"/>
      <c r="LHA3" s="735"/>
      <c r="LHB3" s="735"/>
      <c r="LHC3" s="735"/>
      <c r="LHD3" s="735"/>
      <c r="LHE3" s="735"/>
      <c r="LHF3" s="735"/>
      <c r="LHG3" s="735"/>
      <c r="LHH3" s="735"/>
      <c r="LHI3" s="735"/>
      <c r="LHJ3" s="735"/>
      <c r="LHK3" s="735"/>
      <c r="LHL3" s="735"/>
      <c r="LHM3" s="735"/>
      <c r="LHN3" s="735"/>
      <c r="LHO3" s="735"/>
      <c r="LHP3" s="735"/>
      <c r="LHQ3" s="735"/>
      <c r="LHR3" s="735"/>
      <c r="LHS3" s="735"/>
      <c r="LHT3" s="735"/>
      <c r="LHU3" s="735"/>
      <c r="LHV3" s="735"/>
      <c r="LHW3" s="735"/>
      <c r="LHX3" s="735"/>
      <c r="LHY3" s="735"/>
      <c r="LHZ3" s="735"/>
      <c r="LIA3" s="735"/>
      <c r="LIB3" s="735"/>
      <c r="LIC3" s="735"/>
      <c r="LID3" s="735"/>
      <c r="LIE3" s="735"/>
      <c r="LIF3" s="735"/>
      <c r="LIG3" s="735"/>
      <c r="LIH3" s="735"/>
      <c r="LII3" s="735"/>
      <c r="LIJ3" s="735"/>
      <c r="LIK3" s="735"/>
      <c r="LIL3" s="735"/>
      <c r="LIM3" s="735"/>
      <c r="LIN3" s="735"/>
      <c r="LIO3" s="735"/>
      <c r="LIP3" s="735"/>
      <c r="LIQ3" s="735"/>
      <c r="LIR3" s="735"/>
      <c r="LIS3" s="735"/>
      <c r="LIT3" s="735"/>
      <c r="LIU3" s="735"/>
      <c r="LIV3" s="735"/>
      <c r="LIW3" s="735"/>
      <c r="LIX3" s="735"/>
      <c r="LIY3" s="735"/>
      <c r="LIZ3" s="735"/>
      <c r="LJA3" s="735"/>
      <c r="LJB3" s="735"/>
      <c r="LJC3" s="735"/>
      <c r="LJD3" s="735"/>
      <c r="LJE3" s="735"/>
      <c r="LJF3" s="735"/>
      <c r="LJG3" s="735"/>
      <c r="LJH3" s="735"/>
      <c r="LJI3" s="735"/>
      <c r="LJJ3" s="735"/>
      <c r="LJK3" s="735"/>
      <c r="LJL3" s="735"/>
      <c r="LJM3" s="735"/>
      <c r="LJN3" s="735"/>
      <c r="LJO3" s="735"/>
      <c r="LJP3" s="735"/>
      <c r="LJQ3" s="735"/>
      <c r="LJR3" s="735"/>
      <c r="LJS3" s="735"/>
      <c r="LJT3" s="735"/>
      <c r="LJU3" s="735"/>
      <c r="LJV3" s="735"/>
      <c r="LJW3" s="735"/>
      <c r="LJX3" s="735"/>
      <c r="LJY3" s="735"/>
      <c r="LJZ3" s="735"/>
      <c r="LKA3" s="735"/>
      <c r="LKB3" s="735"/>
      <c r="LKC3" s="735"/>
      <c r="LKD3" s="735"/>
      <c r="LKE3" s="735"/>
      <c r="LKF3" s="735"/>
      <c r="LKG3" s="735"/>
      <c r="LKH3" s="735"/>
      <c r="LKI3" s="735"/>
      <c r="LKJ3" s="735"/>
      <c r="LKK3" s="735"/>
      <c r="LKL3" s="735"/>
      <c r="LKM3" s="735"/>
      <c r="LKN3" s="735"/>
      <c r="LKO3" s="735"/>
      <c r="LKP3" s="735"/>
      <c r="LKQ3" s="735"/>
      <c r="LKR3" s="735"/>
      <c r="LKS3" s="735"/>
      <c r="LKT3" s="735"/>
      <c r="LKU3" s="735"/>
      <c r="LKV3" s="735"/>
      <c r="LKW3" s="735"/>
      <c r="LKX3" s="735"/>
      <c r="LKY3" s="735"/>
      <c r="LKZ3" s="735"/>
      <c r="LLA3" s="735"/>
      <c r="LLB3" s="735"/>
      <c r="LLC3" s="735"/>
      <c r="LLD3" s="735"/>
      <c r="LLE3" s="735"/>
      <c r="LLF3" s="735"/>
      <c r="LLG3" s="735"/>
      <c r="LLH3" s="735"/>
      <c r="LLI3" s="735"/>
      <c r="LLJ3" s="735"/>
      <c r="LLK3" s="735"/>
      <c r="LLL3" s="735"/>
      <c r="LLM3" s="735"/>
      <c r="LLN3" s="735"/>
      <c r="LLO3" s="735"/>
      <c r="LLP3" s="735"/>
      <c r="LLQ3" s="735"/>
      <c r="LLR3" s="735"/>
      <c r="LLS3" s="735"/>
      <c r="LLT3" s="735"/>
      <c r="LLU3" s="735"/>
      <c r="LLV3" s="735"/>
      <c r="LLW3" s="735"/>
      <c r="LLX3" s="735"/>
      <c r="LLY3" s="735"/>
      <c r="LLZ3" s="735"/>
      <c r="LMA3" s="735"/>
      <c r="LMB3" s="735"/>
      <c r="LMC3" s="735"/>
      <c r="LMD3" s="735"/>
      <c r="LME3" s="735"/>
      <c r="LMF3" s="735"/>
      <c r="LMG3" s="735"/>
      <c r="LMH3" s="735"/>
      <c r="LMI3" s="735"/>
      <c r="LMJ3" s="735"/>
      <c r="LMK3" s="735"/>
      <c r="LML3" s="735"/>
      <c r="LMM3" s="735"/>
      <c r="LMN3" s="735"/>
      <c r="LMO3" s="735"/>
      <c r="LMP3" s="735"/>
      <c r="LMQ3" s="735"/>
      <c r="LMR3" s="735"/>
      <c r="LMS3" s="735"/>
      <c r="LMT3" s="735"/>
      <c r="LMU3" s="735"/>
      <c r="LMV3" s="735"/>
      <c r="LMW3" s="735"/>
      <c r="LMX3" s="735"/>
      <c r="LMY3" s="735"/>
      <c r="LMZ3" s="735"/>
      <c r="LNA3" s="735"/>
      <c r="LNB3" s="735"/>
      <c r="LNC3" s="735"/>
      <c r="LND3" s="735"/>
      <c r="LNE3" s="735"/>
      <c r="LNF3" s="735"/>
      <c r="LNG3" s="735"/>
      <c r="LNH3" s="735"/>
      <c r="LNI3" s="735"/>
      <c r="LNJ3" s="735"/>
      <c r="LNK3" s="735"/>
      <c r="LNL3" s="735"/>
      <c r="LNM3" s="735"/>
      <c r="LNN3" s="735"/>
      <c r="LNO3" s="735"/>
      <c r="LNP3" s="735"/>
      <c r="LNQ3" s="735"/>
      <c r="LNR3" s="735"/>
      <c r="LNS3" s="735"/>
      <c r="LNT3" s="735"/>
      <c r="LNU3" s="735"/>
      <c r="LNV3" s="735"/>
      <c r="LNW3" s="735"/>
      <c r="LNX3" s="735"/>
      <c r="LNY3" s="735"/>
      <c r="LNZ3" s="735"/>
      <c r="LOA3" s="735"/>
      <c r="LOB3" s="735"/>
      <c r="LOC3" s="735"/>
      <c r="LOD3" s="735"/>
      <c r="LOE3" s="735"/>
      <c r="LOF3" s="735"/>
      <c r="LOG3" s="735"/>
      <c r="LOH3" s="735"/>
      <c r="LOI3" s="735"/>
      <c r="LOJ3" s="735"/>
      <c r="LOK3" s="735"/>
      <c r="LOL3" s="735"/>
      <c r="LOM3" s="735"/>
      <c r="LON3" s="735"/>
      <c r="LOO3" s="735"/>
      <c r="LOP3" s="735"/>
      <c r="LOQ3" s="735"/>
      <c r="LOR3" s="735"/>
      <c r="LOS3" s="735"/>
      <c r="LOT3" s="735"/>
      <c r="LOU3" s="735"/>
      <c r="LOV3" s="735"/>
      <c r="LOW3" s="735"/>
      <c r="LOX3" s="735"/>
      <c r="LOY3" s="735"/>
      <c r="LOZ3" s="735"/>
      <c r="LPA3" s="735"/>
      <c r="LPB3" s="735"/>
      <c r="LPC3" s="735"/>
      <c r="LPD3" s="735"/>
      <c r="LPE3" s="735"/>
      <c r="LPF3" s="735"/>
      <c r="LPG3" s="735"/>
      <c r="LPH3" s="735"/>
      <c r="LPI3" s="735"/>
      <c r="LPJ3" s="735"/>
      <c r="LPK3" s="735"/>
      <c r="LPL3" s="735"/>
      <c r="LPM3" s="735"/>
      <c r="LPN3" s="735"/>
      <c r="LPO3" s="735"/>
      <c r="LPP3" s="735"/>
      <c r="LPQ3" s="735"/>
      <c r="LPR3" s="735"/>
      <c r="LPS3" s="735"/>
      <c r="LPT3" s="735"/>
      <c r="LPU3" s="735"/>
      <c r="LPV3" s="735"/>
      <c r="LPW3" s="735"/>
      <c r="LPX3" s="735"/>
      <c r="LPY3" s="735"/>
      <c r="LPZ3" s="735"/>
      <c r="LQA3" s="735"/>
      <c r="LQB3" s="735"/>
      <c r="LQC3" s="735"/>
      <c r="LQD3" s="735"/>
      <c r="LQE3" s="735"/>
      <c r="LQF3" s="735"/>
      <c r="LQG3" s="735"/>
      <c r="LQH3" s="735"/>
      <c r="LQI3" s="735"/>
      <c r="LQJ3" s="735"/>
      <c r="LQK3" s="735"/>
      <c r="LQL3" s="735"/>
      <c r="LQM3" s="735"/>
      <c r="LQN3" s="735"/>
      <c r="LQO3" s="735"/>
      <c r="LQP3" s="735"/>
      <c r="LQQ3" s="735"/>
      <c r="LQR3" s="735"/>
      <c r="LQS3" s="735"/>
      <c r="LQT3" s="735"/>
      <c r="LQU3" s="735"/>
      <c r="LQV3" s="735"/>
      <c r="LQW3" s="735"/>
      <c r="LQX3" s="735"/>
      <c r="LQY3" s="735"/>
      <c r="LQZ3" s="735"/>
      <c r="LRA3" s="735"/>
      <c r="LRB3" s="735"/>
      <c r="LRC3" s="735"/>
      <c r="LRD3" s="735"/>
      <c r="LRE3" s="735"/>
      <c r="LRF3" s="735"/>
      <c r="LRG3" s="735"/>
      <c r="LRH3" s="735"/>
      <c r="LRI3" s="735"/>
      <c r="LRJ3" s="735"/>
      <c r="LRK3" s="735"/>
      <c r="LRL3" s="735"/>
      <c r="LRM3" s="735"/>
      <c r="LRN3" s="735"/>
      <c r="LRO3" s="735"/>
      <c r="LRP3" s="735"/>
      <c r="LRQ3" s="735"/>
      <c r="LRR3" s="735"/>
      <c r="LRS3" s="735"/>
      <c r="LRT3" s="735"/>
      <c r="LRU3" s="735"/>
      <c r="LRV3" s="735"/>
      <c r="LRW3" s="735"/>
      <c r="LRX3" s="735"/>
      <c r="LRY3" s="735"/>
      <c r="LRZ3" s="735"/>
      <c r="LSA3" s="735"/>
      <c r="LSB3" s="735"/>
      <c r="LSC3" s="735"/>
      <c r="LSD3" s="735"/>
      <c r="LSE3" s="735"/>
      <c r="LSF3" s="735"/>
      <c r="LSG3" s="735"/>
      <c r="LSH3" s="735"/>
      <c r="LSI3" s="735"/>
      <c r="LSJ3" s="735"/>
      <c r="LSK3" s="735"/>
      <c r="LSL3" s="735"/>
      <c r="LSM3" s="735"/>
      <c r="LSN3" s="735"/>
      <c r="LSO3" s="735"/>
      <c r="LSP3" s="735"/>
      <c r="LSQ3" s="735"/>
      <c r="LSR3" s="735"/>
      <c r="LSS3" s="735"/>
      <c r="LST3" s="735"/>
      <c r="LSU3" s="735"/>
      <c r="LSV3" s="735"/>
      <c r="LSW3" s="735"/>
      <c r="LSX3" s="735"/>
      <c r="LSY3" s="735"/>
      <c r="LSZ3" s="735"/>
      <c r="LTA3" s="735"/>
      <c r="LTB3" s="735"/>
      <c r="LTC3" s="735"/>
      <c r="LTD3" s="735"/>
      <c r="LTE3" s="735"/>
      <c r="LTF3" s="735"/>
      <c r="LTG3" s="735"/>
      <c r="LTH3" s="735"/>
      <c r="LTI3" s="735"/>
      <c r="LTJ3" s="735"/>
      <c r="LTK3" s="735"/>
      <c r="LTL3" s="735"/>
      <c r="LTM3" s="735"/>
      <c r="LTN3" s="735"/>
      <c r="LTO3" s="735"/>
      <c r="LTP3" s="735"/>
      <c r="LTQ3" s="735"/>
      <c r="LTR3" s="735"/>
      <c r="LTS3" s="735"/>
      <c r="LTT3" s="735"/>
      <c r="LTU3" s="735"/>
      <c r="LTV3" s="735"/>
      <c r="LTW3" s="735"/>
      <c r="LTX3" s="735"/>
      <c r="LTY3" s="735"/>
      <c r="LTZ3" s="735"/>
      <c r="LUA3" s="735"/>
      <c r="LUB3" s="735"/>
      <c r="LUC3" s="735"/>
      <c r="LUD3" s="735"/>
      <c r="LUE3" s="735"/>
      <c r="LUF3" s="735"/>
      <c r="LUG3" s="735"/>
      <c r="LUH3" s="735"/>
      <c r="LUI3" s="735"/>
      <c r="LUJ3" s="735"/>
      <c r="LUK3" s="735"/>
      <c r="LUL3" s="735"/>
      <c r="LUM3" s="735"/>
      <c r="LUN3" s="735"/>
      <c r="LUO3" s="735"/>
      <c r="LUP3" s="735"/>
      <c r="LUQ3" s="735"/>
      <c r="LUR3" s="735"/>
      <c r="LUS3" s="735"/>
      <c r="LUT3" s="735"/>
      <c r="LUU3" s="735"/>
      <c r="LUV3" s="735"/>
      <c r="LUW3" s="735"/>
      <c r="LUX3" s="735"/>
      <c r="LUY3" s="735"/>
      <c r="LUZ3" s="735"/>
      <c r="LVA3" s="735"/>
      <c r="LVB3" s="735"/>
      <c r="LVC3" s="735"/>
      <c r="LVD3" s="735"/>
      <c r="LVE3" s="735"/>
      <c r="LVF3" s="735"/>
      <c r="LVG3" s="735"/>
      <c r="LVH3" s="735"/>
      <c r="LVI3" s="735"/>
      <c r="LVJ3" s="735"/>
      <c r="LVK3" s="735"/>
      <c r="LVL3" s="735"/>
      <c r="LVM3" s="735"/>
      <c r="LVN3" s="735"/>
      <c r="LVO3" s="735"/>
      <c r="LVP3" s="735"/>
      <c r="LVQ3" s="735"/>
      <c r="LVR3" s="735"/>
      <c r="LVS3" s="735"/>
      <c r="LVT3" s="735"/>
      <c r="LVU3" s="735"/>
      <c r="LVV3" s="735"/>
      <c r="LVW3" s="735"/>
      <c r="LVX3" s="735"/>
      <c r="LVY3" s="735"/>
      <c r="LVZ3" s="735"/>
      <c r="LWA3" s="735"/>
      <c r="LWB3" s="735"/>
      <c r="LWC3" s="735"/>
      <c r="LWD3" s="735"/>
      <c r="LWE3" s="735"/>
      <c r="LWF3" s="735"/>
      <c r="LWG3" s="735"/>
      <c r="LWH3" s="735"/>
      <c r="LWI3" s="735"/>
      <c r="LWJ3" s="735"/>
      <c r="LWK3" s="735"/>
      <c r="LWL3" s="735"/>
      <c r="LWM3" s="735"/>
      <c r="LWN3" s="735"/>
      <c r="LWO3" s="735"/>
      <c r="LWP3" s="735"/>
      <c r="LWQ3" s="735"/>
      <c r="LWR3" s="735"/>
      <c r="LWS3" s="735"/>
      <c r="LWT3" s="735"/>
      <c r="LWU3" s="735"/>
      <c r="LWV3" s="735"/>
      <c r="LWW3" s="735"/>
      <c r="LWX3" s="735"/>
      <c r="LWY3" s="735"/>
      <c r="LWZ3" s="735"/>
      <c r="LXA3" s="735"/>
      <c r="LXB3" s="735"/>
      <c r="LXC3" s="735"/>
      <c r="LXD3" s="735"/>
      <c r="LXE3" s="735"/>
      <c r="LXF3" s="735"/>
      <c r="LXG3" s="735"/>
      <c r="LXH3" s="735"/>
      <c r="LXI3" s="735"/>
      <c r="LXJ3" s="735"/>
      <c r="LXK3" s="735"/>
      <c r="LXL3" s="735"/>
      <c r="LXM3" s="735"/>
      <c r="LXN3" s="735"/>
      <c r="LXO3" s="735"/>
      <c r="LXP3" s="735"/>
      <c r="LXQ3" s="735"/>
      <c r="LXR3" s="735"/>
      <c r="LXS3" s="735"/>
      <c r="LXT3" s="735"/>
      <c r="LXU3" s="735"/>
      <c r="LXV3" s="735"/>
      <c r="LXW3" s="735"/>
      <c r="LXX3" s="735"/>
      <c r="LXY3" s="735"/>
      <c r="LXZ3" s="735"/>
      <c r="LYA3" s="735"/>
      <c r="LYB3" s="735"/>
      <c r="LYC3" s="735"/>
      <c r="LYD3" s="735"/>
      <c r="LYE3" s="735"/>
      <c r="LYF3" s="735"/>
      <c r="LYG3" s="735"/>
      <c r="LYH3" s="735"/>
      <c r="LYI3" s="735"/>
      <c r="LYJ3" s="735"/>
      <c r="LYK3" s="735"/>
      <c r="LYL3" s="735"/>
      <c r="LYM3" s="735"/>
      <c r="LYN3" s="735"/>
      <c r="LYO3" s="735"/>
      <c r="LYP3" s="735"/>
      <c r="LYQ3" s="735"/>
      <c r="LYR3" s="735"/>
      <c r="LYS3" s="735"/>
      <c r="LYT3" s="735"/>
      <c r="LYU3" s="735"/>
      <c r="LYV3" s="735"/>
      <c r="LYW3" s="735"/>
      <c r="LYX3" s="735"/>
      <c r="LYY3" s="735"/>
      <c r="LYZ3" s="735"/>
      <c r="LZA3" s="735"/>
      <c r="LZB3" s="735"/>
      <c r="LZC3" s="735"/>
      <c r="LZD3" s="735"/>
      <c r="LZE3" s="735"/>
      <c r="LZF3" s="735"/>
      <c r="LZG3" s="735"/>
      <c r="LZH3" s="735"/>
      <c r="LZI3" s="735"/>
      <c r="LZJ3" s="735"/>
      <c r="LZK3" s="735"/>
      <c r="LZL3" s="735"/>
      <c r="LZM3" s="735"/>
      <c r="LZN3" s="735"/>
      <c r="LZO3" s="735"/>
      <c r="LZP3" s="735"/>
      <c r="LZQ3" s="735"/>
      <c r="LZR3" s="735"/>
      <c r="LZS3" s="735"/>
      <c r="LZT3" s="735"/>
      <c r="LZU3" s="735"/>
      <c r="LZV3" s="735"/>
      <c r="LZW3" s="735"/>
      <c r="LZX3" s="735"/>
      <c r="LZY3" s="735"/>
      <c r="LZZ3" s="735"/>
      <c r="MAA3" s="735"/>
      <c r="MAB3" s="735"/>
      <c r="MAC3" s="735"/>
      <c r="MAD3" s="735"/>
      <c r="MAE3" s="735"/>
      <c r="MAF3" s="735"/>
      <c r="MAG3" s="735"/>
      <c r="MAH3" s="735"/>
      <c r="MAI3" s="735"/>
      <c r="MAJ3" s="735"/>
      <c r="MAK3" s="735"/>
      <c r="MAL3" s="735"/>
      <c r="MAM3" s="735"/>
      <c r="MAN3" s="735"/>
      <c r="MAO3" s="735"/>
      <c r="MAP3" s="735"/>
      <c r="MAQ3" s="735"/>
      <c r="MAR3" s="735"/>
      <c r="MAS3" s="735"/>
      <c r="MAT3" s="735"/>
      <c r="MAU3" s="735"/>
      <c r="MAV3" s="735"/>
      <c r="MAW3" s="735"/>
      <c r="MAX3" s="735"/>
      <c r="MAY3" s="735"/>
      <c r="MAZ3" s="735"/>
      <c r="MBA3" s="735"/>
      <c r="MBB3" s="735"/>
      <c r="MBC3" s="735"/>
      <c r="MBD3" s="735"/>
      <c r="MBE3" s="735"/>
      <c r="MBF3" s="735"/>
      <c r="MBG3" s="735"/>
      <c r="MBH3" s="735"/>
      <c r="MBI3" s="735"/>
      <c r="MBJ3" s="735"/>
      <c r="MBK3" s="735"/>
      <c r="MBL3" s="735"/>
      <c r="MBM3" s="735"/>
      <c r="MBN3" s="735"/>
      <c r="MBO3" s="735"/>
      <c r="MBP3" s="735"/>
      <c r="MBQ3" s="735"/>
      <c r="MBR3" s="735"/>
      <c r="MBS3" s="735"/>
      <c r="MBT3" s="735"/>
      <c r="MBU3" s="735"/>
      <c r="MBV3" s="735"/>
      <c r="MBW3" s="735"/>
      <c r="MBX3" s="735"/>
      <c r="MBY3" s="735"/>
      <c r="MBZ3" s="735"/>
      <c r="MCA3" s="735"/>
      <c r="MCB3" s="735"/>
      <c r="MCC3" s="735"/>
      <c r="MCD3" s="735"/>
      <c r="MCE3" s="735"/>
      <c r="MCF3" s="735"/>
      <c r="MCG3" s="735"/>
      <c r="MCH3" s="735"/>
      <c r="MCI3" s="735"/>
      <c r="MCJ3" s="735"/>
      <c r="MCK3" s="735"/>
      <c r="MCL3" s="735"/>
      <c r="MCM3" s="735"/>
      <c r="MCN3" s="735"/>
      <c r="MCO3" s="735"/>
      <c r="MCP3" s="735"/>
      <c r="MCQ3" s="735"/>
      <c r="MCR3" s="735"/>
      <c r="MCS3" s="735"/>
      <c r="MCT3" s="735"/>
      <c r="MCU3" s="735"/>
      <c r="MCV3" s="735"/>
      <c r="MCW3" s="735"/>
      <c r="MCX3" s="735"/>
      <c r="MCY3" s="735"/>
      <c r="MCZ3" s="735"/>
      <c r="MDA3" s="735"/>
      <c r="MDB3" s="735"/>
      <c r="MDC3" s="735"/>
      <c r="MDD3" s="735"/>
      <c r="MDE3" s="735"/>
      <c r="MDF3" s="735"/>
      <c r="MDG3" s="735"/>
      <c r="MDH3" s="735"/>
      <c r="MDI3" s="735"/>
      <c r="MDJ3" s="735"/>
      <c r="MDK3" s="735"/>
      <c r="MDL3" s="735"/>
      <c r="MDM3" s="735"/>
      <c r="MDN3" s="735"/>
      <c r="MDO3" s="735"/>
      <c r="MDP3" s="735"/>
      <c r="MDQ3" s="735"/>
      <c r="MDR3" s="735"/>
      <c r="MDS3" s="735"/>
      <c r="MDT3" s="735"/>
      <c r="MDU3" s="735"/>
      <c r="MDV3" s="735"/>
      <c r="MDW3" s="735"/>
      <c r="MDX3" s="735"/>
      <c r="MDY3" s="735"/>
      <c r="MDZ3" s="735"/>
      <c r="MEA3" s="735"/>
      <c r="MEB3" s="735"/>
      <c r="MEC3" s="735"/>
      <c r="MED3" s="735"/>
      <c r="MEE3" s="735"/>
      <c r="MEF3" s="735"/>
      <c r="MEG3" s="735"/>
      <c r="MEH3" s="735"/>
      <c r="MEI3" s="735"/>
      <c r="MEJ3" s="735"/>
      <c r="MEK3" s="735"/>
      <c r="MEL3" s="735"/>
      <c r="MEM3" s="735"/>
      <c r="MEN3" s="735"/>
      <c r="MEO3" s="735"/>
      <c r="MEP3" s="735"/>
      <c r="MEQ3" s="735"/>
      <c r="MER3" s="735"/>
      <c r="MES3" s="735"/>
      <c r="MET3" s="735"/>
      <c r="MEU3" s="735"/>
      <c r="MEV3" s="735"/>
      <c r="MEW3" s="735"/>
      <c r="MEX3" s="735"/>
      <c r="MEY3" s="735"/>
      <c r="MEZ3" s="735"/>
      <c r="MFA3" s="735"/>
      <c r="MFB3" s="735"/>
      <c r="MFC3" s="735"/>
      <c r="MFD3" s="735"/>
      <c r="MFE3" s="735"/>
      <c r="MFF3" s="735"/>
      <c r="MFG3" s="735"/>
      <c r="MFH3" s="735"/>
      <c r="MFI3" s="735"/>
      <c r="MFJ3" s="735"/>
      <c r="MFK3" s="735"/>
      <c r="MFL3" s="735"/>
      <c r="MFM3" s="735"/>
      <c r="MFN3" s="735"/>
      <c r="MFO3" s="735"/>
      <c r="MFP3" s="735"/>
      <c r="MFQ3" s="735"/>
      <c r="MFR3" s="735"/>
      <c r="MFS3" s="735"/>
      <c r="MFT3" s="735"/>
      <c r="MFU3" s="735"/>
      <c r="MFV3" s="735"/>
      <c r="MFW3" s="735"/>
      <c r="MFX3" s="735"/>
      <c r="MFY3" s="735"/>
      <c r="MFZ3" s="735"/>
      <c r="MGA3" s="735"/>
      <c r="MGB3" s="735"/>
      <c r="MGC3" s="735"/>
      <c r="MGD3" s="735"/>
      <c r="MGE3" s="735"/>
      <c r="MGF3" s="735"/>
      <c r="MGG3" s="735"/>
      <c r="MGH3" s="735"/>
      <c r="MGI3" s="735"/>
      <c r="MGJ3" s="735"/>
      <c r="MGK3" s="735"/>
      <c r="MGL3" s="735"/>
      <c r="MGM3" s="735"/>
      <c r="MGN3" s="735"/>
      <c r="MGO3" s="735"/>
      <c r="MGP3" s="735"/>
      <c r="MGQ3" s="735"/>
      <c r="MGR3" s="735"/>
      <c r="MGS3" s="735"/>
      <c r="MGT3" s="735"/>
      <c r="MGU3" s="735"/>
      <c r="MGV3" s="735"/>
      <c r="MGW3" s="735"/>
      <c r="MGX3" s="735"/>
      <c r="MGY3" s="735"/>
      <c r="MGZ3" s="735"/>
      <c r="MHA3" s="735"/>
      <c r="MHB3" s="735"/>
      <c r="MHC3" s="735"/>
      <c r="MHD3" s="735"/>
      <c r="MHE3" s="735"/>
      <c r="MHF3" s="735"/>
      <c r="MHG3" s="735"/>
      <c r="MHH3" s="735"/>
      <c r="MHI3" s="735"/>
      <c r="MHJ3" s="735"/>
      <c r="MHK3" s="735"/>
      <c r="MHL3" s="735"/>
      <c r="MHM3" s="735"/>
      <c r="MHN3" s="735"/>
      <c r="MHO3" s="735"/>
      <c r="MHP3" s="735"/>
      <c r="MHQ3" s="735"/>
      <c r="MHR3" s="735"/>
      <c r="MHS3" s="735"/>
      <c r="MHT3" s="735"/>
      <c r="MHU3" s="735"/>
      <c r="MHV3" s="735"/>
      <c r="MHW3" s="735"/>
      <c r="MHX3" s="735"/>
      <c r="MHY3" s="735"/>
      <c r="MHZ3" s="735"/>
      <c r="MIA3" s="735"/>
      <c r="MIB3" s="735"/>
      <c r="MIC3" s="735"/>
      <c r="MID3" s="735"/>
      <c r="MIE3" s="735"/>
      <c r="MIF3" s="735"/>
      <c r="MIG3" s="735"/>
      <c r="MIH3" s="735"/>
      <c r="MII3" s="735"/>
      <c r="MIJ3" s="735"/>
      <c r="MIK3" s="735"/>
      <c r="MIL3" s="735"/>
      <c r="MIM3" s="735"/>
      <c r="MIN3" s="735"/>
      <c r="MIO3" s="735"/>
      <c r="MIP3" s="735"/>
      <c r="MIQ3" s="735"/>
      <c r="MIR3" s="735"/>
      <c r="MIS3" s="735"/>
      <c r="MIT3" s="735"/>
      <c r="MIU3" s="735"/>
      <c r="MIV3" s="735"/>
      <c r="MIW3" s="735"/>
      <c r="MIX3" s="735"/>
      <c r="MIY3" s="735"/>
      <c r="MIZ3" s="735"/>
      <c r="MJA3" s="735"/>
      <c r="MJB3" s="735"/>
      <c r="MJC3" s="735"/>
      <c r="MJD3" s="735"/>
      <c r="MJE3" s="735"/>
      <c r="MJF3" s="735"/>
      <c r="MJG3" s="735"/>
      <c r="MJH3" s="735"/>
      <c r="MJI3" s="735"/>
      <c r="MJJ3" s="735"/>
      <c r="MJK3" s="735"/>
      <c r="MJL3" s="735"/>
      <c r="MJM3" s="735"/>
      <c r="MJN3" s="735"/>
      <c r="MJO3" s="735"/>
      <c r="MJP3" s="735"/>
      <c r="MJQ3" s="735"/>
      <c r="MJR3" s="735"/>
      <c r="MJS3" s="735"/>
      <c r="MJT3" s="735"/>
      <c r="MJU3" s="735"/>
      <c r="MJV3" s="735"/>
      <c r="MJW3" s="735"/>
      <c r="MJX3" s="735"/>
      <c r="MJY3" s="735"/>
      <c r="MJZ3" s="735"/>
      <c r="MKA3" s="735"/>
      <c r="MKB3" s="735"/>
      <c r="MKC3" s="735"/>
      <c r="MKD3" s="735"/>
      <c r="MKE3" s="735"/>
      <c r="MKF3" s="735"/>
      <c r="MKG3" s="735"/>
      <c r="MKH3" s="735"/>
      <c r="MKI3" s="735"/>
      <c r="MKJ3" s="735"/>
      <c r="MKK3" s="735"/>
      <c r="MKL3" s="735"/>
      <c r="MKM3" s="735"/>
      <c r="MKN3" s="735"/>
      <c r="MKO3" s="735"/>
      <c r="MKP3" s="735"/>
      <c r="MKQ3" s="735"/>
      <c r="MKR3" s="735"/>
      <c r="MKS3" s="735"/>
      <c r="MKT3" s="735"/>
      <c r="MKU3" s="735"/>
      <c r="MKV3" s="735"/>
      <c r="MKW3" s="735"/>
      <c r="MKX3" s="735"/>
      <c r="MKY3" s="735"/>
      <c r="MKZ3" s="735"/>
      <c r="MLA3" s="735"/>
      <c r="MLB3" s="735"/>
      <c r="MLC3" s="735"/>
      <c r="MLD3" s="735"/>
      <c r="MLE3" s="735"/>
      <c r="MLF3" s="735"/>
      <c r="MLG3" s="735"/>
      <c r="MLH3" s="735"/>
      <c r="MLI3" s="735"/>
      <c r="MLJ3" s="735"/>
      <c r="MLK3" s="735"/>
      <c r="MLL3" s="735"/>
      <c r="MLM3" s="735"/>
      <c r="MLN3" s="735"/>
      <c r="MLO3" s="735"/>
      <c r="MLP3" s="735"/>
      <c r="MLQ3" s="735"/>
      <c r="MLR3" s="735"/>
      <c r="MLS3" s="735"/>
      <c r="MLT3" s="735"/>
      <c r="MLU3" s="735"/>
      <c r="MLV3" s="735"/>
      <c r="MLW3" s="735"/>
      <c r="MLX3" s="735"/>
      <c r="MLY3" s="735"/>
      <c r="MLZ3" s="735"/>
      <c r="MMA3" s="735"/>
      <c r="MMB3" s="735"/>
      <c r="MMC3" s="735"/>
      <c r="MMD3" s="735"/>
      <c r="MME3" s="735"/>
      <c r="MMF3" s="735"/>
      <c r="MMG3" s="735"/>
      <c r="MMH3" s="735"/>
      <c r="MMI3" s="735"/>
      <c r="MMJ3" s="735"/>
      <c r="MMK3" s="735"/>
      <c r="MML3" s="735"/>
      <c r="MMM3" s="735"/>
      <c r="MMN3" s="735"/>
      <c r="MMO3" s="735"/>
      <c r="MMP3" s="735"/>
      <c r="MMQ3" s="735"/>
      <c r="MMR3" s="735"/>
      <c r="MMS3" s="735"/>
      <c r="MMT3" s="735"/>
      <c r="MMU3" s="735"/>
      <c r="MMV3" s="735"/>
      <c r="MMW3" s="735"/>
      <c r="MMX3" s="735"/>
      <c r="MMY3" s="735"/>
      <c r="MMZ3" s="735"/>
      <c r="MNA3" s="735"/>
      <c r="MNB3" s="735"/>
      <c r="MNC3" s="735"/>
      <c r="MND3" s="735"/>
      <c r="MNE3" s="735"/>
      <c r="MNF3" s="735"/>
      <c r="MNG3" s="735"/>
      <c r="MNH3" s="735"/>
      <c r="MNI3" s="735"/>
      <c r="MNJ3" s="735"/>
      <c r="MNK3" s="735"/>
      <c r="MNL3" s="735"/>
      <c r="MNM3" s="735"/>
      <c r="MNN3" s="735"/>
      <c r="MNO3" s="735"/>
      <c r="MNP3" s="735"/>
      <c r="MNQ3" s="735"/>
      <c r="MNR3" s="735"/>
      <c r="MNS3" s="735"/>
      <c r="MNT3" s="735"/>
      <c r="MNU3" s="735"/>
      <c r="MNV3" s="735"/>
      <c r="MNW3" s="735"/>
      <c r="MNX3" s="735"/>
      <c r="MNY3" s="735"/>
      <c r="MNZ3" s="735"/>
      <c r="MOA3" s="735"/>
      <c r="MOB3" s="735"/>
      <c r="MOC3" s="735"/>
      <c r="MOD3" s="735"/>
      <c r="MOE3" s="735"/>
      <c r="MOF3" s="735"/>
      <c r="MOG3" s="735"/>
      <c r="MOH3" s="735"/>
      <c r="MOI3" s="735"/>
      <c r="MOJ3" s="735"/>
      <c r="MOK3" s="735"/>
      <c r="MOL3" s="735"/>
      <c r="MOM3" s="735"/>
      <c r="MON3" s="735"/>
      <c r="MOO3" s="735"/>
      <c r="MOP3" s="735"/>
      <c r="MOQ3" s="735"/>
      <c r="MOR3" s="735"/>
      <c r="MOS3" s="735"/>
      <c r="MOT3" s="735"/>
      <c r="MOU3" s="735"/>
      <c r="MOV3" s="735"/>
      <c r="MOW3" s="735"/>
      <c r="MOX3" s="735"/>
      <c r="MOY3" s="735"/>
      <c r="MOZ3" s="735"/>
      <c r="MPA3" s="735"/>
      <c r="MPB3" s="735"/>
      <c r="MPC3" s="735"/>
      <c r="MPD3" s="735"/>
      <c r="MPE3" s="735"/>
      <c r="MPF3" s="735"/>
      <c r="MPG3" s="735"/>
      <c r="MPH3" s="735"/>
      <c r="MPI3" s="735"/>
      <c r="MPJ3" s="735"/>
      <c r="MPK3" s="735"/>
      <c r="MPL3" s="735"/>
      <c r="MPM3" s="735"/>
      <c r="MPN3" s="735"/>
      <c r="MPO3" s="735"/>
      <c r="MPP3" s="735"/>
      <c r="MPQ3" s="735"/>
      <c r="MPR3" s="735"/>
      <c r="MPS3" s="735"/>
      <c r="MPT3" s="735"/>
      <c r="MPU3" s="735"/>
      <c r="MPV3" s="735"/>
      <c r="MPW3" s="735"/>
      <c r="MPX3" s="735"/>
      <c r="MPY3" s="735"/>
      <c r="MPZ3" s="735"/>
      <c r="MQA3" s="735"/>
      <c r="MQB3" s="735"/>
      <c r="MQC3" s="735"/>
      <c r="MQD3" s="735"/>
      <c r="MQE3" s="735"/>
      <c r="MQF3" s="735"/>
      <c r="MQG3" s="735"/>
      <c r="MQH3" s="735"/>
      <c r="MQI3" s="735"/>
      <c r="MQJ3" s="735"/>
      <c r="MQK3" s="735"/>
      <c r="MQL3" s="735"/>
      <c r="MQM3" s="735"/>
      <c r="MQN3" s="735"/>
      <c r="MQO3" s="735"/>
      <c r="MQP3" s="735"/>
      <c r="MQQ3" s="735"/>
      <c r="MQR3" s="735"/>
      <c r="MQS3" s="735"/>
      <c r="MQT3" s="735"/>
      <c r="MQU3" s="735"/>
      <c r="MQV3" s="735"/>
      <c r="MQW3" s="735"/>
      <c r="MQX3" s="735"/>
      <c r="MQY3" s="735"/>
      <c r="MQZ3" s="735"/>
      <c r="MRA3" s="735"/>
      <c r="MRB3" s="735"/>
      <c r="MRC3" s="735"/>
      <c r="MRD3" s="735"/>
      <c r="MRE3" s="735"/>
      <c r="MRF3" s="735"/>
      <c r="MRG3" s="735"/>
      <c r="MRH3" s="735"/>
      <c r="MRI3" s="735"/>
      <c r="MRJ3" s="735"/>
      <c r="MRK3" s="735"/>
      <c r="MRL3" s="735"/>
      <c r="MRM3" s="735"/>
      <c r="MRN3" s="735"/>
      <c r="MRO3" s="735"/>
      <c r="MRP3" s="735"/>
      <c r="MRQ3" s="735"/>
      <c r="MRR3" s="735"/>
      <c r="MRS3" s="735"/>
      <c r="MRT3" s="735"/>
      <c r="MRU3" s="735"/>
      <c r="MRV3" s="735"/>
      <c r="MRW3" s="735"/>
      <c r="MRX3" s="735"/>
      <c r="MRY3" s="735"/>
      <c r="MRZ3" s="735"/>
      <c r="MSA3" s="735"/>
      <c r="MSB3" s="735"/>
      <c r="MSC3" s="735"/>
      <c r="MSD3" s="735"/>
      <c r="MSE3" s="735"/>
      <c r="MSF3" s="735"/>
      <c r="MSG3" s="735"/>
      <c r="MSH3" s="735"/>
      <c r="MSI3" s="735"/>
      <c r="MSJ3" s="735"/>
      <c r="MSK3" s="735"/>
      <c r="MSL3" s="735"/>
      <c r="MSM3" s="735"/>
      <c r="MSN3" s="735"/>
      <c r="MSO3" s="735"/>
      <c r="MSP3" s="735"/>
      <c r="MSQ3" s="735"/>
      <c r="MSR3" s="735"/>
      <c r="MSS3" s="735"/>
      <c r="MST3" s="735"/>
      <c r="MSU3" s="735"/>
      <c r="MSV3" s="735"/>
      <c r="MSW3" s="735"/>
      <c r="MSX3" s="735"/>
      <c r="MSY3" s="735"/>
      <c r="MSZ3" s="735"/>
      <c r="MTA3" s="735"/>
      <c r="MTB3" s="735"/>
      <c r="MTC3" s="735"/>
      <c r="MTD3" s="735"/>
      <c r="MTE3" s="735"/>
      <c r="MTF3" s="735"/>
      <c r="MTG3" s="735"/>
      <c r="MTH3" s="735"/>
      <c r="MTI3" s="735"/>
      <c r="MTJ3" s="735"/>
      <c r="MTK3" s="735"/>
      <c r="MTL3" s="735"/>
      <c r="MTM3" s="735"/>
      <c r="MTN3" s="735"/>
      <c r="MTO3" s="735"/>
      <c r="MTP3" s="735"/>
      <c r="MTQ3" s="735"/>
      <c r="MTR3" s="735"/>
      <c r="MTS3" s="735"/>
      <c r="MTT3" s="735"/>
      <c r="MTU3" s="735"/>
      <c r="MTV3" s="735"/>
      <c r="MTW3" s="735"/>
      <c r="MTX3" s="735"/>
      <c r="MTY3" s="735"/>
      <c r="MTZ3" s="735"/>
      <c r="MUA3" s="735"/>
      <c r="MUB3" s="735"/>
      <c r="MUC3" s="735"/>
      <c r="MUD3" s="735"/>
      <c r="MUE3" s="735"/>
      <c r="MUF3" s="735"/>
      <c r="MUG3" s="735"/>
      <c r="MUH3" s="735"/>
      <c r="MUI3" s="735"/>
      <c r="MUJ3" s="735"/>
      <c r="MUK3" s="735"/>
      <c r="MUL3" s="735"/>
      <c r="MUM3" s="735"/>
      <c r="MUN3" s="735"/>
      <c r="MUO3" s="735"/>
      <c r="MUP3" s="735"/>
      <c r="MUQ3" s="735"/>
      <c r="MUR3" s="735"/>
      <c r="MUS3" s="735"/>
      <c r="MUT3" s="735"/>
      <c r="MUU3" s="735"/>
      <c r="MUV3" s="735"/>
      <c r="MUW3" s="735"/>
      <c r="MUX3" s="735"/>
      <c r="MUY3" s="735"/>
      <c r="MUZ3" s="735"/>
      <c r="MVA3" s="735"/>
      <c r="MVB3" s="735"/>
      <c r="MVC3" s="735"/>
      <c r="MVD3" s="735"/>
      <c r="MVE3" s="735"/>
      <c r="MVF3" s="735"/>
      <c r="MVG3" s="735"/>
      <c r="MVH3" s="735"/>
      <c r="MVI3" s="735"/>
      <c r="MVJ3" s="735"/>
      <c r="MVK3" s="735"/>
      <c r="MVL3" s="735"/>
      <c r="MVM3" s="735"/>
      <c r="MVN3" s="735"/>
      <c r="MVO3" s="735"/>
      <c r="MVP3" s="735"/>
      <c r="MVQ3" s="735"/>
      <c r="MVR3" s="735"/>
      <c r="MVS3" s="735"/>
      <c r="MVT3" s="735"/>
      <c r="MVU3" s="735"/>
      <c r="MVV3" s="735"/>
      <c r="MVW3" s="735"/>
      <c r="MVX3" s="735"/>
      <c r="MVY3" s="735"/>
      <c r="MVZ3" s="735"/>
      <c r="MWA3" s="735"/>
      <c r="MWB3" s="735"/>
      <c r="MWC3" s="735"/>
      <c r="MWD3" s="735"/>
      <c r="MWE3" s="735"/>
      <c r="MWF3" s="735"/>
      <c r="MWG3" s="735"/>
      <c r="MWH3" s="735"/>
      <c r="MWI3" s="735"/>
      <c r="MWJ3" s="735"/>
      <c r="MWK3" s="735"/>
      <c r="MWL3" s="735"/>
      <c r="MWM3" s="735"/>
      <c r="MWN3" s="735"/>
      <c r="MWO3" s="735"/>
      <c r="MWP3" s="735"/>
      <c r="MWQ3" s="735"/>
      <c r="MWR3" s="735"/>
      <c r="MWS3" s="735"/>
      <c r="MWT3" s="735"/>
      <c r="MWU3" s="735"/>
      <c r="MWV3" s="735"/>
      <c r="MWW3" s="735"/>
      <c r="MWX3" s="735"/>
      <c r="MWY3" s="735"/>
      <c r="MWZ3" s="735"/>
      <c r="MXA3" s="735"/>
      <c r="MXB3" s="735"/>
      <c r="MXC3" s="735"/>
      <c r="MXD3" s="735"/>
      <c r="MXE3" s="735"/>
      <c r="MXF3" s="735"/>
      <c r="MXG3" s="735"/>
      <c r="MXH3" s="735"/>
      <c r="MXI3" s="735"/>
      <c r="MXJ3" s="735"/>
      <c r="MXK3" s="735"/>
      <c r="MXL3" s="735"/>
      <c r="MXM3" s="735"/>
      <c r="MXN3" s="735"/>
      <c r="MXO3" s="735"/>
      <c r="MXP3" s="735"/>
      <c r="MXQ3" s="735"/>
      <c r="MXR3" s="735"/>
      <c r="MXS3" s="735"/>
      <c r="MXT3" s="735"/>
      <c r="MXU3" s="735"/>
      <c r="MXV3" s="735"/>
      <c r="MXW3" s="735"/>
      <c r="MXX3" s="735"/>
      <c r="MXY3" s="735"/>
      <c r="MXZ3" s="735"/>
      <c r="MYA3" s="735"/>
      <c r="MYB3" s="735"/>
      <c r="MYC3" s="735"/>
      <c r="MYD3" s="735"/>
      <c r="MYE3" s="735"/>
      <c r="MYF3" s="735"/>
      <c r="MYG3" s="735"/>
      <c r="MYH3" s="735"/>
      <c r="MYI3" s="735"/>
      <c r="MYJ3" s="735"/>
      <c r="MYK3" s="735"/>
      <c r="MYL3" s="735"/>
      <c r="MYM3" s="735"/>
      <c r="MYN3" s="735"/>
      <c r="MYO3" s="735"/>
      <c r="MYP3" s="735"/>
      <c r="MYQ3" s="735"/>
      <c r="MYR3" s="735"/>
      <c r="MYS3" s="735"/>
      <c r="MYT3" s="735"/>
      <c r="MYU3" s="735"/>
      <c r="MYV3" s="735"/>
      <c r="MYW3" s="735"/>
      <c r="MYX3" s="735"/>
      <c r="MYY3" s="735"/>
      <c r="MYZ3" s="735"/>
      <c r="MZA3" s="735"/>
      <c r="MZB3" s="735"/>
      <c r="MZC3" s="735"/>
      <c r="MZD3" s="735"/>
      <c r="MZE3" s="735"/>
      <c r="MZF3" s="735"/>
      <c r="MZG3" s="735"/>
      <c r="MZH3" s="735"/>
      <c r="MZI3" s="735"/>
      <c r="MZJ3" s="735"/>
      <c r="MZK3" s="735"/>
      <c r="MZL3" s="735"/>
      <c r="MZM3" s="735"/>
      <c r="MZN3" s="735"/>
      <c r="MZO3" s="735"/>
      <c r="MZP3" s="735"/>
      <c r="MZQ3" s="735"/>
      <c r="MZR3" s="735"/>
      <c r="MZS3" s="735"/>
      <c r="MZT3" s="735"/>
      <c r="MZU3" s="735"/>
      <c r="MZV3" s="735"/>
      <c r="MZW3" s="735"/>
      <c r="MZX3" s="735"/>
      <c r="MZY3" s="735"/>
      <c r="MZZ3" s="735"/>
      <c r="NAA3" s="735"/>
      <c r="NAB3" s="735"/>
      <c r="NAC3" s="735"/>
      <c r="NAD3" s="735"/>
      <c r="NAE3" s="735"/>
      <c r="NAF3" s="735"/>
      <c r="NAG3" s="735"/>
      <c r="NAH3" s="735"/>
      <c r="NAI3" s="735"/>
      <c r="NAJ3" s="735"/>
      <c r="NAK3" s="735"/>
      <c r="NAL3" s="735"/>
      <c r="NAM3" s="735"/>
      <c r="NAN3" s="735"/>
      <c r="NAO3" s="735"/>
      <c r="NAP3" s="735"/>
      <c r="NAQ3" s="735"/>
      <c r="NAR3" s="735"/>
      <c r="NAS3" s="735"/>
      <c r="NAT3" s="735"/>
      <c r="NAU3" s="735"/>
      <c r="NAV3" s="735"/>
      <c r="NAW3" s="735"/>
      <c r="NAX3" s="735"/>
      <c r="NAY3" s="735"/>
      <c r="NAZ3" s="735"/>
      <c r="NBA3" s="735"/>
      <c r="NBB3" s="735"/>
      <c r="NBC3" s="735"/>
      <c r="NBD3" s="735"/>
      <c r="NBE3" s="735"/>
      <c r="NBF3" s="735"/>
      <c r="NBG3" s="735"/>
      <c r="NBH3" s="735"/>
      <c r="NBI3" s="735"/>
      <c r="NBJ3" s="735"/>
      <c r="NBK3" s="735"/>
      <c r="NBL3" s="735"/>
      <c r="NBM3" s="735"/>
      <c r="NBN3" s="735"/>
      <c r="NBO3" s="735"/>
      <c r="NBP3" s="735"/>
      <c r="NBQ3" s="735"/>
      <c r="NBR3" s="735"/>
      <c r="NBS3" s="735"/>
      <c r="NBT3" s="735"/>
      <c r="NBU3" s="735"/>
      <c r="NBV3" s="735"/>
      <c r="NBW3" s="735"/>
      <c r="NBX3" s="735"/>
      <c r="NBY3" s="735"/>
      <c r="NBZ3" s="735"/>
      <c r="NCA3" s="735"/>
      <c r="NCB3" s="735"/>
      <c r="NCC3" s="735"/>
      <c r="NCD3" s="735"/>
      <c r="NCE3" s="735"/>
      <c r="NCF3" s="735"/>
      <c r="NCG3" s="735"/>
      <c r="NCH3" s="735"/>
      <c r="NCI3" s="735"/>
      <c r="NCJ3" s="735"/>
      <c r="NCK3" s="735"/>
      <c r="NCL3" s="735"/>
      <c r="NCM3" s="735"/>
      <c r="NCN3" s="735"/>
      <c r="NCO3" s="735"/>
      <c r="NCP3" s="735"/>
      <c r="NCQ3" s="735"/>
      <c r="NCR3" s="735"/>
      <c r="NCS3" s="735"/>
      <c r="NCT3" s="735"/>
      <c r="NCU3" s="735"/>
      <c r="NCV3" s="735"/>
      <c r="NCW3" s="735"/>
      <c r="NCX3" s="735"/>
      <c r="NCY3" s="735"/>
      <c r="NCZ3" s="735"/>
      <c r="NDA3" s="735"/>
      <c r="NDB3" s="735"/>
      <c r="NDC3" s="735"/>
      <c r="NDD3" s="735"/>
      <c r="NDE3" s="735"/>
      <c r="NDF3" s="735"/>
      <c r="NDG3" s="735"/>
      <c r="NDH3" s="735"/>
      <c r="NDI3" s="735"/>
      <c r="NDJ3" s="735"/>
      <c r="NDK3" s="735"/>
      <c r="NDL3" s="735"/>
      <c r="NDM3" s="735"/>
      <c r="NDN3" s="735"/>
      <c r="NDO3" s="735"/>
      <c r="NDP3" s="735"/>
      <c r="NDQ3" s="735"/>
      <c r="NDR3" s="735"/>
      <c r="NDS3" s="735"/>
      <c r="NDT3" s="735"/>
      <c r="NDU3" s="735"/>
      <c r="NDV3" s="735"/>
      <c r="NDW3" s="735"/>
      <c r="NDX3" s="735"/>
      <c r="NDY3" s="735"/>
      <c r="NDZ3" s="735"/>
      <c r="NEA3" s="735"/>
      <c r="NEB3" s="735"/>
      <c r="NEC3" s="735"/>
      <c r="NED3" s="735"/>
      <c r="NEE3" s="735"/>
      <c r="NEF3" s="735"/>
      <c r="NEG3" s="735"/>
      <c r="NEH3" s="735"/>
      <c r="NEI3" s="735"/>
      <c r="NEJ3" s="735"/>
      <c r="NEK3" s="735"/>
      <c r="NEL3" s="735"/>
      <c r="NEM3" s="735"/>
      <c r="NEN3" s="735"/>
      <c r="NEO3" s="735"/>
      <c r="NEP3" s="735"/>
      <c r="NEQ3" s="735"/>
      <c r="NER3" s="735"/>
      <c r="NES3" s="735"/>
      <c r="NET3" s="735"/>
      <c r="NEU3" s="735"/>
      <c r="NEV3" s="735"/>
      <c r="NEW3" s="735"/>
      <c r="NEX3" s="735"/>
      <c r="NEY3" s="735"/>
      <c r="NEZ3" s="735"/>
      <c r="NFA3" s="735"/>
      <c r="NFB3" s="735"/>
      <c r="NFC3" s="735"/>
      <c r="NFD3" s="735"/>
      <c r="NFE3" s="735"/>
      <c r="NFF3" s="735"/>
      <c r="NFG3" s="735"/>
      <c r="NFH3" s="735"/>
      <c r="NFI3" s="735"/>
      <c r="NFJ3" s="735"/>
      <c r="NFK3" s="735"/>
      <c r="NFL3" s="735"/>
      <c r="NFM3" s="735"/>
      <c r="NFN3" s="735"/>
      <c r="NFO3" s="735"/>
      <c r="NFP3" s="735"/>
      <c r="NFQ3" s="735"/>
      <c r="NFR3" s="735"/>
      <c r="NFS3" s="735"/>
      <c r="NFT3" s="735"/>
      <c r="NFU3" s="735"/>
      <c r="NFV3" s="735"/>
      <c r="NFW3" s="735"/>
      <c r="NFX3" s="735"/>
      <c r="NFY3" s="735"/>
      <c r="NFZ3" s="735"/>
      <c r="NGA3" s="735"/>
      <c r="NGB3" s="735"/>
      <c r="NGC3" s="735"/>
      <c r="NGD3" s="735"/>
      <c r="NGE3" s="735"/>
      <c r="NGF3" s="735"/>
      <c r="NGG3" s="735"/>
      <c r="NGH3" s="735"/>
      <c r="NGI3" s="735"/>
      <c r="NGJ3" s="735"/>
      <c r="NGK3" s="735"/>
      <c r="NGL3" s="735"/>
      <c r="NGM3" s="735"/>
      <c r="NGN3" s="735"/>
      <c r="NGO3" s="735"/>
      <c r="NGP3" s="735"/>
      <c r="NGQ3" s="735"/>
      <c r="NGR3" s="735"/>
      <c r="NGS3" s="735"/>
      <c r="NGT3" s="735"/>
      <c r="NGU3" s="735"/>
      <c r="NGV3" s="735"/>
      <c r="NGW3" s="735"/>
      <c r="NGX3" s="735"/>
      <c r="NGY3" s="735"/>
      <c r="NGZ3" s="735"/>
      <c r="NHA3" s="735"/>
      <c r="NHB3" s="735"/>
      <c r="NHC3" s="735"/>
      <c r="NHD3" s="735"/>
      <c r="NHE3" s="735"/>
      <c r="NHF3" s="735"/>
      <c r="NHG3" s="735"/>
      <c r="NHH3" s="735"/>
      <c r="NHI3" s="735"/>
      <c r="NHJ3" s="735"/>
      <c r="NHK3" s="735"/>
      <c r="NHL3" s="735"/>
      <c r="NHM3" s="735"/>
      <c r="NHN3" s="735"/>
      <c r="NHO3" s="735"/>
      <c r="NHP3" s="735"/>
      <c r="NHQ3" s="735"/>
      <c r="NHR3" s="735"/>
      <c r="NHS3" s="735"/>
      <c r="NHT3" s="735"/>
      <c r="NHU3" s="735"/>
      <c r="NHV3" s="735"/>
      <c r="NHW3" s="735"/>
      <c r="NHX3" s="735"/>
      <c r="NHY3" s="735"/>
      <c r="NHZ3" s="735"/>
      <c r="NIA3" s="735"/>
      <c r="NIB3" s="735"/>
      <c r="NIC3" s="735"/>
      <c r="NID3" s="735"/>
      <c r="NIE3" s="735"/>
      <c r="NIF3" s="735"/>
      <c r="NIG3" s="735"/>
      <c r="NIH3" s="735"/>
      <c r="NII3" s="735"/>
      <c r="NIJ3" s="735"/>
      <c r="NIK3" s="735"/>
      <c r="NIL3" s="735"/>
      <c r="NIM3" s="735"/>
      <c r="NIN3" s="735"/>
      <c r="NIO3" s="735"/>
      <c r="NIP3" s="735"/>
      <c r="NIQ3" s="735"/>
      <c r="NIR3" s="735"/>
      <c r="NIS3" s="735"/>
      <c r="NIT3" s="735"/>
      <c r="NIU3" s="735"/>
      <c r="NIV3" s="735"/>
      <c r="NIW3" s="735"/>
      <c r="NIX3" s="735"/>
      <c r="NIY3" s="735"/>
      <c r="NIZ3" s="735"/>
      <c r="NJA3" s="735"/>
      <c r="NJB3" s="735"/>
      <c r="NJC3" s="735"/>
      <c r="NJD3" s="735"/>
      <c r="NJE3" s="735"/>
      <c r="NJF3" s="735"/>
      <c r="NJG3" s="735"/>
      <c r="NJH3" s="735"/>
      <c r="NJI3" s="735"/>
      <c r="NJJ3" s="735"/>
      <c r="NJK3" s="735"/>
      <c r="NJL3" s="735"/>
      <c r="NJM3" s="735"/>
      <c r="NJN3" s="735"/>
      <c r="NJO3" s="735"/>
      <c r="NJP3" s="735"/>
      <c r="NJQ3" s="735"/>
      <c r="NJR3" s="735"/>
      <c r="NJS3" s="735"/>
      <c r="NJT3" s="735"/>
      <c r="NJU3" s="735"/>
      <c r="NJV3" s="735"/>
      <c r="NJW3" s="735"/>
      <c r="NJX3" s="735"/>
      <c r="NJY3" s="735"/>
      <c r="NJZ3" s="735"/>
      <c r="NKA3" s="735"/>
      <c r="NKB3" s="735"/>
      <c r="NKC3" s="735"/>
      <c r="NKD3" s="735"/>
      <c r="NKE3" s="735"/>
      <c r="NKF3" s="735"/>
      <c r="NKG3" s="735"/>
      <c r="NKH3" s="735"/>
      <c r="NKI3" s="735"/>
      <c r="NKJ3" s="735"/>
      <c r="NKK3" s="735"/>
      <c r="NKL3" s="735"/>
      <c r="NKM3" s="735"/>
      <c r="NKN3" s="735"/>
      <c r="NKO3" s="735"/>
      <c r="NKP3" s="735"/>
      <c r="NKQ3" s="735"/>
      <c r="NKR3" s="735"/>
      <c r="NKS3" s="735"/>
      <c r="NKT3" s="735"/>
      <c r="NKU3" s="735"/>
      <c r="NKV3" s="735"/>
      <c r="NKW3" s="735"/>
      <c r="NKX3" s="735"/>
      <c r="NKY3" s="735"/>
      <c r="NKZ3" s="735"/>
      <c r="NLA3" s="735"/>
      <c r="NLB3" s="735"/>
      <c r="NLC3" s="735"/>
      <c r="NLD3" s="735"/>
      <c r="NLE3" s="735"/>
      <c r="NLF3" s="735"/>
      <c r="NLG3" s="735"/>
      <c r="NLH3" s="735"/>
      <c r="NLI3" s="735"/>
      <c r="NLJ3" s="735"/>
      <c r="NLK3" s="735"/>
      <c r="NLL3" s="735"/>
      <c r="NLM3" s="735"/>
      <c r="NLN3" s="735"/>
      <c r="NLO3" s="735"/>
      <c r="NLP3" s="735"/>
      <c r="NLQ3" s="735"/>
      <c r="NLR3" s="735"/>
      <c r="NLS3" s="735"/>
      <c r="NLT3" s="735"/>
      <c r="NLU3" s="735"/>
      <c r="NLV3" s="735"/>
      <c r="NLW3" s="735"/>
      <c r="NLX3" s="735"/>
      <c r="NLY3" s="735"/>
      <c r="NLZ3" s="735"/>
      <c r="NMA3" s="735"/>
      <c r="NMB3" s="735"/>
      <c r="NMC3" s="735"/>
      <c r="NMD3" s="735"/>
      <c r="NME3" s="735"/>
      <c r="NMF3" s="735"/>
      <c r="NMG3" s="735"/>
      <c r="NMH3" s="735"/>
      <c r="NMI3" s="735"/>
      <c r="NMJ3" s="735"/>
      <c r="NMK3" s="735"/>
      <c r="NML3" s="735"/>
      <c r="NMM3" s="735"/>
      <c r="NMN3" s="735"/>
      <c r="NMO3" s="735"/>
      <c r="NMP3" s="735"/>
      <c r="NMQ3" s="735"/>
      <c r="NMR3" s="735"/>
      <c r="NMS3" s="735"/>
      <c r="NMT3" s="735"/>
      <c r="NMU3" s="735"/>
      <c r="NMV3" s="735"/>
      <c r="NMW3" s="735"/>
      <c r="NMX3" s="735"/>
      <c r="NMY3" s="735"/>
      <c r="NMZ3" s="735"/>
      <c r="NNA3" s="735"/>
      <c r="NNB3" s="735"/>
      <c r="NNC3" s="735"/>
      <c r="NND3" s="735"/>
      <c r="NNE3" s="735"/>
      <c r="NNF3" s="735"/>
      <c r="NNG3" s="735"/>
      <c r="NNH3" s="735"/>
      <c r="NNI3" s="735"/>
      <c r="NNJ3" s="735"/>
      <c r="NNK3" s="735"/>
      <c r="NNL3" s="735"/>
      <c r="NNM3" s="735"/>
      <c r="NNN3" s="735"/>
      <c r="NNO3" s="735"/>
      <c r="NNP3" s="735"/>
      <c r="NNQ3" s="735"/>
      <c r="NNR3" s="735"/>
      <c r="NNS3" s="735"/>
      <c r="NNT3" s="735"/>
      <c r="NNU3" s="735"/>
      <c r="NNV3" s="735"/>
      <c r="NNW3" s="735"/>
      <c r="NNX3" s="735"/>
      <c r="NNY3" s="735"/>
      <c r="NNZ3" s="735"/>
      <c r="NOA3" s="735"/>
      <c r="NOB3" s="735"/>
      <c r="NOC3" s="735"/>
      <c r="NOD3" s="735"/>
      <c r="NOE3" s="735"/>
      <c r="NOF3" s="735"/>
      <c r="NOG3" s="735"/>
      <c r="NOH3" s="735"/>
      <c r="NOI3" s="735"/>
      <c r="NOJ3" s="735"/>
      <c r="NOK3" s="735"/>
      <c r="NOL3" s="735"/>
      <c r="NOM3" s="735"/>
      <c r="NON3" s="735"/>
      <c r="NOO3" s="735"/>
      <c r="NOP3" s="735"/>
      <c r="NOQ3" s="735"/>
      <c r="NOR3" s="735"/>
      <c r="NOS3" s="735"/>
      <c r="NOT3" s="735"/>
      <c r="NOU3" s="735"/>
      <c r="NOV3" s="735"/>
      <c r="NOW3" s="735"/>
      <c r="NOX3" s="735"/>
      <c r="NOY3" s="735"/>
      <c r="NOZ3" s="735"/>
      <c r="NPA3" s="735"/>
      <c r="NPB3" s="735"/>
      <c r="NPC3" s="735"/>
      <c r="NPD3" s="735"/>
      <c r="NPE3" s="735"/>
      <c r="NPF3" s="735"/>
      <c r="NPG3" s="735"/>
      <c r="NPH3" s="735"/>
      <c r="NPI3" s="735"/>
      <c r="NPJ3" s="735"/>
      <c r="NPK3" s="735"/>
      <c r="NPL3" s="735"/>
      <c r="NPM3" s="735"/>
      <c r="NPN3" s="735"/>
      <c r="NPO3" s="735"/>
      <c r="NPP3" s="735"/>
      <c r="NPQ3" s="735"/>
      <c r="NPR3" s="735"/>
      <c r="NPS3" s="735"/>
      <c r="NPT3" s="735"/>
      <c r="NPU3" s="735"/>
      <c r="NPV3" s="735"/>
      <c r="NPW3" s="735"/>
      <c r="NPX3" s="735"/>
      <c r="NPY3" s="735"/>
      <c r="NPZ3" s="735"/>
      <c r="NQA3" s="735"/>
      <c r="NQB3" s="735"/>
      <c r="NQC3" s="735"/>
      <c r="NQD3" s="735"/>
      <c r="NQE3" s="735"/>
      <c r="NQF3" s="735"/>
      <c r="NQG3" s="735"/>
      <c r="NQH3" s="735"/>
      <c r="NQI3" s="735"/>
      <c r="NQJ3" s="735"/>
      <c r="NQK3" s="735"/>
      <c r="NQL3" s="735"/>
      <c r="NQM3" s="735"/>
      <c r="NQN3" s="735"/>
      <c r="NQO3" s="735"/>
      <c r="NQP3" s="735"/>
      <c r="NQQ3" s="735"/>
      <c r="NQR3" s="735"/>
      <c r="NQS3" s="735"/>
      <c r="NQT3" s="735"/>
      <c r="NQU3" s="735"/>
      <c r="NQV3" s="735"/>
      <c r="NQW3" s="735"/>
      <c r="NQX3" s="735"/>
      <c r="NQY3" s="735"/>
      <c r="NQZ3" s="735"/>
      <c r="NRA3" s="735"/>
      <c r="NRB3" s="735"/>
      <c r="NRC3" s="735"/>
      <c r="NRD3" s="735"/>
      <c r="NRE3" s="735"/>
      <c r="NRF3" s="735"/>
      <c r="NRG3" s="735"/>
      <c r="NRH3" s="735"/>
      <c r="NRI3" s="735"/>
      <c r="NRJ3" s="735"/>
      <c r="NRK3" s="735"/>
      <c r="NRL3" s="735"/>
      <c r="NRM3" s="735"/>
      <c r="NRN3" s="735"/>
      <c r="NRO3" s="735"/>
      <c r="NRP3" s="735"/>
      <c r="NRQ3" s="735"/>
      <c r="NRR3" s="735"/>
      <c r="NRS3" s="735"/>
      <c r="NRT3" s="735"/>
      <c r="NRU3" s="735"/>
      <c r="NRV3" s="735"/>
      <c r="NRW3" s="735"/>
      <c r="NRX3" s="735"/>
      <c r="NRY3" s="735"/>
      <c r="NRZ3" s="735"/>
      <c r="NSA3" s="735"/>
      <c r="NSB3" s="735"/>
      <c r="NSC3" s="735"/>
      <c r="NSD3" s="735"/>
      <c r="NSE3" s="735"/>
      <c r="NSF3" s="735"/>
      <c r="NSG3" s="735"/>
      <c r="NSH3" s="735"/>
      <c r="NSI3" s="735"/>
      <c r="NSJ3" s="735"/>
      <c r="NSK3" s="735"/>
      <c r="NSL3" s="735"/>
      <c r="NSM3" s="735"/>
      <c r="NSN3" s="735"/>
      <c r="NSO3" s="735"/>
      <c r="NSP3" s="735"/>
      <c r="NSQ3" s="735"/>
      <c r="NSR3" s="735"/>
      <c r="NSS3" s="735"/>
      <c r="NST3" s="735"/>
      <c r="NSU3" s="735"/>
      <c r="NSV3" s="735"/>
      <c r="NSW3" s="735"/>
      <c r="NSX3" s="735"/>
      <c r="NSY3" s="735"/>
      <c r="NSZ3" s="735"/>
      <c r="NTA3" s="735"/>
      <c r="NTB3" s="735"/>
      <c r="NTC3" s="735"/>
      <c r="NTD3" s="735"/>
      <c r="NTE3" s="735"/>
      <c r="NTF3" s="735"/>
      <c r="NTG3" s="735"/>
      <c r="NTH3" s="735"/>
      <c r="NTI3" s="735"/>
      <c r="NTJ3" s="735"/>
      <c r="NTK3" s="735"/>
      <c r="NTL3" s="735"/>
      <c r="NTM3" s="735"/>
      <c r="NTN3" s="735"/>
      <c r="NTO3" s="735"/>
      <c r="NTP3" s="735"/>
      <c r="NTQ3" s="735"/>
      <c r="NTR3" s="735"/>
      <c r="NTS3" s="735"/>
      <c r="NTT3" s="735"/>
      <c r="NTU3" s="735"/>
      <c r="NTV3" s="735"/>
      <c r="NTW3" s="735"/>
      <c r="NTX3" s="735"/>
      <c r="NTY3" s="735"/>
      <c r="NTZ3" s="735"/>
      <c r="NUA3" s="735"/>
      <c r="NUB3" s="735"/>
      <c r="NUC3" s="735"/>
      <c r="NUD3" s="735"/>
      <c r="NUE3" s="735"/>
      <c r="NUF3" s="735"/>
      <c r="NUG3" s="735"/>
      <c r="NUH3" s="735"/>
      <c r="NUI3" s="735"/>
      <c r="NUJ3" s="735"/>
      <c r="NUK3" s="735"/>
      <c r="NUL3" s="735"/>
      <c r="NUM3" s="735"/>
      <c r="NUN3" s="735"/>
      <c r="NUO3" s="735"/>
      <c r="NUP3" s="735"/>
      <c r="NUQ3" s="735"/>
      <c r="NUR3" s="735"/>
      <c r="NUS3" s="735"/>
      <c r="NUT3" s="735"/>
      <c r="NUU3" s="735"/>
      <c r="NUV3" s="735"/>
      <c r="NUW3" s="735"/>
      <c r="NUX3" s="735"/>
      <c r="NUY3" s="735"/>
      <c r="NUZ3" s="735"/>
      <c r="NVA3" s="735"/>
      <c r="NVB3" s="735"/>
      <c r="NVC3" s="735"/>
      <c r="NVD3" s="735"/>
      <c r="NVE3" s="735"/>
      <c r="NVF3" s="735"/>
      <c r="NVG3" s="735"/>
      <c r="NVH3" s="735"/>
      <c r="NVI3" s="735"/>
      <c r="NVJ3" s="735"/>
      <c r="NVK3" s="735"/>
      <c r="NVL3" s="735"/>
      <c r="NVM3" s="735"/>
      <c r="NVN3" s="735"/>
      <c r="NVO3" s="735"/>
      <c r="NVP3" s="735"/>
      <c r="NVQ3" s="735"/>
      <c r="NVR3" s="735"/>
      <c r="NVS3" s="735"/>
      <c r="NVT3" s="735"/>
      <c r="NVU3" s="735"/>
      <c r="NVV3" s="735"/>
      <c r="NVW3" s="735"/>
      <c r="NVX3" s="735"/>
      <c r="NVY3" s="735"/>
      <c r="NVZ3" s="735"/>
      <c r="NWA3" s="735"/>
      <c r="NWB3" s="735"/>
      <c r="NWC3" s="735"/>
      <c r="NWD3" s="735"/>
      <c r="NWE3" s="735"/>
      <c r="NWF3" s="735"/>
      <c r="NWG3" s="735"/>
      <c r="NWH3" s="735"/>
      <c r="NWI3" s="735"/>
      <c r="NWJ3" s="735"/>
      <c r="NWK3" s="735"/>
      <c r="NWL3" s="735"/>
      <c r="NWM3" s="735"/>
      <c r="NWN3" s="735"/>
      <c r="NWO3" s="735"/>
      <c r="NWP3" s="735"/>
      <c r="NWQ3" s="735"/>
      <c r="NWR3" s="735"/>
      <c r="NWS3" s="735"/>
      <c r="NWT3" s="735"/>
      <c r="NWU3" s="735"/>
      <c r="NWV3" s="735"/>
      <c r="NWW3" s="735"/>
      <c r="NWX3" s="735"/>
      <c r="NWY3" s="735"/>
      <c r="NWZ3" s="735"/>
      <c r="NXA3" s="735"/>
      <c r="NXB3" s="735"/>
      <c r="NXC3" s="735"/>
      <c r="NXD3" s="735"/>
      <c r="NXE3" s="735"/>
      <c r="NXF3" s="735"/>
      <c r="NXG3" s="735"/>
      <c r="NXH3" s="735"/>
      <c r="NXI3" s="735"/>
      <c r="NXJ3" s="735"/>
      <c r="NXK3" s="735"/>
      <c r="NXL3" s="735"/>
      <c r="NXM3" s="735"/>
      <c r="NXN3" s="735"/>
      <c r="NXO3" s="735"/>
      <c r="NXP3" s="735"/>
      <c r="NXQ3" s="735"/>
      <c r="NXR3" s="735"/>
      <c r="NXS3" s="735"/>
      <c r="NXT3" s="735"/>
      <c r="NXU3" s="735"/>
      <c r="NXV3" s="735"/>
      <c r="NXW3" s="735"/>
      <c r="NXX3" s="735"/>
      <c r="NXY3" s="735"/>
      <c r="NXZ3" s="735"/>
      <c r="NYA3" s="735"/>
      <c r="NYB3" s="735"/>
      <c r="NYC3" s="735"/>
      <c r="NYD3" s="735"/>
      <c r="NYE3" s="735"/>
      <c r="NYF3" s="735"/>
      <c r="NYG3" s="735"/>
      <c r="NYH3" s="735"/>
      <c r="NYI3" s="735"/>
      <c r="NYJ3" s="735"/>
      <c r="NYK3" s="735"/>
      <c r="NYL3" s="735"/>
      <c r="NYM3" s="735"/>
      <c r="NYN3" s="735"/>
      <c r="NYO3" s="735"/>
      <c r="NYP3" s="735"/>
      <c r="NYQ3" s="735"/>
      <c r="NYR3" s="735"/>
      <c r="NYS3" s="735"/>
      <c r="NYT3" s="735"/>
      <c r="NYU3" s="735"/>
      <c r="NYV3" s="735"/>
      <c r="NYW3" s="735"/>
      <c r="NYX3" s="735"/>
      <c r="NYY3" s="735"/>
      <c r="NYZ3" s="735"/>
      <c r="NZA3" s="735"/>
      <c r="NZB3" s="735"/>
      <c r="NZC3" s="735"/>
      <c r="NZD3" s="735"/>
      <c r="NZE3" s="735"/>
      <c r="NZF3" s="735"/>
      <c r="NZG3" s="735"/>
      <c r="NZH3" s="735"/>
      <c r="NZI3" s="735"/>
      <c r="NZJ3" s="735"/>
      <c r="NZK3" s="735"/>
      <c r="NZL3" s="735"/>
      <c r="NZM3" s="735"/>
      <c r="NZN3" s="735"/>
      <c r="NZO3" s="735"/>
      <c r="NZP3" s="735"/>
      <c r="NZQ3" s="735"/>
      <c r="NZR3" s="735"/>
      <c r="NZS3" s="735"/>
      <c r="NZT3" s="735"/>
      <c r="NZU3" s="735"/>
      <c r="NZV3" s="735"/>
      <c r="NZW3" s="735"/>
      <c r="NZX3" s="735"/>
      <c r="NZY3" s="735"/>
      <c r="NZZ3" s="735"/>
      <c r="OAA3" s="735"/>
      <c r="OAB3" s="735"/>
      <c r="OAC3" s="735"/>
      <c r="OAD3" s="735"/>
      <c r="OAE3" s="735"/>
      <c r="OAF3" s="735"/>
      <c r="OAG3" s="735"/>
      <c r="OAH3" s="735"/>
      <c r="OAI3" s="735"/>
      <c r="OAJ3" s="735"/>
      <c r="OAK3" s="735"/>
      <c r="OAL3" s="735"/>
      <c r="OAM3" s="735"/>
      <c r="OAN3" s="735"/>
      <c r="OAO3" s="735"/>
      <c r="OAP3" s="735"/>
      <c r="OAQ3" s="735"/>
      <c r="OAR3" s="735"/>
      <c r="OAS3" s="735"/>
      <c r="OAT3" s="735"/>
      <c r="OAU3" s="735"/>
      <c r="OAV3" s="735"/>
      <c r="OAW3" s="735"/>
      <c r="OAX3" s="735"/>
      <c r="OAY3" s="735"/>
      <c r="OAZ3" s="735"/>
      <c r="OBA3" s="735"/>
      <c r="OBB3" s="735"/>
      <c r="OBC3" s="735"/>
      <c r="OBD3" s="735"/>
      <c r="OBE3" s="735"/>
      <c r="OBF3" s="735"/>
      <c r="OBG3" s="735"/>
      <c r="OBH3" s="735"/>
      <c r="OBI3" s="735"/>
      <c r="OBJ3" s="735"/>
      <c r="OBK3" s="735"/>
      <c r="OBL3" s="735"/>
      <c r="OBM3" s="735"/>
      <c r="OBN3" s="735"/>
      <c r="OBO3" s="735"/>
      <c r="OBP3" s="735"/>
      <c r="OBQ3" s="735"/>
      <c r="OBR3" s="735"/>
      <c r="OBS3" s="735"/>
      <c r="OBT3" s="735"/>
      <c r="OBU3" s="735"/>
      <c r="OBV3" s="735"/>
      <c r="OBW3" s="735"/>
      <c r="OBX3" s="735"/>
      <c r="OBY3" s="735"/>
      <c r="OBZ3" s="735"/>
      <c r="OCA3" s="735"/>
      <c r="OCB3" s="735"/>
      <c r="OCC3" s="735"/>
      <c r="OCD3" s="735"/>
      <c r="OCE3" s="735"/>
      <c r="OCF3" s="735"/>
      <c r="OCG3" s="735"/>
      <c r="OCH3" s="735"/>
      <c r="OCI3" s="735"/>
      <c r="OCJ3" s="735"/>
      <c r="OCK3" s="735"/>
      <c r="OCL3" s="735"/>
      <c r="OCM3" s="735"/>
      <c r="OCN3" s="735"/>
      <c r="OCO3" s="735"/>
      <c r="OCP3" s="735"/>
      <c r="OCQ3" s="735"/>
      <c r="OCR3" s="735"/>
      <c r="OCS3" s="735"/>
      <c r="OCT3" s="735"/>
      <c r="OCU3" s="735"/>
      <c r="OCV3" s="735"/>
      <c r="OCW3" s="735"/>
      <c r="OCX3" s="735"/>
      <c r="OCY3" s="735"/>
      <c r="OCZ3" s="735"/>
      <c r="ODA3" s="735"/>
      <c r="ODB3" s="735"/>
      <c r="ODC3" s="735"/>
      <c r="ODD3" s="735"/>
      <c r="ODE3" s="735"/>
      <c r="ODF3" s="735"/>
      <c r="ODG3" s="735"/>
      <c r="ODH3" s="735"/>
      <c r="ODI3" s="735"/>
      <c r="ODJ3" s="735"/>
      <c r="ODK3" s="735"/>
      <c r="ODL3" s="735"/>
      <c r="ODM3" s="735"/>
      <c r="ODN3" s="735"/>
      <c r="ODO3" s="735"/>
      <c r="ODP3" s="735"/>
      <c r="ODQ3" s="735"/>
      <c r="ODR3" s="735"/>
      <c r="ODS3" s="735"/>
      <c r="ODT3" s="735"/>
      <c r="ODU3" s="735"/>
      <c r="ODV3" s="735"/>
      <c r="ODW3" s="735"/>
      <c r="ODX3" s="735"/>
      <c r="ODY3" s="735"/>
      <c r="ODZ3" s="735"/>
      <c r="OEA3" s="735"/>
      <c r="OEB3" s="735"/>
      <c r="OEC3" s="735"/>
      <c r="OED3" s="735"/>
      <c r="OEE3" s="735"/>
      <c r="OEF3" s="735"/>
      <c r="OEG3" s="735"/>
      <c r="OEH3" s="735"/>
      <c r="OEI3" s="735"/>
      <c r="OEJ3" s="735"/>
      <c r="OEK3" s="735"/>
      <c r="OEL3" s="735"/>
      <c r="OEM3" s="735"/>
      <c r="OEN3" s="735"/>
      <c r="OEO3" s="735"/>
      <c r="OEP3" s="735"/>
      <c r="OEQ3" s="735"/>
      <c r="OER3" s="735"/>
      <c r="OES3" s="735"/>
      <c r="OET3" s="735"/>
      <c r="OEU3" s="735"/>
      <c r="OEV3" s="735"/>
      <c r="OEW3" s="735"/>
      <c r="OEX3" s="735"/>
      <c r="OEY3" s="735"/>
      <c r="OEZ3" s="735"/>
      <c r="OFA3" s="735"/>
      <c r="OFB3" s="735"/>
      <c r="OFC3" s="735"/>
      <c r="OFD3" s="735"/>
      <c r="OFE3" s="735"/>
      <c r="OFF3" s="735"/>
      <c r="OFG3" s="735"/>
      <c r="OFH3" s="735"/>
      <c r="OFI3" s="735"/>
      <c r="OFJ3" s="735"/>
      <c r="OFK3" s="735"/>
      <c r="OFL3" s="735"/>
      <c r="OFM3" s="735"/>
      <c r="OFN3" s="735"/>
      <c r="OFO3" s="735"/>
      <c r="OFP3" s="735"/>
      <c r="OFQ3" s="735"/>
      <c r="OFR3" s="735"/>
      <c r="OFS3" s="735"/>
      <c r="OFT3" s="735"/>
      <c r="OFU3" s="735"/>
      <c r="OFV3" s="735"/>
      <c r="OFW3" s="735"/>
      <c r="OFX3" s="735"/>
      <c r="OFY3" s="735"/>
      <c r="OFZ3" s="735"/>
      <c r="OGA3" s="735"/>
      <c r="OGB3" s="735"/>
      <c r="OGC3" s="735"/>
      <c r="OGD3" s="735"/>
      <c r="OGE3" s="735"/>
      <c r="OGF3" s="735"/>
      <c r="OGG3" s="735"/>
      <c r="OGH3" s="735"/>
      <c r="OGI3" s="735"/>
      <c r="OGJ3" s="735"/>
      <c r="OGK3" s="735"/>
      <c r="OGL3" s="735"/>
      <c r="OGM3" s="735"/>
      <c r="OGN3" s="735"/>
      <c r="OGO3" s="735"/>
      <c r="OGP3" s="735"/>
      <c r="OGQ3" s="735"/>
      <c r="OGR3" s="735"/>
      <c r="OGS3" s="735"/>
      <c r="OGT3" s="735"/>
      <c r="OGU3" s="735"/>
      <c r="OGV3" s="735"/>
      <c r="OGW3" s="735"/>
      <c r="OGX3" s="735"/>
      <c r="OGY3" s="735"/>
      <c r="OGZ3" s="735"/>
      <c r="OHA3" s="735"/>
      <c r="OHB3" s="735"/>
      <c r="OHC3" s="735"/>
      <c r="OHD3" s="735"/>
      <c r="OHE3" s="735"/>
      <c r="OHF3" s="735"/>
      <c r="OHG3" s="735"/>
      <c r="OHH3" s="735"/>
      <c r="OHI3" s="735"/>
      <c r="OHJ3" s="735"/>
      <c r="OHK3" s="735"/>
      <c r="OHL3" s="735"/>
      <c r="OHM3" s="735"/>
      <c r="OHN3" s="735"/>
      <c r="OHO3" s="735"/>
      <c r="OHP3" s="735"/>
      <c r="OHQ3" s="735"/>
      <c r="OHR3" s="735"/>
      <c r="OHS3" s="735"/>
      <c r="OHT3" s="735"/>
      <c r="OHU3" s="735"/>
      <c r="OHV3" s="735"/>
      <c r="OHW3" s="735"/>
      <c r="OHX3" s="735"/>
      <c r="OHY3" s="735"/>
      <c r="OHZ3" s="735"/>
      <c r="OIA3" s="735"/>
      <c r="OIB3" s="735"/>
      <c r="OIC3" s="735"/>
      <c r="OID3" s="735"/>
      <c r="OIE3" s="735"/>
      <c r="OIF3" s="735"/>
      <c r="OIG3" s="735"/>
      <c r="OIH3" s="735"/>
      <c r="OII3" s="735"/>
      <c r="OIJ3" s="735"/>
      <c r="OIK3" s="735"/>
      <c r="OIL3" s="735"/>
      <c r="OIM3" s="735"/>
      <c r="OIN3" s="735"/>
      <c r="OIO3" s="735"/>
      <c r="OIP3" s="735"/>
      <c r="OIQ3" s="735"/>
      <c r="OIR3" s="735"/>
      <c r="OIS3" s="735"/>
      <c r="OIT3" s="735"/>
      <c r="OIU3" s="735"/>
      <c r="OIV3" s="735"/>
      <c r="OIW3" s="735"/>
      <c r="OIX3" s="735"/>
      <c r="OIY3" s="735"/>
      <c r="OIZ3" s="735"/>
      <c r="OJA3" s="735"/>
      <c r="OJB3" s="735"/>
      <c r="OJC3" s="735"/>
      <c r="OJD3" s="735"/>
      <c r="OJE3" s="735"/>
      <c r="OJF3" s="735"/>
      <c r="OJG3" s="735"/>
      <c r="OJH3" s="735"/>
      <c r="OJI3" s="735"/>
      <c r="OJJ3" s="735"/>
      <c r="OJK3" s="735"/>
      <c r="OJL3" s="735"/>
      <c r="OJM3" s="735"/>
      <c r="OJN3" s="735"/>
      <c r="OJO3" s="735"/>
      <c r="OJP3" s="735"/>
      <c r="OJQ3" s="735"/>
      <c r="OJR3" s="735"/>
      <c r="OJS3" s="735"/>
      <c r="OJT3" s="735"/>
      <c r="OJU3" s="735"/>
      <c r="OJV3" s="735"/>
      <c r="OJW3" s="735"/>
      <c r="OJX3" s="735"/>
      <c r="OJY3" s="735"/>
      <c r="OJZ3" s="735"/>
      <c r="OKA3" s="735"/>
      <c r="OKB3" s="735"/>
      <c r="OKC3" s="735"/>
      <c r="OKD3" s="735"/>
      <c r="OKE3" s="735"/>
      <c r="OKF3" s="735"/>
      <c r="OKG3" s="735"/>
      <c r="OKH3" s="735"/>
      <c r="OKI3" s="735"/>
      <c r="OKJ3" s="735"/>
      <c r="OKK3" s="735"/>
      <c r="OKL3" s="735"/>
      <c r="OKM3" s="735"/>
      <c r="OKN3" s="735"/>
      <c r="OKO3" s="735"/>
      <c r="OKP3" s="735"/>
      <c r="OKQ3" s="735"/>
      <c r="OKR3" s="735"/>
      <c r="OKS3" s="735"/>
      <c r="OKT3" s="735"/>
      <c r="OKU3" s="735"/>
      <c r="OKV3" s="735"/>
      <c r="OKW3" s="735"/>
      <c r="OKX3" s="735"/>
      <c r="OKY3" s="735"/>
      <c r="OKZ3" s="735"/>
      <c r="OLA3" s="735"/>
      <c r="OLB3" s="735"/>
      <c r="OLC3" s="735"/>
      <c r="OLD3" s="735"/>
      <c r="OLE3" s="735"/>
      <c r="OLF3" s="735"/>
      <c r="OLG3" s="735"/>
      <c r="OLH3" s="735"/>
      <c r="OLI3" s="735"/>
      <c r="OLJ3" s="735"/>
      <c r="OLK3" s="735"/>
      <c r="OLL3" s="735"/>
      <c r="OLM3" s="735"/>
      <c r="OLN3" s="735"/>
      <c r="OLO3" s="735"/>
      <c r="OLP3" s="735"/>
      <c r="OLQ3" s="735"/>
      <c r="OLR3" s="735"/>
      <c r="OLS3" s="735"/>
      <c r="OLT3" s="735"/>
      <c r="OLU3" s="735"/>
      <c r="OLV3" s="735"/>
      <c r="OLW3" s="735"/>
      <c r="OLX3" s="735"/>
      <c r="OLY3" s="735"/>
      <c r="OLZ3" s="735"/>
      <c r="OMA3" s="735"/>
      <c r="OMB3" s="735"/>
      <c r="OMC3" s="735"/>
      <c r="OMD3" s="735"/>
      <c r="OME3" s="735"/>
      <c r="OMF3" s="735"/>
      <c r="OMG3" s="735"/>
      <c r="OMH3" s="735"/>
      <c r="OMI3" s="735"/>
      <c r="OMJ3" s="735"/>
      <c r="OMK3" s="735"/>
      <c r="OML3" s="735"/>
      <c r="OMM3" s="735"/>
      <c r="OMN3" s="735"/>
      <c r="OMO3" s="735"/>
      <c r="OMP3" s="735"/>
      <c r="OMQ3" s="735"/>
      <c r="OMR3" s="735"/>
      <c r="OMS3" s="735"/>
      <c r="OMT3" s="735"/>
      <c r="OMU3" s="735"/>
      <c r="OMV3" s="735"/>
      <c r="OMW3" s="735"/>
      <c r="OMX3" s="735"/>
      <c r="OMY3" s="735"/>
      <c r="OMZ3" s="735"/>
      <c r="ONA3" s="735"/>
      <c r="ONB3" s="735"/>
      <c r="ONC3" s="735"/>
      <c r="OND3" s="735"/>
      <c r="ONE3" s="735"/>
      <c r="ONF3" s="735"/>
      <c r="ONG3" s="735"/>
      <c r="ONH3" s="735"/>
      <c r="ONI3" s="735"/>
      <c r="ONJ3" s="735"/>
      <c r="ONK3" s="735"/>
      <c r="ONL3" s="735"/>
      <c r="ONM3" s="735"/>
      <c r="ONN3" s="735"/>
      <c r="ONO3" s="735"/>
      <c r="ONP3" s="735"/>
      <c r="ONQ3" s="735"/>
      <c r="ONR3" s="735"/>
      <c r="ONS3" s="735"/>
      <c r="ONT3" s="735"/>
      <c r="ONU3" s="735"/>
      <c r="ONV3" s="735"/>
      <c r="ONW3" s="735"/>
      <c r="ONX3" s="735"/>
      <c r="ONY3" s="735"/>
      <c r="ONZ3" s="735"/>
      <c r="OOA3" s="735"/>
      <c r="OOB3" s="735"/>
      <c r="OOC3" s="735"/>
      <c r="OOD3" s="735"/>
      <c r="OOE3" s="735"/>
      <c r="OOF3" s="735"/>
      <c r="OOG3" s="735"/>
      <c r="OOH3" s="735"/>
      <c r="OOI3" s="735"/>
      <c r="OOJ3" s="735"/>
      <c r="OOK3" s="735"/>
      <c r="OOL3" s="735"/>
      <c r="OOM3" s="735"/>
      <c r="OON3" s="735"/>
      <c r="OOO3" s="735"/>
      <c r="OOP3" s="735"/>
      <c r="OOQ3" s="735"/>
      <c r="OOR3" s="735"/>
      <c r="OOS3" s="735"/>
      <c r="OOT3" s="735"/>
      <c r="OOU3" s="735"/>
      <c r="OOV3" s="735"/>
      <c r="OOW3" s="735"/>
      <c r="OOX3" s="735"/>
      <c r="OOY3" s="735"/>
      <c r="OOZ3" s="735"/>
      <c r="OPA3" s="735"/>
      <c r="OPB3" s="735"/>
      <c r="OPC3" s="735"/>
      <c r="OPD3" s="735"/>
      <c r="OPE3" s="735"/>
      <c r="OPF3" s="735"/>
      <c r="OPG3" s="735"/>
      <c r="OPH3" s="735"/>
      <c r="OPI3" s="735"/>
      <c r="OPJ3" s="735"/>
      <c r="OPK3" s="735"/>
      <c r="OPL3" s="735"/>
      <c r="OPM3" s="735"/>
      <c r="OPN3" s="735"/>
      <c r="OPO3" s="735"/>
      <c r="OPP3" s="735"/>
      <c r="OPQ3" s="735"/>
      <c r="OPR3" s="735"/>
      <c r="OPS3" s="735"/>
      <c r="OPT3" s="735"/>
      <c r="OPU3" s="735"/>
      <c r="OPV3" s="735"/>
      <c r="OPW3" s="735"/>
      <c r="OPX3" s="735"/>
      <c r="OPY3" s="735"/>
      <c r="OPZ3" s="735"/>
      <c r="OQA3" s="735"/>
      <c r="OQB3" s="735"/>
      <c r="OQC3" s="735"/>
      <c r="OQD3" s="735"/>
      <c r="OQE3" s="735"/>
      <c r="OQF3" s="735"/>
      <c r="OQG3" s="735"/>
      <c r="OQH3" s="735"/>
      <c r="OQI3" s="735"/>
      <c r="OQJ3" s="735"/>
      <c r="OQK3" s="735"/>
      <c r="OQL3" s="735"/>
      <c r="OQM3" s="735"/>
      <c r="OQN3" s="735"/>
      <c r="OQO3" s="735"/>
      <c r="OQP3" s="735"/>
      <c r="OQQ3" s="735"/>
      <c r="OQR3" s="735"/>
      <c r="OQS3" s="735"/>
      <c r="OQT3" s="735"/>
      <c r="OQU3" s="735"/>
      <c r="OQV3" s="735"/>
      <c r="OQW3" s="735"/>
      <c r="OQX3" s="735"/>
      <c r="OQY3" s="735"/>
      <c r="OQZ3" s="735"/>
      <c r="ORA3" s="735"/>
      <c r="ORB3" s="735"/>
      <c r="ORC3" s="735"/>
      <c r="ORD3" s="735"/>
      <c r="ORE3" s="735"/>
      <c r="ORF3" s="735"/>
      <c r="ORG3" s="735"/>
      <c r="ORH3" s="735"/>
      <c r="ORI3" s="735"/>
      <c r="ORJ3" s="735"/>
      <c r="ORK3" s="735"/>
      <c r="ORL3" s="735"/>
      <c r="ORM3" s="735"/>
      <c r="ORN3" s="735"/>
      <c r="ORO3" s="735"/>
      <c r="ORP3" s="735"/>
      <c r="ORQ3" s="735"/>
      <c r="ORR3" s="735"/>
      <c r="ORS3" s="735"/>
      <c r="ORT3" s="735"/>
      <c r="ORU3" s="735"/>
      <c r="ORV3" s="735"/>
      <c r="ORW3" s="735"/>
      <c r="ORX3" s="735"/>
      <c r="ORY3" s="735"/>
      <c r="ORZ3" s="735"/>
      <c r="OSA3" s="735"/>
      <c r="OSB3" s="735"/>
      <c r="OSC3" s="735"/>
      <c r="OSD3" s="735"/>
      <c r="OSE3" s="735"/>
      <c r="OSF3" s="735"/>
      <c r="OSG3" s="735"/>
      <c r="OSH3" s="735"/>
      <c r="OSI3" s="735"/>
      <c r="OSJ3" s="735"/>
      <c r="OSK3" s="735"/>
      <c r="OSL3" s="735"/>
      <c r="OSM3" s="735"/>
      <c r="OSN3" s="735"/>
      <c r="OSO3" s="735"/>
      <c r="OSP3" s="735"/>
      <c r="OSQ3" s="735"/>
      <c r="OSR3" s="735"/>
      <c r="OSS3" s="735"/>
      <c r="OST3" s="735"/>
      <c r="OSU3" s="735"/>
      <c r="OSV3" s="735"/>
      <c r="OSW3" s="735"/>
      <c r="OSX3" s="735"/>
      <c r="OSY3" s="735"/>
      <c r="OSZ3" s="735"/>
      <c r="OTA3" s="735"/>
      <c r="OTB3" s="735"/>
      <c r="OTC3" s="735"/>
      <c r="OTD3" s="735"/>
      <c r="OTE3" s="735"/>
      <c r="OTF3" s="735"/>
      <c r="OTG3" s="735"/>
      <c r="OTH3" s="735"/>
      <c r="OTI3" s="735"/>
      <c r="OTJ3" s="735"/>
      <c r="OTK3" s="735"/>
      <c r="OTL3" s="735"/>
      <c r="OTM3" s="735"/>
      <c r="OTN3" s="735"/>
      <c r="OTO3" s="735"/>
      <c r="OTP3" s="735"/>
      <c r="OTQ3" s="735"/>
      <c r="OTR3" s="735"/>
      <c r="OTS3" s="735"/>
      <c r="OTT3" s="735"/>
      <c r="OTU3" s="735"/>
      <c r="OTV3" s="735"/>
      <c r="OTW3" s="735"/>
      <c r="OTX3" s="735"/>
      <c r="OTY3" s="735"/>
      <c r="OTZ3" s="735"/>
      <c r="OUA3" s="735"/>
      <c r="OUB3" s="735"/>
      <c r="OUC3" s="735"/>
      <c r="OUD3" s="735"/>
      <c r="OUE3" s="735"/>
      <c r="OUF3" s="735"/>
      <c r="OUG3" s="735"/>
      <c r="OUH3" s="735"/>
      <c r="OUI3" s="735"/>
      <c r="OUJ3" s="735"/>
      <c r="OUK3" s="735"/>
      <c r="OUL3" s="735"/>
      <c r="OUM3" s="735"/>
      <c r="OUN3" s="735"/>
      <c r="OUO3" s="735"/>
      <c r="OUP3" s="735"/>
      <c r="OUQ3" s="735"/>
      <c r="OUR3" s="735"/>
      <c r="OUS3" s="735"/>
      <c r="OUT3" s="735"/>
      <c r="OUU3" s="735"/>
      <c r="OUV3" s="735"/>
      <c r="OUW3" s="735"/>
      <c r="OUX3" s="735"/>
      <c r="OUY3" s="735"/>
      <c r="OUZ3" s="735"/>
      <c r="OVA3" s="735"/>
      <c r="OVB3" s="735"/>
      <c r="OVC3" s="735"/>
      <c r="OVD3" s="735"/>
      <c r="OVE3" s="735"/>
      <c r="OVF3" s="735"/>
      <c r="OVG3" s="735"/>
      <c r="OVH3" s="735"/>
      <c r="OVI3" s="735"/>
      <c r="OVJ3" s="735"/>
      <c r="OVK3" s="735"/>
      <c r="OVL3" s="735"/>
      <c r="OVM3" s="735"/>
      <c r="OVN3" s="735"/>
      <c r="OVO3" s="735"/>
      <c r="OVP3" s="735"/>
      <c r="OVQ3" s="735"/>
      <c r="OVR3" s="735"/>
      <c r="OVS3" s="735"/>
      <c r="OVT3" s="735"/>
      <c r="OVU3" s="735"/>
      <c r="OVV3" s="735"/>
      <c r="OVW3" s="735"/>
      <c r="OVX3" s="735"/>
      <c r="OVY3" s="735"/>
      <c r="OVZ3" s="735"/>
      <c r="OWA3" s="735"/>
      <c r="OWB3" s="735"/>
      <c r="OWC3" s="735"/>
      <c r="OWD3" s="735"/>
      <c r="OWE3" s="735"/>
      <c r="OWF3" s="735"/>
      <c r="OWG3" s="735"/>
      <c r="OWH3" s="735"/>
      <c r="OWI3" s="735"/>
      <c r="OWJ3" s="735"/>
      <c r="OWK3" s="735"/>
      <c r="OWL3" s="735"/>
      <c r="OWM3" s="735"/>
      <c r="OWN3" s="735"/>
      <c r="OWO3" s="735"/>
      <c r="OWP3" s="735"/>
      <c r="OWQ3" s="735"/>
      <c r="OWR3" s="735"/>
      <c r="OWS3" s="735"/>
      <c r="OWT3" s="735"/>
      <c r="OWU3" s="735"/>
      <c r="OWV3" s="735"/>
      <c r="OWW3" s="735"/>
      <c r="OWX3" s="735"/>
      <c r="OWY3" s="735"/>
      <c r="OWZ3" s="735"/>
      <c r="OXA3" s="735"/>
      <c r="OXB3" s="735"/>
      <c r="OXC3" s="735"/>
      <c r="OXD3" s="735"/>
      <c r="OXE3" s="735"/>
      <c r="OXF3" s="735"/>
      <c r="OXG3" s="735"/>
      <c r="OXH3" s="735"/>
      <c r="OXI3" s="735"/>
      <c r="OXJ3" s="735"/>
      <c r="OXK3" s="735"/>
      <c r="OXL3" s="735"/>
      <c r="OXM3" s="735"/>
      <c r="OXN3" s="735"/>
      <c r="OXO3" s="735"/>
      <c r="OXP3" s="735"/>
      <c r="OXQ3" s="735"/>
      <c r="OXR3" s="735"/>
      <c r="OXS3" s="735"/>
      <c r="OXT3" s="735"/>
      <c r="OXU3" s="735"/>
      <c r="OXV3" s="735"/>
      <c r="OXW3" s="735"/>
      <c r="OXX3" s="735"/>
      <c r="OXY3" s="735"/>
      <c r="OXZ3" s="735"/>
      <c r="OYA3" s="735"/>
      <c r="OYB3" s="735"/>
      <c r="OYC3" s="735"/>
      <c r="OYD3" s="735"/>
      <c r="OYE3" s="735"/>
      <c r="OYF3" s="735"/>
      <c r="OYG3" s="735"/>
      <c r="OYH3" s="735"/>
      <c r="OYI3" s="735"/>
      <c r="OYJ3" s="735"/>
      <c r="OYK3" s="735"/>
      <c r="OYL3" s="735"/>
      <c r="OYM3" s="735"/>
      <c r="OYN3" s="735"/>
      <c r="OYO3" s="735"/>
      <c r="OYP3" s="735"/>
      <c r="OYQ3" s="735"/>
      <c r="OYR3" s="735"/>
      <c r="OYS3" s="735"/>
      <c r="OYT3" s="735"/>
      <c r="OYU3" s="735"/>
      <c r="OYV3" s="735"/>
      <c r="OYW3" s="735"/>
      <c r="OYX3" s="735"/>
      <c r="OYY3" s="735"/>
      <c r="OYZ3" s="735"/>
      <c r="OZA3" s="735"/>
      <c r="OZB3" s="735"/>
      <c r="OZC3" s="735"/>
      <c r="OZD3" s="735"/>
      <c r="OZE3" s="735"/>
      <c r="OZF3" s="735"/>
      <c r="OZG3" s="735"/>
      <c r="OZH3" s="735"/>
      <c r="OZI3" s="735"/>
      <c r="OZJ3" s="735"/>
      <c r="OZK3" s="735"/>
      <c r="OZL3" s="735"/>
      <c r="OZM3" s="735"/>
      <c r="OZN3" s="735"/>
      <c r="OZO3" s="735"/>
      <c r="OZP3" s="735"/>
      <c r="OZQ3" s="735"/>
      <c r="OZR3" s="735"/>
      <c r="OZS3" s="735"/>
      <c r="OZT3" s="735"/>
      <c r="OZU3" s="735"/>
      <c r="OZV3" s="735"/>
      <c r="OZW3" s="735"/>
      <c r="OZX3" s="735"/>
      <c r="OZY3" s="735"/>
      <c r="OZZ3" s="735"/>
      <c r="PAA3" s="735"/>
      <c r="PAB3" s="735"/>
      <c r="PAC3" s="735"/>
      <c r="PAD3" s="735"/>
      <c r="PAE3" s="735"/>
      <c r="PAF3" s="735"/>
      <c r="PAG3" s="735"/>
      <c r="PAH3" s="735"/>
      <c r="PAI3" s="735"/>
      <c r="PAJ3" s="735"/>
      <c r="PAK3" s="735"/>
      <c r="PAL3" s="735"/>
      <c r="PAM3" s="735"/>
      <c r="PAN3" s="735"/>
      <c r="PAO3" s="735"/>
      <c r="PAP3" s="735"/>
      <c r="PAQ3" s="735"/>
      <c r="PAR3" s="735"/>
      <c r="PAS3" s="735"/>
      <c r="PAT3" s="735"/>
      <c r="PAU3" s="735"/>
      <c r="PAV3" s="735"/>
      <c r="PAW3" s="735"/>
      <c r="PAX3" s="735"/>
      <c r="PAY3" s="735"/>
      <c r="PAZ3" s="735"/>
      <c r="PBA3" s="735"/>
      <c r="PBB3" s="735"/>
      <c r="PBC3" s="735"/>
      <c r="PBD3" s="735"/>
      <c r="PBE3" s="735"/>
      <c r="PBF3" s="735"/>
      <c r="PBG3" s="735"/>
      <c r="PBH3" s="735"/>
      <c r="PBI3" s="735"/>
      <c r="PBJ3" s="735"/>
      <c r="PBK3" s="735"/>
      <c r="PBL3" s="735"/>
      <c r="PBM3" s="735"/>
      <c r="PBN3" s="735"/>
      <c r="PBO3" s="735"/>
      <c r="PBP3" s="735"/>
      <c r="PBQ3" s="735"/>
      <c r="PBR3" s="735"/>
      <c r="PBS3" s="735"/>
      <c r="PBT3" s="735"/>
      <c r="PBU3" s="735"/>
      <c r="PBV3" s="735"/>
      <c r="PBW3" s="735"/>
      <c r="PBX3" s="735"/>
      <c r="PBY3" s="735"/>
      <c r="PBZ3" s="735"/>
      <c r="PCA3" s="735"/>
      <c r="PCB3" s="735"/>
      <c r="PCC3" s="735"/>
      <c r="PCD3" s="735"/>
      <c r="PCE3" s="735"/>
      <c r="PCF3" s="735"/>
      <c r="PCG3" s="735"/>
      <c r="PCH3" s="735"/>
      <c r="PCI3" s="735"/>
      <c r="PCJ3" s="735"/>
      <c r="PCK3" s="735"/>
      <c r="PCL3" s="735"/>
      <c r="PCM3" s="735"/>
      <c r="PCN3" s="735"/>
      <c r="PCO3" s="735"/>
      <c r="PCP3" s="735"/>
      <c r="PCQ3" s="735"/>
      <c r="PCR3" s="735"/>
      <c r="PCS3" s="735"/>
      <c r="PCT3" s="735"/>
      <c r="PCU3" s="735"/>
      <c r="PCV3" s="735"/>
      <c r="PCW3" s="735"/>
      <c r="PCX3" s="735"/>
      <c r="PCY3" s="735"/>
      <c r="PCZ3" s="735"/>
      <c r="PDA3" s="735"/>
      <c r="PDB3" s="735"/>
      <c r="PDC3" s="735"/>
      <c r="PDD3" s="735"/>
      <c r="PDE3" s="735"/>
      <c r="PDF3" s="735"/>
      <c r="PDG3" s="735"/>
      <c r="PDH3" s="735"/>
      <c r="PDI3" s="735"/>
      <c r="PDJ3" s="735"/>
      <c r="PDK3" s="735"/>
      <c r="PDL3" s="735"/>
      <c r="PDM3" s="735"/>
      <c r="PDN3" s="735"/>
      <c r="PDO3" s="735"/>
      <c r="PDP3" s="735"/>
      <c r="PDQ3" s="735"/>
      <c r="PDR3" s="735"/>
      <c r="PDS3" s="735"/>
      <c r="PDT3" s="735"/>
      <c r="PDU3" s="735"/>
      <c r="PDV3" s="735"/>
      <c r="PDW3" s="735"/>
      <c r="PDX3" s="735"/>
      <c r="PDY3" s="735"/>
      <c r="PDZ3" s="735"/>
      <c r="PEA3" s="735"/>
      <c r="PEB3" s="735"/>
      <c r="PEC3" s="735"/>
      <c r="PED3" s="735"/>
      <c r="PEE3" s="735"/>
      <c r="PEF3" s="735"/>
      <c r="PEG3" s="735"/>
      <c r="PEH3" s="735"/>
      <c r="PEI3" s="735"/>
      <c r="PEJ3" s="735"/>
      <c r="PEK3" s="735"/>
      <c r="PEL3" s="735"/>
      <c r="PEM3" s="735"/>
      <c r="PEN3" s="735"/>
      <c r="PEO3" s="735"/>
      <c r="PEP3" s="735"/>
      <c r="PEQ3" s="735"/>
      <c r="PER3" s="735"/>
      <c r="PES3" s="735"/>
      <c r="PET3" s="735"/>
      <c r="PEU3" s="735"/>
      <c r="PEV3" s="735"/>
      <c r="PEW3" s="735"/>
      <c r="PEX3" s="735"/>
      <c r="PEY3" s="735"/>
      <c r="PEZ3" s="735"/>
      <c r="PFA3" s="735"/>
      <c r="PFB3" s="735"/>
      <c r="PFC3" s="735"/>
      <c r="PFD3" s="735"/>
      <c r="PFE3" s="735"/>
      <c r="PFF3" s="735"/>
      <c r="PFG3" s="735"/>
      <c r="PFH3" s="735"/>
      <c r="PFI3" s="735"/>
      <c r="PFJ3" s="735"/>
      <c r="PFK3" s="735"/>
      <c r="PFL3" s="735"/>
      <c r="PFM3" s="735"/>
      <c r="PFN3" s="735"/>
      <c r="PFO3" s="735"/>
      <c r="PFP3" s="735"/>
      <c r="PFQ3" s="735"/>
      <c r="PFR3" s="735"/>
      <c r="PFS3" s="735"/>
      <c r="PFT3" s="735"/>
      <c r="PFU3" s="735"/>
      <c r="PFV3" s="735"/>
      <c r="PFW3" s="735"/>
      <c r="PFX3" s="735"/>
      <c r="PFY3" s="735"/>
      <c r="PFZ3" s="735"/>
      <c r="PGA3" s="735"/>
      <c r="PGB3" s="735"/>
      <c r="PGC3" s="735"/>
      <c r="PGD3" s="735"/>
      <c r="PGE3" s="735"/>
      <c r="PGF3" s="735"/>
      <c r="PGG3" s="735"/>
      <c r="PGH3" s="735"/>
      <c r="PGI3" s="735"/>
      <c r="PGJ3" s="735"/>
      <c r="PGK3" s="735"/>
      <c r="PGL3" s="735"/>
      <c r="PGM3" s="735"/>
      <c r="PGN3" s="735"/>
      <c r="PGO3" s="735"/>
      <c r="PGP3" s="735"/>
      <c r="PGQ3" s="735"/>
      <c r="PGR3" s="735"/>
      <c r="PGS3" s="735"/>
      <c r="PGT3" s="735"/>
      <c r="PGU3" s="735"/>
      <c r="PGV3" s="735"/>
      <c r="PGW3" s="735"/>
      <c r="PGX3" s="735"/>
      <c r="PGY3" s="735"/>
      <c r="PGZ3" s="735"/>
      <c r="PHA3" s="735"/>
      <c r="PHB3" s="735"/>
      <c r="PHC3" s="735"/>
      <c r="PHD3" s="735"/>
      <c r="PHE3" s="735"/>
      <c r="PHF3" s="735"/>
      <c r="PHG3" s="735"/>
      <c r="PHH3" s="735"/>
      <c r="PHI3" s="735"/>
      <c r="PHJ3" s="735"/>
      <c r="PHK3" s="735"/>
      <c r="PHL3" s="735"/>
      <c r="PHM3" s="735"/>
      <c r="PHN3" s="735"/>
      <c r="PHO3" s="735"/>
      <c r="PHP3" s="735"/>
      <c r="PHQ3" s="735"/>
      <c r="PHR3" s="735"/>
      <c r="PHS3" s="735"/>
      <c r="PHT3" s="735"/>
      <c r="PHU3" s="735"/>
      <c r="PHV3" s="735"/>
      <c r="PHW3" s="735"/>
      <c r="PHX3" s="735"/>
      <c r="PHY3" s="735"/>
      <c r="PHZ3" s="735"/>
      <c r="PIA3" s="735"/>
      <c r="PIB3" s="735"/>
      <c r="PIC3" s="735"/>
      <c r="PID3" s="735"/>
      <c r="PIE3" s="735"/>
      <c r="PIF3" s="735"/>
      <c r="PIG3" s="735"/>
      <c r="PIH3" s="735"/>
      <c r="PII3" s="735"/>
      <c r="PIJ3" s="735"/>
      <c r="PIK3" s="735"/>
      <c r="PIL3" s="735"/>
      <c r="PIM3" s="735"/>
      <c r="PIN3" s="735"/>
      <c r="PIO3" s="735"/>
      <c r="PIP3" s="735"/>
      <c r="PIQ3" s="735"/>
      <c r="PIR3" s="735"/>
      <c r="PIS3" s="735"/>
      <c r="PIT3" s="735"/>
      <c r="PIU3" s="735"/>
      <c r="PIV3" s="735"/>
      <c r="PIW3" s="735"/>
      <c r="PIX3" s="735"/>
      <c r="PIY3" s="735"/>
      <c r="PIZ3" s="735"/>
      <c r="PJA3" s="735"/>
      <c r="PJB3" s="735"/>
      <c r="PJC3" s="735"/>
      <c r="PJD3" s="735"/>
      <c r="PJE3" s="735"/>
      <c r="PJF3" s="735"/>
      <c r="PJG3" s="735"/>
      <c r="PJH3" s="735"/>
      <c r="PJI3" s="735"/>
      <c r="PJJ3" s="735"/>
      <c r="PJK3" s="735"/>
      <c r="PJL3" s="735"/>
      <c r="PJM3" s="735"/>
      <c r="PJN3" s="735"/>
      <c r="PJO3" s="735"/>
      <c r="PJP3" s="735"/>
      <c r="PJQ3" s="735"/>
      <c r="PJR3" s="735"/>
      <c r="PJS3" s="735"/>
      <c r="PJT3" s="735"/>
      <c r="PJU3" s="735"/>
      <c r="PJV3" s="735"/>
      <c r="PJW3" s="735"/>
      <c r="PJX3" s="735"/>
      <c r="PJY3" s="735"/>
      <c r="PJZ3" s="735"/>
      <c r="PKA3" s="735"/>
      <c r="PKB3" s="735"/>
      <c r="PKC3" s="735"/>
      <c r="PKD3" s="735"/>
      <c r="PKE3" s="735"/>
      <c r="PKF3" s="735"/>
      <c r="PKG3" s="735"/>
      <c r="PKH3" s="735"/>
      <c r="PKI3" s="735"/>
      <c r="PKJ3" s="735"/>
      <c r="PKK3" s="735"/>
      <c r="PKL3" s="735"/>
      <c r="PKM3" s="735"/>
      <c r="PKN3" s="735"/>
      <c r="PKO3" s="735"/>
      <c r="PKP3" s="735"/>
      <c r="PKQ3" s="735"/>
      <c r="PKR3" s="735"/>
      <c r="PKS3" s="735"/>
      <c r="PKT3" s="735"/>
      <c r="PKU3" s="735"/>
      <c r="PKV3" s="735"/>
      <c r="PKW3" s="735"/>
      <c r="PKX3" s="735"/>
      <c r="PKY3" s="735"/>
      <c r="PKZ3" s="735"/>
      <c r="PLA3" s="735"/>
      <c r="PLB3" s="735"/>
      <c r="PLC3" s="735"/>
      <c r="PLD3" s="735"/>
      <c r="PLE3" s="735"/>
      <c r="PLF3" s="735"/>
      <c r="PLG3" s="735"/>
      <c r="PLH3" s="735"/>
      <c r="PLI3" s="735"/>
      <c r="PLJ3" s="735"/>
      <c r="PLK3" s="735"/>
      <c r="PLL3" s="735"/>
      <c r="PLM3" s="735"/>
      <c r="PLN3" s="735"/>
      <c r="PLO3" s="735"/>
      <c r="PLP3" s="735"/>
      <c r="PLQ3" s="735"/>
      <c r="PLR3" s="735"/>
      <c r="PLS3" s="735"/>
      <c r="PLT3" s="735"/>
      <c r="PLU3" s="735"/>
      <c r="PLV3" s="735"/>
      <c r="PLW3" s="735"/>
      <c r="PLX3" s="735"/>
      <c r="PLY3" s="735"/>
      <c r="PLZ3" s="735"/>
      <c r="PMA3" s="735"/>
      <c r="PMB3" s="735"/>
      <c r="PMC3" s="735"/>
      <c r="PMD3" s="735"/>
      <c r="PME3" s="735"/>
      <c r="PMF3" s="735"/>
      <c r="PMG3" s="735"/>
      <c r="PMH3" s="735"/>
      <c r="PMI3" s="735"/>
      <c r="PMJ3" s="735"/>
      <c r="PMK3" s="735"/>
      <c r="PML3" s="735"/>
      <c r="PMM3" s="735"/>
      <c r="PMN3" s="735"/>
      <c r="PMO3" s="735"/>
      <c r="PMP3" s="735"/>
      <c r="PMQ3" s="735"/>
      <c r="PMR3" s="735"/>
      <c r="PMS3" s="735"/>
      <c r="PMT3" s="735"/>
      <c r="PMU3" s="735"/>
      <c r="PMV3" s="735"/>
      <c r="PMW3" s="735"/>
      <c r="PMX3" s="735"/>
      <c r="PMY3" s="735"/>
      <c r="PMZ3" s="735"/>
      <c r="PNA3" s="735"/>
      <c r="PNB3" s="735"/>
      <c r="PNC3" s="735"/>
      <c r="PND3" s="735"/>
      <c r="PNE3" s="735"/>
      <c r="PNF3" s="735"/>
      <c r="PNG3" s="735"/>
      <c r="PNH3" s="735"/>
      <c r="PNI3" s="735"/>
      <c r="PNJ3" s="735"/>
      <c r="PNK3" s="735"/>
      <c r="PNL3" s="735"/>
      <c r="PNM3" s="735"/>
      <c r="PNN3" s="735"/>
      <c r="PNO3" s="735"/>
      <c r="PNP3" s="735"/>
      <c r="PNQ3" s="735"/>
      <c r="PNR3" s="735"/>
      <c r="PNS3" s="735"/>
      <c r="PNT3" s="735"/>
      <c r="PNU3" s="735"/>
      <c r="PNV3" s="735"/>
      <c r="PNW3" s="735"/>
      <c r="PNX3" s="735"/>
      <c r="PNY3" s="735"/>
      <c r="PNZ3" s="735"/>
      <c r="POA3" s="735"/>
      <c r="POB3" s="735"/>
      <c r="POC3" s="735"/>
      <c r="POD3" s="735"/>
      <c r="POE3" s="735"/>
      <c r="POF3" s="735"/>
      <c r="POG3" s="735"/>
      <c r="POH3" s="735"/>
      <c r="POI3" s="735"/>
      <c r="POJ3" s="735"/>
      <c r="POK3" s="735"/>
      <c r="POL3" s="735"/>
      <c r="POM3" s="735"/>
      <c r="PON3" s="735"/>
      <c r="POO3" s="735"/>
      <c r="POP3" s="735"/>
      <c r="POQ3" s="735"/>
      <c r="POR3" s="735"/>
      <c r="POS3" s="735"/>
      <c r="POT3" s="735"/>
      <c r="POU3" s="735"/>
      <c r="POV3" s="735"/>
      <c r="POW3" s="735"/>
      <c r="POX3" s="735"/>
      <c r="POY3" s="735"/>
      <c r="POZ3" s="735"/>
      <c r="PPA3" s="735"/>
      <c r="PPB3" s="735"/>
      <c r="PPC3" s="735"/>
      <c r="PPD3" s="735"/>
      <c r="PPE3" s="735"/>
      <c r="PPF3" s="735"/>
      <c r="PPG3" s="735"/>
      <c r="PPH3" s="735"/>
      <c r="PPI3" s="735"/>
      <c r="PPJ3" s="735"/>
      <c r="PPK3" s="735"/>
      <c r="PPL3" s="735"/>
      <c r="PPM3" s="735"/>
      <c r="PPN3" s="735"/>
      <c r="PPO3" s="735"/>
      <c r="PPP3" s="735"/>
      <c r="PPQ3" s="735"/>
      <c r="PPR3" s="735"/>
      <c r="PPS3" s="735"/>
      <c r="PPT3" s="735"/>
      <c r="PPU3" s="735"/>
      <c r="PPV3" s="735"/>
      <c r="PPW3" s="735"/>
      <c r="PPX3" s="735"/>
      <c r="PPY3" s="735"/>
      <c r="PPZ3" s="735"/>
      <c r="PQA3" s="735"/>
      <c r="PQB3" s="735"/>
      <c r="PQC3" s="735"/>
      <c r="PQD3" s="735"/>
      <c r="PQE3" s="735"/>
      <c r="PQF3" s="735"/>
      <c r="PQG3" s="735"/>
      <c r="PQH3" s="735"/>
      <c r="PQI3" s="735"/>
      <c r="PQJ3" s="735"/>
      <c r="PQK3" s="735"/>
      <c r="PQL3" s="735"/>
      <c r="PQM3" s="735"/>
      <c r="PQN3" s="735"/>
      <c r="PQO3" s="735"/>
      <c r="PQP3" s="735"/>
      <c r="PQQ3" s="735"/>
      <c r="PQR3" s="735"/>
      <c r="PQS3" s="735"/>
      <c r="PQT3" s="735"/>
      <c r="PQU3" s="735"/>
      <c r="PQV3" s="735"/>
      <c r="PQW3" s="735"/>
      <c r="PQX3" s="735"/>
      <c r="PQY3" s="735"/>
      <c r="PQZ3" s="735"/>
      <c r="PRA3" s="735"/>
      <c r="PRB3" s="735"/>
      <c r="PRC3" s="735"/>
      <c r="PRD3" s="735"/>
      <c r="PRE3" s="735"/>
      <c r="PRF3" s="735"/>
      <c r="PRG3" s="735"/>
      <c r="PRH3" s="735"/>
      <c r="PRI3" s="735"/>
      <c r="PRJ3" s="735"/>
      <c r="PRK3" s="735"/>
      <c r="PRL3" s="735"/>
      <c r="PRM3" s="735"/>
      <c r="PRN3" s="735"/>
      <c r="PRO3" s="735"/>
      <c r="PRP3" s="735"/>
      <c r="PRQ3" s="735"/>
      <c r="PRR3" s="735"/>
      <c r="PRS3" s="735"/>
      <c r="PRT3" s="735"/>
      <c r="PRU3" s="735"/>
      <c r="PRV3" s="735"/>
      <c r="PRW3" s="735"/>
      <c r="PRX3" s="735"/>
      <c r="PRY3" s="735"/>
      <c r="PRZ3" s="735"/>
      <c r="PSA3" s="735"/>
      <c r="PSB3" s="735"/>
      <c r="PSC3" s="735"/>
      <c r="PSD3" s="735"/>
      <c r="PSE3" s="735"/>
      <c r="PSF3" s="735"/>
      <c r="PSG3" s="735"/>
      <c r="PSH3" s="735"/>
      <c r="PSI3" s="735"/>
      <c r="PSJ3" s="735"/>
      <c r="PSK3" s="735"/>
      <c r="PSL3" s="735"/>
      <c r="PSM3" s="735"/>
      <c r="PSN3" s="735"/>
      <c r="PSO3" s="735"/>
      <c r="PSP3" s="735"/>
      <c r="PSQ3" s="735"/>
      <c r="PSR3" s="735"/>
      <c r="PSS3" s="735"/>
      <c r="PST3" s="735"/>
      <c r="PSU3" s="735"/>
      <c r="PSV3" s="735"/>
      <c r="PSW3" s="735"/>
      <c r="PSX3" s="735"/>
      <c r="PSY3" s="735"/>
      <c r="PSZ3" s="735"/>
      <c r="PTA3" s="735"/>
      <c r="PTB3" s="735"/>
      <c r="PTC3" s="735"/>
      <c r="PTD3" s="735"/>
      <c r="PTE3" s="735"/>
      <c r="PTF3" s="735"/>
      <c r="PTG3" s="735"/>
      <c r="PTH3" s="735"/>
      <c r="PTI3" s="735"/>
      <c r="PTJ3" s="735"/>
      <c r="PTK3" s="735"/>
      <c r="PTL3" s="735"/>
      <c r="PTM3" s="735"/>
      <c r="PTN3" s="735"/>
      <c r="PTO3" s="735"/>
      <c r="PTP3" s="735"/>
      <c r="PTQ3" s="735"/>
      <c r="PTR3" s="735"/>
      <c r="PTS3" s="735"/>
      <c r="PTT3" s="735"/>
      <c r="PTU3" s="735"/>
      <c r="PTV3" s="735"/>
      <c r="PTW3" s="735"/>
      <c r="PTX3" s="735"/>
      <c r="PTY3" s="735"/>
      <c r="PTZ3" s="735"/>
      <c r="PUA3" s="735"/>
      <c r="PUB3" s="735"/>
      <c r="PUC3" s="735"/>
      <c r="PUD3" s="735"/>
      <c r="PUE3" s="735"/>
      <c r="PUF3" s="735"/>
      <c r="PUG3" s="735"/>
      <c r="PUH3" s="735"/>
      <c r="PUI3" s="735"/>
      <c r="PUJ3" s="735"/>
      <c r="PUK3" s="735"/>
      <c r="PUL3" s="735"/>
      <c r="PUM3" s="735"/>
      <c r="PUN3" s="735"/>
      <c r="PUO3" s="735"/>
      <c r="PUP3" s="735"/>
      <c r="PUQ3" s="735"/>
      <c r="PUR3" s="735"/>
      <c r="PUS3" s="735"/>
      <c r="PUT3" s="735"/>
      <c r="PUU3" s="735"/>
      <c r="PUV3" s="735"/>
      <c r="PUW3" s="735"/>
      <c r="PUX3" s="735"/>
      <c r="PUY3" s="735"/>
      <c r="PUZ3" s="735"/>
      <c r="PVA3" s="735"/>
      <c r="PVB3" s="735"/>
      <c r="PVC3" s="735"/>
      <c r="PVD3" s="735"/>
      <c r="PVE3" s="735"/>
      <c r="PVF3" s="735"/>
      <c r="PVG3" s="735"/>
      <c r="PVH3" s="735"/>
      <c r="PVI3" s="735"/>
      <c r="PVJ3" s="735"/>
      <c r="PVK3" s="735"/>
      <c r="PVL3" s="735"/>
      <c r="PVM3" s="735"/>
      <c r="PVN3" s="735"/>
      <c r="PVO3" s="735"/>
      <c r="PVP3" s="735"/>
      <c r="PVQ3" s="735"/>
      <c r="PVR3" s="735"/>
      <c r="PVS3" s="735"/>
      <c r="PVT3" s="735"/>
      <c r="PVU3" s="735"/>
      <c r="PVV3" s="735"/>
      <c r="PVW3" s="735"/>
      <c r="PVX3" s="735"/>
      <c r="PVY3" s="735"/>
      <c r="PVZ3" s="735"/>
      <c r="PWA3" s="735"/>
      <c r="PWB3" s="735"/>
      <c r="PWC3" s="735"/>
      <c r="PWD3" s="735"/>
      <c r="PWE3" s="735"/>
      <c r="PWF3" s="735"/>
      <c r="PWG3" s="735"/>
      <c r="PWH3" s="735"/>
      <c r="PWI3" s="735"/>
      <c r="PWJ3" s="735"/>
      <c r="PWK3" s="735"/>
      <c r="PWL3" s="735"/>
      <c r="PWM3" s="735"/>
      <c r="PWN3" s="735"/>
      <c r="PWO3" s="735"/>
      <c r="PWP3" s="735"/>
      <c r="PWQ3" s="735"/>
      <c r="PWR3" s="735"/>
      <c r="PWS3" s="735"/>
      <c r="PWT3" s="735"/>
      <c r="PWU3" s="735"/>
      <c r="PWV3" s="735"/>
      <c r="PWW3" s="735"/>
      <c r="PWX3" s="735"/>
      <c r="PWY3" s="735"/>
      <c r="PWZ3" s="735"/>
      <c r="PXA3" s="735"/>
      <c r="PXB3" s="735"/>
      <c r="PXC3" s="735"/>
      <c r="PXD3" s="735"/>
      <c r="PXE3" s="735"/>
      <c r="PXF3" s="735"/>
      <c r="PXG3" s="735"/>
      <c r="PXH3" s="735"/>
      <c r="PXI3" s="735"/>
      <c r="PXJ3" s="735"/>
      <c r="PXK3" s="735"/>
      <c r="PXL3" s="735"/>
      <c r="PXM3" s="735"/>
      <c r="PXN3" s="735"/>
      <c r="PXO3" s="735"/>
      <c r="PXP3" s="735"/>
      <c r="PXQ3" s="735"/>
      <c r="PXR3" s="735"/>
      <c r="PXS3" s="735"/>
      <c r="PXT3" s="735"/>
      <c r="PXU3" s="735"/>
      <c r="PXV3" s="735"/>
      <c r="PXW3" s="735"/>
      <c r="PXX3" s="735"/>
      <c r="PXY3" s="735"/>
      <c r="PXZ3" s="735"/>
      <c r="PYA3" s="735"/>
      <c r="PYB3" s="735"/>
      <c r="PYC3" s="735"/>
      <c r="PYD3" s="735"/>
      <c r="PYE3" s="735"/>
      <c r="PYF3" s="735"/>
      <c r="PYG3" s="735"/>
      <c r="PYH3" s="735"/>
      <c r="PYI3" s="735"/>
      <c r="PYJ3" s="735"/>
      <c r="PYK3" s="735"/>
      <c r="PYL3" s="735"/>
      <c r="PYM3" s="735"/>
      <c r="PYN3" s="735"/>
      <c r="PYO3" s="735"/>
      <c r="PYP3" s="735"/>
      <c r="PYQ3" s="735"/>
      <c r="PYR3" s="735"/>
      <c r="PYS3" s="735"/>
      <c r="PYT3" s="735"/>
      <c r="PYU3" s="735"/>
      <c r="PYV3" s="735"/>
      <c r="PYW3" s="735"/>
      <c r="PYX3" s="735"/>
      <c r="PYY3" s="735"/>
      <c r="PYZ3" s="735"/>
      <c r="PZA3" s="735"/>
      <c r="PZB3" s="735"/>
      <c r="PZC3" s="735"/>
      <c r="PZD3" s="735"/>
      <c r="PZE3" s="735"/>
      <c r="PZF3" s="735"/>
      <c r="PZG3" s="735"/>
      <c r="PZH3" s="735"/>
      <c r="PZI3" s="735"/>
      <c r="PZJ3" s="735"/>
      <c r="PZK3" s="735"/>
      <c r="PZL3" s="735"/>
      <c r="PZM3" s="735"/>
      <c r="PZN3" s="735"/>
      <c r="PZO3" s="735"/>
      <c r="PZP3" s="735"/>
      <c r="PZQ3" s="735"/>
      <c r="PZR3" s="735"/>
      <c r="PZS3" s="735"/>
      <c r="PZT3" s="735"/>
      <c r="PZU3" s="735"/>
      <c r="PZV3" s="735"/>
      <c r="PZW3" s="735"/>
      <c r="PZX3" s="735"/>
      <c r="PZY3" s="735"/>
      <c r="PZZ3" s="735"/>
      <c r="QAA3" s="735"/>
      <c r="QAB3" s="735"/>
      <c r="QAC3" s="735"/>
      <c r="QAD3" s="735"/>
      <c r="QAE3" s="735"/>
      <c r="QAF3" s="735"/>
      <c r="QAG3" s="735"/>
      <c r="QAH3" s="735"/>
      <c r="QAI3" s="735"/>
      <c r="QAJ3" s="735"/>
      <c r="QAK3" s="735"/>
      <c r="QAL3" s="735"/>
      <c r="QAM3" s="735"/>
      <c r="QAN3" s="735"/>
      <c r="QAO3" s="735"/>
      <c r="QAP3" s="735"/>
      <c r="QAQ3" s="735"/>
      <c r="QAR3" s="735"/>
      <c r="QAS3" s="735"/>
      <c r="QAT3" s="735"/>
      <c r="QAU3" s="735"/>
      <c r="QAV3" s="735"/>
      <c r="QAW3" s="735"/>
      <c r="QAX3" s="735"/>
      <c r="QAY3" s="735"/>
      <c r="QAZ3" s="735"/>
      <c r="QBA3" s="735"/>
      <c r="QBB3" s="735"/>
      <c r="QBC3" s="735"/>
      <c r="QBD3" s="735"/>
      <c r="QBE3" s="735"/>
      <c r="QBF3" s="735"/>
      <c r="QBG3" s="735"/>
      <c r="QBH3" s="735"/>
      <c r="QBI3" s="735"/>
      <c r="QBJ3" s="735"/>
      <c r="QBK3" s="735"/>
      <c r="QBL3" s="735"/>
      <c r="QBM3" s="735"/>
      <c r="QBN3" s="735"/>
      <c r="QBO3" s="735"/>
      <c r="QBP3" s="735"/>
      <c r="QBQ3" s="735"/>
      <c r="QBR3" s="735"/>
      <c r="QBS3" s="735"/>
      <c r="QBT3" s="735"/>
      <c r="QBU3" s="735"/>
      <c r="QBV3" s="735"/>
      <c r="QBW3" s="735"/>
      <c r="QBX3" s="735"/>
      <c r="QBY3" s="735"/>
      <c r="QBZ3" s="735"/>
      <c r="QCA3" s="735"/>
      <c r="QCB3" s="735"/>
      <c r="QCC3" s="735"/>
      <c r="QCD3" s="735"/>
      <c r="QCE3" s="735"/>
      <c r="QCF3" s="735"/>
      <c r="QCG3" s="735"/>
      <c r="QCH3" s="735"/>
      <c r="QCI3" s="735"/>
      <c r="QCJ3" s="735"/>
      <c r="QCK3" s="735"/>
      <c r="QCL3" s="735"/>
      <c r="QCM3" s="735"/>
      <c r="QCN3" s="735"/>
      <c r="QCO3" s="735"/>
      <c r="QCP3" s="735"/>
      <c r="QCQ3" s="735"/>
      <c r="QCR3" s="735"/>
      <c r="QCS3" s="735"/>
      <c r="QCT3" s="735"/>
      <c r="QCU3" s="735"/>
      <c r="QCV3" s="735"/>
      <c r="QCW3" s="735"/>
      <c r="QCX3" s="735"/>
      <c r="QCY3" s="735"/>
      <c r="QCZ3" s="735"/>
      <c r="QDA3" s="735"/>
      <c r="QDB3" s="735"/>
      <c r="QDC3" s="735"/>
      <c r="QDD3" s="735"/>
      <c r="QDE3" s="735"/>
      <c r="QDF3" s="735"/>
      <c r="QDG3" s="735"/>
      <c r="QDH3" s="735"/>
      <c r="QDI3" s="735"/>
      <c r="QDJ3" s="735"/>
      <c r="QDK3" s="735"/>
      <c r="QDL3" s="735"/>
      <c r="QDM3" s="735"/>
      <c r="QDN3" s="735"/>
      <c r="QDO3" s="735"/>
      <c r="QDP3" s="735"/>
      <c r="QDQ3" s="735"/>
      <c r="QDR3" s="735"/>
      <c r="QDS3" s="735"/>
      <c r="QDT3" s="735"/>
      <c r="QDU3" s="735"/>
      <c r="QDV3" s="735"/>
      <c r="QDW3" s="735"/>
      <c r="QDX3" s="735"/>
      <c r="QDY3" s="735"/>
      <c r="QDZ3" s="735"/>
      <c r="QEA3" s="735"/>
      <c r="QEB3" s="735"/>
      <c r="QEC3" s="735"/>
      <c r="QED3" s="735"/>
      <c r="QEE3" s="735"/>
      <c r="QEF3" s="735"/>
      <c r="QEG3" s="735"/>
      <c r="QEH3" s="735"/>
      <c r="QEI3" s="735"/>
      <c r="QEJ3" s="735"/>
      <c r="QEK3" s="735"/>
      <c r="QEL3" s="735"/>
      <c r="QEM3" s="735"/>
      <c r="QEN3" s="735"/>
      <c r="QEO3" s="735"/>
      <c r="QEP3" s="735"/>
      <c r="QEQ3" s="735"/>
      <c r="QER3" s="735"/>
      <c r="QES3" s="735"/>
      <c r="QET3" s="735"/>
      <c r="QEU3" s="735"/>
      <c r="QEV3" s="735"/>
      <c r="QEW3" s="735"/>
      <c r="QEX3" s="735"/>
      <c r="QEY3" s="735"/>
      <c r="QEZ3" s="735"/>
      <c r="QFA3" s="735"/>
      <c r="QFB3" s="735"/>
      <c r="QFC3" s="735"/>
      <c r="QFD3" s="735"/>
      <c r="QFE3" s="735"/>
      <c r="QFF3" s="735"/>
      <c r="QFG3" s="735"/>
      <c r="QFH3" s="735"/>
      <c r="QFI3" s="735"/>
      <c r="QFJ3" s="735"/>
      <c r="QFK3" s="735"/>
      <c r="QFL3" s="735"/>
      <c r="QFM3" s="735"/>
      <c r="QFN3" s="735"/>
      <c r="QFO3" s="735"/>
      <c r="QFP3" s="735"/>
      <c r="QFQ3" s="735"/>
      <c r="QFR3" s="735"/>
      <c r="QFS3" s="735"/>
      <c r="QFT3" s="735"/>
      <c r="QFU3" s="735"/>
      <c r="QFV3" s="735"/>
      <c r="QFW3" s="735"/>
      <c r="QFX3" s="735"/>
      <c r="QFY3" s="735"/>
      <c r="QFZ3" s="735"/>
      <c r="QGA3" s="735"/>
      <c r="QGB3" s="735"/>
      <c r="QGC3" s="735"/>
      <c r="QGD3" s="735"/>
      <c r="QGE3" s="735"/>
      <c r="QGF3" s="735"/>
      <c r="QGG3" s="735"/>
      <c r="QGH3" s="735"/>
      <c r="QGI3" s="735"/>
      <c r="QGJ3" s="735"/>
      <c r="QGK3" s="735"/>
      <c r="QGL3" s="735"/>
      <c r="QGM3" s="735"/>
      <c r="QGN3" s="735"/>
      <c r="QGO3" s="735"/>
      <c r="QGP3" s="735"/>
      <c r="QGQ3" s="735"/>
      <c r="QGR3" s="735"/>
      <c r="QGS3" s="735"/>
      <c r="QGT3" s="735"/>
      <c r="QGU3" s="735"/>
      <c r="QGV3" s="735"/>
      <c r="QGW3" s="735"/>
      <c r="QGX3" s="735"/>
      <c r="QGY3" s="735"/>
      <c r="QGZ3" s="735"/>
      <c r="QHA3" s="735"/>
      <c r="QHB3" s="735"/>
      <c r="QHC3" s="735"/>
      <c r="QHD3" s="735"/>
      <c r="QHE3" s="735"/>
      <c r="QHF3" s="735"/>
      <c r="QHG3" s="735"/>
      <c r="QHH3" s="735"/>
      <c r="QHI3" s="735"/>
      <c r="QHJ3" s="735"/>
      <c r="QHK3" s="735"/>
      <c r="QHL3" s="735"/>
      <c r="QHM3" s="735"/>
      <c r="QHN3" s="735"/>
      <c r="QHO3" s="735"/>
      <c r="QHP3" s="735"/>
      <c r="QHQ3" s="735"/>
      <c r="QHR3" s="735"/>
      <c r="QHS3" s="735"/>
      <c r="QHT3" s="735"/>
      <c r="QHU3" s="735"/>
      <c r="QHV3" s="735"/>
      <c r="QHW3" s="735"/>
      <c r="QHX3" s="735"/>
      <c r="QHY3" s="735"/>
      <c r="QHZ3" s="735"/>
      <c r="QIA3" s="735"/>
      <c r="QIB3" s="735"/>
      <c r="QIC3" s="735"/>
      <c r="QID3" s="735"/>
      <c r="QIE3" s="735"/>
      <c r="QIF3" s="735"/>
      <c r="QIG3" s="735"/>
      <c r="QIH3" s="735"/>
      <c r="QII3" s="735"/>
      <c r="QIJ3" s="735"/>
      <c r="QIK3" s="735"/>
      <c r="QIL3" s="735"/>
      <c r="QIM3" s="735"/>
      <c r="QIN3" s="735"/>
      <c r="QIO3" s="735"/>
      <c r="QIP3" s="735"/>
      <c r="QIQ3" s="735"/>
      <c r="QIR3" s="735"/>
      <c r="QIS3" s="735"/>
      <c r="QIT3" s="735"/>
      <c r="QIU3" s="735"/>
      <c r="QIV3" s="735"/>
      <c r="QIW3" s="735"/>
      <c r="QIX3" s="735"/>
      <c r="QIY3" s="735"/>
      <c r="QIZ3" s="735"/>
      <c r="QJA3" s="735"/>
      <c r="QJB3" s="735"/>
      <c r="QJC3" s="735"/>
      <c r="QJD3" s="735"/>
      <c r="QJE3" s="735"/>
      <c r="QJF3" s="735"/>
      <c r="QJG3" s="735"/>
      <c r="QJH3" s="735"/>
      <c r="QJI3" s="735"/>
      <c r="QJJ3" s="735"/>
      <c r="QJK3" s="735"/>
      <c r="QJL3" s="735"/>
      <c r="QJM3" s="735"/>
      <c r="QJN3" s="735"/>
      <c r="QJO3" s="735"/>
      <c r="QJP3" s="735"/>
      <c r="QJQ3" s="735"/>
      <c r="QJR3" s="735"/>
      <c r="QJS3" s="735"/>
      <c r="QJT3" s="735"/>
      <c r="QJU3" s="735"/>
      <c r="QJV3" s="735"/>
      <c r="QJW3" s="735"/>
      <c r="QJX3" s="735"/>
      <c r="QJY3" s="735"/>
      <c r="QJZ3" s="735"/>
      <c r="QKA3" s="735"/>
      <c r="QKB3" s="735"/>
      <c r="QKC3" s="735"/>
      <c r="QKD3" s="735"/>
      <c r="QKE3" s="735"/>
      <c r="QKF3" s="735"/>
      <c r="QKG3" s="735"/>
      <c r="QKH3" s="735"/>
      <c r="QKI3" s="735"/>
      <c r="QKJ3" s="735"/>
      <c r="QKK3" s="735"/>
      <c r="QKL3" s="735"/>
      <c r="QKM3" s="735"/>
      <c r="QKN3" s="735"/>
      <c r="QKO3" s="735"/>
      <c r="QKP3" s="735"/>
      <c r="QKQ3" s="735"/>
      <c r="QKR3" s="735"/>
      <c r="QKS3" s="735"/>
      <c r="QKT3" s="735"/>
      <c r="QKU3" s="735"/>
      <c r="QKV3" s="735"/>
      <c r="QKW3" s="735"/>
      <c r="QKX3" s="735"/>
      <c r="QKY3" s="735"/>
      <c r="QKZ3" s="735"/>
      <c r="QLA3" s="735"/>
      <c r="QLB3" s="735"/>
      <c r="QLC3" s="735"/>
      <c r="QLD3" s="735"/>
      <c r="QLE3" s="735"/>
      <c r="QLF3" s="735"/>
      <c r="QLG3" s="735"/>
      <c r="QLH3" s="735"/>
      <c r="QLI3" s="735"/>
      <c r="QLJ3" s="735"/>
      <c r="QLK3" s="735"/>
      <c r="QLL3" s="735"/>
      <c r="QLM3" s="735"/>
      <c r="QLN3" s="735"/>
      <c r="QLO3" s="735"/>
      <c r="QLP3" s="735"/>
      <c r="QLQ3" s="735"/>
      <c r="QLR3" s="735"/>
      <c r="QLS3" s="735"/>
      <c r="QLT3" s="735"/>
      <c r="QLU3" s="735"/>
      <c r="QLV3" s="735"/>
      <c r="QLW3" s="735"/>
      <c r="QLX3" s="735"/>
      <c r="QLY3" s="735"/>
      <c r="QLZ3" s="735"/>
      <c r="QMA3" s="735"/>
      <c r="QMB3" s="735"/>
      <c r="QMC3" s="735"/>
      <c r="QMD3" s="735"/>
      <c r="QME3" s="735"/>
      <c r="QMF3" s="735"/>
      <c r="QMG3" s="735"/>
      <c r="QMH3" s="735"/>
      <c r="QMI3" s="735"/>
      <c r="QMJ3" s="735"/>
      <c r="QMK3" s="735"/>
      <c r="QML3" s="735"/>
      <c r="QMM3" s="735"/>
      <c r="QMN3" s="735"/>
      <c r="QMO3" s="735"/>
      <c r="QMP3" s="735"/>
      <c r="QMQ3" s="735"/>
      <c r="QMR3" s="735"/>
      <c r="QMS3" s="735"/>
      <c r="QMT3" s="735"/>
      <c r="QMU3" s="735"/>
      <c r="QMV3" s="735"/>
      <c r="QMW3" s="735"/>
      <c r="QMX3" s="735"/>
      <c r="QMY3" s="735"/>
      <c r="QMZ3" s="735"/>
      <c r="QNA3" s="735"/>
      <c r="QNB3" s="735"/>
      <c r="QNC3" s="735"/>
      <c r="QND3" s="735"/>
      <c r="QNE3" s="735"/>
      <c r="QNF3" s="735"/>
      <c r="QNG3" s="735"/>
      <c r="QNH3" s="735"/>
      <c r="QNI3" s="735"/>
      <c r="QNJ3" s="735"/>
      <c r="QNK3" s="735"/>
      <c r="QNL3" s="735"/>
      <c r="QNM3" s="735"/>
      <c r="QNN3" s="735"/>
      <c r="QNO3" s="735"/>
      <c r="QNP3" s="735"/>
      <c r="QNQ3" s="735"/>
      <c r="QNR3" s="735"/>
      <c r="QNS3" s="735"/>
      <c r="QNT3" s="735"/>
      <c r="QNU3" s="735"/>
      <c r="QNV3" s="735"/>
      <c r="QNW3" s="735"/>
      <c r="QNX3" s="735"/>
      <c r="QNY3" s="735"/>
      <c r="QNZ3" s="735"/>
      <c r="QOA3" s="735"/>
      <c r="QOB3" s="735"/>
      <c r="QOC3" s="735"/>
      <c r="QOD3" s="735"/>
      <c r="QOE3" s="735"/>
      <c r="QOF3" s="735"/>
      <c r="QOG3" s="735"/>
      <c r="QOH3" s="735"/>
      <c r="QOI3" s="735"/>
      <c r="QOJ3" s="735"/>
      <c r="QOK3" s="735"/>
      <c r="QOL3" s="735"/>
      <c r="QOM3" s="735"/>
      <c r="QON3" s="735"/>
      <c r="QOO3" s="735"/>
      <c r="QOP3" s="735"/>
      <c r="QOQ3" s="735"/>
      <c r="QOR3" s="735"/>
      <c r="QOS3" s="735"/>
      <c r="QOT3" s="735"/>
      <c r="QOU3" s="735"/>
      <c r="QOV3" s="735"/>
      <c r="QOW3" s="735"/>
      <c r="QOX3" s="735"/>
      <c r="QOY3" s="735"/>
      <c r="QOZ3" s="735"/>
      <c r="QPA3" s="735"/>
      <c r="QPB3" s="735"/>
      <c r="QPC3" s="735"/>
      <c r="QPD3" s="735"/>
      <c r="QPE3" s="735"/>
      <c r="QPF3" s="735"/>
      <c r="QPG3" s="735"/>
      <c r="QPH3" s="735"/>
      <c r="QPI3" s="735"/>
      <c r="QPJ3" s="735"/>
      <c r="QPK3" s="735"/>
      <c r="QPL3" s="735"/>
      <c r="QPM3" s="735"/>
      <c r="QPN3" s="735"/>
      <c r="QPO3" s="735"/>
      <c r="QPP3" s="735"/>
      <c r="QPQ3" s="735"/>
      <c r="QPR3" s="735"/>
      <c r="QPS3" s="735"/>
      <c r="QPT3" s="735"/>
      <c r="QPU3" s="735"/>
      <c r="QPV3" s="735"/>
      <c r="QPW3" s="735"/>
      <c r="QPX3" s="735"/>
      <c r="QPY3" s="735"/>
      <c r="QPZ3" s="735"/>
      <c r="QQA3" s="735"/>
      <c r="QQB3" s="735"/>
      <c r="QQC3" s="735"/>
      <c r="QQD3" s="735"/>
      <c r="QQE3" s="735"/>
      <c r="QQF3" s="735"/>
      <c r="QQG3" s="735"/>
      <c r="QQH3" s="735"/>
      <c r="QQI3" s="735"/>
      <c r="QQJ3" s="735"/>
      <c r="QQK3" s="735"/>
      <c r="QQL3" s="735"/>
      <c r="QQM3" s="735"/>
      <c r="QQN3" s="735"/>
      <c r="QQO3" s="735"/>
      <c r="QQP3" s="735"/>
      <c r="QQQ3" s="735"/>
      <c r="QQR3" s="735"/>
      <c r="QQS3" s="735"/>
      <c r="QQT3" s="735"/>
      <c r="QQU3" s="735"/>
      <c r="QQV3" s="735"/>
      <c r="QQW3" s="735"/>
      <c r="QQX3" s="735"/>
      <c r="QQY3" s="735"/>
      <c r="QQZ3" s="735"/>
      <c r="QRA3" s="735"/>
      <c r="QRB3" s="735"/>
      <c r="QRC3" s="735"/>
      <c r="QRD3" s="735"/>
      <c r="QRE3" s="735"/>
      <c r="QRF3" s="735"/>
      <c r="QRG3" s="735"/>
      <c r="QRH3" s="735"/>
      <c r="QRI3" s="735"/>
      <c r="QRJ3" s="735"/>
      <c r="QRK3" s="735"/>
      <c r="QRL3" s="735"/>
      <c r="QRM3" s="735"/>
      <c r="QRN3" s="735"/>
      <c r="QRO3" s="735"/>
      <c r="QRP3" s="735"/>
      <c r="QRQ3" s="735"/>
      <c r="QRR3" s="735"/>
      <c r="QRS3" s="735"/>
      <c r="QRT3" s="735"/>
      <c r="QRU3" s="735"/>
      <c r="QRV3" s="735"/>
      <c r="QRW3" s="735"/>
      <c r="QRX3" s="735"/>
      <c r="QRY3" s="735"/>
      <c r="QRZ3" s="735"/>
      <c r="QSA3" s="735"/>
      <c r="QSB3" s="735"/>
      <c r="QSC3" s="735"/>
      <c r="QSD3" s="735"/>
      <c r="QSE3" s="735"/>
      <c r="QSF3" s="735"/>
      <c r="QSG3" s="735"/>
      <c r="QSH3" s="735"/>
      <c r="QSI3" s="735"/>
      <c r="QSJ3" s="735"/>
      <c r="QSK3" s="735"/>
      <c r="QSL3" s="735"/>
      <c r="QSM3" s="735"/>
      <c r="QSN3" s="735"/>
      <c r="QSO3" s="735"/>
      <c r="QSP3" s="735"/>
      <c r="QSQ3" s="735"/>
      <c r="QSR3" s="735"/>
      <c r="QSS3" s="735"/>
      <c r="QST3" s="735"/>
      <c r="QSU3" s="735"/>
      <c r="QSV3" s="735"/>
      <c r="QSW3" s="735"/>
      <c r="QSX3" s="735"/>
      <c r="QSY3" s="735"/>
      <c r="QSZ3" s="735"/>
      <c r="QTA3" s="735"/>
      <c r="QTB3" s="735"/>
      <c r="QTC3" s="735"/>
      <c r="QTD3" s="735"/>
      <c r="QTE3" s="735"/>
      <c r="QTF3" s="735"/>
      <c r="QTG3" s="735"/>
      <c r="QTH3" s="735"/>
      <c r="QTI3" s="735"/>
      <c r="QTJ3" s="735"/>
      <c r="QTK3" s="735"/>
      <c r="QTL3" s="735"/>
      <c r="QTM3" s="735"/>
      <c r="QTN3" s="735"/>
      <c r="QTO3" s="735"/>
      <c r="QTP3" s="735"/>
      <c r="QTQ3" s="735"/>
      <c r="QTR3" s="735"/>
      <c r="QTS3" s="735"/>
      <c r="QTT3" s="735"/>
      <c r="QTU3" s="735"/>
      <c r="QTV3" s="735"/>
      <c r="QTW3" s="735"/>
      <c r="QTX3" s="735"/>
      <c r="QTY3" s="735"/>
      <c r="QTZ3" s="735"/>
      <c r="QUA3" s="735"/>
      <c r="QUB3" s="735"/>
      <c r="QUC3" s="735"/>
      <c r="QUD3" s="735"/>
      <c r="QUE3" s="735"/>
      <c r="QUF3" s="735"/>
      <c r="QUG3" s="735"/>
      <c r="QUH3" s="735"/>
      <c r="QUI3" s="735"/>
      <c r="QUJ3" s="735"/>
      <c r="QUK3" s="735"/>
      <c r="QUL3" s="735"/>
      <c r="QUM3" s="735"/>
      <c r="QUN3" s="735"/>
      <c r="QUO3" s="735"/>
      <c r="QUP3" s="735"/>
      <c r="QUQ3" s="735"/>
      <c r="QUR3" s="735"/>
      <c r="QUS3" s="735"/>
      <c r="QUT3" s="735"/>
      <c r="QUU3" s="735"/>
      <c r="QUV3" s="735"/>
      <c r="QUW3" s="735"/>
      <c r="QUX3" s="735"/>
      <c r="QUY3" s="735"/>
      <c r="QUZ3" s="735"/>
      <c r="QVA3" s="735"/>
      <c r="QVB3" s="735"/>
      <c r="QVC3" s="735"/>
      <c r="QVD3" s="735"/>
      <c r="QVE3" s="735"/>
      <c r="QVF3" s="735"/>
      <c r="QVG3" s="735"/>
      <c r="QVH3" s="735"/>
      <c r="QVI3" s="735"/>
      <c r="QVJ3" s="735"/>
      <c r="QVK3" s="735"/>
      <c r="QVL3" s="735"/>
      <c r="QVM3" s="735"/>
      <c r="QVN3" s="735"/>
      <c r="QVO3" s="735"/>
      <c r="QVP3" s="735"/>
      <c r="QVQ3" s="735"/>
      <c r="QVR3" s="735"/>
      <c r="QVS3" s="735"/>
      <c r="QVT3" s="735"/>
      <c r="QVU3" s="735"/>
      <c r="QVV3" s="735"/>
      <c r="QVW3" s="735"/>
      <c r="QVX3" s="735"/>
      <c r="QVY3" s="735"/>
      <c r="QVZ3" s="735"/>
      <c r="QWA3" s="735"/>
      <c r="QWB3" s="735"/>
      <c r="QWC3" s="735"/>
      <c r="QWD3" s="735"/>
      <c r="QWE3" s="735"/>
      <c r="QWF3" s="735"/>
      <c r="QWG3" s="735"/>
      <c r="QWH3" s="735"/>
      <c r="QWI3" s="735"/>
      <c r="QWJ3" s="735"/>
      <c r="QWK3" s="735"/>
      <c r="QWL3" s="735"/>
      <c r="QWM3" s="735"/>
      <c r="QWN3" s="735"/>
      <c r="QWO3" s="735"/>
      <c r="QWP3" s="735"/>
      <c r="QWQ3" s="735"/>
      <c r="QWR3" s="735"/>
      <c r="QWS3" s="735"/>
      <c r="QWT3" s="735"/>
      <c r="QWU3" s="735"/>
      <c r="QWV3" s="735"/>
      <c r="QWW3" s="735"/>
      <c r="QWX3" s="735"/>
      <c r="QWY3" s="735"/>
      <c r="QWZ3" s="735"/>
      <c r="QXA3" s="735"/>
      <c r="QXB3" s="735"/>
      <c r="QXC3" s="735"/>
      <c r="QXD3" s="735"/>
      <c r="QXE3" s="735"/>
      <c r="QXF3" s="735"/>
      <c r="QXG3" s="735"/>
      <c r="QXH3" s="735"/>
      <c r="QXI3" s="735"/>
      <c r="QXJ3" s="735"/>
      <c r="QXK3" s="735"/>
      <c r="QXL3" s="735"/>
      <c r="QXM3" s="735"/>
      <c r="QXN3" s="735"/>
      <c r="QXO3" s="735"/>
      <c r="QXP3" s="735"/>
      <c r="QXQ3" s="735"/>
      <c r="QXR3" s="735"/>
      <c r="QXS3" s="735"/>
      <c r="QXT3" s="735"/>
      <c r="QXU3" s="735"/>
      <c r="QXV3" s="735"/>
      <c r="QXW3" s="735"/>
      <c r="QXX3" s="735"/>
      <c r="QXY3" s="735"/>
      <c r="QXZ3" s="735"/>
      <c r="QYA3" s="735"/>
      <c r="QYB3" s="735"/>
      <c r="QYC3" s="735"/>
      <c r="QYD3" s="735"/>
      <c r="QYE3" s="735"/>
      <c r="QYF3" s="735"/>
      <c r="QYG3" s="735"/>
      <c r="QYH3" s="735"/>
      <c r="QYI3" s="735"/>
      <c r="QYJ3" s="735"/>
      <c r="QYK3" s="735"/>
      <c r="QYL3" s="735"/>
      <c r="QYM3" s="735"/>
      <c r="QYN3" s="735"/>
      <c r="QYO3" s="735"/>
      <c r="QYP3" s="735"/>
      <c r="QYQ3" s="735"/>
      <c r="QYR3" s="735"/>
      <c r="QYS3" s="735"/>
      <c r="QYT3" s="735"/>
      <c r="QYU3" s="735"/>
      <c r="QYV3" s="735"/>
      <c r="QYW3" s="735"/>
      <c r="QYX3" s="735"/>
      <c r="QYY3" s="735"/>
      <c r="QYZ3" s="735"/>
      <c r="QZA3" s="735"/>
      <c r="QZB3" s="735"/>
      <c r="QZC3" s="735"/>
      <c r="QZD3" s="735"/>
      <c r="QZE3" s="735"/>
      <c r="QZF3" s="735"/>
      <c r="QZG3" s="735"/>
      <c r="QZH3" s="735"/>
      <c r="QZI3" s="735"/>
      <c r="QZJ3" s="735"/>
      <c r="QZK3" s="735"/>
      <c r="QZL3" s="735"/>
      <c r="QZM3" s="735"/>
      <c r="QZN3" s="735"/>
      <c r="QZO3" s="735"/>
      <c r="QZP3" s="735"/>
      <c r="QZQ3" s="735"/>
      <c r="QZR3" s="735"/>
      <c r="QZS3" s="735"/>
      <c r="QZT3" s="735"/>
      <c r="QZU3" s="735"/>
      <c r="QZV3" s="735"/>
      <c r="QZW3" s="735"/>
      <c r="QZX3" s="735"/>
      <c r="QZY3" s="735"/>
      <c r="QZZ3" s="735"/>
      <c r="RAA3" s="735"/>
      <c r="RAB3" s="735"/>
      <c r="RAC3" s="735"/>
      <c r="RAD3" s="735"/>
      <c r="RAE3" s="735"/>
      <c r="RAF3" s="735"/>
      <c r="RAG3" s="735"/>
      <c r="RAH3" s="735"/>
      <c r="RAI3" s="735"/>
      <c r="RAJ3" s="735"/>
      <c r="RAK3" s="735"/>
      <c r="RAL3" s="735"/>
      <c r="RAM3" s="735"/>
      <c r="RAN3" s="735"/>
      <c r="RAO3" s="735"/>
      <c r="RAP3" s="735"/>
      <c r="RAQ3" s="735"/>
      <c r="RAR3" s="735"/>
      <c r="RAS3" s="735"/>
      <c r="RAT3" s="735"/>
      <c r="RAU3" s="735"/>
      <c r="RAV3" s="735"/>
      <c r="RAW3" s="735"/>
      <c r="RAX3" s="735"/>
      <c r="RAY3" s="735"/>
      <c r="RAZ3" s="735"/>
      <c r="RBA3" s="735"/>
      <c r="RBB3" s="735"/>
      <c r="RBC3" s="735"/>
      <c r="RBD3" s="735"/>
      <c r="RBE3" s="735"/>
      <c r="RBF3" s="735"/>
      <c r="RBG3" s="735"/>
      <c r="RBH3" s="735"/>
      <c r="RBI3" s="735"/>
      <c r="RBJ3" s="735"/>
      <c r="RBK3" s="735"/>
      <c r="RBL3" s="735"/>
      <c r="RBM3" s="735"/>
      <c r="RBN3" s="735"/>
      <c r="RBO3" s="735"/>
      <c r="RBP3" s="735"/>
      <c r="RBQ3" s="735"/>
      <c r="RBR3" s="735"/>
      <c r="RBS3" s="735"/>
      <c r="RBT3" s="735"/>
      <c r="RBU3" s="735"/>
      <c r="RBV3" s="735"/>
      <c r="RBW3" s="735"/>
      <c r="RBX3" s="735"/>
      <c r="RBY3" s="735"/>
      <c r="RBZ3" s="735"/>
      <c r="RCA3" s="735"/>
      <c r="RCB3" s="735"/>
      <c r="RCC3" s="735"/>
      <c r="RCD3" s="735"/>
      <c r="RCE3" s="735"/>
      <c r="RCF3" s="735"/>
      <c r="RCG3" s="735"/>
      <c r="RCH3" s="735"/>
      <c r="RCI3" s="735"/>
      <c r="RCJ3" s="735"/>
      <c r="RCK3" s="735"/>
      <c r="RCL3" s="735"/>
      <c r="RCM3" s="735"/>
      <c r="RCN3" s="735"/>
      <c r="RCO3" s="735"/>
      <c r="RCP3" s="735"/>
      <c r="RCQ3" s="735"/>
      <c r="RCR3" s="735"/>
      <c r="RCS3" s="735"/>
      <c r="RCT3" s="735"/>
      <c r="RCU3" s="735"/>
      <c r="RCV3" s="735"/>
      <c r="RCW3" s="735"/>
      <c r="RCX3" s="735"/>
      <c r="RCY3" s="735"/>
      <c r="RCZ3" s="735"/>
      <c r="RDA3" s="735"/>
      <c r="RDB3" s="735"/>
      <c r="RDC3" s="735"/>
      <c r="RDD3" s="735"/>
      <c r="RDE3" s="735"/>
      <c r="RDF3" s="735"/>
      <c r="RDG3" s="735"/>
      <c r="RDH3" s="735"/>
      <c r="RDI3" s="735"/>
      <c r="RDJ3" s="735"/>
      <c r="RDK3" s="735"/>
      <c r="RDL3" s="735"/>
      <c r="RDM3" s="735"/>
      <c r="RDN3" s="735"/>
      <c r="RDO3" s="735"/>
      <c r="RDP3" s="735"/>
      <c r="RDQ3" s="735"/>
      <c r="RDR3" s="735"/>
      <c r="RDS3" s="735"/>
      <c r="RDT3" s="735"/>
      <c r="RDU3" s="735"/>
      <c r="RDV3" s="735"/>
      <c r="RDW3" s="735"/>
      <c r="RDX3" s="735"/>
      <c r="RDY3" s="735"/>
      <c r="RDZ3" s="735"/>
      <c r="REA3" s="735"/>
      <c r="REB3" s="735"/>
      <c r="REC3" s="735"/>
      <c r="RED3" s="735"/>
      <c r="REE3" s="735"/>
      <c r="REF3" s="735"/>
      <c r="REG3" s="735"/>
      <c r="REH3" s="735"/>
      <c r="REI3" s="735"/>
      <c r="REJ3" s="735"/>
      <c r="REK3" s="735"/>
      <c r="REL3" s="735"/>
      <c r="REM3" s="735"/>
      <c r="REN3" s="735"/>
      <c r="REO3" s="735"/>
      <c r="REP3" s="735"/>
      <c r="REQ3" s="735"/>
      <c r="RER3" s="735"/>
      <c r="RES3" s="735"/>
      <c r="RET3" s="735"/>
      <c r="REU3" s="735"/>
      <c r="REV3" s="735"/>
      <c r="REW3" s="735"/>
      <c r="REX3" s="735"/>
      <c r="REY3" s="735"/>
      <c r="REZ3" s="735"/>
      <c r="RFA3" s="735"/>
      <c r="RFB3" s="735"/>
      <c r="RFC3" s="735"/>
      <c r="RFD3" s="735"/>
      <c r="RFE3" s="735"/>
      <c r="RFF3" s="735"/>
      <c r="RFG3" s="735"/>
      <c r="RFH3" s="735"/>
      <c r="RFI3" s="735"/>
      <c r="RFJ3" s="735"/>
      <c r="RFK3" s="735"/>
      <c r="RFL3" s="735"/>
      <c r="RFM3" s="735"/>
      <c r="RFN3" s="735"/>
      <c r="RFO3" s="735"/>
      <c r="RFP3" s="735"/>
      <c r="RFQ3" s="735"/>
      <c r="RFR3" s="735"/>
      <c r="RFS3" s="735"/>
      <c r="RFT3" s="735"/>
      <c r="RFU3" s="735"/>
      <c r="RFV3" s="735"/>
      <c r="RFW3" s="735"/>
      <c r="RFX3" s="735"/>
      <c r="RFY3" s="735"/>
      <c r="RFZ3" s="735"/>
      <c r="RGA3" s="735"/>
      <c r="RGB3" s="735"/>
      <c r="RGC3" s="735"/>
      <c r="RGD3" s="735"/>
      <c r="RGE3" s="735"/>
      <c r="RGF3" s="735"/>
      <c r="RGG3" s="735"/>
      <c r="RGH3" s="735"/>
      <c r="RGI3" s="735"/>
      <c r="RGJ3" s="735"/>
      <c r="RGK3" s="735"/>
      <c r="RGL3" s="735"/>
      <c r="RGM3" s="735"/>
      <c r="RGN3" s="735"/>
      <c r="RGO3" s="735"/>
      <c r="RGP3" s="735"/>
      <c r="RGQ3" s="735"/>
      <c r="RGR3" s="735"/>
      <c r="RGS3" s="735"/>
      <c r="RGT3" s="735"/>
      <c r="RGU3" s="735"/>
      <c r="RGV3" s="735"/>
      <c r="RGW3" s="735"/>
      <c r="RGX3" s="735"/>
      <c r="RGY3" s="735"/>
      <c r="RGZ3" s="735"/>
      <c r="RHA3" s="735"/>
      <c r="RHB3" s="735"/>
      <c r="RHC3" s="735"/>
      <c r="RHD3" s="735"/>
      <c r="RHE3" s="735"/>
      <c r="RHF3" s="735"/>
      <c r="RHG3" s="735"/>
      <c r="RHH3" s="735"/>
      <c r="RHI3" s="735"/>
      <c r="RHJ3" s="735"/>
      <c r="RHK3" s="735"/>
      <c r="RHL3" s="735"/>
      <c r="RHM3" s="735"/>
      <c r="RHN3" s="735"/>
      <c r="RHO3" s="735"/>
      <c r="RHP3" s="735"/>
      <c r="RHQ3" s="735"/>
      <c r="RHR3" s="735"/>
      <c r="RHS3" s="735"/>
      <c r="RHT3" s="735"/>
      <c r="RHU3" s="735"/>
      <c r="RHV3" s="735"/>
      <c r="RHW3" s="735"/>
      <c r="RHX3" s="735"/>
      <c r="RHY3" s="735"/>
      <c r="RHZ3" s="735"/>
      <c r="RIA3" s="735"/>
      <c r="RIB3" s="735"/>
      <c r="RIC3" s="735"/>
      <c r="RID3" s="735"/>
      <c r="RIE3" s="735"/>
      <c r="RIF3" s="735"/>
      <c r="RIG3" s="735"/>
      <c r="RIH3" s="735"/>
      <c r="RII3" s="735"/>
      <c r="RIJ3" s="735"/>
      <c r="RIK3" s="735"/>
      <c r="RIL3" s="735"/>
      <c r="RIM3" s="735"/>
      <c r="RIN3" s="735"/>
      <c r="RIO3" s="735"/>
      <c r="RIP3" s="735"/>
      <c r="RIQ3" s="735"/>
      <c r="RIR3" s="735"/>
      <c r="RIS3" s="735"/>
      <c r="RIT3" s="735"/>
      <c r="RIU3" s="735"/>
      <c r="RIV3" s="735"/>
      <c r="RIW3" s="735"/>
      <c r="RIX3" s="735"/>
      <c r="RIY3" s="735"/>
      <c r="RIZ3" s="735"/>
      <c r="RJA3" s="735"/>
      <c r="RJB3" s="735"/>
      <c r="RJC3" s="735"/>
      <c r="RJD3" s="735"/>
      <c r="RJE3" s="735"/>
      <c r="RJF3" s="735"/>
      <c r="RJG3" s="735"/>
      <c r="RJH3" s="735"/>
      <c r="RJI3" s="735"/>
      <c r="RJJ3" s="735"/>
      <c r="RJK3" s="735"/>
      <c r="RJL3" s="735"/>
      <c r="RJM3" s="735"/>
      <c r="RJN3" s="735"/>
      <c r="RJO3" s="735"/>
      <c r="RJP3" s="735"/>
      <c r="RJQ3" s="735"/>
      <c r="RJR3" s="735"/>
      <c r="RJS3" s="735"/>
      <c r="RJT3" s="735"/>
      <c r="RJU3" s="735"/>
      <c r="RJV3" s="735"/>
      <c r="RJW3" s="735"/>
      <c r="RJX3" s="735"/>
      <c r="RJY3" s="735"/>
      <c r="RJZ3" s="735"/>
      <c r="RKA3" s="735"/>
      <c r="RKB3" s="735"/>
      <c r="RKC3" s="735"/>
      <c r="RKD3" s="735"/>
      <c r="RKE3" s="735"/>
      <c r="RKF3" s="735"/>
      <c r="RKG3" s="735"/>
      <c r="RKH3" s="735"/>
      <c r="RKI3" s="735"/>
      <c r="RKJ3" s="735"/>
      <c r="RKK3" s="735"/>
      <c r="RKL3" s="735"/>
      <c r="RKM3" s="735"/>
      <c r="RKN3" s="735"/>
      <c r="RKO3" s="735"/>
      <c r="RKP3" s="735"/>
      <c r="RKQ3" s="735"/>
      <c r="RKR3" s="735"/>
      <c r="RKS3" s="735"/>
      <c r="RKT3" s="735"/>
      <c r="RKU3" s="735"/>
      <c r="RKV3" s="735"/>
      <c r="RKW3" s="735"/>
      <c r="RKX3" s="735"/>
      <c r="RKY3" s="735"/>
      <c r="RKZ3" s="735"/>
      <c r="RLA3" s="735"/>
      <c r="RLB3" s="735"/>
      <c r="RLC3" s="735"/>
      <c r="RLD3" s="735"/>
      <c r="RLE3" s="735"/>
      <c r="RLF3" s="735"/>
      <c r="RLG3" s="735"/>
      <c r="RLH3" s="735"/>
      <c r="RLI3" s="735"/>
      <c r="RLJ3" s="735"/>
      <c r="RLK3" s="735"/>
      <c r="RLL3" s="735"/>
      <c r="RLM3" s="735"/>
      <c r="RLN3" s="735"/>
      <c r="RLO3" s="735"/>
      <c r="RLP3" s="735"/>
      <c r="RLQ3" s="735"/>
      <c r="RLR3" s="735"/>
      <c r="RLS3" s="735"/>
      <c r="RLT3" s="735"/>
      <c r="RLU3" s="735"/>
      <c r="RLV3" s="735"/>
      <c r="RLW3" s="735"/>
      <c r="RLX3" s="735"/>
      <c r="RLY3" s="735"/>
      <c r="RLZ3" s="735"/>
      <c r="RMA3" s="735"/>
      <c r="RMB3" s="735"/>
      <c r="RMC3" s="735"/>
      <c r="RMD3" s="735"/>
      <c r="RME3" s="735"/>
      <c r="RMF3" s="735"/>
      <c r="RMG3" s="735"/>
      <c r="RMH3" s="735"/>
      <c r="RMI3" s="735"/>
      <c r="RMJ3" s="735"/>
      <c r="RMK3" s="735"/>
      <c r="RML3" s="735"/>
      <c r="RMM3" s="735"/>
      <c r="RMN3" s="735"/>
      <c r="RMO3" s="735"/>
      <c r="RMP3" s="735"/>
      <c r="RMQ3" s="735"/>
      <c r="RMR3" s="735"/>
      <c r="RMS3" s="735"/>
      <c r="RMT3" s="735"/>
      <c r="RMU3" s="735"/>
      <c r="RMV3" s="735"/>
      <c r="RMW3" s="735"/>
      <c r="RMX3" s="735"/>
      <c r="RMY3" s="735"/>
      <c r="RMZ3" s="735"/>
      <c r="RNA3" s="735"/>
      <c r="RNB3" s="735"/>
      <c r="RNC3" s="735"/>
      <c r="RND3" s="735"/>
      <c r="RNE3" s="735"/>
      <c r="RNF3" s="735"/>
      <c r="RNG3" s="735"/>
      <c r="RNH3" s="735"/>
      <c r="RNI3" s="735"/>
      <c r="RNJ3" s="735"/>
      <c r="RNK3" s="735"/>
      <c r="RNL3" s="735"/>
      <c r="RNM3" s="735"/>
      <c r="RNN3" s="735"/>
      <c r="RNO3" s="735"/>
      <c r="RNP3" s="735"/>
      <c r="RNQ3" s="735"/>
      <c r="RNR3" s="735"/>
      <c r="RNS3" s="735"/>
      <c r="RNT3" s="735"/>
      <c r="RNU3" s="735"/>
      <c r="RNV3" s="735"/>
      <c r="RNW3" s="735"/>
      <c r="RNX3" s="735"/>
      <c r="RNY3" s="735"/>
      <c r="RNZ3" s="735"/>
      <c r="ROA3" s="735"/>
      <c r="ROB3" s="735"/>
      <c r="ROC3" s="735"/>
      <c r="ROD3" s="735"/>
      <c r="ROE3" s="735"/>
      <c r="ROF3" s="735"/>
      <c r="ROG3" s="735"/>
      <c r="ROH3" s="735"/>
      <c r="ROI3" s="735"/>
      <c r="ROJ3" s="735"/>
      <c r="ROK3" s="735"/>
      <c r="ROL3" s="735"/>
      <c r="ROM3" s="735"/>
      <c r="RON3" s="735"/>
      <c r="ROO3" s="735"/>
      <c r="ROP3" s="735"/>
      <c r="ROQ3" s="735"/>
      <c r="ROR3" s="735"/>
      <c r="ROS3" s="735"/>
      <c r="ROT3" s="735"/>
      <c r="ROU3" s="735"/>
      <c r="ROV3" s="735"/>
      <c r="ROW3" s="735"/>
      <c r="ROX3" s="735"/>
      <c r="ROY3" s="735"/>
      <c r="ROZ3" s="735"/>
      <c r="RPA3" s="735"/>
      <c r="RPB3" s="735"/>
      <c r="RPC3" s="735"/>
      <c r="RPD3" s="735"/>
      <c r="RPE3" s="735"/>
      <c r="RPF3" s="735"/>
      <c r="RPG3" s="735"/>
      <c r="RPH3" s="735"/>
      <c r="RPI3" s="735"/>
      <c r="RPJ3" s="735"/>
      <c r="RPK3" s="735"/>
      <c r="RPL3" s="735"/>
      <c r="RPM3" s="735"/>
      <c r="RPN3" s="735"/>
      <c r="RPO3" s="735"/>
      <c r="RPP3" s="735"/>
      <c r="RPQ3" s="735"/>
      <c r="RPR3" s="735"/>
      <c r="RPS3" s="735"/>
      <c r="RPT3" s="735"/>
      <c r="RPU3" s="735"/>
      <c r="RPV3" s="735"/>
      <c r="RPW3" s="735"/>
      <c r="RPX3" s="735"/>
      <c r="RPY3" s="735"/>
      <c r="RPZ3" s="735"/>
      <c r="RQA3" s="735"/>
      <c r="RQB3" s="735"/>
      <c r="RQC3" s="735"/>
      <c r="RQD3" s="735"/>
      <c r="RQE3" s="735"/>
      <c r="RQF3" s="735"/>
      <c r="RQG3" s="735"/>
      <c r="RQH3" s="735"/>
      <c r="RQI3" s="735"/>
      <c r="RQJ3" s="735"/>
      <c r="RQK3" s="735"/>
      <c r="RQL3" s="735"/>
      <c r="RQM3" s="735"/>
      <c r="RQN3" s="735"/>
      <c r="RQO3" s="735"/>
      <c r="RQP3" s="735"/>
      <c r="RQQ3" s="735"/>
      <c r="RQR3" s="735"/>
      <c r="RQS3" s="735"/>
      <c r="RQT3" s="735"/>
      <c r="RQU3" s="735"/>
      <c r="RQV3" s="735"/>
      <c r="RQW3" s="735"/>
      <c r="RQX3" s="735"/>
      <c r="RQY3" s="735"/>
      <c r="RQZ3" s="735"/>
      <c r="RRA3" s="735"/>
      <c r="RRB3" s="735"/>
      <c r="RRC3" s="735"/>
      <c r="RRD3" s="735"/>
      <c r="RRE3" s="735"/>
      <c r="RRF3" s="735"/>
      <c r="RRG3" s="735"/>
      <c r="RRH3" s="735"/>
      <c r="RRI3" s="735"/>
      <c r="RRJ3" s="735"/>
      <c r="RRK3" s="735"/>
      <c r="RRL3" s="735"/>
      <c r="RRM3" s="735"/>
      <c r="RRN3" s="735"/>
      <c r="RRO3" s="735"/>
      <c r="RRP3" s="735"/>
      <c r="RRQ3" s="735"/>
      <c r="RRR3" s="735"/>
      <c r="RRS3" s="735"/>
      <c r="RRT3" s="735"/>
      <c r="RRU3" s="735"/>
      <c r="RRV3" s="735"/>
      <c r="RRW3" s="735"/>
      <c r="RRX3" s="735"/>
      <c r="RRY3" s="735"/>
      <c r="RRZ3" s="735"/>
      <c r="RSA3" s="735"/>
      <c r="RSB3" s="735"/>
      <c r="RSC3" s="735"/>
      <c r="RSD3" s="735"/>
      <c r="RSE3" s="735"/>
      <c r="RSF3" s="735"/>
      <c r="RSG3" s="735"/>
      <c r="RSH3" s="735"/>
      <c r="RSI3" s="735"/>
      <c r="RSJ3" s="735"/>
      <c r="RSK3" s="735"/>
      <c r="RSL3" s="735"/>
      <c r="RSM3" s="735"/>
      <c r="RSN3" s="735"/>
      <c r="RSO3" s="735"/>
      <c r="RSP3" s="735"/>
      <c r="RSQ3" s="735"/>
      <c r="RSR3" s="735"/>
      <c r="RSS3" s="735"/>
      <c r="RST3" s="735"/>
      <c r="RSU3" s="735"/>
      <c r="RSV3" s="735"/>
      <c r="RSW3" s="735"/>
      <c r="RSX3" s="735"/>
      <c r="RSY3" s="735"/>
      <c r="RSZ3" s="735"/>
      <c r="RTA3" s="735"/>
      <c r="RTB3" s="735"/>
      <c r="RTC3" s="735"/>
      <c r="RTD3" s="735"/>
      <c r="RTE3" s="735"/>
      <c r="RTF3" s="735"/>
      <c r="RTG3" s="735"/>
      <c r="RTH3" s="735"/>
      <c r="RTI3" s="735"/>
      <c r="RTJ3" s="735"/>
      <c r="RTK3" s="735"/>
      <c r="RTL3" s="735"/>
      <c r="RTM3" s="735"/>
      <c r="RTN3" s="735"/>
      <c r="RTO3" s="735"/>
      <c r="RTP3" s="735"/>
      <c r="RTQ3" s="735"/>
      <c r="RTR3" s="735"/>
      <c r="RTS3" s="735"/>
      <c r="RTT3" s="735"/>
      <c r="RTU3" s="735"/>
      <c r="RTV3" s="735"/>
      <c r="RTW3" s="735"/>
      <c r="RTX3" s="735"/>
      <c r="RTY3" s="735"/>
      <c r="RTZ3" s="735"/>
      <c r="RUA3" s="735"/>
      <c r="RUB3" s="735"/>
      <c r="RUC3" s="735"/>
      <c r="RUD3" s="735"/>
      <c r="RUE3" s="735"/>
      <c r="RUF3" s="735"/>
      <c r="RUG3" s="735"/>
      <c r="RUH3" s="735"/>
      <c r="RUI3" s="735"/>
      <c r="RUJ3" s="735"/>
      <c r="RUK3" s="735"/>
      <c r="RUL3" s="735"/>
      <c r="RUM3" s="735"/>
      <c r="RUN3" s="735"/>
      <c r="RUO3" s="735"/>
      <c r="RUP3" s="735"/>
      <c r="RUQ3" s="735"/>
      <c r="RUR3" s="735"/>
      <c r="RUS3" s="735"/>
      <c r="RUT3" s="735"/>
      <c r="RUU3" s="735"/>
      <c r="RUV3" s="735"/>
      <c r="RUW3" s="735"/>
      <c r="RUX3" s="735"/>
      <c r="RUY3" s="735"/>
      <c r="RUZ3" s="735"/>
      <c r="RVA3" s="735"/>
      <c r="RVB3" s="735"/>
      <c r="RVC3" s="735"/>
      <c r="RVD3" s="735"/>
      <c r="RVE3" s="735"/>
      <c r="RVF3" s="735"/>
      <c r="RVG3" s="735"/>
      <c r="RVH3" s="735"/>
      <c r="RVI3" s="735"/>
      <c r="RVJ3" s="735"/>
      <c r="RVK3" s="735"/>
      <c r="RVL3" s="735"/>
      <c r="RVM3" s="735"/>
      <c r="RVN3" s="735"/>
      <c r="RVO3" s="735"/>
      <c r="RVP3" s="735"/>
      <c r="RVQ3" s="735"/>
      <c r="RVR3" s="735"/>
      <c r="RVS3" s="735"/>
      <c r="RVT3" s="735"/>
      <c r="RVU3" s="735"/>
      <c r="RVV3" s="735"/>
      <c r="RVW3" s="735"/>
      <c r="RVX3" s="735"/>
      <c r="RVY3" s="735"/>
      <c r="RVZ3" s="735"/>
      <c r="RWA3" s="735"/>
      <c r="RWB3" s="735"/>
      <c r="RWC3" s="735"/>
      <c r="RWD3" s="735"/>
      <c r="RWE3" s="735"/>
      <c r="RWF3" s="735"/>
      <c r="RWG3" s="735"/>
      <c r="RWH3" s="735"/>
      <c r="RWI3" s="735"/>
      <c r="RWJ3" s="735"/>
      <c r="RWK3" s="735"/>
      <c r="RWL3" s="735"/>
      <c r="RWM3" s="735"/>
      <c r="RWN3" s="735"/>
      <c r="RWO3" s="735"/>
      <c r="RWP3" s="735"/>
      <c r="RWQ3" s="735"/>
      <c r="RWR3" s="735"/>
      <c r="RWS3" s="735"/>
      <c r="RWT3" s="735"/>
      <c r="RWU3" s="735"/>
      <c r="RWV3" s="735"/>
      <c r="RWW3" s="735"/>
      <c r="RWX3" s="735"/>
      <c r="RWY3" s="735"/>
      <c r="RWZ3" s="735"/>
      <c r="RXA3" s="735"/>
      <c r="RXB3" s="735"/>
      <c r="RXC3" s="735"/>
      <c r="RXD3" s="735"/>
      <c r="RXE3" s="735"/>
      <c r="RXF3" s="735"/>
      <c r="RXG3" s="735"/>
      <c r="RXH3" s="735"/>
      <c r="RXI3" s="735"/>
      <c r="RXJ3" s="735"/>
      <c r="RXK3" s="735"/>
      <c r="RXL3" s="735"/>
      <c r="RXM3" s="735"/>
      <c r="RXN3" s="735"/>
      <c r="RXO3" s="735"/>
      <c r="RXP3" s="735"/>
      <c r="RXQ3" s="735"/>
      <c r="RXR3" s="735"/>
      <c r="RXS3" s="735"/>
      <c r="RXT3" s="735"/>
      <c r="RXU3" s="735"/>
      <c r="RXV3" s="735"/>
      <c r="RXW3" s="735"/>
      <c r="RXX3" s="735"/>
      <c r="RXY3" s="735"/>
      <c r="RXZ3" s="735"/>
      <c r="RYA3" s="735"/>
      <c r="RYB3" s="735"/>
      <c r="RYC3" s="735"/>
      <c r="RYD3" s="735"/>
      <c r="RYE3" s="735"/>
      <c r="RYF3" s="735"/>
      <c r="RYG3" s="735"/>
      <c r="RYH3" s="735"/>
      <c r="RYI3" s="735"/>
      <c r="RYJ3" s="735"/>
      <c r="RYK3" s="735"/>
      <c r="RYL3" s="735"/>
      <c r="RYM3" s="735"/>
      <c r="RYN3" s="735"/>
      <c r="RYO3" s="735"/>
      <c r="RYP3" s="735"/>
      <c r="RYQ3" s="735"/>
      <c r="RYR3" s="735"/>
      <c r="RYS3" s="735"/>
      <c r="RYT3" s="735"/>
      <c r="RYU3" s="735"/>
      <c r="RYV3" s="735"/>
      <c r="RYW3" s="735"/>
      <c r="RYX3" s="735"/>
      <c r="RYY3" s="735"/>
      <c r="RYZ3" s="735"/>
      <c r="RZA3" s="735"/>
      <c r="RZB3" s="735"/>
      <c r="RZC3" s="735"/>
      <c r="RZD3" s="735"/>
      <c r="RZE3" s="735"/>
      <c r="RZF3" s="735"/>
      <c r="RZG3" s="735"/>
      <c r="RZH3" s="735"/>
      <c r="RZI3" s="735"/>
      <c r="RZJ3" s="735"/>
      <c r="RZK3" s="735"/>
      <c r="RZL3" s="735"/>
      <c r="RZM3" s="735"/>
      <c r="RZN3" s="735"/>
      <c r="RZO3" s="735"/>
      <c r="RZP3" s="735"/>
      <c r="RZQ3" s="735"/>
      <c r="RZR3" s="735"/>
      <c r="RZS3" s="735"/>
      <c r="RZT3" s="735"/>
      <c r="RZU3" s="735"/>
      <c r="RZV3" s="735"/>
      <c r="RZW3" s="735"/>
      <c r="RZX3" s="735"/>
      <c r="RZY3" s="735"/>
      <c r="RZZ3" s="735"/>
      <c r="SAA3" s="735"/>
      <c r="SAB3" s="735"/>
      <c r="SAC3" s="735"/>
      <c r="SAD3" s="735"/>
      <c r="SAE3" s="735"/>
      <c r="SAF3" s="735"/>
      <c r="SAG3" s="735"/>
      <c r="SAH3" s="735"/>
      <c r="SAI3" s="735"/>
      <c r="SAJ3" s="735"/>
      <c r="SAK3" s="735"/>
      <c r="SAL3" s="735"/>
      <c r="SAM3" s="735"/>
      <c r="SAN3" s="735"/>
      <c r="SAO3" s="735"/>
      <c r="SAP3" s="735"/>
      <c r="SAQ3" s="735"/>
      <c r="SAR3" s="735"/>
      <c r="SAS3" s="735"/>
      <c r="SAT3" s="735"/>
      <c r="SAU3" s="735"/>
      <c r="SAV3" s="735"/>
      <c r="SAW3" s="735"/>
      <c r="SAX3" s="735"/>
      <c r="SAY3" s="735"/>
      <c r="SAZ3" s="735"/>
      <c r="SBA3" s="735"/>
      <c r="SBB3" s="735"/>
      <c r="SBC3" s="735"/>
      <c r="SBD3" s="735"/>
      <c r="SBE3" s="735"/>
      <c r="SBF3" s="735"/>
      <c r="SBG3" s="735"/>
      <c r="SBH3" s="735"/>
      <c r="SBI3" s="735"/>
      <c r="SBJ3" s="735"/>
      <c r="SBK3" s="735"/>
      <c r="SBL3" s="735"/>
      <c r="SBM3" s="735"/>
      <c r="SBN3" s="735"/>
      <c r="SBO3" s="735"/>
      <c r="SBP3" s="735"/>
      <c r="SBQ3" s="735"/>
      <c r="SBR3" s="735"/>
      <c r="SBS3" s="735"/>
      <c r="SBT3" s="735"/>
      <c r="SBU3" s="735"/>
      <c r="SBV3" s="735"/>
      <c r="SBW3" s="735"/>
      <c r="SBX3" s="735"/>
      <c r="SBY3" s="735"/>
      <c r="SBZ3" s="735"/>
      <c r="SCA3" s="735"/>
      <c r="SCB3" s="735"/>
      <c r="SCC3" s="735"/>
      <c r="SCD3" s="735"/>
      <c r="SCE3" s="735"/>
      <c r="SCF3" s="735"/>
      <c r="SCG3" s="735"/>
      <c r="SCH3" s="735"/>
      <c r="SCI3" s="735"/>
      <c r="SCJ3" s="735"/>
      <c r="SCK3" s="735"/>
      <c r="SCL3" s="735"/>
      <c r="SCM3" s="735"/>
      <c r="SCN3" s="735"/>
      <c r="SCO3" s="735"/>
      <c r="SCP3" s="735"/>
      <c r="SCQ3" s="735"/>
      <c r="SCR3" s="735"/>
      <c r="SCS3" s="735"/>
      <c r="SCT3" s="735"/>
      <c r="SCU3" s="735"/>
      <c r="SCV3" s="735"/>
      <c r="SCW3" s="735"/>
      <c r="SCX3" s="735"/>
      <c r="SCY3" s="735"/>
      <c r="SCZ3" s="735"/>
      <c r="SDA3" s="735"/>
      <c r="SDB3" s="735"/>
      <c r="SDC3" s="735"/>
      <c r="SDD3" s="735"/>
      <c r="SDE3" s="735"/>
      <c r="SDF3" s="735"/>
      <c r="SDG3" s="735"/>
      <c r="SDH3" s="735"/>
      <c r="SDI3" s="735"/>
      <c r="SDJ3" s="735"/>
      <c r="SDK3" s="735"/>
      <c r="SDL3" s="735"/>
      <c r="SDM3" s="735"/>
      <c r="SDN3" s="735"/>
      <c r="SDO3" s="735"/>
      <c r="SDP3" s="735"/>
      <c r="SDQ3" s="735"/>
      <c r="SDR3" s="735"/>
      <c r="SDS3" s="735"/>
      <c r="SDT3" s="735"/>
      <c r="SDU3" s="735"/>
      <c r="SDV3" s="735"/>
      <c r="SDW3" s="735"/>
      <c r="SDX3" s="735"/>
      <c r="SDY3" s="735"/>
      <c r="SDZ3" s="735"/>
      <c r="SEA3" s="735"/>
      <c r="SEB3" s="735"/>
      <c r="SEC3" s="735"/>
      <c r="SED3" s="735"/>
      <c r="SEE3" s="735"/>
      <c r="SEF3" s="735"/>
      <c r="SEG3" s="735"/>
      <c r="SEH3" s="735"/>
      <c r="SEI3" s="735"/>
      <c r="SEJ3" s="735"/>
      <c r="SEK3" s="735"/>
      <c r="SEL3" s="735"/>
      <c r="SEM3" s="735"/>
      <c r="SEN3" s="735"/>
      <c r="SEO3" s="735"/>
      <c r="SEP3" s="735"/>
      <c r="SEQ3" s="735"/>
      <c r="SER3" s="735"/>
      <c r="SES3" s="735"/>
      <c r="SET3" s="735"/>
      <c r="SEU3" s="735"/>
      <c r="SEV3" s="735"/>
      <c r="SEW3" s="735"/>
      <c r="SEX3" s="735"/>
      <c r="SEY3" s="735"/>
      <c r="SEZ3" s="735"/>
      <c r="SFA3" s="735"/>
      <c r="SFB3" s="735"/>
      <c r="SFC3" s="735"/>
      <c r="SFD3" s="735"/>
      <c r="SFE3" s="735"/>
      <c r="SFF3" s="735"/>
      <c r="SFG3" s="735"/>
      <c r="SFH3" s="735"/>
      <c r="SFI3" s="735"/>
      <c r="SFJ3" s="735"/>
      <c r="SFK3" s="735"/>
      <c r="SFL3" s="735"/>
      <c r="SFM3" s="735"/>
      <c r="SFN3" s="735"/>
      <c r="SFO3" s="735"/>
      <c r="SFP3" s="735"/>
      <c r="SFQ3" s="735"/>
      <c r="SFR3" s="735"/>
      <c r="SFS3" s="735"/>
      <c r="SFT3" s="735"/>
      <c r="SFU3" s="735"/>
      <c r="SFV3" s="735"/>
      <c r="SFW3" s="735"/>
      <c r="SFX3" s="735"/>
      <c r="SFY3" s="735"/>
      <c r="SFZ3" s="735"/>
      <c r="SGA3" s="735"/>
      <c r="SGB3" s="735"/>
      <c r="SGC3" s="735"/>
      <c r="SGD3" s="735"/>
      <c r="SGE3" s="735"/>
      <c r="SGF3" s="735"/>
      <c r="SGG3" s="735"/>
      <c r="SGH3" s="735"/>
      <c r="SGI3" s="735"/>
      <c r="SGJ3" s="735"/>
      <c r="SGK3" s="735"/>
      <c r="SGL3" s="735"/>
      <c r="SGM3" s="735"/>
      <c r="SGN3" s="735"/>
      <c r="SGO3" s="735"/>
      <c r="SGP3" s="735"/>
      <c r="SGQ3" s="735"/>
      <c r="SGR3" s="735"/>
      <c r="SGS3" s="735"/>
      <c r="SGT3" s="735"/>
      <c r="SGU3" s="735"/>
      <c r="SGV3" s="735"/>
      <c r="SGW3" s="735"/>
      <c r="SGX3" s="735"/>
      <c r="SGY3" s="735"/>
      <c r="SGZ3" s="735"/>
      <c r="SHA3" s="735"/>
      <c r="SHB3" s="735"/>
      <c r="SHC3" s="735"/>
      <c r="SHD3" s="735"/>
      <c r="SHE3" s="735"/>
      <c r="SHF3" s="735"/>
      <c r="SHG3" s="735"/>
      <c r="SHH3" s="735"/>
      <c r="SHI3" s="735"/>
      <c r="SHJ3" s="735"/>
      <c r="SHK3" s="735"/>
      <c r="SHL3" s="735"/>
      <c r="SHM3" s="735"/>
      <c r="SHN3" s="735"/>
      <c r="SHO3" s="735"/>
      <c r="SHP3" s="735"/>
      <c r="SHQ3" s="735"/>
      <c r="SHR3" s="735"/>
      <c r="SHS3" s="735"/>
      <c r="SHT3" s="735"/>
      <c r="SHU3" s="735"/>
      <c r="SHV3" s="735"/>
      <c r="SHW3" s="735"/>
      <c r="SHX3" s="735"/>
      <c r="SHY3" s="735"/>
      <c r="SHZ3" s="735"/>
      <c r="SIA3" s="735"/>
      <c r="SIB3" s="735"/>
      <c r="SIC3" s="735"/>
      <c r="SID3" s="735"/>
      <c r="SIE3" s="735"/>
      <c r="SIF3" s="735"/>
      <c r="SIG3" s="735"/>
      <c r="SIH3" s="735"/>
      <c r="SII3" s="735"/>
      <c r="SIJ3" s="735"/>
      <c r="SIK3" s="735"/>
      <c r="SIL3" s="735"/>
      <c r="SIM3" s="735"/>
      <c r="SIN3" s="735"/>
      <c r="SIO3" s="735"/>
      <c r="SIP3" s="735"/>
      <c r="SIQ3" s="735"/>
      <c r="SIR3" s="735"/>
      <c r="SIS3" s="735"/>
      <c r="SIT3" s="735"/>
      <c r="SIU3" s="735"/>
      <c r="SIV3" s="735"/>
      <c r="SIW3" s="735"/>
      <c r="SIX3" s="735"/>
      <c r="SIY3" s="735"/>
      <c r="SIZ3" s="735"/>
      <c r="SJA3" s="735"/>
      <c r="SJB3" s="735"/>
      <c r="SJC3" s="735"/>
      <c r="SJD3" s="735"/>
      <c r="SJE3" s="735"/>
      <c r="SJF3" s="735"/>
      <c r="SJG3" s="735"/>
      <c r="SJH3" s="735"/>
      <c r="SJI3" s="735"/>
      <c r="SJJ3" s="735"/>
      <c r="SJK3" s="735"/>
      <c r="SJL3" s="735"/>
      <c r="SJM3" s="735"/>
      <c r="SJN3" s="735"/>
      <c r="SJO3" s="735"/>
      <c r="SJP3" s="735"/>
      <c r="SJQ3" s="735"/>
      <c r="SJR3" s="735"/>
      <c r="SJS3" s="735"/>
      <c r="SJT3" s="735"/>
      <c r="SJU3" s="735"/>
      <c r="SJV3" s="735"/>
      <c r="SJW3" s="735"/>
      <c r="SJX3" s="735"/>
      <c r="SJY3" s="735"/>
      <c r="SJZ3" s="735"/>
      <c r="SKA3" s="735"/>
      <c r="SKB3" s="735"/>
      <c r="SKC3" s="735"/>
      <c r="SKD3" s="735"/>
      <c r="SKE3" s="735"/>
      <c r="SKF3" s="735"/>
      <c r="SKG3" s="735"/>
      <c r="SKH3" s="735"/>
      <c r="SKI3" s="735"/>
      <c r="SKJ3" s="735"/>
      <c r="SKK3" s="735"/>
      <c r="SKL3" s="735"/>
      <c r="SKM3" s="735"/>
      <c r="SKN3" s="735"/>
      <c r="SKO3" s="735"/>
      <c r="SKP3" s="735"/>
      <c r="SKQ3" s="735"/>
      <c r="SKR3" s="735"/>
      <c r="SKS3" s="735"/>
      <c r="SKT3" s="735"/>
      <c r="SKU3" s="735"/>
      <c r="SKV3" s="735"/>
      <c r="SKW3" s="735"/>
      <c r="SKX3" s="735"/>
      <c r="SKY3" s="735"/>
      <c r="SKZ3" s="735"/>
      <c r="SLA3" s="735"/>
      <c r="SLB3" s="735"/>
      <c r="SLC3" s="735"/>
      <c r="SLD3" s="735"/>
      <c r="SLE3" s="735"/>
      <c r="SLF3" s="735"/>
      <c r="SLG3" s="735"/>
      <c r="SLH3" s="735"/>
      <c r="SLI3" s="735"/>
      <c r="SLJ3" s="735"/>
      <c r="SLK3" s="735"/>
      <c r="SLL3" s="735"/>
      <c r="SLM3" s="735"/>
      <c r="SLN3" s="735"/>
      <c r="SLO3" s="735"/>
      <c r="SLP3" s="735"/>
      <c r="SLQ3" s="735"/>
      <c r="SLR3" s="735"/>
      <c r="SLS3" s="735"/>
      <c r="SLT3" s="735"/>
      <c r="SLU3" s="735"/>
      <c r="SLV3" s="735"/>
      <c r="SLW3" s="735"/>
      <c r="SLX3" s="735"/>
      <c r="SLY3" s="735"/>
      <c r="SLZ3" s="735"/>
      <c r="SMA3" s="735"/>
      <c r="SMB3" s="735"/>
      <c r="SMC3" s="735"/>
      <c r="SMD3" s="735"/>
      <c r="SME3" s="735"/>
      <c r="SMF3" s="735"/>
      <c r="SMG3" s="735"/>
      <c r="SMH3" s="735"/>
      <c r="SMI3" s="735"/>
      <c r="SMJ3" s="735"/>
      <c r="SMK3" s="735"/>
      <c r="SML3" s="735"/>
      <c r="SMM3" s="735"/>
      <c r="SMN3" s="735"/>
      <c r="SMO3" s="735"/>
      <c r="SMP3" s="735"/>
      <c r="SMQ3" s="735"/>
      <c r="SMR3" s="735"/>
      <c r="SMS3" s="735"/>
      <c r="SMT3" s="735"/>
      <c r="SMU3" s="735"/>
      <c r="SMV3" s="735"/>
      <c r="SMW3" s="735"/>
      <c r="SMX3" s="735"/>
      <c r="SMY3" s="735"/>
      <c r="SMZ3" s="735"/>
      <c r="SNA3" s="735"/>
      <c r="SNB3" s="735"/>
      <c r="SNC3" s="735"/>
      <c r="SND3" s="735"/>
      <c r="SNE3" s="735"/>
      <c r="SNF3" s="735"/>
      <c r="SNG3" s="735"/>
      <c r="SNH3" s="735"/>
      <c r="SNI3" s="735"/>
      <c r="SNJ3" s="735"/>
      <c r="SNK3" s="735"/>
      <c r="SNL3" s="735"/>
      <c r="SNM3" s="735"/>
      <c r="SNN3" s="735"/>
      <c r="SNO3" s="735"/>
      <c r="SNP3" s="735"/>
      <c r="SNQ3" s="735"/>
      <c r="SNR3" s="735"/>
      <c r="SNS3" s="735"/>
      <c r="SNT3" s="735"/>
      <c r="SNU3" s="735"/>
      <c r="SNV3" s="735"/>
      <c r="SNW3" s="735"/>
      <c r="SNX3" s="735"/>
      <c r="SNY3" s="735"/>
      <c r="SNZ3" s="735"/>
      <c r="SOA3" s="735"/>
      <c r="SOB3" s="735"/>
      <c r="SOC3" s="735"/>
      <c r="SOD3" s="735"/>
      <c r="SOE3" s="735"/>
      <c r="SOF3" s="735"/>
      <c r="SOG3" s="735"/>
      <c r="SOH3" s="735"/>
      <c r="SOI3" s="735"/>
      <c r="SOJ3" s="735"/>
      <c r="SOK3" s="735"/>
      <c r="SOL3" s="735"/>
      <c r="SOM3" s="735"/>
      <c r="SON3" s="735"/>
      <c r="SOO3" s="735"/>
      <c r="SOP3" s="735"/>
      <c r="SOQ3" s="735"/>
      <c r="SOR3" s="735"/>
      <c r="SOS3" s="735"/>
      <c r="SOT3" s="735"/>
      <c r="SOU3" s="735"/>
      <c r="SOV3" s="735"/>
      <c r="SOW3" s="735"/>
      <c r="SOX3" s="735"/>
      <c r="SOY3" s="735"/>
      <c r="SOZ3" s="735"/>
      <c r="SPA3" s="735"/>
      <c r="SPB3" s="735"/>
      <c r="SPC3" s="735"/>
      <c r="SPD3" s="735"/>
      <c r="SPE3" s="735"/>
      <c r="SPF3" s="735"/>
      <c r="SPG3" s="735"/>
      <c r="SPH3" s="735"/>
      <c r="SPI3" s="735"/>
      <c r="SPJ3" s="735"/>
      <c r="SPK3" s="735"/>
      <c r="SPL3" s="735"/>
      <c r="SPM3" s="735"/>
      <c r="SPN3" s="735"/>
      <c r="SPO3" s="735"/>
      <c r="SPP3" s="735"/>
      <c r="SPQ3" s="735"/>
      <c r="SPR3" s="735"/>
      <c r="SPS3" s="735"/>
      <c r="SPT3" s="735"/>
      <c r="SPU3" s="735"/>
      <c r="SPV3" s="735"/>
      <c r="SPW3" s="735"/>
      <c r="SPX3" s="735"/>
      <c r="SPY3" s="735"/>
      <c r="SPZ3" s="735"/>
      <c r="SQA3" s="735"/>
      <c r="SQB3" s="735"/>
      <c r="SQC3" s="735"/>
      <c r="SQD3" s="735"/>
      <c r="SQE3" s="735"/>
      <c r="SQF3" s="735"/>
      <c r="SQG3" s="735"/>
      <c r="SQH3" s="735"/>
      <c r="SQI3" s="735"/>
      <c r="SQJ3" s="735"/>
      <c r="SQK3" s="735"/>
      <c r="SQL3" s="735"/>
      <c r="SQM3" s="735"/>
      <c r="SQN3" s="735"/>
      <c r="SQO3" s="735"/>
      <c r="SQP3" s="735"/>
      <c r="SQQ3" s="735"/>
      <c r="SQR3" s="735"/>
      <c r="SQS3" s="735"/>
      <c r="SQT3" s="735"/>
      <c r="SQU3" s="735"/>
      <c r="SQV3" s="735"/>
      <c r="SQW3" s="735"/>
      <c r="SQX3" s="735"/>
      <c r="SQY3" s="735"/>
      <c r="SQZ3" s="735"/>
      <c r="SRA3" s="735"/>
      <c r="SRB3" s="735"/>
      <c r="SRC3" s="735"/>
      <c r="SRD3" s="735"/>
      <c r="SRE3" s="735"/>
      <c r="SRF3" s="735"/>
      <c r="SRG3" s="735"/>
      <c r="SRH3" s="735"/>
      <c r="SRI3" s="735"/>
      <c r="SRJ3" s="735"/>
      <c r="SRK3" s="735"/>
      <c r="SRL3" s="735"/>
      <c r="SRM3" s="735"/>
      <c r="SRN3" s="735"/>
      <c r="SRO3" s="735"/>
      <c r="SRP3" s="735"/>
      <c r="SRQ3" s="735"/>
      <c r="SRR3" s="735"/>
      <c r="SRS3" s="735"/>
      <c r="SRT3" s="735"/>
      <c r="SRU3" s="735"/>
      <c r="SRV3" s="735"/>
      <c r="SRW3" s="735"/>
      <c r="SRX3" s="735"/>
      <c r="SRY3" s="735"/>
      <c r="SRZ3" s="735"/>
      <c r="SSA3" s="735"/>
      <c r="SSB3" s="735"/>
      <c r="SSC3" s="735"/>
      <c r="SSD3" s="735"/>
      <c r="SSE3" s="735"/>
      <c r="SSF3" s="735"/>
      <c r="SSG3" s="735"/>
      <c r="SSH3" s="735"/>
      <c r="SSI3" s="735"/>
      <c r="SSJ3" s="735"/>
      <c r="SSK3" s="735"/>
      <c r="SSL3" s="735"/>
      <c r="SSM3" s="735"/>
      <c r="SSN3" s="735"/>
      <c r="SSO3" s="735"/>
      <c r="SSP3" s="735"/>
      <c r="SSQ3" s="735"/>
      <c r="SSR3" s="735"/>
      <c r="SSS3" s="735"/>
      <c r="SST3" s="735"/>
      <c r="SSU3" s="735"/>
      <c r="SSV3" s="735"/>
      <c r="SSW3" s="735"/>
      <c r="SSX3" s="735"/>
      <c r="SSY3" s="735"/>
      <c r="SSZ3" s="735"/>
      <c r="STA3" s="735"/>
      <c r="STB3" s="735"/>
      <c r="STC3" s="735"/>
      <c r="STD3" s="735"/>
      <c r="STE3" s="735"/>
      <c r="STF3" s="735"/>
      <c r="STG3" s="735"/>
      <c r="STH3" s="735"/>
      <c r="STI3" s="735"/>
      <c r="STJ3" s="735"/>
      <c r="STK3" s="735"/>
      <c r="STL3" s="735"/>
      <c r="STM3" s="735"/>
      <c r="STN3" s="735"/>
      <c r="STO3" s="735"/>
      <c r="STP3" s="735"/>
      <c r="STQ3" s="735"/>
      <c r="STR3" s="735"/>
      <c r="STS3" s="735"/>
      <c r="STT3" s="735"/>
      <c r="STU3" s="735"/>
      <c r="STV3" s="735"/>
      <c r="STW3" s="735"/>
      <c r="STX3" s="735"/>
      <c r="STY3" s="735"/>
      <c r="STZ3" s="735"/>
      <c r="SUA3" s="735"/>
      <c r="SUB3" s="735"/>
      <c r="SUC3" s="735"/>
      <c r="SUD3" s="735"/>
      <c r="SUE3" s="735"/>
      <c r="SUF3" s="735"/>
      <c r="SUG3" s="735"/>
      <c r="SUH3" s="735"/>
      <c r="SUI3" s="735"/>
      <c r="SUJ3" s="735"/>
      <c r="SUK3" s="735"/>
      <c r="SUL3" s="735"/>
      <c r="SUM3" s="735"/>
      <c r="SUN3" s="735"/>
      <c r="SUO3" s="735"/>
      <c r="SUP3" s="735"/>
      <c r="SUQ3" s="735"/>
      <c r="SUR3" s="735"/>
      <c r="SUS3" s="735"/>
      <c r="SUT3" s="735"/>
      <c r="SUU3" s="735"/>
      <c r="SUV3" s="735"/>
      <c r="SUW3" s="735"/>
      <c r="SUX3" s="735"/>
      <c r="SUY3" s="735"/>
      <c r="SUZ3" s="735"/>
      <c r="SVA3" s="735"/>
      <c r="SVB3" s="735"/>
      <c r="SVC3" s="735"/>
      <c r="SVD3" s="735"/>
      <c r="SVE3" s="735"/>
      <c r="SVF3" s="735"/>
      <c r="SVG3" s="735"/>
      <c r="SVH3" s="735"/>
      <c r="SVI3" s="735"/>
      <c r="SVJ3" s="735"/>
      <c r="SVK3" s="735"/>
      <c r="SVL3" s="735"/>
      <c r="SVM3" s="735"/>
      <c r="SVN3" s="735"/>
      <c r="SVO3" s="735"/>
      <c r="SVP3" s="735"/>
      <c r="SVQ3" s="735"/>
      <c r="SVR3" s="735"/>
      <c r="SVS3" s="735"/>
      <c r="SVT3" s="735"/>
      <c r="SVU3" s="735"/>
      <c r="SVV3" s="735"/>
      <c r="SVW3" s="735"/>
      <c r="SVX3" s="735"/>
      <c r="SVY3" s="735"/>
      <c r="SVZ3" s="735"/>
      <c r="SWA3" s="735"/>
      <c r="SWB3" s="735"/>
      <c r="SWC3" s="735"/>
      <c r="SWD3" s="735"/>
      <c r="SWE3" s="735"/>
      <c r="SWF3" s="735"/>
      <c r="SWG3" s="735"/>
      <c r="SWH3" s="735"/>
      <c r="SWI3" s="735"/>
      <c r="SWJ3" s="735"/>
      <c r="SWK3" s="735"/>
      <c r="SWL3" s="735"/>
      <c r="SWM3" s="735"/>
      <c r="SWN3" s="735"/>
      <c r="SWO3" s="735"/>
      <c r="SWP3" s="735"/>
      <c r="SWQ3" s="735"/>
      <c r="SWR3" s="735"/>
      <c r="SWS3" s="735"/>
      <c r="SWT3" s="735"/>
      <c r="SWU3" s="735"/>
      <c r="SWV3" s="735"/>
      <c r="SWW3" s="735"/>
      <c r="SWX3" s="735"/>
      <c r="SWY3" s="735"/>
      <c r="SWZ3" s="735"/>
      <c r="SXA3" s="735"/>
      <c r="SXB3" s="735"/>
      <c r="SXC3" s="735"/>
      <c r="SXD3" s="735"/>
      <c r="SXE3" s="735"/>
      <c r="SXF3" s="735"/>
      <c r="SXG3" s="735"/>
      <c r="SXH3" s="735"/>
      <c r="SXI3" s="735"/>
      <c r="SXJ3" s="735"/>
      <c r="SXK3" s="735"/>
      <c r="SXL3" s="735"/>
      <c r="SXM3" s="735"/>
      <c r="SXN3" s="735"/>
      <c r="SXO3" s="735"/>
      <c r="SXP3" s="735"/>
      <c r="SXQ3" s="735"/>
      <c r="SXR3" s="735"/>
      <c r="SXS3" s="735"/>
      <c r="SXT3" s="735"/>
      <c r="SXU3" s="735"/>
      <c r="SXV3" s="735"/>
      <c r="SXW3" s="735"/>
      <c r="SXX3" s="735"/>
      <c r="SXY3" s="735"/>
      <c r="SXZ3" s="735"/>
      <c r="SYA3" s="735"/>
      <c r="SYB3" s="735"/>
      <c r="SYC3" s="735"/>
      <c r="SYD3" s="735"/>
      <c r="SYE3" s="735"/>
      <c r="SYF3" s="735"/>
      <c r="SYG3" s="735"/>
      <c r="SYH3" s="735"/>
      <c r="SYI3" s="735"/>
      <c r="SYJ3" s="735"/>
      <c r="SYK3" s="735"/>
      <c r="SYL3" s="735"/>
      <c r="SYM3" s="735"/>
      <c r="SYN3" s="735"/>
      <c r="SYO3" s="735"/>
      <c r="SYP3" s="735"/>
      <c r="SYQ3" s="735"/>
      <c r="SYR3" s="735"/>
      <c r="SYS3" s="735"/>
      <c r="SYT3" s="735"/>
      <c r="SYU3" s="735"/>
      <c r="SYV3" s="735"/>
      <c r="SYW3" s="735"/>
      <c r="SYX3" s="735"/>
      <c r="SYY3" s="735"/>
      <c r="SYZ3" s="735"/>
      <c r="SZA3" s="735"/>
      <c r="SZB3" s="735"/>
      <c r="SZC3" s="735"/>
      <c r="SZD3" s="735"/>
      <c r="SZE3" s="735"/>
      <c r="SZF3" s="735"/>
      <c r="SZG3" s="735"/>
      <c r="SZH3" s="735"/>
      <c r="SZI3" s="735"/>
      <c r="SZJ3" s="735"/>
      <c r="SZK3" s="735"/>
      <c r="SZL3" s="735"/>
      <c r="SZM3" s="735"/>
      <c r="SZN3" s="735"/>
      <c r="SZO3" s="735"/>
      <c r="SZP3" s="735"/>
      <c r="SZQ3" s="735"/>
      <c r="SZR3" s="735"/>
      <c r="SZS3" s="735"/>
      <c r="SZT3" s="735"/>
      <c r="SZU3" s="735"/>
      <c r="SZV3" s="735"/>
      <c r="SZW3" s="735"/>
      <c r="SZX3" s="735"/>
      <c r="SZY3" s="735"/>
      <c r="SZZ3" s="735"/>
      <c r="TAA3" s="735"/>
      <c r="TAB3" s="735"/>
      <c r="TAC3" s="735"/>
      <c r="TAD3" s="735"/>
      <c r="TAE3" s="735"/>
      <c r="TAF3" s="735"/>
      <c r="TAG3" s="735"/>
      <c r="TAH3" s="735"/>
      <c r="TAI3" s="735"/>
      <c r="TAJ3" s="735"/>
      <c r="TAK3" s="735"/>
      <c r="TAL3" s="735"/>
      <c r="TAM3" s="735"/>
      <c r="TAN3" s="735"/>
      <c r="TAO3" s="735"/>
      <c r="TAP3" s="735"/>
      <c r="TAQ3" s="735"/>
      <c r="TAR3" s="735"/>
      <c r="TAS3" s="735"/>
      <c r="TAT3" s="735"/>
      <c r="TAU3" s="735"/>
      <c r="TAV3" s="735"/>
      <c r="TAW3" s="735"/>
      <c r="TAX3" s="735"/>
      <c r="TAY3" s="735"/>
      <c r="TAZ3" s="735"/>
      <c r="TBA3" s="735"/>
      <c r="TBB3" s="735"/>
      <c r="TBC3" s="735"/>
      <c r="TBD3" s="735"/>
      <c r="TBE3" s="735"/>
      <c r="TBF3" s="735"/>
      <c r="TBG3" s="735"/>
      <c r="TBH3" s="735"/>
      <c r="TBI3" s="735"/>
      <c r="TBJ3" s="735"/>
      <c r="TBK3" s="735"/>
      <c r="TBL3" s="735"/>
      <c r="TBM3" s="735"/>
      <c r="TBN3" s="735"/>
      <c r="TBO3" s="735"/>
      <c r="TBP3" s="735"/>
      <c r="TBQ3" s="735"/>
      <c r="TBR3" s="735"/>
      <c r="TBS3" s="735"/>
      <c r="TBT3" s="735"/>
      <c r="TBU3" s="735"/>
      <c r="TBV3" s="735"/>
      <c r="TBW3" s="735"/>
      <c r="TBX3" s="735"/>
      <c r="TBY3" s="735"/>
      <c r="TBZ3" s="735"/>
      <c r="TCA3" s="735"/>
      <c r="TCB3" s="735"/>
      <c r="TCC3" s="735"/>
      <c r="TCD3" s="735"/>
      <c r="TCE3" s="735"/>
      <c r="TCF3" s="735"/>
      <c r="TCG3" s="735"/>
      <c r="TCH3" s="735"/>
      <c r="TCI3" s="735"/>
      <c r="TCJ3" s="735"/>
      <c r="TCK3" s="735"/>
      <c r="TCL3" s="735"/>
      <c r="TCM3" s="735"/>
      <c r="TCN3" s="735"/>
      <c r="TCO3" s="735"/>
      <c r="TCP3" s="735"/>
      <c r="TCQ3" s="735"/>
      <c r="TCR3" s="735"/>
      <c r="TCS3" s="735"/>
      <c r="TCT3" s="735"/>
      <c r="TCU3" s="735"/>
      <c r="TCV3" s="735"/>
      <c r="TCW3" s="735"/>
      <c r="TCX3" s="735"/>
      <c r="TCY3" s="735"/>
      <c r="TCZ3" s="735"/>
      <c r="TDA3" s="735"/>
      <c r="TDB3" s="735"/>
      <c r="TDC3" s="735"/>
      <c r="TDD3" s="735"/>
      <c r="TDE3" s="735"/>
      <c r="TDF3" s="735"/>
      <c r="TDG3" s="735"/>
      <c r="TDH3" s="735"/>
      <c r="TDI3" s="735"/>
      <c r="TDJ3" s="735"/>
      <c r="TDK3" s="735"/>
      <c r="TDL3" s="735"/>
      <c r="TDM3" s="735"/>
      <c r="TDN3" s="735"/>
      <c r="TDO3" s="735"/>
      <c r="TDP3" s="735"/>
      <c r="TDQ3" s="735"/>
      <c r="TDR3" s="735"/>
      <c r="TDS3" s="735"/>
      <c r="TDT3" s="735"/>
      <c r="TDU3" s="735"/>
      <c r="TDV3" s="735"/>
      <c r="TDW3" s="735"/>
      <c r="TDX3" s="735"/>
      <c r="TDY3" s="735"/>
      <c r="TDZ3" s="735"/>
      <c r="TEA3" s="735"/>
      <c r="TEB3" s="735"/>
      <c r="TEC3" s="735"/>
      <c r="TED3" s="735"/>
      <c r="TEE3" s="735"/>
      <c r="TEF3" s="735"/>
      <c r="TEG3" s="735"/>
      <c r="TEH3" s="735"/>
      <c r="TEI3" s="735"/>
      <c r="TEJ3" s="735"/>
      <c r="TEK3" s="735"/>
      <c r="TEL3" s="735"/>
      <c r="TEM3" s="735"/>
      <c r="TEN3" s="735"/>
      <c r="TEO3" s="735"/>
      <c r="TEP3" s="735"/>
      <c r="TEQ3" s="735"/>
      <c r="TER3" s="735"/>
      <c r="TES3" s="735"/>
      <c r="TET3" s="735"/>
      <c r="TEU3" s="735"/>
      <c r="TEV3" s="735"/>
      <c r="TEW3" s="735"/>
      <c r="TEX3" s="735"/>
      <c r="TEY3" s="735"/>
      <c r="TEZ3" s="735"/>
      <c r="TFA3" s="735"/>
      <c r="TFB3" s="735"/>
      <c r="TFC3" s="735"/>
      <c r="TFD3" s="735"/>
      <c r="TFE3" s="735"/>
      <c r="TFF3" s="735"/>
      <c r="TFG3" s="735"/>
      <c r="TFH3" s="735"/>
      <c r="TFI3" s="735"/>
      <c r="TFJ3" s="735"/>
      <c r="TFK3" s="735"/>
      <c r="TFL3" s="735"/>
      <c r="TFM3" s="735"/>
      <c r="TFN3" s="735"/>
      <c r="TFO3" s="735"/>
      <c r="TFP3" s="735"/>
      <c r="TFQ3" s="735"/>
      <c r="TFR3" s="735"/>
      <c r="TFS3" s="735"/>
      <c r="TFT3" s="735"/>
      <c r="TFU3" s="735"/>
      <c r="TFV3" s="735"/>
      <c r="TFW3" s="735"/>
      <c r="TFX3" s="735"/>
      <c r="TFY3" s="735"/>
      <c r="TFZ3" s="735"/>
      <c r="TGA3" s="735"/>
      <c r="TGB3" s="735"/>
      <c r="TGC3" s="735"/>
      <c r="TGD3" s="735"/>
      <c r="TGE3" s="735"/>
      <c r="TGF3" s="735"/>
      <c r="TGG3" s="735"/>
      <c r="TGH3" s="735"/>
      <c r="TGI3" s="735"/>
      <c r="TGJ3" s="735"/>
      <c r="TGK3" s="735"/>
      <c r="TGL3" s="735"/>
      <c r="TGM3" s="735"/>
      <c r="TGN3" s="735"/>
      <c r="TGO3" s="735"/>
      <c r="TGP3" s="735"/>
      <c r="TGQ3" s="735"/>
      <c r="TGR3" s="735"/>
      <c r="TGS3" s="735"/>
      <c r="TGT3" s="735"/>
      <c r="TGU3" s="735"/>
      <c r="TGV3" s="735"/>
      <c r="TGW3" s="735"/>
      <c r="TGX3" s="735"/>
      <c r="TGY3" s="735"/>
      <c r="TGZ3" s="735"/>
      <c r="THA3" s="735"/>
      <c r="THB3" s="735"/>
      <c r="THC3" s="735"/>
      <c r="THD3" s="735"/>
      <c r="THE3" s="735"/>
      <c r="THF3" s="735"/>
      <c r="THG3" s="735"/>
      <c r="THH3" s="735"/>
      <c r="THI3" s="735"/>
      <c r="THJ3" s="735"/>
      <c r="THK3" s="735"/>
      <c r="THL3" s="735"/>
      <c r="THM3" s="735"/>
      <c r="THN3" s="735"/>
      <c r="THO3" s="735"/>
      <c r="THP3" s="735"/>
      <c r="THQ3" s="735"/>
      <c r="THR3" s="735"/>
      <c r="THS3" s="735"/>
      <c r="THT3" s="735"/>
      <c r="THU3" s="735"/>
      <c r="THV3" s="735"/>
      <c r="THW3" s="735"/>
      <c r="THX3" s="735"/>
      <c r="THY3" s="735"/>
      <c r="THZ3" s="735"/>
      <c r="TIA3" s="735"/>
      <c r="TIB3" s="735"/>
      <c r="TIC3" s="735"/>
      <c r="TID3" s="735"/>
      <c r="TIE3" s="735"/>
      <c r="TIF3" s="735"/>
      <c r="TIG3" s="735"/>
      <c r="TIH3" s="735"/>
      <c r="TII3" s="735"/>
      <c r="TIJ3" s="735"/>
      <c r="TIK3" s="735"/>
      <c r="TIL3" s="735"/>
      <c r="TIM3" s="735"/>
      <c r="TIN3" s="735"/>
      <c r="TIO3" s="735"/>
      <c r="TIP3" s="735"/>
      <c r="TIQ3" s="735"/>
      <c r="TIR3" s="735"/>
      <c r="TIS3" s="735"/>
      <c r="TIT3" s="735"/>
      <c r="TIU3" s="735"/>
      <c r="TIV3" s="735"/>
      <c r="TIW3" s="735"/>
      <c r="TIX3" s="735"/>
      <c r="TIY3" s="735"/>
      <c r="TIZ3" s="735"/>
      <c r="TJA3" s="735"/>
      <c r="TJB3" s="735"/>
      <c r="TJC3" s="735"/>
      <c r="TJD3" s="735"/>
      <c r="TJE3" s="735"/>
      <c r="TJF3" s="735"/>
      <c r="TJG3" s="735"/>
      <c r="TJH3" s="735"/>
      <c r="TJI3" s="735"/>
      <c r="TJJ3" s="735"/>
      <c r="TJK3" s="735"/>
      <c r="TJL3" s="735"/>
      <c r="TJM3" s="735"/>
      <c r="TJN3" s="735"/>
      <c r="TJO3" s="735"/>
      <c r="TJP3" s="735"/>
      <c r="TJQ3" s="735"/>
      <c r="TJR3" s="735"/>
      <c r="TJS3" s="735"/>
      <c r="TJT3" s="735"/>
      <c r="TJU3" s="735"/>
      <c r="TJV3" s="735"/>
      <c r="TJW3" s="735"/>
      <c r="TJX3" s="735"/>
      <c r="TJY3" s="735"/>
      <c r="TJZ3" s="735"/>
      <c r="TKA3" s="735"/>
      <c r="TKB3" s="735"/>
      <c r="TKC3" s="735"/>
      <c r="TKD3" s="735"/>
      <c r="TKE3" s="735"/>
      <c r="TKF3" s="735"/>
      <c r="TKG3" s="735"/>
      <c r="TKH3" s="735"/>
      <c r="TKI3" s="735"/>
      <c r="TKJ3" s="735"/>
      <c r="TKK3" s="735"/>
      <c r="TKL3" s="735"/>
      <c r="TKM3" s="735"/>
      <c r="TKN3" s="735"/>
      <c r="TKO3" s="735"/>
      <c r="TKP3" s="735"/>
      <c r="TKQ3" s="735"/>
      <c r="TKR3" s="735"/>
      <c r="TKS3" s="735"/>
      <c r="TKT3" s="735"/>
      <c r="TKU3" s="735"/>
      <c r="TKV3" s="735"/>
      <c r="TKW3" s="735"/>
      <c r="TKX3" s="735"/>
      <c r="TKY3" s="735"/>
      <c r="TKZ3" s="735"/>
      <c r="TLA3" s="735"/>
      <c r="TLB3" s="735"/>
      <c r="TLC3" s="735"/>
      <c r="TLD3" s="735"/>
      <c r="TLE3" s="735"/>
      <c r="TLF3" s="735"/>
      <c r="TLG3" s="735"/>
      <c r="TLH3" s="735"/>
      <c r="TLI3" s="735"/>
      <c r="TLJ3" s="735"/>
      <c r="TLK3" s="735"/>
      <c r="TLL3" s="735"/>
      <c r="TLM3" s="735"/>
      <c r="TLN3" s="735"/>
      <c r="TLO3" s="735"/>
      <c r="TLP3" s="735"/>
      <c r="TLQ3" s="735"/>
      <c r="TLR3" s="735"/>
      <c r="TLS3" s="735"/>
      <c r="TLT3" s="735"/>
      <c r="TLU3" s="735"/>
      <c r="TLV3" s="735"/>
      <c r="TLW3" s="735"/>
      <c r="TLX3" s="735"/>
      <c r="TLY3" s="735"/>
      <c r="TLZ3" s="735"/>
      <c r="TMA3" s="735"/>
      <c r="TMB3" s="735"/>
      <c r="TMC3" s="735"/>
      <c r="TMD3" s="735"/>
      <c r="TME3" s="735"/>
      <c r="TMF3" s="735"/>
      <c r="TMG3" s="735"/>
      <c r="TMH3" s="735"/>
      <c r="TMI3" s="735"/>
      <c r="TMJ3" s="735"/>
      <c r="TMK3" s="735"/>
      <c r="TML3" s="735"/>
      <c r="TMM3" s="735"/>
      <c r="TMN3" s="735"/>
      <c r="TMO3" s="735"/>
      <c r="TMP3" s="735"/>
      <c r="TMQ3" s="735"/>
      <c r="TMR3" s="735"/>
      <c r="TMS3" s="735"/>
      <c r="TMT3" s="735"/>
      <c r="TMU3" s="735"/>
      <c r="TMV3" s="735"/>
      <c r="TMW3" s="735"/>
      <c r="TMX3" s="735"/>
      <c r="TMY3" s="735"/>
      <c r="TMZ3" s="735"/>
      <c r="TNA3" s="735"/>
      <c r="TNB3" s="735"/>
      <c r="TNC3" s="735"/>
      <c r="TND3" s="735"/>
      <c r="TNE3" s="735"/>
      <c r="TNF3" s="735"/>
      <c r="TNG3" s="735"/>
      <c r="TNH3" s="735"/>
      <c r="TNI3" s="735"/>
      <c r="TNJ3" s="735"/>
      <c r="TNK3" s="735"/>
      <c r="TNL3" s="735"/>
      <c r="TNM3" s="735"/>
      <c r="TNN3" s="735"/>
      <c r="TNO3" s="735"/>
      <c r="TNP3" s="735"/>
      <c r="TNQ3" s="735"/>
      <c r="TNR3" s="735"/>
      <c r="TNS3" s="735"/>
      <c r="TNT3" s="735"/>
      <c r="TNU3" s="735"/>
      <c r="TNV3" s="735"/>
      <c r="TNW3" s="735"/>
      <c r="TNX3" s="735"/>
      <c r="TNY3" s="735"/>
      <c r="TNZ3" s="735"/>
      <c r="TOA3" s="735"/>
      <c r="TOB3" s="735"/>
      <c r="TOC3" s="735"/>
      <c r="TOD3" s="735"/>
      <c r="TOE3" s="735"/>
      <c r="TOF3" s="735"/>
      <c r="TOG3" s="735"/>
      <c r="TOH3" s="735"/>
      <c r="TOI3" s="735"/>
      <c r="TOJ3" s="735"/>
      <c r="TOK3" s="735"/>
      <c r="TOL3" s="735"/>
      <c r="TOM3" s="735"/>
      <c r="TON3" s="735"/>
      <c r="TOO3" s="735"/>
      <c r="TOP3" s="735"/>
      <c r="TOQ3" s="735"/>
      <c r="TOR3" s="735"/>
      <c r="TOS3" s="735"/>
      <c r="TOT3" s="735"/>
      <c r="TOU3" s="735"/>
      <c r="TOV3" s="735"/>
      <c r="TOW3" s="735"/>
      <c r="TOX3" s="735"/>
      <c r="TOY3" s="735"/>
      <c r="TOZ3" s="735"/>
      <c r="TPA3" s="735"/>
      <c r="TPB3" s="735"/>
      <c r="TPC3" s="735"/>
      <c r="TPD3" s="735"/>
      <c r="TPE3" s="735"/>
      <c r="TPF3" s="735"/>
      <c r="TPG3" s="735"/>
      <c r="TPH3" s="735"/>
      <c r="TPI3" s="735"/>
      <c r="TPJ3" s="735"/>
      <c r="TPK3" s="735"/>
      <c r="TPL3" s="735"/>
      <c r="TPM3" s="735"/>
      <c r="TPN3" s="735"/>
      <c r="TPO3" s="735"/>
      <c r="TPP3" s="735"/>
      <c r="TPQ3" s="735"/>
      <c r="TPR3" s="735"/>
      <c r="TPS3" s="735"/>
      <c r="TPT3" s="735"/>
      <c r="TPU3" s="735"/>
      <c r="TPV3" s="735"/>
      <c r="TPW3" s="735"/>
      <c r="TPX3" s="735"/>
      <c r="TPY3" s="735"/>
      <c r="TPZ3" s="735"/>
      <c r="TQA3" s="735"/>
      <c r="TQB3" s="735"/>
      <c r="TQC3" s="735"/>
      <c r="TQD3" s="735"/>
      <c r="TQE3" s="735"/>
      <c r="TQF3" s="735"/>
      <c r="TQG3" s="735"/>
      <c r="TQH3" s="735"/>
      <c r="TQI3" s="735"/>
      <c r="TQJ3" s="735"/>
      <c r="TQK3" s="735"/>
      <c r="TQL3" s="735"/>
      <c r="TQM3" s="735"/>
      <c r="TQN3" s="735"/>
      <c r="TQO3" s="735"/>
      <c r="TQP3" s="735"/>
      <c r="TQQ3" s="735"/>
      <c r="TQR3" s="735"/>
      <c r="TQS3" s="735"/>
      <c r="TQT3" s="735"/>
      <c r="TQU3" s="735"/>
      <c r="TQV3" s="735"/>
      <c r="TQW3" s="735"/>
      <c r="TQX3" s="735"/>
      <c r="TQY3" s="735"/>
      <c r="TQZ3" s="735"/>
      <c r="TRA3" s="735"/>
      <c r="TRB3" s="735"/>
      <c r="TRC3" s="735"/>
      <c r="TRD3" s="735"/>
      <c r="TRE3" s="735"/>
      <c r="TRF3" s="735"/>
      <c r="TRG3" s="735"/>
      <c r="TRH3" s="735"/>
      <c r="TRI3" s="735"/>
      <c r="TRJ3" s="735"/>
      <c r="TRK3" s="735"/>
      <c r="TRL3" s="735"/>
      <c r="TRM3" s="735"/>
      <c r="TRN3" s="735"/>
      <c r="TRO3" s="735"/>
      <c r="TRP3" s="735"/>
      <c r="TRQ3" s="735"/>
      <c r="TRR3" s="735"/>
      <c r="TRS3" s="735"/>
      <c r="TRT3" s="735"/>
      <c r="TRU3" s="735"/>
      <c r="TRV3" s="735"/>
      <c r="TRW3" s="735"/>
      <c r="TRX3" s="735"/>
      <c r="TRY3" s="735"/>
      <c r="TRZ3" s="735"/>
      <c r="TSA3" s="735"/>
      <c r="TSB3" s="735"/>
      <c r="TSC3" s="735"/>
      <c r="TSD3" s="735"/>
      <c r="TSE3" s="735"/>
      <c r="TSF3" s="735"/>
      <c r="TSG3" s="735"/>
      <c r="TSH3" s="735"/>
      <c r="TSI3" s="735"/>
      <c r="TSJ3" s="735"/>
      <c r="TSK3" s="735"/>
      <c r="TSL3" s="735"/>
      <c r="TSM3" s="735"/>
      <c r="TSN3" s="735"/>
      <c r="TSO3" s="735"/>
      <c r="TSP3" s="735"/>
      <c r="TSQ3" s="735"/>
      <c r="TSR3" s="735"/>
      <c r="TSS3" s="735"/>
      <c r="TST3" s="735"/>
      <c r="TSU3" s="735"/>
      <c r="TSV3" s="735"/>
      <c r="TSW3" s="735"/>
      <c r="TSX3" s="735"/>
      <c r="TSY3" s="735"/>
      <c r="TSZ3" s="735"/>
      <c r="TTA3" s="735"/>
      <c r="TTB3" s="735"/>
      <c r="TTC3" s="735"/>
      <c r="TTD3" s="735"/>
      <c r="TTE3" s="735"/>
      <c r="TTF3" s="735"/>
      <c r="TTG3" s="735"/>
      <c r="TTH3" s="735"/>
      <c r="TTI3" s="735"/>
      <c r="TTJ3" s="735"/>
      <c r="TTK3" s="735"/>
      <c r="TTL3" s="735"/>
      <c r="TTM3" s="735"/>
      <c r="TTN3" s="735"/>
      <c r="TTO3" s="735"/>
      <c r="TTP3" s="735"/>
      <c r="TTQ3" s="735"/>
      <c r="TTR3" s="735"/>
      <c r="TTS3" s="735"/>
      <c r="TTT3" s="735"/>
      <c r="TTU3" s="735"/>
      <c r="TTV3" s="735"/>
      <c r="TTW3" s="735"/>
      <c r="TTX3" s="735"/>
      <c r="TTY3" s="735"/>
      <c r="TTZ3" s="735"/>
      <c r="TUA3" s="735"/>
      <c r="TUB3" s="735"/>
      <c r="TUC3" s="735"/>
      <c r="TUD3" s="735"/>
      <c r="TUE3" s="735"/>
      <c r="TUF3" s="735"/>
      <c r="TUG3" s="735"/>
      <c r="TUH3" s="735"/>
      <c r="TUI3" s="735"/>
      <c r="TUJ3" s="735"/>
      <c r="TUK3" s="735"/>
      <c r="TUL3" s="735"/>
      <c r="TUM3" s="735"/>
      <c r="TUN3" s="735"/>
      <c r="TUO3" s="735"/>
      <c r="TUP3" s="735"/>
      <c r="TUQ3" s="735"/>
      <c r="TUR3" s="735"/>
      <c r="TUS3" s="735"/>
      <c r="TUT3" s="735"/>
      <c r="TUU3" s="735"/>
      <c r="TUV3" s="735"/>
      <c r="TUW3" s="735"/>
      <c r="TUX3" s="735"/>
      <c r="TUY3" s="735"/>
      <c r="TUZ3" s="735"/>
      <c r="TVA3" s="735"/>
      <c r="TVB3" s="735"/>
      <c r="TVC3" s="735"/>
      <c r="TVD3" s="735"/>
      <c r="TVE3" s="735"/>
      <c r="TVF3" s="735"/>
      <c r="TVG3" s="735"/>
      <c r="TVH3" s="735"/>
      <c r="TVI3" s="735"/>
      <c r="TVJ3" s="735"/>
      <c r="TVK3" s="735"/>
      <c r="TVL3" s="735"/>
      <c r="TVM3" s="735"/>
      <c r="TVN3" s="735"/>
      <c r="TVO3" s="735"/>
      <c r="TVP3" s="735"/>
      <c r="TVQ3" s="735"/>
      <c r="TVR3" s="735"/>
      <c r="TVS3" s="735"/>
      <c r="TVT3" s="735"/>
      <c r="TVU3" s="735"/>
      <c r="TVV3" s="735"/>
      <c r="TVW3" s="735"/>
      <c r="TVX3" s="735"/>
      <c r="TVY3" s="735"/>
      <c r="TVZ3" s="735"/>
      <c r="TWA3" s="735"/>
      <c r="TWB3" s="735"/>
      <c r="TWC3" s="735"/>
      <c r="TWD3" s="735"/>
      <c r="TWE3" s="735"/>
      <c r="TWF3" s="735"/>
      <c r="TWG3" s="735"/>
      <c r="TWH3" s="735"/>
      <c r="TWI3" s="735"/>
      <c r="TWJ3" s="735"/>
      <c r="TWK3" s="735"/>
      <c r="TWL3" s="735"/>
      <c r="TWM3" s="735"/>
      <c r="TWN3" s="735"/>
      <c r="TWO3" s="735"/>
      <c r="TWP3" s="735"/>
      <c r="TWQ3" s="735"/>
      <c r="TWR3" s="735"/>
      <c r="TWS3" s="735"/>
      <c r="TWT3" s="735"/>
      <c r="TWU3" s="735"/>
      <c r="TWV3" s="735"/>
      <c r="TWW3" s="735"/>
      <c r="TWX3" s="735"/>
      <c r="TWY3" s="735"/>
      <c r="TWZ3" s="735"/>
      <c r="TXA3" s="735"/>
      <c r="TXB3" s="735"/>
      <c r="TXC3" s="735"/>
      <c r="TXD3" s="735"/>
      <c r="TXE3" s="735"/>
      <c r="TXF3" s="735"/>
      <c r="TXG3" s="735"/>
      <c r="TXH3" s="735"/>
      <c r="TXI3" s="735"/>
      <c r="TXJ3" s="735"/>
      <c r="TXK3" s="735"/>
      <c r="TXL3" s="735"/>
      <c r="TXM3" s="735"/>
      <c r="TXN3" s="735"/>
      <c r="TXO3" s="735"/>
      <c r="TXP3" s="735"/>
      <c r="TXQ3" s="735"/>
      <c r="TXR3" s="735"/>
      <c r="TXS3" s="735"/>
      <c r="TXT3" s="735"/>
      <c r="TXU3" s="735"/>
      <c r="TXV3" s="735"/>
      <c r="TXW3" s="735"/>
      <c r="TXX3" s="735"/>
      <c r="TXY3" s="735"/>
      <c r="TXZ3" s="735"/>
      <c r="TYA3" s="735"/>
      <c r="TYB3" s="735"/>
      <c r="TYC3" s="735"/>
      <c r="TYD3" s="735"/>
      <c r="TYE3" s="735"/>
      <c r="TYF3" s="735"/>
      <c r="TYG3" s="735"/>
      <c r="TYH3" s="735"/>
      <c r="TYI3" s="735"/>
      <c r="TYJ3" s="735"/>
      <c r="TYK3" s="735"/>
      <c r="TYL3" s="735"/>
      <c r="TYM3" s="735"/>
      <c r="TYN3" s="735"/>
      <c r="TYO3" s="735"/>
      <c r="TYP3" s="735"/>
      <c r="TYQ3" s="735"/>
      <c r="TYR3" s="735"/>
      <c r="TYS3" s="735"/>
      <c r="TYT3" s="735"/>
      <c r="TYU3" s="735"/>
      <c r="TYV3" s="735"/>
      <c r="TYW3" s="735"/>
      <c r="TYX3" s="735"/>
      <c r="TYY3" s="735"/>
      <c r="TYZ3" s="735"/>
      <c r="TZA3" s="735"/>
      <c r="TZB3" s="735"/>
      <c r="TZC3" s="735"/>
      <c r="TZD3" s="735"/>
      <c r="TZE3" s="735"/>
      <c r="TZF3" s="735"/>
      <c r="TZG3" s="735"/>
      <c r="TZH3" s="735"/>
      <c r="TZI3" s="735"/>
      <c r="TZJ3" s="735"/>
      <c r="TZK3" s="735"/>
      <c r="TZL3" s="735"/>
      <c r="TZM3" s="735"/>
      <c r="TZN3" s="735"/>
      <c r="TZO3" s="735"/>
      <c r="TZP3" s="735"/>
      <c r="TZQ3" s="735"/>
      <c r="TZR3" s="735"/>
      <c r="TZS3" s="735"/>
      <c r="TZT3" s="735"/>
      <c r="TZU3" s="735"/>
      <c r="TZV3" s="735"/>
      <c r="TZW3" s="735"/>
      <c r="TZX3" s="735"/>
      <c r="TZY3" s="735"/>
      <c r="TZZ3" s="735"/>
      <c r="UAA3" s="735"/>
      <c r="UAB3" s="735"/>
      <c r="UAC3" s="735"/>
      <c r="UAD3" s="735"/>
      <c r="UAE3" s="735"/>
      <c r="UAF3" s="735"/>
      <c r="UAG3" s="735"/>
      <c r="UAH3" s="735"/>
      <c r="UAI3" s="735"/>
      <c r="UAJ3" s="735"/>
      <c r="UAK3" s="735"/>
      <c r="UAL3" s="735"/>
      <c r="UAM3" s="735"/>
      <c r="UAN3" s="735"/>
      <c r="UAO3" s="735"/>
      <c r="UAP3" s="735"/>
      <c r="UAQ3" s="735"/>
      <c r="UAR3" s="735"/>
      <c r="UAS3" s="735"/>
      <c r="UAT3" s="735"/>
      <c r="UAU3" s="735"/>
      <c r="UAV3" s="735"/>
      <c r="UAW3" s="735"/>
      <c r="UAX3" s="735"/>
      <c r="UAY3" s="735"/>
      <c r="UAZ3" s="735"/>
      <c r="UBA3" s="735"/>
      <c r="UBB3" s="735"/>
      <c r="UBC3" s="735"/>
      <c r="UBD3" s="735"/>
      <c r="UBE3" s="735"/>
      <c r="UBF3" s="735"/>
      <c r="UBG3" s="735"/>
      <c r="UBH3" s="735"/>
      <c r="UBI3" s="735"/>
      <c r="UBJ3" s="735"/>
      <c r="UBK3" s="735"/>
      <c r="UBL3" s="735"/>
      <c r="UBM3" s="735"/>
      <c r="UBN3" s="735"/>
      <c r="UBO3" s="735"/>
      <c r="UBP3" s="735"/>
      <c r="UBQ3" s="735"/>
      <c r="UBR3" s="735"/>
      <c r="UBS3" s="735"/>
      <c r="UBT3" s="735"/>
      <c r="UBU3" s="735"/>
      <c r="UBV3" s="735"/>
      <c r="UBW3" s="735"/>
      <c r="UBX3" s="735"/>
      <c r="UBY3" s="735"/>
      <c r="UBZ3" s="735"/>
      <c r="UCA3" s="735"/>
      <c r="UCB3" s="735"/>
      <c r="UCC3" s="735"/>
      <c r="UCD3" s="735"/>
      <c r="UCE3" s="735"/>
      <c r="UCF3" s="735"/>
      <c r="UCG3" s="735"/>
      <c r="UCH3" s="735"/>
      <c r="UCI3" s="735"/>
      <c r="UCJ3" s="735"/>
      <c r="UCK3" s="735"/>
      <c r="UCL3" s="735"/>
      <c r="UCM3" s="735"/>
      <c r="UCN3" s="735"/>
      <c r="UCO3" s="735"/>
      <c r="UCP3" s="735"/>
      <c r="UCQ3" s="735"/>
      <c r="UCR3" s="735"/>
      <c r="UCS3" s="735"/>
      <c r="UCT3" s="735"/>
      <c r="UCU3" s="735"/>
      <c r="UCV3" s="735"/>
      <c r="UCW3" s="735"/>
      <c r="UCX3" s="735"/>
      <c r="UCY3" s="735"/>
      <c r="UCZ3" s="735"/>
      <c r="UDA3" s="735"/>
      <c r="UDB3" s="735"/>
      <c r="UDC3" s="735"/>
      <c r="UDD3" s="735"/>
      <c r="UDE3" s="735"/>
      <c r="UDF3" s="735"/>
      <c r="UDG3" s="735"/>
      <c r="UDH3" s="735"/>
      <c r="UDI3" s="735"/>
      <c r="UDJ3" s="735"/>
      <c r="UDK3" s="735"/>
      <c r="UDL3" s="735"/>
      <c r="UDM3" s="735"/>
      <c r="UDN3" s="735"/>
      <c r="UDO3" s="735"/>
      <c r="UDP3" s="735"/>
      <c r="UDQ3" s="735"/>
      <c r="UDR3" s="735"/>
      <c r="UDS3" s="735"/>
      <c r="UDT3" s="735"/>
      <c r="UDU3" s="735"/>
      <c r="UDV3" s="735"/>
      <c r="UDW3" s="735"/>
      <c r="UDX3" s="735"/>
      <c r="UDY3" s="735"/>
      <c r="UDZ3" s="735"/>
      <c r="UEA3" s="735"/>
      <c r="UEB3" s="735"/>
      <c r="UEC3" s="735"/>
      <c r="UED3" s="735"/>
      <c r="UEE3" s="735"/>
      <c r="UEF3" s="735"/>
      <c r="UEG3" s="735"/>
      <c r="UEH3" s="735"/>
      <c r="UEI3" s="735"/>
      <c r="UEJ3" s="735"/>
      <c r="UEK3" s="735"/>
      <c r="UEL3" s="735"/>
      <c r="UEM3" s="735"/>
      <c r="UEN3" s="735"/>
      <c r="UEO3" s="735"/>
      <c r="UEP3" s="735"/>
      <c r="UEQ3" s="735"/>
      <c r="UER3" s="735"/>
      <c r="UES3" s="735"/>
      <c r="UET3" s="735"/>
      <c r="UEU3" s="735"/>
      <c r="UEV3" s="735"/>
      <c r="UEW3" s="735"/>
      <c r="UEX3" s="735"/>
      <c r="UEY3" s="735"/>
      <c r="UEZ3" s="735"/>
      <c r="UFA3" s="735"/>
      <c r="UFB3" s="735"/>
      <c r="UFC3" s="735"/>
      <c r="UFD3" s="735"/>
      <c r="UFE3" s="735"/>
      <c r="UFF3" s="735"/>
      <c r="UFG3" s="735"/>
      <c r="UFH3" s="735"/>
      <c r="UFI3" s="735"/>
      <c r="UFJ3" s="735"/>
      <c r="UFK3" s="735"/>
      <c r="UFL3" s="735"/>
      <c r="UFM3" s="735"/>
      <c r="UFN3" s="735"/>
      <c r="UFO3" s="735"/>
      <c r="UFP3" s="735"/>
      <c r="UFQ3" s="735"/>
      <c r="UFR3" s="735"/>
      <c r="UFS3" s="735"/>
      <c r="UFT3" s="735"/>
      <c r="UFU3" s="735"/>
      <c r="UFV3" s="735"/>
      <c r="UFW3" s="735"/>
      <c r="UFX3" s="735"/>
      <c r="UFY3" s="735"/>
      <c r="UFZ3" s="735"/>
      <c r="UGA3" s="735"/>
      <c r="UGB3" s="735"/>
      <c r="UGC3" s="735"/>
      <c r="UGD3" s="735"/>
      <c r="UGE3" s="735"/>
      <c r="UGF3" s="735"/>
      <c r="UGG3" s="735"/>
      <c r="UGH3" s="735"/>
      <c r="UGI3" s="735"/>
      <c r="UGJ3" s="735"/>
      <c r="UGK3" s="735"/>
      <c r="UGL3" s="735"/>
      <c r="UGM3" s="735"/>
      <c r="UGN3" s="735"/>
      <c r="UGO3" s="735"/>
      <c r="UGP3" s="735"/>
      <c r="UGQ3" s="735"/>
      <c r="UGR3" s="735"/>
      <c r="UGS3" s="735"/>
      <c r="UGT3" s="735"/>
      <c r="UGU3" s="735"/>
      <c r="UGV3" s="735"/>
      <c r="UGW3" s="735"/>
      <c r="UGX3" s="735"/>
      <c r="UGY3" s="735"/>
      <c r="UGZ3" s="735"/>
      <c r="UHA3" s="735"/>
      <c r="UHB3" s="735"/>
      <c r="UHC3" s="735"/>
      <c r="UHD3" s="735"/>
      <c r="UHE3" s="735"/>
      <c r="UHF3" s="735"/>
      <c r="UHG3" s="735"/>
      <c r="UHH3" s="735"/>
      <c r="UHI3" s="735"/>
      <c r="UHJ3" s="735"/>
      <c r="UHK3" s="735"/>
      <c r="UHL3" s="735"/>
      <c r="UHM3" s="735"/>
      <c r="UHN3" s="735"/>
      <c r="UHO3" s="735"/>
      <c r="UHP3" s="735"/>
      <c r="UHQ3" s="735"/>
      <c r="UHR3" s="735"/>
      <c r="UHS3" s="735"/>
      <c r="UHT3" s="735"/>
      <c r="UHU3" s="735"/>
      <c r="UHV3" s="735"/>
      <c r="UHW3" s="735"/>
      <c r="UHX3" s="735"/>
      <c r="UHY3" s="735"/>
      <c r="UHZ3" s="735"/>
      <c r="UIA3" s="735"/>
      <c r="UIB3" s="735"/>
      <c r="UIC3" s="735"/>
      <c r="UID3" s="735"/>
      <c r="UIE3" s="735"/>
      <c r="UIF3" s="735"/>
      <c r="UIG3" s="735"/>
      <c r="UIH3" s="735"/>
      <c r="UII3" s="735"/>
      <c r="UIJ3" s="735"/>
      <c r="UIK3" s="735"/>
      <c r="UIL3" s="735"/>
      <c r="UIM3" s="735"/>
      <c r="UIN3" s="735"/>
      <c r="UIO3" s="735"/>
      <c r="UIP3" s="735"/>
      <c r="UIQ3" s="735"/>
      <c r="UIR3" s="735"/>
      <c r="UIS3" s="735"/>
      <c r="UIT3" s="735"/>
      <c r="UIU3" s="735"/>
      <c r="UIV3" s="735"/>
      <c r="UIW3" s="735"/>
      <c r="UIX3" s="735"/>
      <c r="UIY3" s="735"/>
      <c r="UIZ3" s="735"/>
      <c r="UJA3" s="735"/>
      <c r="UJB3" s="735"/>
      <c r="UJC3" s="735"/>
      <c r="UJD3" s="735"/>
      <c r="UJE3" s="735"/>
      <c r="UJF3" s="735"/>
      <c r="UJG3" s="735"/>
      <c r="UJH3" s="735"/>
      <c r="UJI3" s="735"/>
      <c r="UJJ3" s="735"/>
      <c r="UJK3" s="735"/>
      <c r="UJL3" s="735"/>
      <c r="UJM3" s="735"/>
      <c r="UJN3" s="735"/>
      <c r="UJO3" s="735"/>
      <c r="UJP3" s="735"/>
      <c r="UJQ3" s="735"/>
      <c r="UJR3" s="735"/>
      <c r="UJS3" s="735"/>
      <c r="UJT3" s="735"/>
      <c r="UJU3" s="735"/>
      <c r="UJV3" s="735"/>
      <c r="UJW3" s="735"/>
      <c r="UJX3" s="735"/>
      <c r="UJY3" s="735"/>
      <c r="UJZ3" s="735"/>
      <c r="UKA3" s="735"/>
      <c r="UKB3" s="735"/>
      <c r="UKC3" s="735"/>
      <c r="UKD3" s="735"/>
      <c r="UKE3" s="735"/>
      <c r="UKF3" s="735"/>
      <c r="UKG3" s="735"/>
      <c r="UKH3" s="735"/>
      <c r="UKI3" s="735"/>
      <c r="UKJ3" s="735"/>
      <c r="UKK3" s="735"/>
      <c r="UKL3" s="735"/>
      <c r="UKM3" s="735"/>
      <c r="UKN3" s="735"/>
      <c r="UKO3" s="735"/>
      <c r="UKP3" s="735"/>
      <c r="UKQ3" s="735"/>
      <c r="UKR3" s="735"/>
      <c r="UKS3" s="735"/>
      <c r="UKT3" s="735"/>
      <c r="UKU3" s="735"/>
      <c r="UKV3" s="735"/>
      <c r="UKW3" s="735"/>
      <c r="UKX3" s="735"/>
      <c r="UKY3" s="735"/>
      <c r="UKZ3" s="735"/>
      <c r="ULA3" s="735"/>
      <c r="ULB3" s="735"/>
      <c r="ULC3" s="735"/>
      <c r="ULD3" s="735"/>
      <c r="ULE3" s="735"/>
      <c r="ULF3" s="735"/>
      <c r="ULG3" s="735"/>
      <c r="ULH3" s="735"/>
      <c r="ULI3" s="735"/>
      <c r="ULJ3" s="735"/>
      <c r="ULK3" s="735"/>
      <c r="ULL3" s="735"/>
      <c r="ULM3" s="735"/>
      <c r="ULN3" s="735"/>
      <c r="ULO3" s="735"/>
      <c r="ULP3" s="735"/>
      <c r="ULQ3" s="735"/>
      <c r="ULR3" s="735"/>
      <c r="ULS3" s="735"/>
      <c r="ULT3" s="735"/>
      <c r="ULU3" s="735"/>
      <c r="ULV3" s="735"/>
      <c r="ULW3" s="735"/>
      <c r="ULX3" s="735"/>
      <c r="ULY3" s="735"/>
      <c r="ULZ3" s="735"/>
      <c r="UMA3" s="735"/>
      <c r="UMB3" s="735"/>
      <c r="UMC3" s="735"/>
      <c r="UMD3" s="735"/>
      <c r="UME3" s="735"/>
      <c r="UMF3" s="735"/>
      <c r="UMG3" s="735"/>
      <c r="UMH3" s="735"/>
      <c r="UMI3" s="735"/>
      <c r="UMJ3" s="735"/>
      <c r="UMK3" s="735"/>
      <c r="UML3" s="735"/>
      <c r="UMM3" s="735"/>
      <c r="UMN3" s="735"/>
      <c r="UMO3" s="735"/>
      <c r="UMP3" s="735"/>
      <c r="UMQ3" s="735"/>
      <c r="UMR3" s="735"/>
      <c r="UMS3" s="735"/>
      <c r="UMT3" s="735"/>
      <c r="UMU3" s="735"/>
      <c r="UMV3" s="735"/>
      <c r="UMW3" s="735"/>
      <c r="UMX3" s="735"/>
      <c r="UMY3" s="735"/>
      <c r="UMZ3" s="735"/>
      <c r="UNA3" s="735"/>
      <c r="UNB3" s="735"/>
      <c r="UNC3" s="735"/>
      <c r="UND3" s="735"/>
      <c r="UNE3" s="735"/>
      <c r="UNF3" s="735"/>
      <c r="UNG3" s="735"/>
      <c r="UNH3" s="735"/>
      <c r="UNI3" s="735"/>
      <c r="UNJ3" s="735"/>
      <c r="UNK3" s="735"/>
      <c r="UNL3" s="735"/>
      <c r="UNM3" s="735"/>
      <c r="UNN3" s="735"/>
      <c r="UNO3" s="735"/>
      <c r="UNP3" s="735"/>
      <c r="UNQ3" s="735"/>
      <c r="UNR3" s="735"/>
      <c r="UNS3" s="735"/>
      <c r="UNT3" s="735"/>
      <c r="UNU3" s="735"/>
      <c r="UNV3" s="735"/>
      <c r="UNW3" s="735"/>
      <c r="UNX3" s="735"/>
      <c r="UNY3" s="735"/>
      <c r="UNZ3" s="735"/>
      <c r="UOA3" s="735"/>
      <c r="UOB3" s="735"/>
      <c r="UOC3" s="735"/>
      <c r="UOD3" s="735"/>
      <c r="UOE3" s="735"/>
      <c r="UOF3" s="735"/>
      <c r="UOG3" s="735"/>
      <c r="UOH3" s="735"/>
      <c r="UOI3" s="735"/>
      <c r="UOJ3" s="735"/>
      <c r="UOK3" s="735"/>
      <c r="UOL3" s="735"/>
      <c r="UOM3" s="735"/>
      <c r="UON3" s="735"/>
      <c r="UOO3" s="735"/>
      <c r="UOP3" s="735"/>
      <c r="UOQ3" s="735"/>
      <c r="UOR3" s="735"/>
      <c r="UOS3" s="735"/>
      <c r="UOT3" s="735"/>
      <c r="UOU3" s="735"/>
      <c r="UOV3" s="735"/>
      <c r="UOW3" s="735"/>
      <c r="UOX3" s="735"/>
      <c r="UOY3" s="735"/>
      <c r="UOZ3" s="735"/>
      <c r="UPA3" s="735"/>
      <c r="UPB3" s="735"/>
      <c r="UPC3" s="735"/>
      <c r="UPD3" s="735"/>
      <c r="UPE3" s="735"/>
      <c r="UPF3" s="735"/>
      <c r="UPG3" s="735"/>
      <c r="UPH3" s="735"/>
      <c r="UPI3" s="735"/>
      <c r="UPJ3" s="735"/>
      <c r="UPK3" s="735"/>
      <c r="UPL3" s="735"/>
      <c r="UPM3" s="735"/>
      <c r="UPN3" s="735"/>
      <c r="UPO3" s="735"/>
      <c r="UPP3" s="735"/>
      <c r="UPQ3" s="735"/>
      <c r="UPR3" s="735"/>
      <c r="UPS3" s="735"/>
      <c r="UPT3" s="735"/>
      <c r="UPU3" s="735"/>
      <c r="UPV3" s="735"/>
      <c r="UPW3" s="735"/>
      <c r="UPX3" s="735"/>
      <c r="UPY3" s="735"/>
      <c r="UPZ3" s="735"/>
      <c r="UQA3" s="735"/>
      <c r="UQB3" s="735"/>
      <c r="UQC3" s="735"/>
      <c r="UQD3" s="735"/>
      <c r="UQE3" s="735"/>
      <c r="UQF3" s="735"/>
      <c r="UQG3" s="735"/>
      <c r="UQH3" s="735"/>
      <c r="UQI3" s="735"/>
      <c r="UQJ3" s="735"/>
      <c r="UQK3" s="735"/>
      <c r="UQL3" s="735"/>
      <c r="UQM3" s="735"/>
      <c r="UQN3" s="735"/>
      <c r="UQO3" s="735"/>
      <c r="UQP3" s="735"/>
      <c r="UQQ3" s="735"/>
      <c r="UQR3" s="735"/>
      <c r="UQS3" s="735"/>
      <c r="UQT3" s="735"/>
      <c r="UQU3" s="735"/>
      <c r="UQV3" s="735"/>
      <c r="UQW3" s="735"/>
      <c r="UQX3" s="735"/>
      <c r="UQY3" s="735"/>
      <c r="UQZ3" s="735"/>
      <c r="URA3" s="735"/>
      <c r="URB3" s="735"/>
      <c r="URC3" s="735"/>
      <c r="URD3" s="735"/>
      <c r="URE3" s="735"/>
      <c r="URF3" s="735"/>
      <c r="URG3" s="735"/>
      <c r="URH3" s="735"/>
      <c r="URI3" s="735"/>
      <c r="URJ3" s="735"/>
      <c r="URK3" s="735"/>
      <c r="URL3" s="735"/>
      <c r="URM3" s="735"/>
      <c r="URN3" s="735"/>
      <c r="URO3" s="735"/>
      <c r="URP3" s="735"/>
      <c r="URQ3" s="735"/>
      <c r="URR3" s="735"/>
      <c r="URS3" s="735"/>
      <c r="URT3" s="735"/>
      <c r="URU3" s="735"/>
      <c r="URV3" s="735"/>
      <c r="URW3" s="735"/>
      <c r="URX3" s="735"/>
      <c r="URY3" s="735"/>
      <c r="URZ3" s="735"/>
      <c r="USA3" s="735"/>
      <c r="USB3" s="735"/>
      <c r="USC3" s="735"/>
      <c r="USD3" s="735"/>
      <c r="USE3" s="735"/>
      <c r="USF3" s="735"/>
      <c r="USG3" s="735"/>
      <c r="USH3" s="735"/>
      <c r="USI3" s="735"/>
      <c r="USJ3" s="735"/>
      <c r="USK3" s="735"/>
      <c r="USL3" s="735"/>
      <c r="USM3" s="735"/>
      <c r="USN3" s="735"/>
      <c r="USO3" s="735"/>
      <c r="USP3" s="735"/>
      <c r="USQ3" s="735"/>
      <c r="USR3" s="735"/>
      <c r="USS3" s="735"/>
      <c r="UST3" s="735"/>
      <c r="USU3" s="735"/>
      <c r="USV3" s="735"/>
      <c r="USW3" s="735"/>
      <c r="USX3" s="735"/>
      <c r="USY3" s="735"/>
      <c r="USZ3" s="735"/>
      <c r="UTA3" s="735"/>
      <c r="UTB3" s="735"/>
      <c r="UTC3" s="735"/>
      <c r="UTD3" s="735"/>
      <c r="UTE3" s="735"/>
      <c r="UTF3" s="735"/>
      <c r="UTG3" s="735"/>
      <c r="UTH3" s="735"/>
      <c r="UTI3" s="735"/>
      <c r="UTJ3" s="735"/>
      <c r="UTK3" s="735"/>
      <c r="UTL3" s="735"/>
      <c r="UTM3" s="735"/>
      <c r="UTN3" s="735"/>
      <c r="UTO3" s="735"/>
      <c r="UTP3" s="735"/>
      <c r="UTQ3" s="735"/>
      <c r="UTR3" s="735"/>
      <c r="UTS3" s="735"/>
      <c r="UTT3" s="735"/>
      <c r="UTU3" s="735"/>
      <c r="UTV3" s="735"/>
      <c r="UTW3" s="735"/>
      <c r="UTX3" s="735"/>
      <c r="UTY3" s="735"/>
      <c r="UTZ3" s="735"/>
      <c r="UUA3" s="735"/>
      <c r="UUB3" s="735"/>
      <c r="UUC3" s="735"/>
      <c r="UUD3" s="735"/>
      <c r="UUE3" s="735"/>
      <c r="UUF3" s="735"/>
      <c r="UUG3" s="735"/>
      <c r="UUH3" s="735"/>
      <c r="UUI3" s="735"/>
      <c r="UUJ3" s="735"/>
      <c r="UUK3" s="735"/>
      <c r="UUL3" s="735"/>
      <c r="UUM3" s="735"/>
      <c r="UUN3" s="735"/>
      <c r="UUO3" s="735"/>
      <c r="UUP3" s="735"/>
      <c r="UUQ3" s="735"/>
      <c r="UUR3" s="735"/>
      <c r="UUS3" s="735"/>
      <c r="UUT3" s="735"/>
      <c r="UUU3" s="735"/>
      <c r="UUV3" s="735"/>
      <c r="UUW3" s="735"/>
      <c r="UUX3" s="735"/>
      <c r="UUY3" s="735"/>
      <c r="UUZ3" s="735"/>
      <c r="UVA3" s="735"/>
      <c r="UVB3" s="735"/>
      <c r="UVC3" s="735"/>
      <c r="UVD3" s="735"/>
      <c r="UVE3" s="735"/>
      <c r="UVF3" s="735"/>
      <c r="UVG3" s="735"/>
      <c r="UVH3" s="735"/>
      <c r="UVI3" s="735"/>
      <c r="UVJ3" s="735"/>
      <c r="UVK3" s="735"/>
      <c r="UVL3" s="735"/>
      <c r="UVM3" s="735"/>
      <c r="UVN3" s="735"/>
      <c r="UVO3" s="735"/>
      <c r="UVP3" s="735"/>
      <c r="UVQ3" s="735"/>
      <c r="UVR3" s="735"/>
      <c r="UVS3" s="735"/>
      <c r="UVT3" s="735"/>
      <c r="UVU3" s="735"/>
      <c r="UVV3" s="735"/>
      <c r="UVW3" s="735"/>
      <c r="UVX3" s="735"/>
      <c r="UVY3" s="735"/>
      <c r="UVZ3" s="735"/>
      <c r="UWA3" s="735"/>
      <c r="UWB3" s="735"/>
      <c r="UWC3" s="735"/>
      <c r="UWD3" s="735"/>
      <c r="UWE3" s="735"/>
      <c r="UWF3" s="735"/>
      <c r="UWG3" s="735"/>
      <c r="UWH3" s="735"/>
      <c r="UWI3" s="735"/>
      <c r="UWJ3" s="735"/>
      <c r="UWK3" s="735"/>
      <c r="UWL3" s="735"/>
      <c r="UWM3" s="735"/>
      <c r="UWN3" s="735"/>
      <c r="UWO3" s="735"/>
      <c r="UWP3" s="735"/>
      <c r="UWQ3" s="735"/>
      <c r="UWR3" s="735"/>
      <c r="UWS3" s="735"/>
      <c r="UWT3" s="735"/>
      <c r="UWU3" s="735"/>
      <c r="UWV3" s="735"/>
      <c r="UWW3" s="735"/>
      <c r="UWX3" s="735"/>
      <c r="UWY3" s="735"/>
      <c r="UWZ3" s="735"/>
      <c r="UXA3" s="735"/>
      <c r="UXB3" s="735"/>
      <c r="UXC3" s="735"/>
      <c r="UXD3" s="735"/>
      <c r="UXE3" s="735"/>
      <c r="UXF3" s="735"/>
      <c r="UXG3" s="735"/>
      <c r="UXH3" s="735"/>
      <c r="UXI3" s="735"/>
      <c r="UXJ3" s="735"/>
      <c r="UXK3" s="735"/>
      <c r="UXL3" s="735"/>
      <c r="UXM3" s="735"/>
      <c r="UXN3" s="735"/>
      <c r="UXO3" s="735"/>
      <c r="UXP3" s="735"/>
      <c r="UXQ3" s="735"/>
      <c r="UXR3" s="735"/>
      <c r="UXS3" s="735"/>
      <c r="UXT3" s="735"/>
      <c r="UXU3" s="735"/>
      <c r="UXV3" s="735"/>
      <c r="UXW3" s="735"/>
      <c r="UXX3" s="735"/>
      <c r="UXY3" s="735"/>
      <c r="UXZ3" s="735"/>
      <c r="UYA3" s="735"/>
      <c r="UYB3" s="735"/>
      <c r="UYC3" s="735"/>
      <c r="UYD3" s="735"/>
      <c r="UYE3" s="735"/>
      <c r="UYF3" s="735"/>
      <c r="UYG3" s="735"/>
      <c r="UYH3" s="735"/>
      <c r="UYI3" s="735"/>
      <c r="UYJ3" s="735"/>
      <c r="UYK3" s="735"/>
      <c r="UYL3" s="735"/>
      <c r="UYM3" s="735"/>
      <c r="UYN3" s="735"/>
      <c r="UYO3" s="735"/>
      <c r="UYP3" s="735"/>
      <c r="UYQ3" s="735"/>
      <c r="UYR3" s="735"/>
      <c r="UYS3" s="735"/>
      <c r="UYT3" s="735"/>
      <c r="UYU3" s="735"/>
      <c r="UYV3" s="735"/>
      <c r="UYW3" s="735"/>
      <c r="UYX3" s="735"/>
      <c r="UYY3" s="735"/>
      <c r="UYZ3" s="735"/>
      <c r="UZA3" s="735"/>
      <c r="UZB3" s="735"/>
      <c r="UZC3" s="735"/>
      <c r="UZD3" s="735"/>
      <c r="UZE3" s="735"/>
      <c r="UZF3" s="735"/>
      <c r="UZG3" s="735"/>
      <c r="UZH3" s="735"/>
      <c r="UZI3" s="735"/>
      <c r="UZJ3" s="735"/>
      <c r="UZK3" s="735"/>
      <c r="UZL3" s="735"/>
      <c r="UZM3" s="735"/>
      <c r="UZN3" s="735"/>
      <c r="UZO3" s="735"/>
      <c r="UZP3" s="735"/>
      <c r="UZQ3" s="735"/>
      <c r="UZR3" s="735"/>
      <c r="UZS3" s="735"/>
      <c r="UZT3" s="735"/>
      <c r="UZU3" s="735"/>
      <c r="UZV3" s="735"/>
      <c r="UZW3" s="735"/>
      <c r="UZX3" s="735"/>
      <c r="UZY3" s="735"/>
      <c r="UZZ3" s="735"/>
      <c r="VAA3" s="735"/>
      <c r="VAB3" s="735"/>
      <c r="VAC3" s="735"/>
      <c r="VAD3" s="735"/>
      <c r="VAE3" s="735"/>
      <c r="VAF3" s="735"/>
      <c r="VAG3" s="735"/>
      <c r="VAH3" s="735"/>
      <c r="VAI3" s="735"/>
      <c r="VAJ3" s="735"/>
      <c r="VAK3" s="735"/>
      <c r="VAL3" s="735"/>
      <c r="VAM3" s="735"/>
      <c r="VAN3" s="735"/>
      <c r="VAO3" s="735"/>
      <c r="VAP3" s="735"/>
      <c r="VAQ3" s="735"/>
      <c r="VAR3" s="735"/>
      <c r="VAS3" s="735"/>
      <c r="VAT3" s="735"/>
      <c r="VAU3" s="735"/>
      <c r="VAV3" s="735"/>
      <c r="VAW3" s="735"/>
      <c r="VAX3" s="735"/>
      <c r="VAY3" s="735"/>
      <c r="VAZ3" s="735"/>
      <c r="VBA3" s="735"/>
      <c r="VBB3" s="735"/>
      <c r="VBC3" s="735"/>
      <c r="VBD3" s="735"/>
      <c r="VBE3" s="735"/>
      <c r="VBF3" s="735"/>
      <c r="VBG3" s="735"/>
      <c r="VBH3" s="735"/>
      <c r="VBI3" s="735"/>
      <c r="VBJ3" s="735"/>
      <c r="VBK3" s="735"/>
      <c r="VBL3" s="735"/>
      <c r="VBM3" s="735"/>
      <c r="VBN3" s="735"/>
      <c r="VBO3" s="735"/>
      <c r="VBP3" s="735"/>
      <c r="VBQ3" s="735"/>
      <c r="VBR3" s="735"/>
      <c r="VBS3" s="735"/>
      <c r="VBT3" s="735"/>
      <c r="VBU3" s="735"/>
      <c r="VBV3" s="735"/>
      <c r="VBW3" s="735"/>
      <c r="VBX3" s="735"/>
      <c r="VBY3" s="735"/>
      <c r="VBZ3" s="735"/>
      <c r="VCA3" s="735"/>
      <c r="VCB3" s="735"/>
      <c r="VCC3" s="735"/>
      <c r="VCD3" s="735"/>
      <c r="VCE3" s="735"/>
      <c r="VCF3" s="735"/>
      <c r="VCG3" s="735"/>
      <c r="VCH3" s="735"/>
      <c r="VCI3" s="735"/>
      <c r="VCJ3" s="735"/>
      <c r="VCK3" s="735"/>
      <c r="VCL3" s="735"/>
      <c r="VCM3" s="735"/>
      <c r="VCN3" s="735"/>
      <c r="VCO3" s="735"/>
      <c r="VCP3" s="735"/>
      <c r="VCQ3" s="735"/>
      <c r="VCR3" s="735"/>
      <c r="VCS3" s="735"/>
      <c r="VCT3" s="735"/>
      <c r="VCU3" s="735"/>
      <c r="VCV3" s="735"/>
      <c r="VCW3" s="735"/>
      <c r="VCX3" s="735"/>
      <c r="VCY3" s="735"/>
      <c r="VCZ3" s="735"/>
      <c r="VDA3" s="735"/>
      <c r="VDB3" s="735"/>
      <c r="VDC3" s="735"/>
      <c r="VDD3" s="735"/>
      <c r="VDE3" s="735"/>
      <c r="VDF3" s="735"/>
      <c r="VDG3" s="735"/>
      <c r="VDH3" s="735"/>
      <c r="VDI3" s="735"/>
      <c r="VDJ3" s="735"/>
      <c r="VDK3" s="735"/>
      <c r="VDL3" s="735"/>
      <c r="VDM3" s="735"/>
      <c r="VDN3" s="735"/>
      <c r="VDO3" s="735"/>
      <c r="VDP3" s="735"/>
      <c r="VDQ3" s="735"/>
      <c r="VDR3" s="735"/>
      <c r="VDS3" s="735"/>
      <c r="VDT3" s="735"/>
      <c r="VDU3" s="735"/>
      <c r="VDV3" s="735"/>
      <c r="VDW3" s="735"/>
      <c r="VDX3" s="735"/>
      <c r="VDY3" s="735"/>
      <c r="VDZ3" s="735"/>
      <c r="VEA3" s="735"/>
      <c r="VEB3" s="735"/>
      <c r="VEC3" s="735"/>
      <c r="VED3" s="735"/>
      <c r="VEE3" s="735"/>
      <c r="VEF3" s="735"/>
      <c r="VEG3" s="735"/>
      <c r="VEH3" s="735"/>
      <c r="VEI3" s="735"/>
      <c r="VEJ3" s="735"/>
      <c r="VEK3" s="735"/>
      <c r="VEL3" s="735"/>
      <c r="VEM3" s="735"/>
      <c r="VEN3" s="735"/>
      <c r="VEO3" s="735"/>
      <c r="VEP3" s="735"/>
      <c r="VEQ3" s="735"/>
      <c r="VER3" s="735"/>
      <c r="VES3" s="735"/>
      <c r="VET3" s="735"/>
      <c r="VEU3" s="735"/>
      <c r="VEV3" s="735"/>
      <c r="VEW3" s="735"/>
      <c r="VEX3" s="735"/>
      <c r="VEY3" s="735"/>
      <c r="VEZ3" s="735"/>
      <c r="VFA3" s="735"/>
      <c r="VFB3" s="735"/>
      <c r="VFC3" s="735"/>
      <c r="VFD3" s="735"/>
      <c r="VFE3" s="735"/>
      <c r="VFF3" s="735"/>
      <c r="VFG3" s="735"/>
      <c r="VFH3" s="735"/>
      <c r="VFI3" s="735"/>
      <c r="VFJ3" s="735"/>
      <c r="VFK3" s="735"/>
      <c r="VFL3" s="735"/>
      <c r="VFM3" s="735"/>
      <c r="VFN3" s="735"/>
      <c r="VFO3" s="735"/>
      <c r="VFP3" s="735"/>
      <c r="VFQ3" s="735"/>
      <c r="VFR3" s="735"/>
      <c r="VFS3" s="735"/>
      <c r="VFT3" s="735"/>
      <c r="VFU3" s="735"/>
      <c r="VFV3" s="735"/>
      <c r="VFW3" s="735"/>
      <c r="VFX3" s="735"/>
      <c r="VFY3" s="735"/>
      <c r="VFZ3" s="735"/>
      <c r="VGA3" s="735"/>
      <c r="VGB3" s="735"/>
      <c r="VGC3" s="735"/>
      <c r="VGD3" s="735"/>
      <c r="VGE3" s="735"/>
      <c r="VGF3" s="735"/>
      <c r="VGG3" s="735"/>
      <c r="VGH3" s="735"/>
      <c r="VGI3" s="735"/>
      <c r="VGJ3" s="735"/>
      <c r="VGK3" s="735"/>
      <c r="VGL3" s="735"/>
      <c r="VGM3" s="735"/>
      <c r="VGN3" s="735"/>
      <c r="VGO3" s="735"/>
      <c r="VGP3" s="735"/>
      <c r="VGQ3" s="735"/>
      <c r="VGR3" s="735"/>
      <c r="VGS3" s="735"/>
      <c r="VGT3" s="735"/>
      <c r="VGU3" s="735"/>
      <c r="VGV3" s="735"/>
      <c r="VGW3" s="735"/>
      <c r="VGX3" s="735"/>
      <c r="VGY3" s="735"/>
      <c r="VGZ3" s="735"/>
      <c r="VHA3" s="735"/>
      <c r="VHB3" s="735"/>
      <c r="VHC3" s="735"/>
      <c r="VHD3" s="735"/>
      <c r="VHE3" s="735"/>
      <c r="VHF3" s="735"/>
      <c r="VHG3" s="735"/>
      <c r="VHH3" s="735"/>
      <c r="VHI3" s="735"/>
      <c r="VHJ3" s="735"/>
      <c r="VHK3" s="735"/>
      <c r="VHL3" s="735"/>
      <c r="VHM3" s="735"/>
      <c r="VHN3" s="735"/>
      <c r="VHO3" s="735"/>
      <c r="VHP3" s="735"/>
      <c r="VHQ3" s="735"/>
      <c r="VHR3" s="735"/>
      <c r="VHS3" s="735"/>
      <c r="VHT3" s="735"/>
      <c r="VHU3" s="735"/>
      <c r="VHV3" s="735"/>
      <c r="VHW3" s="735"/>
      <c r="VHX3" s="735"/>
      <c r="VHY3" s="735"/>
      <c r="VHZ3" s="735"/>
      <c r="VIA3" s="735"/>
      <c r="VIB3" s="735"/>
      <c r="VIC3" s="735"/>
      <c r="VID3" s="735"/>
      <c r="VIE3" s="735"/>
      <c r="VIF3" s="735"/>
      <c r="VIG3" s="735"/>
      <c r="VIH3" s="735"/>
      <c r="VII3" s="735"/>
      <c r="VIJ3" s="735"/>
      <c r="VIK3" s="735"/>
      <c r="VIL3" s="735"/>
      <c r="VIM3" s="735"/>
      <c r="VIN3" s="735"/>
      <c r="VIO3" s="735"/>
      <c r="VIP3" s="735"/>
      <c r="VIQ3" s="735"/>
      <c r="VIR3" s="735"/>
      <c r="VIS3" s="735"/>
      <c r="VIT3" s="735"/>
      <c r="VIU3" s="735"/>
      <c r="VIV3" s="735"/>
      <c r="VIW3" s="735"/>
      <c r="VIX3" s="735"/>
      <c r="VIY3" s="735"/>
      <c r="VIZ3" s="735"/>
      <c r="VJA3" s="735"/>
      <c r="VJB3" s="735"/>
      <c r="VJC3" s="735"/>
      <c r="VJD3" s="735"/>
      <c r="VJE3" s="735"/>
      <c r="VJF3" s="735"/>
      <c r="VJG3" s="735"/>
      <c r="VJH3" s="735"/>
      <c r="VJI3" s="735"/>
      <c r="VJJ3" s="735"/>
      <c r="VJK3" s="735"/>
      <c r="VJL3" s="735"/>
      <c r="VJM3" s="735"/>
      <c r="VJN3" s="735"/>
      <c r="VJO3" s="735"/>
      <c r="VJP3" s="735"/>
      <c r="VJQ3" s="735"/>
      <c r="VJR3" s="735"/>
      <c r="VJS3" s="735"/>
      <c r="VJT3" s="735"/>
      <c r="VJU3" s="735"/>
      <c r="VJV3" s="735"/>
      <c r="VJW3" s="735"/>
      <c r="VJX3" s="735"/>
      <c r="VJY3" s="735"/>
      <c r="VJZ3" s="735"/>
      <c r="VKA3" s="735"/>
      <c r="VKB3" s="735"/>
      <c r="VKC3" s="735"/>
      <c r="VKD3" s="735"/>
      <c r="VKE3" s="735"/>
      <c r="VKF3" s="735"/>
      <c r="VKG3" s="735"/>
      <c r="VKH3" s="735"/>
      <c r="VKI3" s="735"/>
      <c r="VKJ3" s="735"/>
      <c r="VKK3" s="735"/>
      <c r="VKL3" s="735"/>
      <c r="VKM3" s="735"/>
      <c r="VKN3" s="735"/>
      <c r="VKO3" s="735"/>
      <c r="VKP3" s="735"/>
      <c r="VKQ3" s="735"/>
      <c r="VKR3" s="735"/>
      <c r="VKS3" s="735"/>
      <c r="VKT3" s="735"/>
      <c r="VKU3" s="735"/>
      <c r="VKV3" s="735"/>
      <c r="VKW3" s="735"/>
      <c r="VKX3" s="735"/>
      <c r="VKY3" s="735"/>
      <c r="VKZ3" s="735"/>
      <c r="VLA3" s="735"/>
      <c r="VLB3" s="735"/>
      <c r="VLC3" s="735"/>
      <c r="VLD3" s="735"/>
      <c r="VLE3" s="735"/>
      <c r="VLF3" s="735"/>
      <c r="VLG3" s="735"/>
      <c r="VLH3" s="735"/>
      <c r="VLI3" s="735"/>
      <c r="VLJ3" s="735"/>
      <c r="VLK3" s="735"/>
      <c r="VLL3" s="735"/>
      <c r="VLM3" s="735"/>
      <c r="VLN3" s="735"/>
      <c r="VLO3" s="735"/>
      <c r="VLP3" s="735"/>
      <c r="VLQ3" s="735"/>
      <c r="VLR3" s="735"/>
      <c r="VLS3" s="735"/>
      <c r="VLT3" s="735"/>
      <c r="VLU3" s="735"/>
      <c r="VLV3" s="735"/>
      <c r="VLW3" s="735"/>
      <c r="VLX3" s="735"/>
      <c r="VLY3" s="735"/>
      <c r="VLZ3" s="735"/>
      <c r="VMA3" s="735"/>
      <c r="VMB3" s="735"/>
      <c r="VMC3" s="735"/>
      <c r="VMD3" s="735"/>
      <c r="VME3" s="735"/>
      <c r="VMF3" s="735"/>
      <c r="VMG3" s="735"/>
      <c r="VMH3" s="735"/>
      <c r="VMI3" s="735"/>
      <c r="VMJ3" s="735"/>
      <c r="VMK3" s="735"/>
      <c r="VML3" s="735"/>
      <c r="VMM3" s="735"/>
      <c r="VMN3" s="735"/>
      <c r="VMO3" s="735"/>
      <c r="VMP3" s="735"/>
      <c r="VMQ3" s="735"/>
      <c r="VMR3" s="735"/>
      <c r="VMS3" s="735"/>
      <c r="VMT3" s="735"/>
      <c r="VMU3" s="735"/>
      <c r="VMV3" s="735"/>
      <c r="VMW3" s="735"/>
      <c r="VMX3" s="735"/>
      <c r="VMY3" s="735"/>
      <c r="VMZ3" s="735"/>
      <c r="VNA3" s="735"/>
      <c r="VNB3" s="735"/>
      <c r="VNC3" s="735"/>
      <c r="VND3" s="735"/>
      <c r="VNE3" s="735"/>
      <c r="VNF3" s="735"/>
      <c r="VNG3" s="735"/>
      <c r="VNH3" s="735"/>
      <c r="VNI3" s="735"/>
      <c r="VNJ3" s="735"/>
      <c r="VNK3" s="735"/>
      <c r="VNL3" s="735"/>
      <c r="VNM3" s="735"/>
      <c r="VNN3" s="735"/>
      <c r="VNO3" s="735"/>
      <c r="VNP3" s="735"/>
      <c r="VNQ3" s="735"/>
      <c r="VNR3" s="735"/>
      <c r="VNS3" s="735"/>
      <c r="VNT3" s="735"/>
      <c r="VNU3" s="735"/>
      <c r="VNV3" s="735"/>
      <c r="VNW3" s="735"/>
      <c r="VNX3" s="735"/>
      <c r="VNY3" s="735"/>
      <c r="VNZ3" s="735"/>
      <c r="VOA3" s="735"/>
      <c r="VOB3" s="735"/>
      <c r="VOC3" s="735"/>
      <c r="VOD3" s="735"/>
      <c r="VOE3" s="735"/>
      <c r="VOF3" s="735"/>
      <c r="VOG3" s="735"/>
      <c r="VOH3" s="735"/>
      <c r="VOI3" s="735"/>
      <c r="VOJ3" s="735"/>
      <c r="VOK3" s="735"/>
      <c r="VOL3" s="735"/>
      <c r="VOM3" s="735"/>
      <c r="VON3" s="735"/>
      <c r="VOO3" s="735"/>
      <c r="VOP3" s="735"/>
      <c r="VOQ3" s="735"/>
      <c r="VOR3" s="735"/>
      <c r="VOS3" s="735"/>
      <c r="VOT3" s="735"/>
      <c r="VOU3" s="735"/>
      <c r="VOV3" s="735"/>
      <c r="VOW3" s="735"/>
      <c r="VOX3" s="735"/>
      <c r="VOY3" s="735"/>
      <c r="VOZ3" s="735"/>
      <c r="VPA3" s="735"/>
      <c r="VPB3" s="735"/>
      <c r="VPC3" s="735"/>
      <c r="VPD3" s="735"/>
      <c r="VPE3" s="735"/>
      <c r="VPF3" s="735"/>
      <c r="VPG3" s="735"/>
      <c r="VPH3" s="735"/>
      <c r="VPI3" s="735"/>
      <c r="VPJ3" s="735"/>
      <c r="VPK3" s="735"/>
      <c r="VPL3" s="735"/>
      <c r="VPM3" s="735"/>
      <c r="VPN3" s="735"/>
      <c r="VPO3" s="735"/>
      <c r="VPP3" s="735"/>
      <c r="VPQ3" s="735"/>
      <c r="VPR3" s="735"/>
      <c r="VPS3" s="735"/>
      <c r="VPT3" s="735"/>
      <c r="VPU3" s="735"/>
      <c r="VPV3" s="735"/>
      <c r="VPW3" s="735"/>
      <c r="VPX3" s="735"/>
      <c r="VPY3" s="735"/>
      <c r="VPZ3" s="735"/>
      <c r="VQA3" s="735"/>
      <c r="VQB3" s="735"/>
      <c r="VQC3" s="735"/>
      <c r="VQD3" s="735"/>
      <c r="VQE3" s="735"/>
      <c r="VQF3" s="735"/>
      <c r="VQG3" s="735"/>
      <c r="VQH3" s="735"/>
      <c r="VQI3" s="735"/>
      <c r="VQJ3" s="735"/>
      <c r="VQK3" s="735"/>
      <c r="VQL3" s="735"/>
      <c r="VQM3" s="735"/>
      <c r="VQN3" s="735"/>
      <c r="VQO3" s="735"/>
      <c r="VQP3" s="735"/>
      <c r="VQQ3" s="735"/>
      <c r="VQR3" s="735"/>
      <c r="VQS3" s="735"/>
      <c r="VQT3" s="735"/>
      <c r="VQU3" s="735"/>
      <c r="VQV3" s="735"/>
      <c r="VQW3" s="735"/>
      <c r="VQX3" s="735"/>
      <c r="VQY3" s="735"/>
      <c r="VQZ3" s="735"/>
      <c r="VRA3" s="735"/>
      <c r="VRB3" s="735"/>
      <c r="VRC3" s="735"/>
      <c r="VRD3" s="735"/>
      <c r="VRE3" s="735"/>
      <c r="VRF3" s="735"/>
      <c r="VRG3" s="735"/>
      <c r="VRH3" s="735"/>
      <c r="VRI3" s="735"/>
      <c r="VRJ3" s="735"/>
      <c r="VRK3" s="735"/>
      <c r="VRL3" s="735"/>
      <c r="VRM3" s="735"/>
      <c r="VRN3" s="735"/>
      <c r="VRO3" s="735"/>
      <c r="VRP3" s="735"/>
      <c r="VRQ3" s="735"/>
      <c r="VRR3" s="735"/>
      <c r="VRS3" s="735"/>
      <c r="VRT3" s="735"/>
      <c r="VRU3" s="735"/>
      <c r="VRV3" s="735"/>
      <c r="VRW3" s="735"/>
      <c r="VRX3" s="735"/>
      <c r="VRY3" s="735"/>
      <c r="VRZ3" s="735"/>
      <c r="VSA3" s="735"/>
      <c r="VSB3" s="735"/>
      <c r="VSC3" s="735"/>
      <c r="VSD3" s="735"/>
      <c r="VSE3" s="735"/>
      <c r="VSF3" s="735"/>
      <c r="VSG3" s="735"/>
      <c r="VSH3" s="735"/>
      <c r="VSI3" s="735"/>
      <c r="VSJ3" s="735"/>
      <c r="VSK3" s="735"/>
      <c r="VSL3" s="735"/>
      <c r="VSM3" s="735"/>
      <c r="VSN3" s="735"/>
      <c r="VSO3" s="735"/>
      <c r="VSP3" s="735"/>
      <c r="VSQ3" s="735"/>
      <c r="VSR3" s="735"/>
      <c r="VSS3" s="735"/>
      <c r="VST3" s="735"/>
      <c r="VSU3" s="735"/>
      <c r="VSV3" s="735"/>
      <c r="VSW3" s="735"/>
      <c r="VSX3" s="735"/>
      <c r="VSY3" s="735"/>
      <c r="VSZ3" s="735"/>
      <c r="VTA3" s="735"/>
      <c r="VTB3" s="735"/>
      <c r="VTC3" s="735"/>
      <c r="VTD3" s="735"/>
      <c r="VTE3" s="735"/>
      <c r="VTF3" s="735"/>
      <c r="VTG3" s="735"/>
      <c r="VTH3" s="735"/>
      <c r="VTI3" s="735"/>
      <c r="VTJ3" s="735"/>
      <c r="VTK3" s="735"/>
      <c r="VTL3" s="735"/>
      <c r="VTM3" s="735"/>
      <c r="VTN3" s="735"/>
      <c r="VTO3" s="735"/>
      <c r="VTP3" s="735"/>
      <c r="VTQ3" s="735"/>
      <c r="VTR3" s="735"/>
      <c r="VTS3" s="735"/>
      <c r="VTT3" s="735"/>
      <c r="VTU3" s="735"/>
      <c r="VTV3" s="735"/>
      <c r="VTW3" s="735"/>
      <c r="VTX3" s="735"/>
      <c r="VTY3" s="735"/>
      <c r="VTZ3" s="735"/>
      <c r="VUA3" s="735"/>
      <c r="VUB3" s="735"/>
      <c r="VUC3" s="735"/>
      <c r="VUD3" s="735"/>
      <c r="VUE3" s="735"/>
      <c r="VUF3" s="735"/>
      <c r="VUG3" s="735"/>
      <c r="VUH3" s="735"/>
      <c r="VUI3" s="735"/>
      <c r="VUJ3" s="735"/>
      <c r="VUK3" s="735"/>
      <c r="VUL3" s="735"/>
      <c r="VUM3" s="735"/>
      <c r="VUN3" s="735"/>
      <c r="VUO3" s="735"/>
      <c r="VUP3" s="735"/>
      <c r="VUQ3" s="735"/>
      <c r="VUR3" s="735"/>
      <c r="VUS3" s="735"/>
      <c r="VUT3" s="735"/>
      <c r="VUU3" s="735"/>
      <c r="VUV3" s="735"/>
      <c r="VUW3" s="735"/>
      <c r="VUX3" s="735"/>
      <c r="VUY3" s="735"/>
      <c r="VUZ3" s="735"/>
      <c r="VVA3" s="735"/>
      <c r="VVB3" s="735"/>
      <c r="VVC3" s="735"/>
      <c r="VVD3" s="735"/>
      <c r="VVE3" s="735"/>
      <c r="VVF3" s="735"/>
      <c r="VVG3" s="735"/>
      <c r="VVH3" s="735"/>
      <c r="VVI3" s="735"/>
      <c r="VVJ3" s="735"/>
      <c r="VVK3" s="735"/>
      <c r="VVL3" s="735"/>
      <c r="VVM3" s="735"/>
      <c r="VVN3" s="735"/>
      <c r="VVO3" s="735"/>
      <c r="VVP3" s="735"/>
      <c r="VVQ3" s="735"/>
      <c r="VVR3" s="735"/>
      <c r="VVS3" s="735"/>
      <c r="VVT3" s="735"/>
      <c r="VVU3" s="735"/>
      <c r="VVV3" s="735"/>
      <c r="VVW3" s="735"/>
      <c r="VVX3" s="735"/>
      <c r="VVY3" s="735"/>
      <c r="VVZ3" s="735"/>
      <c r="VWA3" s="735"/>
      <c r="VWB3" s="735"/>
      <c r="VWC3" s="735"/>
      <c r="VWD3" s="735"/>
      <c r="VWE3" s="735"/>
      <c r="VWF3" s="735"/>
      <c r="VWG3" s="735"/>
      <c r="VWH3" s="735"/>
      <c r="VWI3" s="735"/>
      <c r="VWJ3" s="735"/>
      <c r="VWK3" s="735"/>
      <c r="VWL3" s="735"/>
      <c r="VWM3" s="735"/>
      <c r="VWN3" s="735"/>
      <c r="VWO3" s="735"/>
      <c r="VWP3" s="735"/>
      <c r="VWQ3" s="735"/>
      <c r="VWR3" s="735"/>
      <c r="VWS3" s="735"/>
      <c r="VWT3" s="735"/>
      <c r="VWU3" s="735"/>
      <c r="VWV3" s="735"/>
      <c r="VWW3" s="735"/>
      <c r="VWX3" s="735"/>
      <c r="VWY3" s="735"/>
      <c r="VWZ3" s="735"/>
      <c r="VXA3" s="735"/>
      <c r="VXB3" s="735"/>
      <c r="VXC3" s="735"/>
      <c r="VXD3" s="735"/>
      <c r="VXE3" s="735"/>
      <c r="VXF3" s="735"/>
      <c r="VXG3" s="735"/>
      <c r="VXH3" s="735"/>
      <c r="VXI3" s="735"/>
      <c r="VXJ3" s="735"/>
      <c r="VXK3" s="735"/>
      <c r="VXL3" s="735"/>
      <c r="VXM3" s="735"/>
      <c r="VXN3" s="735"/>
      <c r="VXO3" s="735"/>
      <c r="VXP3" s="735"/>
      <c r="VXQ3" s="735"/>
      <c r="VXR3" s="735"/>
      <c r="VXS3" s="735"/>
      <c r="VXT3" s="735"/>
      <c r="VXU3" s="735"/>
      <c r="VXV3" s="735"/>
      <c r="VXW3" s="735"/>
      <c r="VXX3" s="735"/>
      <c r="VXY3" s="735"/>
      <c r="VXZ3" s="735"/>
      <c r="VYA3" s="735"/>
      <c r="VYB3" s="735"/>
      <c r="VYC3" s="735"/>
      <c r="VYD3" s="735"/>
      <c r="VYE3" s="735"/>
      <c r="VYF3" s="735"/>
      <c r="VYG3" s="735"/>
      <c r="VYH3" s="735"/>
      <c r="VYI3" s="735"/>
      <c r="VYJ3" s="735"/>
      <c r="VYK3" s="735"/>
      <c r="VYL3" s="735"/>
      <c r="VYM3" s="735"/>
      <c r="VYN3" s="735"/>
      <c r="VYO3" s="735"/>
      <c r="VYP3" s="735"/>
      <c r="VYQ3" s="735"/>
      <c r="VYR3" s="735"/>
      <c r="VYS3" s="735"/>
      <c r="VYT3" s="735"/>
      <c r="VYU3" s="735"/>
      <c r="VYV3" s="735"/>
      <c r="VYW3" s="735"/>
      <c r="VYX3" s="735"/>
      <c r="VYY3" s="735"/>
      <c r="VYZ3" s="735"/>
      <c r="VZA3" s="735"/>
      <c r="VZB3" s="735"/>
      <c r="VZC3" s="735"/>
      <c r="VZD3" s="735"/>
      <c r="VZE3" s="735"/>
      <c r="VZF3" s="735"/>
      <c r="VZG3" s="735"/>
      <c r="VZH3" s="735"/>
      <c r="VZI3" s="735"/>
      <c r="VZJ3" s="735"/>
      <c r="VZK3" s="735"/>
      <c r="VZL3" s="735"/>
      <c r="VZM3" s="735"/>
      <c r="VZN3" s="735"/>
      <c r="VZO3" s="735"/>
      <c r="VZP3" s="735"/>
      <c r="VZQ3" s="735"/>
      <c r="VZR3" s="735"/>
      <c r="VZS3" s="735"/>
      <c r="VZT3" s="735"/>
      <c r="VZU3" s="735"/>
      <c r="VZV3" s="735"/>
      <c r="VZW3" s="735"/>
      <c r="VZX3" s="735"/>
      <c r="VZY3" s="735"/>
      <c r="VZZ3" s="735"/>
      <c r="WAA3" s="735"/>
      <c r="WAB3" s="735"/>
      <c r="WAC3" s="735"/>
      <c r="WAD3" s="735"/>
      <c r="WAE3" s="735"/>
      <c r="WAF3" s="735"/>
      <c r="WAG3" s="735"/>
      <c r="WAH3" s="735"/>
      <c r="WAI3" s="735"/>
      <c r="WAJ3" s="735"/>
      <c r="WAK3" s="735"/>
      <c r="WAL3" s="735"/>
      <c r="WAM3" s="735"/>
      <c r="WAN3" s="735"/>
      <c r="WAO3" s="735"/>
      <c r="WAP3" s="735"/>
      <c r="WAQ3" s="735"/>
      <c r="WAR3" s="735"/>
      <c r="WAS3" s="735"/>
      <c r="WAT3" s="735"/>
      <c r="WAU3" s="735"/>
      <c r="WAV3" s="735"/>
      <c r="WAW3" s="735"/>
      <c r="WAX3" s="735"/>
      <c r="WAY3" s="735"/>
      <c r="WAZ3" s="735"/>
      <c r="WBA3" s="735"/>
      <c r="WBB3" s="735"/>
      <c r="WBC3" s="735"/>
      <c r="WBD3" s="735"/>
      <c r="WBE3" s="735"/>
      <c r="WBF3" s="735"/>
      <c r="WBG3" s="735"/>
      <c r="WBH3" s="735"/>
      <c r="WBI3" s="735"/>
      <c r="WBJ3" s="735"/>
      <c r="WBK3" s="735"/>
      <c r="WBL3" s="735"/>
      <c r="WBM3" s="735"/>
      <c r="WBN3" s="735"/>
      <c r="WBO3" s="735"/>
      <c r="WBP3" s="735"/>
      <c r="WBQ3" s="735"/>
      <c r="WBR3" s="735"/>
      <c r="WBS3" s="735"/>
      <c r="WBT3" s="735"/>
      <c r="WBU3" s="735"/>
      <c r="WBV3" s="735"/>
      <c r="WBW3" s="735"/>
      <c r="WBX3" s="735"/>
      <c r="WBY3" s="735"/>
      <c r="WBZ3" s="735"/>
      <c r="WCA3" s="735"/>
      <c r="WCB3" s="735"/>
      <c r="WCC3" s="735"/>
      <c r="WCD3" s="735"/>
      <c r="WCE3" s="735"/>
      <c r="WCF3" s="735"/>
      <c r="WCG3" s="735"/>
      <c r="WCH3" s="735"/>
      <c r="WCI3" s="735"/>
      <c r="WCJ3" s="735"/>
      <c r="WCK3" s="735"/>
      <c r="WCL3" s="735"/>
      <c r="WCM3" s="735"/>
      <c r="WCN3" s="735"/>
      <c r="WCO3" s="735"/>
      <c r="WCP3" s="735"/>
      <c r="WCQ3" s="735"/>
      <c r="WCR3" s="735"/>
      <c r="WCS3" s="735"/>
      <c r="WCT3" s="735"/>
      <c r="WCU3" s="735"/>
      <c r="WCV3" s="735"/>
      <c r="WCW3" s="735"/>
      <c r="WCX3" s="735"/>
      <c r="WCY3" s="735"/>
      <c r="WCZ3" s="735"/>
      <c r="WDA3" s="735"/>
      <c r="WDB3" s="735"/>
      <c r="WDC3" s="735"/>
      <c r="WDD3" s="735"/>
      <c r="WDE3" s="735"/>
      <c r="WDF3" s="735"/>
      <c r="WDG3" s="735"/>
      <c r="WDH3" s="735"/>
      <c r="WDI3" s="735"/>
      <c r="WDJ3" s="735"/>
      <c r="WDK3" s="735"/>
      <c r="WDL3" s="735"/>
      <c r="WDM3" s="735"/>
      <c r="WDN3" s="735"/>
      <c r="WDO3" s="735"/>
      <c r="WDP3" s="735"/>
      <c r="WDQ3" s="735"/>
      <c r="WDR3" s="735"/>
      <c r="WDS3" s="735"/>
      <c r="WDT3" s="735"/>
      <c r="WDU3" s="735"/>
      <c r="WDV3" s="735"/>
      <c r="WDW3" s="735"/>
      <c r="WDX3" s="735"/>
      <c r="WDY3" s="735"/>
      <c r="WDZ3" s="735"/>
      <c r="WEA3" s="735"/>
      <c r="WEB3" s="735"/>
      <c r="WEC3" s="735"/>
      <c r="WED3" s="735"/>
      <c r="WEE3" s="735"/>
      <c r="WEF3" s="735"/>
      <c r="WEG3" s="735"/>
      <c r="WEH3" s="735"/>
      <c r="WEI3" s="735"/>
      <c r="WEJ3" s="735"/>
      <c r="WEK3" s="735"/>
      <c r="WEL3" s="735"/>
      <c r="WEM3" s="735"/>
      <c r="WEN3" s="735"/>
      <c r="WEO3" s="735"/>
      <c r="WEP3" s="735"/>
      <c r="WEQ3" s="735"/>
      <c r="WER3" s="735"/>
      <c r="WES3" s="735"/>
      <c r="WET3" s="735"/>
      <c r="WEU3" s="735"/>
      <c r="WEV3" s="735"/>
      <c r="WEW3" s="735"/>
      <c r="WEX3" s="735"/>
      <c r="WEY3" s="735"/>
      <c r="WEZ3" s="735"/>
      <c r="WFA3" s="735"/>
      <c r="WFB3" s="735"/>
      <c r="WFC3" s="735"/>
      <c r="WFD3" s="735"/>
      <c r="WFE3" s="735"/>
      <c r="WFF3" s="735"/>
      <c r="WFG3" s="735"/>
      <c r="WFH3" s="735"/>
      <c r="WFI3" s="735"/>
      <c r="WFJ3" s="735"/>
      <c r="WFK3" s="735"/>
      <c r="WFL3" s="735"/>
      <c r="WFM3" s="735"/>
      <c r="WFN3" s="735"/>
      <c r="WFO3" s="735"/>
      <c r="WFP3" s="735"/>
      <c r="WFQ3" s="735"/>
      <c r="WFR3" s="735"/>
      <c r="WFS3" s="735"/>
      <c r="WFT3" s="735"/>
      <c r="WFU3" s="735"/>
      <c r="WFV3" s="735"/>
      <c r="WFW3" s="735"/>
      <c r="WFX3" s="735"/>
      <c r="WFY3" s="735"/>
      <c r="WFZ3" s="735"/>
      <c r="WGA3" s="735"/>
      <c r="WGB3" s="735"/>
      <c r="WGC3" s="735"/>
      <c r="WGD3" s="735"/>
      <c r="WGE3" s="735"/>
      <c r="WGF3" s="735"/>
      <c r="WGG3" s="735"/>
      <c r="WGH3" s="735"/>
      <c r="WGI3" s="735"/>
      <c r="WGJ3" s="735"/>
      <c r="WGK3" s="735"/>
      <c r="WGL3" s="735"/>
      <c r="WGM3" s="735"/>
      <c r="WGN3" s="735"/>
      <c r="WGO3" s="735"/>
      <c r="WGP3" s="735"/>
      <c r="WGQ3" s="735"/>
      <c r="WGR3" s="735"/>
      <c r="WGS3" s="735"/>
      <c r="WGT3" s="735"/>
      <c r="WGU3" s="735"/>
      <c r="WGV3" s="735"/>
      <c r="WGW3" s="735"/>
      <c r="WGX3" s="735"/>
      <c r="WGY3" s="735"/>
      <c r="WGZ3" s="735"/>
      <c r="WHA3" s="735"/>
      <c r="WHB3" s="735"/>
      <c r="WHC3" s="735"/>
      <c r="WHD3" s="735"/>
      <c r="WHE3" s="735"/>
      <c r="WHF3" s="735"/>
      <c r="WHG3" s="735"/>
      <c r="WHH3" s="735"/>
      <c r="WHI3" s="735"/>
      <c r="WHJ3" s="735"/>
      <c r="WHK3" s="735"/>
      <c r="WHL3" s="735"/>
      <c r="WHM3" s="735"/>
      <c r="WHN3" s="735"/>
      <c r="WHO3" s="735"/>
      <c r="WHP3" s="735"/>
      <c r="WHQ3" s="735"/>
      <c r="WHR3" s="735"/>
      <c r="WHS3" s="735"/>
      <c r="WHT3" s="735"/>
      <c r="WHU3" s="735"/>
      <c r="WHV3" s="735"/>
      <c r="WHW3" s="735"/>
      <c r="WHX3" s="735"/>
      <c r="WHY3" s="735"/>
      <c r="WHZ3" s="735"/>
      <c r="WIA3" s="735"/>
      <c r="WIB3" s="735"/>
      <c r="WIC3" s="735"/>
      <c r="WID3" s="735"/>
      <c r="WIE3" s="735"/>
      <c r="WIF3" s="735"/>
      <c r="WIG3" s="735"/>
      <c r="WIH3" s="735"/>
      <c r="WII3" s="735"/>
      <c r="WIJ3" s="735"/>
      <c r="WIK3" s="735"/>
      <c r="WIL3" s="735"/>
      <c r="WIM3" s="735"/>
      <c r="WIN3" s="735"/>
      <c r="WIO3" s="735"/>
      <c r="WIP3" s="735"/>
      <c r="WIQ3" s="735"/>
      <c r="WIR3" s="735"/>
      <c r="WIS3" s="735"/>
      <c r="WIT3" s="735"/>
      <c r="WIU3" s="735"/>
      <c r="WIV3" s="735"/>
      <c r="WIW3" s="735"/>
      <c r="WIX3" s="735"/>
      <c r="WIY3" s="735"/>
      <c r="WIZ3" s="735"/>
      <c r="WJA3" s="735"/>
      <c r="WJB3" s="735"/>
      <c r="WJC3" s="735"/>
      <c r="WJD3" s="735"/>
      <c r="WJE3" s="735"/>
      <c r="WJF3" s="735"/>
      <c r="WJG3" s="735"/>
      <c r="WJH3" s="735"/>
      <c r="WJI3" s="735"/>
      <c r="WJJ3" s="735"/>
      <c r="WJK3" s="735"/>
      <c r="WJL3" s="735"/>
      <c r="WJM3" s="735"/>
      <c r="WJN3" s="735"/>
      <c r="WJO3" s="735"/>
      <c r="WJP3" s="735"/>
      <c r="WJQ3" s="735"/>
      <c r="WJR3" s="735"/>
      <c r="WJS3" s="735"/>
      <c r="WJT3" s="735"/>
      <c r="WJU3" s="735"/>
      <c r="WJV3" s="735"/>
      <c r="WJW3" s="735"/>
      <c r="WJX3" s="735"/>
      <c r="WJY3" s="735"/>
      <c r="WJZ3" s="735"/>
      <c r="WKA3" s="735"/>
      <c r="WKB3" s="735"/>
      <c r="WKC3" s="735"/>
      <c r="WKD3" s="735"/>
      <c r="WKE3" s="735"/>
      <c r="WKF3" s="735"/>
      <c r="WKG3" s="735"/>
      <c r="WKH3" s="735"/>
      <c r="WKI3" s="735"/>
      <c r="WKJ3" s="735"/>
      <c r="WKK3" s="735"/>
      <c r="WKL3" s="735"/>
      <c r="WKM3" s="735"/>
      <c r="WKN3" s="735"/>
      <c r="WKO3" s="735"/>
      <c r="WKP3" s="735"/>
      <c r="WKQ3" s="735"/>
      <c r="WKR3" s="735"/>
      <c r="WKS3" s="735"/>
      <c r="WKT3" s="735"/>
      <c r="WKU3" s="735"/>
      <c r="WKV3" s="735"/>
      <c r="WKW3" s="735"/>
      <c r="WKX3" s="735"/>
      <c r="WKY3" s="735"/>
      <c r="WKZ3" s="735"/>
      <c r="WLA3" s="735"/>
      <c r="WLB3" s="735"/>
      <c r="WLC3" s="735"/>
      <c r="WLD3" s="735"/>
      <c r="WLE3" s="735"/>
      <c r="WLF3" s="735"/>
      <c r="WLG3" s="735"/>
      <c r="WLH3" s="735"/>
      <c r="WLI3" s="735"/>
      <c r="WLJ3" s="735"/>
      <c r="WLK3" s="735"/>
      <c r="WLL3" s="735"/>
      <c r="WLM3" s="735"/>
      <c r="WLN3" s="735"/>
      <c r="WLO3" s="735"/>
      <c r="WLP3" s="735"/>
      <c r="WLQ3" s="735"/>
      <c r="WLR3" s="735"/>
      <c r="WLS3" s="735"/>
      <c r="WLT3" s="735"/>
      <c r="WLU3" s="735"/>
      <c r="WLV3" s="735"/>
      <c r="WLW3" s="735"/>
      <c r="WLX3" s="735"/>
      <c r="WLY3" s="735"/>
      <c r="WLZ3" s="735"/>
      <c r="WMA3" s="735"/>
      <c r="WMB3" s="735"/>
      <c r="WMC3" s="735"/>
      <c r="WMD3" s="735"/>
      <c r="WME3" s="735"/>
      <c r="WMF3" s="735"/>
      <c r="WMG3" s="735"/>
      <c r="WMH3" s="735"/>
      <c r="WMI3" s="735"/>
      <c r="WMJ3" s="735"/>
      <c r="WMK3" s="735"/>
      <c r="WML3" s="735"/>
      <c r="WMM3" s="735"/>
      <c r="WMN3" s="735"/>
      <c r="WMO3" s="735"/>
      <c r="WMP3" s="735"/>
      <c r="WMQ3" s="735"/>
      <c r="WMR3" s="735"/>
      <c r="WMS3" s="735"/>
      <c r="WMT3" s="735"/>
      <c r="WMU3" s="735"/>
      <c r="WMV3" s="735"/>
      <c r="WMW3" s="735"/>
      <c r="WMX3" s="735"/>
      <c r="WMY3" s="735"/>
      <c r="WMZ3" s="735"/>
      <c r="WNA3" s="735"/>
      <c r="WNB3" s="735"/>
      <c r="WNC3" s="735"/>
      <c r="WND3" s="735"/>
      <c r="WNE3" s="735"/>
      <c r="WNF3" s="735"/>
      <c r="WNG3" s="735"/>
      <c r="WNH3" s="735"/>
      <c r="WNI3" s="735"/>
      <c r="WNJ3" s="735"/>
      <c r="WNK3" s="735"/>
      <c r="WNL3" s="735"/>
      <c r="WNM3" s="735"/>
      <c r="WNN3" s="735"/>
      <c r="WNO3" s="735"/>
      <c r="WNP3" s="735"/>
      <c r="WNQ3" s="735"/>
      <c r="WNR3" s="735"/>
      <c r="WNS3" s="735"/>
      <c r="WNT3" s="735"/>
      <c r="WNU3" s="735"/>
      <c r="WNV3" s="735"/>
      <c r="WNW3" s="735"/>
      <c r="WNX3" s="735"/>
      <c r="WNY3" s="735"/>
      <c r="WNZ3" s="735"/>
      <c r="WOA3" s="735"/>
      <c r="WOB3" s="735"/>
      <c r="WOC3" s="735"/>
      <c r="WOD3" s="735"/>
      <c r="WOE3" s="735"/>
      <c r="WOF3" s="735"/>
      <c r="WOG3" s="735"/>
      <c r="WOH3" s="735"/>
      <c r="WOI3" s="735"/>
      <c r="WOJ3" s="735"/>
      <c r="WOK3" s="735"/>
      <c r="WOL3" s="735"/>
      <c r="WOM3" s="735"/>
      <c r="WON3" s="735"/>
      <c r="WOO3" s="735"/>
      <c r="WOP3" s="735"/>
      <c r="WOQ3" s="735"/>
      <c r="WOR3" s="735"/>
      <c r="WOS3" s="735"/>
      <c r="WOT3" s="735"/>
      <c r="WOU3" s="735"/>
      <c r="WOV3" s="735"/>
      <c r="WOW3" s="735"/>
      <c r="WOX3" s="735"/>
      <c r="WOY3" s="735"/>
      <c r="WOZ3" s="735"/>
      <c r="WPA3" s="735"/>
      <c r="WPB3" s="735"/>
      <c r="WPC3" s="735"/>
      <c r="WPD3" s="735"/>
      <c r="WPE3" s="735"/>
      <c r="WPF3" s="735"/>
      <c r="WPG3" s="735"/>
      <c r="WPH3" s="735"/>
      <c r="WPI3" s="735"/>
      <c r="WPJ3" s="735"/>
      <c r="WPK3" s="735"/>
      <c r="WPL3" s="735"/>
      <c r="WPM3" s="735"/>
      <c r="WPN3" s="735"/>
      <c r="WPO3" s="735"/>
      <c r="WPP3" s="735"/>
      <c r="WPQ3" s="735"/>
      <c r="WPR3" s="735"/>
      <c r="WPS3" s="735"/>
      <c r="WPT3" s="735"/>
      <c r="WPU3" s="735"/>
      <c r="WPV3" s="735"/>
      <c r="WPW3" s="735"/>
      <c r="WPX3" s="735"/>
      <c r="WPY3" s="735"/>
      <c r="WPZ3" s="735"/>
      <c r="WQA3" s="735"/>
      <c r="WQB3" s="735"/>
      <c r="WQC3" s="735"/>
      <c r="WQD3" s="735"/>
      <c r="WQE3" s="735"/>
      <c r="WQF3" s="735"/>
      <c r="WQG3" s="735"/>
      <c r="WQH3" s="735"/>
      <c r="WQI3" s="735"/>
      <c r="WQJ3" s="735"/>
      <c r="WQK3" s="735"/>
      <c r="WQL3" s="735"/>
      <c r="WQM3" s="735"/>
      <c r="WQN3" s="735"/>
      <c r="WQO3" s="735"/>
      <c r="WQP3" s="735"/>
      <c r="WQQ3" s="735"/>
      <c r="WQR3" s="735"/>
      <c r="WQS3" s="735"/>
      <c r="WQT3" s="735"/>
      <c r="WQU3" s="735"/>
      <c r="WQV3" s="735"/>
      <c r="WQW3" s="735"/>
      <c r="WQX3" s="735"/>
      <c r="WQY3" s="735"/>
      <c r="WQZ3" s="735"/>
      <c r="WRA3" s="735"/>
      <c r="WRB3" s="735"/>
      <c r="WRC3" s="735"/>
      <c r="WRD3" s="735"/>
      <c r="WRE3" s="735"/>
      <c r="WRF3" s="735"/>
      <c r="WRG3" s="735"/>
      <c r="WRH3" s="735"/>
      <c r="WRI3" s="735"/>
      <c r="WRJ3" s="735"/>
      <c r="WRK3" s="735"/>
      <c r="WRL3" s="735"/>
      <c r="WRM3" s="735"/>
      <c r="WRN3" s="735"/>
      <c r="WRO3" s="735"/>
      <c r="WRP3" s="735"/>
      <c r="WRQ3" s="735"/>
      <c r="WRR3" s="735"/>
      <c r="WRS3" s="735"/>
      <c r="WRT3" s="735"/>
      <c r="WRU3" s="735"/>
      <c r="WRV3" s="735"/>
      <c r="WRW3" s="735"/>
      <c r="WRX3" s="735"/>
      <c r="WRY3" s="735"/>
      <c r="WRZ3" s="735"/>
      <c r="WSA3" s="735"/>
      <c r="WSB3" s="735"/>
      <c r="WSC3" s="735"/>
      <c r="WSD3" s="735"/>
      <c r="WSE3" s="735"/>
      <c r="WSF3" s="735"/>
      <c r="WSG3" s="735"/>
      <c r="WSH3" s="735"/>
      <c r="WSI3" s="735"/>
      <c r="WSJ3" s="735"/>
      <c r="WSK3" s="735"/>
      <c r="WSL3" s="735"/>
      <c r="WSM3" s="735"/>
      <c r="WSN3" s="735"/>
      <c r="WSO3" s="735"/>
      <c r="WSP3" s="735"/>
      <c r="WSQ3" s="735"/>
      <c r="WSR3" s="735"/>
      <c r="WSS3" s="735"/>
      <c r="WST3" s="735"/>
      <c r="WSU3" s="735"/>
      <c r="WSV3" s="735"/>
      <c r="WSW3" s="735"/>
      <c r="WSX3" s="735"/>
      <c r="WSY3" s="735"/>
      <c r="WSZ3" s="735"/>
      <c r="WTA3" s="735"/>
      <c r="WTB3" s="735"/>
      <c r="WTC3" s="735"/>
      <c r="WTD3" s="735"/>
      <c r="WTE3" s="735"/>
      <c r="WTF3" s="735"/>
      <c r="WTG3" s="735"/>
      <c r="WTH3" s="735"/>
      <c r="WTI3" s="735"/>
      <c r="WTJ3" s="735"/>
      <c r="WTK3" s="735"/>
      <c r="WTL3" s="735"/>
      <c r="WTM3" s="735"/>
      <c r="WTN3" s="735"/>
      <c r="WTO3" s="735"/>
      <c r="WTP3" s="735"/>
      <c r="WTQ3" s="735"/>
      <c r="WTR3" s="735"/>
      <c r="WTS3" s="735"/>
      <c r="WTT3" s="735"/>
      <c r="WTU3" s="735"/>
      <c r="WTV3" s="735"/>
      <c r="WTW3" s="735"/>
      <c r="WTX3" s="735"/>
      <c r="WTY3" s="735"/>
      <c r="WTZ3" s="735"/>
      <c r="WUA3" s="735"/>
      <c r="WUB3" s="735"/>
      <c r="WUC3" s="735"/>
      <c r="WUD3" s="735"/>
      <c r="WUE3" s="735"/>
      <c r="WUF3" s="735"/>
      <c r="WUG3" s="735"/>
      <c r="WUH3" s="735"/>
      <c r="WUI3" s="735"/>
      <c r="WUJ3" s="735"/>
      <c r="WUK3" s="735"/>
      <c r="WUL3" s="735"/>
      <c r="WUM3" s="735"/>
      <c r="WUN3" s="735"/>
      <c r="WUO3" s="735"/>
      <c r="WUP3" s="735"/>
      <c r="WUQ3" s="735"/>
      <c r="WUR3" s="735"/>
      <c r="WUS3" s="735"/>
      <c r="WUT3" s="735"/>
      <c r="WUU3" s="735"/>
      <c r="WUV3" s="735"/>
      <c r="WUW3" s="735"/>
      <c r="WUX3" s="735"/>
      <c r="WUY3" s="735"/>
      <c r="WUZ3" s="735"/>
      <c r="WVA3" s="735"/>
      <c r="WVB3" s="735"/>
      <c r="WVC3" s="735"/>
      <c r="WVD3" s="735"/>
      <c r="WVE3" s="735"/>
      <c r="WVF3" s="735"/>
      <c r="WVG3" s="735"/>
      <c r="WVH3" s="735"/>
      <c r="WVI3" s="735"/>
      <c r="WVJ3" s="735"/>
      <c r="WVK3" s="735"/>
      <c r="WVL3" s="735"/>
      <c r="WVM3" s="735"/>
      <c r="WVN3" s="735"/>
      <c r="WVO3" s="735"/>
      <c r="WVP3" s="735"/>
      <c r="WVQ3" s="735"/>
      <c r="WVR3" s="735"/>
      <c r="WVS3" s="735"/>
      <c r="WVT3" s="735"/>
      <c r="WVU3" s="735"/>
      <c r="WVV3" s="735"/>
      <c r="WVW3" s="735"/>
      <c r="WVX3" s="735"/>
      <c r="WVY3" s="735"/>
      <c r="WVZ3" s="735"/>
      <c r="WWA3" s="735"/>
      <c r="WWB3" s="735"/>
      <c r="WWC3" s="735"/>
      <c r="WWD3" s="735"/>
      <c r="WWE3" s="735"/>
      <c r="WWF3" s="735"/>
      <c r="WWG3" s="735"/>
      <c r="WWH3" s="735"/>
      <c r="WWI3" s="735"/>
      <c r="WWJ3" s="735"/>
      <c r="WWK3" s="735"/>
      <c r="WWL3" s="735"/>
      <c r="WWM3" s="735"/>
      <c r="WWN3" s="735"/>
      <c r="WWO3" s="735"/>
      <c r="WWP3" s="735"/>
      <c r="WWQ3" s="735"/>
      <c r="WWR3" s="735"/>
      <c r="WWS3" s="735"/>
      <c r="WWT3" s="735"/>
      <c r="WWU3" s="735"/>
      <c r="WWV3" s="735"/>
      <c r="WWW3" s="735"/>
      <c r="WWX3" s="735"/>
      <c r="WWY3" s="735"/>
      <c r="WWZ3" s="735"/>
      <c r="WXA3" s="735"/>
      <c r="WXB3" s="735"/>
      <c r="WXC3" s="735"/>
      <c r="WXD3" s="735"/>
      <c r="WXE3" s="735"/>
      <c r="WXF3" s="735"/>
      <c r="WXG3" s="735"/>
      <c r="WXH3" s="735"/>
      <c r="WXI3" s="735"/>
      <c r="WXJ3" s="735"/>
      <c r="WXK3" s="735"/>
      <c r="WXL3" s="735"/>
      <c r="WXM3" s="735"/>
      <c r="WXN3" s="735"/>
      <c r="WXO3" s="735"/>
      <c r="WXP3" s="735"/>
      <c r="WXQ3" s="735"/>
      <c r="WXR3" s="735"/>
      <c r="WXS3" s="735"/>
      <c r="WXT3" s="735"/>
      <c r="WXU3" s="735"/>
      <c r="WXV3" s="735"/>
      <c r="WXW3" s="735"/>
      <c r="WXX3" s="735"/>
      <c r="WXY3" s="735"/>
      <c r="WXZ3" s="735"/>
      <c r="WYA3" s="735"/>
      <c r="WYB3" s="735"/>
      <c r="WYC3" s="735"/>
      <c r="WYD3" s="735"/>
      <c r="WYE3" s="735"/>
      <c r="WYF3" s="735"/>
      <c r="WYG3" s="735"/>
      <c r="WYH3" s="735"/>
      <c r="WYI3" s="735"/>
      <c r="WYJ3" s="735"/>
      <c r="WYK3" s="735"/>
      <c r="WYL3" s="735"/>
      <c r="WYM3" s="735"/>
      <c r="WYN3" s="735"/>
      <c r="WYO3" s="735"/>
      <c r="WYP3" s="735"/>
      <c r="WYQ3" s="735"/>
      <c r="WYR3" s="735"/>
      <c r="WYS3" s="735"/>
      <c r="WYT3" s="735"/>
      <c r="WYU3" s="735"/>
      <c r="WYV3" s="735"/>
      <c r="WYW3" s="735"/>
      <c r="WYX3" s="735"/>
      <c r="WYY3" s="735"/>
      <c r="WYZ3" s="735"/>
      <c r="WZA3" s="735"/>
      <c r="WZB3" s="735"/>
      <c r="WZC3" s="735"/>
      <c r="WZD3" s="735"/>
      <c r="WZE3" s="735"/>
      <c r="WZF3" s="735"/>
      <c r="WZG3" s="735"/>
      <c r="WZH3" s="735"/>
      <c r="WZI3" s="735"/>
      <c r="WZJ3" s="735"/>
      <c r="WZK3" s="735"/>
      <c r="WZL3" s="735"/>
      <c r="WZM3" s="735"/>
      <c r="WZN3" s="735"/>
      <c r="WZO3" s="735"/>
      <c r="WZP3" s="735"/>
      <c r="WZQ3" s="735"/>
      <c r="WZR3" s="735"/>
      <c r="WZS3" s="735"/>
      <c r="WZT3" s="735"/>
      <c r="WZU3" s="735"/>
      <c r="WZV3" s="735"/>
      <c r="WZW3" s="735"/>
      <c r="WZX3" s="735"/>
      <c r="WZY3" s="735"/>
      <c r="WZZ3" s="735"/>
      <c r="XAA3" s="735"/>
      <c r="XAB3" s="735"/>
      <c r="XAC3" s="735"/>
      <c r="XAD3" s="735"/>
      <c r="XAE3" s="735"/>
      <c r="XAF3" s="735"/>
      <c r="XAG3" s="735"/>
      <c r="XAH3" s="735"/>
      <c r="XAI3" s="735"/>
      <c r="XAJ3" s="735"/>
      <c r="XAK3" s="735"/>
      <c r="XAL3" s="735"/>
      <c r="XAM3" s="735"/>
      <c r="XAN3" s="735"/>
      <c r="XAO3" s="735"/>
      <c r="XAP3" s="735"/>
      <c r="XAQ3" s="735"/>
      <c r="XAR3" s="735"/>
      <c r="XAS3" s="735"/>
      <c r="XAT3" s="735"/>
      <c r="XAU3" s="735"/>
      <c r="XAV3" s="735"/>
      <c r="XAW3" s="735"/>
      <c r="XAX3" s="735"/>
      <c r="XAY3" s="735"/>
      <c r="XAZ3" s="735"/>
      <c r="XBA3" s="735"/>
      <c r="XBB3" s="735"/>
      <c r="XBC3" s="735"/>
      <c r="XBD3" s="735"/>
      <c r="XBE3" s="735"/>
      <c r="XBF3" s="735"/>
      <c r="XBG3" s="735"/>
      <c r="XBH3" s="735"/>
      <c r="XBI3" s="735"/>
      <c r="XBJ3" s="735"/>
      <c r="XBK3" s="735"/>
      <c r="XBL3" s="735"/>
      <c r="XBM3" s="735"/>
      <c r="XBN3" s="735"/>
      <c r="XBO3" s="735"/>
      <c r="XBP3" s="735"/>
      <c r="XBQ3" s="735"/>
      <c r="XBR3" s="735"/>
      <c r="XBS3" s="735"/>
      <c r="XBT3" s="735"/>
      <c r="XBU3" s="735"/>
      <c r="XBV3" s="735"/>
      <c r="XBW3" s="735"/>
      <c r="XBX3" s="735"/>
      <c r="XBY3" s="735"/>
      <c r="XBZ3" s="735"/>
      <c r="XCA3" s="735"/>
      <c r="XCB3" s="735"/>
      <c r="XCC3" s="735"/>
      <c r="XCD3" s="735"/>
      <c r="XCE3" s="735"/>
      <c r="XCF3" s="735"/>
      <c r="XCG3" s="735"/>
      <c r="XCH3" s="735"/>
      <c r="XCI3" s="735"/>
      <c r="XCJ3" s="735"/>
      <c r="XCK3" s="735"/>
      <c r="XCL3" s="735"/>
      <c r="XCM3" s="735"/>
      <c r="XCN3" s="735"/>
      <c r="XCO3" s="735"/>
      <c r="XCP3" s="735"/>
      <c r="XCQ3" s="735"/>
      <c r="XCR3" s="735"/>
      <c r="XCS3" s="735"/>
      <c r="XCT3" s="735"/>
      <c r="XCU3" s="735"/>
      <c r="XCV3" s="735"/>
      <c r="XCW3" s="735"/>
      <c r="XCX3" s="735"/>
      <c r="XCY3" s="735"/>
      <c r="XCZ3" s="735"/>
      <c r="XDA3" s="735"/>
      <c r="XDB3" s="735"/>
      <c r="XDC3" s="735"/>
      <c r="XDD3" s="735"/>
      <c r="XDE3" s="735"/>
      <c r="XDF3" s="735"/>
      <c r="XDG3" s="735"/>
      <c r="XDH3" s="735"/>
      <c r="XDI3" s="735"/>
      <c r="XDJ3" s="735"/>
      <c r="XDK3" s="735"/>
      <c r="XDL3" s="735"/>
      <c r="XDM3" s="735"/>
      <c r="XDN3" s="735"/>
      <c r="XDO3" s="735"/>
      <c r="XDP3" s="735"/>
      <c r="XDQ3" s="735"/>
      <c r="XDR3" s="735"/>
      <c r="XDS3" s="735"/>
      <c r="XDT3" s="735"/>
      <c r="XDU3" s="735"/>
      <c r="XDV3" s="735"/>
      <c r="XDW3" s="735"/>
      <c r="XDX3" s="735"/>
      <c r="XDY3" s="735"/>
      <c r="XDZ3" s="735"/>
      <c r="XEA3" s="735"/>
      <c r="XEB3" s="735"/>
      <c r="XEC3" s="735"/>
      <c r="XED3" s="735"/>
      <c r="XEE3" s="735"/>
      <c r="XEF3" s="735"/>
      <c r="XEG3" s="735"/>
      <c r="XEH3" s="735"/>
      <c r="XEI3" s="735"/>
      <c r="XEJ3" s="735"/>
      <c r="XEK3" s="735"/>
      <c r="XEL3" s="735"/>
      <c r="XEM3" s="735"/>
      <c r="XEN3" s="735"/>
      <c r="XEO3" s="735"/>
      <c r="XEP3" s="735"/>
      <c r="XEQ3" s="735"/>
      <c r="XER3" s="735"/>
      <c r="XES3" s="735"/>
      <c r="XET3" s="735"/>
      <c r="XEU3" s="735"/>
      <c r="XEV3" s="735"/>
      <c r="XEW3" s="735"/>
      <c r="XEX3" s="735"/>
      <c r="XEY3" s="735"/>
      <c r="XEZ3" s="735"/>
      <c r="XFA3" s="735"/>
      <c r="XFB3" s="735"/>
      <c r="XFC3" s="735"/>
      <c r="XFD3" s="735"/>
    </row>
    <row r="4" spans="1:16384" x14ac:dyDescent="0.25">
      <c r="A4" s="717" t="s">
        <v>11454</v>
      </c>
      <c r="B4" s="643"/>
      <c r="C4" s="643"/>
      <c r="D4" s="661"/>
      <c r="E4" s="446" t="s">
        <v>11458</v>
      </c>
      <c r="F4" s="447"/>
      <c r="G4" s="447"/>
      <c r="H4" s="450"/>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735"/>
      <c r="BA4" s="735"/>
      <c r="BB4" s="735"/>
      <c r="BC4" s="735"/>
      <c r="BD4" s="735"/>
      <c r="BE4" s="735"/>
      <c r="BF4" s="735"/>
      <c r="BG4" s="735"/>
      <c r="BH4" s="735"/>
      <c r="BI4" s="735"/>
      <c r="BJ4" s="735"/>
      <c r="BK4" s="735"/>
      <c r="BL4" s="735"/>
      <c r="BM4" s="735"/>
      <c r="BN4" s="735"/>
      <c r="BO4" s="735"/>
      <c r="BP4" s="735"/>
      <c r="BQ4" s="735"/>
      <c r="BR4" s="735"/>
      <c r="BS4" s="735"/>
      <c r="BT4" s="735"/>
      <c r="BU4" s="735"/>
      <c r="BV4" s="735"/>
      <c r="BW4" s="735"/>
      <c r="BX4" s="735"/>
      <c r="BY4" s="735"/>
      <c r="BZ4" s="735"/>
      <c r="CA4" s="735"/>
      <c r="CB4" s="735"/>
      <c r="CC4" s="735"/>
      <c r="CD4" s="735"/>
      <c r="CE4" s="735"/>
      <c r="CF4" s="735"/>
      <c r="CG4" s="735"/>
      <c r="CH4" s="735"/>
      <c r="CI4" s="735"/>
      <c r="CJ4" s="735"/>
      <c r="CK4" s="735"/>
      <c r="CL4" s="735"/>
      <c r="CM4" s="735"/>
      <c r="CN4" s="735"/>
      <c r="CO4" s="735"/>
      <c r="CP4" s="735"/>
      <c r="CQ4" s="735"/>
      <c r="CR4" s="735"/>
      <c r="CS4" s="735"/>
      <c r="CT4" s="735"/>
      <c r="CU4" s="735"/>
      <c r="CV4" s="735"/>
      <c r="CW4" s="735"/>
      <c r="CX4" s="735"/>
      <c r="CY4" s="735"/>
      <c r="CZ4" s="735"/>
      <c r="DA4" s="735"/>
      <c r="DB4" s="735"/>
      <c r="DC4" s="735"/>
      <c r="DD4" s="735"/>
      <c r="DE4" s="735"/>
      <c r="DF4" s="735"/>
      <c r="DG4" s="735"/>
      <c r="DH4" s="735"/>
      <c r="DI4" s="735"/>
      <c r="DJ4" s="735"/>
      <c r="DK4" s="735"/>
      <c r="DL4" s="735"/>
      <c r="DM4" s="735"/>
      <c r="DN4" s="735"/>
      <c r="DO4" s="735"/>
      <c r="DP4" s="735"/>
      <c r="DQ4" s="735"/>
      <c r="DR4" s="735"/>
      <c r="DS4" s="735"/>
      <c r="DT4" s="735"/>
      <c r="DU4" s="735"/>
      <c r="DV4" s="735"/>
      <c r="DW4" s="735"/>
      <c r="DX4" s="735"/>
      <c r="DY4" s="735"/>
      <c r="DZ4" s="735"/>
      <c r="EA4" s="735"/>
      <c r="EB4" s="735"/>
      <c r="EC4" s="735"/>
      <c r="ED4" s="735"/>
      <c r="EE4" s="735"/>
      <c r="EF4" s="735"/>
      <c r="EG4" s="735"/>
      <c r="EH4" s="735"/>
      <c r="EI4" s="735"/>
      <c r="EJ4" s="735"/>
      <c r="EK4" s="735"/>
      <c r="EL4" s="735"/>
      <c r="EM4" s="735"/>
      <c r="EN4" s="735"/>
      <c r="EO4" s="735"/>
      <c r="EP4" s="735"/>
      <c r="EQ4" s="735"/>
      <c r="ER4" s="735"/>
      <c r="ES4" s="735"/>
      <c r="ET4" s="735"/>
      <c r="EU4" s="735"/>
      <c r="EV4" s="735"/>
      <c r="EW4" s="735"/>
      <c r="EX4" s="735"/>
      <c r="EY4" s="735"/>
      <c r="EZ4" s="735"/>
      <c r="FA4" s="735"/>
      <c r="FB4" s="735"/>
      <c r="FC4" s="735"/>
      <c r="FD4" s="735"/>
      <c r="FE4" s="735"/>
      <c r="FF4" s="735"/>
      <c r="FG4" s="735"/>
      <c r="FH4" s="735"/>
      <c r="FI4" s="735"/>
      <c r="FJ4" s="735"/>
      <c r="FK4" s="735"/>
      <c r="FL4" s="735"/>
      <c r="FM4" s="735"/>
      <c r="FN4" s="735"/>
      <c r="FO4" s="735"/>
      <c r="FP4" s="735"/>
      <c r="FQ4" s="735"/>
      <c r="FR4" s="735"/>
      <c r="FS4" s="735"/>
      <c r="FT4" s="735"/>
      <c r="FU4" s="735"/>
      <c r="FV4" s="735"/>
      <c r="FW4" s="735"/>
      <c r="FX4" s="735"/>
      <c r="FY4" s="735"/>
      <c r="FZ4" s="735"/>
      <c r="GA4" s="735"/>
      <c r="GB4" s="735"/>
      <c r="GC4" s="735"/>
      <c r="GD4" s="735"/>
      <c r="GE4" s="735"/>
      <c r="GF4" s="735"/>
      <c r="GG4" s="735"/>
      <c r="GH4" s="735"/>
      <c r="GI4" s="735"/>
      <c r="GJ4" s="735"/>
      <c r="GK4" s="735"/>
      <c r="GL4" s="735"/>
      <c r="GM4" s="735"/>
      <c r="GN4" s="735"/>
      <c r="GO4" s="735"/>
      <c r="GP4" s="735"/>
      <c r="GQ4" s="735"/>
      <c r="GR4" s="735"/>
      <c r="GS4" s="735"/>
      <c r="GT4" s="735"/>
      <c r="GU4" s="735"/>
      <c r="GV4" s="735"/>
      <c r="GW4" s="735"/>
      <c r="GX4" s="735"/>
      <c r="GY4" s="735"/>
      <c r="GZ4" s="735"/>
      <c r="HA4" s="735"/>
      <c r="HB4" s="735"/>
      <c r="HC4" s="735"/>
      <c r="HD4" s="735"/>
      <c r="HE4" s="735"/>
      <c r="HF4" s="735"/>
      <c r="HG4" s="735"/>
      <c r="HH4" s="735"/>
      <c r="HI4" s="735"/>
      <c r="HJ4" s="735"/>
      <c r="HK4" s="735"/>
      <c r="HL4" s="735"/>
      <c r="HM4" s="735"/>
      <c r="HN4" s="735"/>
      <c r="HO4" s="735"/>
      <c r="HP4" s="735"/>
      <c r="HQ4" s="735"/>
      <c r="HR4" s="735"/>
      <c r="HS4" s="735"/>
      <c r="HT4" s="735"/>
      <c r="HU4" s="735"/>
      <c r="HV4" s="735"/>
      <c r="HW4" s="735"/>
      <c r="HX4" s="735"/>
      <c r="HY4" s="735"/>
      <c r="HZ4" s="735"/>
      <c r="IA4" s="735"/>
      <c r="IB4" s="735"/>
      <c r="IC4" s="735"/>
      <c r="ID4" s="735"/>
      <c r="IE4" s="735"/>
      <c r="IF4" s="735"/>
      <c r="IG4" s="735"/>
      <c r="IH4" s="735"/>
      <c r="II4" s="735"/>
      <c r="IJ4" s="735"/>
      <c r="IK4" s="735"/>
      <c r="IL4" s="735"/>
      <c r="IM4" s="735"/>
      <c r="IN4" s="735"/>
      <c r="IO4" s="735"/>
      <c r="IP4" s="735"/>
      <c r="IQ4" s="735"/>
      <c r="IR4" s="735"/>
      <c r="IS4" s="735"/>
      <c r="IT4" s="735"/>
      <c r="IU4" s="735"/>
      <c r="IV4" s="735"/>
      <c r="IW4" s="735"/>
      <c r="IX4" s="735"/>
      <c r="IY4" s="735"/>
      <c r="IZ4" s="735"/>
      <c r="JA4" s="735"/>
      <c r="JB4" s="735"/>
      <c r="JC4" s="735"/>
      <c r="JD4" s="735"/>
      <c r="JE4" s="735"/>
      <c r="JF4" s="735"/>
      <c r="JG4" s="735"/>
      <c r="JH4" s="735"/>
      <c r="JI4" s="735"/>
      <c r="JJ4" s="735"/>
      <c r="JK4" s="735"/>
      <c r="JL4" s="735"/>
      <c r="JM4" s="735"/>
      <c r="JN4" s="735"/>
      <c r="JO4" s="735"/>
      <c r="JP4" s="735"/>
      <c r="JQ4" s="735"/>
      <c r="JR4" s="735"/>
      <c r="JS4" s="735"/>
      <c r="JT4" s="735"/>
      <c r="JU4" s="735"/>
      <c r="JV4" s="735"/>
      <c r="JW4" s="735"/>
      <c r="JX4" s="735"/>
      <c r="JY4" s="735"/>
      <c r="JZ4" s="735"/>
      <c r="KA4" s="735"/>
      <c r="KB4" s="735"/>
      <c r="KC4" s="735"/>
      <c r="KD4" s="735"/>
      <c r="KE4" s="735"/>
      <c r="KF4" s="735"/>
      <c r="KG4" s="735"/>
      <c r="KH4" s="735"/>
      <c r="KI4" s="735"/>
      <c r="KJ4" s="735"/>
      <c r="KK4" s="735"/>
      <c r="KL4" s="735"/>
      <c r="KM4" s="735"/>
      <c r="KN4" s="735"/>
      <c r="KO4" s="735"/>
      <c r="KP4" s="735"/>
      <c r="KQ4" s="735"/>
      <c r="KR4" s="735"/>
      <c r="KS4" s="735"/>
      <c r="KT4" s="735"/>
      <c r="KU4" s="735"/>
      <c r="KV4" s="735"/>
      <c r="KW4" s="735"/>
      <c r="KX4" s="735"/>
      <c r="KY4" s="735"/>
      <c r="KZ4" s="735"/>
      <c r="LA4" s="735"/>
      <c r="LB4" s="735"/>
      <c r="LC4" s="735"/>
      <c r="LD4" s="735"/>
      <c r="LE4" s="735"/>
      <c r="LF4" s="735"/>
      <c r="LG4" s="735"/>
      <c r="LH4" s="735"/>
      <c r="LI4" s="735"/>
      <c r="LJ4" s="735"/>
      <c r="LK4" s="735"/>
      <c r="LL4" s="735"/>
      <c r="LM4" s="735"/>
      <c r="LN4" s="735"/>
      <c r="LO4" s="735"/>
      <c r="LP4" s="735"/>
      <c r="LQ4" s="735"/>
      <c r="LR4" s="735"/>
      <c r="LS4" s="735"/>
      <c r="LT4" s="735"/>
      <c r="LU4" s="735"/>
      <c r="LV4" s="735"/>
      <c r="LW4" s="735"/>
      <c r="LX4" s="735"/>
      <c r="LY4" s="735"/>
      <c r="LZ4" s="735"/>
      <c r="MA4" s="735"/>
      <c r="MB4" s="735"/>
      <c r="MC4" s="735"/>
      <c r="MD4" s="735"/>
      <c r="ME4" s="735"/>
      <c r="MF4" s="735"/>
      <c r="MG4" s="735"/>
      <c r="MH4" s="735"/>
      <c r="MI4" s="735"/>
      <c r="MJ4" s="735"/>
      <c r="MK4" s="735"/>
      <c r="ML4" s="735"/>
      <c r="MM4" s="735"/>
      <c r="MN4" s="735"/>
      <c r="MO4" s="735"/>
      <c r="MP4" s="735"/>
      <c r="MQ4" s="735"/>
      <c r="MR4" s="735"/>
      <c r="MS4" s="735"/>
      <c r="MT4" s="735"/>
      <c r="MU4" s="735"/>
      <c r="MV4" s="735"/>
      <c r="MW4" s="735"/>
      <c r="MX4" s="735"/>
      <c r="MY4" s="735"/>
      <c r="MZ4" s="735"/>
      <c r="NA4" s="735"/>
      <c r="NB4" s="735"/>
      <c r="NC4" s="735"/>
      <c r="ND4" s="735"/>
      <c r="NE4" s="735"/>
      <c r="NF4" s="735"/>
      <c r="NG4" s="735"/>
      <c r="NH4" s="735"/>
      <c r="NI4" s="735"/>
      <c r="NJ4" s="735"/>
      <c r="NK4" s="735"/>
      <c r="NL4" s="735"/>
      <c r="NM4" s="735"/>
      <c r="NN4" s="735"/>
      <c r="NO4" s="735"/>
      <c r="NP4" s="735"/>
      <c r="NQ4" s="735"/>
      <c r="NR4" s="735"/>
      <c r="NS4" s="735"/>
      <c r="NT4" s="735"/>
      <c r="NU4" s="735"/>
      <c r="NV4" s="735"/>
      <c r="NW4" s="735"/>
      <c r="NX4" s="735"/>
      <c r="NY4" s="735"/>
      <c r="NZ4" s="735"/>
      <c r="OA4" s="735"/>
      <c r="OB4" s="735"/>
      <c r="OC4" s="735"/>
      <c r="OD4" s="735"/>
      <c r="OE4" s="735"/>
      <c r="OF4" s="735"/>
      <c r="OG4" s="735"/>
      <c r="OH4" s="735"/>
      <c r="OI4" s="735"/>
      <c r="OJ4" s="735"/>
      <c r="OK4" s="735"/>
      <c r="OL4" s="735"/>
      <c r="OM4" s="735"/>
      <c r="ON4" s="735"/>
      <c r="OO4" s="735"/>
      <c r="OP4" s="735"/>
      <c r="OQ4" s="735"/>
      <c r="OR4" s="735"/>
      <c r="OS4" s="735"/>
      <c r="OT4" s="735"/>
      <c r="OU4" s="735"/>
      <c r="OV4" s="735"/>
      <c r="OW4" s="735"/>
      <c r="OX4" s="735"/>
      <c r="OY4" s="735"/>
      <c r="OZ4" s="735"/>
      <c r="PA4" s="735"/>
      <c r="PB4" s="735"/>
      <c r="PC4" s="735"/>
      <c r="PD4" s="735"/>
      <c r="PE4" s="735"/>
      <c r="PF4" s="735"/>
      <c r="PG4" s="735"/>
      <c r="PH4" s="735"/>
      <c r="PI4" s="735"/>
      <c r="PJ4" s="735"/>
      <c r="PK4" s="735"/>
      <c r="PL4" s="735"/>
      <c r="PM4" s="735"/>
      <c r="PN4" s="735"/>
      <c r="PO4" s="735"/>
      <c r="PP4" s="735"/>
      <c r="PQ4" s="735"/>
      <c r="PR4" s="735"/>
      <c r="PS4" s="735"/>
      <c r="PT4" s="735"/>
      <c r="PU4" s="735"/>
      <c r="PV4" s="735"/>
      <c r="PW4" s="735"/>
      <c r="PX4" s="735"/>
      <c r="PY4" s="735"/>
      <c r="PZ4" s="735"/>
      <c r="QA4" s="735"/>
      <c r="QB4" s="735"/>
      <c r="QC4" s="735"/>
      <c r="QD4" s="735"/>
      <c r="QE4" s="735"/>
      <c r="QF4" s="735"/>
      <c r="QG4" s="735"/>
      <c r="QH4" s="735"/>
      <c r="QI4" s="735"/>
      <c r="QJ4" s="735"/>
      <c r="QK4" s="735"/>
      <c r="QL4" s="735"/>
      <c r="QM4" s="735"/>
      <c r="QN4" s="735"/>
      <c r="QO4" s="735"/>
      <c r="QP4" s="735"/>
      <c r="QQ4" s="735"/>
      <c r="QR4" s="735"/>
      <c r="QS4" s="735"/>
      <c r="QT4" s="735"/>
      <c r="QU4" s="735"/>
      <c r="QV4" s="735"/>
      <c r="QW4" s="735"/>
      <c r="QX4" s="735"/>
      <c r="QY4" s="735"/>
      <c r="QZ4" s="735"/>
      <c r="RA4" s="735"/>
      <c r="RB4" s="735"/>
      <c r="RC4" s="735"/>
      <c r="RD4" s="735"/>
      <c r="RE4" s="735"/>
      <c r="RF4" s="735"/>
      <c r="RG4" s="735"/>
      <c r="RH4" s="735"/>
      <c r="RI4" s="735"/>
      <c r="RJ4" s="735"/>
      <c r="RK4" s="735"/>
      <c r="RL4" s="735"/>
      <c r="RM4" s="735"/>
      <c r="RN4" s="735"/>
      <c r="RO4" s="735"/>
      <c r="RP4" s="735"/>
      <c r="RQ4" s="735"/>
      <c r="RR4" s="735"/>
      <c r="RS4" s="735"/>
      <c r="RT4" s="735"/>
      <c r="RU4" s="735"/>
      <c r="RV4" s="735"/>
      <c r="RW4" s="735"/>
      <c r="RX4" s="735"/>
      <c r="RY4" s="735"/>
      <c r="RZ4" s="735"/>
      <c r="SA4" s="735"/>
      <c r="SB4" s="735"/>
      <c r="SC4" s="735"/>
      <c r="SD4" s="735"/>
      <c r="SE4" s="735"/>
      <c r="SF4" s="735"/>
      <c r="SG4" s="735"/>
      <c r="SH4" s="735"/>
      <c r="SI4" s="735"/>
      <c r="SJ4" s="735"/>
      <c r="SK4" s="735"/>
      <c r="SL4" s="735"/>
      <c r="SM4" s="735"/>
      <c r="SN4" s="735"/>
      <c r="SO4" s="735"/>
      <c r="SP4" s="735"/>
      <c r="SQ4" s="735"/>
      <c r="SR4" s="735"/>
      <c r="SS4" s="735"/>
      <c r="ST4" s="735"/>
      <c r="SU4" s="735"/>
      <c r="SV4" s="735"/>
      <c r="SW4" s="735"/>
      <c r="SX4" s="735"/>
      <c r="SY4" s="735"/>
      <c r="SZ4" s="735"/>
      <c r="TA4" s="735"/>
      <c r="TB4" s="735"/>
      <c r="TC4" s="735"/>
      <c r="TD4" s="735"/>
      <c r="TE4" s="735"/>
      <c r="TF4" s="735"/>
      <c r="TG4" s="735"/>
      <c r="TH4" s="735"/>
      <c r="TI4" s="735"/>
      <c r="TJ4" s="735"/>
      <c r="TK4" s="735"/>
      <c r="TL4" s="735"/>
      <c r="TM4" s="735"/>
      <c r="TN4" s="735"/>
      <c r="TO4" s="735"/>
      <c r="TP4" s="735"/>
      <c r="TQ4" s="735"/>
      <c r="TR4" s="735"/>
      <c r="TS4" s="735"/>
      <c r="TT4" s="735"/>
      <c r="TU4" s="735"/>
      <c r="TV4" s="735"/>
      <c r="TW4" s="735"/>
      <c r="TX4" s="735"/>
      <c r="TY4" s="735"/>
      <c r="TZ4" s="735"/>
      <c r="UA4" s="735"/>
      <c r="UB4" s="735"/>
      <c r="UC4" s="735"/>
      <c r="UD4" s="735"/>
      <c r="UE4" s="735"/>
      <c r="UF4" s="735"/>
      <c r="UG4" s="735"/>
      <c r="UH4" s="735"/>
      <c r="UI4" s="735"/>
      <c r="UJ4" s="735"/>
      <c r="UK4" s="735"/>
      <c r="UL4" s="735"/>
      <c r="UM4" s="735"/>
      <c r="UN4" s="735"/>
      <c r="UO4" s="735"/>
      <c r="UP4" s="735"/>
      <c r="UQ4" s="735"/>
      <c r="UR4" s="735"/>
      <c r="US4" s="735"/>
      <c r="UT4" s="735"/>
      <c r="UU4" s="735"/>
      <c r="UV4" s="735"/>
      <c r="UW4" s="735"/>
      <c r="UX4" s="735"/>
      <c r="UY4" s="735"/>
      <c r="UZ4" s="735"/>
      <c r="VA4" s="735"/>
      <c r="VB4" s="735"/>
      <c r="VC4" s="735"/>
      <c r="VD4" s="735"/>
      <c r="VE4" s="735"/>
      <c r="VF4" s="735"/>
      <c r="VG4" s="735"/>
      <c r="VH4" s="735"/>
      <c r="VI4" s="735"/>
      <c r="VJ4" s="735"/>
      <c r="VK4" s="735"/>
      <c r="VL4" s="735"/>
      <c r="VM4" s="735"/>
      <c r="VN4" s="735"/>
      <c r="VO4" s="735"/>
      <c r="VP4" s="735"/>
      <c r="VQ4" s="735"/>
      <c r="VR4" s="735"/>
      <c r="VS4" s="735"/>
      <c r="VT4" s="735"/>
      <c r="VU4" s="735"/>
      <c r="VV4" s="735"/>
      <c r="VW4" s="735"/>
      <c r="VX4" s="735"/>
      <c r="VY4" s="735"/>
      <c r="VZ4" s="735"/>
      <c r="WA4" s="735"/>
      <c r="WB4" s="735"/>
      <c r="WC4" s="735"/>
      <c r="WD4" s="735"/>
      <c r="WE4" s="735"/>
      <c r="WF4" s="735"/>
      <c r="WG4" s="735"/>
      <c r="WH4" s="735"/>
      <c r="WI4" s="735"/>
      <c r="WJ4" s="735"/>
      <c r="WK4" s="735"/>
      <c r="WL4" s="735"/>
      <c r="WM4" s="735"/>
      <c r="WN4" s="735"/>
      <c r="WO4" s="735"/>
      <c r="WP4" s="735"/>
      <c r="WQ4" s="735"/>
      <c r="WR4" s="735"/>
      <c r="WS4" s="735"/>
      <c r="WT4" s="735"/>
      <c r="WU4" s="735"/>
      <c r="WV4" s="735"/>
      <c r="WW4" s="735"/>
      <c r="WX4" s="735"/>
      <c r="WY4" s="735"/>
      <c r="WZ4" s="735"/>
      <c r="XA4" s="735"/>
      <c r="XB4" s="735"/>
      <c r="XC4" s="735"/>
      <c r="XD4" s="735"/>
      <c r="XE4" s="735"/>
      <c r="XF4" s="735"/>
      <c r="XG4" s="735"/>
      <c r="XH4" s="735"/>
      <c r="XI4" s="735"/>
      <c r="XJ4" s="735"/>
      <c r="XK4" s="735"/>
      <c r="XL4" s="735"/>
      <c r="XM4" s="735"/>
      <c r="XN4" s="735"/>
      <c r="XO4" s="735"/>
      <c r="XP4" s="735"/>
      <c r="XQ4" s="735"/>
      <c r="XR4" s="735"/>
      <c r="XS4" s="735"/>
      <c r="XT4" s="735"/>
      <c r="XU4" s="735"/>
      <c r="XV4" s="735"/>
      <c r="XW4" s="735"/>
      <c r="XX4" s="735"/>
      <c r="XY4" s="735"/>
      <c r="XZ4" s="735"/>
      <c r="YA4" s="735"/>
      <c r="YB4" s="735"/>
      <c r="YC4" s="735"/>
      <c r="YD4" s="735"/>
      <c r="YE4" s="735"/>
      <c r="YF4" s="735"/>
      <c r="YG4" s="735"/>
      <c r="YH4" s="735"/>
      <c r="YI4" s="735"/>
      <c r="YJ4" s="735"/>
      <c r="YK4" s="735"/>
      <c r="YL4" s="735"/>
      <c r="YM4" s="735"/>
      <c r="YN4" s="735"/>
      <c r="YO4" s="735"/>
      <c r="YP4" s="735"/>
      <c r="YQ4" s="735"/>
      <c r="YR4" s="735"/>
      <c r="YS4" s="735"/>
      <c r="YT4" s="735"/>
      <c r="YU4" s="735"/>
      <c r="YV4" s="735"/>
      <c r="YW4" s="735"/>
      <c r="YX4" s="735"/>
      <c r="YY4" s="735"/>
      <c r="YZ4" s="735"/>
      <c r="ZA4" s="735"/>
      <c r="ZB4" s="735"/>
      <c r="ZC4" s="735"/>
      <c r="ZD4" s="735"/>
      <c r="ZE4" s="735"/>
      <c r="ZF4" s="735"/>
      <c r="ZG4" s="735"/>
      <c r="ZH4" s="735"/>
      <c r="ZI4" s="735"/>
      <c r="ZJ4" s="735"/>
      <c r="ZK4" s="735"/>
      <c r="ZL4" s="735"/>
      <c r="ZM4" s="735"/>
      <c r="ZN4" s="735"/>
      <c r="ZO4" s="735"/>
      <c r="ZP4" s="735"/>
      <c r="ZQ4" s="735"/>
      <c r="ZR4" s="735"/>
      <c r="ZS4" s="735"/>
      <c r="ZT4" s="735"/>
      <c r="ZU4" s="735"/>
      <c r="ZV4" s="735"/>
      <c r="ZW4" s="735"/>
      <c r="ZX4" s="735"/>
      <c r="ZY4" s="735"/>
      <c r="ZZ4" s="735"/>
      <c r="AAA4" s="735"/>
      <c r="AAB4" s="735"/>
      <c r="AAC4" s="735"/>
      <c r="AAD4" s="735"/>
      <c r="AAE4" s="735"/>
      <c r="AAF4" s="735"/>
      <c r="AAG4" s="735"/>
      <c r="AAH4" s="735"/>
      <c r="AAI4" s="735"/>
      <c r="AAJ4" s="735"/>
      <c r="AAK4" s="735"/>
      <c r="AAL4" s="735"/>
      <c r="AAM4" s="735"/>
      <c r="AAN4" s="735"/>
      <c r="AAO4" s="735"/>
      <c r="AAP4" s="735"/>
      <c r="AAQ4" s="735"/>
      <c r="AAR4" s="735"/>
      <c r="AAS4" s="735"/>
      <c r="AAT4" s="735"/>
      <c r="AAU4" s="735"/>
      <c r="AAV4" s="735"/>
      <c r="AAW4" s="735"/>
      <c r="AAX4" s="735"/>
      <c r="AAY4" s="735"/>
      <c r="AAZ4" s="735"/>
      <c r="ABA4" s="735"/>
      <c r="ABB4" s="735"/>
      <c r="ABC4" s="735"/>
      <c r="ABD4" s="735"/>
      <c r="ABE4" s="735"/>
      <c r="ABF4" s="735"/>
      <c r="ABG4" s="735"/>
      <c r="ABH4" s="735"/>
      <c r="ABI4" s="735"/>
      <c r="ABJ4" s="735"/>
      <c r="ABK4" s="735"/>
      <c r="ABL4" s="735"/>
      <c r="ABM4" s="735"/>
      <c r="ABN4" s="735"/>
      <c r="ABO4" s="735"/>
      <c r="ABP4" s="735"/>
      <c r="ABQ4" s="735"/>
      <c r="ABR4" s="735"/>
      <c r="ABS4" s="735"/>
      <c r="ABT4" s="735"/>
      <c r="ABU4" s="735"/>
      <c r="ABV4" s="735"/>
      <c r="ABW4" s="735"/>
      <c r="ABX4" s="735"/>
      <c r="ABY4" s="735"/>
      <c r="ABZ4" s="735"/>
      <c r="ACA4" s="735"/>
      <c r="ACB4" s="735"/>
      <c r="ACC4" s="735"/>
      <c r="ACD4" s="735"/>
      <c r="ACE4" s="735"/>
      <c r="ACF4" s="735"/>
      <c r="ACG4" s="735"/>
      <c r="ACH4" s="735"/>
      <c r="ACI4" s="735"/>
      <c r="ACJ4" s="735"/>
      <c r="ACK4" s="735"/>
      <c r="ACL4" s="735"/>
      <c r="ACM4" s="735"/>
      <c r="ACN4" s="735"/>
      <c r="ACO4" s="735"/>
      <c r="ACP4" s="735"/>
      <c r="ACQ4" s="735"/>
      <c r="ACR4" s="735"/>
      <c r="ACS4" s="735"/>
      <c r="ACT4" s="735"/>
      <c r="ACU4" s="735"/>
      <c r="ACV4" s="735"/>
      <c r="ACW4" s="735"/>
      <c r="ACX4" s="735"/>
      <c r="ACY4" s="735"/>
      <c r="ACZ4" s="735"/>
      <c r="ADA4" s="735"/>
      <c r="ADB4" s="735"/>
      <c r="ADC4" s="735"/>
      <c r="ADD4" s="735"/>
      <c r="ADE4" s="735"/>
      <c r="ADF4" s="735"/>
      <c r="ADG4" s="735"/>
      <c r="ADH4" s="735"/>
      <c r="ADI4" s="735"/>
      <c r="ADJ4" s="735"/>
      <c r="ADK4" s="735"/>
      <c r="ADL4" s="735"/>
      <c r="ADM4" s="735"/>
      <c r="ADN4" s="735"/>
      <c r="ADO4" s="735"/>
      <c r="ADP4" s="735"/>
      <c r="ADQ4" s="735"/>
      <c r="ADR4" s="735"/>
      <c r="ADS4" s="735"/>
      <c r="ADT4" s="735"/>
      <c r="ADU4" s="735"/>
      <c r="ADV4" s="735"/>
      <c r="ADW4" s="735"/>
      <c r="ADX4" s="735"/>
      <c r="ADY4" s="735"/>
      <c r="ADZ4" s="735"/>
      <c r="AEA4" s="735"/>
      <c r="AEB4" s="735"/>
      <c r="AEC4" s="735"/>
      <c r="AED4" s="735"/>
      <c r="AEE4" s="735"/>
      <c r="AEF4" s="735"/>
      <c r="AEG4" s="735"/>
      <c r="AEH4" s="735"/>
      <c r="AEI4" s="735"/>
      <c r="AEJ4" s="735"/>
      <c r="AEK4" s="735"/>
      <c r="AEL4" s="735"/>
      <c r="AEM4" s="735"/>
      <c r="AEN4" s="735"/>
      <c r="AEO4" s="735"/>
      <c r="AEP4" s="735"/>
      <c r="AEQ4" s="735"/>
      <c r="AER4" s="735"/>
      <c r="AES4" s="735"/>
      <c r="AET4" s="735"/>
      <c r="AEU4" s="735"/>
      <c r="AEV4" s="735"/>
      <c r="AEW4" s="735"/>
      <c r="AEX4" s="735"/>
      <c r="AEY4" s="735"/>
      <c r="AEZ4" s="735"/>
      <c r="AFA4" s="735"/>
      <c r="AFB4" s="735"/>
      <c r="AFC4" s="735"/>
      <c r="AFD4" s="735"/>
      <c r="AFE4" s="735"/>
      <c r="AFF4" s="735"/>
      <c r="AFG4" s="735"/>
      <c r="AFH4" s="735"/>
      <c r="AFI4" s="735"/>
      <c r="AFJ4" s="735"/>
      <c r="AFK4" s="735"/>
      <c r="AFL4" s="735"/>
      <c r="AFM4" s="735"/>
      <c r="AFN4" s="735"/>
      <c r="AFO4" s="735"/>
      <c r="AFP4" s="735"/>
      <c r="AFQ4" s="735"/>
      <c r="AFR4" s="735"/>
      <c r="AFS4" s="735"/>
      <c r="AFT4" s="735"/>
      <c r="AFU4" s="735"/>
      <c r="AFV4" s="735"/>
      <c r="AFW4" s="735"/>
      <c r="AFX4" s="735"/>
      <c r="AFY4" s="735"/>
      <c r="AFZ4" s="735"/>
      <c r="AGA4" s="735"/>
      <c r="AGB4" s="735"/>
      <c r="AGC4" s="735"/>
      <c r="AGD4" s="735"/>
      <c r="AGE4" s="735"/>
      <c r="AGF4" s="735"/>
      <c r="AGG4" s="735"/>
      <c r="AGH4" s="735"/>
      <c r="AGI4" s="735"/>
      <c r="AGJ4" s="735"/>
      <c r="AGK4" s="735"/>
      <c r="AGL4" s="735"/>
      <c r="AGM4" s="735"/>
      <c r="AGN4" s="735"/>
      <c r="AGO4" s="735"/>
      <c r="AGP4" s="735"/>
      <c r="AGQ4" s="735"/>
      <c r="AGR4" s="735"/>
      <c r="AGS4" s="735"/>
      <c r="AGT4" s="735"/>
      <c r="AGU4" s="735"/>
      <c r="AGV4" s="735"/>
      <c r="AGW4" s="735"/>
      <c r="AGX4" s="735"/>
      <c r="AGY4" s="735"/>
      <c r="AGZ4" s="735"/>
      <c r="AHA4" s="735"/>
      <c r="AHB4" s="735"/>
      <c r="AHC4" s="735"/>
      <c r="AHD4" s="735"/>
      <c r="AHE4" s="735"/>
      <c r="AHF4" s="735"/>
      <c r="AHG4" s="735"/>
      <c r="AHH4" s="735"/>
      <c r="AHI4" s="735"/>
      <c r="AHJ4" s="735"/>
      <c r="AHK4" s="735"/>
      <c r="AHL4" s="735"/>
      <c r="AHM4" s="735"/>
      <c r="AHN4" s="735"/>
      <c r="AHO4" s="735"/>
      <c r="AHP4" s="735"/>
      <c r="AHQ4" s="735"/>
      <c r="AHR4" s="735"/>
      <c r="AHS4" s="735"/>
      <c r="AHT4" s="735"/>
      <c r="AHU4" s="735"/>
      <c r="AHV4" s="735"/>
      <c r="AHW4" s="735"/>
      <c r="AHX4" s="735"/>
      <c r="AHY4" s="735"/>
      <c r="AHZ4" s="735"/>
      <c r="AIA4" s="735"/>
      <c r="AIB4" s="735"/>
      <c r="AIC4" s="735"/>
      <c r="AID4" s="735"/>
      <c r="AIE4" s="735"/>
      <c r="AIF4" s="735"/>
      <c r="AIG4" s="735"/>
      <c r="AIH4" s="735"/>
      <c r="AII4" s="735"/>
      <c r="AIJ4" s="735"/>
      <c r="AIK4" s="735"/>
      <c r="AIL4" s="735"/>
      <c r="AIM4" s="735"/>
      <c r="AIN4" s="735"/>
      <c r="AIO4" s="735"/>
      <c r="AIP4" s="735"/>
      <c r="AIQ4" s="735"/>
      <c r="AIR4" s="735"/>
      <c r="AIS4" s="735"/>
      <c r="AIT4" s="735"/>
      <c r="AIU4" s="735"/>
      <c r="AIV4" s="735"/>
      <c r="AIW4" s="735"/>
      <c r="AIX4" s="735"/>
      <c r="AIY4" s="735"/>
      <c r="AIZ4" s="735"/>
      <c r="AJA4" s="735"/>
      <c r="AJB4" s="735"/>
      <c r="AJC4" s="735"/>
      <c r="AJD4" s="735"/>
      <c r="AJE4" s="735"/>
      <c r="AJF4" s="735"/>
      <c r="AJG4" s="735"/>
      <c r="AJH4" s="735"/>
      <c r="AJI4" s="735"/>
      <c r="AJJ4" s="735"/>
      <c r="AJK4" s="735"/>
      <c r="AJL4" s="735"/>
      <c r="AJM4" s="735"/>
      <c r="AJN4" s="735"/>
      <c r="AJO4" s="735"/>
      <c r="AJP4" s="735"/>
      <c r="AJQ4" s="735"/>
      <c r="AJR4" s="735"/>
      <c r="AJS4" s="735"/>
      <c r="AJT4" s="735"/>
      <c r="AJU4" s="735"/>
      <c r="AJV4" s="735"/>
      <c r="AJW4" s="735"/>
      <c r="AJX4" s="735"/>
      <c r="AJY4" s="735"/>
      <c r="AJZ4" s="735"/>
      <c r="AKA4" s="735"/>
      <c r="AKB4" s="735"/>
      <c r="AKC4" s="735"/>
      <c r="AKD4" s="735"/>
      <c r="AKE4" s="735"/>
      <c r="AKF4" s="735"/>
      <c r="AKG4" s="735"/>
      <c r="AKH4" s="735"/>
      <c r="AKI4" s="735"/>
      <c r="AKJ4" s="735"/>
      <c r="AKK4" s="735"/>
      <c r="AKL4" s="735"/>
      <c r="AKM4" s="735"/>
      <c r="AKN4" s="735"/>
      <c r="AKO4" s="735"/>
      <c r="AKP4" s="735"/>
      <c r="AKQ4" s="735"/>
      <c r="AKR4" s="735"/>
      <c r="AKS4" s="735"/>
      <c r="AKT4" s="735"/>
      <c r="AKU4" s="735"/>
      <c r="AKV4" s="735"/>
      <c r="AKW4" s="735"/>
      <c r="AKX4" s="735"/>
      <c r="AKY4" s="735"/>
      <c r="AKZ4" s="735"/>
      <c r="ALA4" s="735"/>
      <c r="ALB4" s="735"/>
      <c r="ALC4" s="735"/>
      <c r="ALD4" s="735"/>
      <c r="ALE4" s="735"/>
      <c r="ALF4" s="735"/>
      <c r="ALG4" s="735"/>
      <c r="ALH4" s="735"/>
      <c r="ALI4" s="735"/>
      <c r="ALJ4" s="735"/>
      <c r="ALK4" s="735"/>
      <c r="ALL4" s="735"/>
      <c r="ALM4" s="735"/>
      <c r="ALN4" s="735"/>
      <c r="ALO4" s="735"/>
      <c r="ALP4" s="735"/>
      <c r="ALQ4" s="735"/>
      <c r="ALR4" s="735"/>
      <c r="ALS4" s="735"/>
      <c r="ALT4" s="735"/>
      <c r="ALU4" s="735"/>
      <c r="ALV4" s="735"/>
      <c r="ALW4" s="735"/>
      <c r="ALX4" s="735"/>
      <c r="ALY4" s="735"/>
      <c r="ALZ4" s="735"/>
      <c r="AMA4" s="735"/>
      <c r="AMB4" s="735"/>
      <c r="AMC4" s="735"/>
      <c r="AMD4" s="735"/>
      <c r="AME4" s="735"/>
      <c r="AMF4" s="735"/>
      <c r="AMG4" s="735"/>
      <c r="AMH4" s="735"/>
      <c r="AMI4" s="735"/>
      <c r="AMJ4" s="735"/>
      <c r="AMK4" s="735"/>
      <c r="AML4" s="735"/>
      <c r="AMM4" s="735"/>
      <c r="AMN4" s="735"/>
      <c r="AMO4" s="735"/>
      <c r="AMP4" s="735"/>
      <c r="AMQ4" s="735"/>
      <c r="AMR4" s="735"/>
      <c r="AMS4" s="735"/>
      <c r="AMT4" s="735"/>
      <c r="AMU4" s="735"/>
      <c r="AMV4" s="735"/>
      <c r="AMW4" s="735"/>
      <c r="AMX4" s="735"/>
      <c r="AMY4" s="735"/>
      <c r="AMZ4" s="735"/>
      <c r="ANA4" s="735"/>
      <c r="ANB4" s="735"/>
      <c r="ANC4" s="735"/>
      <c r="AND4" s="735"/>
      <c r="ANE4" s="735"/>
      <c r="ANF4" s="735"/>
      <c r="ANG4" s="735"/>
      <c r="ANH4" s="735"/>
      <c r="ANI4" s="735"/>
      <c r="ANJ4" s="735"/>
      <c r="ANK4" s="735"/>
      <c r="ANL4" s="735"/>
      <c r="ANM4" s="735"/>
      <c r="ANN4" s="735"/>
      <c r="ANO4" s="735"/>
      <c r="ANP4" s="735"/>
      <c r="ANQ4" s="735"/>
      <c r="ANR4" s="735"/>
      <c r="ANS4" s="735"/>
      <c r="ANT4" s="735"/>
      <c r="ANU4" s="735"/>
      <c r="ANV4" s="735"/>
      <c r="ANW4" s="735"/>
      <c r="ANX4" s="735"/>
      <c r="ANY4" s="735"/>
      <c r="ANZ4" s="735"/>
      <c r="AOA4" s="735"/>
      <c r="AOB4" s="735"/>
      <c r="AOC4" s="735"/>
      <c r="AOD4" s="735"/>
      <c r="AOE4" s="735"/>
      <c r="AOF4" s="735"/>
      <c r="AOG4" s="735"/>
      <c r="AOH4" s="735"/>
      <c r="AOI4" s="735"/>
      <c r="AOJ4" s="735"/>
      <c r="AOK4" s="735"/>
      <c r="AOL4" s="735"/>
      <c r="AOM4" s="735"/>
      <c r="AON4" s="735"/>
      <c r="AOO4" s="735"/>
      <c r="AOP4" s="735"/>
      <c r="AOQ4" s="735"/>
      <c r="AOR4" s="735"/>
      <c r="AOS4" s="735"/>
      <c r="AOT4" s="735"/>
      <c r="AOU4" s="735"/>
      <c r="AOV4" s="735"/>
      <c r="AOW4" s="735"/>
      <c r="AOX4" s="735"/>
      <c r="AOY4" s="735"/>
      <c r="AOZ4" s="735"/>
      <c r="APA4" s="735"/>
      <c r="APB4" s="735"/>
      <c r="APC4" s="735"/>
      <c r="APD4" s="735"/>
      <c r="APE4" s="735"/>
      <c r="APF4" s="735"/>
      <c r="APG4" s="735"/>
      <c r="APH4" s="735"/>
      <c r="API4" s="735"/>
      <c r="APJ4" s="735"/>
      <c r="APK4" s="735"/>
      <c r="APL4" s="735"/>
      <c r="APM4" s="735"/>
      <c r="APN4" s="735"/>
      <c r="APO4" s="735"/>
      <c r="APP4" s="735"/>
      <c r="APQ4" s="735"/>
      <c r="APR4" s="735"/>
      <c r="APS4" s="735"/>
      <c r="APT4" s="735"/>
      <c r="APU4" s="735"/>
      <c r="APV4" s="735"/>
      <c r="APW4" s="735"/>
      <c r="APX4" s="735"/>
      <c r="APY4" s="735"/>
      <c r="APZ4" s="735"/>
      <c r="AQA4" s="735"/>
      <c r="AQB4" s="735"/>
      <c r="AQC4" s="735"/>
      <c r="AQD4" s="735"/>
      <c r="AQE4" s="735"/>
      <c r="AQF4" s="735"/>
      <c r="AQG4" s="735"/>
      <c r="AQH4" s="735"/>
      <c r="AQI4" s="735"/>
      <c r="AQJ4" s="735"/>
      <c r="AQK4" s="735"/>
      <c r="AQL4" s="735"/>
      <c r="AQM4" s="735"/>
      <c r="AQN4" s="735"/>
      <c r="AQO4" s="735"/>
      <c r="AQP4" s="735"/>
      <c r="AQQ4" s="735"/>
      <c r="AQR4" s="735"/>
      <c r="AQS4" s="735"/>
      <c r="AQT4" s="735"/>
      <c r="AQU4" s="735"/>
      <c r="AQV4" s="735"/>
      <c r="AQW4" s="735"/>
      <c r="AQX4" s="735"/>
      <c r="AQY4" s="735"/>
      <c r="AQZ4" s="735"/>
      <c r="ARA4" s="735"/>
      <c r="ARB4" s="735"/>
      <c r="ARC4" s="735"/>
      <c r="ARD4" s="735"/>
      <c r="ARE4" s="735"/>
      <c r="ARF4" s="735"/>
      <c r="ARG4" s="735"/>
      <c r="ARH4" s="735"/>
      <c r="ARI4" s="735"/>
      <c r="ARJ4" s="735"/>
      <c r="ARK4" s="735"/>
      <c r="ARL4" s="735"/>
      <c r="ARM4" s="735"/>
      <c r="ARN4" s="735"/>
      <c r="ARO4" s="735"/>
      <c r="ARP4" s="735"/>
      <c r="ARQ4" s="735"/>
      <c r="ARR4" s="735"/>
      <c r="ARS4" s="735"/>
      <c r="ART4" s="735"/>
      <c r="ARU4" s="735"/>
      <c r="ARV4" s="735"/>
      <c r="ARW4" s="735"/>
      <c r="ARX4" s="735"/>
      <c r="ARY4" s="735"/>
      <c r="ARZ4" s="735"/>
      <c r="ASA4" s="735"/>
      <c r="ASB4" s="735"/>
      <c r="ASC4" s="735"/>
      <c r="ASD4" s="735"/>
      <c r="ASE4" s="735"/>
      <c r="ASF4" s="735"/>
      <c r="ASG4" s="735"/>
      <c r="ASH4" s="735"/>
      <c r="ASI4" s="735"/>
      <c r="ASJ4" s="735"/>
      <c r="ASK4" s="735"/>
      <c r="ASL4" s="735"/>
      <c r="ASM4" s="735"/>
      <c r="ASN4" s="735"/>
      <c r="ASO4" s="735"/>
      <c r="ASP4" s="735"/>
      <c r="ASQ4" s="735"/>
      <c r="ASR4" s="735"/>
      <c r="ASS4" s="735"/>
      <c r="AST4" s="735"/>
      <c r="ASU4" s="735"/>
      <c r="ASV4" s="735"/>
      <c r="ASW4" s="735"/>
      <c r="ASX4" s="735"/>
      <c r="ASY4" s="735"/>
      <c r="ASZ4" s="735"/>
      <c r="ATA4" s="735"/>
      <c r="ATB4" s="735"/>
      <c r="ATC4" s="735"/>
      <c r="ATD4" s="735"/>
      <c r="ATE4" s="735"/>
      <c r="ATF4" s="735"/>
      <c r="ATG4" s="735"/>
      <c r="ATH4" s="735"/>
      <c r="ATI4" s="735"/>
      <c r="ATJ4" s="735"/>
      <c r="ATK4" s="735"/>
      <c r="ATL4" s="735"/>
      <c r="ATM4" s="735"/>
      <c r="ATN4" s="735"/>
      <c r="ATO4" s="735"/>
      <c r="ATP4" s="735"/>
      <c r="ATQ4" s="735"/>
      <c r="ATR4" s="735"/>
      <c r="ATS4" s="735"/>
      <c r="ATT4" s="735"/>
      <c r="ATU4" s="735"/>
      <c r="ATV4" s="735"/>
      <c r="ATW4" s="735"/>
      <c r="ATX4" s="735"/>
      <c r="ATY4" s="735"/>
      <c r="ATZ4" s="735"/>
      <c r="AUA4" s="735"/>
      <c r="AUB4" s="735"/>
      <c r="AUC4" s="735"/>
      <c r="AUD4" s="735"/>
      <c r="AUE4" s="735"/>
      <c r="AUF4" s="735"/>
      <c r="AUG4" s="735"/>
      <c r="AUH4" s="735"/>
      <c r="AUI4" s="735"/>
      <c r="AUJ4" s="735"/>
      <c r="AUK4" s="735"/>
      <c r="AUL4" s="735"/>
      <c r="AUM4" s="735"/>
      <c r="AUN4" s="735"/>
      <c r="AUO4" s="735"/>
      <c r="AUP4" s="735"/>
      <c r="AUQ4" s="735"/>
      <c r="AUR4" s="735"/>
      <c r="AUS4" s="735"/>
      <c r="AUT4" s="735"/>
      <c r="AUU4" s="735"/>
      <c r="AUV4" s="735"/>
      <c r="AUW4" s="735"/>
      <c r="AUX4" s="735"/>
      <c r="AUY4" s="735"/>
      <c r="AUZ4" s="735"/>
      <c r="AVA4" s="735"/>
      <c r="AVB4" s="735"/>
      <c r="AVC4" s="735"/>
      <c r="AVD4" s="735"/>
      <c r="AVE4" s="735"/>
      <c r="AVF4" s="735"/>
      <c r="AVG4" s="735"/>
      <c r="AVH4" s="735"/>
      <c r="AVI4" s="735"/>
      <c r="AVJ4" s="735"/>
      <c r="AVK4" s="735"/>
      <c r="AVL4" s="735"/>
      <c r="AVM4" s="735"/>
      <c r="AVN4" s="735"/>
      <c r="AVO4" s="735"/>
      <c r="AVP4" s="735"/>
      <c r="AVQ4" s="735"/>
      <c r="AVR4" s="735"/>
      <c r="AVS4" s="735"/>
      <c r="AVT4" s="735"/>
      <c r="AVU4" s="735"/>
      <c r="AVV4" s="735"/>
      <c r="AVW4" s="735"/>
      <c r="AVX4" s="735"/>
      <c r="AVY4" s="735"/>
      <c r="AVZ4" s="735"/>
      <c r="AWA4" s="735"/>
      <c r="AWB4" s="735"/>
      <c r="AWC4" s="735"/>
      <c r="AWD4" s="735"/>
      <c r="AWE4" s="735"/>
      <c r="AWF4" s="735"/>
      <c r="AWG4" s="735"/>
      <c r="AWH4" s="735"/>
      <c r="AWI4" s="735"/>
      <c r="AWJ4" s="735"/>
      <c r="AWK4" s="735"/>
      <c r="AWL4" s="735"/>
      <c r="AWM4" s="735"/>
      <c r="AWN4" s="735"/>
      <c r="AWO4" s="735"/>
      <c r="AWP4" s="735"/>
      <c r="AWQ4" s="735"/>
      <c r="AWR4" s="735"/>
      <c r="AWS4" s="735"/>
      <c r="AWT4" s="735"/>
      <c r="AWU4" s="735"/>
      <c r="AWV4" s="735"/>
      <c r="AWW4" s="735"/>
      <c r="AWX4" s="735"/>
      <c r="AWY4" s="735"/>
      <c r="AWZ4" s="735"/>
      <c r="AXA4" s="735"/>
      <c r="AXB4" s="735"/>
      <c r="AXC4" s="735"/>
      <c r="AXD4" s="735"/>
      <c r="AXE4" s="735"/>
      <c r="AXF4" s="735"/>
      <c r="AXG4" s="735"/>
      <c r="AXH4" s="735"/>
      <c r="AXI4" s="735"/>
      <c r="AXJ4" s="735"/>
      <c r="AXK4" s="735"/>
      <c r="AXL4" s="735"/>
      <c r="AXM4" s="735"/>
      <c r="AXN4" s="735"/>
      <c r="AXO4" s="735"/>
      <c r="AXP4" s="735"/>
      <c r="AXQ4" s="735"/>
      <c r="AXR4" s="735"/>
      <c r="AXS4" s="735"/>
      <c r="AXT4" s="735"/>
      <c r="AXU4" s="735"/>
      <c r="AXV4" s="735"/>
      <c r="AXW4" s="735"/>
      <c r="AXX4" s="735"/>
      <c r="AXY4" s="735"/>
      <c r="AXZ4" s="735"/>
      <c r="AYA4" s="735"/>
      <c r="AYB4" s="735"/>
      <c r="AYC4" s="735"/>
      <c r="AYD4" s="735"/>
      <c r="AYE4" s="735"/>
      <c r="AYF4" s="735"/>
      <c r="AYG4" s="735"/>
      <c r="AYH4" s="735"/>
      <c r="AYI4" s="735"/>
      <c r="AYJ4" s="735"/>
      <c r="AYK4" s="735"/>
      <c r="AYL4" s="735"/>
      <c r="AYM4" s="735"/>
      <c r="AYN4" s="735"/>
      <c r="AYO4" s="735"/>
      <c r="AYP4" s="735"/>
      <c r="AYQ4" s="735"/>
      <c r="AYR4" s="735"/>
      <c r="AYS4" s="735"/>
      <c r="AYT4" s="735"/>
      <c r="AYU4" s="735"/>
      <c r="AYV4" s="735"/>
      <c r="AYW4" s="735"/>
      <c r="AYX4" s="735"/>
      <c r="AYY4" s="735"/>
      <c r="AYZ4" s="735"/>
      <c r="AZA4" s="735"/>
      <c r="AZB4" s="735"/>
      <c r="AZC4" s="735"/>
      <c r="AZD4" s="735"/>
      <c r="AZE4" s="735"/>
      <c r="AZF4" s="735"/>
      <c r="AZG4" s="735"/>
      <c r="AZH4" s="735"/>
      <c r="AZI4" s="735"/>
      <c r="AZJ4" s="735"/>
      <c r="AZK4" s="735"/>
      <c r="AZL4" s="735"/>
      <c r="AZM4" s="735"/>
      <c r="AZN4" s="735"/>
      <c r="AZO4" s="735"/>
      <c r="AZP4" s="735"/>
      <c r="AZQ4" s="735"/>
      <c r="AZR4" s="735"/>
      <c r="AZS4" s="735"/>
      <c r="AZT4" s="735"/>
      <c r="AZU4" s="735"/>
      <c r="AZV4" s="735"/>
      <c r="AZW4" s="735"/>
      <c r="AZX4" s="735"/>
      <c r="AZY4" s="735"/>
      <c r="AZZ4" s="735"/>
      <c r="BAA4" s="735"/>
      <c r="BAB4" s="735"/>
      <c r="BAC4" s="735"/>
      <c r="BAD4" s="735"/>
      <c r="BAE4" s="735"/>
      <c r="BAF4" s="735"/>
      <c r="BAG4" s="735"/>
      <c r="BAH4" s="735"/>
      <c r="BAI4" s="735"/>
      <c r="BAJ4" s="735"/>
      <c r="BAK4" s="735"/>
      <c r="BAL4" s="735"/>
      <c r="BAM4" s="735"/>
      <c r="BAN4" s="735"/>
      <c r="BAO4" s="735"/>
      <c r="BAP4" s="735"/>
      <c r="BAQ4" s="735"/>
      <c r="BAR4" s="735"/>
      <c r="BAS4" s="735"/>
      <c r="BAT4" s="735"/>
      <c r="BAU4" s="735"/>
      <c r="BAV4" s="735"/>
      <c r="BAW4" s="735"/>
      <c r="BAX4" s="735"/>
      <c r="BAY4" s="735"/>
      <c r="BAZ4" s="735"/>
      <c r="BBA4" s="735"/>
      <c r="BBB4" s="735"/>
      <c r="BBC4" s="735"/>
      <c r="BBD4" s="735"/>
      <c r="BBE4" s="735"/>
      <c r="BBF4" s="735"/>
      <c r="BBG4" s="735"/>
      <c r="BBH4" s="735"/>
      <c r="BBI4" s="735"/>
      <c r="BBJ4" s="735"/>
      <c r="BBK4" s="735"/>
      <c r="BBL4" s="735"/>
      <c r="BBM4" s="735"/>
      <c r="BBN4" s="735"/>
      <c r="BBO4" s="735"/>
      <c r="BBP4" s="735"/>
      <c r="BBQ4" s="735"/>
      <c r="BBR4" s="735"/>
      <c r="BBS4" s="735"/>
      <c r="BBT4" s="735"/>
      <c r="BBU4" s="735"/>
      <c r="BBV4" s="735"/>
      <c r="BBW4" s="735"/>
      <c r="BBX4" s="735"/>
      <c r="BBY4" s="735"/>
      <c r="BBZ4" s="735"/>
      <c r="BCA4" s="735"/>
      <c r="BCB4" s="735"/>
      <c r="BCC4" s="735"/>
      <c r="BCD4" s="735"/>
      <c r="BCE4" s="735"/>
      <c r="BCF4" s="735"/>
      <c r="BCG4" s="735"/>
      <c r="BCH4" s="735"/>
      <c r="BCI4" s="735"/>
      <c r="BCJ4" s="735"/>
      <c r="BCK4" s="735"/>
      <c r="BCL4" s="735"/>
      <c r="BCM4" s="735"/>
      <c r="BCN4" s="735"/>
      <c r="BCO4" s="735"/>
      <c r="BCP4" s="735"/>
      <c r="BCQ4" s="735"/>
      <c r="BCR4" s="735"/>
      <c r="BCS4" s="735"/>
      <c r="BCT4" s="735"/>
      <c r="BCU4" s="735"/>
      <c r="BCV4" s="735"/>
      <c r="BCW4" s="735"/>
      <c r="BCX4" s="735"/>
      <c r="BCY4" s="735"/>
      <c r="BCZ4" s="735"/>
      <c r="BDA4" s="735"/>
      <c r="BDB4" s="735"/>
      <c r="BDC4" s="735"/>
      <c r="BDD4" s="735"/>
      <c r="BDE4" s="735"/>
      <c r="BDF4" s="735"/>
      <c r="BDG4" s="735"/>
      <c r="BDH4" s="735"/>
      <c r="BDI4" s="735"/>
      <c r="BDJ4" s="735"/>
      <c r="BDK4" s="735"/>
      <c r="BDL4" s="735"/>
      <c r="BDM4" s="735"/>
      <c r="BDN4" s="735"/>
      <c r="BDO4" s="735"/>
      <c r="BDP4" s="735"/>
      <c r="BDQ4" s="735"/>
      <c r="BDR4" s="735"/>
      <c r="BDS4" s="735"/>
      <c r="BDT4" s="735"/>
      <c r="BDU4" s="735"/>
      <c r="BDV4" s="735"/>
      <c r="BDW4" s="735"/>
      <c r="BDX4" s="735"/>
      <c r="BDY4" s="735"/>
      <c r="BDZ4" s="735"/>
      <c r="BEA4" s="735"/>
      <c r="BEB4" s="735"/>
      <c r="BEC4" s="735"/>
      <c r="BED4" s="735"/>
      <c r="BEE4" s="735"/>
      <c r="BEF4" s="735"/>
      <c r="BEG4" s="735"/>
      <c r="BEH4" s="735"/>
      <c r="BEI4" s="735"/>
      <c r="BEJ4" s="735"/>
      <c r="BEK4" s="735"/>
      <c r="BEL4" s="735"/>
      <c r="BEM4" s="735"/>
      <c r="BEN4" s="735"/>
      <c r="BEO4" s="735"/>
      <c r="BEP4" s="735"/>
      <c r="BEQ4" s="735"/>
      <c r="BER4" s="735"/>
      <c r="BES4" s="735"/>
      <c r="BET4" s="735"/>
      <c r="BEU4" s="735"/>
      <c r="BEV4" s="735"/>
      <c r="BEW4" s="735"/>
      <c r="BEX4" s="735"/>
      <c r="BEY4" s="735"/>
      <c r="BEZ4" s="735"/>
      <c r="BFA4" s="735"/>
      <c r="BFB4" s="735"/>
      <c r="BFC4" s="735"/>
      <c r="BFD4" s="735"/>
      <c r="BFE4" s="735"/>
      <c r="BFF4" s="735"/>
      <c r="BFG4" s="735"/>
      <c r="BFH4" s="735"/>
      <c r="BFI4" s="735"/>
      <c r="BFJ4" s="735"/>
      <c r="BFK4" s="735"/>
      <c r="BFL4" s="735"/>
      <c r="BFM4" s="735"/>
      <c r="BFN4" s="735"/>
      <c r="BFO4" s="735"/>
      <c r="BFP4" s="735"/>
      <c r="BFQ4" s="735"/>
      <c r="BFR4" s="735"/>
      <c r="BFS4" s="735"/>
      <c r="BFT4" s="735"/>
      <c r="BFU4" s="735"/>
      <c r="BFV4" s="735"/>
      <c r="BFW4" s="735"/>
      <c r="BFX4" s="735"/>
      <c r="BFY4" s="735"/>
      <c r="BFZ4" s="735"/>
      <c r="BGA4" s="735"/>
      <c r="BGB4" s="735"/>
      <c r="BGC4" s="735"/>
      <c r="BGD4" s="735"/>
      <c r="BGE4" s="735"/>
      <c r="BGF4" s="735"/>
      <c r="BGG4" s="735"/>
      <c r="BGH4" s="735"/>
      <c r="BGI4" s="735"/>
      <c r="BGJ4" s="735"/>
      <c r="BGK4" s="735"/>
      <c r="BGL4" s="735"/>
      <c r="BGM4" s="735"/>
      <c r="BGN4" s="735"/>
      <c r="BGO4" s="735"/>
      <c r="BGP4" s="735"/>
      <c r="BGQ4" s="735"/>
      <c r="BGR4" s="735"/>
      <c r="BGS4" s="735"/>
      <c r="BGT4" s="735"/>
      <c r="BGU4" s="735"/>
      <c r="BGV4" s="735"/>
      <c r="BGW4" s="735"/>
      <c r="BGX4" s="735"/>
      <c r="BGY4" s="735"/>
      <c r="BGZ4" s="735"/>
      <c r="BHA4" s="735"/>
      <c r="BHB4" s="735"/>
      <c r="BHC4" s="735"/>
      <c r="BHD4" s="735"/>
      <c r="BHE4" s="735"/>
      <c r="BHF4" s="735"/>
      <c r="BHG4" s="735"/>
      <c r="BHH4" s="735"/>
      <c r="BHI4" s="735"/>
      <c r="BHJ4" s="735"/>
      <c r="BHK4" s="735"/>
      <c r="BHL4" s="735"/>
      <c r="BHM4" s="735"/>
      <c r="BHN4" s="735"/>
      <c r="BHO4" s="735"/>
      <c r="BHP4" s="735"/>
      <c r="BHQ4" s="735"/>
      <c r="BHR4" s="735"/>
      <c r="BHS4" s="735"/>
      <c r="BHT4" s="735"/>
      <c r="BHU4" s="735"/>
      <c r="BHV4" s="735"/>
      <c r="BHW4" s="735"/>
      <c r="BHX4" s="735"/>
      <c r="BHY4" s="735"/>
      <c r="BHZ4" s="735"/>
      <c r="BIA4" s="735"/>
      <c r="BIB4" s="735"/>
      <c r="BIC4" s="735"/>
      <c r="BID4" s="735"/>
      <c r="BIE4" s="735"/>
      <c r="BIF4" s="735"/>
      <c r="BIG4" s="735"/>
      <c r="BIH4" s="735"/>
      <c r="BII4" s="735"/>
      <c r="BIJ4" s="735"/>
      <c r="BIK4" s="735"/>
      <c r="BIL4" s="735"/>
      <c r="BIM4" s="735"/>
      <c r="BIN4" s="735"/>
      <c r="BIO4" s="735"/>
      <c r="BIP4" s="735"/>
      <c r="BIQ4" s="735"/>
      <c r="BIR4" s="735"/>
      <c r="BIS4" s="735"/>
      <c r="BIT4" s="735"/>
      <c r="BIU4" s="735"/>
      <c r="BIV4" s="735"/>
      <c r="BIW4" s="735"/>
      <c r="BIX4" s="735"/>
      <c r="BIY4" s="735"/>
      <c r="BIZ4" s="735"/>
      <c r="BJA4" s="735"/>
      <c r="BJB4" s="735"/>
      <c r="BJC4" s="735"/>
      <c r="BJD4" s="735"/>
      <c r="BJE4" s="735"/>
      <c r="BJF4" s="735"/>
      <c r="BJG4" s="735"/>
      <c r="BJH4" s="735"/>
      <c r="BJI4" s="735"/>
      <c r="BJJ4" s="735"/>
      <c r="BJK4" s="735"/>
      <c r="BJL4" s="735"/>
      <c r="BJM4" s="735"/>
      <c r="BJN4" s="735"/>
      <c r="BJO4" s="735"/>
      <c r="BJP4" s="735"/>
      <c r="BJQ4" s="735"/>
      <c r="BJR4" s="735"/>
      <c r="BJS4" s="735"/>
      <c r="BJT4" s="735"/>
      <c r="BJU4" s="735"/>
      <c r="BJV4" s="735"/>
      <c r="BJW4" s="735"/>
      <c r="BJX4" s="735"/>
      <c r="BJY4" s="735"/>
      <c r="BJZ4" s="735"/>
      <c r="BKA4" s="735"/>
      <c r="BKB4" s="735"/>
      <c r="BKC4" s="735"/>
      <c r="BKD4" s="735"/>
      <c r="BKE4" s="735"/>
      <c r="BKF4" s="735"/>
      <c r="BKG4" s="735"/>
      <c r="BKH4" s="735"/>
      <c r="BKI4" s="735"/>
      <c r="BKJ4" s="735"/>
      <c r="BKK4" s="735"/>
      <c r="BKL4" s="735"/>
      <c r="BKM4" s="735"/>
      <c r="BKN4" s="735"/>
      <c r="BKO4" s="735"/>
      <c r="BKP4" s="735"/>
      <c r="BKQ4" s="735"/>
      <c r="BKR4" s="735"/>
      <c r="BKS4" s="735"/>
      <c r="BKT4" s="735"/>
      <c r="BKU4" s="735"/>
      <c r="BKV4" s="735"/>
      <c r="BKW4" s="735"/>
      <c r="BKX4" s="735"/>
      <c r="BKY4" s="735"/>
      <c r="BKZ4" s="735"/>
      <c r="BLA4" s="735"/>
      <c r="BLB4" s="735"/>
      <c r="BLC4" s="735"/>
      <c r="BLD4" s="735"/>
      <c r="BLE4" s="735"/>
      <c r="BLF4" s="735"/>
      <c r="BLG4" s="735"/>
      <c r="BLH4" s="735"/>
      <c r="BLI4" s="735"/>
      <c r="BLJ4" s="735"/>
      <c r="BLK4" s="735"/>
      <c r="BLL4" s="735"/>
      <c r="BLM4" s="735"/>
      <c r="BLN4" s="735"/>
      <c r="BLO4" s="735"/>
      <c r="BLP4" s="735"/>
      <c r="BLQ4" s="735"/>
      <c r="BLR4" s="735"/>
      <c r="BLS4" s="735"/>
      <c r="BLT4" s="735"/>
      <c r="BLU4" s="735"/>
      <c r="BLV4" s="735"/>
      <c r="BLW4" s="735"/>
      <c r="BLX4" s="735"/>
      <c r="BLY4" s="735"/>
      <c r="BLZ4" s="735"/>
      <c r="BMA4" s="735"/>
      <c r="BMB4" s="735"/>
      <c r="BMC4" s="735"/>
      <c r="BMD4" s="735"/>
      <c r="BME4" s="735"/>
      <c r="BMF4" s="735"/>
      <c r="BMG4" s="735"/>
      <c r="BMH4" s="735"/>
      <c r="BMI4" s="735"/>
      <c r="BMJ4" s="735"/>
      <c r="BMK4" s="735"/>
      <c r="BML4" s="735"/>
      <c r="BMM4" s="735"/>
      <c r="BMN4" s="735"/>
      <c r="BMO4" s="735"/>
      <c r="BMP4" s="735"/>
      <c r="BMQ4" s="735"/>
      <c r="BMR4" s="735"/>
      <c r="BMS4" s="735"/>
      <c r="BMT4" s="735"/>
      <c r="BMU4" s="735"/>
      <c r="BMV4" s="735"/>
      <c r="BMW4" s="735"/>
      <c r="BMX4" s="735"/>
      <c r="BMY4" s="735"/>
      <c r="BMZ4" s="735"/>
      <c r="BNA4" s="735"/>
      <c r="BNB4" s="735"/>
      <c r="BNC4" s="735"/>
      <c r="BND4" s="735"/>
      <c r="BNE4" s="735"/>
      <c r="BNF4" s="735"/>
      <c r="BNG4" s="735"/>
      <c r="BNH4" s="735"/>
      <c r="BNI4" s="735"/>
      <c r="BNJ4" s="735"/>
      <c r="BNK4" s="735"/>
      <c r="BNL4" s="735"/>
      <c r="BNM4" s="735"/>
      <c r="BNN4" s="735"/>
      <c r="BNO4" s="735"/>
      <c r="BNP4" s="735"/>
      <c r="BNQ4" s="735"/>
      <c r="BNR4" s="735"/>
      <c r="BNS4" s="735"/>
      <c r="BNT4" s="735"/>
      <c r="BNU4" s="735"/>
      <c r="BNV4" s="735"/>
      <c r="BNW4" s="735"/>
      <c r="BNX4" s="735"/>
      <c r="BNY4" s="735"/>
      <c r="BNZ4" s="735"/>
      <c r="BOA4" s="735"/>
      <c r="BOB4" s="735"/>
      <c r="BOC4" s="735"/>
      <c r="BOD4" s="735"/>
      <c r="BOE4" s="735"/>
      <c r="BOF4" s="735"/>
      <c r="BOG4" s="735"/>
      <c r="BOH4" s="735"/>
      <c r="BOI4" s="735"/>
      <c r="BOJ4" s="735"/>
      <c r="BOK4" s="735"/>
      <c r="BOL4" s="735"/>
      <c r="BOM4" s="735"/>
      <c r="BON4" s="735"/>
      <c r="BOO4" s="735"/>
      <c r="BOP4" s="735"/>
      <c r="BOQ4" s="735"/>
      <c r="BOR4" s="735"/>
      <c r="BOS4" s="735"/>
      <c r="BOT4" s="735"/>
      <c r="BOU4" s="735"/>
      <c r="BOV4" s="735"/>
      <c r="BOW4" s="735"/>
      <c r="BOX4" s="735"/>
      <c r="BOY4" s="735"/>
      <c r="BOZ4" s="735"/>
      <c r="BPA4" s="735"/>
      <c r="BPB4" s="735"/>
      <c r="BPC4" s="735"/>
      <c r="BPD4" s="735"/>
      <c r="BPE4" s="735"/>
      <c r="BPF4" s="735"/>
      <c r="BPG4" s="735"/>
      <c r="BPH4" s="735"/>
      <c r="BPI4" s="735"/>
      <c r="BPJ4" s="735"/>
      <c r="BPK4" s="735"/>
      <c r="BPL4" s="735"/>
      <c r="BPM4" s="735"/>
      <c r="BPN4" s="735"/>
      <c r="BPO4" s="735"/>
      <c r="BPP4" s="735"/>
      <c r="BPQ4" s="735"/>
      <c r="BPR4" s="735"/>
      <c r="BPS4" s="735"/>
      <c r="BPT4" s="735"/>
      <c r="BPU4" s="735"/>
      <c r="BPV4" s="735"/>
      <c r="BPW4" s="735"/>
      <c r="BPX4" s="735"/>
      <c r="BPY4" s="735"/>
      <c r="BPZ4" s="735"/>
      <c r="BQA4" s="735"/>
      <c r="BQB4" s="735"/>
      <c r="BQC4" s="735"/>
      <c r="BQD4" s="735"/>
      <c r="BQE4" s="735"/>
      <c r="BQF4" s="735"/>
      <c r="BQG4" s="735"/>
      <c r="BQH4" s="735"/>
      <c r="BQI4" s="735"/>
      <c r="BQJ4" s="735"/>
      <c r="BQK4" s="735"/>
      <c r="BQL4" s="735"/>
      <c r="BQM4" s="735"/>
      <c r="BQN4" s="735"/>
      <c r="BQO4" s="735"/>
      <c r="BQP4" s="735"/>
      <c r="BQQ4" s="735"/>
      <c r="BQR4" s="735"/>
      <c r="BQS4" s="735"/>
      <c r="BQT4" s="735"/>
      <c r="BQU4" s="735"/>
      <c r="BQV4" s="735"/>
      <c r="BQW4" s="735"/>
      <c r="BQX4" s="735"/>
      <c r="BQY4" s="735"/>
      <c r="BQZ4" s="735"/>
      <c r="BRA4" s="735"/>
      <c r="BRB4" s="735"/>
      <c r="BRC4" s="735"/>
      <c r="BRD4" s="735"/>
      <c r="BRE4" s="735"/>
      <c r="BRF4" s="735"/>
      <c r="BRG4" s="735"/>
      <c r="BRH4" s="735"/>
      <c r="BRI4" s="735"/>
      <c r="BRJ4" s="735"/>
      <c r="BRK4" s="735"/>
      <c r="BRL4" s="735"/>
      <c r="BRM4" s="735"/>
      <c r="BRN4" s="735"/>
      <c r="BRO4" s="735"/>
      <c r="BRP4" s="735"/>
      <c r="BRQ4" s="735"/>
      <c r="BRR4" s="735"/>
      <c r="BRS4" s="735"/>
      <c r="BRT4" s="735"/>
      <c r="BRU4" s="735"/>
      <c r="BRV4" s="735"/>
      <c r="BRW4" s="735"/>
      <c r="BRX4" s="735"/>
      <c r="BRY4" s="735"/>
      <c r="BRZ4" s="735"/>
      <c r="BSA4" s="735"/>
      <c r="BSB4" s="735"/>
      <c r="BSC4" s="735"/>
      <c r="BSD4" s="735"/>
      <c r="BSE4" s="735"/>
      <c r="BSF4" s="735"/>
      <c r="BSG4" s="735"/>
      <c r="BSH4" s="735"/>
      <c r="BSI4" s="735"/>
      <c r="BSJ4" s="735"/>
      <c r="BSK4" s="735"/>
      <c r="BSL4" s="735"/>
      <c r="BSM4" s="735"/>
      <c r="BSN4" s="735"/>
      <c r="BSO4" s="735"/>
      <c r="BSP4" s="735"/>
      <c r="BSQ4" s="735"/>
      <c r="BSR4" s="735"/>
      <c r="BSS4" s="735"/>
      <c r="BST4" s="735"/>
      <c r="BSU4" s="735"/>
      <c r="BSV4" s="735"/>
      <c r="BSW4" s="735"/>
      <c r="BSX4" s="735"/>
      <c r="BSY4" s="735"/>
      <c r="BSZ4" s="735"/>
      <c r="BTA4" s="735"/>
      <c r="BTB4" s="735"/>
      <c r="BTC4" s="735"/>
      <c r="BTD4" s="735"/>
      <c r="BTE4" s="735"/>
      <c r="BTF4" s="735"/>
      <c r="BTG4" s="735"/>
      <c r="BTH4" s="735"/>
      <c r="BTI4" s="735"/>
      <c r="BTJ4" s="735"/>
      <c r="BTK4" s="735"/>
      <c r="BTL4" s="735"/>
      <c r="BTM4" s="735"/>
      <c r="BTN4" s="735"/>
      <c r="BTO4" s="735"/>
      <c r="BTP4" s="735"/>
      <c r="BTQ4" s="735"/>
      <c r="BTR4" s="735"/>
      <c r="BTS4" s="735"/>
      <c r="BTT4" s="735"/>
      <c r="BTU4" s="735"/>
      <c r="BTV4" s="735"/>
      <c r="BTW4" s="735"/>
      <c r="BTX4" s="735"/>
      <c r="BTY4" s="735"/>
      <c r="BTZ4" s="735"/>
      <c r="BUA4" s="735"/>
      <c r="BUB4" s="735"/>
      <c r="BUC4" s="735"/>
      <c r="BUD4" s="735"/>
      <c r="BUE4" s="735"/>
      <c r="BUF4" s="735"/>
      <c r="BUG4" s="735"/>
      <c r="BUH4" s="735"/>
      <c r="BUI4" s="735"/>
      <c r="BUJ4" s="735"/>
      <c r="BUK4" s="735"/>
      <c r="BUL4" s="735"/>
      <c r="BUM4" s="735"/>
      <c r="BUN4" s="735"/>
      <c r="BUO4" s="735"/>
      <c r="BUP4" s="735"/>
      <c r="BUQ4" s="735"/>
      <c r="BUR4" s="735"/>
      <c r="BUS4" s="735"/>
      <c r="BUT4" s="735"/>
      <c r="BUU4" s="735"/>
      <c r="BUV4" s="735"/>
      <c r="BUW4" s="735"/>
      <c r="BUX4" s="735"/>
      <c r="BUY4" s="735"/>
      <c r="BUZ4" s="735"/>
      <c r="BVA4" s="735"/>
      <c r="BVB4" s="735"/>
      <c r="BVC4" s="735"/>
      <c r="BVD4" s="735"/>
      <c r="BVE4" s="735"/>
      <c r="BVF4" s="735"/>
      <c r="BVG4" s="735"/>
      <c r="BVH4" s="735"/>
      <c r="BVI4" s="735"/>
      <c r="BVJ4" s="735"/>
      <c r="BVK4" s="735"/>
      <c r="BVL4" s="735"/>
      <c r="BVM4" s="735"/>
      <c r="BVN4" s="735"/>
      <c r="BVO4" s="735"/>
      <c r="BVP4" s="735"/>
      <c r="BVQ4" s="735"/>
      <c r="BVR4" s="735"/>
      <c r="BVS4" s="735"/>
      <c r="BVT4" s="735"/>
      <c r="BVU4" s="735"/>
      <c r="BVV4" s="735"/>
      <c r="BVW4" s="735"/>
      <c r="BVX4" s="735"/>
      <c r="BVY4" s="735"/>
      <c r="BVZ4" s="735"/>
      <c r="BWA4" s="735"/>
      <c r="BWB4" s="735"/>
      <c r="BWC4" s="735"/>
      <c r="BWD4" s="735"/>
      <c r="BWE4" s="735"/>
      <c r="BWF4" s="735"/>
      <c r="BWG4" s="735"/>
      <c r="BWH4" s="735"/>
      <c r="BWI4" s="735"/>
      <c r="BWJ4" s="735"/>
      <c r="BWK4" s="735"/>
      <c r="BWL4" s="735"/>
      <c r="BWM4" s="735"/>
      <c r="BWN4" s="735"/>
      <c r="BWO4" s="735"/>
      <c r="BWP4" s="735"/>
      <c r="BWQ4" s="735"/>
      <c r="BWR4" s="735"/>
      <c r="BWS4" s="735"/>
      <c r="BWT4" s="735"/>
      <c r="BWU4" s="735"/>
      <c r="BWV4" s="735"/>
      <c r="BWW4" s="735"/>
      <c r="BWX4" s="735"/>
      <c r="BWY4" s="735"/>
      <c r="BWZ4" s="735"/>
      <c r="BXA4" s="735"/>
      <c r="BXB4" s="735"/>
      <c r="BXC4" s="735"/>
      <c r="BXD4" s="735"/>
      <c r="BXE4" s="735"/>
      <c r="BXF4" s="735"/>
      <c r="BXG4" s="735"/>
      <c r="BXH4" s="735"/>
      <c r="BXI4" s="735"/>
      <c r="BXJ4" s="735"/>
      <c r="BXK4" s="735"/>
      <c r="BXL4" s="735"/>
      <c r="BXM4" s="735"/>
      <c r="BXN4" s="735"/>
      <c r="BXO4" s="735"/>
      <c r="BXP4" s="735"/>
      <c r="BXQ4" s="735"/>
      <c r="BXR4" s="735"/>
      <c r="BXS4" s="735"/>
      <c r="BXT4" s="735"/>
      <c r="BXU4" s="735"/>
      <c r="BXV4" s="735"/>
      <c r="BXW4" s="735"/>
      <c r="BXX4" s="735"/>
      <c r="BXY4" s="735"/>
      <c r="BXZ4" s="735"/>
      <c r="BYA4" s="735"/>
      <c r="BYB4" s="735"/>
      <c r="BYC4" s="735"/>
      <c r="BYD4" s="735"/>
      <c r="BYE4" s="735"/>
      <c r="BYF4" s="735"/>
      <c r="BYG4" s="735"/>
      <c r="BYH4" s="735"/>
      <c r="BYI4" s="735"/>
      <c r="BYJ4" s="735"/>
      <c r="BYK4" s="735"/>
      <c r="BYL4" s="735"/>
      <c r="BYM4" s="735"/>
      <c r="BYN4" s="735"/>
      <c r="BYO4" s="735"/>
      <c r="BYP4" s="735"/>
      <c r="BYQ4" s="735"/>
      <c r="BYR4" s="735"/>
      <c r="BYS4" s="735"/>
      <c r="BYT4" s="735"/>
      <c r="BYU4" s="735"/>
      <c r="BYV4" s="735"/>
      <c r="BYW4" s="735"/>
      <c r="BYX4" s="735"/>
      <c r="BYY4" s="735"/>
      <c r="BYZ4" s="735"/>
      <c r="BZA4" s="735"/>
      <c r="BZB4" s="735"/>
      <c r="BZC4" s="735"/>
      <c r="BZD4" s="735"/>
      <c r="BZE4" s="735"/>
      <c r="BZF4" s="735"/>
      <c r="BZG4" s="735"/>
      <c r="BZH4" s="735"/>
      <c r="BZI4" s="735"/>
      <c r="BZJ4" s="735"/>
      <c r="BZK4" s="735"/>
      <c r="BZL4" s="735"/>
      <c r="BZM4" s="735"/>
      <c r="BZN4" s="735"/>
      <c r="BZO4" s="735"/>
      <c r="BZP4" s="735"/>
      <c r="BZQ4" s="735"/>
      <c r="BZR4" s="735"/>
      <c r="BZS4" s="735"/>
      <c r="BZT4" s="735"/>
      <c r="BZU4" s="735"/>
      <c r="BZV4" s="735"/>
      <c r="BZW4" s="735"/>
      <c r="BZX4" s="735"/>
      <c r="BZY4" s="735"/>
      <c r="BZZ4" s="735"/>
      <c r="CAA4" s="735"/>
      <c r="CAB4" s="735"/>
      <c r="CAC4" s="735"/>
      <c r="CAD4" s="735"/>
      <c r="CAE4" s="735"/>
      <c r="CAF4" s="735"/>
      <c r="CAG4" s="735"/>
      <c r="CAH4" s="735"/>
      <c r="CAI4" s="735"/>
      <c r="CAJ4" s="735"/>
      <c r="CAK4" s="735"/>
      <c r="CAL4" s="735"/>
      <c r="CAM4" s="735"/>
      <c r="CAN4" s="735"/>
      <c r="CAO4" s="735"/>
      <c r="CAP4" s="735"/>
      <c r="CAQ4" s="735"/>
      <c r="CAR4" s="735"/>
      <c r="CAS4" s="735"/>
      <c r="CAT4" s="735"/>
      <c r="CAU4" s="735"/>
      <c r="CAV4" s="735"/>
      <c r="CAW4" s="735"/>
      <c r="CAX4" s="735"/>
      <c r="CAY4" s="735"/>
      <c r="CAZ4" s="735"/>
      <c r="CBA4" s="735"/>
      <c r="CBB4" s="735"/>
      <c r="CBC4" s="735"/>
      <c r="CBD4" s="735"/>
      <c r="CBE4" s="735"/>
      <c r="CBF4" s="735"/>
      <c r="CBG4" s="735"/>
      <c r="CBH4" s="735"/>
      <c r="CBI4" s="735"/>
      <c r="CBJ4" s="735"/>
      <c r="CBK4" s="735"/>
      <c r="CBL4" s="735"/>
      <c r="CBM4" s="735"/>
      <c r="CBN4" s="735"/>
      <c r="CBO4" s="735"/>
      <c r="CBP4" s="735"/>
      <c r="CBQ4" s="735"/>
      <c r="CBR4" s="735"/>
      <c r="CBS4" s="735"/>
      <c r="CBT4" s="735"/>
      <c r="CBU4" s="735"/>
      <c r="CBV4" s="735"/>
      <c r="CBW4" s="735"/>
      <c r="CBX4" s="735"/>
      <c r="CBY4" s="735"/>
      <c r="CBZ4" s="735"/>
      <c r="CCA4" s="735"/>
      <c r="CCB4" s="735"/>
      <c r="CCC4" s="735"/>
      <c r="CCD4" s="735"/>
      <c r="CCE4" s="735"/>
      <c r="CCF4" s="735"/>
      <c r="CCG4" s="735"/>
      <c r="CCH4" s="735"/>
      <c r="CCI4" s="735"/>
      <c r="CCJ4" s="735"/>
      <c r="CCK4" s="735"/>
      <c r="CCL4" s="735"/>
      <c r="CCM4" s="735"/>
      <c r="CCN4" s="735"/>
      <c r="CCO4" s="735"/>
      <c r="CCP4" s="735"/>
      <c r="CCQ4" s="735"/>
      <c r="CCR4" s="735"/>
      <c r="CCS4" s="735"/>
      <c r="CCT4" s="735"/>
      <c r="CCU4" s="735"/>
      <c r="CCV4" s="735"/>
      <c r="CCW4" s="735"/>
      <c r="CCX4" s="735"/>
      <c r="CCY4" s="735"/>
      <c r="CCZ4" s="735"/>
      <c r="CDA4" s="735"/>
      <c r="CDB4" s="735"/>
      <c r="CDC4" s="735"/>
      <c r="CDD4" s="735"/>
      <c r="CDE4" s="735"/>
      <c r="CDF4" s="735"/>
      <c r="CDG4" s="735"/>
      <c r="CDH4" s="735"/>
      <c r="CDI4" s="735"/>
      <c r="CDJ4" s="735"/>
      <c r="CDK4" s="735"/>
      <c r="CDL4" s="735"/>
      <c r="CDM4" s="735"/>
      <c r="CDN4" s="735"/>
      <c r="CDO4" s="735"/>
      <c r="CDP4" s="735"/>
      <c r="CDQ4" s="735"/>
      <c r="CDR4" s="735"/>
      <c r="CDS4" s="735"/>
      <c r="CDT4" s="735"/>
      <c r="CDU4" s="735"/>
      <c r="CDV4" s="735"/>
      <c r="CDW4" s="735"/>
      <c r="CDX4" s="735"/>
      <c r="CDY4" s="735"/>
      <c r="CDZ4" s="735"/>
      <c r="CEA4" s="735"/>
      <c r="CEB4" s="735"/>
      <c r="CEC4" s="735"/>
      <c r="CED4" s="735"/>
      <c r="CEE4" s="735"/>
      <c r="CEF4" s="735"/>
      <c r="CEG4" s="735"/>
      <c r="CEH4" s="735"/>
      <c r="CEI4" s="735"/>
      <c r="CEJ4" s="735"/>
      <c r="CEK4" s="735"/>
      <c r="CEL4" s="735"/>
      <c r="CEM4" s="735"/>
      <c r="CEN4" s="735"/>
      <c r="CEO4" s="735"/>
      <c r="CEP4" s="735"/>
      <c r="CEQ4" s="735"/>
      <c r="CER4" s="735"/>
      <c r="CES4" s="735"/>
      <c r="CET4" s="735"/>
      <c r="CEU4" s="735"/>
      <c r="CEV4" s="735"/>
      <c r="CEW4" s="735"/>
      <c r="CEX4" s="735"/>
      <c r="CEY4" s="735"/>
      <c r="CEZ4" s="735"/>
      <c r="CFA4" s="735"/>
      <c r="CFB4" s="735"/>
      <c r="CFC4" s="735"/>
      <c r="CFD4" s="735"/>
      <c r="CFE4" s="735"/>
      <c r="CFF4" s="735"/>
      <c r="CFG4" s="735"/>
      <c r="CFH4" s="735"/>
      <c r="CFI4" s="735"/>
      <c r="CFJ4" s="735"/>
      <c r="CFK4" s="735"/>
      <c r="CFL4" s="735"/>
      <c r="CFM4" s="735"/>
      <c r="CFN4" s="735"/>
      <c r="CFO4" s="735"/>
      <c r="CFP4" s="735"/>
      <c r="CFQ4" s="735"/>
      <c r="CFR4" s="735"/>
      <c r="CFS4" s="735"/>
      <c r="CFT4" s="735"/>
      <c r="CFU4" s="735"/>
      <c r="CFV4" s="735"/>
      <c r="CFW4" s="735"/>
      <c r="CFX4" s="735"/>
      <c r="CFY4" s="735"/>
      <c r="CFZ4" s="735"/>
      <c r="CGA4" s="735"/>
      <c r="CGB4" s="735"/>
      <c r="CGC4" s="735"/>
      <c r="CGD4" s="735"/>
      <c r="CGE4" s="735"/>
      <c r="CGF4" s="735"/>
      <c r="CGG4" s="735"/>
      <c r="CGH4" s="735"/>
      <c r="CGI4" s="735"/>
      <c r="CGJ4" s="735"/>
      <c r="CGK4" s="735"/>
      <c r="CGL4" s="735"/>
      <c r="CGM4" s="735"/>
      <c r="CGN4" s="735"/>
      <c r="CGO4" s="735"/>
      <c r="CGP4" s="735"/>
      <c r="CGQ4" s="735"/>
      <c r="CGR4" s="735"/>
      <c r="CGS4" s="735"/>
      <c r="CGT4" s="735"/>
      <c r="CGU4" s="735"/>
      <c r="CGV4" s="735"/>
      <c r="CGW4" s="735"/>
      <c r="CGX4" s="735"/>
      <c r="CGY4" s="735"/>
      <c r="CGZ4" s="735"/>
      <c r="CHA4" s="735"/>
      <c r="CHB4" s="735"/>
      <c r="CHC4" s="735"/>
      <c r="CHD4" s="735"/>
      <c r="CHE4" s="735"/>
      <c r="CHF4" s="735"/>
      <c r="CHG4" s="735"/>
      <c r="CHH4" s="735"/>
      <c r="CHI4" s="735"/>
      <c r="CHJ4" s="735"/>
      <c r="CHK4" s="735"/>
      <c r="CHL4" s="735"/>
      <c r="CHM4" s="735"/>
      <c r="CHN4" s="735"/>
      <c r="CHO4" s="735"/>
      <c r="CHP4" s="735"/>
      <c r="CHQ4" s="735"/>
      <c r="CHR4" s="735"/>
      <c r="CHS4" s="735"/>
      <c r="CHT4" s="735"/>
      <c r="CHU4" s="735"/>
      <c r="CHV4" s="735"/>
      <c r="CHW4" s="735"/>
      <c r="CHX4" s="735"/>
      <c r="CHY4" s="735"/>
      <c r="CHZ4" s="735"/>
      <c r="CIA4" s="735"/>
      <c r="CIB4" s="735"/>
      <c r="CIC4" s="735"/>
      <c r="CID4" s="735"/>
      <c r="CIE4" s="735"/>
      <c r="CIF4" s="735"/>
      <c r="CIG4" s="735"/>
      <c r="CIH4" s="735"/>
      <c r="CII4" s="735"/>
      <c r="CIJ4" s="735"/>
      <c r="CIK4" s="735"/>
      <c r="CIL4" s="735"/>
      <c r="CIM4" s="735"/>
      <c r="CIN4" s="735"/>
      <c r="CIO4" s="735"/>
      <c r="CIP4" s="735"/>
      <c r="CIQ4" s="735"/>
      <c r="CIR4" s="735"/>
      <c r="CIS4" s="735"/>
      <c r="CIT4" s="735"/>
      <c r="CIU4" s="735"/>
      <c r="CIV4" s="735"/>
      <c r="CIW4" s="735"/>
      <c r="CIX4" s="735"/>
      <c r="CIY4" s="735"/>
      <c r="CIZ4" s="735"/>
      <c r="CJA4" s="735"/>
      <c r="CJB4" s="735"/>
      <c r="CJC4" s="735"/>
      <c r="CJD4" s="735"/>
      <c r="CJE4" s="735"/>
      <c r="CJF4" s="735"/>
      <c r="CJG4" s="735"/>
      <c r="CJH4" s="735"/>
      <c r="CJI4" s="735"/>
      <c r="CJJ4" s="735"/>
      <c r="CJK4" s="735"/>
      <c r="CJL4" s="735"/>
      <c r="CJM4" s="735"/>
      <c r="CJN4" s="735"/>
      <c r="CJO4" s="735"/>
      <c r="CJP4" s="735"/>
      <c r="CJQ4" s="735"/>
      <c r="CJR4" s="735"/>
      <c r="CJS4" s="735"/>
      <c r="CJT4" s="735"/>
      <c r="CJU4" s="735"/>
      <c r="CJV4" s="735"/>
      <c r="CJW4" s="735"/>
      <c r="CJX4" s="735"/>
      <c r="CJY4" s="735"/>
      <c r="CJZ4" s="735"/>
      <c r="CKA4" s="735"/>
      <c r="CKB4" s="735"/>
      <c r="CKC4" s="735"/>
      <c r="CKD4" s="735"/>
      <c r="CKE4" s="735"/>
      <c r="CKF4" s="735"/>
      <c r="CKG4" s="735"/>
      <c r="CKH4" s="735"/>
      <c r="CKI4" s="735"/>
      <c r="CKJ4" s="735"/>
      <c r="CKK4" s="735"/>
      <c r="CKL4" s="735"/>
      <c r="CKM4" s="735"/>
      <c r="CKN4" s="735"/>
      <c r="CKO4" s="735"/>
      <c r="CKP4" s="735"/>
      <c r="CKQ4" s="735"/>
      <c r="CKR4" s="735"/>
      <c r="CKS4" s="735"/>
      <c r="CKT4" s="735"/>
      <c r="CKU4" s="735"/>
      <c r="CKV4" s="735"/>
      <c r="CKW4" s="735"/>
      <c r="CKX4" s="735"/>
      <c r="CKY4" s="735"/>
      <c r="CKZ4" s="735"/>
      <c r="CLA4" s="735"/>
      <c r="CLB4" s="735"/>
      <c r="CLC4" s="735"/>
      <c r="CLD4" s="735"/>
      <c r="CLE4" s="735"/>
      <c r="CLF4" s="735"/>
      <c r="CLG4" s="735"/>
      <c r="CLH4" s="735"/>
      <c r="CLI4" s="735"/>
      <c r="CLJ4" s="735"/>
      <c r="CLK4" s="735"/>
      <c r="CLL4" s="735"/>
      <c r="CLM4" s="735"/>
      <c r="CLN4" s="735"/>
      <c r="CLO4" s="735"/>
      <c r="CLP4" s="735"/>
      <c r="CLQ4" s="735"/>
      <c r="CLR4" s="735"/>
      <c r="CLS4" s="735"/>
      <c r="CLT4" s="735"/>
      <c r="CLU4" s="735"/>
      <c r="CLV4" s="735"/>
      <c r="CLW4" s="735"/>
      <c r="CLX4" s="735"/>
      <c r="CLY4" s="735"/>
      <c r="CLZ4" s="735"/>
      <c r="CMA4" s="735"/>
      <c r="CMB4" s="735"/>
      <c r="CMC4" s="735"/>
      <c r="CMD4" s="735"/>
      <c r="CME4" s="735"/>
      <c r="CMF4" s="735"/>
      <c r="CMG4" s="735"/>
      <c r="CMH4" s="735"/>
      <c r="CMI4" s="735"/>
      <c r="CMJ4" s="735"/>
      <c r="CMK4" s="735"/>
      <c r="CML4" s="735"/>
      <c r="CMM4" s="735"/>
      <c r="CMN4" s="735"/>
      <c r="CMO4" s="735"/>
      <c r="CMP4" s="735"/>
      <c r="CMQ4" s="735"/>
      <c r="CMR4" s="735"/>
      <c r="CMS4" s="735"/>
      <c r="CMT4" s="735"/>
      <c r="CMU4" s="735"/>
      <c r="CMV4" s="735"/>
      <c r="CMW4" s="735"/>
      <c r="CMX4" s="735"/>
      <c r="CMY4" s="735"/>
      <c r="CMZ4" s="735"/>
      <c r="CNA4" s="735"/>
      <c r="CNB4" s="735"/>
      <c r="CNC4" s="735"/>
      <c r="CND4" s="735"/>
      <c r="CNE4" s="735"/>
      <c r="CNF4" s="735"/>
      <c r="CNG4" s="735"/>
      <c r="CNH4" s="735"/>
      <c r="CNI4" s="735"/>
      <c r="CNJ4" s="735"/>
      <c r="CNK4" s="735"/>
      <c r="CNL4" s="735"/>
      <c r="CNM4" s="735"/>
      <c r="CNN4" s="735"/>
      <c r="CNO4" s="735"/>
      <c r="CNP4" s="735"/>
      <c r="CNQ4" s="735"/>
      <c r="CNR4" s="735"/>
      <c r="CNS4" s="735"/>
      <c r="CNT4" s="735"/>
      <c r="CNU4" s="735"/>
      <c r="CNV4" s="735"/>
      <c r="CNW4" s="735"/>
      <c r="CNX4" s="735"/>
      <c r="CNY4" s="735"/>
      <c r="CNZ4" s="735"/>
      <c r="COA4" s="735"/>
      <c r="COB4" s="735"/>
      <c r="COC4" s="735"/>
      <c r="COD4" s="735"/>
      <c r="COE4" s="735"/>
      <c r="COF4" s="735"/>
      <c r="COG4" s="735"/>
      <c r="COH4" s="735"/>
      <c r="COI4" s="735"/>
      <c r="COJ4" s="735"/>
      <c r="COK4" s="735"/>
      <c r="COL4" s="735"/>
      <c r="COM4" s="735"/>
      <c r="CON4" s="735"/>
      <c r="COO4" s="735"/>
      <c r="COP4" s="735"/>
      <c r="COQ4" s="735"/>
      <c r="COR4" s="735"/>
      <c r="COS4" s="735"/>
      <c r="COT4" s="735"/>
      <c r="COU4" s="735"/>
      <c r="COV4" s="735"/>
      <c r="COW4" s="735"/>
      <c r="COX4" s="735"/>
      <c r="COY4" s="735"/>
      <c r="COZ4" s="735"/>
      <c r="CPA4" s="735"/>
      <c r="CPB4" s="735"/>
      <c r="CPC4" s="735"/>
      <c r="CPD4" s="735"/>
      <c r="CPE4" s="735"/>
      <c r="CPF4" s="735"/>
      <c r="CPG4" s="735"/>
      <c r="CPH4" s="735"/>
      <c r="CPI4" s="735"/>
      <c r="CPJ4" s="735"/>
      <c r="CPK4" s="735"/>
      <c r="CPL4" s="735"/>
      <c r="CPM4" s="735"/>
      <c r="CPN4" s="735"/>
      <c r="CPO4" s="735"/>
      <c r="CPP4" s="735"/>
      <c r="CPQ4" s="735"/>
      <c r="CPR4" s="735"/>
      <c r="CPS4" s="735"/>
      <c r="CPT4" s="735"/>
      <c r="CPU4" s="735"/>
      <c r="CPV4" s="735"/>
      <c r="CPW4" s="735"/>
      <c r="CPX4" s="735"/>
      <c r="CPY4" s="735"/>
      <c r="CPZ4" s="735"/>
      <c r="CQA4" s="735"/>
      <c r="CQB4" s="735"/>
      <c r="CQC4" s="735"/>
      <c r="CQD4" s="735"/>
      <c r="CQE4" s="735"/>
      <c r="CQF4" s="735"/>
      <c r="CQG4" s="735"/>
      <c r="CQH4" s="735"/>
      <c r="CQI4" s="735"/>
      <c r="CQJ4" s="735"/>
      <c r="CQK4" s="735"/>
      <c r="CQL4" s="735"/>
      <c r="CQM4" s="735"/>
      <c r="CQN4" s="735"/>
      <c r="CQO4" s="735"/>
      <c r="CQP4" s="735"/>
      <c r="CQQ4" s="735"/>
      <c r="CQR4" s="735"/>
      <c r="CQS4" s="735"/>
      <c r="CQT4" s="735"/>
      <c r="CQU4" s="735"/>
      <c r="CQV4" s="735"/>
      <c r="CQW4" s="735"/>
      <c r="CQX4" s="735"/>
      <c r="CQY4" s="735"/>
      <c r="CQZ4" s="735"/>
      <c r="CRA4" s="735"/>
      <c r="CRB4" s="735"/>
      <c r="CRC4" s="735"/>
      <c r="CRD4" s="735"/>
      <c r="CRE4" s="735"/>
      <c r="CRF4" s="735"/>
      <c r="CRG4" s="735"/>
      <c r="CRH4" s="735"/>
      <c r="CRI4" s="735"/>
      <c r="CRJ4" s="735"/>
      <c r="CRK4" s="735"/>
      <c r="CRL4" s="735"/>
      <c r="CRM4" s="735"/>
      <c r="CRN4" s="735"/>
      <c r="CRO4" s="735"/>
      <c r="CRP4" s="735"/>
      <c r="CRQ4" s="735"/>
      <c r="CRR4" s="735"/>
      <c r="CRS4" s="735"/>
      <c r="CRT4" s="735"/>
      <c r="CRU4" s="735"/>
      <c r="CRV4" s="735"/>
      <c r="CRW4" s="735"/>
      <c r="CRX4" s="735"/>
      <c r="CRY4" s="735"/>
      <c r="CRZ4" s="735"/>
      <c r="CSA4" s="735"/>
      <c r="CSB4" s="735"/>
      <c r="CSC4" s="735"/>
      <c r="CSD4" s="735"/>
      <c r="CSE4" s="735"/>
      <c r="CSF4" s="735"/>
      <c r="CSG4" s="735"/>
      <c r="CSH4" s="735"/>
      <c r="CSI4" s="735"/>
      <c r="CSJ4" s="735"/>
      <c r="CSK4" s="735"/>
      <c r="CSL4" s="735"/>
      <c r="CSM4" s="735"/>
      <c r="CSN4" s="735"/>
      <c r="CSO4" s="735"/>
      <c r="CSP4" s="735"/>
      <c r="CSQ4" s="735"/>
      <c r="CSR4" s="735"/>
      <c r="CSS4" s="735"/>
      <c r="CST4" s="735"/>
      <c r="CSU4" s="735"/>
      <c r="CSV4" s="735"/>
      <c r="CSW4" s="735"/>
      <c r="CSX4" s="735"/>
      <c r="CSY4" s="735"/>
      <c r="CSZ4" s="735"/>
      <c r="CTA4" s="735"/>
      <c r="CTB4" s="735"/>
      <c r="CTC4" s="735"/>
      <c r="CTD4" s="735"/>
      <c r="CTE4" s="735"/>
      <c r="CTF4" s="735"/>
      <c r="CTG4" s="735"/>
      <c r="CTH4" s="735"/>
      <c r="CTI4" s="735"/>
      <c r="CTJ4" s="735"/>
      <c r="CTK4" s="735"/>
      <c r="CTL4" s="735"/>
      <c r="CTM4" s="735"/>
      <c r="CTN4" s="735"/>
      <c r="CTO4" s="735"/>
      <c r="CTP4" s="735"/>
      <c r="CTQ4" s="735"/>
      <c r="CTR4" s="735"/>
      <c r="CTS4" s="735"/>
      <c r="CTT4" s="735"/>
      <c r="CTU4" s="735"/>
      <c r="CTV4" s="735"/>
      <c r="CTW4" s="735"/>
      <c r="CTX4" s="735"/>
      <c r="CTY4" s="735"/>
      <c r="CTZ4" s="735"/>
      <c r="CUA4" s="735"/>
      <c r="CUB4" s="735"/>
      <c r="CUC4" s="735"/>
      <c r="CUD4" s="735"/>
      <c r="CUE4" s="735"/>
      <c r="CUF4" s="735"/>
      <c r="CUG4" s="735"/>
      <c r="CUH4" s="735"/>
      <c r="CUI4" s="735"/>
      <c r="CUJ4" s="735"/>
      <c r="CUK4" s="735"/>
      <c r="CUL4" s="735"/>
      <c r="CUM4" s="735"/>
      <c r="CUN4" s="735"/>
      <c r="CUO4" s="735"/>
      <c r="CUP4" s="735"/>
      <c r="CUQ4" s="735"/>
      <c r="CUR4" s="735"/>
      <c r="CUS4" s="735"/>
      <c r="CUT4" s="735"/>
      <c r="CUU4" s="735"/>
      <c r="CUV4" s="735"/>
      <c r="CUW4" s="735"/>
      <c r="CUX4" s="735"/>
      <c r="CUY4" s="735"/>
      <c r="CUZ4" s="735"/>
      <c r="CVA4" s="735"/>
      <c r="CVB4" s="735"/>
      <c r="CVC4" s="735"/>
      <c r="CVD4" s="735"/>
      <c r="CVE4" s="735"/>
      <c r="CVF4" s="735"/>
      <c r="CVG4" s="735"/>
      <c r="CVH4" s="735"/>
      <c r="CVI4" s="735"/>
      <c r="CVJ4" s="735"/>
      <c r="CVK4" s="735"/>
      <c r="CVL4" s="735"/>
      <c r="CVM4" s="735"/>
      <c r="CVN4" s="735"/>
      <c r="CVO4" s="735"/>
      <c r="CVP4" s="735"/>
      <c r="CVQ4" s="735"/>
      <c r="CVR4" s="735"/>
      <c r="CVS4" s="735"/>
      <c r="CVT4" s="735"/>
      <c r="CVU4" s="735"/>
      <c r="CVV4" s="735"/>
      <c r="CVW4" s="735"/>
      <c r="CVX4" s="735"/>
      <c r="CVY4" s="735"/>
      <c r="CVZ4" s="735"/>
      <c r="CWA4" s="735"/>
      <c r="CWB4" s="735"/>
      <c r="CWC4" s="735"/>
      <c r="CWD4" s="735"/>
      <c r="CWE4" s="735"/>
      <c r="CWF4" s="735"/>
      <c r="CWG4" s="735"/>
      <c r="CWH4" s="735"/>
      <c r="CWI4" s="735"/>
      <c r="CWJ4" s="735"/>
      <c r="CWK4" s="735"/>
      <c r="CWL4" s="735"/>
      <c r="CWM4" s="735"/>
      <c r="CWN4" s="735"/>
      <c r="CWO4" s="735"/>
      <c r="CWP4" s="735"/>
      <c r="CWQ4" s="735"/>
      <c r="CWR4" s="735"/>
      <c r="CWS4" s="735"/>
      <c r="CWT4" s="735"/>
      <c r="CWU4" s="735"/>
      <c r="CWV4" s="735"/>
      <c r="CWW4" s="735"/>
      <c r="CWX4" s="735"/>
      <c r="CWY4" s="735"/>
      <c r="CWZ4" s="735"/>
      <c r="CXA4" s="735"/>
      <c r="CXB4" s="735"/>
      <c r="CXC4" s="735"/>
      <c r="CXD4" s="735"/>
      <c r="CXE4" s="735"/>
      <c r="CXF4" s="735"/>
      <c r="CXG4" s="735"/>
      <c r="CXH4" s="735"/>
      <c r="CXI4" s="735"/>
      <c r="CXJ4" s="735"/>
      <c r="CXK4" s="735"/>
      <c r="CXL4" s="735"/>
      <c r="CXM4" s="735"/>
      <c r="CXN4" s="735"/>
      <c r="CXO4" s="735"/>
      <c r="CXP4" s="735"/>
      <c r="CXQ4" s="735"/>
      <c r="CXR4" s="735"/>
      <c r="CXS4" s="735"/>
      <c r="CXT4" s="735"/>
      <c r="CXU4" s="735"/>
      <c r="CXV4" s="735"/>
      <c r="CXW4" s="735"/>
      <c r="CXX4" s="735"/>
      <c r="CXY4" s="735"/>
      <c r="CXZ4" s="735"/>
      <c r="CYA4" s="735"/>
      <c r="CYB4" s="735"/>
      <c r="CYC4" s="735"/>
      <c r="CYD4" s="735"/>
      <c r="CYE4" s="735"/>
      <c r="CYF4" s="735"/>
      <c r="CYG4" s="735"/>
      <c r="CYH4" s="735"/>
      <c r="CYI4" s="735"/>
      <c r="CYJ4" s="735"/>
      <c r="CYK4" s="735"/>
      <c r="CYL4" s="735"/>
      <c r="CYM4" s="735"/>
      <c r="CYN4" s="735"/>
      <c r="CYO4" s="735"/>
      <c r="CYP4" s="735"/>
      <c r="CYQ4" s="735"/>
      <c r="CYR4" s="735"/>
      <c r="CYS4" s="735"/>
      <c r="CYT4" s="735"/>
      <c r="CYU4" s="735"/>
      <c r="CYV4" s="735"/>
      <c r="CYW4" s="735"/>
      <c r="CYX4" s="735"/>
      <c r="CYY4" s="735"/>
      <c r="CYZ4" s="735"/>
      <c r="CZA4" s="735"/>
      <c r="CZB4" s="735"/>
      <c r="CZC4" s="735"/>
      <c r="CZD4" s="735"/>
      <c r="CZE4" s="735"/>
      <c r="CZF4" s="735"/>
      <c r="CZG4" s="735"/>
      <c r="CZH4" s="735"/>
      <c r="CZI4" s="735"/>
      <c r="CZJ4" s="735"/>
      <c r="CZK4" s="735"/>
      <c r="CZL4" s="735"/>
      <c r="CZM4" s="735"/>
      <c r="CZN4" s="735"/>
      <c r="CZO4" s="735"/>
      <c r="CZP4" s="735"/>
      <c r="CZQ4" s="735"/>
      <c r="CZR4" s="735"/>
      <c r="CZS4" s="735"/>
      <c r="CZT4" s="735"/>
      <c r="CZU4" s="735"/>
      <c r="CZV4" s="735"/>
      <c r="CZW4" s="735"/>
      <c r="CZX4" s="735"/>
      <c r="CZY4" s="735"/>
      <c r="CZZ4" s="735"/>
      <c r="DAA4" s="735"/>
      <c r="DAB4" s="735"/>
      <c r="DAC4" s="735"/>
      <c r="DAD4" s="735"/>
      <c r="DAE4" s="735"/>
      <c r="DAF4" s="735"/>
      <c r="DAG4" s="735"/>
      <c r="DAH4" s="735"/>
      <c r="DAI4" s="735"/>
      <c r="DAJ4" s="735"/>
      <c r="DAK4" s="735"/>
      <c r="DAL4" s="735"/>
      <c r="DAM4" s="735"/>
      <c r="DAN4" s="735"/>
      <c r="DAO4" s="735"/>
      <c r="DAP4" s="735"/>
      <c r="DAQ4" s="735"/>
      <c r="DAR4" s="735"/>
      <c r="DAS4" s="735"/>
      <c r="DAT4" s="735"/>
      <c r="DAU4" s="735"/>
      <c r="DAV4" s="735"/>
      <c r="DAW4" s="735"/>
      <c r="DAX4" s="735"/>
      <c r="DAY4" s="735"/>
      <c r="DAZ4" s="735"/>
      <c r="DBA4" s="735"/>
      <c r="DBB4" s="735"/>
      <c r="DBC4" s="735"/>
      <c r="DBD4" s="735"/>
      <c r="DBE4" s="735"/>
      <c r="DBF4" s="735"/>
      <c r="DBG4" s="735"/>
      <c r="DBH4" s="735"/>
      <c r="DBI4" s="735"/>
      <c r="DBJ4" s="735"/>
      <c r="DBK4" s="735"/>
      <c r="DBL4" s="735"/>
      <c r="DBM4" s="735"/>
      <c r="DBN4" s="735"/>
      <c r="DBO4" s="735"/>
      <c r="DBP4" s="735"/>
      <c r="DBQ4" s="735"/>
      <c r="DBR4" s="735"/>
      <c r="DBS4" s="735"/>
      <c r="DBT4" s="735"/>
      <c r="DBU4" s="735"/>
      <c r="DBV4" s="735"/>
      <c r="DBW4" s="735"/>
      <c r="DBX4" s="735"/>
      <c r="DBY4" s="735"/>
      <c r="DBZ4" s="735"/>
      <c r="DCA4" s="735"/>
      <c r="DCB4" s="735"/>
      <c r="DCC4" s="735"/>
      <c r="DCD4" s="735"/>
      <c r="DCE4" s="735"/>
      <c r="DCF4" s="735"/>
      <c r="DCG4" s="735"/>
      <c r="DCH4" s="735"/>
      <c r="DCI4" s="735"/>
      <c r="DCJ4" s="735"/>
      <c r="DCK4" s="735"/>
      <c r="DCL4" s="735"/>
      <c r="DCM4" s="735"/>
      <c r="DCN4" s="735"/>
      <c r="DCO4" s="735"/>
      <c r="DCP4" s="735"/>
      <c r="DCQ4" s="735"/>
      <c r="DCR4" s="735"/>
      <c r="DCS4" s="735"/>
      <c r="DCT4" s="735"/>
      <c r="DCU4" s="735"/>
      <c r="DCV4" s="735"/>
      <c r="DCW4" s="735"/>
      <c r="DCX4" s="735"/>
      <c r="DCY4" s="735"/>
      <c r="DCZ4" s="735"/>
      <c r="DDA4" s="735"/>
      <c r="DDB4" s="735"/>
      <c r="DDC4" s="735"/>
      <c r="DDD4" s="735"/>
      <c r="DDE4" s="735"/>
      <c r="DDF4" s="735"/>
      <c r="DDG4" s="735"/>
      <c r="DDH4" s="735"/>
      <c r="DDI4" s="735"/>
      <c r="DDJ4" s="735"/>
      <c r="DDK4" s="735"/>
      <c r="DDL4" s="735"/>
      <c r="DDM4" s="735"/>
      <c r="DDN4" s="735"/>
      <c r="DDO4" s="735"/>
      <c r="DDP4" s="735"/>
      <c r="DDQ4" s="735"/>
      <c r="DDR4" s="735"/>
      <c r="DDS4" s="735"/>
      <c r="DDT4" s="735"/>
      <c r="DDU4" s="735"/>
      <c r="DDV4" s="735"/>
      <c r="DDW4" s="735"/>
      <c r="DDX4" s="735"/>
      <c r="DDY4" s="735"/>
      <c r="DDZ4" s="735"/>
      <c r="DEA4" s="735"/>
      <c r="DEB4" s="735"/>
      <c r="DEC4" s="735"/>
      <c r="DED4" s="735"/>
      <c r="DEE4" s="735"/>
      <c r="DEF4" s="735"/>
      <c r="DEG4" s="735"/>
      <c r="DEH4" s="735"/>
      <c r="DEI4" s="735"/>
      <c r="DEJ4" s="735"/>
      <c r="DEK4" s="735"/>
      <c r="DEL4" s="735"/>
      <c r="DEM4" s="735"/>
      <c r="DEN4" s="735"/>
      <c r="DEO4" s="735"/>
      <c r="DEP4" s="735"/>
      <c r="DEQ4" s="735"/>
      <c r="DER4" s="735"/>
      <c r="DES4" s="735"/>
      <c r="DET4" s="735"/>
      <c r="DEU4" s="735"/>
      <c r="DEV4" s="735"/>
      <c r="DEW4" s="735"/>
      <c r="DEX4" s="735"/>
      <c r="DEY4" s="735"/>
      <c r="DEZ4" s="735"/>
      <c r="DFA4" s="735"/>
      <c r="DFB4" s="735"/>
      <c r="DFC4" s="735"/>
      <c r="DFD4" s="735"/>
      <c r="DFE4" s="735"/>
      <c r="DFF4" s="735"/>
      <c r="DFG4" s="735"/>
      <c r="DFH4" s="735"/>
      <c r="DFI4" s="735"/>
      <c r="DFJ4" s="735"/>
      <c r="DFK4" s="735"/>
      <c r="DFL4" s="735"/>
      <c r="DFM4" s="735"/>
      <c r="DFN4" s="735"/>
      <c r="DFO4" s="735"/>
      <c r="DFP4" s="735"/>
      <c r="DFQ4" s="735"/>
      <c r="DFR4" s="735"/>
      <c r="DFS4" s="735"/>
      <c r="DFT4" s="735"/>
      <c r="DFU4" s="735"/>
      <c r="DFV4" s="735"/>
      <c r="DFW4" s="735"/>
      <c r="DFX4" s="735"/>
      <c r="DFY4" s="735"/>
      <c r="DFZ4" s="735"/>
      <c r="DGA4" s="735"/>
      <c r="DGB4" s="735"/>
      <c r="DGC4" s="735"/>
      <c r="DGD4" s="735"/>
      <c r="DGE4" s="735"/>
      <c r="DGF4" s="735"/>
      <c r="DGG4" s="735"/>
      <c r="DGH4" s="735"/>
      <c r="DGI4" s="735"/>
      <c r="DGJ4" s="735"/>
      <c r="DGK4" s="735"/>
      <c r="DGL4" s="735"/>
      <c r="DGM4" s="735"/>
      <c r="DGN4" s="735"/>
      <c r="DGO4" s="735"/>
      <c r="DGP4" s="735"/>
      <c r="DGQ4" s="735"/>
      <c r="DGR4" s="735"/>
      <c r="DGS4" s="735"/>
      <c r="DGT4" s="735"/>
      <c r="DGU4" s="735"/>
      <c r="DGV4" s="735"/>
      <c r="DGW4" s="735"/>
      <c r="DGX4" s="735"/>
      <c r="DGY4" s="735"/>
      <c r="DGZ4" s="735"/>
      <c r="DHA4" s="735"/>
      <c r="DHB4" s="735"/>
      <c r="DHC4" s="735"/>
      <c r="DHD4" s="735"/>
      <c r="DHE4" s="735"/>
      <c r="DHF4" s="735"/>
      <c r="DHG4" s="735"/>
      <c r="DHH4" s="735"/>
      <c r="DHI4" s="735"/>
      <c r="DHJ4" s="735"/>
      <c r="DHK4" s="735"/>
      <c r="DHL4" s="735"/>
      <c r="DHM4" s="735"/>
      <c r="DHN4" s="735"/>
      <c r="DHO4" s="735"/>
      <c r="DHP4" s="735"/>
      <c r="DHQ4" s="735"/>
      <c r="DHR4" s="735"/>
      <c r="DHS4" s="735"/>
      <c r="DHT4" s="735"/>
      <c r="DHU4" s="735"/>
      <c r="DHV4" s="735"/>
      <c r="DHW4" s="735"/>
      <c r="DHX4" s="735"/>
      <c r="DHY4" s="735"/>
      <c r="DHZ4" s="735"/>
      <c r="DIA4" s="735"/>
      <c r="DIB4" s="735"/>
      <c r="DIC4" s="735"/>
      <c r="DID4" s="735"/>
      <c r="DIE4" s="735"/>
      <c r="DIF4" s="735"/>
      <c r="DIG4" s="735"/>
      <c r="DIH4" s="735"/>
      <c r="DII4" s="735"/>
      <c r="DIJ4" s="735"/>
      <c r="DIK4" s="735"/>
      <c r="DIL4" s="735"/>
      <c r="DIM4" s="735"/>
      <c r="DIN4" s="735"/>
      <c r="DIO4" s="735"/>
      <c r="DIP4" s="735"/>
      <c r="DIQ4" s="735"/>
      <c r="DIR4" s="735"/>
      <c r="DIS4" s="735"/>
      <c r="DIT4" s="735"/>
      <c r="DIU4" s="735"/>
      <c r="DIV4" s="735"/>
      <c r="DIW4" s="735"/>
      <c r="DIX4" s="735"/>
      <c r="DIY4" s="735"/>
      <c r="DIZ4" s="735"/>
      <c r="DJA4" s="735"/>
      <c r="DJB4" s="735"/>
      <c r="DJC4" s="735"/>
      <c r="DJD4" s="735"/>
      <c r="DJE4" s="735"/>
      <c r="DJF4" s="735"/>
      <c r="DJG4" s="735"/>
      <c r="DJH4" s="735"/>
      <c r="DJI4" s="735"/>
      <c r="DJJ4" s="735"/>
      <c r="DJK4" s="735"/>
      <c r="DJL4" s="735"/>
      <c r="DJM4" s="735"/>
      <c r="DJN4" s="735"/>
      <c r="DJO4" s="735"/>
      <c r="DJP4" s="735"/>
      <c r="DJQ4" s="735"/>
      <c r="DJR4" s="735"/>
      <c r="DJS4" s="735"/>
      <c r="DJT4" s="735"/>
      <c r="DJU4" s="735"/>
      <c r="DJV4" s="735"/>
      <c r="DJW4" s="735"/>
      <c r="DJX4" s="735"/>
      <c r="DJY4" s="735"/>
      <c r="DJZ4" s="735"/>
      <c r="DKA4" s="735"/>
      <c r="DKB4" s="735"/>
      <c r="DKC4" s="735"/>
      <c r="DKD4" s="735"/>
      <c r="DKE4" s="735"/>
      <c r="DKF4" s="735"/>
      <c r="DKG4" s="735"/>
      <c r="DKH4" s="735"/>
      <c r="DKI4" s="735"/>
      <c r="DKJ4" s="735"/>
      <c r="DKK4" s="735"/>
      <c r="DKL4" s="735"/>
      <c r="DKM4" s="735"/>
      <c r="DKN4" s="735"/>
      <c r="DKO4" s="735"/>
      <c r="DKP4" s="735"/>
      <c r="DKQ4" s="735"/>
      <c r="DKR4" s="735"/>
      <c r="DKS4" s="735"/>
      <c r="DKT4" s="735"/>
      <c r="DKU4" s="735"/>
      <c r="DKV4" s="735"/>
      <c r="DKW4" s="735"/>
      <c r="DKX4" s="735"/>
      <c r="DKY4" s="735"/>
      <c r="DKZ4" s="735"/>
      <c r="DLA4" s="735"/>
      <c r="DLB4" s="735"/>
      <c r="DLC4" s="735"/>
      <c r="DLD4" s="735"/>
      <c r="DLE4" s="735"/>
      <c r="DLF4" s="735"/>
      <c r="DLG4" s="735"/>
      <c r="DLH4" s="735"/>
      <c r="DLI4" s="735"/>
      <c r="DLJ4" s="735"/>
      <c r="DLK4" s="735"/>
      <c r="DLL4" s="735"/>
      <c r="DLM4" s="735"/>
      <c r="DLN4" s="735"/>
      <c r="DLO4" s="735"/>
      <c r="DLP4" s="735"/>
      <c r="DLQ4" s="735"/>
      <c r="DLR4" s="735"/>
      <c r="DLS4" s="735"/>
      <c r="DLT4" s="735"/>
      <c r="DLU4" s="735"/>
      <c r="DLV4" s="735"/>
      <c r="DLW4" s="735"/>
      <c r="DLX4" s="735"/>
      <c r="DLY4" s="735"/>
      <c r="DLZ4" s="735"/>
      <c r="DMA4" s="735"/>
      <c r="DMB4" s="735"/>
      <c r="DMC4" s="735"/>
      <c r="DMD4" s="735"/>
      <c r="DME4" s="735"/>
      <c r="DMF4" s="735"/>
      <c r="DMG4" s="735"/>
      <c r="DMH4" s="735"/>
      <c r="DMI4" s="735"/>
      <c r="DMJ4" s="735"/>
      <c r="DMK4" s="735"/>
      <c r="DML4" s="735"/>
      <c r="DMM4" s="735"/>
      <c r="DMN4" s="735"/>
      <c r="DMO4" s="735"/>
      <c r="DMP4" s="735"/>
      <c r="DMQ4" s="735"/>
      <c r="DMR4" s="735"/>
      <c r="DMS4" s="735"/>
      <c r="DMT4" s="735"/>
      <c r="DMU4" s="735"/>
      <c r="DMV4" s="735"/>
      <c r="DMW4" s="735"/>
      <c r="DMX4" s="735"/>
      <c r="DMY4" s="735"/>
      <c r="DMZ4" s="735"/>
      <c r="DNA4" s="735"/>
      <c r="DNB4" s="735"/>
      <c r="DNC4" s="735"/>
      <c r="DND4" s="735"/>
      <c r="DNE4" s="735"/>
      <c r="DNF4" s="735"/>
      <c r="DNG4" s="735"/>
      <c r="DNH4" s="735"/>
      <c r="DNI4" s="735"/>
      <c r="DNJ4" s="735"/>
      <c r="DNK4" s="735"/>
      <c r="DNL4" s="735"/>
      <c r="DNM4" s="735"/>
      <c r="DNN4" s="735"/>
      <c r="DNO4" s="735"/>
      <c r="DNP4" s="735"/>
      <c r="DNQ4" s="735"/>
      <c r="DNR4" s="735"/>
      <c r="DNS4" s="735"/>
      <c r="DNT4" s="735"/>
      <c r="DNU4" s="735"/>
      <c r="DNV4" s="735"/>
      <c r="DNW4" s="735"/>
      <c r="DNX4" s="735"/>
      <c r="DNY4" s="735"/>
      <c r="DNZ4" s="735"/>
      <c r="DOA4" s="735"/>
      <c r="DOB4" s="735"/>
      <c r="DOC4" s="735"/>
      <c r="DOD4" s="735"/>
      <c r="DOE4" s="735"/>
      <c r="DOF4" s="735"/>
      <c r="DOG4" s="735"/>
      <c r="DOH4" s="735"/>
      <c r="DOI4" s="735"/>
      <c r="DOJ4" s="735"/>
      <c r="DOK4" s="735"/>
      <c r="DOL4" s="735"/>
      <c r="DOM4" s="735"/>
      <c r="DON4" s="735"/>
      <c r="DOO4" s="735"/>
      <c r="DOP4" s="735"/>
      <c r="DOQ4" s="735"/>
      <c r="DOR4" s="735"/>
      <c r="DOS4" s="735"/>
      <c r="DOT4" s="735"/>
      <c r="DOU4" s="735"/>
      <c r="DOV4" s="735"/>
      <c r="DOW4" s="735"/>
      <c r="DOX4" s="735"/>
      <c r="DOY4" s="735"/>
      <c r="DOZ4" s="735"/>
      <c r="DPA4" s="735"/>
      <c r="DPB4" s="735"/>
      <c r="DPC4" s="735"/>
      <c r="DPD4" s="735"/>
      <c r="DPE4" s="735"/>
      <c r="DPF4" s="735"/>
      <c r="DPG4" s="735"/>
      <c r="DPH4" s="735"/>
      <c r="DPI4" s="735"/>
      <c r="DPJ4" s="735"/>
      <c r="DPK4" s="735"/>
      <c r="DPL4" s="735"/>
      <c r="DPM4" s="735"/>
      <c r="DPN4" s="735"/>
      <c r="DPO4" s="735"/>
      <c r="DPP4" s="735"/>
      <c r="DPQ4" s="735"/>
      <c r="DPR4" s="735"/>
      <c r="DPS4" s="735"/>
      <c r="DPT4" s="735"/>
      <c r="DPU4" s="735"/>
      <c r="DPV4" s="735"/>
      <c r="DPW4" s="735"/>
      <c r="DPX4" s="735"/>
      <c r="DPY4" s="735"/>
      <c r="DPZ4" s="735"/>
      <c r="DQA4" s="735"/>
      <c r="DQB4" s="735"/>
      <c r="DQC4" s="735"/>
      <c r="DQD4" s="735"/>
      <c r="DQE4" s="735"/>
      <c r="DQF4" s="735"/>
      <c r="DQG4" s="735"/>
      <c r="DQH4" s="735"/>
      <c r="DQI4" s="735"/>
      <c r="DQJ4" s="735"/>
      <c r="DQK4" s="735"/>
      <c r="DQL4" s="735"/>
      <c r="DQM4" s="735"/>
      <c r="DQN4" s="735"/>
      <c r="DQO4" s="735"/>
      <c r="DQP4" s="735"/>
      <c r="DQQ4" s="735"/>
      <c r="DQR4" s="735"/>
      <c r="DQS4" s="735"/>
      <c r="DQT4" s="735"/>
      <c r="DQU4" s="735"/>
      <c r="DQV4" s="735"/>
      <c r="DQW4" s="735"/>
      <c r="DQX4" s="735"/>
      <c r="DQY4" s="735"/>
      <c r="DQZ4" s="735"/>
      <c r="DRA4" s="735"/>
      <c r="DRB4" s="735"/>
      <c r="DRC4" s="735"/>
      <c r="DRD4" s="735"/>
      <c r="DRE4" s="735"/>
      <c r="DRF4" s="735"/>
      <c r="DRG4" s="735"/>
      <c r="DRH4" s="735"/>
      <c r="DRI4" s="735"/>
      <c r="DRJ4" s="735"/>
      <c r="DRK4" s="735"/>
      <c r="DRL4" s="735"/>
      <c r="DRM4" s="735"/>
      <c r="DRN4" s="735"/>
      <c r="DRO4" s="735"/>
      <c r="DRP4" s="735"/>
      <c r="DRQ4" s="735"/>
      <c r="DRR4" s="735"/>
      <c r="DRS4" s="735"/>
      <c r="DRT4" s="735"/>
      <c r="DRU4" s="735"/>
      <c r="DRV4" s="735"/>
      <c r="DRW4" s="735"/>
      <c r="DRX4" s="735"/>
      <c r="DRY4" s="735"/>
      <c r="DRZ4" s="735"/>
      <c r="DSA4" s="735"/>
      <c r="DSB4" s="735"/>
      <c r="DSC4" s="735"/>
      <c r="DSD4" s="735"/>
      <c r="DSE4" s="735"/>
      <c r="DSF4" s="735"/>
      <c r="DSG4" s="735"/>
      <c r="DSH4" s="735"/>
      <c r="DSI4" s="735"/>
      <c r="DSJ4" s="735"/>
      <c r="DSK4" s="735"/>
      <c r="DSL4" s="735"/>
      <c r="DSM4" s="735"/>
      <c r="DSN4" s="735"/>
      <c r="DSO4" s="735"/>
      <c r="DSP4" s="735"/>
      <c r="DSQ4" s="735"/>
      <c r="DSR4" s="735"/>
      <c r="DSS4" s="735"/>
      <c r="DST4" s="735"/>
      <c r="DSU4" s="735"/>
      <c r="DSV4" s="735"/>
      <c r="DSW4" s="735"/>
      <c r="DSX4" s="735"/>
      <c r="DSY4" s="735"/>
      <c r="DSZ4" s="735"/>
      <c r="DTA4" s="735"/>
      <c r="DTB4" s="735"/>
      <c r="DTC4" s="735"/>
      <c r="DTD4" s="735"/>
      <c r="DTE4" s="735"/>
      <c r="DTF4" s="735"/>
      <c r="DTG4" s="735"/>
      <c r="DTH4" s="735"/>
      <c r="DTI4" s="735"/>
      <c r="DTJ4" s="735"/>
      <c r="DTK4" s="735"/>
      <c r="DTL4" s="735"/>
      <c r="DTM4" s="735"/>
      <c r="DTN4" s="735"/>
      <c r="DTO4" s="735"/>
      <c r="DTP4" s="735"/>
      <c r="DTQ4" s="735"/>
      <c r="DTR4" s="735"/>
      <c r="DTS4" s="735"/>
      <c r="DTT4" s="735"/>
      <c r="DTU4" s="735"/>
      <c r="DTV4" s="735"/>
      <c r="DTW4" s="735"/>
      <c r="DTX4" s="735"/>
      <c r="DTY4" s="735"/>
      <c r="DTZ4" s="735"/>
      <c r="DUA4" s="735"/>
      <c r="DUB4" s="735"/>
      <c r="DUC4" s="735"/>
      <c r="DUD4" s="735"/>
      <c r="DUE4" s="735"/>
      <c r="DUF4" s="735"/>
      <c r="DUG4" s="735"/>
      <c r="DUH4" s="735"/>
      <c r="DUI4" s="735"/>
      <c r="DUJ4" s="735"/>
      <c r="DUK4" s="735"/>
      <c r="DUL4" s="735"/>
      <c r="DUM4" s="735"/>
      <c r="DUN4" s="735"/>
      <c r="DUO4" s="735"/>
      <c r="DUP4" s="735"/>
      <c r="DUQ4" s="735"/>
      <c r="DUR4" s="735"/>
      <c r="DUS4" s="735"/>
      <c r="DUT4" s="735"/>
      <c r="DUU4" s="735"/>
      <c r="DUV4" s="735"/>
      <c r="DUW4" s="735"/>
      <c r="DUX4" s="735"/>
      <c r="DUY4" s="735"/>
      <c r="DUZ4" s="735"/>
      <c r="DVA4" s="735"/>
      <c r="DVB4" s="735"/>
      <c r="DVC4" s="735"/>
      <c r="DVD4" s="735"/>
      <c r="DVE4" s="735"/>
      <c r="DVF4" s="735"/>
      <c r="DVG4" s="735"/>
      <c r="DVH4" s="735"/>
      <c r="DVI4" s="735"/>
      <c r="DVJ4" s="735"/>
      <c r="DVK4" s="735"/>
      <c r="DVL4" s="735"/>
      <c r="DVM4" s="735"/>
      <c r="DVN4" s="735"/>
      <c r="DVO4" s="735"/>
      <c r="DVP4" s="735"/>
      <c r="DVQ4" s="735"/>
      <c r="DVR4" s="735"/>
      <c r="DVS4" s="735"/>
      <c r="DVT4" s="735"/>
      <c r="DVU4" s="735"/>
      <c r="DVV4" s="735"/>
      <c r="DVW4" s="735"/>
      <c r="DVX4" s="735"/>
      <c r="DVY4" s="735"/>
      <c r="DVZ4" s="735"/>
      <c r="DWA4" s="735"/>
      <c r="DWB4" s="735"/>
      <c r="DWC4" s="735"/>
      <c r="DWD4" s="735"/>
      <c r="DWE4" s="735"/>
      <c r="DWF4" s="735"/>
      <c r="DWG4" s="735"/>
      <c r="DWH4" s="735"/>
      <c r="DWI4" s="735"/>
      <c r="DWJ4" s="735"/>
      <c r="DWK4" s="735"/>
      <c r="DWL4" s="735"/>
      <c r="DWM4" s="735"/>
      <c r="DWN4" s="735"/>
      <c r="DWO4" s="735"/>
      <c r="DWP4" s="735"/>
      <c r="DWQ4" s="735"/>
      <c r="DWR4" s="735"/>
      <c r="DWS4" s="735"/>
      <c r="DWT4" s="735"/>
      <c r="DWU4" s="735"/>
      <c r="DWV4" s="735"/>
      <c r="DWW4" s="735"/>
      <c r="DWX4" s="735"/>
      <c r="DWY4" s="735"/>
      <c r="DWZ4" s="735"/>
      <c r="DXA4" s="735"/>
      <c r="DXB4" s="735"/>
      <c r="DXC4" s="735"/>
      <c r="DXD4" s="735"/>
      <c r="DXE4" s="735"/>
      <c r="DXF4" s="735"/>
      <c r="DXG4" s="735"/>
      <c r="DXH4" s="735"/>
      <c r="DXI4" s="735"/>
      <c r="DXJ4" s="735"/>
      <c r="DXK4" s="735"/>
      <c r="DXL4" s="735"/>
      <c r="DXM4" s="735"/>
      <c r="DXN4" s="735"/>
      <c r="DXO4" s="735"/>
      <c r="DXP4" s="735"/>
      <c r="DXQ4" s="735"/>
      <c r="DXR4" s="735"/>
      <c r="DXS4" s="735"/>
      <c r="DXT4" s="735"/>
      <c r="DXU4" s="735"/>
      <c r="DXV4" s="735"/>
      <c r="DXW4" s="735"/>
      <c r="DXX4" s="735"/>
      <c r="DXY4" s="735"/>
      <c r="DXZ4" s="735"/>
      <c r="DYA4" s="735"/>
      <c r="DYB4" s="735"/>
      <c r="DYC4" s="735"/>
      <c r="DYD4" s="735"/>
      <c r="DYE4" s="735"/>
      <c r="DYF4" s="735"/>
      <c r="DYG4" s="735"/>
      <c r="DYH4" s="735"/>
      <c r="DYI4" s="735"/>
      <c r="DYJ4" s="735"/>
      <c r="DYK4" s="735"/>
      <c r="DYL4" s="735"/>
      <c r="DYM4" s="735"/>
      <c r="DYN4" s="735"/>
      <c r="DYO4" s="735"/>
      <c r="DYP4" s="735"/>
      <c r="DYQ4" s="735"/>
      <c r="DYR4" s="735"/>
      <c r="DYS4" s="735"/>
      <c r="DYT4" s="735"/>
      <c r="DYU4" s="735"/>
      <c r="DYV4" s="735"/>
      <c r="DYW4" s="735"/>
      <c r="DYX4" s="735"/>
      <c r="DYY4" s="735"/>
      <c r="DYZ4" s="735"/>
      <c r="DZA4" s="735"/>
      <c r="DZB4" s="735"/>
      <c r="DZC4" s="735"/>
      <c r="DZD4" s="735"/>
      <c r="DZE4" s="735"/>
      <c r="DZF4" s="735"/>
      <c r="DZG4" s="735"/>
      <c r="DZH4" s="735"/>
      <c r="DZI4" s="735"/>
      <c r="DZJ4" s="735"/>
      <c r="DZK4" s="735"/>
      <c r="DZL4" s="735"/>
      <c r="DZM4" s="735"/>
      <c r="DZN4" s="735"/>
      <c r="DZO4" s="735"/>
      <c r="DZP4" s="735"/>
      <c r="DZQ4" s="735"/>
      <c r="DZR4" s="735"/>
      <c r="DZS4" s="735"/>
      <c r="DZT4" s="735"/>
      <c r="DZU4" s="735"/>
      <c r="DZV4" s="735"/>
      <c r="DZW4" s="735"/>
      <c r="DZX4" s="735"/>
      <c r="DZY4" s="735"/>
      <c r="DZZ4" s="735"/>
      <c r="EAA4" s="735"/>
      <c r="EAB4" s="735"/>
      <c r="EAC4" s="735"/>
      <c r="EAD4" s="735"/>
      <c r="EAE4" s="735"/>
      <c r="EAF4" s="735"/>
      <c r="EAG4" s="735"/>
      <c r="EAH4" s="735"/>
      <c r="EAI4" s="735"/>
      <c r="EAJ4" s="735"/>
      <c r="EAK4" s="735"/>
      <c r="EAL4" s="735"/>
      <c r="EAM4" s="735"/>
      <c r="EAN4" s="735"/>
      <c r="EAO4" s="735"/>
      <c r="EAP4" s="735"/>
      <c r="EAQ4" s="735"/>
      <c r="EAR4" s="735"/>
      <c r="EAS4" s="735"/>
      <c r="EAT4" s="735"/>
      <c r="EAU4" s="735"/>
      <c r="EAV4" s="735"/>
      <c r="EAW4" s="735"/>
      <c r="EAX4" s="735"/>
      <c r="EAY4" s="735"/>
      <c r="EAZ4" s="735"/>
      <c r="EBA4" s="735"/>
      <c r="EBB4" s="735"/>
      <c r="EBC4" s="735"/>
      <c r="EBD4" s="735"/>
      <c r="EBE4" s="735"/>
      <c r="EBF4" s="735"/>
      <c r="EBG4" s="735"/>
      <c r="EBH4" s="735"/>
      <c r="EBI4" s="735"/>
      <c r="EBJ4" s="735"/>
      <c r="EBK4" s="735"/>
      <c r="EBL4" s="735"/>
      <c r="EBM4" s="735"/>
      <c r="EBN4" s="735"/>
      <c r="EBO4" s="735"/>
      <c r="EBP4" s="735"/>
      <c r="EBQ4" s="735"/>
      <c r="EBR4" s="735"/>
      <c r="EBS4" s="735"/>
      <c r="EBT4" s="735"/>
      <c r="EBU4" s="735"/>
      <c r="EBV4" s="735"/>
      <c r="EBW4" s="735"/>
      <c r="EBX4" s="735"/>
      <c r="EBY4" s="735"/>
      <c r="EBZ4" s="735"/>
      <c r="ECA4" s="735"/>
      <c r="ECB4" s="735"/>
      <c r="ECC4" s="735"/>
      <c r="ECD4" s="735"/>
      <c r="ECE4" s="735"/>
      <c r="ECF4" s="735"/>
      <c r="ECG4" s="735"/>
      <c r="ECH4" s="735"/>
      <c r="ECI4" s="735"/>
      <c r="ECJ4" s="735"/>
      <c r="ECK4" s="735"/>
      <c r="ECL4" s="735"/>
      <c r="ECM4" s="735"/>
      <c r="ECN4" s="735"/>
      <c r="ECO4" s="735"/>
      <c r="ECP4" s="735"/>
      <c r="ECQ4" s="735"/>
      <c r="ECR4" s="735"/>
      <c r="ECS4" s="735"/>
      <c r="ECT4" s="735"/>
      <c r="ECU4" s="735"/>
      <c r="ECV4" s="735"/>
      <c r="ECW4" s="735"/>
      <c r="ECX4" s="735"/>
      <c r="ECY4" s="735"/>
      <c r="ECZ4" s="735"/>
      <c r="EDA4" s="735"/>
      <c r="EDB4" s="735"/>
      <c r="EDC4" s="735"/>
      <c r="EDD4" s="735"/>
      <c r="EDE4" s="735"/>
      <c r="EDF4" s="735"/>
      <c r="EDG4" s="735"/>
      <c r="EDH4" s="735"/>
      <c r="EDI4" s="735"/>
      <c r="EDJ4" s="735"/>
      <c r="EDK4" s="735"/>
      <c r="EDL4" s="735"/>
      <c r="EDM4" s="735"/>
      <c r="EDN4" s="735"/>
      <c r="EDO4" s="735"/>
      <c r="EDP4" s="735"/>
      <c r="EDQ4" s="735"/>
      <c r="EDR4" s="735"/>
      <c r="EDS4" s="735"/>
      <c r="EDT4" s="735"/>
      <c r="EDU4" s="735"/>
      <c r="EDV4" s="735"/>
      <c r="EDW4" s="735"/>
      <c r="EDX4" s="735"/>
      <c r="EDY4" s="735"/>
      <c r="EDZ4" s="735"/>
      <c r="EEA4" s="735"/>
      <c r="EEB4" s="735"/>
      <c r="EEC4" s="735"/>
      <c r="EED4" s="735"/>
      <c r="EEE4" s="735"/>
      <c r="EEF4" s="735"/>
      <c r="EEG4" s="735"/>
      <c r="EEH4" s="735"/>
      <c r="EEI4" s="735"/>
      <c r="EEJ4" s="735"/>
      <c r="EEK4" s="735"/>
      <c r="EEL4" s="735"/>
      <c r="EEM4" s="735"/>
      <c r="EEN4" s="735"/>
      <c r="EEO4" s="735"/>
      <c r="EEP4" s="735"/>
      <c r="EEQ4" s="735"/>
      <c r="EER4" s="735"/>
      <c r="EES4" s="735"/>
      <c r="EET4" s="735"/>
      <c r="EEU4" s="735"/>
      <c r="EEV4" s="735"/>
      <c r="EEW4" s="735"/>
      <c r="EEX4" s="735"/>
      <c r="EEY4" s="735"/>
      <c r="EEZ4" s="735"/>
      <c r="EFA4" s="735"/>
      <c r="EFB4" s="735"/>
      <c r="EFC4" s="735"/>
      <c r="EFD4" s="735"/>
      <c r="EFE4" s="735"/>
      <c r="EFF4" s="735"/>
      <c r="EFG4" s="735"/>
      <c r="EFH4" s="735"/>
      <c r="EFI4" s="735"/>
      <c r="EFJ4" s="735"/>
      <c r="EFK4" s="735"/>
      <c r="EFL4" s="735"/>
      <c r="EFM4" s="735"/>
      <c r="EFN4" s="735"/>
      <c r="EFO4" s="735"/>
      <c r="EFP4" s="735"/>
      <c r="EFQ4" s="735"/>
      <c r="EFR4" s="735"/>
      <c r="EFS4" s="735"/>
      <c r="EFT4" s="735"/>
      <c r="EFU4" s="735"/>
      <c r="EFV4" s="735"/>
      <c r="EFW4" s="735"/>
      <c r="EFX4" s="735"/>
      <c r="EFY4" s="735"/>
      <c r="EFZ4" s="735"/>
      <c r="EGA4" s="735"/>
      <c r="EGB4" s="735"/>
      <c r="EGC4" s="735"/>
      <c r="EGD4" s="735"/>
      <c r="EGE4" s="735"/>
      <c r="EGF4" s="735"/>
      <c r="EGG4" s="735"/>
      <c r="EGH4" s="735"/>
      <c r="EGI4" s="735"/>
      <c r="EGJ4" s="735"/>
      <c r="EGK4" s="735"/>
      <c r="EGL4" s="735"/>
      <c r="EGM4" s="735"/>
      <c r="EGN4" s="735"/>
      <c r="EGO4" s="735"/>
      <c r="EGP4" s="735"/>
      <c r="EGQ4" s="735"/>
      <c r="EGR4" s="735"/>
      <c r="EGS4" s="735"/>
      <c r="EGT4" s="735"/>
      <c r="EGU4" s="735"/>
      <c r="EGV4" s="735"/>
      <c r="EGW4" s="735"/>
      <c r="EGX4" s="735"/>
      <c r="EGY4" s="735"/>
      <c r="EGZ4" s="735"/>
      <c r="EHA4" s="735"/>
      <c r="EHB4" s="735"/>
      <c r="EHC4" s="735"/>
      <c r="EHD4" s="735"/>
      <c r="EHE4" s="735"/>
      <c r="EHF4" s="735"/>
      <c r="EHG4" s="735"/>
      <c r="EHH4" s="735"/>
      <c r="EHI4" s="735"/>
      <c r="EHJ4" s="735"/>
      <c r="EHK4" s="735"/>
      <c r="EHL4" s="735"/>
      <c r="EHM4" s="735"/>
      <c r="EHN4" s="735"/>
      <c r="EHO4" s="735"/>
      <c r="EHP4" s="735"/>
      <c r="EHQ4" s="735"/>
      <c r="EHR4" s="735"/>
      <c r="EHS4" s="735"/>
      <c r="EHT4" s="735"/>
      <c r="EHU4" s="735"/>
      <c r="EHV4" s="735"/>
      <c r="EHW4" s="735"/>
      <c r="EHX4" s="735"/>
      <c r="EHY4" s="735"/>
      <c r="EHZ4" s="735"/>
      <c r="EIA4" s="735"/>
      <c r="EIB4" s="735"/>
      <c r="EIC4" s="735"/>
      <c r="EID4" s="735"/>
      <c r="EIE4" s="735"/>
      <c r="EIF4" s="735"/>
      <c r="EIG4" s="735"/>
      <c r="EIH4" s="735"/>
      <c r="EII4" s="735"/>
      <c r="EIJ4" s="735"/>
      <c r="EIK4" s="735"/>
      <c r="EIL4" s="735"/>
      <c r="EIM4" s="735"/>
      <c r="EIN4" s="735"/>
      <c r="EIO4" s="735"/>
      <c r="EIP4" s="735"/>
      <c r="EIQ4" s="735"/>
      <c r="EIR4" s="735"/>
      <c r="EIS4" s="735"/>
      <c r="EIT4" s="735"/>
      <c r="EIU4" s="735"/>
      <c r="EIV4" s="735"/>
      <c r="EIW4" s="735"/>
      <c r="EIX4" s="735"/>
      <c r="EIY4" s="735"/>
      <c r="EIZ4" s="735"/>
      <c r="EJA4" s="735"/>
      <c r="EJB4" s="735"/>
      <c r="EJC4" s="735"/>
      <c r="EJD4" s="735"/>
      <c r="EJE4" s="735"/>
      <c r="EJF4" s="735"/>
      <c r="EJG4" s="735"/>
      <c r="EJH4" s="735"/>
      <c r="EJI4" s="735"/>
      <c r="EJJ4" s="735"/>
      <c r="EJK4" s="735"/>
      <c r="EJL4" s="735"/>
      <c r="EJM4" s="735"/>
      <c r="EJN4" s="735"/>
      <c r="EJO4" s="735"/>
      <c r="EJP4" s="735"/>
      <c r="EJQ4" s="735"/>
      <c r="EJR4" s="735"/>
      <c r="EJS4" s="735"/>
      <c r="EJT4" s="735"/>
      <c r="EJU4" s="735"/>
      <c r="EJV4" s="735"/>
      <c r="EJW4" s="735"/>
      <c r="EJX4" s="735"/>
      <c r="EJY4" s="735"/>
      <c r="EJZ4" s="735"/>
      <c r="EKA4" s="735"/>
      <c r="EKB4" s="735"/>
      <c r="EKC4" s="735"/>
      <c r="EKD4" s="735"/>
      <c r="EKE4" s="735"/>
      <c r="EKF4" s="735"/>
      <c r="EKG4" s="735"/>
      <c r="EKH4" s="735"/>
      <c r="EKI4" s="735"/>
      <c r="EKJ4" s="735"/>
      <c r="EKK4" s="735"/>
      <c r="EKL4" s="735"/>
      <c r="EKM4" s="735"/>
      <c r="EKN4" s="735"/>
      <c r="EKO4" s="735"/>
      <c r="EKP4" s="735"/>
      <c r="EKQ4" s="735"/>
      <c r="EKR4" s="735"/>
      <c r="EKS4" s="735"/>
      <c r="EKT4" s="735"/>
      <c r="EKU4" s="735"/>
      <c r="EKV4" s="735"/>
      <c r="EKW4" s="735"/>
      <c r="EKX4" s="735"/>
      <c r="EKY4" s="735"/>
      <c r="EKZ4" s="735"/>
      <c r="ELA4" s="735"/>
      <c r="ELB4" s="735"/>
      <c r="ELC4" s="735"/>
      <c r="ELD4" s="735"/>
      <c r="ELE4" s="735"/>
      <c r="ELF4" s="735"/>
      <c r="ELG4" s="735"/>
      <c r="ELH4" s="735"/>
      <c r="ELI4" s="735"/>
      <c r="ELJ4" s="735"/>
      <c r="ELK4" s="735"/>
      <c r="ELL4" s="735"/>
      <c r="ELM4" s="735"/>
      <c r="ELN4" s="735"/>
      <c r="ELO4" s="735"/>
      <c r="ELP4" s="735"/>
      <c r="ELQ4" s="735"/>
      <c r="ELR4" s="735"/>
      <c r="ELS4" s="735"/>
      <c r="ELT4" s="735"/>
      <c r="ELU4" s="735"/>
      <c r="ELV4" s="735"/>
      <c r="ELW4" s="735"/>
      <c r="ELX4" s="735"/>
      <c r="ELY4" s="735"/>
      <c r="ELZ4" s="735"/>
      <c r="EMA4" s="735"/>
      <c r="EMB4" s="735"/>
      <c r="EMC4" s="735"/>
      <c r="EMD4" s="735"/>
      <c r="EME4" s="735"/>
      <c r="EMF4" s="735"/>
      <c r="EMG4" s="735"/>
      <c r="EMH4" s="735"/>
      <c r="EMI4" s="735"/>
      <c r="EMJ4" s="735"/>
      <c r="EMK4" s="735"/>
      <c r="EML4" s="735"/>
      <c r="EMM4" s="735"/>
      <c r="EMN4" s="735"/>
      <c r="EMO4" s="735"/>
      <c r="EMP4" s="735"/>
      <c r="EMQ4" s="735"/>
      <c r="EMR4" s="735"/>
      <c r="EMS4" s="735"/>
      <c r="EMT4" s="735"/>
      <c r="EMU4" s="735"/>
      <c r="EMV4" s="735"/>
      <c r="EMW4" s="735"/>
      <c r="EMX4" s="735"/>
      <c r="EMY4" s="735"/>
      <c r="EMZ4" s="735"/>
      <c r="ENA4" s="735"/>
      <c r="ENB4" s="735"/>
      <c r="ENC4" s="735"/>
      <c r="END4" s="735"/>
      <c r="ENE4" s="735"/>
      <c r="ENF4" s="735"/>
      <c r="ENG4" s="735"/>
      <c r="ENH4" s="735"/>
      <c r="ENI4" s="735"/>
      <c r="ENJ4" s="735"/>
      <c r="ENK4" s="735"/>
      <c r="ENL4" s="735"/>
      <c r="ENM4" s="735"/>
      <c r="ENN4" s="735"/>
      <c r="ENO4" s="735"/>
      <c r="ENP4" s="735"/>
      <c r="ENQ4" s="735"/>
      <c r="ENR4" s="735"/>
      <c r="ENS4" s="735"/>
      <c r="ENT4" s="735"/>
      <c r="ENU4" s="735"/>
      <c r="ENV4" s="735"/>
      <c r="ENW4" s="735"/>
      <c r="ENX4" s="735"/>
      <c r="ENY4" s="735"/>
      <c r="ENZ4" s="735"/>
      <c r="EOA4" s="735"/>
      <c r="EOB4" s="735"/>
      <c r="EOC4" s="735"/>
      <c r="EOD4" s="735"/>
      <c r="EOE4" s="735"/>
      <c r="EOF4" s="735"/>
      <c r="EOG4" s="735"/>
      <c r="EOH4" s="735"/>
      <c r="EOI4" s="735"/>
      <c r="EOJ4" s="735"/>
      <c r="EOK4" s="735"/>
      <c r="EOL4" s="735"/>
      <c r="EOM4" s="735"/>
      <c r="EON4" s="735"/>
      <c r="EOO4" s="735"/>
      <c r="EOP4" s="735"/>
      <c r="EOQ4" s="735"/>
      <c r="EOR4" s="735"/>
      <c r="EOS4" s="735"/>
      <c r="EOT4" s="735"/>
      <c r="EOU4" s="735"/>
      <c r="EOV4" s="735"/>
      <c r="EOW4" s="735"/>
      <c r="EOX4" s="735"/>
      <c r="EOY4" s="735"/>
      <c r="EOZ4" s="735"/>
      <c r="EPA4" s="735"/>
      <c r="EPB4" s="735"/>
      <c r="EPC4" s="735"/>
      <c r="EPD4" s="735"/>
      <c r="EPE4" s="735"/>
      <c r="EPF4" s="735"/>
      <c r="EPG4" s="735"/>
      <c r="EPH4" s="735"/>
      <c r="EPI4" s="735"/>
      <c r="EPJ4" s="735"/>
      <c r="EPK4" s="735"/>
      <c r="EPL4" s="735"/>
      <c r="EPM4" s="735"/>
      <c r="EPN4" s="735"/>
      <c r="EPO4" s="735"/>
      <c r="EPP4" s="735"/>
      <c r="EPQ4" s="735"/>
      <c r="EPR4" s="735"/>
      <c r="EPS4" s="735"/>
      <c r="EPT4" s="735"/>
      <c r="EPU4" s="735"/>
      <c r="EPV4" s="735"/>
      <c r="EPW4" s="735"/>
      <c r="EPX4" s="735"/>
      <c r="EPY4" s="735"/>
      <c r="EPZ4" s="735"/>
      <c r="EQA4" s="735"/>
      <c r="EQB4" s="735"/>
      <c r="EQC4" s="735"/>
      <c r="EQD4" s="735"/>
      <c r="EQE4" s="735"/>
      <c r="EQF4" s="735"/>
      <c r="EQG4" s="735"/>
      <c r="EQH4" s="735"/>
      <c r="EQI4" s="735"/>
      <c r="EQJ4" s="735"/>
      <c r="EQK4" s="735"/>
      <c r="EQL4" s="735"/>
      <c r="EQM4" s="735"/>
      <c r="EQN4" s="735"/>
      <c r="EQO4" s="735"/>
      <c r="EQP4" s="735"/>
      <c r="EQQ4" s="735"/>
      <c r="EQR4" s="735"/>
      <c r="EQS4" s="735"/>
      <c r="EQT4" s="735"/>
      <c r="EQU4" s="735"/>
      <c r="EQV4" s="735"/>
      <c r="EQW4" s="735"/>
      <c r="EQX4" s="735"/>
      <c r="EQY4" s="735"/>
      <c r="EQZ4" s="735"/>
      <c r="ERA4" s="735"/>
      <c r="ERB4" s="735"/>
      <c r="ERC4" s="735"/>
      <c r="ERD4" s="735"/>
      <c r="ERE4" s="735"/>
      <c r="ERF4" s="735"/>
      <c r="ERG4" s="735"/>
      <c r="ERH4" s="735"/>
      <c r="ERI4" s="735"/>
      <c r="ERJ4" s="735"/>
      <c r="ERK4" s="735"/>
      <c r="ERL4" s="735"/>
      <c r="ERM4" s="735"/>
      <c r="ERN4" s="735"/>
      <c r="ERO4" s="735"/>
      <c r="ERP4" s="735"/>
      <c r="ERQ4" s="735"/>
      <c r="ERR4" s="735"/>
      <c r="ERS4" s="735"/>
      <c r="ERT4" s="735"/>
      <c r="ERU4" s="735"/>
      <c r="ERV4" s="735"/>
      <c r="ERW4" s="735"/>
      <c r="ERX4" s="735"/>
      <c r="ERY4" s="735"/>
      <c r="ERZ4" s="735"/>
      <c r="ESA4" s="735"/>
      <c r="ESB4" s="735"/>
      <c r="ESC4" s="735"/>
      <c r="ESD4" s="735"/>
      <c r="ESE4" s="735"/>
      <c r="ESF4" s="735"/>
      <c r="ESG4" s="735"/>
      <c r="ESH4" s="735"/>
      <c r="ESI4" s="735"/>
      <c r="ESJ4" s="735"/>
      <c r="ESK4" s="735"/>
      <c r="ESL4" s="735"/>
      <c r="ESM4" s="735"/>
      <c r="ESN4" s="735"/>
      <c r="ESO4" s="735"/>
      <c r="ESP4" s="735"/>
      <c r="ESQ4" s="735"/>
      <c r="ESR4" s="735"/>
      <c r="ESS4" s="735"/>
      <c r="EST4" s="735"/>
      <c r="ESU4" s="735"/>
      <c r="ESV4" s="735"/>
      <c r="ESW4" s="735"/>
      <c r="ESX4" s="735"/>
      <c r="ESY4" s="735"/>
      <c r="ESZ4" s="735"/>
      <c r="ETA4" s="735"/>
      <c r="ETB4" s="735"/>
      <c r="ETC4" s="735"/>
      <c r="ETD4" s="735"/>
      <c r="ETE4" s="735"/>
      <c r="ETF4" s="735"/>
      <c r="ETG4" s="735"/>
      <c r="ETH4" s="735"/>
      <c r="ETI4" s="735"/>
      <c r="ETJ4" s="735"/>
      <c r="ETK4" s="735"/>
      <c r="ETL4" s="735"/>
      <c r="ETM4" s="735"/>
      <c r="ETN4" s="735"/>
      <c r="ETO4" s="735"/>
      <c r="ETP4" s="735"/>
      <c r="ETQ4" s="735"/>
      <c r="ETR4" s="735"/>
      <c r="ETS4" s="735"/>
      <c r="ETT4" s="735"/>
      <c r="ETU4" s="735"/>
      <c r="ETV4" s="735"/>
      <c r="ETW4" s="735"/>
      <c r="ETX4" s="735"/>
      <c r="ETY4" s="735"/>
      <c r="ETZ4" s="735"/>
      <c r="EUA4" s="735"/>
      <c r="EUB4" s="735"/>
      <c r="EUC4" s="735"/>
      <c r="EUD4" s="735"/>
      <c r="EUE4" s="735"/>
      <c r="EUF4" s="735"/>
      <c r="EUG4" s="735"/>
      <c r="EUH4" s="735"/>
      <c r="EUI4" s="735"/>
      <c r="EUJ4" s="735"/>
      <c r="EUK4" s="735"/>
      <c r="EUL4" s="735"/>
      <c r="EUM4" s="735"/>
      <c r="EUN4" s="735"/>
      <c r="EUO4" s="735"/>
      <c r="EUP4" s="735"/>
      <c r="EUQ4" s="735"/>
      <c r="EUR4" s="735"/>
      <c r="EUS4" s="735"/>
      <c r="EUT4" s="735"/>
      <c r="EUU4" s="735"/>
      <c r="EUV4" s="735"/>
      <c r="EUW4" s="735"/>
      <c r="EUX4" s="735"/>
      <c r="EUY4" s="735"/>
      <c r="EUZ4" s="735"/>
      <c r="EVA4" s="735"/>
      <c r="EVB4" s="735"/>
      <c r="EVC4" s="735"/>
      <c r="EVD4" s="735"/>
      <c r="EVE4" s="735"/>
      <c r="EVF4" s="735"/>
      <c r="EVG4" s="735"/>
      <c r="EVH4" s="735"/>
      <c r="EVI4" s="735"/>
      <c r="EVJ4" s="735"/>
      <c r="EVK4" s="735"/>
      <c r="EVL4" s="735"/>
      <c r="EVM4" s="735"/>
      <c r="EVN4" s="735"/>
      <c r="EVO4" s="735"/>
      <c r="EVP4" s="735"/>
      <c r="EVQ4" s="735"/>
      <c r="EVR4" s="735"/>
      <c r="EVS4" s="735"/>
      <c r="EVT4" s="735"/>
      <c r="EVU4" s="735"/>
      <c r="EVV4" s="735"/>
      <c r="EVW4" s="735"/>
      <c r="EVX4" s="735"/>
      <c r="EVY4" s="735"/>
      <c r="EVZ4" s="735"/>
      <c r="EWA4" s="735"/>
      <c r="EWB4" s="735"/>
      <c r="EWC4" s="735"/>
      <c r="EWD4" s="735"/>
      <c r="EWE4" s="735"/>
      <c r="EWF4" s="735"/>
      <c r="EWG4" s="735"/>
      <c r="EWH4" s="735"/>
      <c r="EWI4" s="735"/>
      <c r="EWJ4" s="735"/>
      <c r="EWK4" s="735"/>
      <c r="EWL4" s="735"/>
      <c r="EWM4" s="735"/>
      <c r="EWN4" s="735"/>
      <c r="EWO4" s="735"/>
      <c r="EWP4" s="735"/>
      <c r="EWQ4" s="735"/>
      <c r="EWR4" s="735"/>
      <c r="EWS4" s="735"/>
      <c r="EWT4" s="735"/>
      <c r="EWU4" s="735"/>
      <c r="EWV4" s="735"/>
      <c r="EWW4" s="735"/>
      <c r="EWX4" s="735"/>
      <c r="EWY4" s="735"/>
      <c r="EWZ4" s="735"/>
      <c r="EXA4" s="735"/>
      <c r="EXB4" s="735"/>
      <c r="EXC4" s="735"/>
      <c r="EXD4" s="735"/>
      <c r="EXE4" s="735"/>
      <c r="EXF4" s="735"/>
      <c r="EXG4" s="735"/>
      <c r="EXH4" s="735"/>
      <c r="EXI4" s="735"/>
      <c r="EXJ4" s="735"/>
      <c r="EXK4" s="735"/>
      <c r="EXL4" s="735"/>
      <c r="EXM4" s="735"/>
      <c r="EXN4" s="735"/>
      <c r="EXO4" s="735"/>
      <c r="EXP4" s="735"/>
      <c r="EXQ4" s="735"/>
      <c r="EXR4" s="735"/>
      <c r="EXS4" s="735"/>
      <c r="EXT4" s="735"/>
      <c r="EXU4" s="735"/>
      <c r="EXV4" s="735"/>
      <c r="EXW4" s="735"/>
      <c r="EXX4" s="735"/>
      <c r="EXY4" s="735"/>
      <c r="EXZ4" s="735"/>
      <c r="EYA4" s="735"/>
      <c r="EYB4" s="735"/>
      <c r="EYC4" s="735"/>
      <c r="EYD4" s="735"/>
      <c r="EYE4" s="735"/>
      <c r="EYF4" s="735"/>
      <c r="EYG4" s="735"/>
      <c r="EYH4" s="735"/>
      <c r="EYI4" s="735"/>
      <c r="EYJ4" s="735"/>
      <c r="EYK4" s="735"/>
      <c r="EYL4" s="735"/>
      <c r="EYM4" s="735"/>
      <c r="EYN4" s="735"/>
      <c r="EYO4" s="735"/>
      <c r="EYP4" s="735"/>
      <c r="EYQ4" s="735"/>
      <c r="EYR4" s="735"/>
      <c r="EYS4" s="735"/>
      <c r="EYT4" s="735"/>
      <c r="EYU4" s="735"/>
      <c r="EYV4" s="735"/>
      <c r="EYW4" s="735"/>
      <c r="EYX4" s="735"/>
      <c r="EYY4" s="735"/>
      <c r="EYZ4" s="735"/>
      <c r="EZA4" s="735"/>
      <c r="EZB4" s="735"/>
      <c r="EZC4" s="735"/>
      <c r="EZD4" s="735"/>
      <c r="EZE4" s="735"/>
      <c r="EZF4" s="735"/>
      <c r="EZG4" s="735"/>
      <c r="EZH4" s="735"/>
      <c r="EZI4" s="735"/>
      <c r="EZJ4" s="735"/>
      <c r="EZK4" s="735"/>
      <c r="EZL4" s="735"/>
      <c r="EZM4" s="735"/>
      <c r="EZN4" s="735"/>
      <c r="EZO4" s="735"/>
      <c r="EZP4" s="735"/>
      <c r="EZQ4" s="735"/>
      <c r="EZR4" s="735"/>
      <c r="EZS4" s="735"/>
      <c r="EZT4" s="735"/>
      <c r="EZU4" s="735"/>
      <c r="EZV4" s="735"/>
      <c r="EZW4" s="735"/>
      <c r="EZX4" s="735"/>
      <c r="EZY4" s="735"/>
      <c r="EZZ4" s="735"/>
      <c r="FAA4" s="735"/>
      <c r="FAB4" s="735"/>
      <c r="FAC4" s="735"/>
      <c r="FAD4" s="735"/>
      <c r="FAE4" s="735"/>
      <c r="FAF4" s="735"/>
      <c r="FAG4" s="735"/>
      <c r="FAH4" s="735"/>
      <c r="FAI4" s="735"/>
      <c r="FAJ4" s="735"/>
      <c r="FAK4" s="735"/>
      <c r="FAL4" s="735"/>
      <c r="FAM4" s="735"/>
      <c r="FAN4" s="735"/>
      <c r="FAO4" s="735"/>
      <c r="FAP4" s="735"/>
      <c r="FAQ4" s="735"/>
      <c r="FAR4" s="735"/>
      <c r="FAS4" s="735"/>
      <c r="FAT4" s="735"/>
      <c r="FAU4" s="735"/>
      <c r="FAV4" s="735"/>
      <c r="FAW4" s="735"/>
      <c r="FAX4" s="735"/>
      <c r="FAY4" s="735"/>
      <c r="FAZ4" s="735"/>
      <c r="FBA4" s="735"/>
      <c r="FBB4" s="735"/>
      <c r="FBC4" s="735"/>
      <c r="FBD4" s="735"/>
      <c r="FBE4" s="735"/>
      <c r="FBF4" s="735"/>
      <c r="FBG4" s="735"/>
      <c r="FBH4" s="735"/>
      <c r="FBI4" s="735"/>
      <c r="FBJ4" s="735"/>
      <c r="FBK4" s="735"/>
      <c r="FBL4" s="735"/>
      <c r="FBM4" s="735"/>
      <c r="FBN4" s="735"/>
      <c r="FBO4" s="735"/>
      <c r="FBP4" s="735"/>
      <c r="FBQ4" s="735"/>
      <c r="FBR4" s="735"/>
      <c r="FBS4" s="735"/>
      <c r="FBT4" s="735"/>
      <c r="FBU4" s="735"/>
      <c r="FBV4" s="735"/>
      <c r="FBW4" s="735"/>
      <c r="FBX4" s="735"/>
      <c r="FBY4" s="735"/>
      <c r="FBZ4" s="735"/>
      <c r="FCA4" s="735"/>
      <c r="FCB4" s="735"/>
      <c r="FCC4" s="735"/>
      <c r="FCD4" s="735"/>
      <c r="FCE4" s="735"/>
      <c r="FCF4" s="735"/>
      <c r="FCG4" s="735"/>
      <c r="FCH4" s="735"/>
      <c r="FCI4" s="735"/>
      <c r="FCJ4" s="735"/>
      <c r="FCK4" s="735"/>
      <c r="FCL4" s="735"/>
      <c r="FCM4" s="735"/>
      <c r="FCN4" s="735"/>
      <c r="FCO4" s="735"/>
      <c r="FCP4" s="735"/>
      <c r="FCQ4" s="735"/>
      <c r="FCR4" s="735"/>
      <c r="FCS4" s="735"/>
      <c r="FCT4" s="735"/>
      <c r="FCU4" s="735"/>
      <c r="FCV4" s="735"/>
      <c r="FCW4" s="735"/>
      <c r="FCX4" s="735"/>
      <c r="FCY4" s="735"/>
      <c r="FCZ4" s="735"/>
      <c r="FDA4" s="735"/>
      <c r="FDB4" s="735"/>
      <c r="FDC4" s="735"/>
      <c r="FDD4" s="735"/>
      <c r="FDE4" s="735"/>
      <c r="FDF4" s="735"/>
      <c r="FDG4" s="735"/>
      <c r="FDH4" s="735"/>
      <c r="FDI4" s="735"/>
      <c r="FDJ4" s="735"/>
      <c r="FDK4" s="735"/>
      <c r="FDL4" s="735"/>
      <c r="FDM4" s="735"/>
      <c r="FDN4" s="735"/>
      <c r="FDO4" s="735"/>
      <c r="FDP4" s="735"/>
      <c r="FDQ4" s="735"/>
      <c r="FDR4" s="735"/>
      <c r="FDS4" s="735"/>
      <c r="FDT4" s="735"/>
      <c r="FDU4" s="735"/>
      <c r="FDV4" s="735"/>
      <c r="FDW4" s="735"/>
      <c r="FDX4" s="735"/>
      <c r="FDY4" s="735"/>
      <c r="FDZ4" s="735"/>
      <c r="FEA4" s="735"/>
      <c r="FEB4" s="735"/>
      <c r="FEC4" s="735"/>
      <c r="FED4" s="735"/>
      <c r="FEE4" s="735"/>
      <c r="FEF4" s="735"/>
      <c r="FEG4" s="735"/>
      <c r="FEH4" s="735"/>
      <c r="FEI4" s="735"/>
      <c r="FEJ4" s="735"/>
      <c r="FEK4" s="735"/>
      <c r="FEL4" s="735"/>
      <c r="FEM4" s="735"/>
      <c r="FEN4" s="735"/>
      <c r="FEO4" s="735"/>
      <c r="FEP4" s="735"/>
      <c r="FEQ4" s="735"/>
      <c r="FER4" s="735"/>
      <c r="FES4" s="735"/>
      <c r="FET4" s="735"/>
      <c r="FEU4" s="735"/>
      <c r="FEV4" s="735"/>
      <c r="FEW4" s="735"/>
      <c r="FEX4" s="735"/>
      <c r="FEY4" s="735"/>
      <c r="FEZ4" s="735"/>
      <c r="FFA4" s="735"/>
      <c r="FFB4" s="735"/>
      <c r="FFC4" s="735"/>
      <c r="FFD4" s="735"/>
      <c r="FFE4" s="735"/>
      <c r="FFF4" s="735"/>
      <c r="FFG4" s="735"/>
      <c r="FFH4" s="735"/>
      <c r="FFI4" s="735"/>
      <c r="FFJ4" s="735"/>
      <c r="FFK4" s="735"/>
      <c r="FFL4" s="735"/>
      <c r="FFM4" s="735"/>
      <c r="FFN4" s="735"/>
      <c r="FFO4" s="735"/>
      <c r="FFP4" s="735"/>
      <c r="FFQ4" s="735"/>
      <c r="FFR4" s="735"/>
      <c r="FFS4" s="735"/>
      <c r="FFT4" s="735"/>
      <c r="FFU4" s="735"/>
      <c r="FFV4" s="735"/>
      <c r="FFW4" s="735"/>
      <c r="FFX4" s="735"/>
      <c r="FFY4" s="735"/>
      <c r="FFZ4" s="735"/>
      <c r="FGA4" s="735"/>
      <c r="FGB4" s="735"/>
      <c r="FGC4" s="735"/>
      <c r="FGD4" s="735"/>
      <c r="FGE4" s="735"/>
      <c r="FGF4" s="735"/>
      <c r="FGG4" s="735"/>
      <c r="FGH4" s="735"/>
      <c r="FGI4" s="735"/>
      <c r="FGJ4" s="735"/>
      <c r="FGK4" s="735"/>
      <c r="FGL4" s="735"/>
      <c r="FGM4" s="735"/>
      <c r="FGN4" s="735"/>
      <c r="FGO4" s="735"/>
      <c r="FGP4" s="735"/>
      <c r="FGQ4" s="735"/>
      <c r="FGR4" s="735"/>
      <c r="FGS4" s="735"/>
      <c r="FGT4" s="735"/>
      <c r="FGU4" s="735"/>
      <c r="FGV4" s="735"/>
      <c r="FGW4" s="735"/>
      <c r="FGX4" s="735"/>
      <c r="FGY4" s="735"/>
      <c r="FGZ4" s="735"/>
      <c r="FHA4" s="735"/>
      <c r="FHB4" s="735"/>
      <c r="FHC4" s="735"/>
      <c r="FHD4" s="735"/>
      <c r="FHE4" s="735"/>
      <c r="FHF4" s="735"/>
      <c r="FHG4" s="735"/>
      <c r="FHH4" s="735"/>
      <c r="FHI4" s="735"/>
      <c r="FHJ4" s="735"/>
      <c r="FHK4" s="735"/>
      <c r="FHL4" s="735"/>
      <c r="FHM4" s="735"/>
      <c r="FHN4" s="735"/>
      <c r="FHO4" s="735"/>
      <c r="FHP4" s="735"/>
      <c r="FHQ4" s="735"/>
      <c r="FHR4" s="735"/>
      <c r="FHS4" s="735"/>
      <c r="FHT4" s="735"/>
      <c r="FHU4" s="735"/>
      <c r="FHV4" s="735"/>
      <c r="FHW4" s="735"/>
      <c r="FHX4" s="735"/>
      <c r="FHY4" s="735"/>
      <c r="FHZ4" s="735"/>
      <c r="FIA4" s="735"/>
      <c r="FIB4" s="735"/>
      <c r="FIC4" s="735"/>
      <c r="FID4" s="735"/>
      <c r="FIE4" s="735"/>
      <c r="FIF4" s="735"/>
      <c r="FIG4" s="735"/>
      <c r="FIH4" s="735"/>
      <c r="FII4" s="735"/>
      <c r="FIJ4" s="735"/>
      <c r="FIK4" s="735"/>
      <c r="FIL4" s="735"/>
      <c r="FIM4" s="735"/>
      <c r="FIN4" s="735"/>
      <c r="FIO4" s="735"/>
      <c r="FIP4" s="735"/>
      <c r="FIQ4" s="735"/>
      <c r="FIR4" s="735"/>
      <c r="FIS4" s="735"/>
      <c r="FIT4" s="735"/>
      <c r="FIU4" s="735"/>
      <c r="FIV4" s="735"/>
      <c r="FIW4" s="735"/>
      <c r="FIX4" s="735"/>
      <c r="FIY4" s="735"/>
      <c r="FIZ4" s="735"/>
      <c r="FJA4" s="735"/>
      <c r="FJB4" s="735"/>
      <c r="FJC4" s="735"/>
      <c r="FJD4" s="735"/>
      <c r="FJE4" s="735"/>
      <c r="FJF4" s="735"/>
      <c r="FJG4" s="735"/>
      <c r="FJH4" s="735"/>
      <c r="FJI4" s="735"/>
      <c r="FJJ4" s="735"/>
      <c r="FJK4" s="735"/>
      <c r="FJL4" s="735"/>
      <c r="FJM4" s="735"/>
      <c r="FJN4" s="735"/>
      <c r="FJO4" s="735"/>
      <c r="FJP4" s="735"/>
      <c r="FJQ4" s="735"/>
      <c r="FJR4" s="735"/>
      <c r="FJS4" s="735"/>
      <c r="FJT4" s="735"/>
      <c r="FJU4" s="735"/>
      <c r="FJV4" s="735"/>
      <c r="FJW4" s="735"/>
      <c r="FJX4" s="735"/>
      <c r="FJY4" s="735"/>
      <c r="FJZ4" s="735"/>
      <c r="FKA4" s="735"/>
      <c r="FKB4" s="735"/>
      <c r="FKC4" s="735"/>
      <c r="FKD4" s="735"/>
      <c r="FKE4" s="735"/>
      <c r="FKF4" s="735"/>
      <c r="FKG4" s="735"/>
      <c r="FKH4" s="735"/>
      <c r="FKI4" s="735"/>
      <c r="FKJ4" s="735"/>
      <c r="FKK4" s="735"/>
      <c r="FKL4" s="735"/>
      <c r="FKM4" s="735"/>
      <c r="FKN4" s="735"/>
      <c r="FKO4" s="735"/>
      <c r="FKP4" s="735"/>
      <c r="FKQ4" s="735"/>
      <c r="FKR4" s="735"/>
      <c r="FKS4" s="735"/>
      <c r="FKT4" s="735"/>
      <c r="FKU4" s="735"/>
      <c r="FKV4" s="735"/>
      <c r="FKW4" s="735"/>
      <c r="FKX4" s="735"/>
      <c r="FKY4" s="735"/>
      <c r="FKZ4" s="735"/>
      <c r="FLA4" s="735"/>
      <c r="FLB4" s="735"/>
      <c r="FLC4" s="735"/>
      <c r="FLD4" s="735"/>
      <c r="FLE4" s="735"/>
      <c r="FLF4" s="735"/>
      <c r="FLG4" s="735"/>
      <c r="FLH4" s="735"/>
      <c r="FLI4" s="735"/>
      <c r="FLJ4" s="735"/>
      <c r="FLK4" s="735"/>
      <c r="FLL4" s="735"/>
      <c r="FLM4" s="735"/>
      <c r="FLN4" s="735"/>
      <c r="FLO4" s="735"/>
      <c r="FLP4" s="735"/>
      <c r="FLQ4" s="735"/>
      <c r="FLR4" s="735"/>
      <c r="FLS4" s="735"/>
      <c r="FLT4" s="735"/>
      <c r="FLU4" s="735"/>
      <c r="FLV4" s="735"/>
      <c r="FLW4" s="735"/>
      <c r="FLX4" s="735"/>
      <c r="FLY4" s="735"/>
      <c r="FLZ4" s="735"/>
      <c r="FMA4" s="735"/>
      <c r="FMB4" s="735"/>
      <c r="FMC4" s="735"/>
      <c r="FMD4" s="735"/>
      <c r="FME4" s="735"/>
      <c r="FMF4" s="735"/>
      <c r="FMG4" s="735"/>
      <c r="FMH4" s="735"/>
      <c r="FMI4" s="735"/>
      <c r="FMJ4" s="735"/>
      <c r="FMK4" s="735"/>
      <c r="FML4" s="735"/>
      <c r="FMM4" s="735"/>
      <c r="FMN4" s="735"/>
      <c r="FMO4" s="735"/>
      <c r="FMP4" s="735"/>
      <c r="FMQ4" s="735"/>
      <c r="FMR4" s="735"/>
      <c r="FMS4" s="735"/>
      <c r="FMT4" s="735"/>
      <c r="FMU4" s="735"/>
      <c r="FMV4" s="735"/>
      <c r="FMW4" s="735"/>
      <c r="FMX4" s="735"/>
      <c r="FMY4" s="735"/>
      <c r="FMZ4" s="735"/>
      <c r="FNA4" s="735"/>
      <c r="FNB4" s="735"/>
      <c r="FNC4" s="735"/>
      <c r="FND4" s="735"/>
      <c r="FNE4" s="735"/>
      <c r="FNF4" s="735"/>
      <c r="FNG4" s="735"/>
      <c r="FNH4" s="735"/>
      <c r="FNI4" s="735"/>
      <c r="FNJ4" s="735"/>
      <c r="FNK4" s="735"/>
      <c r="FNL4" s="735"/>
      <c r="FNM4" s="735"/>
      <c r="FNN4" s="735"/>
      <c r="FNO4" s="735"/>
      <c r="FNP4" s="735"/>
      <c r="FNQ4" s="735"/>
      <c r="FNR4" s="735"/>
      <c r="FNS4" s="735"/>
      <c r="FNT4" s="735"/>
      <c r="FNU4" s="735"/>
      <c r="FNV4" s="735"/>
      <c r="FNW4" s="735"/>
      <c r="FNX4" s="735"/>
      <c r="FNY4" s="735"/>
      <c r="FNZ4" s="735"/>
      <c r="FOA4" s="735"/>
      <c r="FOB4" s="735"/>
      <c r="FOC4" s="735"/>
      <c r="FOD4" s="735"/>
      <c r="FOE4" s="735"/>
      <c r="FOF4" s="735"/>
      <c r="FOG4" s="735"/>
      <c r="FOH4" s="735"/>
      <c r="FOI4" s="735"/>
      <c r="FOJ4" s="735"/>
      <c r="FOK4" s="735"/>
      <c r="FOL4" s="735"/>
      <c r="FOM4" s="735"/>
      <c r="FON4" s="735"/>
      <c r="FOO4" s="735"/>
      <c r="FOP4" s="735"/>
      <c r="FOQ4" s="735"/>
      <c r="FOR4" s="735"/>
      <c r="FOS4" s="735"/>
      <c r="FOT4" s="735"/>
      <c r="FOU4" s="735"/>
      <c r="FOV4" s="735"/>
      <c r="FOW4" s="735"/>
      <c r="FOX4" s="735"/>
      <c r="FOY4" s="735"/>
      <c r="FOZ4" s="735"/>
      <c r="FPA4" s="735"/>
      <c r="FPB4" s="735"/>
      <c r="FPC4" s="735"/>
      <c r="FPD4" s="735"/>
      <c r="FPE4" s="735"/>
      <c r="FPF4" s="735"/>
      <c r="FPG4" s="735"/>
      <c r="FPH4" s="735"/>
      <c r="FPI4" s="735"/>
      <c r="FPJ4" s="735"/>
      <c r="FPK4" s="735"/>
      <c r="FPL4" s="735"/>
      <c r="FPM4" s="735"/>
      <c r="FPN4" s="735"/>
      <c r="FPO4" s="735"/>
      <c r="FPP4" s="735"/>
      <c r="FPQ4" s="735"/>
      <c r="FPR4" s="735"/>
      <c r="FPS4" s="735"/>
      <c r="FPT4" s="735"/>
      <c r="FPU4" s="735"/>
      <c r="FPV4" s="735"/>
      <c r="FPW4" s="735"/>
      <c r="FPX4" s="735"/>
      <c r="FPY4" s="735"/>
      <c r="FPZ4" s="735"/>
      <c r="FQA4" s="735"/>
      <c r="FQB4" s="735"/>
      <c r="FQC4" s="735"/>
      <c r="FQD4" s="735"/>
      <c r="FQE4" s="735"/>
      <c r="FQF4" s="735"/>
      <c r="FQG4" s="735"/>
      <c r="FQH4" s="735"/>
      <c r="FQI4" s="735"/>
      <c r="FQJ4" s="735"/>
      <c r="FQK4" s="735"/>
      <c r="FQL4" s="735"/>
      <c r="FQM4" s="735"/>
      <c r="FQN4" s="735"/>
      <c r="FQO4" s="735"/>
      <c r="FQP4" s="735"/>
      <c r="FQQ4" s="735"/>
      <c r="FQR4" s="735"/>
      <c r="FQS4" s="735"/>
      <c r="FQT4" s="735"/>
      <c r="FQU4" s="735"/>
      <c r="FQV4" s="735"/>
      <c r="FQW4" s="735"/>
      <c r="FQX4" s="735"/>
      <c r="FQY4" s="735"/>
      <c r="FQZ4" s="735"/>
      <c r="FRA4" s="735"/>
      <c r="FRB4" s="735"/>
      <c r="FRC4" s="735"/>
      <c r="FRD4" s="735"/>
      <c r="FRE4" s="735"/>
      <c r="FRF4" s="735"/>
      <c r="FRG4" s="735"/>
      <c r="FRH4" s="735"/>
      <c r="FRI4" s="735"/>
      <c r="FRJ4" s="735"/>
      <c r="FRK4" s="735"/>
      <c r="FRL4" s="735"/>
      <c r="FRM4" s="735"/>
      <c r="FRN4" s="735"/>
      <c r="FRO4" s="735"/>
      <c r="FRP4" s="735"/>
      <c r="FRQ4" s="735"/>
      <c r="FRR4" s="735"/>
      <c r="FRS4" s="735"/>
      <c r="FRT4" s="735"/>
      <c r="FRU4" s="735"/>
      <c r="FRV4" s="735"/>
      <c r="FRW4" s="735"/>
      <c r="FRX4" s="735"/>
      <c r="FRY4" s="735"/>
      <c r="FRZ4" s="735"/>
      <c r="FSA4" s="735"/>
      <c r="FSB4" s="735"/>
      <c r="FSC4" s="735"/>
      <c r="FSD4" s="735"/>
      <c r="FSE4" s="735"/>
      <c r="FSF4" s="735"/>
      <c r="FSG4" s="735"/>
      <c r="FSH4" s="735"/>
      <c r="FSI4" s="735"/>
      <c r="FSJ4" s="735"/>
      <c r="FSK4" s="735"/>
      <c r="FSL4" s="735"/>
      <c r="FSM4" s="735"/>
      <c r="FSN4" s="735"/>
      <c r="FSO4" s="735"/>
      <c r="FSP4" s="735"/>
      <c r="FSQ4" s="735"/>
      <c r="FSR4" s="735"/>
      <c r="FSS4" s="735"/>
      <c r="FST4" s="735"/>
      <c r="FSU4" s="735"/>
      <c r="FSV4" s="735"/>
      <c r="FSW4" s="735"/>
      <c r="FSX4" s="735"/>
      <c r="FSY4" s="735"/>
      <c r="FSZ4" s="735"/>
      <c r="FTA4" s="735"/>
      <c r="FTB4" s="735"/>
      <c r="FTC4" s="735"/>
      <c r="FTD4" s="735"/>
      <c r="FTE4" s="735"/>
      <c r="FTF4" s="735"/>
      <c r="FTG4" s="735"/>
      <c r="FTH4" s="735"/>
      <c r="FTI4" s="735"/>
      <c r="FTJ4" s="735"/>
      <c r="FTK4" s="735"/>
      <c r="FTL4" s="735"/>
      <c r="FTM4" s="735"/>
      <c r="FTN4" s="735"/>
      <c r="FTO4" s="735"/>
      <c r="FTP4" s="735"/>
      <c r="FTQ4" s="735"/>
      <c r="FTR4" s="735"/>
      <c r="FTS4" s="735"/>
      <c r="FTT4" s="735"/>
      <c r="FTU4" s="735"/>
      <c r="FTV4" s="735"/>
      <c r="FTW4" s="735"/>
      <c r="FTX4" s="735"/>
      <c r="FTY4" s="735"/>
      <c r="FTZ4" s="735"/>
      <c r="FUA4" s="735"/>
      <c r="FUB4" s="735"/>
      <c r="FUC4" s="735"/>
      <c r="FUD4" s="735"/>
      <c r="FUE4" s="735"/>
      <c r="FUF4" s="735"/>
      <c r="FUG4" s="735"/>
      <c r="FUH4" s="735"/>
      <c r="FUI4" s="735"/>
      <c r="FUJ4" s="735"/>
      <c r="FUK4" s="735"/>
      <c r="FUL4" s="735"/>
      <c r="FUM4" s="735"/>
      <c r="FUN4" s="735"/>
      <c r="FUO4" s="735"/>
      <c r="FUP4" s="735"/>
      <c r="FUQ4" s="735"/>
      <c r="FUR4" s="735"/>
      <c r="FUS4" s="735"/>
      <c r="FUT4" s="735"/>
      <c r="FUU4" s="735"/>
      <c r="FUV4" s="735"/>
      <c r="FUW4" s="735"/>
      <c r="FUX4" s="735"/>
      <c r="FUY4" s="735"/>
      <c r="FUZ4" s="735"/>
      <c r="FVA4" s="735"/>
      <c r="FVB4" s="735"/>
      <c r="FVC4" s="735"/>
      <c r="FVD4" s="735"/>
      <c r="FVE4" s="735"/>
      <c r="FVF4" s="735"/>
      <c r="FVG4" s="735"/>
      <c r="FVH4" s="735"/>
      <c r="FVI4" s="735"/>
      <c r="FVJ4" s="735"/>
      <c r="FVK4" s="735"/>
      <c r="FVL4" s="735"/>
      <c r="FVM4" s="735"/>
      <c r="FVN4" s="735"/>
      <c r="FVO4" s="735"/>
      <c r="FVP4" s="735"/>
      <c r="FVQ4" s="735"/>
      <c r="FVR4" s="735"/>
      <c r="FVS4" s="735"/>
      <c r="FVT4" s="735"/>
      <c r="FVU4" s="735"/>
      <c r="FVV4" s="735"/>
      <c r="FVW4" s="735"/>
      <c r="FVX4" s="735"/>
      <c r="FVY4" s="735"/>
      <c r="FVZ4" s="735"/>
      <c r="FWA4" s="735"/>
      <c r="FWB4" s="735"/>
      <c r="FWC4" s="735"/>
      <c r="FWD4" s="735"/>
      <c r="FWE4" s="735"/>
      <c r="FWF4" s="735"/>
      <c r="FWG4" s="735"/>
      <c r="FWH4" s="735"/>
      <c r="FWI4" s="735"/>
      <c r="FWJ4" s="735"/>
      <c r="FWK4" s="735"/>
      <c r="FWL4" s="735"/>
      <c r="FWM4" s="735"/>
      <c r="FWN4" s="735"/>
      <c r="FWO4" s="735"/>
      <c r="FWP4" s="735"/>
      <c r="FWQ4" s="735"/>
      <c r="FWR4" s="735"/>
      <c r="FWS4" s="735"/>
      <c r="FWT4" s="735"/>
      <c r="FWU4" s="735"/>
      <c r="FWV4" s="735"/>
      <c r="FWW4" s="735"/>
      <c r="FWX4" s="735"/>
      <c r="FWY4" s="735"/>
      <c r="FWZ4" s="735"/>
      <c r="FXA4" s="735"/>
      <c r="FXB4" s="735"/>
      <c r="FXC4" s="735"/>
      <c r="FXD4" s="735"/>
      <c r="FXE4" s="735"/>
      <c r="FXF4" s="735"/>
      <c r="FXG4" s="735"/>
      <c r="FXH4" s="735"/>
      <c r="FXI4" s="735"/>
      <c r="FXJ4" s="735"/>
      <c r="FXK4" s="735"/>
      <c r="FXL4" s="735"/>
      <c r="FXM4" s="735"/>
      <c r="FXN4" s="735"/>
      <c r="FXO4" s="735"/>
      <c r="FXP4" s="735"/>
      <c r="FXQ4" s="735"/>
      <c r="FXR4" s="735"/>
      <c r="FXS4" s="735"/>
      <c r="FXT4" s="735"/>
      <c r="FXU4" s="735"/>
      <c r="FXV4" s="735"/>
      <c r="FXW4" s="735"/>
      <c r="FXX4" s="735"/>
      <c r="FXY4" s="735"/>
      <c r="FXZ4" s="735"/>
      <c r="FYA4" s="735"/>
      <c r="FYB4" s="735"/>
      <c r="FYC4" s="735"/>
      <c r="FYD4" s="735"/>
      <c r="FYE4" s="735"/>
      <c r="FYF4" s="735"/>
      <c r="FYG4" s="735"/>
      <c r="FYH4" s="735"/>
      <c r="FYI4" s="735"/>
      <c r="FYJ4" s="735"/>
      <c r="FYK4" s="735"/>
      <c r="FYL4" s="735"/>
      <c r="FYM4" s="735"/>
      <c r="FYN4" s="735"/>
      <c r="FYO4" s="735"/>
      <c r="FYP4" s="735"/>
      <c r="FYQ4" s="735"/>
      <c r="FYR4" s="735"/>
      <c r="FYS4" s="735"/>
      <c r="FYT4" s="735"/>
      <c r="FYU4" s="735"/>
      <c r="FYV4" s="735"/>
      <c r="FYW4" s="735"/>
      <c r="FYX4" s="735"/>
      <c r="FYY4" s="735"/>
      <c r="FYZ4" s="735"/>
      <c r="FZA4" s="735"/>
      <c r="FZB4" s="735"/>
      <c r="FZC4" s="735"/>
      <c r="FZD4" s="735"/>
      <c r="FZE4" s="735"/>
      <c r="FZF4" s="735"/>
      <c r="FZG4" s="735"/>
      <c r="FZH4" s="735"/>
      <c r="FZI4" s="735"/>
      <c r="FZJ4" s="735"/>
      <c r="FZK4" s="735"/>
      <c r="FZL4" s="735"/>
      <c r="FZM4" s="735"/>
      <c r="FZN4" s="735"/>
      <c r="FZO4" s="735"/>
      <c r="FZP4" s="735"/>
      <c r="FZQ4" s="735"/>
      <c r="FZR4" s="735"/>
      <c r="FZS4" s="735"/>
      <c r="FZT4" s="735"/>
      <c r="FZU4" s="735"/>
      <c r="FZV4" s="735"/>
      <c r="FZW4" s="735"/>
      <c r="FZX4" s="735"/>
      <c r="FZY4" s="735"/>
      <c r="FZZ4" s="735"/>
      <c r="GAA4" s="735"/>
      <c r="GAB4" s="735"/>
      <c r="GAC4" s="735"/>
      <c r="GAD4" s="735"/>
      <c r="GAE4" s="735"/>
      <c r="GAF4" s="735"/>
      <c r="GAG4" s="735"/>
      <c r="GAH4" s="735"/>
      <c r="GAI4" s="735"/>
      <c r="GAJ4" s="735"/>
      <c r="GAK4" s="735"/>
      <c r="GAL4" s="735"/>
      <c r="GAM4" s="735"/>
      <c r="GAN4" s="735"/>
      <c r="GAO4" s="735"/>
      <c r="GAP4" s="735"/>
      <c r="GAQ4" s="735"/>
      <c r="GAR4" s="735"/>
      <c r="GAS4" s="735"/>
      <c r="GAT4" s="735"/>
      <c r="GAU4" s="735"/>
      <c r="GAV4" s="735"/>
      <c r="GAW4" s="735"/>
      <c r="GAX4" s="735"/>
      <c r="GAY4" s="735"/>
      <c r="GAZ4" s="735"/>
      <c r="GBA4" s="735"/>
      <c r="GBB4" s="735"/>
      <c r="GBC4" s="735"/>
      <c r="GBD4" s="735"/>
      <c r="GBE4" s="735"/>
      <c r="GBF4" s="735"/>
      <c r="GBG4" s="735"/>
      <c r="GBH4" s="735"/>
      <c r="GBI4" s="735"/>
      <c r="GBJ4" s="735"/>
      <c r="GBK4" s="735"/>
      <c r="GBL4" s="735"/>
      <c r="GBM4" s="735"/>
      <c r="GBN4" s="735"/>
      <c r="GBO4" s="735"/>
      <c r="GBP4" s="735"/>
      <c r="GBQ4" s="735"/>
      <c r="GBR4" s="735"/>
      <c r="GBS4" s="735"/>
      <c r="GBT4" s="735"/>
      <c r="GBU4" s="735"/>
      <c r="GBV4" s="735"/>
      <c r="GBW4" s="735"/>
      <c r="GBX4" s="735"/>
      <c r="GBY4" s="735"/>
      <c r="GBZ4" s="735"/>
      <c r="GCA4" s="735"/>
      <c r="GCB4" s="735"/>
      <c r="GCC4" s="735"/>
      <c r="GCD4" s="735"/>
      <c r="GCE4" s="735"/>
      <c r="GCF4" s="735"/>
      <c r="GCG4" s="735"/>
      <c r="GCH4" s="735"/>
      <c r="GCI4" s="735"/>
      <c r="GCJ4" s="735"/>
      <c r="GCK4" s="735"/>
      <c r="GCL4" s="735"/>
      <c r="GCM4" s="735"/>
      <c r="GCN4" s="735"/>
      <c r="GCO4" s="735"/>
      <c r="GCP4" s="735"/>
      <c r="GCQ4" s="735"/>
      <c r="GCR4" s="735"/>
      <c r="GCS4" s="735"/>
      <c r="GCT4" s="735"/>
      <c r="GCU4" s="735"/>
      <c r="GCV4" s="735"/>
      <c r="GCW4" s="735"/>
      <c r="GCX4" s="735"/>
      <c r="GCY4" s="735"/>
      <c r="GCZ4" s="735"/>
      <c r="GDA4" s="735"/>
      <c r="GDB4" s="735"/>
      <c r="GDC4" s="735"/>
      <c r="GDD4" s="735"/>
      <c r="GDE4" s="735"/>
      <c r="GDF4" s="735"/>
      <c r="GDG4" s="735"/>
      <c r="GDH4" s="735"/>
      <c r="GDI4" s="735"/>
      <c r="GDJ4" s="735"/>
      <c r="GDK4" s="735"/>
      <c r="GDL4" s="735"/>
      <c r="GDM4" s="735"/>
      <c r="GDN4" s="735"/>
      <c r="GDO4" s="735"/>
      <c r="GDP4" s="735"/>
      <c r="GDQ4" s="735"/>
      <c r="GDR4" s="735"/>
      <c r="GDS4" s="735"/>
      <c r="GDT4" s="735"/>
      <c r="GDU4" s="735"/>
      <c r="GDV4" s="735"/>
      <c r="GDW4" s="735"/>
      <c r="GDX4" s="735"/>
      <c r="GDY4" s="735"/>
      <c r="GDZ4" s="735"/>
      <c r="GEA4" s="735"/>
      <c r="GEB4" s="735"/>
      <c r="GEC4" s="735"/>
      <c r="GED4" s="735"/>
      <c r="GEE4" s="735"/>
      <c r="GEF4" s="735"/>
      <c r="GEG4" s="735"/>
      <c r="GEH4" s="735"/>
      <c r="GEI4" s="735"/>
      <c r="GEJ4" s="735"/>
      <c r="GEK4" s="735"/>
      <c r="GEL4" s="735"/>
      <c r="GEM4" s="735"/>
      <c r="GEN4" s="735"/>
      <c r="GEO4" s="735"/>
      <c r="GEP4" s="735"/>
      <c r="GEQ4" s="735"/>
      <c r="GER4" s="735"/>
      <c r="GES4" s="735"/>
      <c r="GET4" s="735"/>
      <c r="GEU4" s="735"/>
      <c r="GEV4" s="735"/>
      <c r="GEW4" s="735"/>
      <c r="GEX4" s="735"/>
      <c r="GEY4" s="735"/>
      <c r="GEZ4" s="735"/>
      <c r="GFA4" s="735"/>
      <c r="GFB4" s="735"/>
      <c r="GFC4" s="735"/>
      <c r="GFD4" s="735"/>
      <c r="GFE4" s="735"/>
      <c r="GFF4" s="735"/>
      <c r="GFG4" s="735"/>
      <c r="GFH4" s="735"/>
      <c r="GFI4" s="735"/>
      <c r="GFJ4" s="735"/>
      <c r="GFK4" s="735"/>
      <c r="GFL4" s="735"/>
      <c r="GFM4" s="735"/>
      <c r="GFN4" s="735"/>
      <c r="GFO4" s="735"/>
      <c r="GFP4" s="735"/>
      <c r="GFQ4" s="735"/>
      <c r="GFR4" s="735"/>
      <c r="GFS4" s="735"/>
      <c r="GFT4" s="735"/>
      <c r="GFU4" s="735"/>
      <c r="GFV4" s="735"/>
      <c r="GFW4" s="735"/>
      <c r="GFX4" s="735"/>
      <c r="GFY4" s="735"/>
      <c r="GFZ4" s="735"/>
      <c r="GGA4" s="735"/>
      <c r="GGB4" s="735"/>
      <c r="GGC4" s="735"/>
      <c r="GGD4" s="735"/>
      <c r="GGE4" s="735"/>
      <c r="GGF4" s="735"/>
      <c r="GGG4" s="735"/>
      <c r="GGH4" s="735"/>
      <c r="GGI4" s="735"/>
      <c r="GGJ4" s="735"/>
      <c r="GGK4" s="735"/>
      <c r="GGL4" s="735"/>
      <c r="GGM4" s="735"/>
      <c r="GGN4" s="735"/>
      <c r="GGO4" s="735"/>
      <c r="GGP4" s="735"/>
      <c r="GGQ4" s="735"/>
      <c r="GGR4" s="735"/>
      <c r="GGS4" s="735"/>
      <c r="GGT4" s="735"/>
      <c r="GGU4" s="735"/>
      <c r="GGV4" s="735"/>
      <c r="GGW4" s="735"/>
      <c r="GGX4" s="735"/>
      <c r="GGY4" s="735"/>
      <c r="GGZ4" s="735"/>
      <c r="GHA4" s="735"/>
      <c r="GHB4" s="735"/>
      <c r="GHC4" s="735"/>
      <c r="GHD4" s="735"/>
      <c r="GHE4" s="735"/>
      <c r="GHF4" s="735"/>
      <c r="GHG4" s="735"/>
      <c r="GHH4" s="735"/>
      <c r="GHI4" s="735"/>
      <c r="GHJ4" s="735"/>
      <c r="GHK4" s="735"/>
      <c r="GHL4" s="735"/>
      <c r="GHM4" s="735"/>
      <c r="GHN4" s="735"/>
      <c r="GHO4" s="735"/>
      <c r="GHP4" s="735"/>
      <c r="GHQ4" s="735"/>
      <c r="GHR4" s="735"/>
      <c r="GHS4" s="735"/>
      <c r="GHT4" s="735"/>
      <c r="GHU4" s="735"/>
      <c r="GHV4" s="735"/>
      <c r="GHW4" s="735"/>
      <c r="GHX4" s="735"/>
      <c r="GHY4" s="735"/>
      <c r="GHZ4" s="735"/>
      <c r="GIA4" s="735"/>
      <c r="GIB4" s="735"/>
      <c r="GIC4" s="735"/>
      <c r="GID4" s="735"/>
      <c r="GIE4" s="735"/>
      <c r="GIF4" s="735"/>
      <c r="GIG4" s="735"/>
      <c r="GIH4" s="735"/>
      <c r="GII4" s="735"/>
      <c r="GIJ4" s="735"/>
      <c r="GIK4" s="735"/>
      <c r="GIL4" s="735"/>
      <c r="GIM4" s="735"/>
      <c r="GIN4" s="735"/>
      <c r="GIO4" s="735"/>
      <c r="GIP4" s="735"/>
      <c r="GIQ4" s="735"/>
      <c r="GIR4" s="735"/>
      <c r="GIS4" s="735"/>
      <c r="GIT4" s="735"/>
      <c r="GIU4" s="735"/>
      <c r="GIV4" s="735"/>
      <c r="GIW4" s="735"/>
      <c r="GIX4" s="735"/>
      <c r="GIY4" s="735"/>
      <c r="GIZ4" s="735"/>
      <c r="GJA4" s="735"/>
      <c r="GJB4" s="735"/>
      <c r="GJC4" s="735"/>
      <c r="GJD4" s="735"/>
      <c r="GJE4" s="735"/>
      <c r="GJF4" s="735"/>
      <c r="GJG4" s="735"/>
      <c r="GJH4" s="735"/>
      <c r="GJI4" s="735"/>
      <c r="GJJ4" s="735"/>
      <c r="GJK4" s="735"/>
      <c r="GJL4" s="735"/>
      <c r="GJM4" s="735"/>
      <c r="GJN4" s="735"/>
      <c r="GJO4" s="735"/>
      <c r="GJP4" s="735"/>
      <c r="GJQ4" s="735"/>
      <c r="GJR4" s="735"/>
      <c r="GJS4" s="735"/>
      <c r="GJT4" s="735"/>
      <c r="GJU4" s="735"/>
      <c r="GJV4" s="735"/>
      <c r="GJW4" s="735"/>
      <c r="GJX4" s="735"/>
      <c r="GJY4" s="735"/>
      <c r="GJZ4" s="735"/>
      <c r="GKA4" s="735"/>
      <c r="GKB4" s="735"/>
      <c r="GKC4" s="735"/>
      <c r="GKD4" s="735"/>
      <c r="GKE4" s="735"/>
      <c r="GKF4" s="735"/>
      <c r="GKG4" s="735"/>
      <c r="GKH4" s="735"/>
      <c r="GKI4" s="735"/>
      <c r="GKJ4" s="735"/>
      <c r="GKK4" s="735"/>
      <c r="GKL4" s="735"/>
      <c r="GKM4" s="735"/>
      <c r="GKN4" s="735"/>
      <c r="GKO4" s="735"/>
      <c r="GKP4" s="735"/>
      <c r="GKQ4" s="735"/>
      <c r="GKR4" s="735"/>
      <c r="GKS4" s="735"/>
      <c r="GKT4" s="735"/>
      <c r="GKU4" s="735"/>
      <c r="GKV4" s="735"/>
      <c r="GKW4" s="735"/>
      <c r="GKX4" s="735"/>
      <c r="GKY4" s="735"/>
      <c r="GKZ4" s="735"/>
      <c r="GLA4" s="735"/>
      <c r="GLB4" s="735"/>
      <c r="GLC4" s="735"/>
      <c r="GLD4" s="735"/>
      <c r="GLE4" s="735"/>
      <c r="GLF4" s="735"/>
      <c r="GLG4" s="735"/>
      <c r="GLH4" s="735"/>
      <c r="GLI4" s="735"/>
      <c r="GLJ4" s="735"/>
      <c r="GLK4" s="735"/>
      <c r="GLL4" s="735"/>
      <c r="GLM4" s="735"/>
      <c r="GLN4" s="735"/>
      <c r="GLO4" s="735"/>
      <c r="GLP4" s="735"/>
      <c r="GLQ4" s="735"/>
      <c r="GLR4" s="735"/>
      <c r="GLS4" s="735"/>
      <c r="GLT4" s="735"/>
      <c r="GLU4" s="735"/>
      <c r="GLV4" s="735"/>
      <c r="GLW4" s="735"/>
      <c r="GLX4" s="735"/>
      <c r="GLY4" s="735"/>
      <c r="GLZ4" s="735"/>
      <c r="GMA4" s="735"/>
      <c r="GMB4" s="735"/>
      <c r="GMC4" s="735"/>
      <c r="GMD4" s="735"/>
      <c r="GME4" s="735"/>
      <c r="GMF4" s="735"/>
      <c r="GMG4" s="735"/>
      <c r="GMH4" s="735"/>
      <c r="GMI4" s="735"/>
      <c r="GMJ4" s="735"/>
      <c r="GMK4" s="735"/>
      <c r="GML4" s="735"/>
      <c r="GMM4" s="735"/>
      <c r="GMN4" s="735"/>
      <c r="GMO4" s="735"/>
      <c r="GMP4" s="735"/>
      <c r="GMQ4" s="735"/>
      <c r="GMR4" s="735"/>
      <c r="GMS4" s="735"/>
      <c r="GMT4" s="735"/>
      <c r="GMU4" s="735"/>
      <c r="GMV4" s="735"/>
      <c r="GMW4" s="735"/>
      <c r="GMX4" s="735"/>
      <c r="GMY4" s="735"/>
      <c r="GMZ4" s="735"/>
      <c r="GNA4" s="735"/>
      <c r="GNB4" s="735"/>
      <c r="GNC4" s="735"/>
      <c r="GND4" s="735"/>
      <c r="GNE4" s="735"/>
      <c r="GNF4" s="735"/>
      <c r="GNG4" s="735"/>
      <c r="GNH4" s="735"/>
      <c r="GNI4" s="735"/>
      <c r="GNJ4" s="735"/>
      <c r="GNK4" s="735"/>
      <c r="GNL4" s="735"/>
      <c r="GNM4" s="735"/>
      <c r="GNN4" s="735"/>
      <c r="GNO4" s="735"/>
      <c r="GNP4" s="735"/>
      <c r="GNQ4" s="735"/>
      <c r="GNR4" s="735"/>
      <c r="GNS4" s="735"/>
      <c r="GNT4" s="735"/>
      <c r="GNU4" s="735"/>
      <c r="GNV4" s="735"/>
      <c r="GNW4" s="735"/>
      <c r="GNX4" s="735"/>
      <c r="GNY4" s="735"/>
      <c r="GNZ4" s="735"/>
      <c r="GOA4" s="735"/>
      <c r="GOB4" s="735"/>
      <c r="GOC4" s="735"/>
      <c r="GOD4" s="735"/>
      <c r="GOE4" s="735"/>
      <c r="GOF4" s="735"/>
      <c r="GOG4" s="735"/>
      <c r="GOH4" s="735"/>
      <c r="GOI4" s="735"/>
      <c r="GOJ4" s="735"/>
      <c r="GOK4" s="735"/>
      <c r="GOL4" s="735"/>
      <c r="GOM4" s="735"/>
      <c r="GON4" s="735"/>
      <c r="GOO4" s="735"/>
      <c r="GOP4" s="735"/>
      <c r="GOQ4" s="735"/>
      <c r="GOR4" s="735"/>
      <c r="GOS4" s="735"/>
      <c r="GOT4" s="735"/>
      <c r="GOU4" s="735"/>
      <c r="GOV4" s="735"/>
      <c r="GOW4" s="735"/>
      <c r="GOX4" s="735"/>
      <c r="GOY4" s="735"/>
      <c r="GOZ4" s="735"/>
      <c r="GPA4" s="735"/>
      <c r="GPB4" s="735"/>
      <c r="GPC4" s="735"/>
      <c r="GPD4" s="735"/>
      <c r="GPE4" s="735"/>
      <c r="GPF4" s="735"/>
      <c r="GPG4" s="735"/>
      <c r="GPH4" s="735"/>
      <c r="GPI4" s="735"/>
      <c r="GPJ4" s="735"/>
      <c r="GPK4" s="735"/>
      <c r="GPL4" s="735"/>
      <c r="GPM4" s="735"/>
      <c r="GPN4" s="735"/>
      <c r="GPO4" s="735"/>
      <c r="GPP4" s="735"/>
      <c r="GPQ4" s="735"/>
      <c r="GPR4" s="735"/>
      <c r="GPS4" s="735"/>
      <c r="GPT4" s="735"/>
      <c r="GPU4" s="735"/>
      <c r="GPV4" s="735"/>
      <c r="GPW4" s="735"/>
      <c r="GPX4" s="735"/>
      <c r="GPY4" s="735"/>
      <c r="GPZ4" s="735"/>
      <c r="GQA4" s="735"/>
      <c r="GQB4" s="735"/>
      <c r="GQC4" s="735"/>
      <c r="GQD4" s="735"/>
      <c r="GQE4" s="735"/>
      <c r="GQF4" s="735"/>
      <c r="GQG4" s="735"/>
      <c r="GQH4" s="735"/>
      <c r="GQI4" s="735"/>
      <c r="GQJ4" s="735"/>
      <c r="GQK4" s="735"/>
      <c r="GQL4" s="735"/>
      <c r="GQM4" s="735"/>
      <c r="GQN4" s="735"/>
      <c r="GQO4" s="735"/>
      <c r="GQP4" s="735"/>
      <c r="GQQ4" s="735"/>
      <c r="GQR4" s="735"/>
      <c r="GQS4" s="735"/>
      <c r="GQT4" s="735"/>
      <c r="GQU4" s="735"/>
      <c r="GQV4" s="735"/>
      <c r="GQW4" s="735"/>
      <c r="GQX4" s="735"/>
      <c r="GQY4" s="735"/>
      <c r="GQZ4" s="735"/>
      <c r="GRA4" s="735"/>
      <c r="GRB4" s="735"/>
      <c r="GRC4" s="735"/>
      <c r="GRD4" s="735"/>
      <c r="GRE4" s="735"/>
      <c r="GRF4" s="735"/>
      <c r="GRG4" s="735"/>
      <c r="GRH4" s="735"/>
      <c r="GRI4" s="735"/>
      <c r="GRJ4" s="735"/>
      <c r="GRK4" s="735"/>
      <c r="GRL4" s="735"/>
      <c r="GRM4" s="735"/>
      <c r="GRN4" s="735"/>
      <c r="GRO4" s="735"/>
      <c r="GRP4" s="735"/>
      <c r="GRQ4" s="735"/>
      <c r="GRR4" s="735"/>
      <c r="GRS4" s="735"/>
      <c r="GRT4" s="735"/>
      <c r="GRU4" s="735"/>
      <c r="GRV4" s="735"/>
      <c r="GRW4" s="735"/>
      <c r="GRX4" s="735"/>
      <c r="GRY4" s="735"/>
      <c r="GRZ4" s="735"/>
      <c r="GSA4" s="735"/>
      <c r="GSB4" s="735"/>
      <c r="GSC4" s="735"/>
      <c r="GSD4" s="735"/>
      <c r="GSE4" s="735"/>
      <c r="GSF4" s="735"/>
      <c r="GSG4" s="735"/>
      <c r="GSH4" s="735"/>
      <c r="GSI4" s="735"/>
      <c r="GSJ4" s="735"/>
      <c r="GSK4" s="735"/>
      <c r="GSL4" s="735"/>
      <c r="GSM4" s="735"/>
      <c r="GSN4" s="735"/>
      <c r="GSO4" s="735"/>
      <c r="GSP4" s="735"/>
      <c r="GSQ4" s="735"/>
      <c r="GSR4" s="735"/>
      <c r="GSS4" s="735"/>
      <c r="GST4" s="735"/>
      <c r="GSU4" s="735"/>
      <c r="GSV4" s="735"/>
      <c r="GSW4" s="735"/>
      <c r="GSX4" s="735"/>
      <c r="GSY4" s="735"/>
      <c r="GSZ4" s="735"/>
      <c r="GTA4" s="735"/>
      <c r="GTB4" s="735"/>
      <c r="GTC4" s="735"/>
      <c r="GTD4" s="735"/>
      <c r="GTE4" s="735"/>
      <c r="GTF4" s="735"/>
      <c r="GTG4" s="735"/>
      <c r="GTH4" s="735"/>
      <c r="GTI4" s="735"/>
      <c r="GTJ4" s="735"/>
      <c r="GTK4" s="735"/>
      <c r="GTL4" s="735"/>
      <c r="GTM4" s="735"/>
      <c r="GTN4" s="735"/>
      <c r="GTO4" s="735"/>
      <c r="GTP4" s="735"/>
      <c r="GTQ4" s="735"/>
      <c r="GTR4" s="735"/>
      <c r="GTS4" s="735"/>
      <c r="GTT4" s="735"/>
      <c r="GTU4" s="735"/>
      <c r="GTV4" s="735"/>
      <c r="GTW4" s="735"/>
      <c r="GTX4" s="735"/>
      <c r="GTY4" s="735"/>
      <c r="GTZ4" s="735"/>
      <c r="GUA4" s="735"/>
      <c r="GUB4" s="735"/>
      <c r="GUC4" s="735"/>
      <c r="GUD4" s="735"/>
      <c r="GUE4" s="735"/>
      <c r="GUF4" s="735"/>
      <c r="GUG4" s="735"/>
      <c r="GUH4" s="735"/>
      <c r="GUI4" s="735"/>
      <c r="GUJ4" s="735"/>
      <c r="GUK4" s="735"/>
      <c r="GUL4" s="735"/>
      <c r="GUM4" s="735"/>
      <c r="GUN4" s="735"/>
      <c r="GUO4" s="735"/>
      <c r="GUP4" s="735"/>
      <c r="GUQ4" s="735"/>
      <c r="GUR4" s="735"/>
      <c r="GUS4" s="735"/>
      <c r="GUT4" s="735"/>
      <c r="GUU4" s="735"/>
      <c r="GUV4" s="735"/>
      <c r="GUW4" s="735"/>
      <c r="GUX4" s="735"/>
      <c r="GUY4" s="735"/>
      <c r="GUZ4" s="735"/>
      <c r="GVA4" s="735"/>
      <c r="GVB4" s="735"/>
      <c r="GVC4" s="735"/>
      <c r="GVD4" s="735"/>
      <c r="GVE4" s="735"/>
      <c r="GVF4" s="735"/>
      <c r="GVG4" s="735"/>
      <c r="GVH4" s="735"/>
      <c r="GVI4" s="735"/>
      <c r="GVJ4" s="735"/>
      <c r="GVK4" s="735"/>
      <c r="GVL4" s="735"/>
      <c r="GVM4" s="735"/>
      <c r="GVN4" s="735"/>
      <c r="GVO4" s="735"/>
      <c r="GVP4" s="735"/>
      <c r="GVQ4" s="735"/>
      <c r="GVR4" s="735"/>
      <c r="GVS4" s="735"/>
      <c r="GVT4" s="735"/>
      <c r="GVU4" s="735"/>
      <c r="GVV4" s="735"/>
      <c r="GVW4" s="735"/>
      <c r="GVX4" s="735"/>
      <c r="GVY4" s="735"/>
      <c r="GVZ4" s="735"/>
      <c r="GWA4" s="735"/>
      <c r="GWB4" s="735"/>
      <c r="GWC4" s="735"/>
      <c r="GWD4" s="735"/>
      <c r="GWE4" s="735"/>
      <c r="GWF4" s="735"/>
      <c r="GWG4" s="735"/>
      <c r="GWH4" s="735"/>
      <c r="GWI4" s="735"/>
      <c r="GWJ4" s="735"/>
      <c r="GWK4" s="735"/>
      <c r="GWL4" s="735"/>
      <c r="GWM4" s="735"/>
      <c r="GWN4" s="735"/>
      <c r="GWO4" s="735"/>
      <c r="GWP4" s="735"/>
      <c r="GWQ4" s="735"/>
      <c r="GWR4" s="735"/>
      <c r="GWS4" s="735"/>
      <c r="GWT4" s="735"/>
      <c r="GWU4" s="735"/>
      <c r="GWV4" s="735"/>
      <c r="GWW4" s="735"/>
      <c r="GWX4" s="735"/>
      <c r="GWY4" s="735"/>
      <c r="GWZ4" s="735"/>
      <c r="GXA4" s="735"/>
      <c r="GXB4" s="735"/>
      <c r="GXC4" s="735"/>
      <c r="GXD4" s="735"/>
      <c r="GXE4" s="735"/>
      <c r="GXF4" s="735"/>
      <c r="GXG4" s="735"/>
      <c r="GXH4" s="735"/>
      <c r="GXI4" s="735"/>
      <c r="GXJ4" s="735"/>
      <c r="GXK4" s="735"/>
      <c r="GXL4" s="735"/>
      <c r="GXM4" s="735"/>
      <c r="GXN4" s="735"/>
      <c r="GXO4" s="735"/>
      <c r="GXP4" s="735"/>
      <c r="GXQ4" s="735"/>
      <c r="GXR4" s="735"/>
      <c r="GXS4" s="735"/>
      <c r="GXT4" s="735"/>
      <c r="GXU4" s="735"/>
      <c r="GXV4" s="735"/>
      <c r="GXW4" s="735"/>
      <c r="GXX4" s="735"/>
      <c r="GXY4" s="735"/>
      <c r="GXZ4" s="735"/>
      <c r="GYA4" s="735"/>
      <c r="GYB4" s="735"/>
      <c r="GYC4" s="735"/>
      <c r="GYD4" s="735"/>
      <c r="GYE4" s="735"/>
      <c r="GYF4" s="735"/>
      <c r="GYG4" s="735"/>
      <c r="GYH4" s="735"/>
      <c r="GYI4" s="735"/>
      <c r="GYJ4" s="735"/>
      <c r="GYK4" s="735"/>
      <c r="GYL4" s="735"/>
      <c r="GYM4" s="735"/>
      <c r="GYN4" s="735"/>
      <c r="GYO4" s="735"/>
      <c r="GYP4" s="735"/>
      <c r="GYQ4" s="735"/>
      <c r="GYR4" s="735"/>
      <c r="GYS4" s="735"/>
      <c r="GYT4" s="735"/>
      <c r="GYU4" s="735"/>
      <c r="GYV4" s="735"/>
      <c r="GYW4" s="735"/>
      <c r="GYX4" s="735"/>
      <c r="GYY4" s="735"/>
      <c r="GYZ4" s="735"/>
      <c r="GZA4" s="735"/>
      <c r="GZB4" s="735"/>
      <c r="GZC4" s="735"/>
      <c r="GZD4" s="735"/>
      <c r="GZE4" s="735"/>
      <c r="GZF4" s="735"/>
      <c r="GZG4" s="735"/>
      <c r="GZH4" s="735"/>
      <c r="GZI4" s="735"/>
      <c r="GZJ4" s="735"/>
      <c r="GZK4" s="735"/>
      <c r="GZL4" s="735"/>
      <c r="GZM4" s="735"/>
      <c r="GZN4" s="735"/>
      <c r="GZO4" s="735"/>
      <c r="GZP4" s="735"/>
      <c r="GZQ4" s="735"/>
      <c r="GZR4" s="735"/>
      <c r="GZS4" s="735"/>
      <c r="GZT4" s="735"/>
      <c r="GZU4" s="735"/>
      <c r="GZV4" s="735"/>
      <c r="GZW4" s="735"/>
      <c r="GZX4" s="735"/>
      <c r="GZY4" s="735"/>
      <c r="GZZ4" s="735"/>
      <c r="HAA4" s="735"/>
      <c r="HAB4" s="735"/>
      <c r="HAC4" s="735"/>
      <c r="HAD4" s="735"/>
      <c r="HAE4" s="735"/>
      <c r="HAF4" s="735"/>
      <c r="HAG4" s="735"/>
      <c r="HAH4" s="735"/>
      <c r="HAI4" s="735"/>
      <c r="HAJ4" s="735"/>
      <c r="HAK4" s="735"/>
      <c r="HAL4" s="735"/>
      <c r="HAM4" s="735"/>
      <c r="HAN4" s="735"/>
      <c r="HAO4" s="735"/>
      <c r="HAP4" s="735"/>
      <c r="HAQ4" s="735"/>
      <c r="HAR4" s="735"/>
      <c r="HAS4" s="735"/>
      <c r="HAT4" s="735"/>
      <c r="HAU4" s="735"/>
      <c r="HAV4" s="735"/>
      <c r="HAW4" s="735"/>
      <c r="HAX4" s="735"/>
      <c r="HAY4" s="735"/>
      <c r="HAZ4" s="735"/>
      <c r="HBA4" s="735"/>
      <c r="HBB4" s="735"/>
      <c r="HBC4" s="735"/>
      <c r="HBD4" s="735"/>
      <c r="HBE4" s="735"/>
      <c r="HBF4" s="735"/>
      <c r="HBG4" s="735"/>
      <c r="HBH4" s="735"/>
      <c r="HBI4" s="735"/>
      <c r="HBJ4" s="735"/>
      <c r="HBK4" s="735"/>
      <c r="HBL4" s="735"/>
      <c r="HBM4" s="735"/>
      <c r="HBN4" s="735"/>
      <c r="HBO4" s="735"/>
      <c r="HBP4" s="735"/>
      <c r="HBQ4" s="735"/>
      <c r="HBR4" s="735"/>
      <c r="HBS4" s="735"/>
      <c r="HBT4" s="735"/>
      <c r="HBU4" s="735"/>
      <c r="HBV4" s="735"/>
      <c r="HBW4" s="735"/>
      <c r="HBX4" s="735"/>
      <c r="HBY4" s="735"/>
      <c r="HBZ4" s="735"/>
      <c r="HCA4" s="735"/>
      <c r="HCB4" s="735"/>
      <c r="HCC4" s="735"/>
      <c r="HCD4" s="735"/>
      <c r="HCE4" s="735"/>
      <c r="HCF4" s="735"/>
      <c r="HCG4" s="735"/>
      <c r="HCH4" s="735"/>
      <c r="HCI4" s="735"/>
      <c r="HCJ4" s="735"/>
      <c r="HCK4" s="735"/>
      <c r="HCL4" s="735"/>
      <c r="HCM4" s="735"/>
      <c r="HCN4" s="735"/>
      <c r="HCO4" s="735"/>
      <c r="HCP4" s="735"/>
      <c r="HCQ4" s="735"/>
      <c r="HCR4" s="735"/>
      <c r="HCS4" s="735"/>
      <c r="HCT4" s="735"/>
      <c r="HCU4" s="735"/>
      <c r="HCV4" s="735"/>
      <c r="HCW4" s="735"/>
      <c r="HCX4" s="735"/>
      <c r="HCY4" s="735"/>
      <c r="HCZ4" s="735"/>
      <c r="HDA4" s="735"/>
      <c r="HDB4" s="735"/>
      <c r="HDC4" s="735"/>
      <c r="HDD4" s="735"/>
      <c r="HDE4" s="735"/>
      <c r="HDF4" s="735"/>
      <c r="HDG4" s="735"/>
      <c r="HDH4" s="735"/>
      <c r="HDI4" s="735"/>
      <c r="HDJ4" s="735"/>
      <c r="HDK4" s="735"/>
      <c r="HDL4" s="735"/>
      <c r="HDM4" s="735"/>
      <c r="HDN4" s="735"/>
      <c r="HDO4" s="735"/>
      <c r="HDP4" s="735"/>
      <c r="HDQ4" s="735"/>
      <c r="HDR4" s="735"/>
      <c r="HDS4" s="735"/>
      <c r="HDT4" s="735"/>
      <c r="HDU4" s="735"/>
      <c r="HDV4" s="735"/>
      <c r="HDW4" s="735"/>
      <c r="HDX4" s="735"/>
      <c r="HDY4" s="735"/>
      <c r="HDZ4" s="735"/>
      <c r="HEA4" s="735"/>
      <c r="HEB4" s="735"/>
      <c r="HEC4" s="735"/>
      <c r="HED4" s="735"/>
      <c r="HEE4" s="735"/>
      <c r="HEF4" s="735"/>
      <c r="HEG4" s="735"/>
      <c r="HEH4" s="735"/>
      <c r="HEI4" s="735"/>
      <c r="HEJ4" s="735"/>
      <c r="HEK4" s="735"/>
      <c r="HEL4" s="735"/>
      <c r="HEM4" s="735"/>
      <c r="HEN4" s="735"/>
      <c r="HEO4" s="735"/>
      <c r="HEP4" s="735"/>
      <c r="HEQ4" s="735"/>
      <c r="HER4" s="735"/>
      <c r="HES4" s="735"/>
      <c r="HET4" s="735"/>
      <c r="HEU4" s="735"/>
      <c r="HEV4" s="735"/>
      <c r="HEW4" s="735"/>
      <c r="HEX4" s="735"/>
      <c r="HEY4" s="735"/>
      <c r="HEZ4" s="735"/>
      <c r="HFA4" s="735"/>
      <c r="HFB4" s="735"/>
      <c r="HFC4" s="735"/>
      <c r="HFD4" s="735"/>
      <c r="HFE4" s="735"/>
      <c r="HFF4" s="735"/>
      <c r="HFG4" s="735"/>
      <c r="HFH4" s="735"/>
      <c r="HFI4" s="735"/>
      <c r="HFJ4" s="735"/>
      <c r="HFK4" s="735"/>
      <c r="HFL4" s="735"/>
      <c r="HFM4" s="735"/>
      <c r="HFN4" s="735"/>
      <c r="HFO4" s="735"/>
      <c r="HFP4" s="735"/>
      <c r="HFQ4" s="735"/>
      <c r="HFR4" s="735"/>
      <c r="HFS4" s="735"/>
      <c r="HFT4" s="735"/>
      <c r="HFU4" s="735"/>
      <c r="HFV4" s="735"/>
      <c r="HFW4" s="735"/>
      <c r="HFX4" s="735"/>
      <c r="HFY4" s="735"/>
      <c r="HFZ4" s="735"/>
      <c r="HGA4" s="735"/>
      <c r="HGB4" s="735"/>
      <c r="HGC4" s="735"/>
      <c r="HGD4" s="735"/>
      <c r="HGE4" s="735"/>
      <c r="HGF4" s="735"/>
      <c r="HGG4" s="735"/>
      <c r="HGH4" s="735"/>
      <c r="HGI4" s="735"/>
      <c r="HGJ4" s="735"/>
      <c r="HGK4" s="735"/>
      <c r="HGL4" s="735"/>
      <c r="HGM4" s="735"/>
      <c r="HGN4" s="735"/>
      <c r="HGO4" s="735"/>
      <c r="HGP4" s="735"/>
      <c r="HGQ4" s="735"/>
      <c r="HGR4" s="735"/>
      <c r="HGS4" s="735"/>
      <c r="HGT4" s="735"/>
      <c r="HGU4" s="735"/>
      <c r="HGV4" s="735"/>
      <c r="HGW4" s="735"/>
      <c r="HGX4" s="735"/>
      <c r="HGY4" s="735"/>
      <c r="HGZ4" s="735"/>
      <c r="HHA4" s="735"/>
      <c r="HHB4" s="735"/>
      <c r="HHC4" s="735"/>
      <c r="HHD4" s="735"/>
      <c r="HHE4" s="735"/>
      <c r="HHF4" s="735"/>
      <c r="HHG4" s="735"/>
      <c r="HHH4" s="735"/>
      <c r="HHI4" s="735"/>
      <c r="HHJ4" s="735"/>
      <c r="HHK4" s="735"/>
      <c r="HHL4" s="735"/>
      <c r="HHM4" s="735"/>
      <c r="HHN4" s="735"/>
      <c r="HHO4" s="735"/>
      <c r="HHP4" s="735"/>
      <c r="HHQ4" s="735"/>
      <c r="HHR4" s="735"/>
      <c r="HHS4" s="735"/>
      <c r="HHT4" s="735"/>
      <c r="HHU4" s="735"/>
      <c r="HHV4" s="735"/>
      <c r="HHW4" s="735"/>
      <c r="HHX4" s="735"/>
      <c r="HHY4" s="735"/>
      <c r="HHZ4" s="735"/>
      <c r="HIA4" s="735"/>
      <c r="HIB4" s="735"/>
      <c r="HIC4" s="735"/>
      <c r="HID4" s="735"/>
      <c r="HIE4" s="735"/>
      <c r="HIF4" s="735"/>
      <c r="HIG4" s="735"/>
      <c r="HIH4" s="735"/>
      <c r="HII4" s="735"/>
      <c r="HIJ4" s="735"/>
      <c r="HIK4" s="735"/>
      <c r="HIL4" s="735"/>
      <c r="HIM4" s="735"/>
      <c r="HIN4" s="735"/>
      <c r="HIO4" s="735"/>
      <c r="HIP4" s="735"/>
      <c r="HIQ4" s="735"/>
      <c r="HIR4" s="735"/>
      <c r="HIS4" s="735"/>
      <c r="HIT4" s="735"/>
      <c r="HIU4" s="735"/>
      <c r="HIV4" s="735"/>
      <c r="HIW4" s="735"/>
      <c r="HIX4" s="735"/>
      <c r="HIY4" s="735"/>
      <c r="HIZ4" s="735"/>
      <c r="HJA4" s="735"/>
      <c r="HJB4" s="735"/>
      <c r="HJC4" s="735"/>
      <c r="HJD4" s="735"/>
      <c r="HJE4" s="735"/>
      <c r="HJF4" s="735"/>
      <c r="HJG4" s="735"/>
      <c r="HJH4" s="735"/>
      <c r="HJI4" s="735"/>
      <c r="HJJ4" s="735"/>
      <c r="HJK4" s="735"/>
      <c r="HJL4" s="735"/>
      <c r="HJM4" s="735"/>
      <c r="HJN4" s="735"/>
      <c r="HJO4" s="735"/>
      <c r="HJP4" s="735"/>
      <c r="HJQ4" s="735"/>
      <c r="HJR4" s="735"/>
      <c r="HJS4" s="735"/>
      <c r="HJT4" s="735"/>
      <c r="HJU4" s="735"/>
      <c r="HJV4" s="735"/>
      <c r="HJW4" s="735"/>
      <c r="HJX4" s="735"/>
      <c r="HJY4" s="735"/>
      <c r="HJZ4" s="735"/>
      <c r="HKA4" s="735"/>
      <c r="HKB4" s="735"/>
      <c r="HKC4" s="735"/>
      <c r="HKD4" s="735"/>
      <c r="HKE4" s="735"/>
      <c r="HKF4" s="735"/>
      <c r="HKG4" s="735"/>
      <c r="HKH4" s="735"/>
      <c r="HKI4" s="735"/>
      <c r="HKJ4" s="735"/>
      <c r="HKK4" s="735"/>
      <c r="HKL4" s="735"/>
      <c r="HKM4" s="735"/>
      <c r="HKN4" s="735"/>
      <c r="HKO4" s="735"/>
      <c r="HKP4" s="735"/>
      <c r="HKQ4" s="735"/>
      <c r="HKR4" s="735"/>
      <c r="HKS4" s="735"/>
      <c r="HKT4" s="735"/>
      <c r="HKU4" s="735"/>
      <c r="HKV4" s="735"/>
      <c r="HKW4" s="735"/>
      <c r="HKX4" s="735"/>
      <c r="HKY4" s="735"/>
      <c r="HKZ4" s="735"/>
      <c r="HLA4" s="735"/>
      <c r="HLB4" s="735"/>
      <c r="HLC4" s="735"/>
      <c r="HLD4" s="735"/>
      <c r="HLE4" s="735"/>
      <c r="HLF4" s="735"/>
      <c r="HLG4" s="735"/>
      <c r="HLH4" s="735"/>
      <c r="HLI4" s="735"/>
      <c r="HLJ4" s="735"/>
      <c r="HLK4" s="735"/>
      <c r="HLL4" s="735"/>
      <c r="HLM4" s="735"/>
      <c r="HLN4" s="735"/>
      <c r="HLO4" s="735"/>
      <c r="HLP4" s="735"/>
      <c r="HLQ4" s="735"/>
      <c r="HLR4" s="735"/>
      <c r="HLS4" s="735"/>
      <c r="HLT4" s="735"/>
      <c r="HLU4" s="735"/>
      <c r="HLV4" s="735"/>
      <c r="HLW4" s="735"/>
      <c r="HLX4" s="735"/>
      <c r="HLY4" s="735"/>
      <c r="HLZ4" s="735"/>
      <c r="HMA4" s="735"/>
      <c r="HMB4" s="735"/>
      <c r="HMC4" s="735"/>
      <c r="HMD4" s="735"/>
      <c r="HME4" s="735"/>
      <c r="HMF4" s="735"/>
      <c r="HMG4" s="735"/>
      <c r="HMH4" s="735"/>
      <c r="HMI4" s="735"/>
      <c r="HMJ4" s="735"/>
      <c r="HMK4" s="735"/>
      <c r="HML4" s="735"/>
      <c r="HMM4" s="735"/>
      <c r="HMN4" s="735"/>
      <c r="HMO4" s="735"/>
      <c r="HMP4" s="735"/>
      <c r="HMQ4" s="735"/>
      <c r="HMR4" s="735"/>
      <c r="HMS4" s="735"/>
      <c r="HMT4" s="735"/>
      <c r="HMU4" s="735"/>
      <c r="HMV4" s="735"/>
      <c r="HMW4" s="735"/>
      <c r="HMX4" s="735"/>
      <c r="HMY4" s="735"/>
      <c r="HMZ4" s="735"/>
      <c r="HNA4" s="735"/>
      <c r="HNB4" s="735"/>
      <c r="HNC4" s="735"/>
      <c r="HND4" s="735"/>
      <c r="HNE4" s="735"/>
      <c r="HNF4" s="735"/>
      <c r="HNG4" s="735"/>
      <c r="HNH4" s="735"/>
      <c r="HNI4" s="735"/>
      <c r="HNJ4" s="735"/>
      <c r="HNK4" s="735"/>
      <c r="HNL4" s="735"/>
      <c r="HNM4" s="735"/>
      <c r="HNN4" s="735"/>
      <c r="HNO4" s="735"/>
      <c r="HNP4" s="735"/>
      <c r="HNQ4" s="735"/>
      <c r="HNR4" s="735"/>
      <c r="HNS4" s="735"/>
      <c r="HNT4" s="735"/>
      <c r="HNU4" s="735"/>
      <c r="HNV4" s="735"/>
      <c r="HNW4" s="735"/>
      <c r="HNX4" s="735"/>
      <c r="HNY4" s="735"/>
      <c r="HNZ4" s="735"/>
      <c r="HOA4" s="735"/>
      <c r="HOB4" s="735"/>
      <c r="HOC4" s="735"/>
      <c r="HOD4" s="735"/>
      <c r="HOE4" s="735"/>
      <c r="HOF4" s="735"/>
      <c r="HOG4" s="735"/>
      <c r="HOH4" s="735"/>
      <c r="HOI4" s="735"/>
      <c r="HOJ4" s="735"/>
      <c r="HOK4" s="735"/>
      <c r="HOL4" s="735"/>
      <c r="HOM4" s="735"/>
      <c r="HON4" s="735"/>
      <c r="HOO4" s="735"/>
      <c r="HOP4" s="735"/>
      <c r="HOQ4" s="735"/>
      <c r="HOR4" s="735"/>
      <c r="HOS4" s="735"/>
      <c r="HOT4" s="735"/>
      <c r="HOU4" s="735"/>
      <c r="HOV4" s="735"/>
      <c r="HOW4" s="735"/>
      <c r="HOX4" s="735"/>
      <c r="HOY4" s="735"/>
      <c r="HOZ4" s="735"/>
      <c r="HPA4" s="735"/>
      <c r="HPB4" s="735"/>
      <c r="HPC4" s="735"/>
      <c r="HPD4" s="735"/>
      <c r="HPE4" s="735"/>
      <c r="HPF4" s="735"/>
      <c r="HPG4" s="735"/>
      <c r="HPH4" s="735"/>
      <c r="HPI4" s="735"/>
      <c r="HPJ4" s="735"/>
      <c r="HPK4" s="735"/>
      <c r="HPL4" s="735"/>
      <c r="HPM4" s="735"/>
      <c r="HPN4" s="735"/>
      <c r="HPO4" s="735"/>
      <c r="HPP4" s="735"/>
      <c r="HPQ4" s="735"/>
      <c r="HPR4" s="735"/>
      <c r="HPS4" s="735"/>
      <c r="HPT4" s="735"/>
      <c r="HPU4" s="735"/>
      <c r="HPV4" s="735"/>
      <c r="HPW4" s="735"/>
      <c r="HPX4" s="735"/>
      <c r="HPY4" s="735"/>
      <c r="HPZ4" s="735"/>
      <c r="HQA4" s="735"/>
      <c r="HQB4" s="735"/>
      <c r="HQC4" s="735"/>
      <c r="HQD4" s="735"/>
      <c r="HQE4" s="735"/>
      <c r="HQF4" s="735"/>
      <c r="HQG4" s="735"/>
      <c r="HQH4" s="735"/>
      <c r="HQI4" s="735"/>
      <c r="HQJ4" s="735"/>
      <c r="HQK4" s="735"/>
      <c r="HQL4" s="735"/>
      <c r="HQM4" s="735"/>
      <c r="HQN4" s="735"/>
      <c r="HQO4" s="735"/>
      <c r="HQP4" s="735"/>
      <c r="HQQ4" s="735"/>
      <c r="HQR4" s="735"/>
      <c r="HQS4" s="735"/>
      <c r="HQT4" s="735"/>
      <c r="HQU4" s="735"/>
      <c r="HQV4" s="735"/>
      <c r="HQW4" s="735"/>
      <c r="HQX4" s="735"/>
      <c r="HQY4" s="735"/>
      <c r="HQZ4" s="735"/>
      <c r="HRA4" s="735"/>
      <c r="HRB4" s="735"/>
      <c r="HRC4" s="735"/>
      <c r="HRD4" s="735"/>
      <c r="HRE4" s="735"/>
      <c r="HRF4" s="735"/>
      <c r="HRG4" s="735"/>
      <c r="HRH4" s="735"/>
      <c r="HRI4" s="735"/>
      <c r="HRJ4" s="735"/>
      <c r="HRK4" s="735"/>
      <c r="HRL4" s="735"/>
      <c r="HRM4" s="735"/>
      <c r="HRN4" s="735"/>
      <c r="HRO4" s="735"/>
      <c r="HRP4" s="735"/>
      <c r="HRQ4" s="735"/>
      <c r="HRR4" s="735"/>
      <c r="HRS4" s="735"/>
      <c r="HRT4" s="735"/>
      <c r="HRU4" s="735"/>
      <c r="HRV4" s="735"/>
      <c r="HRW4" s="735"/>
      <c r="HRX4" s="735"/>
      <c r="HRY4" s="735"/>
      <c r="HRZ4" s="735"/>
      <c r="HSA4" s="735"/>
      <c r="HSB4" s="735"/>
      <c r="HSC4" s="735"/>
      <c r="HSD4" s="735"/>
      <c r="HSE4" s="735"/>
      <c r="HSF4" s="735"/>
      <c r="HSG4" s="735"/>
      <c r="HSH4" s="735"/>
      <c r="HSI4" s="735"/>
      <c r="HSJ4" s="735"/>
      <c r="HSK4" s="735"/>
      <c r="HSL4" s="735"/>
      <c r="HSM4" s="735"/>
      <c r="HSN4" s="735"/>
      <c r="HSO4" s="735"/>
      <c r="HSP4" s="735"/>
      <c r="HSQ4" s="735"/>
      <c r="HSR4" s="735"/>
      <c r="HSS4" s="735"/>
      <c r="HST4" s="735"/>
      <c r="HSU4" s="735"/>
      <c r="HSV4" s="735"/>
      <c r="HSW4" s="735"/>
      <c r="HSX4" s="735"/>
      <c r="HSY4" s="735"/>
      <c r="HSZ4" s="735"/>
      <c r="HTA4" s="735"/>
      <c r="HTB4" s="735"/>
      <c r="HTC4" s="735"/>
      <c r="HTD4" s="735"/>
      <c r="HTE4" s="735"/>
      <c r="HTF4" s="735"/>
      <c r="HTG4" s="735"/>
      <c r="HTH4" s="735"/>
      <c r="HTI4" s="735"/>
      <c r="HTJ4" s="735"/>
      <c r="HTK4" s="735"/>
      <c r="HTL4" s="735"/>
      <c r="HTM4" s="735"/>
      <c r="HTN4" s="735"/>
      <c r="HTO4" s="735"/>
      <c r="HTP4" s="735"/>
      <c r="HTQ4" s="735"/>
      <c r="HTR4" s="735"/>
      <c r="HTS4" s="735"/>
      <c r="HTT4" s="735"/>
      <c r="HTU4" s="735"/>
      <c r="HTV4" s="735"/>
      <c r="HTW4" s="735"/>
      <c r="HTX4" s="735"/>
      <c r="HTY4" s="735"/>
      <c r="HTZ4" s="735"/>
      <c r="HUA4" s="735"/>
      <c r="HUB4" s="735"/>
      <c r="HUC4" s="735"/>
      <c r="HUD4" s="735"/>
      <c r="HUE4" s="735"/>
      <c r="HUF4" s="735"/>
      <c r="HUG4" s="735"/>
      <c r="HUH4" s="735"/>
      <c r="HUI4" s="735"/>
      <c r="HUJ4" s="735"/>
      <c r="HUK4" s="735"/>
      <c r="HUL4" s="735"/>
      <c r="HUM4" s="735"/>
      <c r="HUN4" s="735"/>
      <c r="HUO4" s="735"/>
      <c r="HUP4" s="735"/>
      <c r="HUQ4" s="735"/>
      <c r="HUR4" s="735"/>
      <c r="HUS4" s="735"/>
      <c r="HUT4" s="735"/>
      <c r="HUU4" s="735"/>
      <c r="HUV4" s="735"/>
      <c r="HUW4" s="735"/>
      <c r="HUX4" s="735"/>
      <c r="HUY4" s="735"/>
      <c r="HUZ4" s="735"/>
      <c r="HVA4" s="735"/>
      <c r="HVB4" s="735"/>
      <c r="HVC4" s="735"/>
      <c r="HVD4" s="735"/>
      <c r="HVE4" s="735"/>
      <c r="HVF4" s="735"/>
      <c r="HVG4" s="735"/>
      <c r="HVH4" s="735"/>
      <c r="HVI4" s="735"/>
      <c r="HVJ4" s="735"/>
      <c r="HVK4" s="735"/>
      <c r="HVL4" s="735"/>
      <c r="HVM4" s="735"/>
      <c r="HVN4" s="735"/>
      <c r="HVO4" s="735"/>
      <c r="HVP4" s="735"/>
      <c r="HVQ4" s="735"/>
      <c r="HVR4" s="735"/>
      <c r="HVS4" s="735"/>
      <c r="HVT4" s="735"/>
      <c r="HVU4" s="735"/>
      <c r="HVV4" s="735"/>
      <c r="HVW4" s="735"/>
      <c r="HVX4" s="735"/>
      <c r="HVY4" s="735"/>
      <c r="HVZ4" s="735"/>
      <c r="HWA4" s="735"/>
      <c r="HWB4" s="735"/>
      <c r="HWC4" s="735"/>
      <c r="HWD4" s="735"/>
      <c r="HWE4" s="735"/>
      <c r="HWF4" s="735"/>
      <c r="HWG4" s="735"/>
      <c r="HWH4" s="735"/>
      <c r="HWI4" s="735"/>
      <c r="HWJ4" s="735"/>
      <c r="HWK4" s="735"/>
      <c r="HWL4" s="735"/>
      <c r="HWM4" s="735"/>
      <c r="HWN4" s="735"/>
      <c r="HWO4" s="735"/>
      <c r="HWP4" s="735"/>
      <c r="HWQ4" s="735"/>
      <c r="HWR4" s="735"/>
      <c r="HWS4" s="735"/>
      <c r="HWT4" s="735"/>
      <c r="HWU4" s="735"/>
      <c r="HWV4" s="735"/>
      <c r="HWW4" s="735"/>
      <c r="HWX4" s="735"/>
      <c r="HWY4" s="735"/>
      <c r="HWZ4" s="735"/>
      <c r="HXA4" s="735"/>
      <c r="HXB4" s="735"/>
      <c r="HXC4" s="735"/>
      <c r="HXD4" s="735"/>
      <c r="HXE4" s="735"/>
      <c r="HXF4" s="735"/>
      <c r="HXG4" s="735"/>
      <c r="HXH4" s="735"/>
      <c r="HXI4" s="735"/>
      <c r="HXJ4" s="735"/>
      <c r="HXK4" s="735"/>
      <c r="HXL4" s="735"/>
      <c r="HXM4" s="735"/>
      <c r="HXN4" s="735"/>
      <c r="HXO4" s="735"/>
      <c r="HXP4" s="735"/>
      <c r="HXQ4" s="735"/>
      <c r="HXR4" s="735"/>
      <c r="HXS4" s="735"/>
      <c r="HXT4" s="735"/>
      <c r="HXU4" s="735"/>
      <c r="HXV4" s="735"/>
      <c r="HXW4" s="735"/>
      <c r="HXX4" s="735"/>
      <c r="HXY4" s="735"/>
      <c r="HXZ4" s="735"/>
      <c r="HYA4" s="735"/>
      <c r="HYB4" s="735"/>
      <c r="HYC4" s="735"/>
      <c r="HYD4" s="735"/>
      <c r="HYE4" s="735"/>
      <c r="HYF4" s="735"/>
      <c r="HYG4" s="735"/>
      <c r="HYH4" s="735"/>
      <c r="HYI4" s="735"/>
      <c r="HYJ4" s="735"/>
      <c r="HYK4" s="735"/>
      <c r="HYL4" s="735"/>
      <c r="HYM4" s="735"/>
      <c r="HYN4" s="735"/>
      <c r="HYO4" s="735"/>
      <c r="HYP4" s="735"/>
      <c r="HYQ4" s="735"/>
      <c r="HYR4" s="735"/>
      <c r="HYS4" s="735"/>
      <c r="HYT4" s="735"/>
      <c r="HYU4" s="735"/>
      <c r="HYV4" s="735"/>
      <c r="HYW4" s="735"/>
      <c r="HYX4" s="735"/>
      <c r="HYY4" s="735"/>
      <c r="HYZ4" s="735"/>
      <c r="HZA4" s="735"/>
      <c r="HZB4" s="735"/>
      <c r="HZC4" s="735"/>
      <c r="HZD4" s="735"/>
      <c r="HZE4" s="735"/>
      <c r="HZF4" s="735"/>
      <c r="HZG4" s="735"/>
      <c r="HZH4" s="735"/>
      <c r="HZI4" s="735"/>
      <c r="HZJ4" s="735"/>
      <c r="HZK4" s="735"/>
      <c r="HZL4" s="735"/>
      <c r="HZM4" s="735"/>
      <c r="HZN4" s="735"/>
      <c r="HZO4" s="735"/>
      <c r="HZP4" s="735"/>
      <c r="HZQ4" s="735"/>
      <c r="HZR4" s="735"/>
      <c r="HZS4" s="735"/>
      <c r="HZT4" s="735"/>
      <c r="HZU4" s="735"/>
      <c r="HZV4" s="735"/>
      <c r="HZW4" s="735"/>
      <c r="HZX4" s="735"/>
      <c r="HZY4" s="735"/>
      <c r="HZZ4" s="735"/>
      <c r="IAA4" s="735"/>
      <c r="IAB4" s="735"/>
      <c r="IAC4" s="735"/>
      <c r="IAD4" s="735"/>
      <c r="IAE4" s="735"/>
      <c r="IAF4" s="735"/>
      <c r="IAG4" s="735"/>
      <c r="IAH4" s="735"/>
      <c r="IAI4" s="735"/>
      <c r="IAJ4" s="735"/>
      <c r="IAK4" s="735"/>
      <c r="IAL4" s="735"/>
      <c r="IAM4" s="735"/>
      <c r="IAN4" s="735"/>
      <c r="IAO4" s="735"/>
      <c r="IAP4" s="735"/>
      <c r="IAQ4" s="735"/>
      <c r="IAR4" s="735"/>
      <c r="IAS4" s="735"/>
      <c r="IAT4" s="735"/>
      <c r="IAU4" s="735"/>
      <c r="IAV4" s="735"/>
      <c r="IAW4" s="735"/>
      <c r="IAX4" s="735"/>
      <c r="IAY4" s="735"/>
      <c r="IAZ4" s="735"/>
      <c r="IBA4" s="735"/>
      <c r="IBB4" s="735"/>
      <c r="IBC4" s="735"/>
      <c r="IBD4" s="735"/>
      <c r="IBE4" s="735"/>
      <c r="IBF4" s="735"/>
      <c r="IBG4" s="735"/>
      <c r="IBH4" s="735"/>
      <c r="IBI4" s="735"/>
      <c r="IBJ4" s="735"/>
      <c r="IBK4" s="735"/>
      <c r="IBL4" s="735"/>
      <c r="IBM4" s="735"/>
      <c r="IBN4" s="735"/>
      <c r="IBO4" s="735"/>
      <c r="IBP4" s="735"/>
      <c r="IBQ4" s="735"/>
      <c r="IBR4" s="735"/>
      <c r="IBS4" s="735"/>
      <c r="IBT4" s="735"/>
      <c r="IBU4" s="735"/>
      <c r="IBV4" s="735"/>
      <c r="IBW4" s="735"/>
      <c r="IBX4" s="735"/>
      <c r="IBY4" s="735"/>
      <c r="IBZ4" s="735"/>
      <c r="ICA4" s="735"/>
      <c r="ICB4" s="735"/>
      <c r="ICC4" s="735"/>
      <c r="ICD4" s="735"/>
      <c r="ICE4" s="735"/>
      <c r="ICF4" s="735"/>
      <c r="ICG4" s="735"/>
      <c r="ICH4" s="735"/>
      <c r="ICI4" s="735"/>
      <c r="ICJ4" s="735"/>
      <c r="ICK4" s="735"/>
      <c r="ICL4" s="735"/>
      <c r="ICM4" s="735"/>
      <c r="ICN4" s="735"/>
      <c r="ICO4" s="735"/>
      <c r="ICP4" s="735"/>
      <c r="ICQ4" s="735"/>
      <c r="ICR4" s="735"/>
      <c r="ICS4" s="735"/>
      <c r="ICT4" s="735"/>
      <c r="ICU4" s="735"/>
      <c r="ICV4" s="735"/>
      <c r="ICW4" s="735"/>
      <c r="ICX4" s="735"/>
      <c r="ICY4" s="735"/>
      <c r="ICZ4" s="735"/>
      <c r="IDA4" s="735"/>
      <c r="IDB4" s="735"/>
      <c r="IDC4" s="735"/>
      <c r="IDD4" s="735"/>
      <c r="IDE4" s="735"/>
      <c r="IDF4" s="735"/>
      <c r="IDG4" s="735"/>
      <c r="IDH4" s="735"/>
      <c r="IDI4" s="735"/>
      <c r="IDJ4" s="735"/>
      <c r="IDK4" s="735"/>
      <c r="IDL4" s="735"/>
      <c r="IDM4" s="735"/>
      <c r="IDN4" s="735"/>
      <c r="IDO4" s="735"/>
      <c r="IDP4" s="735"/>
      <c r="IDQ4" s="735"/>
      <c r="IDR4" s="735"/>
      <c r="IDS4" s="735"/>
      <c r="IDT4" s="735"/>
      <c r="IDU4" s="735"/>
      <c r="IDV4" s="735"/>
      <c r="IDW4" s="735"/>
      <c r="IDX4" s="735"/>
      <c r="IDY4" s="735"/>
      <c r="IDZ4" s="735"/>
      <c r="IEA4" s="735"/>
      <c r="IEB4" s="735"/>
      <c r="IEC4" s="735"/>
      <c r="IED4" s="735"/>
      <c r="IEE4" s="735"/>
      <c r="IEF4" s="735"/>
      <c r="IEG4" s="735"/>
      <c r="IEH4" s="735"/>
      <c r="IEI4" s="735"/>
      <c r="IEJ4" s="735"/>
      <c r="IEK4" s="735"/>
      <c r="IEL4" s="735"/>
      <c r="IEM4" s="735"/>
      <c r="IEN4" s="735"/>
      <c r="IEO4" s="735"/>
      <c r="IEP4" s="735"/>
      <c r="IEQ4" s="735"/>
      <c r="IER4" s="735"/>
      <c r="IES4" s="735"/>
      <c r="IET4" s="735"/>
      <c r="IEU4" s="735"/>
      <c r="IEV4" s="735"/>
      <c r="IEW4" s="735"/>
      <c r="IEX4" s="735"/>
      <c r="IEY4" s="735"/>
      <c r="IEZ4" s="735"/>
      <c r="IFA4" s="735"/>
      <c r="IFB4" s="735"/>
      <c r="IFC4" s="735"/>
      <c r="IFD4" s="735"/>
      <c r="IFE4" s="735"/>
      <c r="IFF4" s="735"/>
      <c r="IFG4" s="735"/>
      <c r="IFH4" s="735"/>
      <c r="IFI4" s="735"/>
      <c r="IFJ4" s="735"/>
      <c r="IFK4" s="735"/>
      <c r="IFL4" s="735"/>
      <c r="IFM4" s="735"/>
      <c r="IFN4" s="735"/>
      <c r="IFO4" s="735"/>
      <c r="IFP4" s="735"/>
      <c r="IFQ4" s="735"/>
      <c r="IFR4" s="735"/>
      <c r="IFS4" s="735"/>
      <c r="IFT4" s="735"/>
      <c r="IFU4" s="735"/>
      <c r="IFV4" s="735"/>
      <c r="IFW4" s="735"/>
      <c r="IFX4" s="735"/>
      <c r="IFY4" s="735"/>
      <c r="IFZ4" s="735"/>
      <c r="IGA4" s="735"/>
      <c r="IGB4" s="735"/>
      <c r="IGC4" s="735"/>
      <c r="IGD4" s="735"/>
      <c r="IGE4" s="735"/>
      <c r="IGF4" s="735"/>
      <c r="IGG4" s="735"/>
      <c r="IGH4" s="735"/>
      <c r="IGI4" s="735"/>
      <c r="IGJ4" s="735"/>
      <c r="IGK4" s="735"/>
      <c r="IGL4" s="735"/>
      <c r="IGM4" s="735"/>
      <c r="IGN4" s="735"/>
      <c r="IGO4" s="735"/>
      <c r="IGP4" s="735"/>
      <c r="IGQ4" s="735"/>
      <c r="IGR4" s="735"/>
      <c r="IGS4" s="735"/>
      <c r="IGT4" s="735"/>
      <c r="IGU4" s="735"/>
      <c r="IGV4" s="735"/>
      <c r="IGW4" s="735"/>
      <c r="IGX4" s="735"/>
      <c r="IGY4" s="735"/>
      <c r="IGZ4" s="735"/>
      <c r="IHA4" s="735"/>
      <c r="IHB4" s="735"/>
      <c r="IHC4" s="735"/>
      <c r="IHD4" s="735"/>
      <c r="IHE4" s="735"/>
      <c r="IHF4" s="735"/>
      <c r="IHG4" s="735"/>
      <c r="IHH4" s="735"/>
      <c r="IHI4" s="735"/>
      <c r="IHJ4" s="735"/>
      <c r="IHK4" s="735"/>
      <c r="IHL4" s="735"/>
      <c r="IHM4" s="735"/>
      <c r="IHN4" s="735"/>
      <c r="IHO4" s="735"/>
      <c r="IHP4" s="735"/>
      <c r="IHQ4" s="735"/>
      <c r="IHR4" s="735"/>
      <c r="IHS4" s="735"/>
      <c r="IHT4" s="735"/>
      <c r="IHU4" s="735"/>
      <c r="IHV4" s="735"/>
      <c r="IHW4" s="735"/>
      <c r="IHX4" s="735"/>
      <c r="IHY4" s="735"/>
      <c r="IHZ4" s="735"/>
      <c r="IIA4" s="735"/>
      <c r="IIB4" s="735"/>
      <c r="IIC4" s="735"/>
      <c r="IID4" s="735"/>
      <c r="IIE4" s="735"/>
      <c r="IIF4" s="735"/>
      <c r="IIG4" s="735"/>
      <c r="IIH4" s="735"/>
      <c r="III4" s="735"/>
      <c r="IIJ4" s="735"/>
      <c r="IIK4" s="735"/>
      <c r="IIL4" s="735"/>
      <c r="IIM4" s="735"/>
      <c r="IIN4" s="735"/>
      <c r="IIO4" s="735"/>
      <c r="IIP4" s="735"/>
      <c r="IIQ4" s="735"/>
      <c r="IIR4" s="735"/>
      <c r="IIS4" s="735"/>
      <c r="IIT4" s="735"/>
      <c r="IIU4" s="735"/>
      <c r="IIV4" s="735"/>
      <c r="IIW4" s="735"/>
      <c r="IIX4" s="735"/>
      <c r="IIY4" s="735"/>
      <c r="IIZ4" s="735"/>
      <c r="IJA4" s="735"/>
      <c r="IJB4" s="735"/>
      <c r="IJC4" s="735"/>
      <c r="IJD4" s="735"/>
      <c r="IJE4" s="735"/>
      <c r="IJF4" s="735"/>
      <c r="IJG4" s="735"/>
      <c r="IJH4" s="735"/>
      <c r="IJI4" s="735"/>
      <c r="IJJ4" s="735"/>
      <c r="IJK4" s="735"/>
      <c r="IJL4" s="735"/>
      <c r="IJM4" s="735"/>
      <c r="IJN4" s="735"/>
      <c r="IJO4" s="735"/>
      <c r="IJP4" s="735"/>
      <c r="IJQ4" s="735"/>
      <c r="IJR4" s="735"/>
      <c r="IJS4" s="735"/>
      <c r="IJT4" s="735"/>
      <c r="IJU4" s="735"/>
      <c r="IJV4" s="735"/>
      <c r="IJW4" s="735"/>
      <c r="IJX4" s="735"/>
      <c r="IJY4" s="735"/>
      <c r="IJZ4" s="735"/>
      <c r="IKA4" s="735"/>
      <c r="IKB4" s="735"/>
      <c r="IKC4" s="735"/>
      <c r="IKD4" s="735"/>
      <c r="IKE4" s="735"/>
      <c r="IKF4" s="735"/>
      <c r="IKG4" s="735"/>
      <c r="IKH4" s="735"/>
      <c r="IKI4" s="735"/>
      <c r="IKJ4" s="735"/>
      <c r="IKK4" s="735"/>
      <c r="IKL4" s="735"/>
      <c r="IKM4" s="735"/>
      <c r="IKN4" s="735"/>
      <c r="IKO4" s="735"/>
      <c r="IKP4" s="735"/>
      <c r="IKQ4" s="735"/>
      <c r="IKR4" s="735"/>
      <c r="IKS4" s="735"/>
      <c r="IKT4" s="735"/>
      <c r="IKU4" s="735"/>
      <c r="IKV4" s="735"/>
      <c r="IKW4" s="735"/>
      <c r="IKX4" s="735"/>
      <c r="IKY4" s="735"/>
      <c r="IKZ4" s="735"/>
      <c r="ILA4" s="735"/>
      <c r="ILB4" s="735"/>
      <c r="ILC4" s="735"/>
      <c r="ILD4" s="735"/>
      <c r="ILE4" s="735"/>
      <c r="ILF4" s="735"/>
      <c r="ILG4" s="735"/>
      <c r="ILH4" s="735"/>
      <c r="ILI4" s="735"/>
      <c r="ILJ4" s="735"/>
      <c r="ILK4" s="735"/>
      <c r="ILL4" s="735"/>
      <c r="ILM4" s="735"/>
      <c r="ILN4" s="735"/>
      <c r="ILO4" s="735"/>
      <c r="ILP4" s="735"/>
      <c r="ILQ4" s="735"/>
      <c r="ILR4" s="735"/>
      <c r="ILS4" s="735"/>
      <c r="ILT4" s="735"/>
      <c r="ILU4" s="735"/>
      <c r="ILV4" s="735"/>
      <c r="ILW4" s="735"/>
      <c r="ILX4" s="735"/>
      <c r="ILY4" s="735"/>
      <c r="ILZ4" s="735"/>
      <c r="IMA4" s="735"/>
      <c r="IMB4" s="735"/>
      <c r="IMC4" s="735"/>
      <c r="IMD4" s="735"/>
      <c r="IME4" s="735"/>
      <c r="IMF4" s="735"/>
      <c r="IMG4" s="735"/>
      <c r="IMH4" s="735"/>
      <c r="IMI4" s="735"/>
      <c r="IMJ4" s="735"/>
      <c r="IMK4" s="735"/>
      <c r="IML4" s="735"/>
      <c r="IMM4" s="735"/>
      <c r="IMN4" s="735"/>
      <c r="IMO4" s="735"/>
      <c r="IMP4" s="735"/>
      <c r="IMQ4" s="735"/>
      <c r="IMR4" s="735"/>
      <c r="IMS4" s="735"/>
      <c r="IMT4" s="735"/>
      <c r="IMU4" s="735"/>
      <c r="IMV4" s="735"/>
      <c r="IMW4" s="735"/>
      <c r="IMX4" s="735"/>
      <c r="IMY4" s="735"/>
      <c r="IMZ4" s="735"/>
      <c r="INA4" s="735"/>
      <c r="INB4" s="735"/>
      <c r="INC4" s="735"/>
      <c r="IND4" s="735"/>
      <c r="INE4" s="735"/>
      <c r="INF4" s="735"/>
      <c r="ING4" s="735"/>
      <c r="INH4" s="735"/>
      <c r="INI4" s="735"/>
      <c r="INJ4" s="735"/>
      <c r="INK4" s="735"/>
      <c r="INL4" s="735"/>
      <c r="INM4" s="735"/>
      <c r="INN4" s="735"/>
      <c r="INO4" s="735"/>
      <c r="INP4" s="735"/>
      <c r="INQ4" s="735"/>
      <c r="INR4" s="735"/>
      <c r="INS4" s="735"/>
      <c r="INT4" s="735"/>
      <c r="INU4" s="735"/>
      <c r="INV4" s="735"/>
      <c r="INW4" s="735"/>
      <c r="INX4" s="735"/>
      <c r="INY4" s="735"/>
      <c r="INZ4" s="735"/>
      <c r="IOA4" s="735"/>
      <c r="IOB4" s="735"/>
      <c r="IOC4" s="735"/>
      <c r="IOD4" s="735"/>
      <c r="IOE4" s="735"/>
      <c r="IOF4" s="735"/>
      <c r="IOG4" s="735"/>
      <c r="IOH4" s="735"/>
      <c r="IOI4" s="735"/>
      <c r="IOJ4" s="735"/>
      <c r="IOK4" s="735"/>
      <c r="IOL4" s="735"/>
      <c r="IOM4" s="735"/>
      <c r="ION4" s="735"/>
      <c r="IOO4" s="735"/>
      <c r="IOP4" s="735"/>
      <c r="IOQ4" s="735"/>
      <c r="IOR4" s="735"/>
      <c r="IOS4" s="735"/>
      <c r="IOT4" s="735"/>
      <c r="IOU4" s="735"/>
      <c r="IOV4" s="735"/>
      <c r="IOW4" s="735"/>
      <c r="IOX4" s="735"/>
      <c r="IOY4" s="735"/>
      <c r="IOZ4" s="735"/>
      <c r="IPA4" s="735"/>
      <c r="IPB4" s="735"/>
      <c r="IPC4" s="735"/>
      <c r="IPD4" s="735"/>
      <c r="IPE4" s="735"/>
      <c r="IPF4" s="735"/>
      <c r="IPG4" s="735"/>
      <c r="IPH4" s="735"/>
      <c r="IPI4" s="735"/>
      <c r="IPJ4" s="735"/>
      <c r="IPK4" s="735"/>
      <c r="IPL4" s="735"/>
      <c r="IPM4" s="735"/>
      <c r="IPN4" s="735"/>
      <c r="IPO4" s="735"/>
      <c r="IPP4" s="735"/>
      <c r="IPQ4" s="735"/>
      <c r="IPR4" s="735"/>
      <c r="IPS4" s="735"/>
      <c r="IPT4" s="735"/>
      <c r="IPU4" s="735"/>
      <c r="IPV4" s="735"/>
      <c r="IPW4" s="735"/>
      <c r="IPX4" s="735"/>
      <c r="IPY4" s="735"/>
      <c r="IPZ4" s="735"/>
      <c r="IQA4" s="735"/>
      <c r="IQB4" s="735"/>
      <c r="IQC4" s="735"/>
      <c r="IQD4" s="735"/>
      <c r="IQE4" s="735"/>
      <c r="IQF4" s="735"/>
      <c r="IQG4" s="735"/>
      <c r="IQH4" s="735"/>
      <c r="IQI4" s="735"/>
      <c r="IQJ4" s="735"/>
      <c r="IQK4" s="735"/>
      <c r="IQL4" s="735"/>
      <c r="IQM4" s="735"/>
      <c r="IQN4" s="735"/>
      <c r="IQO4" s="735"/>
      <c r="IQP4" s="735"/>
      <c r="IQQ4" s="735"/>
      <c r="IQR4" s="735"/>
      <c r="IQS4" s="735"/>
      <c r="IQT4" s="735"/>
      <c r="IQU4" s="735"/>
      <c r="IQV4" s="735"/>
      <c r="IQW4" s="735"/>
      <c r="IQX4" s="735"/>
      <c r="IQY4" s="735"/>
      <c r="IQZ4" s="735"/>
      <c r="IRA4" s="735"/>
      <c r="IRB4" s="735"/>
      <c r="IRC4" s="735"/>
      <c r="IRD4" s="735"/>
      <c r="IRE4" s="735"/>
      <c r="IRF4" s="735"/>
      <c r="IRG4" s="735"/>
      <c r="IRH4" s="735"/>
      <c r="IRI4" s="735"/>
      <c r="IRJ4" s="735"/>
      <c r="IRK4" s="735"/>
      <c r="IRL4" s="735"/>
      <c r="IRM4" s="735"/>
      <c r="IRN4" s="735"/>
      <c r="IRO4" s="735"/>
      <c r="IRP4" s="735"/>
      <c r="IRQ4" s="735"/>
      <c r="IRR4" s="735"/>
      <c r="IRS4" s="735"/>
      <c r="IRT4" s="735"/>
      <c r="IRU4" s="735"/>
      <c r="IRV4" s="735"/>
      <c r="IRW4" s="735"/>
      <c r="IRX4" s="735"/>
      <c r="IRY4" s="735"/>
      <c r="IRZ4" s="735"/>
      <c r="ISA4" s="735"/>
      <c r="ISB4" s="735"/>
      <c r="ISC4" s="735"/>
      <c r="ISD4" s="735"/>
      <c r="ISE4" s="735"/>
      <c r="ISF4" s="735"/>
      <c r="ISG4" s="735"/>
      <c r="ISH4" s="735"/>
      <c r="ISI4" s="735"/>
      <c r="ISJ4" s="735"/>
      <c r="ISK4" s="735"/>
      <c r="ISL4" s="735"/>
      <c r="ISM4" s="735"/>
      <c r="ISN4" s="735"/>
      <c r="ISO4" s="735"/>
      <c r="ISP4" s="735"/>
      <c r="ISQ4" s="735"/>
      <c r="ISR4" s="735"/>
      <c r="ISS4" s="735"/>
      <c r="IST4" s="735"/>
      <c r="ISU4" s="735"/>
      <c r="ISV4" s="735"/>
      <c r="ISW4" s="735"/>
      <c r="ISX4" s="735"/>
      <c r="ISY4" s="735"/>
      <c r="ISZ4" s="735"/>
      <c r="ITA4" s="735"/>
      <c r="ITB4" s="735"/>
      <c r="ITC4" s="735"/>
      <c r="ITD4" s="735"/>
      <c r="ITE4" s="735"/>
      <c r="ITF4" s="735"/>
      <c r="ITG4" s="735"/>
      <c r="ITH4" s="735"/>
      <c r="ITI4" s="735"/>
      <c r="ITJ4" s="735"/>
      <c r="ITK4" s="735"/>
      <c r="ITL4" s="735"/>
      <c r="ITM4" s="735"/>
      <c r="ITN4" s="735"/>
      <c r="ITO4" s="735"/>
      <c r="ITP4" s="735"/>
      <c r="ITQ4" s="735"/>
      <c r="ITR4" s="735"/>
      <c r="ITS4" s="735"/>
      <c r="ITT4" s="735"/>
      <c r="ITU4" s="735"/>
      <c r="ITV4" s="735"/>
      <c r="ITW4" s="735"/>
      <c r="ITX4" s="735"/>
      <c r="ITY4" s="735"/>
      <c r="ITZ4" s="735"/>
      <c r="IUA4" s="735"/>
      <c r="IUB4" s="735"/>
      <c r="IUC4" s="735"/>
      <c r="IUD4" s="735"/>
      <c r="IUE4" s="735"/>
      <c r="IUF4" s="735"/>
      <c r="IUG4" s="735"/>
      <c r="IUH4" s="735"/>
      <c r="IUI4" s="735"/>
      <c r="IUJ4" s="735"/>
      <c r="IUK4" s="735"/>
      <c r="IUL4" s="735"/>
      <c r="IUM4" s="735"/>
      <c r="IUN4" s="735"/>
      <c r="IUO4" s="735"/>
      <c r="IUP4" s="735"/>
      <c r="IUQ4" s="735"/>
      <c r="IUR4" s="735"/>
      <c r="IUS4" s="735"/>
      <c r="IUT4" s="735"/>
      <c r="IUU4" s="735"/>
      <c r="IUV4" s="735"/>
      <c r="IUW4" s="735"/>
      <c r="IUX4" s="735"/>
      <c r="IUY4" s="735"/>
      <c r="IUZ4" s="735"/>
      <c r="IVA4" s="735"/>
      <c r="IVB4" s="735"/>
      <c r="IVC4" s="735"/>
      <c r="IVD4" s="735"/>
      <c r="IVE4" s="735"/>
      <c r="IVF4" s="735"/>
      <c r="IVG4" s="735"/>
      <c r="IVH4" s="735"/>
      <c r="IVI4" s="735"/>
      <c r="IVJ4" s="735"/>
      <c r="IVK4" s="735"/>
      <c r="IVL4" s="735"/>
      <c r="IVM4" s="735"/>
      <c r="IVN4" s="735"/>
      <c r="IVO4" s="735"/>
      <c r="IVP4" s="735"/>
      <c r="IVQ4" s="735"/>
      <c r="IVR4" s="735"/>
      <c r="IVS4" s="735"/>
      <c r="IVT4" s="735"/>
      <c r="IVU4" s="735"/>
      <c r="IVV4" s="735"/>
      <c r="IVW4" s="735"/>
      <c r="IVX4" s="735"/>
      <c r="IVY4" s="735"/>
      <c r="IVZ4" s="735"/>
      <c r="IWA4" s="735"/>
      <c r="IWB4" s="735"/>
      <c r="IWC4" s="735"/>
      <c r="IWD4" s="735"/>
      <c r="IWE4" s="735"/>
      <c r="IWF4" s="735"/>
      <c r="IWG4" s="735"/>
      <c r="IWH4" s="735"/>
      <c r="IWI4" s="735"/>
      <c r="IWJ4" s="735"/>
      <c r="IWK4" s="735"/>
      <c r="IWL4" s="735"/>
      <c r="IWM4" s="735"/>
      <c r="IWN4" s="735"/>
      <c r="IWO4" s="735"/>
      <c r="IWP4" s="735"/>
      <c r="IWQ4" s="735"/>
      <c r="IWR4" s="735"/>
      <c r="IWS4" s="735"/>
      <c r="IWT4" s="735"/>
      <c r="IWU4" s="735"/>
      <c r="IWV4" s="735"/>
      <c r="IWW4" s="735"/>
      <c r="IWX4" s="735"/>
      <c r="IWY4" s="735"/>
      <c r="IWZ4" s="735"/>
      <c r="IXA4" s="735"/>
      <c r="IXB4" s="735"/>
      <c r="IXC4" s="735"/>
      <c r="IXD4" s="735"/>
      <c r="IXE4" s="735"/>
      <c r="IXF4" s="735"/>
      <c r="IXG4" s="735"/>
      <c r="IXH4" s="735"/>
      <c r="IXI4" s="735"/>
      <c r="IXJ4" s="735"/>
      <c r="IXK4" s="735"/>
      <c r="IXL4" s="735"/>
      <c r="IXM4" s="735"/>
      <c r="IXN4" s="735"/>
      <c r="IXO4" s="735"/>
      <c r="IXP4" s="735"/>
      <c r="IXQ4" s="735"/>
      <c r="IXR4" s="735"/>
      <c r="IXS4" s="735"/>
      <c r="IXT4" s="735"/>
      <c r="IXU4" s="735"/>
      <c r="IXV4" s="735"/>
      <c r="IXW4" s="735"/>
      <c r="IXX4" s="735"/>
      <c r="IXY4" s="735"/>
      <c r="IXZ4" s="735"/>
      <c r="IYA4" s="735"/>
      <c r="IYB4" s="735"/>
      <c r="IYC4" s="735"/>
      <c r="IYD4" s="735"/>
      <c r="IYE4" s="735"/>
      <c r="IYF4" s="735"/>
      <c r="IYG4" s="735"/>
      <c r="IYH4" s="735"/>
      <c r="IYI4" s="735"/>
      <c r="IYJ4" s="735"/>
      <c r="IYK4" s="735"/>
      <c r="IYL4" s="735"/>
      <c r="IYM4" s="735"/>
      <c r="IYN4" s="735"/>
      <c r="IYO4" s="735"/>
      <c r="IYP4" s="735"/>
      <c r="IYQ4" s="735"/>
      <c r="IYR4" s="735"/>
      <c r="IYS4" s="735"/>
      <c r="IYT4" s="735"/>
      <c r="IYU4" s="735"/>
      <c r="IYV4" s="735"/>
      <c r="IYW4" s="735"/>
      <c r="IYX4" s="735"/>
      <c r="IYY4" s="735"/>
      <c r="IYZ4" s="735"/>
      <c r="IZA4" s="735"/>
      <c r="IZB4" s="735"/>
      <c r="IZC4" s="735"/>
      <c r="IZD4" s="735"/>
      <c r="IZE4" s="735"/>
      <c r="IZF4" s="735"/>
      <c r="IZG4" s="735"/>
      <c r="IZH4" s="735"/>
      <c r="IZI4" s="735"/>
      <c r="IZJ4" s="735"/>
      <c r="IZK4" s="735"/>
      <c r="IZL4" s="735"/>
      <c r="IZM4" s="735"/>
      <c r="IZN4" s="735"/>
      <c r="IZO4" s="735"/>
      <c r="IZP4" s="735"/>
      <c r="IZQ4" s="735"/>
      <c r="IZR4" s="735"/>
      <c r="IZS4" s="735"/>
      <c r="IZT4" s="735"/>
      <c r="IZU4" s="735"/>
      <c r="IZV4" s="735"/>
      <c r="IZW4" s="735"/>
      <c r="IZX4" s="735"/>
      <c r="IZY4" s="735"/>
      <c r="IZZ4" s="735"/>
      <c r="JAA4" s="735"/>
      <c r="JAB4" s="735"/>
      <c r="JAC4" s="735"/>
      <c r="JAD4" s="735"/>
      <c r="JAE4" s="735"/>
      <c r="JAF4" s="735"/>
      <c r="JAG4" s="735"/>
      <c r="JAH4" s="735"/>
      <c r="JAI4" s="735"/>
      <c r="JAJ4" s="735"/>
      <c r="JAK4" s="735"/>
      <c r="JAL4" s="735"/>
      <c r="JAM4" s="735"/>
      <c r="JAN4" s="735"/>
      <c r="JAO4" s="735"/>
      <c r="JAP4" s="735"/>
      <c r="JAQ4" s="735"/>
      <c r="JAR4" s="735"/>
      <c r="JAS4" s="735"/>
      <c r="JAT4" s="735"/>
      <c r="JAU4" s="735"/>
      <c r="JAV4" s="735"/>
      <c r="JAW4" s="735"/>
      <c r="JAX4" s="735"/>
      <c r="JAY4" s="735"/>
      <c r="JAZ4" s="735"/>
      <c r="JBA4" s="735"/>
      <c r="JBB4" s="735"/>
      <c r="JBC4" s="735"/>
      <c r="JBD4" s="735"/>
      <c r="JBE4" s="735"/>
      <c r="JBF4" s="735"/>
      <c r="JBG4" s="735"/>
      <c r="JBH4" s="735"/>
      <c r="JBI4" s="735"/>
      <c r="JBJ4" s="735"/>
      <c r="JBK4" s="735"/>
      <c r="JBL4" s="735"/>
      <c r="JBM4" s="735"/>
      <c r="JBN4" s="735"/>
      <c r="JBO4" s="735"/>
      <c r="JBP4" s="735"/>
      <c r="JBQ4" s="735"/>
      <c r="JBR4" s="735"/>
      <c r="JBS4" s="735"/>
      <c r="JBT4" s="735"/>
      <c r="JBU4" s="735"/>
      <c r="JBV4" s="735"/>
      <c r="JBW4" s="735"/>
      <c r="JBX4" s="735"/>
      <c r="JBY4" s="735"/>
      <c r="JBZ4" s="735"/>
      <c r="JCA4" s="735"/>
      <c r="JCB4" s="735"/>
      <c r="JCC4" s="735"/>
      <c r="JCD4" s="735"/>
      <c r="JCE4" s="735"/>
      <c r="JCF4" s="735"/>
      <c r="JCG4" s="735"/>
      <c r="JCH4" s="735"/>
      <c r="JCI4" s="735"/>
      <c r="JCJ4" s="735"/>
      <c r="JCK4" s="735"/>
      <c r="JCL4" s="735"/>
      <c r="JCM4" s="735"/>
      <c r="JCN4" s="735"/>
      <c r="JCO4" s="735"/>
      <c r="JCP4" s="735"/>
      <c r="JCQ4" s="735"/>
      <c r="JCR4" s="735"/>
      <c r="JCS4" s="735"/>
      <c r="JCT4" s="735"/>
      <c r="JCU4" s="735"/>
      <c r="JCV4" s="735"/>
      <c r="JCW4" s="735"/>
      <c r="JCX4" s="735"/>
      <c r="JCY4" s="735"/>
      <c r="JCZ4" s="735"/>
      <c r="JDA4" s="735"/>
      <c r="JDB4" s="735"/>
      <c r="JDC4" s="735"/>
      <c r="JDD4" s="735"/>
      <c r="JDE4" s="735"/>
      <c r="JDF4" s="735"/>
      <c r="JDG4" s="735"/>
      <c r="JDH4" s="735"/>
      <c r="JDI4" s="735"/>
      <c r="JDJ4" s="735"/>
      <c r="JDK4" s="735"/>
      <c r="JDL4" s="735"/>
      <c r="JDM4" s="735"/>
      <c r="JDN4" s="735"/>
      <c r="JDO4" s="735"/>
      <c r="JDP4" s="735"/>
      <c r="JDQ4" s="735"/>
      <c r="JDR4" s="735"/>
      <c r="JDS4" s="735"/>
      <c r="JDT4" s="735"/>
      <c r="JDU4" s="735"/>
      <c r="JDV4" s="735"/>
      <c r="JDW4" s="735"/>
      <c r="JDX4" s="735"/>
      <c r="JDY4" s="735"/>
      <c r="JDZ4" s="735"/>
      <c r="JEA4" s="735"/>
      <c r="JEB4" s="735"/>
      <c r="JEC4" s="735"/>
      <c r="JED4" s="735"/>
      <c r="JEE4" s="735"/>
      <c r="JEF4" s="735"/>
      <c r="JEG4" s="735"/>
      <c r="JEH4" s="735"/>
      <c r="JEI4" s="735"/>
      <c r="JEJ4" s="735"/>
      <c r="JEK4" s="735"/>
      <c r="JEL4" s="735"/>
      <c r="JEM4" s="735"/>
      <c r="JEN4" s="735"/>
      <c r="JEO4" s="735"/>
      <c r="JEP4" s="735"/>
      <c r="JEQ4" s="735"/>
      <c r="JER4" s="735"/>
      <c r="JES4" s="735"/>
      <c r="JET4" s="735"/>
      <c r="JEU4" s="735"/>
      <c r="JEV4" s="735"/>
      <c r="JEW4" s="735"/>
      <c r="JEX4" s="735"/>
      <c r="JEY4" s="735"/>
      <c r="JEZ4" s="735"/>
      <c r="JFA4" s="735"/>
      <c r="JFB4" s="735"/>
      <c r="JFC4" s="735"/>
      <c r="JFD4" s="735"/>
      <c r="JFE4" s="735"/>
      <c r="JFF4" s="735"/>
      <c r="JFG4" s="735"/>
      <c r="JFH4" s="735"/>
      <c r="JFI4" s="735"/>
      <c r="JFJ4" s="735"/>
      <c r="JFK4" s="735"/>
      <c r="JFL4" s="735"/>
      <c r="JFM4" s="735"/>
      <c r="JFN4" s="735"/>
      <c r="JFO4" s="735"/>
      <c r="JFP4" s="735"/>
      <c r="JFQ4" s="735"/>
      <c r="JFR4" s="735"/>
      <c r="JFS4" s="735"/>
      <c r="JFT4" s="735"/>
      <c r="JFU4" s="735"/>
      <c r="JFV4" s="735"/>
      <c r="JFW4" s="735"/>
      <c r="JFX4" s="735"/>
      <c r="JFY4" s="735"/>
      <c r="JFZ4" s="735"/>
      <c r="JGA4" s="735"/>
      <c r="JGB4" s="735"/>
      <c r="JGC4" s="735"/>
      <c r="JGD4" s="735"/>
      <c r="JGE4" s="735"/>
      <c r="JGF4" s="735"/>
      <c r="JGG4" s="735"/>
      <c r="JGH4" s="735"/>
      <c r="JGI4" s="735"/>
      <c r="JGJ4" s="735"/>
      <c r="JGK4" s="735"/>
      <c r="JGL4" s="735"/>
      <c r="JGM4" s="735"/>
      <c r="JGN4" s="735"/>
      <c r="JGO4" s="735"/>
      <c r="JGP4" s="735"/>
      <c r="JGQ4" s="735"/>
      <c r="JGR4" s="735"/>
      <c r="JGS4" s="735"/>
      <c r="JGT4" s="735"/>
      <c r="JGU4" s="735"/>
      <c r="JGV4" s="735"/>
      <c r="JGW4" s="735"/>
      <c r="JGX4" s="735"/>
      <c r="JGY4" s="735"/>
      <c r="JGZ4" s="735"/>
      <c r="JHA4" s="735"/>
      <c r="JHB4" s="735"/>
      <c r="JHC4" s="735"/>
      <c r="JHD4" s="735"/>
      <c r="JHE4" s="735"/>
      <c r="JHF4" s="735"/>
      <c r="JHG4" s="735"/>
      <c r="JHH4" s="735"/>
      <c r="JHI4" s="735"/>
      <c r="JHJ4" s="735"/>
      <c r="JHK4" s="735"/>
      <c r="JHL4" s="735"/>
      <c r="JHM4" s="735"/>
      <c r="JHN4" s="735"/>
      <c r="JHO4" s="735"/>
      <c r="JHP4" s="735"/>
      <c r="JHQ4" s="735"/>
      <c r="JHR4" s="735"/>
      <c r="JHS4" s="735"/>
      <c r="JHT4" s="735"/>
      <c r="JHU4" s="735"/>
      <c r="JHV4" s="735"/>
      <c r="JHW4" s="735"/>
      <c r="JHX4" s="735"/>
      <c r="JHY4" s="735"/>
      <c r="JHZ4" s="735"/>
      <c r="JIA4" s="735"/>
      <c r="JIB4" s="735"/>
      <c r="JIC4" s="735"/>
      <c r="JID4" s="735"/>
      <c r="JIE4" s="735"/>
      <c r="JIF4" s="735"/>
      <c r="JIG4" s="735"/>
      <c r="JIH4" s="735"/>
      <c r="JII4" s="735"/>
      <c r="JIJ4" s="735"/>
      <c r="JIK4" s="735"/>
      <c r="JIL4" s="735"/>
      <c r="JIM4" s="735"/>
      <c r="JIN4" s="735"/>
      <c r="JIO4" s="735"/>
      <c r="JIP4" s="735"/>
      <c r="JIQ4" s="735"/>
      <c r="JIR4" s="735"/>
      <c r="JIS4" s="735"/>
      <c r="JIT4" s="735"/>
      <c r="JIU4" s="735"/>
      <c r="JIV4" s="735"/>
      <c r="JIW4" s="735"/>
      <c r="JIX4" s="735"/>
      <c r="JIY4" s="735"/>
      <c r="JIZ4" s="735"/>
      <c r="JJA4" s="735"/>
      <c r="JJB4" s="735"/>
      <c r="JJC4" s="735"/>
      <c r="JJD4" s="735"/>
      <c r="JJE4" s="735"/>
      <c r="JJF4" s="735"/>
      <c r="JJG4" s="735"/>
      <c r="JJH4" s="735"/>
      <c r="JJI4" s="735"/>
      <c r="JJJ4" s="735"/>
      <c r="JJK4" s="735"/>
      <c r="JJL4" s="735"/>
      <c r="JJM4" s="735"/>
      <c r="JJN4" s="735"/>
      <c r="JJO4" s="735"/>
      <c r="JJP4" s="735"/>
      <c r="JJQ4" s="735"/>
      <c r="JJR4" s="735"/>
      <c r="JJS4" s="735"/>
      <c r="JJT4" s="735"/>
      <c r="JJU4" s="735"/>
      <c r="JJV4" s="735"/>
      <c r="JJW4" s="735"/>
      <c r="JJX4" s="735"/>
      <c r="JJY4" s="735"/>
      <c r="JJZ4" s="735"/>
      <c r="JKA4" s="735"/>
      <c r="JKB4" s="735"/>
      <c r="JKC4" s="735"/>
      <c r="JKD4" s="735"/>
      <c r="JKE4" s="735"/>
      <c r="JKF4" s="735"/>
      <c r="JKG4" s="735"/>
      <c r="JKH4" s="735"/>
      <c r="JKI4" s="735"/>
      <c r="JKJ4" s="735"/>
      <c r="JKK4" s="735"/>
      <c r="JKL4" s="735"/>
      <c r="JKM4" s="735"/>
      <c r="JKN4" s="735"/>
      <c r="JKO4" s="735"/>
      <c r="JKP4" s="735"/>
      <c r="JKQ4" s="735"/>
      <c r="JKR4" s="735"/>
      <c r="JKS4" s="735"/>
      <c r="JKT4" s="735"/>
      <c r="JKU4" s="735"/>
      <c r="JKV4" s="735"/>
      <c r="JKW4" s="735"/>
      <c r="JKX4" s="735"/>
      <c r="JKY4" s="735"/>
      <c r="JKZ4" s="735"/>
      <c r="JLA4" s="735"/>
      <c r="JLB4" s="735"/>
      <c r="JLC4" s="735"/>
      <c r="JLD4" s="735"/>
      <c r="JLE4" s="735"/>
      <c r="JLF4" s="735"/>
      <c r="JLG4" s="735"/>
      <c r="JLH4" s="735"/>
      <c r="JLI4" s="735"/>
      <c r="JLJ4" s="735"/>
      <c r="JLK4" s="735"/>
      <c r="JLL4" s="735"/>
      <c r="JLM4" s="735"/>
      <c r="JLN4" s="735"/>
      <c r="JLO4" s="735"/>
      <c r="JLP4" s="735"/>
      <c r="JLQ4" s="735"/>
      <c r="JLR4" s="735"/>
      <c r="JLS4" s="735"/>
      <c r="JLT4" s="735"/>
      <c r="JLU4" s="735"/>
      <c r="JLV4" s="735"/>
      <c r="JLW4" s="735"/>
      <c r="JLX4" s="735"/>
      <c r="JLY4" s="735"/>
      <c r="JLZ4" s="735"/>
      <c r="JMA4" s="735"/>
      <c r="JMB4" s="735"/>
      <c r="JMC4" s="735"/>
      <c r="JMD4" s="735"/>
      <c r="JME4" s="735"/>
      <c r="JMF4" s="735"/>
      <c r="JMG4" s="735"/>
      <c r="JMH4" s="735"/>
      <c r="JMI4" s="735"/>
      <c r="JMJ4" s="735"/>
      <c r="JMK4" s="735"/>
      <c r="JML4" s="735"/>
      <c r="JMM4" s="735"/>
      <c r="JMN4" s="735"/>
      <c r="JMO4" s="735"/>
      <c r="JMP4" s="735"/>
      <c r="JMQ4" s="735"/>
      <c r="JMR4" s="735"/>
      <c r="JMS4" s="735"/>
      <c r="JMT4" s="735"/>
      <c r="JMU4" s="735"/>
      <c r="JMV4" s="735"/>
      <c r="JMW4" s="735"/>
      <c r="JMX4" s="735"/>
      <c r="JMY4" s="735"/>
      <c r="JMZ4" s="735"/>
      <c r="JNA4" s="735"/>
      <c r="JNB4" s="735"/>
      <c r="JNC4" s="735"/>
      <c r="JND4" s="735"/>
      <c r="JNE4" s="735"/>
      <c r="JNF4" s="735"/>
      <c r="JNG4" s="735"/>
      <c r="JNH4" s="735"/>
      <c r="JNI4" s="735"/>
      <c r="JNJ4" s="735"/>
      <c r="JNK4" s="735"/>
      <c r="JNL4" s="735"/>
      <c r="JNM4" s="735"/>
      <c r="JNN4" s="735"/>
      <c r="JNO4" s="735"/>
      <c r="JNP4" s="735"/>
      <c r="JNQ4" s="735"/>
      <c r="JNR4" s="735"/>
      <c r="JNS4" s="735"/>
      <c r="JNT4" s="735"/>
      <c r="JNU4" s="735"/>
      <c r="JNV4" s="735"/>
      <c r="JNW4" s="735"/>
      <c r="JNX4" s="735"/>
      <c r="JNY4" s="735"/>
      <c r="JNZ4" s="735"/>
      <c r="JOA4" s="735"/>
      <c r="JOB4" s="735"/>
      <c r="JOC4" s="735"/>
      <c r="JOD4" s="735"/>
      <c r="JOE4" s="735"/>
      <c r="JOF4" s="735"/>
      <c r="JOG4" s="735"/>
      <c r="JOH4" s="735"/>
      <c r="JOI4" s="735"/>
      <c r="JOJ4" s="735"/>
      <c r="JOK4" s="735"/>
      <c r="JOL4" s="735"/>
      <c r="JOM4" s="735"/>
      <c r="JON4" s="735"/>
      <c r="JOO4" s="735"/>
      <c r="JOP4" s="735"/>
      <c r="JOQ4" s="735"/>
      <c r="JOR4" s="735"/>
      <c r="JOS4" s="735"/>
      <c r="JOT4" s="735"/>
      <c r="JOU4" s="735"/>
      <c r="JOV4" s="735"/>
      <c r="JOW4" s="735"/>
      <c r="JOX4" s="735"/>
      <c r="JOY4" s="735"/>
      <c r="JOZ4" s="735"/>
      <c r="JPA4" s="735"/>
      <c r="JPB4" s="735"/>
      <c r="JPC4" s="735"/>
      <c r="JPD4" s="735"/>
      <c r="JPE4" s="735"/>
      <c r="JPF4" s="735"/>
      <c r="JPG4" s="735"/>
      <c r="JPH4" s="735"/>
      <c r="JPI4" s="735"/>
      <c r="JPJ4" s="735"/>
      <c r="JPK4" s="735"/>
      <c r="JPL4" s="735"/>
      <c r="JPM4" s="735"/>
      <c r="JPN4" s="735"/>
      <c r="JPO4" s="735"/>
      <c r="JPP4" s="735"/>
      <c r="JPQ4" s="735"/>
      <c r="JPR4" s="735"/>
      <c r="JPS4" s="735"/>
      <c r="JPT4" s="735"/>
      <c r="JPU4" s="735"/>
      <c r="JPV4" s="735"/>
      <c r="JPW4" s="735"/>
      <c r="JPX4" s="735"/>
      <c r="JPY4" s="735"/>
      <c r="JPZ4" s="735"/>
      <c r="JQA4" s="735"/>
      <c r="JQB4" s="735"/>
      <c r="JQC4" s="735"/>
      <c r="JQD4" s="735"/>
      <c r="JQE4" s="735"/>
      <c r="JQF4" s="735"/>
      <c r="JQG4" s="735"/>
      <c r="JQH4" s="735"/>
      <c r="JQI4" s="735"/>
      <c r="JQJ4" s="735"/>
      <c r="JQK4" s="735"/>
      <c r="JQL4" s="735"/>
      <c r="JQM4" s="735"/>
      <c r="JQN4" s="735"/>
      <c r="JQO4" s="735"/>
      <c r="JQP4" s="735"/>
      <c r="JQQ4" s="735"/>
      <c r="JQR4" s="735"/>
      <c r="JQS4" s="735"/>
      <c r="JQT4" s="735"/>
      <c r="JQU4" s="735"/>
      <c r="JQV4" s="735"/>
      <c r="JQW4" s="735"/>
      <c r="JQX4" s="735"/>
      <c r="JQY4" s="735"/>
      <c r="JQZ4" s="735"/>
      <c r="JRA4" s="735"/>
      <c r="JRB4" s="735"/>
      <c r="JRC4" s="735"/>
      <c r="JRD4" s="735"/>
      <c r="JRE4" s="735"/>
      <c r="JRF4" s="735"/>
      <c r="JRG4" s="735"/>
      <c r="JRH4" s="735"/>
      <c r="JRI4" s="735"/>
      <c r="JRJ4" s="735"/>
      <c r="JRK4" s="735"/>
      <c r="JRL4" s="735"/>
      <c r="JRM4" s="735"/>
      <c r="JRN4" s="735"/>
      <c r="JRO4" s="735"/>
      <c r="JRP4" s="735"/>
      <c r="JRQ4" s="735"/>
      <c r="JRR4" s="735"/>
      <c r="JRS4" s="735"/>
      <c r="JRT4" s="735"/>
      <c r="JRU4" s="735"/>
      <c r="JRV4" s="735"/>
      <c r="JRW4" s="735"/>
      <c r="JRX4" s="735"/>
      <c r="JRY4" s="735"/>
      <c r="JRZ4" s="735"/>
      <c r="JSA4" s="735"/>
      <c r="JSB4" s="735"/>
      <c r="JSC4" s="735"/>
      <c r="JSD4" s="735"/>
      <c r="JSE4" s="735"/>
      <c r="JSF4" s="735"/>
      <c r="JSG4" s="735"/>
      <c r="JSH4" s="735"/>
      <c r="JSI4" s="735"/>
      <c r="JSJ4" s="735"/>
      <c r="JSK4" s="735"/>
      <c r="JSL4" s="735"/>
      <c r="JSM4" s="735"/>
      <c r="JSN4" s="735"/>
      <c r="JSO4" s="735"/>
      <c r="JSP4" s="735"/>
      <c r="JSQ4" s="735"/>
      <c r="JSR4" s="735"/>
      <c r="JSS4" s="735"/>
      <c r="JST4" s="735"/>
      <c r="JSU4" s="735"/>
      <c r="JSV4" s="735"/>
      <c r="JSW4" s="735"/>
      <c r="JSX4" s="735"/>
      <c r="JSY4" s="735"/>
      <c r="JSZ4" s="735"/>
      <c r="JTA4" s="735"/>
      <c r="JTB4" s="735"/>
      <c r="JTC4" s="735"/>
      <c r="JTD4" s="735"/>
      <c r="JTE4" s="735"/>
      <c r="JTF4" s="735"/>
      <c r="JTG4" s="735"/>
      <c r="JTH4" s="735"/>
      <c r="JTI4" s="735"/>
      <c r="JTJ4" s="735"/>
      <c r="JTK4" s="735"/>
      <c r="JTL4" s="735"/>
      <c r="JTM4" s="735"/>
      <c r="JTN4" s="735"/>
      <c r="JTO4" s="735"/>
      <c r="JTP4" s="735"/>
      <c r="JTQ4" s="735"/>
      <c r="JTR4" s="735"/>
      <c r="JTS4" s="735"/>
      <c r="JTT4" s="735"/>
      <c r="JTU4" s="735"/>
      <c r="JTV4" s="735"/>
      <c r="JTW4" s="735"/>
      <c r="JTX4" s="735"/>
      <c r="JTY4" s="735"/>
      <c r="JTZ4" s="735"/>
      <c r="JUA4" s="735"/>
      <c r="JUB4" s="735"/>
      <c r="JUC4" s="735"/>
      <c r="JUD4" s="735"/>
      <c r="JUE4" s="735"/>
      <c r="JUF4" s="735"/>
      <c r="JUG4" s="735"/>
      <c r="JUH4" s="735"/>
      <c r="JUI4" s="735"/>
      <c r="JUJ4" s="735"/>
      <c r="JUK4" s="735"/>
      <c r="JUL4" s="735"/>
      <c r="JUM4" s="735"/>
      <c r="JUN4" s="735"/>
      <c r="JUO4" s="735"/>
      <c r="JUP4" s="735"/>
      <c r="JUQ4" s="735"/>
      <c r="JUR4" s="735"/>
      <c r="JUS4" s="735"/>
      <c r="JUT4" s="735"/>
      <c r="JUU4" s="735"/>
      <c r="JUV4" s="735"/>
      <c r="JUW4" s="735"/>
      <c r="JUX4" s="735"/>
      <c r="JUY4" s="735"/>
      <c r="JUZ4" s="735"/>
      <c r="JVA4" s="735"/>
      <c r="JVB4" s="735"/>
      <c r="JVC4" s="735"/>
      <c r="JVD4" s="735"/>
      <c r="JVE4" s="735"/>
      <c r="JVF4" s="735"/>
      <c r="JVG4" s="735"/>
      <c r="JVH4" s="735"/>
      <c r="JVI4" s="735"/>
      <c r="JVJ4" s="735"/>
      <c r="JVK4" s="735"/>
      <c r="JVL4" s="735"/>
      <c r="JVM4" s="735"/>
      <c r="JVN4" s="735"/>
      <c r="JVO4" s="735"/>
      <c r="JVP4" s="735"/>
      <c r="JVQ4" s="735"/>
      <c r="JVR4" s="735"/>
      <c r="JVS4" s="735"/>
      <c r="JVT4" s="735"/>
      <c r="JVU4" s="735"/>
      <c r="JVV4" s="735"/>
      <c r="JVW4" s="735"/>
      <c r="JVX4" s="735"/>
      <c r="JVY4" s="735"/>
      <c r="JVZ4" s="735"/>
      <c r="JWA4" s="735"/>
      <c r="JWB4" s="735"/>
      <c r="JWC4" s="735"/>
      <c r="JWD4" s="735"/>
      <c r="JWE4" s="735"/>
      <c r="JWF4" s="735"/>
      <c r="JWG4" s="735"/>
      <c r="JWH4" s="735"/>
      <c r="JWI4" s="735"/>
      <c r="JWJ4" s="735"/>
      <c r="JWK4" s="735"/>
      <c r="JWL4" s="735"/>
      <c r="JWM4" s="735"/>
      <c r="JWN4" s="735"/>
      <c r="JWO4" s="735"/>
      <c r="JWP4" s="735"/>
      <c r="JWQ4" s="735"/>
      <c r="JWR4" s="735"/>
      <c r="JWS4" s="735"/>
      <c r="JWT4" s="735"/>
      <c r="JWU4" s="735"/>
      <c r="JWV4" s="735"/>
      <c r="JWW4" s="735"/>
      <c r="JWX4" s="735"/>
      <c r="JWY4" s="735"/>
      <c r="JWZ4" s="735"/>
      <c r="JXA4" s="735"/>
      <c r="JXB4" s="735"/>
      <c r="JXC4" s="735"/>
      <c r="JXD4" s="735"/>
      <c r="JXE4" s="735"/>
      <c r="JXF4" s="735"/>
      <c r="JXG4" s="735"/>
      <c r="JXH4" s="735"/>
      <c r="JXI4" s="735"/>
      <c r="JXJ4" s="735"/>
      <c r="JXK4" s="735"/>
      <c r="JXL4" s="735"/>
      <c r="JXM4" s="735"/>
      <c r="JXN4" s="735"/>
      <c r="JXO4" s="735"/>
      <c r="JXP4" s="735"/>
      <c r="JXQ4" s="735"/>
      <c r="JXR4" s="735"/>
      <c r="JXS4" s="735"/>
      <c r="JXT4" s="735"/>
      <c r="JXU4" s="735"/>
      <c r="JXV4" s="735"/>
      <c r="JXW4" s="735"/>
      <c r="JXX4" s="735"/>
      <c r="JXY4" s="735"/>
      <c r="JXZ4" s="735"/>
      <c r="JYA4" s="735"/>
      <c r="JYB4" s="735"/>
      <c r="JYC4" s="735"/>
      <c r="JYD4" s="735"/>
      <c r="JYE4" s="735"/>
      <c r="JYF4" s="735"/>
      <c r="JYG4" s="735"/>
      <c r="JYH4" s="735"/>
      <c r="JYI4" s="735"/>
      <c r="JYJ4" s="735"/>
      <c r="JYK4" s="735"/>
      <c r="JYL4" s="735"/>
      <c r="JYM4" s="735"/>
      <c r="JYN4" s="735"/>
      <c r="JYO4" s="735"/>
      <c r="JYP4" s="735"/>
      <c r="JYQ4" s="735"/>
      <c r="JYR4" s="735"/>
      <c r="JYS4" s="735"/>
      <c r="JYT4" s="735"/>
      <c r="JYU4" s="735"/>
      <c r="JYV4" s="735"/>
      <c r="JYW4" s="735"/>
      <c r="JYX4" s="735"/>
      <c r="JYY4" s="735"/>
      <c r="JYZ4" s="735"/>
      <c r="JZA4" s="735"/>
      <c r="JZB4" s="735"/>
      <c r="JZC4" s="735"/>
      <c r="JZD4" s="735"/>
      <c r="JZE4" s="735"/>
      <c r="JZF4" s="735"/>
      <c r="JZG4" s="735"/>
      <c r="JZH4" s="735"/>
      <c r="JZI4" s="735"/>
      <c r="JZJ4" s="735"/>
      <c r="JZK4" s="735"/>
      <c r="JZL4" s="735"/>
      <c r="JZM4" s="735"/>
      <c r="JZN4" s="735"/>
      <c r="JZO4" s="735"/>
      <c r="JZP4" s="735"/>
      <c r="JZQ4" s="735"/>
      <c r="JZR4" s="735"/>
      <c r="JZS4" s="735"/>
      <c r="JZT4" s="735"/>
      <c r="JZU4" s="735"/>
      <c r="JZV4" s="735"/>
      <c r="JZW4" s="735"/>
      <c r="JZX4" s="735"/>
      <c r="JZY4" s="735"/>
      <c r="JZZ4" s="735"/>
      <c r="KAA4" s="735"/>
      <c r="KAB4" s="735"/>
      <c r="KAC4" s="735"/>
      <c r="KAD4" s="735"/>
      <c r="KAE4" s="735"/>
      <c r="KAF4" s="735"/>
      <c r="KAG4" s="735"/>
      <c r="KAH4" s="735"/>
      <c r="KAI4" s="735"/>
      <c r="KAJ4" s="735"/>
      <c r="KAK4" s="735"/>
      <c r="KAL4" s="735"/>
      <c r="KAM4" s="735"/>
      <c r="KAN4" s="735"/>
      <c r="KAO4" s="735"/>
      <c r="KAP4" s="735"/>
      <c r="KAQ4" s="735"/>
      <c r="KAR4" s="735"/>
      <c r="KAS4" s="735"/>
      <c r="KAT4" s="735"/>
      <c r="KAU4" s="735"/>
      <c r="KAV4" s="735"/>
      <c r="KAW4" s="735"/>
      <c r="KAX4" s="735"/>
      <c r="KAY4" s="735"/>
      <c r="KAZ4" s="735"/>
      <c r="KBA4" s="735"/>
      <c r="KBB4" s="735"/>
      <c r="KBC4" s="735"/>
      <c r="KBD4" s="735"/>
      <c r="KBE4" s="735"/>
      <c r="KBF4" s="735"/>
      <c r="KBG4" s="735"/>
      <c r="KBH4" s="735"/>
      <c r="KBI4" s="735"/>
      <c r="KBJ4" s="735"/>
      <c r="KBK4" s="735"/>
      <c r="KBL4" s="735"/>
      <c r="KBM4" s="735"/>
      <c r="KBN4" s="735"/>
      <c r="KBO4" s="735"/>
      <c r="KBP4" s="735"/>
      <c r="KBQ4" s="735"/>
      <c r="KBR4" s="735"/>
      <c r="KBS4" s="735"/>
      <c r="KBT4" s="735"/>
      <c r="KBU4" s="735"/>
      <c r="KBV4" s="735"/>
      <c r="KBW4" s="735"/>
      <c r="KBX4" s="735"/>
      <c r="KBY4" s="735"/>
      <c r="KBZ4" s="735"/>
      <c r="KCA4" s="735"/>
      <c r="KCB4" s="735"/>
      <c r="KCC4" s="735"/>
      <c r="KCD4" s="735"/>
      <c r="KCE4" s="735"/>
      <c r="KCF4" s="735"/>
      <c r="KCG4" s="735"/>
      <c r="KCH4" s="735"/>
      <c r="KCI4" s="735"/>
      <c r="KCJ4" s="735"/>
      <c r="KCK4" s="735"/>
      <c r="KCL4" s="735"/>
      <c r="KCM4" s="735"/>
      <c r="KCN4" s="735"/>
      <c r="KCO4" s="735"/>
      <c r="KCP4" s="735"/>
      <c r="KCQ4" s="735"/>
      <c r="KCR4" s="735"/>
      <c r="KCS4" s="735"/>
      <c r="KCT4" s="735"/>
      <c r="KCU4" s="735"/>
      <c r="KCV4" s="735"/>
      <c r="KCW4" s="735"/>
      <c r="KCX4" s="735"/>
      <c r="KCY4" s="735"/>
      <c r="KCZ4" s="735"/>
      <c r="KDA4" s="735"/>
      <c r="KDB4" s="735"/>
      <c r="KDC4" s="735"/>
      <c r="KDD4" s="735"/>
      <c r="KDE4" s="735"/>
      <c r="KDF4" s="735"/>
      <c r="KDG4" s="735"/>
      <c r="KDH4" s="735"/>
      <c r="KDI4" s="735"/>
      <c r="KDJ4" s="735"/>
      <c r="KDK4" s="735"/>
      <c r="KDL4" s="735"/>
      <c r="KDM4" s="735"/>
      <c r="KDN4" s="735"/>
      <c r="KDO4" s="735"/>
      <c r="KDP4" s="735"/>
      <c r="KDQ4" s="735"/>
      <c r="KDR4" s="735"/>
      <c r="KDS4" s="735"/>
      <c r="KDT4" s="735"/>
      <c r="KDU4" s="735"/>
      <c r="KDV4" s="735"/>
      <c r="KDW4" s="735"/>
      <c r="KDX4" s="735"/>
      <c r="KDY4" s="735"/>
      <c r="KDZ4" s="735"/>
      <c r="KEA4" s="735"/>
      <c r="KEB4" s="735"/>
      <c r="KEC4" s="735"/>
      <c r="KED4" s="735"/>
      <c r="KEE4" s="735"/>
      <c r="KEF4" s="735"/>
      <c r="KEG4" s="735"/>
      <c r="KEH4" s="735"/>
      <c r="KEI4" s="735"/>
      <c r="KEJ4" s="735"/>
      <c r="KEK4" s="735"/>
      <c r="KEL4" s="735"/>
      <c r="KEM4" s="735"/>
      <c r="KEN4" s="735"/>
      <c r="KEO4" s="735"/>
      <c r="KEP4" s="735"/>
      <c r="KEQ4" s="735"/>
      <c r="KER4" s="735"/>
      <c r="KES4" s="735"/>
      <c r="KET4" s="735"/>
      <c r="KEU4" s="735"/>
      <c r="KEV4" s="735"/>
      <c r="KEW4" s="735"/>
      <c r="KEX4" s="735"/>
      <c r="KEY4" s="735"/>
      <c r="KEZ4" s="735"/>
      <c r="KFA4" s="735"/>
      <c r="KFB4" s="735"/>
      <c r="KFC4" s="735"/>
      <c r="KFD4" s="735"/>
      <c r="KFE4" s="735"/>
      <c r="KFF4" s="735"/>
      <c r="KFG4" s="735"/>
      <c r="KFH4" s="735"/>
      <c r="KFI4" s="735"/>
      <c r="KFJ4" s="735"/>
      <c r="KFK4" s="735"/>
      <c r="KFL4" s="735"/>
      <c r="KFM4" s="735"/>
      <c r="KFN4" s="735"/>
      <c r="KFO4" s="735"/>
      <c r="KFP4" s="735"/>
      <c r="KFQ4" s="735"/>
      <c r="KFR4" s="735"/>
      <c r="KFS4" s="735"/>
      <c r="KFT4" s="735"/>
      <c r="KFU4" s="735"/>
      <c r="KFV4" s="735"/>
      <c r="KFW4" s="735"/>
      <c r="KFX4" s="735"/>
      <c r="KFY4" s="735"/>
      <c r="KFZ4" s="735"/>
      <c r="KGA4" s="735"/>
      <c r="KGB4" s="735"/>
      <c r="KGC4" s="735"/>
      <c r="KGD4" s="735"/>
      <c r="KGE4" s="735"/>
      <c r="KGF4" s="735"/>
      <c r="KGG4" s="735"/>
      <c r="KGH4" s="735"/>
      <c r="KGI4" s="735"/>
      <c r="KGJ4" s="735"/>
      <c r="KGK4" s="735"/>
      <c r="KGL4" s="735"/>
      <c r="KGM4" s="735"/>
      <c r="KGN4" s="735"/>
      <c r="KGO4" s="735"/>
      <c r="KGP4" s="735"/>
      <c r="KGQ4" s="735"/>
      <c r="KGR4" s="735"/>
      <c r="KGS4" s="735"/>
      <c r="KGT4" s="735"/>
      <c r="KGU4" s="735"/>
      <c r="KGV4" s="735"/>
      <c r="KGW4" s="735"/>
      <c r="KGX4" s="735"/>
      <c r="KGY4" s="735"/>
      <c r="KGZ4" s="735"/>
      <c r="KHA4" s="735"/>
      <c r="KHB4" s="735"/>
      <c r="KHC4" s="735"/>
      <c r="KHD4" s="735"/>
      <c r="KHE4" s="735"/>
      <c r="KHF4" s="735"/>
      <c r="KHG4" s="735"/>
      <c r="KHH4" s="735"/>
      <c r="KHI4" s="735"/>
      <c r="KHJ4" s="735"/>
      <c r="KHK4" s="735"/>
      <c r="KHL4" s="735"/>
      <c r="KHM4" s="735"/>
      <c r="KHN4" s="735"/>
      <c r="KHO4" s="735"/>
      <c r="KHP4" s="735"/>
      <c r="KHQ4" s="735"/>
      <c r="KHR4" s="735"/>
      <c r="KHS4" s="735"/>
      <c r="KHT4" s="735"/>
      <c r="KHU4" s="735"/>
      <c r="KHV4" s="735"/>
      <c r="KHW4" s="735"/>
      <c r="KHX4" s="735"/>
      <c r="KHY4" s="735"/>
      <c r="KHZ4" s="735"/>
      <c r="KIA4" s="735"/>
      <c r="KIB4" s="735"/>
      <c r="KIC4" s="735"/>
      <c r="KID4" s="735"/>
      <c r="KIE4" s="735"/>
      <c r="KIF4" s="735"/>
      <c r="KIG4" s="735"/>
      <c r="KIH4" s="735"/>
      <c r="KII4" s="735"/>
      <c r="KIJ4" s="735"/>
      <c r="KIK4" s="735"/>
      <c r="KIL4" s="735"/>
      <c r="KIM4" s="735"/>
      <c r="KIN4" s="735"/>
      <c r="KIO4" s="735"/>
      <c r="KIP4" s="735"/>
      <c r="KIQ4" s="735"/>
      <c r="KIR4" s="735"/>
      <c r="KIS4" s="735"/>
      <c r="KIT4" s="735"/>
      <c r="KIU4" s="735"/>
      <c r="KIV4" s="735"/>
      <c r="KIW4" s="735"/>
      <c r="KIX4" s="735"/>
      <c r="KIY4" s="735"/>
      <c r="KIZ4" s="735"/>
      <c r="KJA4" s="735"/>
      <c r="KJB4" s="735"/>
      <c r="KJC4" s="735"/>
      <c r="KJD4" s="735"/>
      <c r="KJE4" s="735"/>
      <c r="KJF4" s="735"/>
      <c r="KJG4" s="735"/>
      <c r="KJH4" s="735"/>
      <c r="KJI4" s="735"/>
      <c r="KJJ4" s="735"/>
      <c r="KJK4" s="735"/>
      <c r="KJL4" s="735"/>
      <c r="KJM4" s="735"/>
      <c r="KJN4" s="735"/>
      <c r="KJO4" s="735"/>
      <c r="KJP4" s="735"/>
      <c r="KJQ4" s="735"/>
      <c r="KJR4" s="735"/>
      <c r="KJS4" s="735"/>
      <c r="KJT4" s="735"/>
      <c r="KJU4" s="735"/>
      <c r="KJV4" s="735"/>
      <c r="KJW4" s="735"/>
      <c r="KJX4" s="735"/>
      <c r="KJY4" s="735"/>
      <c r="KJZ4" s="735"/>
      <c r="KKA4" s="735"/>
      <c r="KKB4" s="735"/>
      <c r="KKC4" s="735"/>
      <c r="KKD4" s="735"/>
      <c r="KKE4" s="735"/>
      <c r="KKF4" s="735"/>
      <c r="KKG4" s="735"/>
      <c r="KKH4" s="735"/>
      <c r="KKI4" s="735"/>
      <c r="KKJ4" s="735"/>
      <c r="KKK4" s="735"/>
      <c r="KKL4" s="735"/>
      <c r="KKM4" s="735"/>
      <c r="KKN4" s="735"/>
      <c r="KKO4" s="735"/>
      <c r="KKP4" s="735"/>
      <c r="KKQ4" s="735"/>
      <c r="KKR4" s="735"/>
      <c r="KKS4" s="735"/>
      <c r="KKT4" s="735"/>
      <c r="KKU4" s="735"/>
      <c r="KKV4" s="735"/>
      <c r="KKW4" s="735"/>
      <c r="KKX4" s="735"/>
      <c r="KKY4" s="735"/>
      <c r="KKZ4" s="735"/>
      <c r="KLA4" s="735"/>
      <c r="KLB4" s="735"/>
      <c r="KLC4" s="735"/>
      <c r="KLD4" s="735"/>
      <c r="KLE4" s="735"/>
      <c r="KLF4" s="735"/>
      <c r="KLG4" s="735"/>
      <c r="KLH4" s="735"/>
      <c r="KLI4" s="735"/>
      <c r="KLJ4" s="735"/>
      <c r="KLK4" s="735"/>
      <c r="KLL4" s="735"/>
      <c r="KLM4" s="735"/>
      <c r="KLN4" s="735"/>
      <c r="KLO4" s="735"/>
      <c r="KLP4" s="735"/>
      <c r="KLQ4" s="735"/>
      <c r="KLR4" s="735"/>
      <c r="KLS4" s="735"/>
      <c r="KLT4" s="735"/>
      <c r="KLU4" s="735"/>
      <c r="KLV4" s="735"/>
      <c r="KLW4" s="735"/>
      <c r="KLX4" s="735"/>
      <c r="KLY4" s="735"/>
      <c r="KLZ4" s="735"/>
      <c r="KMA4" s="735"/>
      <c r="KMB4" s="735"/>
      <c r="KMC4" s="735"/>
      <c r="KMD4" s="735"/>
      <c r="KME4" s="735"/>
      <c r="KMF4" s="735"/>
      <c r="KMG4" s="735"/>
      <c r="KMH4" s="735"/>
      <c r="KMI4" s="735"/>
      <c r="KMJ4" s="735"/>
      <c r="KMK4" s="735"/>
      <c r="KML4" s="735"/>
      <c r="KMM4" s="735"/>
      <c r="KMN4" s="735"/>
      <c r="KMO4" s="735"/>
      <c r="KMP4" s="735"/>
      <c r="KMQ4" s="735"/>
      <c r="KMR4" s="735"/>
      <c r="KMS4" s="735"/>
      <c r="KMT4" s="735"/>
      <c r="KMU4" s="735"/>
      <c r="KMV4" s="735"/>
      <c r="KMW4" s="735"/>
      <c r="KMX4" s="735"/>
      <c r="KMY4" s="735"/>
      <c r="KMZ4" s="735"/>
      <c r="KNA4" s="735"/>
      <c r="KNB4" s="735"/>
      <c r="KNC4" s="735"/>
      <c r="KND4" s="735"/>
      <c r="KNE4" s="735"/>
      <c r="KNF4" s="735"/>
      <c r="KNG4" s="735"/>
      <c r="KNH4" s="735"/>
      <c r="KNI4" s="735"/>
      <c r="KNJ4" s="735"/>
      <c r="KNK4" s="735"/>
      <c r="KNL4" s="735"/>
      <c r="KNM4" s="735"/>
      <c r="KNN4" s="735"/>
      <c r="KNO4" s="735"/>
      <c r="KNP4" s="735"/>
      <c r="KNQ4" s="735"/>
      <c r="KNR4" s="735"/>
      <c r="KNS4" s="735"/>
      <c r="KNT4" s="735"/>
      <c r="KNU4" s="735"/>
      <c r="KNV4" s="735"/>
      <c r="KNW4" s="735"/>
      <c r="KNX4" s="735"/>
      <c r="KNY4" s="735"/>
      <c r="KNZ4" s="735"/>
      <c r="KOA4" s="735"/>
      <c r="KOB4" s="735"/>
      <c r="KOC4" s="735"/>
      <c r="KOD4" s="735"/>
      <c r="KOE4" s="735"/>
      <c r="KOF4" s="735"/>
      <c r="KOG4" s="735"/>
      <c r="KOH4" s="735"/>
      <c r="KOI4" s="735"/>
      <c r="KOJ4" s="735"/>
      <c r="KOK4" s="735"/>
      <c r="KOL4" s="735"/>
      <c r="KOM4" s="735"/>
      <c r="KON4" s="735"/>
      <c r="KOO4" s="735"/>
      <c r="KOP4" s="735"/>
      <c r="KOQ4" s="735"/>
      <c r="KOR4" s="735"/>
      <c r="KOS4" s="735"/>
      <c r="KOT4" s="735"/>
      <c r="KOU4" s="735"/>
      <c r="KOV4" s="735"/>
      <c r="KOW4" s="735"/>
      <c r="KOX4" s="735"/>
      <c r="KOY4" s="735"/>
      <c r="KOZ4" s="735"/>
      <c r="KPA4" s="735"/>
      <c r="KPB4" s="735"/>
      <c r="KPC4" s="735"/>
      <c r="KPD4" s="735"/>
      <c r="KPE4" s="735"/>
      <c r="KPF4" s="735"/>
      <c r="KPG4" s="735"/>
      <c r="KPH4" s="735"/>
      <c r="KPI4" s="735"/>
      <c r="KPJ4" s="735"/>
      <c r="KPK4" s="735"/>
      <c r="KPL4" s="735"/>
      <c r="KPM4" s="735"/>
      <c r="KPN4" s="735"/>
      <c r="KPO4" s="735"/>
      <c r="KPP4" s="735"/>
      <c r="KPQ4" s="735"/>
      <c r="KPR4" s="735"/>
      <c r="KPS4" s="735"/>
      <c r="KPT4" s="735"/>
      <c r="KPU4" s="735"/>
      <c r="KPV4" s="735"/>
      <c r="KPW4" s="735"/>
      <c r="KPX4" s="735"/>
      <c r="KPY4" s="735"/>
      <c r="KPZ4" s="735"/>
      <c r="KQA4" s="735"/>
      <c r="KQB4" s="735"/>
      <c r="KQC4" s="735"/>
      <c r="KQD4" s="735"/>
      <c r="KQE4" s="735"/>
      <c r="KQF4" s="735"/>
      <c r="KQG4" s="735"/>
      <c r="KQH4" s="735"/>
      <c r="KQI4" s="735"/>
      <c r="KQJ4" s="735"/>
      <c r="KQK4" s="735"/>
      <c r="KQL4" s="735"/>
      <c r="KQM4" s="735"/>
      <c r="KQN4" s="735"/>
      <c r="KQO4" s="735"/>
      <c r="KQP4" s="735"/>
      <c r="KQQ4" s="735"/>
      <c r="KQR4" s="735"/>
      <c r="KQS4" s="735"/>
      <c r="KQT4" s="735"/>
      <c r="KQU4" s="735"/>
      <c r="KQV4" s="735"/>
      <c r="KQW4" s="735"/>
      <c r="KQX4" s="735"/>
      <c r="KQY4" s="735"/>
      <c r="KQZ4" s="735"/>
      <c r="KRA4" s="735"/>
      <c r="KRB4" s="735"/>
      <c r="KRC4" s="735"/>
      <c r="KRD4" s="735"/>
      <c r="KRE4" s="735"/>
      <c r="KRF4" s="735"/>
      <c r="KRG4" s="735"/>
      <c r="KRH4" s="735"/>
      <c r="KRI4" s="735"/>
      <c r="KRJ4" s="735"/>
      <c r="KRK4" s="735"/>
      <c r="KRL4" s="735"/>
      <c r="KRM4" s="735"/>
      <c r="KRN4" s="735"/>
      <c r="KRO4" s="735"/>
      <c r="KRP4" s="735"/>
      <c r="KRQ4" s="735"/>
      <c r="KRR4" s="735"/>
      <c r="KRS4" s="735"/>
      <c r="KRT4" s="735"/>
      <c r="KRU4" s="735"/>
      <c r="KRV4" s="735"/>
      <c r="KRW4" s="735"/>
      <c r="KRX4" s="735"/>
      <c r="KRY4" s="735"/>
      <c r="KRZ4" s="735"/>
      <c r="KSA4" s="735"/>
      <c r="KSB4" s="735"/>
      <c r="KSC4" s="735"/>
      <c r="KSD4" s="735"/>
      <c r="KSE4" s="735"/>
      <c r="KSF4" s="735"/>
      <c r="KSG4" s="735"/>
      <c r="KSH4" s="735"/>
      <c r="KSI4" s="735"/>
      <c r="KSJ4" s="735"/>
      <c r="KSK4" s="735"/>
      <c r="KSL4" s="735"/>
      <c r="KSM4" s="735"/>
      <c r="KSN4" s="735"/>
      <c r="KSO4" s="735"/>
      <c r="KSP4" s="735"/>
      <c r="KSQ4" s="735"/>
      <c r="KSR4" s="735"/>
      <c r="KSS4" s="735"/>
      <c r="KST4" s="735"/>
      <c r="KSU4" s="735"/>
      <c r="KSV4" s="735"/>
      <c r="KSW4" s="735"/>
      <c r="KSX4" s="735"/>
      <c r="KSY4" s="735"/>
      <c r="KSZ4" s="735"/>
      <c r="KTA4" s="735"/>
      <c r="KTB4" s="735"/>
      <c r="KTC4" s="735"/>
      <c r="KTD4" s="735"/>
      <c r="KTE4" s="735"/>
      <c r="KTF4" s="735"/>
      <c r="KTG4" s="735"/>
      <c r="KTH4" s="735"/>
      <c r="KTI4" s="735"/>
      <c r="KTJ4" s="735"/>
      <c r="KTK4" s="735"/>
      <c r="KTL4" s="735"/>
      <c r="KTM4" s="735"/>
      <c r="KTN4" s="735"/>
      <c r="KTO4" s="735"/>
      <c r="KTP4" s="735"/>
      <c r="KTQ4" s="735"/>
      <c r="KTR4" s="735"/>
      <c r="KTS4" s="735"/>
      <c r="KTT4" s="735"/>
      <c r="KTU4" s="735"/>
      <c r="KTV4" s="735"/>
      <c r="KTW4" s="735"/>
      <c r="KTX4" s="735"/>
      <c r="KTY4" s="735"/>
      <c r="KTZ4" s="735"/>
      <c r="KUA4" s="735"/>
      <c r="KUB4" s="735"/>
      <c r="KUC4" s="735"/>
      <c r="KUD4" s="735"/>
      <c r="KUE4" s="735"/>
      <c r="KUF4" s="735"/>
      <c r="KUG4" s="735"/>
      <c r="KUH4" s="735"/>
      <c r="KUI4" s="735"/>
      <c r="KUJ4" s="735"/>
      <c r="KUK4" s="735"/>
      <c r="KUL4" s="735"/>
      <c r="KUM4" s="735"/>
      <c r="KUN4" s="735"/>
      <c r="KUO4" s="735"/>
      <c r="KUP4" s="735"/>
      <c r="KUQ4" s="735"/>
      <c r="KUR4" s="735"/>
      <c r="KUS4" s="735"/>
      <c r="KUT4" s="735"/>
      <c r="KUU4" s="735"/>
      <c r="KUV4" s="735"/>
      <c r="KUW4" s="735"/>
      <c r="KUX4" s="735"/>
      <c r="KUY4" s="735"/>
      <c r="KUZ4" s="735"/>
      <c r="KVA4" s="735"/>
      <c r="KVB4" s="735"/>
      <c r="KVC4" s="735"/>
      <c r="KVD4" s="735"/>
      <c r="KVE4" s="735"/>
      <c r="KVF4" s="735"/>
      <c r="KVG4" s="735"/>
      <c r="KVH4" s="735"/>
      <c r="KVI4" s="735"/>
      <c r="KVJ4" s="735"/>
      <c r="KVK4" s="735"/>
      <c r="KVL4" s="735"/>
      <c r="KVM4" s="735"/>
      <c r="KVN4" s="735"/>
      <c r="KVO4" s="735"/>
      <c r="KVP4" s="735"/>
      <c r="KVQ4" s="735"/>
      <c r="KVR4" s="735"/>
      <c r="KVS4" s="735"/>
      <c r="KVT4" s="735"/>
      <c r="KVU4" s="735"/>
      <c r="KVV4" s="735"/>
      <c r="KVW4" s="735"/>
      <c r="KVX4" s="735"/>
      <c r="KVY4" s="735"/>
      <c r="KVZ4" s="735"/>
      <c r="KWA4" s="735"/>
      <c r="KWB4" s="735"/>
      <c r="KWC4" s="735"/>
      <c r="KWD4" s="735"/>
      <c r="KWE4" s="735"/>
      <c r="KWF4" s="735"/>
      <c r="KWG4" s="735"/>
      <c r="KWH4" s="735"/>
      <c r="KWI4" s="735"/>
      <c r="KWJ4" s="735"/>
      <c r="KWK4" s="735"/>
      <c r="KWL4" s="735"/>
      <c r="KWM4" s="735"/>
      <c r="KWN4" s="735"/>
      <c r="KWO4" s="735"/>
      <c r="KWP4" s="735"/>
      <c r="KWQ4" s="735"/>
      <c r="KWR4" s="735"/>
      <c r="KWS4" s="735"/>
      <c r="KWT4" s="735"/>
      <c r="KWU4" s="735"/>
      <c r="KWV4" s="735"/>
      <c r="KWW4" s="735"/>
      <c r="KWX4" s="735"/>
      <c r="KWY4" s="735"/>
      <c r="KWZ4" s="735"/>
      <c r="KXA4" s="735"/>
      <c r="KXB4" s="735"/>
      <c r="KXC4" s="735"/>
      <c r="KXD4" s="735"/>
      <c r="KXE4" s="735"/>
      <c r="KXF4" s="735"/>
      <c r="KXG4" s="735"/>
      <c r="KXH4" s="735"/>
      <c r="KXI4" s="735"/>
      <c r="KXJ4" s="735"/>
      <c r="KXK4" s="735"/>
      <c r="KXL4" s="735"/>
      <c r="KXM4" s="735"/>
      <c r="KXN4" s="735"/>
      <c r="KXO4" s="735"/>
      <c r="KXP4" s="735"/>
      <c r="KXQ4" s="735"/>
      <c r="KXR4" s="735"/>
      <c r="KXS4" s="735"/>
      <c r="KXT4" s="735"/>
      <c r="KXU4" s="735"/>
      <c r="KXV4" s="735"/>
      <c r="KXW4" s="735"/>
      <c r="KXX4" s="735"/>
      <c r="KXY4" s="735"/>
      <c r="KXZ4" s="735"/>
      <c r="KYA4" s="735"/>
      <c r="KYB4" s="735"/>
      <c r="KYC4" s="735"/>
      <c r="KYD4" s="735"/>
      <c r="KYE4" s="735"/>
      <c r="KYF4" s="735"/>
      <c r="KYG4" s="735"/>
      <c r="KYH4" s="735"/>
      <c r="KYI4" s="735"/>
      <c r="KYJ4" s="735"/>
      <c r="KYK4" s="735"/>
      <c r="KYL4" s="735"/>
      <c r="KYM4" s="735"/>
      <c r="KYN4" s="735"/>
      <c r="KYO4" s="735"/>
      <c r="KYP4" s="735"/>
      <c r="KYQ4" s="735"/>
      <c r="KYR4" s="735"/>
      <c r="KYS4" s="735"/>
      <c r="KYT4" s="735"/>
      <c r="KYU4" s="735"/>
      <c r="KYV4" s="735"/>
      <c r="KYW4" s="735"/>
      <c r="KYX4" s="735"/>
      <c r="KYY4" s="735"/>
      <c r="KYZ4" s="735"/>
      <c r="KZA4" s="735"/>
      <c r="KZB4" s="735"/>
      <c r="KZC4" s="735"/>
      <c r="KZD4" s="735"/>
      <c r="KZE4" s="735"/>
      <c r="KZF4" s="735"/>
      <c r="KZG4" s="735"/>
      <c r="KZH4" s="735"/>
      <c r="KZI4" s="735"/>
      <c r="KZJ4" s="735"/>
      <c r="KZK4" s="735"/>
      <c r="KZL4" s="735"/>
      <c r="KZM4" s="735"/>
      <c r="KZN4" s="735"/>
      <c r="KZO4" s="735"/>
      <c r="KZP4" s="735"/>
      <c r="KZQ4" s="735"/>
      <c r="KZR4" s="735"/>
      <c r="KZS4" s="735"/>
      <c r="KZT4" s="735"/>
      <c r="KZU4" s="735"/>
      <c r="KZV4" s="735"/>
      <c r="KZW4" s="735"/>
      <c r="KZX4" s="735"/>
      <c r="KZY4" s="735"/>
      <c r="KZZ4" s="735"/>
      <c r="LAA4" s="735"/>
      <c r="LAB4" s="735"/>
      <c r="LAC4" s="735"/>
      <c r="LAD4" s="735"/>
      <c r="LAE4" s="735"/>
      <c r="LAF4" s="735"/>
      <c r="LAG4" s="735"/>
      <c r="LAH4" s="735"/>
      <c r="LAI4" s="735"/>
      <c r="LAJ4" s="735"/>
      <c r="LAK4" s="735"/>
      <c r="LAL4" s="735"/>
      <c r="LAM4" s="735"/>
      <c r="LAN4" s="735"/>
      <c r="LAO4" s="735"/>
      <c r="LAP4" s="735"/>
      <c r="LAQ4" s="735"/>
      <c r="LAR4" s="735"/>
      <c r="LAS4" s="735"/>
      <c r="LAT4" s="735"/>
      <c r="LAU4" s="735"/>
      <c r="LAV4" s="735"/>
      <c r="LAW4" s="735"/>
      <c r="LAX4" s="735"/>
      <c r="LAY4" s="735"/>
      <c r="LAZ4" s="735"/>
      <c r="LBA4" s="735"/>
      <c r="LBB4" s="735"/>
      <c r="LBC4" s="735"/>
      <c r="LBD4" s="735"/>
      <c r="LBE4" s="735"/>
      <c r="LBF4" s="735"/>
      <c r="LBG4" s="735"/>
      <c r="LBH4" s="735"/>
      <c r="LBI4" s="735"/>
      <c r="LBJ4" s="735"/>
      <c r="LBK4" s="735"/>
      <c r="LBL4" s="735"/>
      <c r="LBM4" s="735"/>
      <c r="LBN4" s="735"/>
      <c r="LBO4" s="735"/>
      <c r="LBP4" s="735"/>
      <c r="LBQ4" s="735"/>
      <c r="LBR4" s="735"/>
      <c r="LBS4" s="735"/>
      <c r="LBT4" s="735"/>
      <c r="LBU4" s="735"/>
      <c r="LBV4" s="735"/>
      <c r="LBW4" s="735"/>
      <c r="LBX4" s="735"/>
      <c r="LBY4" s="735"/>
      <c r="LBZ4" s="735"/>
      <c r="LCA4" s="735"/>
      <c r="LCB4" s="735"/>
      <c r="LCC4" s="735"/>
      <c r="LCD4" s="735"/>
      <c r="LCE4" s="735"/>
      <c r="LCF4" s="735"/>
      <c r="LCG4" s="735"/>
      <c r="LCH4" s="735"/>
      <c r="LCI4" s="735"/>
      <c r="LCJ4" s="735"/>
      <c r="LCK4" s="735"/>
      <c r="LCL4" s="735"/>
      <c r="LCM4" s="735"/>
      <c r="LCN4" s="735"/>
      <c r="LCO4" s="735"/>
      <c r="LCP4" s="735"/>
      <c r="LCQ4" s="735"/>
      <c r="LCR4" s="735"/>
      <c r="LCS4" s="735"/>
      <c r="LCT4" s="735"/>
      <c r="LCU4" s="735"/>
      <c r="LCV4" s="735"/>
      <c r="LCW4" s="735"/>
      <c r="LCX4" s="735"/>
      <c r="LCY4" s="735"/>
      <c r="LCZ4" s="735"/>
      <c r="LDA4" s="735"/>
      <c r="LDB4" s="735"/>
      <c r="LDC4" s="735"/>
      <c r="LDD4" s="735"/>
      <c r="LDE4" s="735"/>
      <c r="LDF4" s="735"/>
      <c r="LDG4" s="735"/>
      <c r="LDH4" s="735"/>
      <c r="LDI4" s="735"/>
      <c r="LDJ4" s="735"/>
      <c r="LDK4" s="735"/>
      <c r="LDL4" s="735"/>
      <c r="LDM4" s="735"/>
      <c r="LDN4" s="735"/>
      <c r="LDO4" s="735"/>
      <c r="LDP4" s="735"/>
      <c r="LDQ4" s="735"/>
      <c r="LDR4" s="735"/>
      <c r="LDS4" s="735"/>
      <c r="LDT4" s="735"/>
      <c r="LDU4" s="735"/>
      <c r="LDV4" s="735"/>
      <c r="LDW4" s="735"/>
      <c r="LDX4" s="735"/>
      <c r="LDY4" s="735"/>
      <c r="LDZ4" s="735"/>
      <c r="LEA4" s="735"/>
      <c r="LEB4" s="735"/>
      <c r="LEC4" s="735"/>
      <c r="LED4" s="735"/>
      <c r="LEE4" s="735"/>
      <c r="LEF4" s="735"/>
      <c r="LEG4" s="735"/>
      <c r="LEH4" s="735"/>
      <c r="LEI4" s="735"/>
      <c r="LEJ4" s="735"/>
      <c r="LEK4" s="735"/>
      <c r="LEL4" s="735"/>
      <c r="LEM4" s="735"/>
      <c r="LEN4" s="735"/>
      <c r="LEO4" s="735"/>
      <c r="LEP4" s="735"/>
      <c r="LEQ4" s="735"/>
      <c r="LER4" s="735"/>
      <c r="LES4" s="735"/>
      <c r="LET4" s="735"/>
      <c r="LEU4" s="735"/>
      <c r="LEV4" s="735"/>
      <c r="LEW4" s="735"/>
      <c r="LEX4" s="735"/>
      <c r="LEY4" s="735"/>
      <c r="LEZ4" s="735"/>
      <c r="LFA4" s="735"/>
      <c r="LFB4" s="735"/>
      <c r="LFC4" s="735"/>
      <c r="LFD4" s="735"/>
      <c r="LFE4" s="735"/>
      <c r="LFF4" s="735"/>
      <c r="LFG4" s="735"/>
      <c r="LFH4" s="735"/>
      <c r="LFI4" s="735"/>
      <c r="LFJ4" s="735"/>
      <c r="LFK4" s="735"/>
      <c r="LFL4" s="735"/>
      <c r="LFM4" s="735"/>
      <c r="LFN4" s="735"/>
      <c r="LFO4" s="735"/>
      <c r="LFP4" s="735"/>
      <c r="LFQ4" s="735"/>
      <c r="LFR4" s="735"/>
      <c r="LFS4" s="735"/>
      <c r="LFT4" s="735"/>
      <c r="LFU4" s="735"/>
      <c r="LFV4" s="735"/>
      <c r="LFW4" s="735"/>
      <c r="LFX4" s="735"/>
      <c r="LFY4" s="735"/>
      <c r="LFZ4" s="735"/>
      <c r="LGA4" s="735"/>
      <c r="LGB4" s="735"/>
      <c r="LGC4" s="735"/>
      <c r="LGD4" s="735"/>
      <c r="LGE4" s="735"/>
      <c r="LGF4" s="735"/>
      <c r="LGG4" s="735"/>
      <c r="LGH4" s="735"/>
      <c r="LGI4" s="735"/>
      <c r="LGJ4" s="735"/>
      <c r="LGK4" s="735"/>
      <c r="LGL4" s="735"/>
      <c r="LGM4" s="735"/>
      <c r="LGN4" s="735"/>
      <c r="LGO4" s="735"/>
      <c r="LGP4" s="735"/>
      <c r="LGQ4" s="735"/>
      <c r="LGR4" s="735"/>
      <c r="LGS4" s="735"/>
      <c r="LGT4" s="735"/>
      <c r="LGU4" s="735"/>
      <c r="LGV4" s="735"/>
      <c r="LGW4" s="735"/>
      <c r="LGX4" s="735"/>
      <c r="LGY4" s="735"/>
      <c r="LGZ4" s="735"/>
      <c r="LHA4" s="735"/>
      <c r="LHB4" s="735"/>
      <c r="LHC4" s="735"/>
      <c r="LHD4" s="735"/>
      <c r="LHE4" s="735"/>
      <c r="LHF4" s="735"/>
      <c r="LHG4" s="735"/>
      <c r="LHH4" s="735"/>
      <c r="LHI4" s="735"/>
      <c r="LHJ4" s="735"/>
      <c r="LHK4" s="735"/>
      <c r="LHL4" s="735"/>
      <c r="LHM4" s="735"/>
      <c r="LHN4" s="735"/>
      <c r="LHO4" s="735"/>
      <c r="LHP4" s="735"/>
      <c r="LHQ4" s="735"/>
      <c r="LHR4" s="735"/>
      <c r="LHS4" s="735"/>
      <c r="LHT4" s="735"/>
      <c r="LHU4" s="735"/>
      <c r="LHV4" s="735"/>
      <c r="LHW4" s="735"/>
      <c r="LHX4" s="735"/>
      <c r="LHY4" s="735"/>
      <c r="LHZ4" s="735"/>
      <c r="LIA4" s="735"/>
      <c r="LIB4" s="735"/>
      <c r="LIC4" s="735"/>
      <c r="LID4" s="735"/>
      <c r="LIE4" s="735"/>
      <c r="LIF4" s="735"/>
      <c r="LIG4" s="735"/>
      <c r="LIH4" s="735"/>
      <c r="LII4" s="735"/>
      <c r="LIJ4" s="735"/>
      <c r="LIK4" s="735"/>
      <c r="LIL4" s="735"/>
      <c r="LIM4" s="735"/>
      <c r="LIN4" s="735"/>
      <c r="LIO4" s="735"/>
      <c r="LIP4" s="735"/>
      <c r="LIQ4" s="735"/>
      <c r="LIR4" s="735"/>
      <c r="LIS4" s="735"/>
      <c r="LIT4" s="735"/>
      <c r="LIU4" s="735"/>
      <c r="LIV4" s="735"/>
      <c r="LIW4" s="735"/>
      <c r="LIX4" s="735"/>
      <c r="LIY4" s="735"/>
      <c r="LIZ4" s="735"/>
      <c r="LJA4" s="735"/>
      <c r="LJB4" s="735"/>
      <c r="LJC4" s="735"/>
      <c r="LJD4" s="735"/>
      <c r="LJE4" s="735"/>
      <c r="LJF4" s="735"/>
      <c r="LJG4" s="735"/>
      <c r="LJH4" s="735"/>
      <c r="LJI4" s="735"/>
      <c r="LJJ4" s="735"/>
      <c r="LJK4" s="735"/>
      <c r="LJL4" s="735"/>
      <c r="LJM4" s="735"/>
      <c r="LJN4" s="735"/>
      <c r="LJO4" s="735"/>
      <c r="LJP4" s="735"/>
      <c r="LJQ4" s="735"/>
      <c r="LJR4" s="735"/>
      <c r="LJS4" s="735"/>
      <c r="LJT4" s="735"/>
      <c r="LJU4" s="735"/>
      <c r="LJV4" s="735"/>
      <c r="LJW4" s="735"/>
      <c r="LJX4" s="735"/>
      <c r="LJY4" s="735"/>
      <c r="LJZ4" s="735"/>
      <c r="LKA4" s="735"/>
      <c r="LKB4" s="735"/>
      <c r="LKC4" s="735"/>
      <c r="LKD4" s="735"/>
      <c r="LKE4" s="735"/>
      <c r="LKF4" s="735"/>
      <c r="LKG4" s="735"/>
      <c r="LKH4" s="735"/>
      <c r="LKI4" s="735"/>
      <c r="LKJ4" s="735"/>
      <c r="LKK4" s="735"/>
      <c r="LKL4" s="735"/>
      <c r="LKM4" s="735"/>
      <c r="LKN4" s="735"/>
      <c r="LKO4" s="735"/>
      <c r="LKP4" s="735"/>
      <c r="LKQ4" s="735"/>
      <c r="LKR4" s="735"/>
      <c r="LKS4" s="735"/>
      <c r="LKT4" s="735"/>
      <c r="LKU4" s="735"/>
      <c r="LKV4" s="735"/>
      <c r="LKW4" s="735"/>
      <c r="LKX4" s="735"/>
      <c r="LKY4" s="735"/>
      <c r="LKZ4" s="735"/>
      <c r="LLA4" s="735"/>
      <c r="LLB4" s="735"/>
      <c r="LLC4" s="735"/>
      <c r="LLD4" s="735"/>
      <c r="LLE4" s="735"/>
      <c r="LLF4" s="735"/>
      <c r="LLG4" s="735"/>
      <c r="LLH4" s="735"/>
      <c r="LLI4" s="735"/>
      <c r="LLJ4" s="735"/>
      <c r="LLK4" s="735"/>
      <c r="LLL4" s="735"/>
      <c r="LLM4" s="735"/>
      <c r="LLN4" s="735"/>
      <c r="LLO4" s="735"/>
      <c r="LLP4" s="735"/>
      <c r="LLQ4" s="735"/>
      <c r="LLR4" s="735"/>
      <c r="LLS4" s="735"/>
      <c r="LLT4" s="735"/>
      <c r="LLU4" s="735"/>
      <c r="LLV4" s="735"/>
      <c r="LLW4" s="735"/>
      <c r="LLX4" s="735"/>
      <c r="LLY4" s="735"/>
      <c r="LLZ4" s="735"/>
      <c r="LMA4" s="735"/>
      <c r="LMB4" s="735"/>
      <c r="LMC4" s="735"/>
      <c r="LMD4" s="735"/>
      <c r="LME4" s="735"/>
      <c r="LMF4" s="735"/>
      <c r="LMG4" s="735"/>
      <c r="LMH4" s="735"/>
      <c r="LMI4" s="735"/>
      <c r="LMJ4" s="735"/>
      <c r="LMK4" s="735"/>
      <c r="LML4" s="735"/>
      <c r="LMM4" s="735"/>
      <c r="LMN4" s="735"/>
      <c r="LMO4" s="735"/>
      <c r="LMP4" s="735"/>
      <c r="LMQ4" s="735"/>
      <c r="LMR4" s="735"/>
      <c r="LMS4" s="735"/>
      <c r="LMT4" s="735"/>
      <c r="LMU4" s="735"/>
      <c r="LMV4" s="735"/>
      <c r="LMW4" s="735"/>
      <c r="LMX4" s="735"/>
      <c r="LMY4" s="735"/>
      <c r="LMZ4" s="735"/>
      <c r="LNA4" s="735"/>
      <c r="LNB4" s="735"/>
      <c r="LNC4" s="735"/>
      <c r="LND4" s="735"/>
      <c r="LNE4" s="735"/>
      <c r="LNF4" s="735"/>
      <c r="LNG4" s="735"/>
      <c r="LNH4" s="735"/>
      <c r="LNI4" s="735"/>
      <c r="LNJ4" s="735"/>
      <c r="LNK4" s="735"/>
      <c r="LNL4" s="735"/>
      <c r="LNM4" s="735"/>
      <c r="LNN4" s="735"/>
      <c r="LNO4" s="735"/>
      <c r="LNP4" s="735"/>
      <c r="LNQ4" s="735"/>
      <c r="LNR4" s="735"/>
      <c r="LNS4" s="735"/>
      <c r="LNT4" s="735"/>
      <c r="LNU4" s="735"/>
      <c r="LNV4" s="735"/>
      <c r="LNW4" s="735"/>
      <c r="LNX4" s="735"/>
      <c r="LNY4" s="735"/>
      <c r="LNZ4" s="735"/>
      <c r="LOA4" s="735"/>
      <c r="LOB4" s="735"/>
      <c r="LOC4" s="735"/>
      <c r="LOD4" s="735"/>
      <c r="LOE4" s="735"/>
      <c r="LOF4" s="735"/>
      <c r="LOG4" s="735"/>
      <c r="LOH4" s="735"/>
      <c r="LOI4" s="735"/>
      <c r="LOJ4" s="735"/>
      <c r="LOK4" s="735"/>
      <c r="LOL4" s="735"/>
      <c r="LOM4" s="735"/>
      <c r="LON4" s="735"/>
      <c r="LOO4" s="735"/>
      <c r="LOP4" s="735"/>
      <c r="LOQ4" s="735"/>
      <c r="LOR4" s="735"/>
      <c r="LOS4" s="735"/>
      <c r="LOT4" s="735"/>
      <c r="LOU4" s="735"/>
      <c r="LOV4" s="735"/>
      <c r="LOW4" s="735"/>
      <c r="LOX4" s="735"/>
      <c r="LOY4" s="735"/>
      <c r="LOZ4" s="735"/>
      <c r="LPA4" s="735"/>
      <c r="LPB4" s="735"/>
      <c r="LPC4" s="735"/>
      <c r="LPD4" s="735"/>
      <c r="LPE4" s="735"/>
      <c r="LPF4" s="735"/>
      <c r="LPG4" s="735"/>
      <c r="LPH4" s="735"/>
      <c r="LPI4" s="735"/>
      <c r="LPJ4" s="735"/>
      <c r="LPK4" s="735"/>
      <c r="LPL4" s="735"/>
      <c r="LPM4" s="735"/>
      <c r="LPN4" s="735"/>
      <c r="LPO4" s="735"/>
      <c r="LPP4" s="735"/>
      <c r="LPQ4" s="735"/>
      <c r="LPR4" s="735"/>
      <c r="LPS4" s="735"/>
      <c r="LPT4" s="735"/>
      <c r="LPU4" s="735"/>
      <c r="LPV4" s="735"/>
      <c r="LPW4" s="735"/>
      <c r="LPX4" s="735"/>
      <c r="LPY4" s="735"/>
      <c r="LPZ4" s="735"/>
      <c r="LQA4" s="735"/>
      <c r="LQB4" s="735"/>
      <c r="LQC4" s="735"/>
      <c r="LQD4" s="735"/>
      <c r="LQE4" s="735"/>
      <c r="LQF4" s="735"/>
      <c r="LQG4" s="735"/>
      <c r="LQH4" s="735"/>
      <c r="LQI4" s="735"/>
      <c r="LQJ4" s="735"/>
      <c r="LQK4" s="735"/>
      <c r="LQL4" s="735"/>
      <c r="LQM4" s="735"/>
      <c r="LQN4" s="735"/>
      <c r="LQO4" s="735"/>
      <c r="LQP4" s="735"/>
      <c r="LQQ4" s="735"/>
      <c r="LQR4" s="735"/>
      <c r="LQS4" s="735"/>
      <c r="LQT4" s="735"/>
      <c r="LQU4" s="735"/>
      <c r="LQV4" s="735"/>
      <c r="LQW4" s="735"/>
      <c r="LQX4" s="735"/>
      <c r="LQY4" s="735"/>
      <c r="LQZ4" s="735"/>
      <c r="LRA4" s="735"/>
      <c r="LRB4" s="735"/>
      <c r="LRC4" s="735"/>
      <c r="LRD4" s="735"/>
      <c r="LRE4" s="735"/>
      <c r="LRF4" s="735"/>
      <c r="LRG4" s="735"/>
      <c r="LRH4" s="735"/>
      <c r="LRI4" s="735"/>
      <c r="LRJ4" s="735"/>
      <c r="LRK4" s="735"/>
      <c r="LRL4" s="735"/>
      <c r="LRM4" s="735"/>
      <c r="LRN4" s="735"/>
      <c r="LRO4" s="735"/>
      <c r="LRP4" s="735"/>
      <c r="LRQ4" s="735"/>
      <c r="LRR4" s="735"/>
      <c r="LRS4" s="735"/>
      <c r="LRT4" s="735"/>
      <c r="LRU4" s="735"/>
      <c r="LRV4" s="735"/>
      <c r="LRW4" s="735"/>
      <c r="LRX4" s="735"/>
      <c r="LRY4" s="735"/>
      <c r="LRZ4" s="735"/>
      <c r="LSA4" s="735"/>
      <c r="LSB4" s="735"/>
      <c r="LSC4" s="735"/>
      <c r="LSD4" s="735"/>
      <c r="LSE4" s="735"/>
      <c r="LSF4" s="735"/>
      <c r="LSG4" s="735"/>
      <c r="LSH4" s="735"/>
      <c r="LSI4" s="735"/>
      <c r="LSJ4" s="735"/>
      <c r="LSK4" s="735"/>
      <c r="LSL4" s="735"/>
      <c r="LSM4" s="735"/>
      <c r="LSN4" s="735"/>
      <c r="LSO4" s="735"/>
      <c r="LSP4" s="735"/>
      <c r="LSQ4" s="735"/>
      <c r="LSR4" s="735"/>
      <c r="LSS4" s="735"/>
      <c r="LST4" s="735"/>
      <c r="LSU4" s="735"/>
      <c r="LSV4" s="735"/>
      <c r="LSW4" s="735"/>
      <c r="LSX4" s="735"/>
      <c r="LSY4" s="735"/>
      <c r="LSZ4" s="735"/>
      <c r="LTA4" s="735"/>
      <c r="LTB4" s="735"/>
      <c r="LTC4" s="735"/>
      <c r="LTD4" s="735"/>
      <c r="LTE4" s="735"/>
      <c r="LTF4" s="735"/>
      <c r="LTG4" s="735"/>
      <c r="LTH4" s="735"/>
      <c r="LTI4" s="735"/>
      <c r="LTJ4" s="735"/>
      <c r="LTK4" s="735"/>
      <c r="LTL4" s="735"/>
      <c r="LTM4" s="735"/>
      <c r="LTN4" s="735"/>
      <c r="LTO4" s="735"/>
      <c r="LTP4" s="735"/>
      <c r="LTQ4" s="735"/>
      <c r="LTR4" s="735"/>
      <c r="LTS4" s="735"/>
      <c r="LTT4" s="735"/>
      <c r="LTU4" s="735"/>
      <c r="LTV4" s="735"/>
      <c r="LTW4" s="735"/>
      <c r="LTX4" s="735"/>
      <c r="LTY4" s="735"/>
      <c r="LTZ4" s="735"/>
      <c r="LUA4" s="735"/>
      <c r="LUB4" s="735"/>
      <c r="LUC4" s="735"/>
      <c r="LUD4" s="735"/>
      <c r="LUE4" s="735"/>
      <c r="LUF4" s="735"/>
      <c r="LUG4" s="735"/>
      <c r="LUH4" s="735"/>
      <c r="LUI4" s="735"/>
      <c r="LUJ4" s="735"/>
      <c r="LUK4" s="735"/>
      <c r="LUL4" s="735"/>
      <c r="LUM4" s="735"/>
      <c r="LUN4" s="735"/>
      <c r="LUO4" s="735"/>
      <c r="LUP4" s="735"/>
      <c r="LUQ4" s="735"/>
      <c r="LUR4" s="735"/>
      <c r="LUS4" s="735"/>
      <c r="LUT4" s="735"/>
      <c r="LUU4" s="735"/>
      <c r="LUV4" s="735"/>
      <c r="LUW4" s="735"/>
      <c r="LUX4" s="735"/>
      <c r="LUY4" s="735"/>
      <c r="LUZ4" s="735"/>
      <c r="LVA4" s="735"/>
      <c r="LVB4" s="735"/>
      <c r="LVC4" s="735"/>
      <c r="LVD4" s="735"/>
      <c r="LVE4" s="735"/>
      <c r="LVF4" s="735"/>
      <c r="LVG4" s="735"/>
      <c r="LVH4" s="735"/>
      <c r="LVI4" s="735"/>
      <c r="LVJ4" s="735"/>
      <c r="LVK4" s="735"/>
      <c r="LVL4" s="735"/>
      <c r="LVM4" s="735"/>
      <c r="LVN4" s="735"/>
      <c r="LVO4" s="735"/>
      <c r="LVP4" s="735"/>
      <c r="LVQ4" s="735"/>
      <c r="LVR4" s="735"/>
      <c r="LVS4" s="735"/>
      <c r="LVT4" s="735"/>
      <c r="LVU4" s="735"/>
      <c r="LVV4" s="735"/>
      <c r="LVW4" s="735"/>
      <c r="LVX4" s="735"/>
      <c r="LVY4" s="735"/>
      <c r="LVZ4" s="735"/>
      <c r="LWA4" s="735"/>
      <c r="LWB4" s="735"/>
      <c r="LWC4" s="735"/>
      <c r="LWD4" s="735"/>
      <c r="LWE4" s="735"/>
      <c r="LWF4" s="735"/>
      <c r="LWG4" s="735"/>
      <c r="LWH4" s="735"/>
      <c r="LWI4" s="735"/>
      <c r="LWJ4" s="735"/>
      <c r="LWK4" s="735"/>
      <c r="LWL4" s="735"/>
      <c r="LWM4" s="735"/>
      <c r="LWN4" s="735"/>
      <c r="LWO4" s="735"/>
      <c r="LWP4" s="735"/>
      <c r="LWQ4" s="735"/>
      <c r="LWR4" s="735"/>
      <c r="LWS4" s="735"/>
      <c r="LWT4" s="735"/>
      <c r="LWU4" s="735"/>
      <c r="LWV4" s="735"/>
      <c r="LWW4" s="735"/>
      <c r="LWX4" s="735"/>
      <c r="LWY4" s="735"/>
      <c r="LWZ4" s="735"/>
      <c r="LXA4" s="735"/>
      <c r="LXB4" s="735"/>
      <c r="LXC4" s="735"/>
      <c r="LXD4" s="735"/>
      <c r="LXE4" s="735"/>
      <c r="LXF4" s="735"/>
      <c r="LXG4" s="735"/>
      <c r="LXH4" s="735"/>
      <c r="LXI4" s="735"/>
      <c r="LXJ4" s="735"/>
      <c r="LXK4" s="735"/>
      <c r="LXL4" s="735"/>
      <c r="LXM4" s="735"/>
      <c r="LXN4" s="735"/>
      <c r="LXO4" s="735"/>
      <c r="LXP4" s="735"/>
      <c r="LXQ4" s="735"/>
      <c r="LXR4" s="735"/>
      <c r="LXS4" s="735"/>
      <c r="LXT4" s="735"/>
      <c r="LXU4" s="735"/>
      <c r="LXV4" s="735"/>
      <c r="LXW4" s="735"/>
      <c r="LXX4" s="735"/>
      <c r="LXY4" s="735"/>
      <c r="LXZ4" s="735"/>
      <c r="LYA4" s="735"/>
      <c r="LYB4" s="735"/>
      <c r="LYC4" s="735"/>
      <c r="LYD4" s="735"/>
      <c r="LYE4" s="735"/>
      <c r="LYF4" s="735"/>
      <c r="LYG4" s="735"/>
      <c r="LYH4" s="735"/>
      <c r="LYI4" s="735"/>
      <c r="LYJ4" s="735"/>
      <c r="LYK4" s="735"/>
      <c r="LYL4" s="735"/>
      <c r="LYM4" s="735"/>
      <c r="LYN4" s="735"/>
      <c r="LYO4" s="735"/>
      <c r="LYP4" s="735"/>
      <c r="LYQ4" s="735"/>
      <c r="LYR4" s="735"/>
      <c r="LYS4" s="735"/>
      <c r="LYT4" s="735"/>
      <c r="LYU4" s="735"/>
      <c r="LYV4" s="735"/>
      <c r="LYW4" s="735"/>
      <c r="LYX4" s="735"/>
      <c r="LYY4" s="735"/>
      <c r="LYZ4" s="735"/>
      <c r="LZA4" s="735"/>
      <c r="LZB4" s="735"/>
      <c r="LZC4" s="735"/>
      <c r="LZD4" s="735"/>
      <c r="LZE4" s="735"/>
      <c r="LZF4" s="735"/>
      <c r="LZG4" s="735"/>
      <c r="LZH4" s="735"/>
      <c r="LZI4" s="735"/>
      <c r="LZJ4" s="735"/>
      <c r="LZK4" s="735"/>
      <c r="LZL4" s="735"/>
      <c r="LZM4" s="735"/>
      <c r="LZN4" s="735"/>
      <c r="LZO4" s="735"/>
      <c r="LZP4" s="735"/>
      <c r="LZQ4" s="735"/>
      <c r="LZR4" s="735"/>
      <c r="LZS4" s="735"/>
      <c r="LZT4" s="735"/>
      <c r="LZU4" s="735"/>
      <c r="LZV4" s="735"/>
      <c r="LZW4" s="735"/>
      <c r="LZX4" s="735"/>
      <c r="LZY4" s="735"/>
      <c r="LZZ4" s="735"/>
      <c r="MAA4" s="735"/>
      <c r="MAB4" s="735"/>
      <c r="MAC4" s="735"/>
      <c r="MAD4" s="735"/>
      <c r="MAE4" s="735"/>
      <c r="MAF4" s="735"/>
      <c r="MAG4" s="735"/>
      <c r="MAH4" s="735"/>
      <c r="MAI4" s="735"/>
      <c r="MAJ4" s="735"/>
      <c r="MAK4" s="735"/>
      <c r="MAL4" s="735"/>
      <c r="MAM4" s="735"/>
      <c r="MAN4" s="735"/>
      <c r="MAO4" s="735"/>
      <c r="MAP4" s="735"/>
      <c r="MAQ4" s="735"/>
      <c r="MAR4" s="735"/>
      <c r="MAS4" s="735"/>
      <c r="MAT4" s="735"/>
      <c r="MAU4" s="735"/>
      <c r="MAV4" s="735"/>
      <c r="MAW4" s="735"/>
      <c r="MAX4" s="735"/>
      <c r="MAY4" s="735"/>
      <c r="MAZ4" s="735"/>
      <c r="MBA4" s="735"/>
      <c r="MBB4" s="735"/>
      <c r="MBC4" s="735"/>
      <c r="MBD4" s="735"/>
      <c r="MBE4" s="735"/>
      <c r="MBF4" s="735"/>
      <c r="MBG4" s="735"/>
      <c r="MBH4" s="735"/>
      <c r="MBI4" s="735"/>
      <c r="MBJ4" s="735"/>
      <c r="MBK4" s="735"/>
      <c r="MBL4" s="735"/>
      <c r="MBM4" s="735"/>
      <c r="MBN4" s="735"/>
      <c r="MBO4" s="735"/>
      <c r="MBP4" s="735"/>
      <c r="MBQ4" s="735"/>
      <c r="MBR4" s="735"/>
      <c r="MBS4" s="735"/>
      <c r="MBT4" s="735"/>
      <c r="MBU4" s="735"/>
      <c r="MBV4" s="735"/>
      <c r="MBW4" s="735"/>
      <c r="MBX4" s="735"/>
      <c r="MBY4" s="735"/>
      <c r="MBZ4" s="735"/>
      <c r="MCA4" s="735"/>
      <c r="MCB4" s="735"/>
      <c r="MCC4" s="735"/>
      <c r="MCD4" s="735"/>
      <c r="MCE4" s="735"/>
      <c r="MCF4" s="735"/>
      <c r="MCG4" s="735"/>
      <c r="MCH4" s="735"/>
      <c r="MCI4" s="735"/>
      <c r="MCJ4" s="735"/>
      <c r="MCK4" s="735"/>
      <c r="MCL4" s="735"/>
      <c r="MCM4" s="735"/>
      <c r="MCN4" s="735"/>
      <c r="MCO4" s="735"/>
      <c r="MCP4" s="735"/>
      <c r="MCQ4" s="735"/>
      <c r="MCR4" s="735"/>
      <c r="MCS4" s="735"/>
      <c r="MCT4" s="735"/>
      <c r="MCU4" s="735"/>
      <c r="MCV4" s="735"/>
      <c r="MCW4" s="735"/>
      <c r="MCX4" s="735"/>
      <c r="MCY4" s="735"/>
      <c r="MCZ4" s="735"/>
      <c r="MDA4" s="735"/>
      <c r="MDB4" s="735"/>
      <c r="MDC4" s="735"/>
      <c r="MDD4" s="735"/>
      <c r="MDE4" s="735"/>
      <c r="MDF4" s="735"/>
      <c r="MDG4" s="735"/>
      <c r="MDH4" s="735"/>
      <c r="MDI4" s="735"/>
      <c r="MDJ4" s="735"/>
      <c r="MDK4" s="735"/>
      <c r="MDL4" s="735"/>
      <c r="MDM4" s="735"/>
      <c r="MDN4" s="735"/>
      <c r="MDO4" s="735"/>
      <c r="MDP4" s="735"/>
      <c r="MDQ4" s="735"/>
      <c r="MDR4" s="735"/>
      <c r="MDS4" s="735"/>
      <c r="MDT4" s="735"/>
      <c r="MDU4" s="735"/>
      <c r="MDV4" s="735"/>
      <c r="MDW4" s="735"/>
      <c r="MDX4" s="735"/>
      <c r="MDY4" s="735"/>
      <c r="MDZ4" s="735"/>
      <c r="MEA4" s="735"/>
      <c r="MEB4" s="735"/>
      <c r="MEC4" s="735"/>
      <c r="MED4" s="735"/>
      <c r="MEE4" s="735"/>
      <c r="MEF4" s="735"/>
      <c r="MEG4" s="735"/>
      <c r="MEH4" s="735"/>
      <c r="MEI4" s="735"/>
      <c r="MEJ4" s="735"/>
      <c r="MEK4" s="735"/>
      <c r="MEL4" s="735"/>
      <c r="MEM4" s="735"/>
      <c r="MEN4" s="735"/>
      <c r="MEO4" s="735"/>
      <c r="MEP4" s="735"/>
      <c r="MEQ4" s="735"/>
      <c r="MER4" s="735"/>
      <c r="MES4" s="735"/>
      <c r="MET4" s="735"/>
      <c r="MEU4" s="735"/>
      <c r="MEV4" s="735"/>
      <c r="MEW4" s="735"/>
      <c r="MEX4" s="735"/>
      <c r="MEY4" s="735"/>
      <c r="MEZ4" s="735"/>
      <c r="MFA4" s="735"/>
      <c r="MFB4" s="735"/>
      <c r="MFC4" s="735"/>
      <c r="MFD4" s="735"/>
      <c r="MFE4" s="735"/>
      <c r="MFF4" s="735"/>
      <c r="MFG4" s="735"/>
      <c r="MFH4" s="735"/>
      <c r="MFI4" s="735"/>
      <c r="MFJ4" s="735"/>
      <c r="MFK4" s="735"/>
      <c r="MFL4" s="735"/>
      <c r="MFM4" s="735"/>
      <c r="MFN4" s="735"/>
      <c r="MFO4" s="735"/>
      <c r="MFP4" s="735"/>
      <c r="MFQ4" s="735"/>
      <c r="MFR4" s="735"/>
      <c r="MFS4" s="735"/>
      <c r="MFT4" s="735"/>
      <c r="MFU4" s="735"/>
      <c r="MFV4" s="735"/>
      <c r="MFW4" s="735"/>
      <c r="MFX4" s="735"/>
      <c r="MFY4" s="735"/>
      <c r="MFZ4" s="735"/>
      <c r="MGA4" s="735"/>
      <c r="MGB4" s="735"/>
      <c r="MGC4" s="735"/>
      <c r="MGD4" s="735"/>
      <c r="MGE4" s="735"/>
      <c r="MGF4" s="735"/>
      <c r="MGG4" s="735"/>
      <c r="MGH4" s="735"/>
      <c r="MGI4" s="735"/>
      <c r="MGJ4" s="735"/>
      <c r="MGK4" s="735"/>
      <c r="MGL4" s="735"/>
      <c r="MGM4" s="735"/>
      <c r="MGN4" s="735"/>
      <c r="MGO4" s="735"/>
      <c r="MGP4" s="735"/>
      <c r="MGQ4" s="735"/>
      <c r="MGR4" s="735"/>
      <c r="MGS4" s="735"/>
      <c r="MGT4" s="735"/>
      <c r="MGU4" s="735"/>
      <c r="MGV4" s="735"/>
      <c r="MGW4" s="735"/>
      <c r="MGX4" s="735"/>
      <c r="MGY4" s="735"/>
      <c r="MGZ4" s="735"/>
      <c r="MHA4" s="735"/>
      <c r="MHB4" s="735"/>
      <c r="MHC4" s="735"/>
      <c r="MHD4" s="735"/>
      <c r="MHE4" s="735"/>
      <c r="MHF4" s="735"/>
      <c r="MHG4" s="735"/>
      <c r="MHH4" s="735"/>
      <c r="MHI4" s="735"/>
      <c r="MHJ4" s="735"/>
      <c r="MHK4" s="735"/>
      <c r="MHL4" s="735"/>
      <c r="MHM4" s="735"/>
      <c r="MHN4" s="735"/>
      <c r="MHO4" s="735"/>
      <c r="MHP4" s="735"/>
      <c r="MHQ4" s="735"/>
      <c r="MHR4" s="735"/>
      <c r="MHS4" s="735"/>
      <c r="MHT4" s="735"/>
      <c r="MHU4" s="735"/>
      <c r="MHV4" s="735"/>
      <c r="MHW4" s="735"/>
      <c r="MHX4" s="735"/>
      <c r="MHY4" s="735"/>
      <c r="MHZ4" s="735"/>
      <c r="MIA4" s="735"/>
      <c r="MIB4" s="735"/>
      <c r="MIC4" s="735"/>
      <c r="MID4" s="735"/>
      <c r="MIE4" s="735"/>
      <c r="MIF4" s="735"/>
      <c r="MIG4" s="735"/>
      <c r="MIH4" s="735"/>
      <c r="MII4" s="735"/>
      <c r="MIJ4" s="735"/>
      <c r="MIK4" s="735"/>
      <c r="MIL4" s="735"/>
      <c r="MIM4" s="735"/>
      <c r="MIN4" s="735"/>
      <c r="MIO4" s="735"/>
      <c r="MIP4" s="735"/>
      <c r="MIQ4" s="735"/>
      <c r="MIR4" s="735"/>
      <c r="MIS4" s="735"/>
      <c r="MIT4" s="735"/>
      <c r="MIU4" s="735"/>
      <c r="MIV4" s="735"/>
      <c r="MIW4" s="735"/>
      <c r="MIX4" s="735"/>
      <c r="MIY4" s="735"/>
      <c r="MIZ4" s="735"/>
      <c r="MJA4" s="735"/>
      <c r="MJB4" s="735"/>
      <c r="MJC4" s="735"/>
      <c r="MJD4" s="735"/>
      <c r="MJE4" s="735"/>
      <c r="MJF4" s="735"/>
      <c r="MJG4" s="735"/>
      <c r="MJH4" s="735"/>
      <c r="MJI4" s="735"/>
      <c r="MJJ4" s="735"/>
      <c r="MJK4" s="735"/>
      <c r="MJL4" s="735"/>
      <c r="MJM4" s="735"/>
      <c r="MJN4" s="735"/>
      <c r="MJO4" s="735"/>
      <c r="MJP4" s="735"/>
      <c r="MJQ4" s="735"/>
      <c r="MJR4" s="735"/>
      <c r="MJS4" s="735"/>
      <c r="MJT4" s="735"/>
      <c r="MJU4" s="735"/>
      <c r="MJV4" s="735"/>
      <c r="MJW4" s="735"/>
      <c r="MJX4" s="735"/>
      <c r="MJY4" s="735"/>
      <c r="MJZ4" s="735"/>
      <c r="MKA4" s="735"/>
      <c r="MKB4" s="735"/>
      <c r="MKC4" s="735"/>
      <c r="MKD4" s="735"/>
      <c r="MKE4" s="735"/>
      <c r="MKF4" s="735"/>
      <c r="MKG4" s="735"/>
      <c r="MKH4" s="735"/>
      <c r="MKI4" s="735"/>
      <c r="MKJ4" s="735"/>
      <c r="MKK4" s="735"/>
      <c r="MKL4" s="735"/>
      <c r="MKM4" s="735"/>
      <c r="MKN4" s="735"/>
      <c r="MKO4" s="735"/>
      <c r="MKP4" s="735"/>
      <c r="MKQ4" s="735"/>
      <c r="MKR4" s="735"/>
      <c r="MKS4" s="735"/>
      <c r="MKT4" s="735"/>
      <c r="MKU4" s="735"/>
      <c r="MKV4" s="735"/>
      <c r="MKW4" s="735"/>
      <c r="MKX4" s="735"/>
      <c r="MKY4" s="735"/>
      <c r="MKZ4" s="735"/>
      <c r="MLA4" s="735"/>
      <c r="MLB4" s="735"/>
      <c r="MLC4" s="735"/>
      <c r="MLD4" s="735"/>
      <c r="MLE4" s="735"/>
      <c r="MLF4" s="735"/>
      <c r="MLG4" s="735"/>
      <c r="MLH4" s="735"/>
      <c r="MLI4" s="735"/>
      <c r="MLJ4" s="735"/>
      <c r="MLK4" s="735"/>
      <c r="MLL4" s="735"/>
      <c r="MLM4" s="735"/>
      <c r="MLN4" s="735"/>
      <c r="MLO4" s="735"/>
      <c r="MLP4" s="735"/>
      <c r="MLQ4" s="735"/>
      <c r="MLR4" s="735"/>
      <c r="MLS4" s="735"/>
      <c r="MLT4" s="735"/>
      <c r="MLU4" s="735"/>
      <c r="MLV4" s="735"/>
      <c r="MLW4" s="735"/>
      <c r="MLX4" s="735"/>
      <c r="MLY4" s="735"/>
      <c r="MLZ4" s="735"/>
      <c r="MMA4" s="735"/>
      <c r="MMB4" s="735"/>
      <c r="MMC4" s="735"/>
      <c r="MMD4" s="735"/>
      <c r="MME4" s="735"/>
      <c r="MMF4" s="735"/>
      <c r="MMG4" s="735"/>
      <c r="MMH4" s="735"/>
      <c r="MMI4" s="735"/>
      <c r="MMJ4" s="735"/>
      <c r="MMK4" s="735"/>
      <c r="MML4" s="735"/>
      <c r="MMM4" s="735"/>
      <c r="MMN4" s="735"/>
      <c r="MMO4" s="735"/>
      <c r="MMP4" s="735"/>
      <c r="MMQ4" s="735"/>
      <c r="MMR4" s="735"/>
      <c r="MMS4" s="735"/>
      <c r="MMT4" s="735"/>
      <c r="MMU4" s="735"/>
      <c r="MMV4" s="735"/>
      <c r="MMW4" s="735"/>
      <c r="MMX4" s="735"/>
      <c r="MMY4" s="735"/>
      <c r="MMZ4" s="735"/>
      <c r="MNA4" s="735"/>
      <c r="MNB4" s="735"/>
      <c r="MNC4" s="735"/>
      <c r="MND4" s="735"/>
      <c r="MNE4" s="735"/>
      <c r="MNF4" s="735"/>
      <c r="MNG4" s="735"/>
      <c r="MNH4" s="735"/>
      <c r="MNI4" s="735"/>
      <c r="MNJ4" s="735"/>
      <c r="MNK4" s="735"/>
      <c r="MNL4" s="735"/>
      <c r="MNM4" s="735"/>
      <c r="MNN4" s="735"/>
      <c r="MNO4" s="735"/>
      <c r="MNP4" s="735"/>
      <c r="MNQ4" s="735"/>
      <c r="MNR4" s="735"/>
      <c r="MNS4" s="735"/>
      <c r="MNT4" s="735"/>
      <c r="MNU4" s="735"/>
      <c r="MNV4" s="735"/>
      <c r="MNW4" s="735"/>
      <c r="MNX4" s="735"/>
      <c r="MNY4" s="735"/>
      <c r="MNZ4" s="735"/>
      <c r="MOA4" s="735"/>
      <c r="MOB4" s="735"/>
      <c r="MOC4" s="735"/>
      <c r="MOD4" s="735"/>
      <c r="MOE4" s="735"/>
      <c r="MOF4" s="735"/>
      <c r="MOG4" s="735"/>
      <c r="MOH4" s="735"/>
      <c r="MOI4" s="735"/>
      <c r="MOJ4" s="735"/>
      <c r="MOK4" s="735"/>
      <c r="MOL4" s="735"/>
      <c r="MOM4" s="735"/>
      <c r="MON4" s="735"/>
      <c r="MOO4" s="735"/>
      <c r="MOP4" s="735"/>
      <c r="MOQ4" s="735"/>
      <c r="MOR4" s="735"/>
      <c r="MOS4" s="735"/>
      <c r="MOT4" s="735"/>
      <c r="MOU4" s="735"/>
      <c r="MOV4" s="735"/>
      <c r="MOW4" s="735"/>
      <c r="MOX4" s="735"/>
      <c r="MOY4" s="735"/>
      <c r="MOZ4" s="735"/>
      <c r="MPA4" s="735"/>
      <c r="MPB4" s="735"/>
      <c r="MPC4" s="735"/>
      <c r="MPD4" s="735"/>
      <c r="MPE4" s="735"/>
      <c r="MPF4" s="735"/>
      <c r="MPG4" s="735"/>
      <c r="MPH4" s="735"/>
      <c r="MPI4" s="735"/>
      <c r="MPJ4" s="735"/>
      <c r="MPK4" s="735"/>
      <c r="MPL4" s="735"/>
      <c r="MPM4" s="735"/>
      <c r="MPN4" s="735"/>
      <c r="MPO4" s="735"/>
      <c r="MPP4" s="735"/>
      <c r="MPQ4" s="735"/>
      <c r="MPR4" s="735"/>
      <c r="MPS4" s="735"/>
      <c r="MPT4" s="735"/>
      <c r="MPU4" s="735"/>
      <c r="MPV4" s="735"/>
      <c r="MPW4" s="735"/>
      <c r="MPX4" s="735"/>
      <c r="MPY4" s="735"/>
      <c r="MPZ4" s="735"/>
      <c r="MQA4" s="735"/>
      <c r="MQB4" s="735"/>
      <c r="MQC4" s="735"/>
      <c r="MQD4" s="735"/>
      <c r="MQE4" s="735"/>
      <c r="MQF4" s="735"/>
      <c r="MQG4" s="735"/>
      <c r="MQH4" s="735"/>
      <c r="MQI4" s="735"/>
      <c r="MQJ4" s="735"/>
      <c r="MQK4" s="735"/>
      <c r="MQL4" s="735"/>
      <c r="MQM4" s="735"/>
      <c r="MQN4" s="735"/>
      <c r="MQO4" s="735"/>
      <c r="MQP4" s="735"/>
      <c r="MQQ4" s="735"/>
      <c r="MQR4" s="735"/>
      <c r="MQS4" s="735"/>
      <c r="MQT4" s="735"/>
      <c r="MQU4" s="735"/>
      <c r="MQV4" s="735"/>
      <c r="MQW4" s="735"/>
      <c r="MQX4" s="735"/>
      <c r="MQY4" s="735"/>
      <c r="MQZ4" s="735"/>
      <c r="MRA4" s="735"/>
      <c r="MRB4" s="735"/>
      <c r="MRC4" s="735"/>
      <c r="MRD4" s="735"/>
      <c r="MRE4" s="735"/>
      <c r="MRF4" s="735"/>
      <c r="MRG4" s="735"/>
      <c r="MRH4" s="735"/>
      <c r="MRI4" s="735"/>
      <c r="MRJ4" s="735"/>
      <c r="MRK4" s="735"/>
      <c r="MRL4" s="735"/>
      <c r="MRM4" s="735"/>
      <c r="MRN4" s="735"/>
      <c r="MRO4" s="735"/>
      <c r="MRP4" s="735"/>
      <c r="MRQ4" s="735"/>
      <c r="MRR4" s="735"/>
      <c r="MRS4" s="735"/>
      <c r="MRT4" s="735"/>
      <c r="MRU4" s="735"/>
      <c r="MRV4" s="735"/>
      <c r="MRW4" s="735"/>
      <c r="MRX4" s="735"/>
      <c r="MRY4" s="735"/>
      <c r="MRZ4" s="735"/>
      <c r="MSA4" s="735"/>
      <c r="MSB4" s="735"/>
      <c r="MSC4" s="735"/>
      <c r="MSD4" s="735"/>
      <c r="MSE4" s="735"/>
      <c r="MSF4" s="735"/>
      <c r="MSG4" s="735"/>
      <c r="MSH4" s="735"/>
      <c r="MSI4" s="735"/>
      <c r="MSJ4" s="735"/>
      <c r="MSK4" s="735"/>
      <c r="MSL4" s="735"/>
      <c r="MSM4" s="735"/>
      <c r="MSN4" s="735"/>
      <c r="MSO4" s="735"/>
      <c r="MSP4" s="735"/>
      <c r="MSQ4" s="735"/>
      <c r="MSR4" s="735"/>
      <c r="MSS4" s="735"/>
      <c r="MST4" s="735"/>
      <c r="MSU4" s="735"/>
      <c r="MSV4" s="735"/>
      <c r="MSW4" s="735"/>
      <c r="MSX4" s="735"/>
      <c r="MSY4" s="735"/>
      <c r="MSZ4" s="735"/>
      <c r="MTA4" s="735"/>
      <c r="MTB4" s="735"/>
      <c r="MTC4" s="735"/>
      <c r="MTD4" s="735"/>
      <c r="MTE4" s="735"/>
      <c r="MTF4" s="735"/>
      <c r="MTG4" s="735"/>
      <c r="MTH4" s="735"/>
      <c r="MTI4" s="735"/>
      <c r="MTJ4" s="735"/>
      <c r="MTK4" s="735"/>
      <c r="MTL4" s="735"/>
      <c r="MTM4" s="735"/>
      <c r="MTN4" s="735"/>
      <c r="MTO4" s="735"/>
      <c r="MTP4" s="735"/>
      <c r="MTQ4" s="735"/>
      <c r="MTR4" s="735"/>
      <c r="MTS4" s="735"/>
      <c r="MTT4" s="735"/>
      <c r="MTU4" s="735"/>
      <c r="MTV4" s="735"/>
      <c r="MTW4" s="735"/>
      <c r="MTX4" s="735"/>
      <c r="MTY4" s="735"/>
      <c r="MTZ4" s="735"/>
      <c r="MUA4" s="735"/>
      <c r="MUB4" s="735"/>
      <c r="MUC4" s="735"/>
      <c r="MUD4" s="735"/>
      <c r="MUE4" s="735"/>
      <c r="MUF4" s="735"/>
      <c r="MUG4" s="735"/>
      <c r="MUH4" s="735"/>
      <c r="MUI4" s="735"/>
      <c r="MUJ4" s="735"/>
      <c r="MUK4" s="735"/>
      <c r="MUL4" s="735"/>
      <c r="MUM4" s="735"/>
      <c r="MUN4" s="735"/>
      <c r="MUO4" s="735"/>
      <c r="MUP4" s="735"/>
      <c r="MUQ4" s="735"/>
      <c r="MUR4" s="735"/>
      <c r="MUS4" s="735"/>
      <c r="MUT4" s="735"/>
      <c r="MUU4" s="735"/>
      <c r="MUV4" s="735"/>
      <c r="MUW4" s="735"/>
      <c r="MUX4" s="735"/>
      <c r="MUY4" s="735"/>
      <c r="MUZ4" s="735"/>
      <c r="MVA4" s="735"/>
      <c r="MVB4" s="735"/>
      <c r="MVC4" s="735"/>
      <c r="MVD4" s="735"/>
      <c r="MVE4" s="735"/>
      <c r="MVF4" s="735"/>
      <c r="MVG4" s="735"/>
      <c r="MVH4" s="735"/>
      <c r="MVI4" s="735"/>
      <c r="MVJ4" s="735"/>
      <c r="MVK4" s="735"/>
      <c r="MVL4" s="735"/>
      <c r="MVM4" s="735"/>
      <c r="MVN4" s="735"/>
      <c r="MVO4" s="735"/>
      <c r="MVP4" s="735"/>
      <c r="MVQ4" s="735"/>
      <c r="MVR4" s="735"/>
      <c r="MVS4" s="735"/>
      <c r="MVT4" s="735"/>
      <c r="MVU4" s="735"/>
      <c r="MVV4" s="735"/>
      <c r="MVW4" s="735"/>
      <c r="MVX4" s="735"/>
      <c r="MVY4" s="735"/>
      <c r="MVZ4" s="735"/>
      <c r="MWA4" s="735"/>
      <c r="MWB4" s="735"/>
      <c r="MWC4" s="735"/>
      <c r="MWD4" s="735"/>
      <c r="MWE4" s="735"/>
      <c r="MWF4" s="735"/>
      <c r="MWG4" s="735"/>
      <c r="MWH4" s="735"/>
      <c r="MWI4" s="735"/>
      <c r="MWJ4" s="735"/>
      <c r="MWK4" s="735"/>
      <c r="MWL4" s="735"/>
      <c r="MWM4" s="735"/>
      <c r="MWN4" s="735"/>
      <c r="MWO4" s="735"/>
      <c r="MWP4" s="735"/>
      <c r="MWQ4" s="735"/>
      <c r="MWR4" s="735"/>
      <c r="MWS4" s="735"/>
      <c r="MWT4" s="735"/>
      <c r="MWU4" s="735"/>
      <c r="MWV4" s="735"/>
      <c r="MWW4" s="735"/>
      <c r="MWX4" s="735"/>
      <c r="MWY4" s="735"/>
      <c r="MWZ4" s="735"/>
      <c r="MXA4" s="735"/>
      <c r="MXB4" s="735"/>
      <c r="MXC4" s="735"/>
      <c r="MXD4" s="735"/>
      <c r="MXE4" s="735"/>
      <c r="MXF4" s="735"/>
      <c r="MXG4" s="735"/>
      <c r="MXH4" s="735"/>
      <c r="MXI4" s="735"/>
      <c r="MXJ4" s="735"/>
      <c r="MXK4" s="735"/>
      <c r="MXL4" s="735"/>
      <c r="MXM4" s="735"/>
      <c r="MXN4" s="735"/>
      <c r="MXO4" s="735"/>
      <c r="MXP4" s="735"/>
      <c r="MXQ4" s="735"/>
      <c r="MXR4" s="735"/>
      <c r="MXS4" s="735"/>
      <c r="MXT4" s="735"/>
      <c r="MXU4" s="735"/>
      <c r="MXV4" s="735"/>
      <c r="MXW4" s="735"/>
      <c r="MXX4" s="735"/>
      <c r="MXY4" s="735"/>
      <c r="MXZ4" s="735"/>
      <c r="MYA4" s="735"/>
      <c r="MYB4" s="735"/>
      <c r="MYC4" s="735"/>
      <c r="MYD4" s="735"/>
      <c r="MYE4" s="735"/>
      <c r="MYF4" s="735"/>
      <c r="MYG4" s="735"/>
      <c r="MYH4" s="735"/>
      <c r="MYI4" s="735"/>
      <c r="MYJ4" s="735"/>
      <c r="MYK4" s="735"/>
      <c r="MYL4" s="735"/>
      <c r="MYM4" s="735"/>
      <c r="MYN4" s="735"/>
      <c r="MYO4" s="735"/>
      <c r="MYP4" s="735"/>
      <c r="MYQ4" s="735"/>
      <c r="MYR4" s="735"/>
      <c r="MYS4" s="735"/>
      <c r="MYT4" s="735"/>
      <c r="MYU4" s="735"/>
      <c r="MYV4" s="735"/>
      <c r="MYW4" s="735"/>
      <c r="MYX4" s="735"/>
      <c r="MYY4" s="735"/>
      <c r="MYZ4" s="735"/>
      <c r="MZA4" s="735"/>
      <c r="MZB4" s="735"/>
      <c r="MZC4" s="735"/>
      <c r="MZD4" s="735"/>
      <c r="MZE4" s="735"/>
      <c r="MZF4" s="735"/>
      <c r="MZG4" s="735"/>
      <c r="MZH4" s="735"/>
      <c r="MZI4" s="735"/>
      <c r="MZJ4" s="735"/>
      <c r="MZK4" s="735"/>
      <c r="MZL4" s="735"/>
      <c r="MZM4" s="735"/>
      <c r="MZN4" s="735"/>
      <c r="MZO4" s="735"/>
      <c r="MZP4" s="735"/>
      <c r="MZQ4" s="735"/>
      <c r="MZR4" s="735"/>
      <c r="MZS4" s="735"/>
      <c r="MZT4" s="735"/>
      <c r="MZU4" s="735"/>
      <c r="MZV4" s="735"/>
      <c r="MZW4" s="735"/>
      <c r="MZX4" s="735"/>
      <c r="MZY4" s="735"/>
      <c r="MZZ4" s="735"/>
      <c r="NAA4" s="735"/>
      <c r="NAB4" s="735"/>
      <c r="NAC4" s="735"/>
      <c r="NAD4" s="735"/>
      <c r="NAE4" s="735"/>
      <c r="NAF4" s="735"/>
      <c r="NAG4" s="735"/>
      <c r="NAH4" s="735"/>
      <c r="NAI4" s="735"/>
      <c r="NAJ4" s="735"/>
      <c r="NAK4" s="735"/>
      <c r="NAL4" s="735"/>
      <c r="NAM4" s="735"/>
      <c r="NAN4" s="735"/>
      <c r="NAO4" s="735"/>
      <c r="NAP4" s="735"/>
      <c r="NAQ4" s="735"/>
      <c r="NAR4" s="735"/>
      <c r="NAS4" s="735"/>
      <c r="NAT4" s="735"/>
      <c r="NAU4" s="735"/>
      <c r="NAV4" s="735"/>
      <c r="NAW4" s="735"/>
      <c r="NAX4" s="735"/>
      <c r="NAY4" s="735"/>
      <c r="NAZ4" s="735"/>
      <c r="NBA4" s="735"/>
      <c r="NBB4" s="735"/>
      <c r="NBC4" s="735"/>
      <c r="NBD4" s="735"/>
      <c r="NBE4" s="735"/>
      <c r="NBF4" s="735"/>
      <c r="NBG4" s="735"/>
      <c r="NBH4" s="735"/>
      <c r="NBI4" s="735"/>
      <c r="NBJ4" s="735"/>
      <c r="NBK4" s="735"/>
      <c r="NBL4" s="735"/>
      <c r="NBM4" s="735"/>
      <c r="NBN4" s="735"/>
      <c r="NBO4" s="735"/>
      <c r="NBP4" s="735"/>
      <c r="NBQ4" s="735"/>
      <c r="NBR4" s="735"/>
      <c r="NBS4" s="735"/>
      <c r="NBT4" s="735"/>
      <c r="NBU4" s="735"/>
      <c r="NBV4" s="735"/>
      <c r="NBW4" s="735"/>
      <c r="NBX4" s="735"/>
      <c r="NBY4" s="735"/>
      <c r="NBZ4" s="735"/>
      <c r="NCA4" s="735"/>
      <c r="NCB4" s="735"/>
      <c r="NCC4" s="735"/>
      <c r="NCD4" s="735"/>
      <c r="NCE4" s="735"/>
      <c r="NCF4" s="735"/>
      <c r="NCG4" s="735"/>
      <c r="NCH4" s="735"/>
      <c r="NCI4" s="735"/>
      <c r="NCJ4" s="735"/>
      <c r="NCK4" s="735"/>
      <c r="NCL4" s="735"/>
      <c r="NCM4" s="735"/>
      <c r="NCN4" s="735"/>
      <c r="NCO4" s="735"/>
      <c r="NCP4" s="735"/>
      <c r="NCQ4" s="735"/>
      <c r="NCR4" s="735"/>
      <c r="NCS4" s="735"/>
      <c r="NCT4" s="735"/>
      <c r="NCU4" s="735"/>
      <c r="NCV4" s="735"/>
      <c r="NCW4" s="735"/>
      <c r="NCX4" s="735"/>
      <c r="NCY4" s="735"/>
      <c r="NCZ4" s="735"/>
      <c r="NDA4" s="735"/>
      <c r="NDB4" s="735"/>
      <c r="NDC4" s="735"/>
      <c r="NDD4" s="735"/>
      <c r="NDE4" s="735"/>
      <c r="NDF4" s="735"/>
      <c r="NDG4" s="735"/>
      <c r="NDH4" s="735"/>
      <c r="NDI4" s="735"/>
      <c r="NDJ4" s="735"/>
      <c r="NDK4" s="735"/>
      <c r="NDL4" s="735"/>
      <c r="NDM4" s="735"/>
      <c r="NDN4" s="735"/>
      <c r="NDO4" s="735"/>
      <c r="NDP4" s="735"/>
      <c r="NDQ4" s="735"/>
      <c r="NDR4" s="735"/>
      <c r="NDS4" s="735"/>
      <c r="NDT4" s="735"/>
      <c r="NDU4" s="735"/>
      <c r="NDV4" s="735"/>
      <c r="NDW4" s="735"/>
      <c r="NDX4" s="735"/>
      <c r="NDY4" s="735"/>
      <c r="NDZ4" s="735"/>
      <c r="NEA4" s="735"/>
      <c r="NEB4" s="735"/>
      <c r="NEC4" s="735"/>
      <c r="NED4" s="735"/>
      <c r="NEE4" s="735"/>
      <c r="NEF4" s="735"/>
      <c r="NEG4" s="735"/>
      <c r="NEH4" s="735"/>
      <c r="NEI4" s="735"/>
      <c r="NEJ4" s="735"/>
      <c r="NEK4" s="735"/>
      <c r="NEL4" s="735"/>
      <c r="NEM4" s="735"/>
      <c r="NEN4" s="735"/>
      <c r="NEO4" s="735"/>
      <c r="NEP4" s="735"/>
      <c r="NEQ4" s="735"/>
      <c r="NER4" s="735"/>
      <c r="NES4" s="735"/>
      <c r="NET4" s="735"/>
      <c r="NEU4" s="735"/>
      <c r="NEV4" s="735"/>
      <c r="NEW4" s="735"/>
      <c r="NEX4" s="735"/>
      <c r="NEY4" s="735"/>
      <c r="NEZ4" s="735"/>
      <c r="NFA4" s="735"/>
      <c r="NFB4" s="735"/>
      <c r="NFC4" s="735"/>
      <c r="NFD4" s="735"/>
      <c r="NFE4" s="735"/>
      <c r="NFF4" s="735"/>
      <c r="NFG4" s="735"/>
      <c r="NFH4" s="735"/>
      <c r="NFI4" s="735"/>
      <c r="NFJ4" s="735"/>
      <c r="NFK4" s="735"/>
      <c r="NFL4" s="735"/>
      <c r="NFM4" s="735"/>
      <c r="NFN4" s="735"/>
      <c r="NFO4" s="735"/>
      <c r="NFP4" s="735"/>
      <c r="NFQ4" s="735"/>
      <c r="NFR4" s="735"/>
      <c r="NFS4" s="735"/>
      <c r="NFT4" s="735"/>
      <c r="NFU4" s="735"/>
      <c r="NFV4" s="735"/>
      <c r="NFW4" s="735"/>
      <c r="NFX4" s="735"/>
      <c r="NFY4" s="735"/>
      <c r="NFZ4" s="735"/>
      <c r="NGA4" s="735"/>
      <c r="NGB4" s="735"/>
      <c r="NGC4" s="735"/>
      <c r="NGD4" s="735"/>
      <c r="NGE4" s="735"/>
      <c r="NGF4" s="735"/>
      <c r="NGG4" s="735"/>
      <c r="NGH4" s="735"/>
      <c r="NGI4" s="735"/>
      <c r="NGJ4" s="735"/>
      <c r="NGK4" s="735"/>
      <c r="NGL4" s="735"/>
      <c r="NGM4" s="735"/>
      <c r="NGN4" s="735"/>
      <c r="NGO4" s="735"/>
      <c r="NGP4" s="735"/>
      <c r="NGQ4" s="735"/>
      <c r="NGR4" s="735"/>
      <c r="NGS4" s="735"/>
      <c r="NGT4" s="735"/>
      <c r="NGU4" s="735"/>
      <c r="NGV4" s="735"/>
      <c r="NGW4" s="735"/>
      <c r="NGX4" s="735"/>
      <c r="NGY4" s="735"/>
      <c r="NGZ4" s="735"/>
      <c r="NHA4" s="735"/>
      <c r="NHB4" s="735"/>
      <c r="NHC4" s="735"/>
      <c r="NHD4" s="735"/>
      <c r="NHE4" s="735"/>
      <c r="NHF4" s="735"/>
      <c r="NHG4" s="735"/>
      <c r="NHH4" s="735"/>
      <c r="NHI4" s="735"/>
      <c r="NHJ4" s="735"/>
      <c r="NHK4" s="735"/>
      <c r="NHL4" s="735"/>
      <c r="NHM4" s="735"/>
      <c r="NHN4" s="735"/>
      <c r="NHO4" s="735"/>
      <c r="NHP4" s="735"/>
      <c r="NHQ4" s="735"/>
      <c r="NHR4" s="735"/>
      <c r="NHS4" s="735"/>
      <c r="NHT4" s="735"/>
      <c r="NHU4" s="735"/>
      <c r="NHV4" s="735"/>
      <c r="NHW4" s="735"/>
      <c r="NHX4" s="735"/>
      <c r="NHY4" s="735"/>
      <c r="NHZ4" s="735"/>
      <c r="NIA4" s="735"/>
      <c r="NIB4" s="735"/>
      <c r="NIC4" s="735"/>
      <c r="NID4" s="735"/>
      <c r="NIE4" s="735"/>
      <c r="NIF4" s="735"/>
      <c r="NIG4" s="735"/>
      <c r="NIH4" s="735"/>
      <c r="NII4" s="735"/>
      <c r="NIJ4" s="735"/>
      <c r="NIK4" s="735"/>
      <c r="NIL4" s="735"/>
      <c r="NIM4" s="735"/>
      <c r="NIN4" s="735"/>
      <c r="NIO4" s="735"/>
      <c r="NIP4" s="735"/>
      <c r="NIQ4" s="735"/>
      <c r="NIR4" s="735"/>
      <c r="NIS4" s="735"/>
      <c r="NIT4" s="735"/>
      <c r="NIU4" s="735"/>
      <c r="NIV4" s="735"/>
      <c r="NIW4" s="735"/>
      <c r="NIX4" s="735"/>
      <c r="NIY4" s="735"/>
      <c r="NIZ4" s="735"/>
      <c r="NJA4" s="735"/>
      <c r="NJB4" s="735"/>
      <c r="NJC4" s="735"/>
      <c r="NJD4" s="735"/>
      <c r="NJE4" s="735"/>
      <c r="NJF4" s="735"/>
      <c r="NJG4" s="735"/>
      <c r="NJH4" s="735"/>
      <c r="NJI4" s="735"/>
      <c r="NJJ4" s="735"/>
      <c r="NJK4" s="735"/>
      <c r="NJL4" s="735"/>
      <c r="NJM4" s="735"/>
      <c r="NJN4" s="735"/>
      <c r="NJO4" s="735"/>
      <c r="NJP4" s="735"/>
      <c r="NJQ4" s="735"/>
      <c r="NJR4" s="735"/>
      <c r="NJS4" s="735"/>
      <c r="NJT4" s="735"/>
      <c r="NJU4" s="735"/>
      <c r="NJV4" s="735"/>
      <c r="NJW4" s="735"/>
      <c r="NJX4" s="735"/>
      <c r="NJY4" s="735"/>
      <c r="NJZ4" s="735"/>
      <c r="NKA4" s="735"/>
      <c r="NKB4" s="735"/>
      <c r="NKC4" s="735"/>
      <c r="NKD4" s="735"/>
      <c r="NKE4" s="735"/>
      <c r="NKF4" s="735"/>
      <c r="NKG4" s="735"/>
      <c r="NKH4" s="735"/>
      <c r="NKI4" s="735"/>
      <c r="NKJ4" s="735"/>
      <c r="NKK4" s="735"/>
      <c r="NKL4" s="735"/>
      <c r="NKM4" s="735"/>
      <c r="NKN4" s="735"/>
      <c r="NKO4" s="735"/>
      <c r="NKP4" s="735"/>
      <c r="NKQ4" s="735"/>
      <c r="NKR4" s="735"/>
      <c r="NKS4" s="735"/>
      <c r="NKT4" s="735"/>
      <c r="NKU4" s="735"/>
      <c r="NKV4" s="735"/>
      <c r="NKW4" s="735"/>
      <c r="NKX4" s="735"/>
      <c r="NKY4" s="735"/>
      <c r="NKZ4" s="735"/>
      <c r="NLA4" s="735"/>
      <c r="NLB4" s="735"/>
      <c r="NLC4" s="735"/>
      <c r="NLD4" s="735"/>
      <c r="NLE4" s="735"/>
      <c r="NLF4" s="735"/>
      <c r="NLG4" s="735"/>
      <c r="NLH4" s="735"/>
      <c r="NLI4" s="735"/>
      <c r="NLJ4" s="735"/>
      <c r="NLK4" s="735"/>
      <c r="NLL4" s="735"/>
      <c r="NLM4" s="735"/>
      <c r="NLN4" s="735"/>
      <c r="NLO4" s="735"/>
      <c r="NLP4" s="735"/>
      <c r="NLQ4" s="735"/>
      <c r="NLR4" s="735"/>
      <c r="NLS4" s="735"/>
      <c r="NLT4" s="735"/>
      <c r="NLU4" s="735"/>
      <c r="NLV4" s="735"/>
      <c r="NLW4" s="735"/>
      <c r="NLX4" s="735"/>
      <c r="NLY4" s="735"/>
      <c r="NLZ4" s="735"/>
      <c r="NMA4" s="735"/>
      <c r="NMB4" s="735"/>
      <c r="NMC4" s="735"/>
      <c r="NMD4" s="735"/>
      <c r="NME4" s="735"/>
      <c r="NMF4" s="735"/>
      <c r="NMG4" s="735"/>
      <c r="NMH4" s="735"/>
      <c r="NMI4" s="735"/>
      <c r="NMJ4" s="735"/>
      <c r="NMK4" s="735"/>
      <c r="NML4" s="735"/>
      <c r="NMM4" s="735"/>
      <c r="NMN4" s="735"/>
      <c r="NMO4" s="735"/>
      <c r="NMP4" s="735"/>
      <c r="NMQ4" s="735"/>
      <c r="NMR4" s="735"/>
      <c r="NMS4" s="735"/>
      <c r="NMT4" s="735"/>
      <c r="NMU4" s="735"/>
      <c r="NMV4" s="735"/>
      <c r="NMW4" s="735"/>
      <c r="NMX4" s="735"/>
      <c r="NMY4" s="735"/>
      <c r="NMZ4" s="735"/>
      <c r="NNA4" s="735"/>
      <c r="NNB4" s="735"/>
      <c r="NNC4" s="735"/>
      <c r="NND4" s="735"/>
      <c r="NNE4" s="735"/>
      <c r="NNF4" s="735"/>
      <c r="NNG4" s="735"/>
      <c r="NNH4" s="735"/>
      <c r="NNI4" s="735"/>
      <c r="NNJ4" s="735"/>
      <c r="NNK4" s="735"/>
      <c r="NNL4" s="735"/>
      <c r="NNM4" s="735"/>
      <c r="NNN4" s="735"/>
      <c r="NNO4" s="735"/>
      <c r="NNP4" s="735"/>
      <c r="NNQ4" s="735"/>
      <c r="NNR4" s="735"/>
      <c r="NNS4" s="735"/>
      <c r="NNT4" s="735"/>
      <c r="NNU4" s="735"/>
      <c r="NNV4" s="735"/>
      <c r="NNW4" s="735"/>
      <c r="NNX4" s="735"/>
      <c r="NNY4" s="735"/>
      <c r="NNZ4" s="735"/>
      <c r="NOA4" s="735"/>
      <c r="NOB4" s="735"/>
      <c r="NOC4" s="735"/>
      <c r="NOD4" s="735"/>
      <c r="NOE4" s="735"/>
      <c r="NOF4" s="735"/>
      <c r="NOG4" s="735"/>
      <c r="NOH4" s="735"/>
      <c r="NOI4" s="735"/>
      <c r="NOJ4" s="735"/>
      <c r="NOK4" s="735"/>
      <c r="NOL4" s="735"/>
      <c r="NOM4" s="735"/>
      <c r="NON4" s="735"/>
      <c r="NOO4" s="735"/>
      <c r="NOP4" s="735"/>
      <c r="NOQ4" s="735"/>
      <c r="NOR4" s="735"/>
      <c r="NOS4" s="735"/>
      <c r="NOT4" s="735"/>
      <c r="NOU4" s="735"/>
      <c r="NOV4" s="735"/>
      <c r="NOW4" s="735"/>
      <c r="NOX4" s="735"/>
      <c r="NOY4" s="735"/>
      <c r="NOZ4" s="735"/>
      <c r="NPA4" s="735"/>
      <c r="NPB4" s="735"/>
      <c r="NPC4" s="735"/>
      <c r="NPD4" s="735"/>
      <c r="NPE4" s="735"/>
      <c r="NPF4" s="735"/>
      <c r="NPG4" s="735"/>
      <c r="NPH4" s="735"/>
      <c r="NPI4" s="735"/>
      <c r="NPJ4" s="735"/>
      <c r="NPK4" s="735"/>
      <c r="NPL4" s="735"/>
      <c r="NPM4" s="735"/>
      <c r="NPN4" s="735"/>
      <c r="NPO4" s="735"/>
      <c r="NPP4" s="735"/>
      <c r="NPQ4" s="735"/>
      <c r="NPR4" s="735"/>
      <c r="NPS4" s="735"/>
      <c r="NPT4" s="735"/>
      <c r="NPU4" s="735"/>
      <c r="NPV4" s="735"/>
      <c r="NPW4" s="735"/>
      <c r="NPX4" s="735"/>
      <c r="NPY4" s="735"/>
      <c r="NPZ4" s="735"/>
      <c r="NQA4" s="735"/>
      <c r="NQB4" s="735"/>
      <c r="NQC4" s="735"/>
      <c r="NQD4" s="735"/>
      <c r="NQE4" s="735"/>
      <c r="NQF4" s="735"/>
      <c r="NQG4" s="735"/>
      <c r="NQH4" s="735"/>
      <c r="NQI4" s="735"/>
      <c r="NQJ4" s="735"/>
      <c r="NQK4" s="735"/>
      <c r="NQL4" s="735"/>
      <c r="NQM4" s="735"/>
      <c r="NQN4" s="735"/>
      <c r="NQO4" s="735"/>
      <c r="NQP4" s="735"/>
      <c r="NQQ4" s="735"/>
      <c r="NQR4" s="735"/>
      <c r="NQS4" s="735"/>
      <c r="NQT4" s="735"/>
      <c r="NQU4" s="735"/>
      <c r="NQV4" s="735"/>
      <c r="NQW4" s="735"/>
      <c r="NQX4" s="735"/>
      <c r="NQY4" s="735"/>
      <c r="NQZ4" s="735"/>
      <c r="NRA4" s="735"/>
      <c r="NRB4" s="735"/>
      <c r="NRC4" s="735"/>
      <c r="NRD4" s="735"/>
      <c r="NRE4" s="735"/>
      <c r="NRF4" s="735"/>
      <c r="NRG4" s="735"/>
      <c r="NRH4" s="735"/>
      <c r="NRI4" s="735"/>
      <c r="NRJ4" s="735"/>
      <c r="NRK4" s="735"/>
      <c r="NRL4" s="735"/>
      <c r="NRM4" s="735"/>
      <c r="NRN4" s="735"/>
      <c r="NRO4" s="735"/>
      <c r="NRP4" s="735"/>
      <c r="NRQ4" s="735"/>
      <c r="NRR4" s="735"/>
      <c r="NRS4" s="735"/>
      <c r="NRT4" s="735"/>
      <c r="NRU4" s="735"/>
      <c r="NRV4" s="735"/>
      <c r="NRW4" s="735"/>
      <c r="NRX4" s="735"/>
      <c r="NRY4" s="735"/>
      <c r="NRZ4" s="735"/>
      <c r="NSA4" s="735"/>
      <c r="NSB4" s="735"/>
      <c r="NSC4" s="735"/>
      <c r="NSD4" s="735"/>
      <c r="NSE4" s="735"/>
      <c r="NSF4" s="735"/>
      <c r="NSG4" s="735"/>
      <c r="NSH4" s="735"/>
      <c r="NSI4" s="735"/>
      <c r="NSJ4" s="735"/>
      <c r="NSK4" s="735"/>
      <c r="NSL4" s="735"/>
      <c r="NSM4" s="735"/>
      <c r="NSN4" s="735"/>
      <c r="NSO4" s="735"/>
      <c r="NSP4" s="735"/>
      <c r="NSQ4" s="735"/>
      <c r="NSR4" s="735"/>
      <c r="NSS4" s="735"/>
      <c r="NST4" s="735"/>
      <c r="NSU4" s="735"/>
      <c r="NSV4" s="735"/>
      <c r="NSW4" s="735"/>
      <c r="NSX4" s="735"/>
      <c r="NSY4" s="735"/>
      <c r="NSZ4" s="735"/>
      <c r="NTA4" s="735"/>
      <c r="NTB4" s="735"/>
      <c r="NTC4" s="735"/>
      <c r="NTD4" s="735"/>
      <c r="NTE4" s="735"/>
      <c r="NTF4" s="735"/>
      <c r="NTG4" s="735"/>
      <c r="NTH4" s="735"/>
      <c r="NTI4" s="735"/>
      <c r="NTJ4" s="735"/>
      <c r="NTK4" s="735"/>
      <c r="NTL4" s="735"/>
      <c r="NTM4" s="735"/>
      <c r="NTN4" s="735"/>
      <c r="NTO4" s="735"/>
      <c r="NTP4" s="735"/>
      <c r="NTQ4" s="735"/>
      <c r="NTR4" s="735"/>
      <c r="NTS4" s="735"/>
      <c r="NTT4" s="735"/>
      <c r="NTU4" s="735"/>
      <c r="NTV4" s="735"/>
      <c r="NTW4" s="735"/>
      <c r="NTX4" s="735"/>
      <c r="NTY4" s="735"/>
      <c r="NTZ4" s="735"/>
      <c r="NUA4" s="735"/>
      <c r="NUB4" s="735"/>
      <c r="NUC4" s="735"/>
      <c r="NUD4" s="735"/>
      <c r="NUE4" s="735"/>
      <c r="NUF4" s="735"/>
      <c r="NUG4" s="735"/>
      <c r="NUH4" s="735"/>
      <c r="NUI4" s="735"/>
      <c r="NUJ4" s="735"/>
      <c r="NUK4" s="735"/>
      <c r="NUL4" s="735"/>
      <c r="NUM4" s="735"/>
      <c r="NUN4" s="735"/>
      <c r="NUO4" s="735"/>
      <c r="NUP4" s="735"/>
      <c r="NUQ4" s="735"/>
      <c r="NUR4" s="735"/>
      <c r="NUS4" s="735"/>
      <c r="NUT4" s="735"/>
      <c r="NUU4" s="735"/>
      <c r="NUV4" s="735"/>
      <c r="NUW4" s="735"/>
      <c r="NUX4" s="735"/>
      <c r="NUY4" s="735"/>
      <c r="NUZ4" s="735"/>
      <c r="NVA4" s="735"/>
      <c r="NVB4" s="735"/>
      <c r="NVC4" s="735"/>
      <c r="NVD4" s="735"/>
      <c r="NVE4" s="735"/>
      <c r="NVF4" s="735"/>
      <c r="NVG4" s="735"/>
      <c r="NVH4" s="735"/>
      <c r="NVI4" s="735"/>
      <c r="NVJ4" s="735"/>
      <c r="NVK4" s="735"/>
      <c r="NVL4" s="735"/>
      <c r="NVM4" s="735"/>
      <c r="NVN4" s="735"/>
      <c r="NVO4" s="735"/>
      <c r="NVP4" s="735"/>
      <c r="NVQ4" s="735"/>
      <c r="NVR4" s="735"/>
      <c r="NVS4" s="735"/>
      <c r="NVT4" s="735"/>
      <c r="NVU4" s="735"/>
      <c r="NVV4" s="735"/>
      <c r="NVW4" s="735"/>
      <c r="NVX4" s="735"/>
      <c r="NVY4" s="735"/>
      <c r="NVZ4" s="735"/>
      <c r="NWA4" s="735"/>
      <c r="NWB4" s="735"/>
      <c r="NWC4" s="735"/>
      <c r="NWD4" s="735"/>
      <c r="NWE4" s="735"/>
      <c r="NWF4" s="735"/>
      <c r="NWG4" s="735"/>
      <c r="NWH4" s="735"/>
      <c r="NWI4" s="735"/>
      <c r="NWJ4" s="735"/>
      <c r="NWK4" s="735"/>
      <c r="NWL4" s="735"/>
      <c r="NWM4" s="735"/>
      <c r="NWN4" s="735"/>
      <c r="NWO4" s="735"/>
      <c r="NWP4" s="735"/>
      <c r="NWQ4" s="735"/>
      <c r="NWR4" s="735"/>
      <c r="NWS4" s="735"/>
      <c r="NWT4" s="735"/>
      <c r="NWU4" s="735"/>
      <c r="NWV4" s="735"/>
      <c r="NWW4" s="735"/>
      <c r="NWX4" s="735"/>
      <c r="NWY4" s="735"/>
      <c r="NWZ4" s="735"/>
      <c r="NXA4" s="735"/>
      <c r="NXB4" s="735"/>
      <c r="NXC4" s="735"/>
      <c r="NXD4" s="735"/>
      <c r="NXE4" s="735"/>
      <c r="NXF4" s="735"/>
      <c r="NXG4" s="735"/>
      <c r="NXH4" s="735"/>
      <c r="NXI4" s="735"/>
      <c r="NXJ4" s="735"/>
      <c r="NXK4" s="735"/>
      <c r="NXL4" s="735"/>
      <c r="NXM4" s="735"/>
      <c r="NXN4" s="735"/>
      <c r="NXO4" s="735"/>
      <c r="NXP4" s="735"/>
      <c r="NXQ4" s="735"/>
      <c r="NXR4" s="735"/>
      <c r="NXS4" s="735"/>
      <c r="NXT4" s="735"/>
      <c r="NXU4" s="735"/>
      <c r="NXV4" s="735"/>
      <c r="NXW4" s="735"/>
      <c r="NXX4" s="735"/>
      <c r="NXY4" s="735"/>
      <c r="NXZ4" s="735"/>
      <c r="NYA4" s="735"/>
      <c r="NYB4" s="735"/>
      <c r="NYC4" s="735"/>
      <c r="NYD4" s="735"/>
      <c r="NYE4" s="735"/>
      <c r="NYF4" s="735"/>
      <c r="NYG4" s="735"/>
      <c r="NYH4" s="735"/>
      <c r="NYI4" s="735"/>
      <c r="NYJ4" s="735"/>
      <c r="NYK4" s="735"/>
      <c r="NYL4" s="735"/>
      <c r="NYM4" s="735"/>
      <c r="NYN4" s="735"/>
      <c r="NYO4" s="735"/>
      <c r="NYP4" s="735"/>
      <c r="NYQ4" s="735"/>
      <c r="NYR4" s="735"/>
      <c r="NYS4" s="735"/>
      <c r="NYT4" s="735"/>
      <c r="NYU4" s="735"/>
      <c r="NYV4" s="735"/>
      <c r="NYW4" s="735"/>
      <c r="NYX4" s="735"/>
      <c r="NYY4" s="735"/>
      <c r="NYZ4" s="735"/>
      <c r="NZA4" s="735"/>
      <c r="NZB4" s="735"/>
      <c r="NZC4" s="735"/>
      <c r="NZD4" s="735"/>
      <c r="NZE4" s="735"/>
      <c r="NZF4" s="735"/>
      <c r="NZG4" s="735"/>
      <c r="NZH4" s="735"/>
      <c r="NZI4" s="735"/>
      <c r="NZJ4" s="735"/>
      <c r="NZK4" s="735"/>
      <c r="NZL4" s="735"/>
      <c r="NZM4" s="735"/>
      <c r="NZN4" s="735"/>
      <c r="NZO4" s="735"/>
      <c r="NZP4" s="735"/>
      <c r="NZQ4" s="735"/>
      <c r="NZR4" s="735"/>
      <c r="NZS4" s="735"/>
      <c r="NZT4" s="735"/>
      <c r="NZU4" s="735"/>
      <c r="NZV4" s="735"/>
      <c r="NZW4" s="735"/>
      <c r="NZX4" s="735"/>
      <c r="NZY4" s="735"/>
      <c r="NZZ4" s="735"/>
      <c r="OAA4" s="735"/>
      <c r="OAB4" s="735"/>
      <c r="OAC4" s="735"/>
      <c r="OAD4" s="735"/>
      <c r="OAE4" s="735"/>
      <c r="OAF4" s="735"/>
      <c r="OAG4" s="735"/>
      <c r="OAH4" s="735"/>
      <c r="OAI4" s="735"/>
      <c r="OAJ4" s="735"/>
      <c r="OAK4" s="735"/>
      <c r="OAL4" s="735"/>
      <c r="OAM4" s="735"/>
      <c r="OAN4" s="735"/>
      <c r="OAO4" s="735"/>
      <c r="OAP4" s="735"/>
      <c r="OAQ4" s="735"/>
      <c r="OAR4" s="735"/>
      <c r="OAS4" s="735"/>
      <c r="OAT4" s="735"/>
      <c r="OAU4" s="735"/>
      <c r="OAV4" s="735"/>
      <c r="OAW4" s="735"/>
      <c r="OAX4" s="735"/>
      <c r="OAY4" s="735"/>
      <c r="OAZ4" s="735"/>
      <c r="OBA4" s="735"/>
      <c r="OBB4" s="735"/>
      <c r="OBC4" s="735"/>
      <c r="OBD4" s="735"/>
      <c r="OBE4" s="735"/>
      <c r="OBF4" s="735"/>
      <c r="OBG4" s="735"/>
      <c r="OBH4" s="735"/>
      <c r="OBI4" s="735"/>
      <c r="OBJ4" s="735"/>
      <c r="OBK4" s="735"/>
      <c r="OBL4" s="735"/>
      <c r="OBM4" s="735"/>
      <c r="OBN4" s="735"/>
      <c r="OBO4" s="735"/>
      <c r="OBP4" s="735"/>
      <c r="OBQ4" s="735"/>
      <c r="OBR4" s="735"/>
      <c r="OBS4" s="735"/>
      <c r="OBT4" s="735"/>
      <c r="OBU4" s="735"/>
      <c r="OBV4" s="735"/>
      <c r="OBW4" s="735"/>
      <c r="OBX4" s="735"/>
      <c r="OBY4" s="735"/>
      <c r="OBZ4" s="735"/>
      <c r="OCA4" s="735"/>
      <c r="OCB4" s="735"/>
      <c r="OCC4" s="735"/>
      <c r="OCD4" s="735"/>
      <c r="OCE4" s="735"/>
      <c r="OCF4" s="735"/>
      <c r="OCG4" s="735"/>
      <c r="OCH4" s="735"/>
      <c r="OCI4" s="735"/>
      <c r="OCJ4" s="735"/>
      <c r="OCK4" s="735"/>
      <c r="OCL4" s="735"/>
      <c r="OCM4" s="735"/>
      <c r="OCN4" s="735"/>
      <c r="OCO4" s="735"/>
      <c r="OCP4" s="735"/>
      <c r="OCQ4" s="735"/>
      <c r="OCR4" s="735"/>
      <c r="OCS4" s="735"/>
      <c r="OCT4" s="735"/>
      <c r="OCU4" s="735"/>
      <c r="OCV4" s="735"/>
      <c r="OCW4" s="735"/>
      <c r="OCX4" s="735"/>
      <c r="OCY4" s="735"/>
      <c r="OCZ4" s="735"/>
      <c r="ODA4" s="735"/>
      <c r="ODB4" s="735"/>
      <c r="ODC4" s="735"/>
      <c r="ODD4" s="735"/>
      <c r="ODE4" s="735"/>
      <c r="ODF4" s="735"/>
      <c r="ODG4" s="735"/>
      <c r="ODH4" s="735"/>
      <c r="ODI4" s="735"/>
      <c r="ODJ4" s="735"/>
      <c r="ODK4" s="735"/>
      <c r="ODL4" s="735"/>
      <c r="ODM4" s="735"/>
      <c r="ODN4" s="735"/>
      <c r="ODO4" s="735"/>
      <c r="ODP4" s="735"/>
      <c r="ODQ4" s="735"/>
      <c r="ODR4" s="735"/>
      <c r="ODS4" s="735"/>
      <c r="ODT4" s="735"/>
      <c r="ODU4" s="735"/>
      <c r="ODV4" s="735"/>
      <c r="ODW4" s="735"/>
      <c r="ODX4" s="735"/>
      <c r="ODY4" s="735"/>
      <c r="ODZ4" s="735"/>
      <c r="OEA4" s="735"/>
      <c r="OEB4" s="735"/>
      <c r="OEC4" s="735"/>
      <c r="OED4" s="735"/>
      <c r="OEE4" s="735"/>
      <c r="OEF4" s="735"/>
      <c r="OEG4" s="735"/>
      <c r="OEH4" s="735"/>
      <c r="OEI4" s="735"/>
      <c r="OEJ4" s="735"/>
      <c r="OEK4" s="735"/>
      <c r="OEL4" s="735"/>
      <c r="OEM4" s="735"/>
      <c r="OEN4" s="735"/>
      <c r="OEO4" s="735"/>
      <c r="OEP4" s="735"/>
      <c r="OEQ4" s="735"/>
      <c r="OER4" s="735"/>
      <c r="OES4" s="735"/>
      <c r="OET4" s="735"/>
      <c r="OEU4" s="735"/>
      <c r="OEV4" s="735"/>
      <c r="OEW4" s="735"/>
      <c r="OEX4" s="735"/>
      <c r="OEY4" s="735"/>
      <c r="OEZ4" s="735"/>
      <c r="OFA4" s="735"/>
      <c r="OFB4" s="735"/>
      <c r="OFC4" s="735"/>
      <c r="OFD4" s="735"/>
      <c r="OFE4" s="735"/>
      <c r="OFF4" s="735"/>
      <c r="OFG4" s="735"/>
      <c r="OFH4" s="735"/>
      <c r="OFI4" s="735"/>
      <c r="OFJ4" s="735"/>
      <c r="OFK4" s="735"/>
      <c r="OFL4" s="735"/>
      <c r="OFM4" s="735"/>
      <c r="OFN4" s="735"/>
      <c r="OFO4" s="735"/>
      <c r="OFP4" s="735"/>
      <c r="OFQ4" s="735"/>
      <c r="OFR4" s="735"/>
      <c r="OFS4" s="735"/>
      <c r="OFT4" s="735"/>
      <c r="OFU4" s="735"/>
      <c r="OFV4" s="735"/>
      <c r="OFW4" s="735"/>
      <c r="OFX4" s="735"/>
      <c r="OFY4" s="735"/>
      <c r="OFZ4" s="735"/>
      <c r="OGA4" s="735"/>
      <c r="OGB4" s="735"/>
      <c r="OGC4" s="735"/>
      <c r="OGD4" s="735"/>
      <c r="OGE4" s="735"/>
      <c r="OGF4" s="735"/>
      <c r="OGG4" s="735"/>
      <c r="OGH4" s="735"/>
      <c r="OGI4" s="735"/>
      <c r="OGJ4" s="735"/>
      <c r="OGK4" s="735"/>
      <c r="OGL4" s="735"/>
      <c r="OGM4" s="735"/>
      <c r="OGN4" s="735"/>
      <c r="OGO4" s="735"/>
      <c r="OGP4" s="735"/>
      <c r="OGQ4" s="735"/>
      <c r="OGR4" s="735"/>
      <c r="OGS4" s="735"/>
      <c r="OGT4" s="735"/>
      <c r="OGU4" s="735"/>
      <c r="OGV4" s="735"/>
      <c r="OGW4" s="735"/>
      <c r="OGX4" s="735"/>
      <c r="OGY4" s="735"/>
      <c r="OGZ4" s="735"/>
      <c r="OHA4" s="735"/>
      <c r="OHB4" s="735"/>
      <c r="OHC4" s="735"/>
      <c r="OHD4" s="735"/>
      <c r="OHE4" s="735"/>
      <c r="OHF4" s="735"/>
      <c r="OHG4" s="735"/>
      <c r="OHH4" s="735"/>
      <c r="OHI4" s="735"/>
      <c r="OHJ4" s="735"/>
      <c r="OHK4" s="735"/>
      <c r="OHL4" s="735"/>
      <c r="OHM4" s="735"/>
      <c r="OHN4" s="735"/>
      <c r="OHO4" s="735"/>
      <c r="OHP4" s="735"/>
      <c r="OHQ4" s="735"/>
      <c r="OHR4" s="735"/>
      <c r="OHS4" s="735"/>
      <c r="OHT4" s="735"/>
      <c r="OHU4" s="735"/>
      <c r="OHV4" s="735"/>
      <c r="OHW4" s="735"/>
      <c r="OHX4" s="735"/>
      <c r="OHY4" s="735"/>
      <c r="OHZ4" s="735"/>
      <c r="OIA4" s="735"/>
      <c r="OIB4" s="735"/>
      <c r="OIC4" s="735"/>
      <c r="OID4" s="735"/>
      <c r="OIE4" s="735"/>
      <c r="OIF4" s="735"/>
      <c r="OIG4" s="735"/>
      <c r="OIH4" s="735"/>
      <c r="OII4" s="735"/>
      <c r="OIJ4" s="735"/>
      <c r="OIK4" s="735"/>
      <c r="OIL4" s="735"/>
      <c r="OIM4" s="735"/>
      <c r="OIN4" s="735"/>
      <c r="OIO4" s="735"/>
      <c r="OIP4" s="735"/>
      <c r="OIQ4" s="735"/>
      <c r="OIR4" s="735"/>
      <c r="OIS4" s="735"/>
      <c r="OIT4" s="735"/>
      <c r="OIU4" s="735"/>
      <c r="OIV4" s="735"/>
      <c r="OIW4" s="735"/>
      <c r="OIX4" s="735"/>
      <c r="OIY4" s="735"/>
      <c r="OIZ4" s="735"/>
      <c r="OJA4" s="735"/>
      <c r="OJB4" s="735"/>
      <c r="OJC4" s="735"/>
      <c r="OJD4" s="735"/>
      <c r="OJE4" s="735"/>
      <c r="OJF4" s="735"/>
      <c r="OJG4" s="735"/>
      <c r="OJH4" s="735"/>
      <c r="OJI4" s="735"/>
      <c r="OJJ4" s="735"/>
      <c r="OJK4" s="735"/>
      <c r="OJL4" s="735"/>
      <c r="OJM4" s="735"/>
      <c r="OJN4" s="735"/>
      <c r="OJO4" s="735"/>
      <c r="OJP4" s="735"/>
      <c r="OJQ4" s="735"/>
      <c r="OJR4" s="735"/>
      <c r="OJS4" s="735"/>
      <c r="OJT4" s="735"/>
      <c r="OJU4" s="735"/>
      <c r="OJV4" s="735"/>
      <c r="OJW4" s="735"/>
      <c r="OJX4" s="735"/>
      <c r="OJY4" s="735"/>
      <c r="OJZ4" s="735"/>
      <c r="OKA4" s="735"/>
      <c r="OKB4" s="735"/>
      <c r="OKC4" s="735"/>
      <c r="OKD4" s="735"/>
      <c r="OKE4" s="735"/>
      <c r="OKF4" s="735"/>
      <c r="OKG4" s="735"/>
      <c r="OKH4" s="735"/>
      <c r="OKI4" s="735"/>
      <c r="OKJ4" s="735"/>
      <c r="OKK4" s="735"/>
      <c r="OKL4" s="735"/>
      <c r="OKM4" s="735"/>
      <c r="OKN4" s="735"/>
      <c r="OKO4" s="735"/>
      <c r="OKP4" s="735"/>
      <c r="OKQ4" s="735"/>
      <c r="OKR4" s="735"/>
      <c r="OKS4" s="735"/>
      <c r="OKT4" s="735"/>
      <c r="OKU4" s="735"/>
      <c r="OKV4" s="735"/>
      <c r="OKW4" s="735"/>
      <c r="OKX4" s="735"/>
      <c r="OKY4" s="735"/>
      <c r="OKZ4" s="735"/>
      <c r="OLA4" s="735"/>
      <c r="OLB4" s="735"/>
      <c r="OLC4" s="735"/>
      <c r="OLD4" s="735"/>
      <c r="OLE4" s="735"/>
      <c r="OLF4" s="735"/>
      <c r="OLG4" s="735"/>
      <c r="OLH4" s="735"/>
      <c r="OLI4" s="735"/>
      <c r="OLJ4" s="735"/>
      <c r="OLK4" s="735"/>
      <c r="OLL4" s="735"/>
      <c r="OLM4" s="735"/>
      <c r="OLN4" s="735"/>
      <c r="OLO4" s="735"/>
      <c r="OLP4" s="735"/>
      <c r="OLQ4" s="735"/>
      <c r="OLR4" s="735"/>
      <c r="OLS4" s="735"/>
      <c r="OLT4" s="735"/>
      <c r="OLU4" s="735"/>
      <c r="OLV4" s="735"/>
      <c r="OLW4" s="735"/>
      <c r="OLX4" s="735"/>
      <c r="OLY4" s="735"/>
      <c r="OLZ4" s="735"/>
      <c r="OMA4" s="735"/>
      <c r="OMB4" s="735"/>
      <c r="OMC4" s="735"/>
      <c r="OMD4" s="735"/>
      <c r="OME4" s="735"/>
      <c r="OMF4" s="735"/>
      <c r="OMG4" s="735"/>
      <c r="OMH4" s="735"/>
      <c r="OMI4" s="735"/>
      <c r="OMJ4" s="735"/>
      <c r="OMK4" s="735"/>
      <c r="OML4" s="735"/>
      <c r="OMM4" s="735"/>
      <c r="OMN4" s="735"/>
      <c r="OMO4" s="735"/>
      <c r="OMP4" s="735"/>
      <c r="OMQ4" s="735"/>
      <c r="OMR4" s="735"/>
      <c r="OMS4" s="735"/>
      <c r="OMT4" s="735"/>
      <c r="OMU4" s="735"/>
      <c r="OMV4" s="735"/>
      <c r="OMW4" s="735"/>
      <c r="OMX4" s="735"/>
      <c r="OMY4" s="735"/>
      <c r="OMZ4" s="735"/>
      <c r="ONA4" s="735"/>
      <c r="ONB4" s="735"/>
      <c r="ONC4" s="735"/>
      <c r="OND4" s="735"/>
      <c r="ONE4" s="735"/>
      <c r="ONF4" s="735"/>
      <c r="ONG4" s="735"/>
      <c r="ONH4" s="735"/>
      <c r="ONI4" s="735"/>
      <c r="ONJ4" s="735"/>
      <c r="ONK4" s="735"/>
      <c r="ONL4" s="735"/>
      <c r="ONM4" s="735"/>
      <c r="ONN4" s="735"/>
      <c r="ONO4" s="735"/>
      <c r="ONP4" s="735"/>
      <c r="ONQ4" s="735"/>
      <c r="ONR4" s="735"/>
      <c r="ONS4" s="735"/>
      <c r="ONT4" s="735"/>
      <c r="ONU4" s="735"/>
      <c r="ONV4" s="735"/>
      <c r="ONW4" s="735"/>
      <c r="ONX4" s="735"/>
      <c r="ONY4" s="735"/>
      <c r="ONZ4" s="735"/>
      <c r="OOA4" s="735"/>
      <c r="OOB4" s="735"/>
      <c r="OOC4" s="735"/>
      <c r="OOD4" s="735"/>
      <c r="OOE4" s="735"/>
      <c r="OOF4" s="735"/>
      <c r="OOG4" s="735"/>
      <c r="OOH4" s="735"/>
      <c r="OOI4" s="735"/>
      <c r="OOJ4" s="735"/>
      <c r="OOK4" s="735"/>
      <c r="OOL4" s="735"/>
      <c r="OOM4" s="735"/>
      <c r="OON4" s="735"/>
      <c r="OOO4" s="735"/>
      <c r="OOP4" s="735"/>
      <c r="OOQ4" s="735"/>
      <c r="OOR4" s="735"/>
      <c r="OOS4" s="735"/>
      <c r="OOT4" s="735"/>
      <c r="OOU4" s="735"/>
      <c r="OOV4" s="735"/>
      <c r="OOW4" s="735"/>
      <c r="OOX4" s="735"/>
      <c r="OOY4" s="735"/>
      <c r="OOZ4" s="735"/>
      <c r="OPA4" s="735"/>
      <c r="OPB4" s="735"/>
      <c r="OPC4" s="735"/>
      <c r="OPD4" s="735"/>
      <c r="OPE4" s="735"/>
      <c r="OPF4" s="735"/>
      <c r="OPG4" s="735"/>
      <c r="OPH4" s="735"/>
      <c r="OPI4" s="735"/>
      <c r="OPJ4" s="735"/>
      <c r="OPK4" s="735"/>
      <c r="OPL4" s="735"/>
      <c r="OPM4" s="735"/>
      <c r="OPN4" s="735"/>
      <c r="OPO4" s="735"/>
      <c r="OPP4" s="735"/>
      <c r="OPQ4" s="735"/>
      <c r="OPR4" s="735"/>
      <c r="OPS4" s="735"/>
      <c r="OPT4" s="735"/>
      <c r="OPU4" s="735"/>
      <c r="OPV4" s="735"/>
      <c r="OPW4" s="735"/>
      <c r="OPX4" s="735"/>
      <c r="OPY4" s="735"/>
      <c r="OPZ4" s="735"/>
      <c r="OQA4" s="735"/>
      <c r="OQB4" s="735"/>
      <c r="OQC4" s="735"/>
      <c r="OQD4" s="735"/>
      <c r="OQE4" s="735"/>
      <c r="OQF4" s="735"/>
      <c r="OQG4" s="735"/>
      <c r="OQH4" s="735"/>
      <c r="OQI4" s="735"/>
      <c r="OQJ4" s="735"/>
      <c r="OQK4" s="735"/>
      <c r="OQL4" s="735"/>
      <c r="OQM4" s="735"/>
      <c r="OQN4" s="735"/>
      <c r="OQO4" s="735"/>
      <c r="OQP4" s="735"/>
      <c r="OQQ4" s="735"/>
      <c r="OQR4" s="735"/>
      <c r="OQS4" s="735"/>
      <c r="OQT4" s="735"/>
      <c r="OQU4" s="735"/>
      <c r="OQV4" s="735"/>
      <c r="OQW4" s="735"/>
      <c r="OQX4" s="735"/>
      <c r="OQY4" s="735"/>
      <c r="OQZ4" s="735"/>
      <c r="ORA4" s="735"/>
      <c r="ORB4" s="735"/>
      <c r="ORC4" s="735"/>
      <c r="ORD4" s="735"/>
      <c r="ORE4" s="735"/>
      <c r="ORF4" s="735"/>
      <c r="ORG4" s="735"/>
      <c r="ORH4" s="735"/>
      <c r="ORI4" s="735"/>
      <c r="ORJ4" s="735"/>
      <c r="ORK4" s="735"/>
      <c r="ORL4" s="735"/>
      <c r="ORM4" s="735"/>
      <c r="ORN4" s="735"/>
      <c r="ORO4" s="735"/>
      <c r="ORP4" s="735"/>
      <c r="ORQ4" s="735"/>
      <c r="ORR4" s="735"/>
      <c r="ORS4" s="735"/>
      <c r="ORT4" s="735"/>
      <c r="ORU4" s="735"/>
      <c r="ORV4" s="735"/>
      <c r="ORW4" s="735"/>
      <c r="ORX4" s="735"/>
      <c r="ORY4" s="735"/>
      <c r="ORZ4" s="735"/>
      <c r="OSA4" s="735"/>
      <c r="OSB4" s="735"/>
      <c r="OSC4" s="735"/>
      <c r="OSD4" s="735"/>
      <c r="OSE4" s="735"/>
      <c r="OSF4" s="735"/>
      <c r="OSG4" s="735"/>
      <c r="OSH4" s="735"/>
      <c r="OSI4" s="735"/>
      <c r="OSJ4" s="735"/>
      <c r="OSK4" s="735"/>
      <c r="OSL4" s="735"/>
      <c r="OSM4" s="735"/>
      <c r="OSN4" s="735"/>
      <c r="OSO4" s="735"/>
      <c r="OSP4" s="735"/>
      <c r="OSQ4" s="735"/>
      <c r="OSR4" s="735"/>
      <c r="OSS4" s="735"/>
      <c r="OST4" s="735"/>
      <c r="OSU4" s="735"/>
      <c r="OSV4" s="735"/>
      <c r="OSW4" s="735"/>
      <c r="OSX4" s="735"/>
      <c r="OSY4" s="735"/>
      <c r="OSZ4" s="735"/>
      <c r="OTA4" s="735"/>
      <c r="OTB4" s="735"/>
      <c r="OTC4" s="735"/>
      <c r="OTD4" s="735"/>
      <c r="OTE4" s="735"/>
      <c r="OTF4" s="735"/>
      <c r="OTG4" s="735"/>
      <c r="OTH4" s="735"/>
      <c r="OTI4" s="735"/>
      <c r="OTJ4" s="735"/>
      <c r="OTK4" s="735"/>
      <c r="OTL4" s="735"/>
      <c r="OTM4" s="735"/>
      <c r="OTN4" s="735"/>
      <c r="OTO4" s="735"/>
      <c r="OTP4" s="735"/>
      <c r="OTQ4" s="735"/>
      <c r="OTR4" s="735"/>
      <c r="OTS4" s="735"/>
      <c r="OTT4" s="735"/>
      <c r="OTU4" s="735"/>
      <c r="OTV4" s="735"/>
      <c r="OTW4" s="735"/>
      <c r="OTX4" s="735"/>
      <c r="OTY4" s="735"/>
      <c r="OTZ4" s="735"/>
      <c r="OUA4" s="735"/>
      <c r="OUB4" s="735"/>
      <c r="OUC4" s="735"/>
      <c r="OUD4" s="735"/>
      <c r="OUE4" s="735"/>
      <c r="OUF4" s="735"/>
      <c r="OUG4" s="735"/>
      <c r="OUH4" s="735"/>
      <c r="OUI4" s="735"/>
      <c r="OUJ4" s="735"/>
      <c r="OUK4" s="735"/>
      <c r="OUL4" s="735"/>
      <c r="OUM4" s="735"/>
      <c r="OUN4" s="735"/>
      <c r="OUO4" s="735"/>
      <c r="OUP4" s="735"/>
      <c r="OUQ4" s="735"/>
      <c r="OUR4" s="735"/>
      <c r="OUS4" s="735"/>
      <c r="OUT4" s="735"/>
      <c r="OUU4" s="735"/>
      <c r="OUV4" s="735"/>
      <c r="OUW4" s="735"/>
      <c r="OUX4" s="735"/>
      <c r="OUY4" s="735"/>
      <c r="OUZ4" s="735"/>
      <c r="OVA4" s="735"/>
      <c r="OVB4" s="735"/>
      <c r="OVC4" s="735"/>
      <c r="OVD4" s="735"/>
      <c r="OVE4" s="735"/>
      <c r="OVF4" s="735"/>
      <c r="OVG4" s="735"/>
      <c r="OVH4" s="735"/>
      <c r="OVI4" s="735"/>
      <c r="OVJ4" s="735"/>
      <c r="OVK4" s="735"/>
      <c r="OVL4" s="735"/>
      <c r="OVM4" s="735"/>
      <c r="OVN4" s="735"/>
      <c r="OVO4" s="735"/>
      <c r="OVP4" s="735"/>
      <c r="OVQ4" s="735"/>
      <c r="OVR4" s="735"/>
      <c r="OVS4" s="735"/>
      <c r="OVT4" s="735"/>
      <c r="OVU4" s="735"/>
      <c r="OVV4" s="735"/>
      <c r="OVW4" s="735"/>
      <c r="OVX4" s="735"/>
      <c r="OVY4" s="735"/>
      <c r="OVZ4" s="735"/>
      <c r="OWA4" s="735"/>
      <c r="OWB4" s="735"/>
      <c r="OWC4" s="735"/>
      <c r="OWD4" s="735"/>
      <c r="OWE4" s="735"/>
      <c r="OWF4" s="735"/>
      <c r="OWG4" s="735"/>
      <c r="OWH4" s="735"/>
      <c r="OWI4" s="735"/>
      <c r="OWJ4" s="735"/>
      <c r="OWK4" s="735"/>
      <c r="OWL4" s="735"/>
      <c r="OWM4" s="735"/>
      <c r="OWN4" s="735"/>
      <c r="OWO4" s="735"/>
      <c r="OWP4" s="735"/>
      <c r="OWQ4" s="735"/>
      <c r="OWR4" s="735"/>
      <c r="OWS4" s="735"/>
      <c r="OWT4" s="735"/>
      <c r="OWU4" s="735"/>
      <c r="OWV4" s="735"/>
      <c r="OWW4" s="735"/>
      <c r="OWX4" s="735"/>
      <c r="OWY4" s="735"/>
      <c r="OWZ4" s="735"/>
      <c r="OXA4" s="735"/>
      <c r="OXB4" s="735"/>
      <c r="OXC4" s="735"/>
      <c r="OXD4" s="735"/>
      <c r="OXE4" s="735"/>
      <c r="OXF4" s="735"/>
      <c r="OXG4" s="735"/>
      <c r="OXH4" s="735"/>
      <c r="OXI4" s="735"/>
      <c r="OXJ4" s="735"/>
      <c r="OXK4" s="735"/>
      <c r="OXL4" s="735"/>
      <c r="OXM4" s="735"/>
      <c r="OXN4" s="735"/>
      <c r="OXO4" s="735"/>
      <c r="OXP4" s="735"/>
      <c r="OXQ4" s="735"/>
      <c r="OXR4" s="735"/>
      <c r="OXS4" s="735"/>
      <c r="OXT4" s="735"/>
      <c r="OXU4" s="735"/>
      <c r="OXV4" s="735"/>
      <c r="OXW4" s="735"/>
      <c r="OXX4" s="735"/>
      <c r="OXY4" s="735"/>
      <c r="OXZ4" s="735"/>
      <c r="OYA4" s="735"/>
      <c r="OYB4" s="735"/>
      <c r="OYC4" s="735"/>
      <c r="OYD4" s="735"/>
      <c r="OYE4" s="735"/>
      <c r="OYF4" s="735"/>
      <c r="OYG4" s="735"/>
      <c r="OYH4" s="735"/>
      <c r="OYI4" s="735"/>
      <c r="OYJ4" s="735"/>
      <c r="OYK4" s="735"/>
      <c r="OYL4" s="735"/>
      <c r="OYM4" s="735"/>
      <c r="OYN4" s="735"/>
      <c r="OYO4" s="735"/>
      <c r="OYP4" s="735"/>
      <c r="OYQ4" s="735"/>
      <c r="OYR4" s="735"/>
      <c r="OYS4" s="735"/>
      <c r="OYT4" s="735"/>
      <c r="OYU4" s="735"/>
      <c r="OYV4" s="735"/>
      <c r="OYW4" s="735"/>
      <c r="OYX4" s="735"/>
      <c r="OYY4" s="735"/>
      <c r="OYZ4" s="735"/>
      <c r="OZA4" s="735"/>
      <c r="OZB4" s="735"/>
      <c r="OZC4" s="735"/>
      <c r="OZD4" s="735"/>
      <c r="OZE4" s="735"/>
      <c r="OZF4" s="735"/>
      <c r="OZG4" s="735"/>
      <c r="OZH4" s="735"/>
      <c r="OZI4" s="735"/>
      <c r="OZJ4" s="735"/>
      <c r="OZK4" s="735"/>
      <c r="OZL4" s="735"/>
      <c r="OZM4" s="735"/>
      <c r="OZN4" s="735"/>
      <c r="OZO4" s="735"/>
      <c r="OZP4" s="735"/>
      <c r="OZQ4" s="735"/>
      <c r="OZR4" s="735"/>
      <c r="OZS4" s="735"/>
      <c r="OZT4" s="735"/>
      <c r="OZU4" s="735"/>
      <c r="OZV4" s="735"/>
      <c r="OZW4" s="735"/>
      <c r="OZX4" s="735"/>
      <c r="OZY4" s="735"/>
      <c r="OZZ4" s="735"/>
      <c r="PAA4" s="735"/>
      <c r="PAB4" s="735"/>
      <c r="PAC4" s="735"/>
      <c r="PAD4" s="735"/>
      <c r="PAE4" s="735"/>
      <c r="PAF4" s="735"/>
      <c r="PAG4" s="735"/>
      <c r="PAH4" s="735"/>
      <c r="PAI4" s="735"/>
      <c r="PAJ4" s="735"/>
      <c r="PAK4" s="735"/>
      <c r="PAL4" s="735"/>
      <c r="PAM4" s="735"/>
      <c r="PAN4" s="735"/>
      <c r="PAO4" s="735"/>
      <c r="PAP4" s="735"/>
      <c r="PAQ4" s="735"/>
      <c r="PAR4" s="735"/>
      <c r="PAS4" s="735"/>
      <c r="PAT4" s="735"/>
      <c r="PAU4" s="735"/>
      <c r="PAV4" s="735"/>
      <c r="PAW4" s="735"/>
      <c r="PAX4" s="735"/>
      <c r="PAY4" s="735"/>
      <c r="PAZ4" s="735"/>
      <c r="PBA4" s="735"/>
      <c r="PBB4" s="735"/>
      <c r="PBC4" s="735"/>
      <c r="PBD4" s="735"/>
      <c r="PBE4" s="735"/>
      <c r="PBF4" s="735"/>
      <c r="PBG4" s="735"/>
      <c r="PBH4" s="735"/>
      <c r="PBI4" s="735"/>
      <c r="PBJ4" s="735"/>
      <c r="PBK4" s="735"/>
      <c r="PBL4" s="735"/>
      <c r="PBM4" s="735"/>
      <c r="PBN4" s="735"/>
      <c r="PBO4" s="735"/>
      <c r="PBP4" s="735"/>
      <c r="PBQ4" s="735"/>
      <c r="PBR4" s="735"/>
      <c r="PBS4" s="735"/>
      <c r="PBT4" s="735"/>
      <c r="PBU4" s="735"/>
      <c r="PBV4" s="735"/>
      <c r="PBW4" s="735"/>
      <c r="PBX4" s="735"/>
      <c r="PBY4" s="735"/>
      <c r="PBZ4" s="735"/>
      <c r="PCA4" s="735"/>
      <c r="PCB4" s="735"/>
      <c r="PCC4" s="735"/>
      <c r="PCD4" s="735"/>
      <c r="PCE4" s="735"/>
      <c r="PCF4" s="735"/>
      <c r="PCG4" s="735"/>
      <c r="PCH4" s="735"/>
      <c r="PCI4" s="735"/>
      <c r="PCJ4" s="735"/>
      <c r="PCK4" s="735"/>
      <c r="PCL4" s="735"/>
      <c r="PCM4" s="735"/>
      <c r="PCN4" s="735"/>
      <c r="PCO4" s="735"/>
      <c r="PCP4" s="735"/>
      <c r="PCQ4" s="735"/>
      <c r="PCR4" s="735"/>
      <c r="PCS4" s="735"/>
      <c r="PCT4" s="735"/>
      <c r="PCU4" s="735"/>
      <c r="PCV4" s="735"/>
      <c r="PCW4" s="735"/>
      <c r="PCX4" s="735"/>
      <c r="PCY4" s="735"/>
      <c r="PCZ4" s="735"/>
      <c r="PDA4" s="735"/>
      <c r="PDB4" s="735"/>
      <c r="PDC4" s="735"/>
      <c r="PDD4" s="735"/>
      <c r="PDE4" s="735"/>
      <c r="PDF4" s="735"/>
      <c r="PDG4" s="735"/>
      <c r="PDH4" s="735"/>
      <c r="PDI4" s="735"/>
      <c r="PDJ4" s="735"/>
      <c r="PDK4" s="735"/>
      <c r="PDL4" s="735"/>
      <c r="PDM4" s="735"/>
      <c r="PDN4" s="735"/>
      <c r="PDO4" s="735"/>
      <c r="PDP4" s="735"/>
      <c r="PDQ4" s="735"/>
      <c r="PDR4" s="735"/>
      <c r="PDS4" s="735"/>
      <c r="PDT4" s="735"/>
      <c r="PDU4" s="735"/>
      <c r="PDV4" s="735"/>
      <c r="PDW4" s="735"/>
      <c r="PDX4" s="735"/>
      <c r="PDY4" s="735"/>
      <c r="PDZ4" s="735"/>
      <c r="PEA4" s="735"/>
      <c r="PEB4" s="735"/>
      <c r="PEC4" s="735"/>
      <c r="PED4" s="735"/>
      <c r="PEE4" s="735"/>
      <c r="PEF4" s="735"/>
      <c r="PEG4" s="735"/>
      <c r="PEH4" s="735"/>
      <c r="PEI4" s="735"/>
      <c r="PEJ4" s="735"/>
      <c r="PEK4" s="735"/>
      <c r="PEL4" s="735"/>
      <c r="PEM4" s="735"/>
      <c r="PEN4" s="735"/>
      <c r="PEO4" s="735"/>
      <c r="PEP4" s="735"/>
      <c r="PEQ4" s="735"/>
      <c r="PER4" s="735"/>
      <c r="PES4" s="735"/>
      <c r="PET4" s="735"/>
      <c r="PEU4" s="735"/>
      <c r="PEV4" s="735"/>
      <c r="PEW4" s="735"/>
      <c r="PEX4" s="735"/>
      <c r="PEY4" s="735"/>
      <c r="PEZ4" s="735"/>
      <c r="PFA4" s="735"/>
      <c r="PFB4" s="735"/>
      <c r="PFC4" s="735"/>
      <c r="PFD4" s="735"/>
      <c r="PFE4" s="735"/>
      <c r="PFF4" s="735"/>
      <c r="PFG4" s="735"/>
      <c r="PFH4" s="735"/>
      <c r="PFI4" s="735"/>
      <c r="PFJ4" s="735"/>
      <c r="PFK4" s="735"/>
      <c r="PFL4" s="735"/>
      <c r="PFM4" s="735"/>
      <c r="PFN4" s="735"/>
      <c r="PFO4" s="735"/>
      <c r="PFP4" s="735"/>
      <c r="PFQ4" s="735"/>
      <c r="PFR4" s="735"/>
      <c r="PFS4" s="735"/>
      <c r="PFT4" s="735"/>
      <c r="PFU4" s="735"/>
      <c r="PFV4" s="735"/>
      <c r="PFW4" s="735"/>
      <c r="PFX4" s="735"/>
      <c r="PFY4" s="735"/>
      <c r="PFZ4" s="735"/>
      <c r="PGA4" s="735"/>
      <c r="PGB4" s="735"/>
      <c r="PGC4" s="735"/>
      <c r="PGD4" s="735"/>
      <c r="PGE4" s="735"/>
      <c r="PGF4" s="735"/>
      <c r="PGG4" s="735"/>
      <c r="PGH4" s="735"/>
      <c r="PGI4" s="735"/>
      <c r="PGJ4" s="735"/>
      <c r="PGK4" s="735"/>
      <c r="PGL4" s="735"/>
      <c r="PGM4" s="735"/>
      <c r="PGN4" s="735"/>
      <c r="PGO4" s="735"/>
      <c r="PGP4" s="735"/>
      <c r="PGQ4" s="735"/>
      <c r="PGR4" s="735"/>
      <c r="PGS4" s="735"/>
      <c r="PGT4" s="735"/>
      <c r="PGU4" s="735"/>
      <c r="PGV4" s="735"/>
      <c r="PGW4" s="735"/>
      <c r="PGX4" s="735"/>
      <c r="PGY4" s="735"/>
      <c r="PGZ4" s="735"/>
      <c r="PHA4" s="735"/>
      <c r="PHB4" s="735"/>
      <c r="PHC4" s="735"/>
      <c r="PHD4" s="735"/>
      <c r="PHE4" s="735"/>
      <c r="PHF4" s="735"/>
      <c r="PHG4" s="735"/>
      <c r="PHH4" s="735"/>
      <c r="PHI4" s="735"/>
      <c r="PHJ4" s="735"/>
      <c r="PHK4" s="735"/>
      <c r="PHL4" s="735"/>
      <c r="PHM4" s="735"/>
      <c r="PHN4" s="735"/>
      <c r="PHO4" s="735"/>
      <c r="PHP4" s="735"/>
      <c r="PHQ4" s="735"/>
      <c r="PHR4" s="735"/>
      <c r="PHS4" s="735"/>
      <c r="PHT4" s="735"/>
      <c r="PHU4" s="735"/>
      <c r="PHV4" s="735"/>
      <c r="PHW4" s="735"/>
      <c r="PHX4" s="735"/>
      <c r="PHY4" s="735"/>
      <c r="PHZ4" s="735"/>
      <c r="PIA4" s="735"/>
      <c r="PIB4" s="735"/>
      <c r="PIC4" s="735"/>
      <c r="PID4" s="735"/>
      <c r="PIE4" s="735"/>
      <c r="PIF4" s="735"/>
      <c r="PIG4" s="735"/>
      <c r="PIH4" s="735"/>
      <c r="PII4" s="735"/>
      <c r="PIJ4" s="735"/>
      <c r="PIK4" s="735"/>
      <c r="PIL4" s="735"/>
      <c r="PIM4" s="735"/>
      <c r="PIN4" s="735"/>
      <c r="PIO4" s="735"/>
      <c r="PIP4" s="735"/>
      <c r="PIQ4" s="735"/>
      <c r="PIR4" s="735"/>
      <c r="PIS4" s="735"/>
      <c r="PIT4" s="735"/>
      <c r="PIU4" s="735"/>
      <c r="PIV4" s="735"/>
      <c r="PIW4" s="735"/>
      <c r="PIX4" s="735"/>
      <c r="PIY4" s="735"/>
      <c r="PIZ4" s="735"/>
      <c r="PJA4" s="735"/>
      <c r="PJB4" s="735"/>
      <c r="PJC4" s="735"/>
      <c r="PJD4" s="735"/>
      <c r="PJE4" s="735"/>
      <c r="PJF4" s="735"/>
      <c r="PJG4" s="735"/>
      <c r="PJH4" s="735"/>
      <c r="PJI4" s="735"/>
      <c r="PJJ4" s="735"/>
      <c r="PJK4" s="735"/>
      <c r="PJL4" s="735"/>
      <c r="PJM4" s="735"/>
      <c r="PJN4" s="735"/>
      <c r="PJO4" s="735"/>
      <c r="PJP4" s="735"/>
      <c r="PJQ4" s="735"/>
      <c r="PJR4" s="735"/>
      <c r="PJS4" s="735"/>
      <c r="PJT4" s="735"/>
      <c r="PJU4" s="735"/>
      <c r="PJV4" s="735"/>
      <c r="PJW4" s="735"/>
      <c r="PJX4" s="735"/>
      <c r="PJY4" s="735"/>
      <c r="PJZ4" s="735"/>
      <c r="PKA4" s="735"/>
      <c r="PKB4" s="735"/>
      <c r="PKC4" s="735"/>
      <c r="PKD4" s="735"/>
      <c r="PKE4" s="735"/>
      <c r="PKF4" s="735"/>
      <c r="PKG4" s="735"/>
      <c r="PKH4" s="735"/>
      <c r="PKI4" s="735"/>
      <c r="PKJ4" s="735"/>
      <c r="PKK4" s="735"/>
      <c r="PKL4" s="735"/>
      <c r="PKM4" s="735"/>
      <c r="PKN4" s="735"/>
      <c r="PKO4" s="735"/>
      <c r="PKP4" s="735"/>
      <c r="PKQ4" s="735"/>
      <c r="PKR4" s="735"/>
      <c r="PKS4" s="735"/>
      <c r="PKT4" s="735"/>
      <c r="PKU4" s="735"/>
      <c r="PKV4" s="735"/>
      <c r="PKW4" s="735"/>
      <c r="PKX4" s="735"/>
      <c r="PKY4" s="735"/>
      <c r="PKZ4" s="735"/>
      <c r="PLA4" s="735"/>
      <c r="PLB4" s="735"/>
      <c r="PLC4" s="735"/>
      <c r="PLD4" s="735"/>
      <c r="PLE4" s="735"/>
      <c r="PLF4" s="735"/>
      <c r="PLG4" s="735"/>
      <c r="PLH4" s="735"/>
      <c r="PLI4" s="735"/>
      <c r="PLJ4" s="735"/>
      <c r="PLK4" s="735"/>
      <c r="PLL4" s="735"/>
      <c r="PLM4" s="735"/>
      <c r="PLN4" s="735"/>
      <c r="PLO4" s="735"/>
      <c r="PLP4" s="735"/>
      <c r="PLQ4" s="735"/>
      <c r="PLR4" s="735"/>
      <c r="PLS4" s="735"/>
      <c r="PLT4" s="735"/>
      <c r="PLU4" s="735"/>
      <c r="PLV4" s="735"/>
      <c r="PLW4" s="735"/>
      <c r="PLX4" s="735"/>
      <c r="PLY4" s="735"/>
      <c r="PLZ4" s="735"/>
      <c r="PMA4" s="735"/>
      <c r="PMB4" s="735"/>
      <c r="PMC4" s="735"/>
      <c r="PMD4" s="735"/>
      <c r="PME4" s="735"/>
      <c r="PMF4" s="735"/>
      <c r="PMG4" s="735"/>
      <c r="PMH4" s="735"/>
      <c r="PMI4" s="735"/>
      <c r="PMJ4" s="735"/>
      <c r="PMK4" s="735"/>
      <c r="PML4" s="735"/>
      <c r="PMM4" s="735"/>
      <c r="PMN4" s="735"/>
      <c r="PMO4" s="735"/>
      <c r="PMP4" s="735"/>
      <c r="PMQ4" s="735"/>
      <c r="PMR4" s="735"/>
      <c r="PMS4" s="735"/>
      <c r="PMT4" s="735"/>
      <c r="PMU4" s="735"/>
      <c r="PMV4" s="735"/>
      <c r="PMW4" s="735"/>
      <c r="PMX4" s="735"/>
      <c r="PMY4" s="735"/>
      <c r="PMZ4" s="735"/>
      <c r="PNA4" s="735"/>
      <c r="PNB4" s="735"/>
      <c r="PNC4" s="735"/>
      <c r="PND4" s="735"/>
      <c r="PNE4" s="735"/>
      <c r="PNF4" s="735"/>
      <c r="PNG4" s="735"/>
      <c r="PNH4" s="735"/>
      <c r="PNI4" s="735"/>
      <c r="PNJ4" s="735"/>
      <c r="PNK4" s="735"/>
      <c r="PNL4" s="735"/>
      <c r="PNM4" s="735"/>
      <c r="PNN4" s="735"/>
      <c r="PNO4" s="735"/>
      <c r="PNP4" s="735"/>
      <c r="PNQ4" s="735"/>
      <c r="PNR4" s="735"/>
      <c r="PNS4" s="735"/>
      <c r="PNT4" s="735"/>
      <c r="PNU4" s="735"/>
      <c r="PNV4" s="735"/>
      <c r="PNW4" s="735"/>
      <c r="PNX4" s="735"/>
      <c r="PNY4" s="735"/>
      <c r="PNZ4" s="735"/>
      <c r="POA4" s="735"/>
      <c r="POB4" s="735"/>
      <c r="POC4" s="735"/>
      <c r="POD4" s="735"/>
      <c r="POE4" s="735"/>
      <c r="POF4" s="735"/>
      <c r="POG4" s="735"/>
      <c r="POH4" s="735"/>
      <c r="POI4" s="735"/>
      <c r="POJ4" s="735"/>
      <c r="POK4" s="735"/>
      <c r="POL4" s="735"/>
      <c r="POM4" s="735"/>
      <c r="PON4" s="735"/>
      <c r="POO4" s="735"/>
      <c r="POP4" s="735"/>
      <c r="POQ4" s="735"/>
      <c r="POR4" s="735"/>
      <c r="POS4" s="735"/>
      <c r="POT4" s="735"/>
      <c r="POU4" s="735"/>
      <c r="POV4" s="735"/>
      <c r="POW4" s="735"/>
      <c r="POX4" s="735"/>
      <c r="POY4" s="735"/>
      <c r="POZ4" s="735"/>
      <c r="PPA4" s="735"/>
      <c r="PPB4" s="735"/>
      <c r="PPC4" s="735"/>
      <c r="PPD4" s="735"/>
      <c r="PPE4" s="735"/>
      <c r="PPF4" s="735"/>
      <c r="PPG4" s="735"/>
      <c r="PPH4" s="735"/>
      <c r="PPI4" s="735"/>
      <c r="PPJ4" s="735"/>
      <c r="PPK4" s="735"/>
      <c r="PPL4" s="735"/>
      <c r="PPM4" s="735"/>
      <c r="PPN4" s="735"/>
      <c r="PPO4" s="735"/>
      <c r="PPP4" s="735"/>
      <c r="PPQ4" s="735"/>
      <c r="PPR4" s="735"/>
      <c r="PPS4" s="735"/>
      <c r="PPT4" s="735"/>
      <c r="PPU4" s="735"/>
      <c r="PPV4" s="735"/>
      <c r="PPW4" s="735"/>
      <c r="PPX4" s="735"/>
      <c r="PPY4" s="735"/>
      <c r="PPZ4" s="735"/>
      <c r="PQA4" s="735"/>
      <c r="PQB4" s="735"/>
      <c r="PQC4" s="735"/>
      <c r="PQD4" s="735"/>
      <c r="PQE4" s="735"/>
      <c r="PQF4" s="735"/>
      <c r="PQG4" s="735"/>
      <c r="PQH4" s="735"/>
      <c r="PQI4" s="735"/>
      <c r="PQJ4" s="735"/>
      <c r="PQK4" s="735"/>
      <c r="PQL4" s="735"/>
      <c r="PQM4" s="735"/>
      <c r="PQN4" s="735"/>
      <c r="PQO4" s="735"/>
      <c r="PQP4" s="735"/>
      <c r="PQQ4" s="735"/>
      <c r="PQR4" s="735"/>
      <c r="PQS4" s="735"/>
      <c r="PQT4" s="735"/>
      <c r="PQU4" s="735"/>
      <c r="PQV4" s="735"/>
      <c r="PQW4" s="735"/>
      <c r="PQX4" s="735"/>
      <c r="PQY4" s="735"/>
      <c r="PQZ4" s="735"/>
      <c r="PRA4" s="735"/>
      <c r="PRB4" s="735"/>
      <c r="PRC4" s="735"/>
      <c r="PRD4" s="735"/>
      <c r="PRE4" s="735"/>
      <c r="PRF4" s="735"/>
      <c r="PRG4" s="735"/>
      <c r="PRH4" s="735"/>
      <c r="PRI4" s="735"/>
      <c r="PRJ4" s="735"/>
      <c r="PRK4" s="735"/>
      <c r="PRL4" s="735"/>
      <c r="PRM4" s="735"/>
      <c r="PRN4" s="735"/>
      <c r="PRO4" s="735"/>
      <c r="PRP4" s="735"/>
      <c r="PRQ4" s="735"/>
      <c r="PRR4" s="735"/>
      <c r="PRS4" s="735"/>
      <c r="PRT4" s="735"/>
      <c r="PRU4" s="735"/>
      <c r="PRV4" s="735"/>
      <c r="PRW4" s="735"/>
      <c r="PRX4" s="735"/>
      <c r="PRY4" s="735"/>
      <c r="PRZ4" s="735"/>
      <c r="PSA4" s="735"/>
      <c r="PSB4" s="735"/>
      <c r="PSC4" s="735"/>
      <c r="PSD4" s="735"/>
      <c r="PSE4" s="735"/>
      <c r="PSF4" s="735"/>
      <c r="PSG4" s="735"/>
      <c r="PSH4" s="735"/>
      <c r="PSI4" s="735"/>
      <c r="PSJ4" s="735"/>
      <c r="PSK4" s="735"/>
      <c r="PSL4" s="735"/>
      <c r="PSM4" s="735"/>
      <c r="PSN4" s="735"/>
      <c r="PSO4" s="735"/>
      <c r="PSP4" s="735"/>
      <c r="PSQ4" s="735"/>
      <c r="PSR4" s="735"/>
      <c r="PSS4" s="735"/>
      <c r="PST4" s="735"/>
      <c r="PSU4" s="735"/>
      <c r="PSV4" s="735"/>
      <c r="PSW4" s="735"/>
      <c r="PSX4" s="735"/>
      <c r="PSY4" s="735"/>
      <c r="PSZ4" s="735"/>
      <c r="PTA4" s="735"/>
      <c r="PTB4" s="735"/>
      <c r="PTC4" s="735"/>
      <c r="PTD4" s="735"/>
      <c r="PTE4" s="735"/>
      <c r="PTF4" s="735"/>
      <c r="PTG4" s="735"/>
      <c r="PTH4" s="735"/>
      <c r="PTI4" s="735"/>
      <c r="PTJ4" s="735"/>
      <c r="PTK4" s="735"/>
      <c r="PTL4" s="735"/>
      <c r="PTM4" s="735"/>
      <c r="PTN4" s="735"/>
      <c r="PTO4" s="735"/>
      <c r="PTP4" s="735"/>
      <c r="PTQ4" s="735"/>
      <c r="PTR4" s="735"/>
      <c r="PTS4" s="735"/>
      <c r="PTT4" s="735"/>
      <c r="PTU4" s="735"/>
      <c r="PTV4" s="735"/>
      <c r="PTW4" s="735"/>
      <c r="PTX4" s="735"/>
      <c r="PTY4" s="735"/>
      <c r="PTZ4" s="735"/>
      <c r="PUA4" s="735"/>
      <c r="PUB4" s="735"/>
      <c r="PUC4" s="735"/>
      <c r="PUD4" s="735"/>
      <c r="PUE4" s="735"/>
      <c r="PUF4" s="735"/>
      <c r="PUG4" s="735"/>
      <c r="PUH4" s="735"/>
      <c r="PUI4" s="735"/>
      <c r="PUJ4" s="735"/>
      <c r="PUK4" s="735"/>
      <c r="PUL4" s="735"/>
      <c r="PUM4" s="735"/>
      <c r="PUN4" s="735"/>
      <c r="PUO4" s="735"/>
      <c r="PUP4" s="735"/>
      <c r="PUQ4" s="735"/>
      <c r="PUR4" s="735"/>
      <c r="PUS4" s="735"/>
      <c r="PUT4" s="735"/>
      <c r="PUU4" s="735"/>
      <c r="PUV4" s="735"/>
      <c r="PUW4" s="735"/>
      <c r="PUX4" s="735"/>
      <c r="PUY4" s="735"/>
      <c r="PUZ4" s="735"/>
      <c r="PVA4" s="735"/>
      <c r="PVB4" s="735"/>
      <c r="PVC4" s="735"/>
      <c r="PVD4" s="735"/>
      <c r="PVE4" s="735"/>
      <c r="PVF4" s="735"/>
      <c r="PVG4" s="735"/>
      <c r="PVH4" s="735"/>
      <c r="PVI4" s="735"/>
      <c r="PVJ4" s="735"/>
      <c r="PVK4" s="735"/>
      <c r="PVL4" s="735"/>
      <c r="PVM4" s="735"/>
      <c r="PVN4" s="735"/>
      <c r="PVO4" s="735"/>
      <c r="PVP4" s="735"/>
      <c r="PVQ4" s="735"/>
      <c r="PVR4" s="735"/>
      <c r="PVS4" s="735"/>
      <c r="PVT4" s="735"/>
      <c r="PVU4" s="735"/>
      <c r="PVV4" s="735"/>
      <c r="PVW4" s="735"/>
      <c r="PVX4" s="735"/>
      <c r="PVY4" s="735"/>
      <c r="PVZ4" s="735"/>
      <c r="PWA4" s="735"/>
      <c r="PWB4" s="735"/>
      <c r="PWC4" s="735"/>
      <c r="PWD4" s="735"/>
      <c r="PWE4" s="735"/>
      <c r="PWF4" s="735"/>
      <c r="PWG4" s="735"/>
      <c r="PWH4" s="735"/>
      <c r="PWI4" s="735"/>
      <c r="PWJ4" s="735"/>
      <c r="PWK4" s="735"/>
      <c r="PWL4" s="735"/>
      <c r="PWM4" s="735"/>
      <c r="PWN4" s="735"/>
      <c r="PWO4" s="735"/>
      <c r="PWP4" s="735"/>
      <c r="PWQ4" s="735"/>
      <c r="PWR4" s="735"/>
      <c r="PWS4" s="735"/>
      <c r="PWT4" s="735"/>
      <c r="PWU4" s="735"/>
      <c r="PWV4" s="735"/>
      <c r="PWW4" s="735"/>
      <c r="PWX4" s="735"/>
      <c r="PWY4" s="735"/>
      <c r="PWZ4" s="735"/>
      <c r="PXA4" s="735"/>
      <c r="PXB4" s="735"/>
      <c r="PXC4" s="735"/>
      <c r="PXD4" s="735"/>
      <c r="PXE4" s="735"/>
      <c r="PXF4" s="735"/>
      <c r="PXG4" s="735"/>
      <c r="PXH4" s="735"/>
      <c r="PXI4" s="735"/>
      <c r="PXJ4" s="735"/>
      <c r="PXK4" s="735"/>
      <c r="PXL4" s="735"/>
      <c r="PXM4" s="735"/>
      <c r="PXN4" s="735"/>
      <c r="PXO4" s="735"/>
      <c r="PXP4" s="735"/>
      <c r="PXQ4" s="735"/>
      <c r="PXR4" s="735"/>
      <c r="PXS4" s="735"/>
      <c r="PXT4" s="735"/>
      <c r="PXU4" s="735"/>
      <c r="PXV4" s="735"/>
      <c r="PXW4" s="735"/>
      <c r="PXX4" s="735"/>
      <c r="PXY4" s="735"/>
      <c r="PXZ4" s="735"/>
      <c r="PYA4" s="735"/>
      <c r="PYB4" s="735"/>
      <c r="PYC4" s="735"/>
      <c r="PYD4" s="735"/>
      <c r="PYE4" s="735"/>
      <c r="PYF4" s="735"/>
      <c r="PYG4" s="735"/>
      <c r="PYH4" s="735"/>
      <c r="PYI4" s="735"/>
      <c r="PYJ4" s="735"/>
      <c r="PYK4" s="735"/>
      <c r="PYL4" s="735"/>
      <c r="PYM4" s="735"/>
      <c r="PYN4" s="735"/>
      <c r="PYO4" s="735"/>
      <c r="PYP4" s="735"/>
      <c r="PYQ4" s="735"/>
      <c r="PYR4" s="735"/>
      <c r="PYS4" s="735"/>
      <c r="PYT4" s="735"/>
      <c r="PYU4" s="735"/>
      <c r="PYV4" s="735"/>
      <c r="PYW4" s="735"/>
      <c r="PYX4" s="735"/>
      <c r="PYY4" s="735"/>
      <c r="PYZ4" s="735"/>
      <c r="PZA4" s="735"/>
      <c r="PZB4" s="735"/>
      <c r="PZC4" s="735"/>
      <c r="PZD4" s="735"/>
      <c r="PZE4" s="735"/>
      <c r="PZF4" s="735"/>
      <c r="PZG4" s="735"/>
      <c r="PZH4" s="735"/>
      <c r="PZI4" s="735"/>
      <c r="PZJ4" s="735"/>
      <c r="PZK4" s="735"/>
      <c r="PZL4" s="735"/>
      <c r="PZM4" s="735"/>
      <c r="PZN4" s="735"/>
      <c r="PZO4" s="735"/>
      <c r="PZP4" s="735"/>
      <c r="PZQ4" s="735"/>
      <c r="PZR4" s="735"/>
      <c r="PZS4" s="735"/>
      <c r="PZT4" s="735"/>
      <c r="PZU4" s="735"/>
      <c r="PZV4" s="735"/>
      <c r="PZW4" s="735"/>
      <c r="PZX4" s="735"/>
      <c r="PZY4" s="735"/>
      <c r="PZZ4" s="735"/>
      <c r="QAA4" s="735"/>
      <c r="QAB4" s="735"/>
      <c r="QAC4" s="735"/>
      <c r="QAD4" s="735"/>
      <c r="QAE4" s="735"/>
      <c r="QAF4" s="735"/>
      <c r="QAG4" s="735"/>
      <c r="QAH4" s="735"/>
      <c r="QAI4" s="735"/>
      <c r="QAJ4" s="735"/>
      <c r="QAK4" s="735"/>
      <c r="QAL4" s="735"/>
      <c r="QAM4" s="735"/>
      <c r="QAN4" s="735"/>
      <c r="QAO4" s="735"/>
      <c r="QAP4" s="735"/>
      <c r="QAQ4" s="735"/>
      <c r="QAR4" s="735"/>
      <c r="QAS4" s="735"/>
      <c r="QAT4" s="735"/>
      <c r="QAU4" s="735"/>
      <c r="QAV4" s="735"/>
      <c r="QAW4" s="735"/>
      <c r="QAX4" s="735"/>
      <c r="QAY4" s="735"/>
      <c r="QAZ4" s="735"/>
      <c r="QBA4" s="735"/>
      <c r="QBB4" s="735"/>
      <c r="QBC4" s="735"/>
      <c r="QBD4" s="735"/>
      <c r="QBE4" s="735"/>
      <c r="QBF4" s="735"/>
      <c r="QBG4" s="735"/>
      <c r="QBH4" s="735"/>
      <c r="QBI4" s="735"/>
      <c r="QBJ4" s="735"/>
      <c r="QBK4" s="735"/>
      <c r="QBL4" s="735"/>
      <c r="QBM4" s="735"/>
      <c r="QBN4" s="735"/>
      <c r="QBO4" s="735"/>
      <c r="QBP4" s="735"/>
      <c r="QBQ4" s="735"/>
      <c r="QBR4" s="735"/>
      <c r="QBS4" s="735"/>
      <c r="QBT4" s="735"/>
      <c r="QBU4" s="735"/>
      <c r="QBV4" s="735"/>
      <c r="QBW4" s="735"/>
      <c r="QBX4" s="735"/>
      <c r="QBY4" s="735"/>
      <c r="QBZ4" s="735"/>
      <c r="QCA4" s="735"/>
      <c r="QCB4" s="735"/>
      <c r="QCC4" s="735"/>
      <c r="QCD4" s="735"/>
      <c r="QCE4" s="735"/>
      <c r="QCF4" s="735"/>
      <c r="QCG4" s="735"/>
      <c r="QCH4" s="735"/>
      <c r="QCI4" s="735"/>
      <c r="QCJ4" s="735"/>
      <c r="QCK4" s="735"/>
      <c r="QCL4" s="735"/>
      <c r="QCM4" s="735"/>
      <c r="QCN4" s="735"/>
      <c r="QCO4" s="735"/>
      <c r="QCP4" s="735"/>
      <c r="QCQ4" s="735"/>
      <c r="QCR4" s="735"/>
      <c r="QCS4" s="735"/>
      <c r="QCT4" s="735"/>
      <c r="QCU4" s="735"/>
      <c r="QCV4" s="735"/>
      <c r="QCW4" s="735"/>
      <c r="QCX4" s="735"/>
      <c r="QCY4" s="735"/>
      <c r="QCZ4" s="735"/>
      <c r="QDA4" s="735"/>
      <c r="QDB4" s="735"/>
      <c r="QDC4" s="735"/>
      <c r="QDD4" s="735"/>
      <c r="QDE4" s="735"/>
      <c r="QDF4" s="735"/>
      <c r="QDG4" s="735"/>
      <c r="QDH4" s="735"/>
      <c r="QDI4" s="735"/>
      <c r="QDJ4" s="735"/>
      <c r="QDK4" s="735"/>
      <c r="QDL4" s="735"/>
      <c r="QDM4" s="735"/>
      <c r="QDN4" s="735"/>
      <c r="QDO4" s="735"/>
      <c r="QDP4" s="735"/>
      <c r="QDQ4" s="735"/>
      <c r="QDR4" s="735"/>
      <c r="QDS4" s="735"/>
      <c r="QDT4" s="735"/>
      <c r="QDU4" s="735"/>
      <c r="QDV4" s="735"/>
      <c r="QDW4" s="735"/>
      <c r="QDX4" s="735"/>
      <c r="QDY4" s="735"/>
      <c r="QDZ4" s="735"/>
      <c r="QEA4" s="735"/>
      <c r="QEB4" s="735"/>
      <c r="QEC4" s="735"/>
      <c r="QED4" s="735"/>
      <c r="QEE4" s="735"/>
      <c r="QEF4" s="735"/>
      <c r="QEG4" s="735"/>
      <c r="QEH4" s="735"/>
      <c r="QEI4" s="735"/>
      <c r="QEJ4" s="735"/>
      <c r="QEK4" s="735"/>
      <c r="QEL4" s="735"/>
      <c r="QEM4" s="735"/>
      <c r="QEN4" s="735"/>
      <c r="QEO4" s="735"/>
      <c r="QEP4" s="735"/>
      <c r="QEQ4" s="735"/>
      <c r="QER4" s="735"/>
      <c r="QES4" s="735"/>
      <c r="QET4" s="735"/>
      <c r="QEU4" s="735"/>
      <c r="QEV4" s="735"/>
      <c r="QEW4" s="735"/>
      <c r="QEX4" s="735"/>
      <c r="QEY4" s="735"/>
      <c r="QEZ4" s="735"/>
      <c r="QFA4" s="735"/>
      <c r="QFB4" s="735"/>
      <c r="QFC4" s="735"/>
      <c r="QFD4" s="735"/>
      <c r="QFE4" s="735"/>
      <c r="QFF4" s="735"/>
      <c r="QFG4" s="735"/>
      <c r="QFH4" s="735"/>
      <c r="QFI4" s="735"/>
      <c r="QFJ4" s="735"/>
      <c r="QFK4" s="735"/>
      <c r="QFL4" s="735"/>
      <c r="QFM4" s="735"/>
      <c r="QFN4" s="735"/>
      <c r="QFO4" s="735"/>
      <c r="QFP4" s="735"/>
      <c r="QFQ4" s="735"/>
      <c r="QFR4" s="735"/>
      <c r="QFS4" s="735"/>
      <c r="QFT4" s="735"/>
      <c r="QFU4" s="735"/>
      <c r="QFV4" s="735"/>
      <c r="QFW4" s="735"/>
      <c r="QFX4" s="735"/>
      <c r="QFY4" s="735"/>
      <c r="QFZ4" s="735"/>
      <c r="QGA4" s="735"/>
      <c r="QGB4" s="735"/>
      <c r="QGC4" s="735"/>
      <c r="QGD4" s="735"/>
      <c r="QGE4" s="735"/>
      <c r="QGF4" s="735"/>
      <c r="QGG4" s="735"/>
      <c r="QGH4" s="735"/>
      <c r="QGI4" s="735"/>
      <c r="QGJ4" s="735"/>
      <c r="QGK4" s="735"/>
      <c r="QGL4" s="735"/>
      <c r="QGM4" s="735"/>
      <c r="QGN4" s="735"/>
      <c r="QGO4" s="735"/>
      <c r="QGP4" s="735"/>
      <c r="QGQ4" s="735"/>
      <c r="QGR4" s="735"/>
      <c r="QGS4" s="735"/>
      <c r="QGT4" s="735"/>
      <c r="QGU4" s="735"/>
      <c r="QGV4" s="735"/>
      <c r="QGW4" s="735"/>
      <c r="QGX4" s="735"/>
      <c r="QGY4" s="735"/>
      <c r="QGZ4" s="735"/>
      <c r="QHA4" s="735"/>
      <c r="QHB4" s="735"/>
      <c r="QHC4" s="735"/>
      <c r="QHD4" s="735"/>
      <c r="QHE4" s="735"/>
      <c r="QHF4" s="735"/>
      <c r="QHG4" s="735"/>
      <c r="QHH4" s="735"/>
      <c r="QHI4" s="735"/>
      <c r="QHJ4" s="735"/>
      <c r="QHK4" s="735"/>
      <c r="QHL4" s="735"/>
      <c r="QHM4" s="735"/>
      <c r="QHN4" s="735"/>
      <c r="QHO4" s="735"/>
      <c r="QHP4" s="735"/>
      <c r="QHQ4" s="735"/>
      <c r="QHR4" s="735"/>
      <c r="QHS4" s="735"/>
      <c r="QHT4" s="735"/>
      <c r="QHU4" s="735"/>
      <c r="QHV4" s="735"/>
      <c r="QHW4" s="735"/>
      <c r="QHX4" s="735"/>
      <c r="QHY4" s="735"/>
      <c r="QHZ4" s="735"/>
      <c r="QIA4" s="735"/>
      <c r="QIB4" s="735"/>
      <c r="QIC4" s="735"/>
      <c r="QID4" s="735"/>
      <c r="QIE4" s="735"/>
      <c r="QIF4" s="735"/>
      <c r="QIG4" s="735"/>
      <c r="QIH4" s="735"/>
      <c r="QII4" s="735"/>
      <c r="QIJ4" s="735"/>
      <c r="QIK4" s="735"/>
      <c r="QIL4" s="735"/>
      <c r="QIM4" s="735"/>
      <c r="QIN4" s="735"/>
      <c r="QIO4" s="735"/>
      <c r="QIP4" s="735"/>
      <c r="QIQ4" s="735"/>
      <c r="QIR4" s="735"/>
      <c r="QIS4" s="735"/>
      <c r="QIT4" s="735"/>
      <c r="QIU4" s="735"/>
      <c r="QIV4" s="735"/>
      <c r="QIW4" s="735"/>
      <c r="QIX4" s="735"/>
      <c r="QIY4" s="735"/>
      <c r="QIZ4" s="735"/>
      <c r="QJA4" s="735"/>
      <c r="QJB4" s="735"/>
      <c r="QJC4" s="735"/>
      <c r="QJD4" s="735"/>
      <c r="QJE4" s="735"/>
      <c r="QJF4" s="735"/>
      <c r="QJG4" s="735"/>
      <c r="QJH4" s="735"/>
      <c r="QJI4" s="735"/>
      <c r="QJJ4" s="735"/>
      <c r="QJK4" s="735"/>
      <c r="QJL4" s="735"/>
      <c r="QJM4" s="735"/>
      <c r="QJN4" s="735"/>
      <c r="QJO4" s="735"/>
      <c r="QJP4" s="735"/>
      <c r="QJQ4" s="735"/>
      <c r="QJR4" s="735"/>
      <c r="QJS4" s="735"/>
      <c r="QJT4" s="735"/>
      <c r="QJU4" s="735"/>
      <c r="QJV4" s="735"/>
      <c r="QJW4" s="735"/>
      <c r="QJX4" s="735"/>
      <c r="QJY4" s="735"/>
      <c r="QJZ4" s="735"/>
      <c r="QKA4" s="735"/>
      <c r="QKB4" s="735"/>
      <c r="QKC4" s="735"/>
      <c r="QKD4" s="735"/>
      <c r="QKE4" s="735"/>
      <c r="QKF4" s="735"/>
      <c r="QKG4" s="735"/>
      <c r="QKH4" s="735"/>
      <c r="QKI4" s="735"/>
      <c r="QKJ4" s="735"/>
      <c r="QKK4" s="735"/>
      <c r="QKL4" s="735"/>
      <c r="QKM4" s="735"/>
      <c r="QKN4" s="735"/>
      <c r="QKO4" s="735"/>
      <c r="QKP4" s="735"/>
      <c r="QKQ4" s="735"/>
      <c r="QKR4" s="735"/>
      <c r="QKS4" s="735"/>
      <c r="QKT4" s="735"/>
      <c r="QKU4" s="735"/>
      <c r="QKV4" s="735"/>
      <c r="QKW4" s="735"/>
      <c r="QKX4" s="735"/>
      <c r="QKY4" s="735"/>
      <c r="QKZ4" s="735"/>
      <c r="QLA4" s="735"/>
      <c r="QLB4" s="735"/>
      <c r="QLC4" s="735"/>
      <c r="QLD4" s="735"/>
      <c r="QLE4" s="735"/>
      <c r="QLF4" s="735"/>
      <c r="QLG4" s="735"/>
      <c r="QLH4" s="735"/>
      <c r="QLI4" s="735"/>
      <c r="QLJ4" s="735"/>
      <c r="QLK4" s="735"/>
      <c r="QLL4" s="735"/>
      <c r="QLM4" s="735"/>
      <c r="QLN4" s="735"/>
      <c r="QLO4" s="735"/>
      <c r="QLP4" s="735"/>
      <c r="QLQ4" s="735"/>
      <c r="QLR4" s="735"/>
      <c r="QLS4" s="735"/>
      <c r="QLT4" s="735"/>
      <c r="QLU4" s="735"/>
      <c r="QLV4" s="735"/>
      <c r="QLW4" s="735"/>
      <c r="QLX4" s="735"/>
      <c r="QLY4" s="735"/>
      <c r="QLZ4" s="735"/>
      <c r="QMA4" s="735"/>
      <c r="QMB4" s="735"/>
      <c r="QMC4" s="735"/>
      <c r="QMD4" s="735"/>
      <c r="QME4" s="735"/>
      <c r="QMF4" s="735"/>
      <c r="QMG4" s="735"/>
      <c r="QMH4" s="735"/>
      <c r="QMI4" s="735"/>
      <c r="QMJ4" s="735"/>
      <c r="QMK4" s="735"/>
      <c r="QML4" s="735"/>
      <c r="QMM4" s="735"/>
      <c r="QMN4" s="735"/>
      <c r="QMO4" s="735"/>
      <c r="QMP4" s="735"/>
      <c r="QMQ4" s="735"/>
      <c r="QMR4" s="735"/>
      <c r="QMS4" s="735"/>
      <c r="QMT4" s="735"/>
      <c r="QMU4" s="735"/>
      <c r="QMV4" s="735"/>
      <c r="QMW4" s="735"/>
      <c r="QMX4" s="735"/>
      <c r="QMY4" s="735"/>
      <c r="QMZ4" s="735"/>
      <c r="QNA4" s="735"/>
      <c r="QNB4" s="735"/>
      <c r="QNC4" s="735"/>
      <c r="QND4" s="735"/>
      <c r="QNE4" s="735"/>
      <c r="QNF4" s="735"/>
      <c r="QNG4" s="735"/>
      <c r="QNH4" s="735"/>
      <c r="QNI4" s="735"/>
      <c r="QNJ4" s="735"/>
      <c r="QNK4" s="735"/>
      <c r="QNL4" s="735"/>
      <c r="QNM4" s="735"/>
      <c r="QNN4" s="735"/>
      <c r="QNO4" s="735"/>
      <c r="QNP4" s="735"/>
      <c r="QNQ4" s="735"/>
      <c r="QNR4" s="735"/>
      <c r="QNS4" s="735"/>
      <c r="QNT4" s="735"/>
      <c r="QNU4" s="735"/>
      <c r="QNV4" s="735"/>
      <c r="QNW4" s="735"/>
      <c r="QNX4" s="735"/>
      <c r="QNY4" s="735"/>
      <c r="QNZ4" s="735"/>
      <c r="QOA4" s="735"/>
      <c r="QOB4" s="735"/>
      <c r="QOC4" s="735"/>
      <c r="QOD4" s="735"/>
      <c r="QOE4" s="735"/>
      <c r="QOF4" s="735"/>
      <c r="QOG4" s="735"/>
      <c r="QOH4" s="735"/>
      <c r="QOI4" s="735"/>
      <c r="QOJ4" s="735"/>
      <c r="QOK4" s="735"/>
      <c r="QOL4" s="735"/>
      <c r="QOM4" s="735"/>
      <c r="QON4" s="735"/>
      <c r="QOO4" s="735"/>
      <c r="QOP4" s="735"/>
      <c r="QOQ4" s="735"/>
      <c r="QOR4" s="735"/>
      <c r="QOS4" s="735"/>
      <c r="QOT4" s="735"/>
      <c r="QOU4" s="735"/>
      <c r="QOV4" s="735"/>
      <c r="QOW4" s="735"/>
      <c r="QOX4" s="735"/>
      <c r="QOY4" s="735"/>
      <c r="QOZ4" s="735"/>
      <c r="QPA4" s="735"/>
      <c r="QPB4" s="735"/>
      <c r="QPC4" s="735"/>
      <c r="QPD4" s="735"/>
      <c r="QPE4" s="735"/>
      <c r="QPF4" s="735"/>
      <c r="QPG4" s="735"/>
      <c r="QPH4" s="735"/>
      <c r="QPI4" s="735"/>
      <c r="QPJ4" s="735"/>
      <c r="QPK4" s="735"/>
      <c r="QPL4" s="735"/>
      <c r="QPM4" s="735"/>
      <c r="QPN4" s="735"/>
      <c r="QPO4" s="735"/>
      <c r="QPP4" s="735"/>
      <c r="QPQ4" s="735"/>
      <c r="QPR4" s="735"/>
      <c r="QPS4" s="735"/>
      <c r="QPT4" s="735"/>
      <c r="QPU4" s="735"/>
      <c r="QPV4" s="735"/>
      <c r="QPW4" s="735"/>
      <c r="QPX4" s="735"/>
      <c r="QPY4" s="735"/>
      <c r="QPZ4" s="735"/>
      <c r="QQA4" s="735"/>
      <c r="QQB4" s="735"/>
      <c r="QQC4" s="735"/>
      <c r="QQD4" s="735"/>
      <c r="QQE4" s="735"/>
      <c r="QQF4" s="735"/>
      <c r="QQG4" s="735"/>
      <c r="QQH4" s="735"/>
      <c r="QQI4" s="735"/>
      <c r="QQJ4" s="735"/>
      <c r="QQK4" s="735"/>
      <c r="QQL4" s="735"/>
      <c r="QQM4" s="735"/>
      <c r="QQN4" s="735"/>
      <c r="QQO4" s="735"/>
      <c r="QQP4" s="735"/>
      <c r="QQQ4" s="735"/>
      <c r="QQR4" s="735"/>
      <c r="QQS4" s="735"/>
      <c r="QQT4" s="735"/>
      <c r="QQU4" s="735"/>
      <c r="QQV4" s="735"/>
      <c r="QQW4" s="735"/>
      <c r="QQX4" s="735"/>
      <c r="QQY4" s="735"/>
      <c r="QQZ4" s="735"/>
      <c r="QRA4" s="735"/>
      <c r="QRB4" s="735"/>
      <c r="QRC4" s="735"/>
      <c r="QRD4" s="735"/>
      <c r="QRE4" s="735"/>
      <c r="QRF4" s="735"/>
      <c r="QRG4" s="735"/>
      <c r="QRH4" s="735"/>
      <c r="QRI4" s="735"/>
      <c r="QRJ4" s="735"/>
      <c r="QRK4" s="735"/>
      <c r="QRL4" s="735"/>
      <c r="QRM4" s="735"/>
      <c r="QRN4" s="735"/>
      <c r="QRO4" s="735"/>
      <c r="QRP4" s="735"/>
      <c r="QRQ4" s="735"/>
      <c r="QRR4" s="735"/>
      <c r="QRS4" s="735"/>
      <c r="QRT4" s="735"/>
      <c r="QRU4" s="735"/>
      <c r="QRV4" s="735"/>
      <c r="QRW4" s="735"/>
      <c r="QRX4" s="735"/>
      <c r="QRY4" s="735"/>
      <c r="QRZ4" s="735"/>
      <c r="QSA4" s="735"/>
      <c r="QSB4" s="735"/>
      <c r="QSC4" s="735"/>
      <c r="QSD4" s="735"/>
      <c r="QSE4" s="735"/>
      <c r="QSF4" s="735"/>
      <c r="QSG4" s="735"/>
      <c r="QSH4" s="735"/>
      <c r="QSI4" s="735"/>
      <c r="QSJ4" s="735"/>
      <c r="QSK4" s="735"/>
      <c r="QSL4" s="735"/>
      <c r="QSM4" s="735"/>
      <c r="QSN4" s="735"/>
      <c r="QSO4" s="735"/>
      <c r="QSP4" s="735"/>
      <c r="QSQ4" s="735"/>
      <c r="QSR4" s="735"/>
      <c r="QSS4" s="735"/>
      <c r="QST4" s="735"/>
      <c r="QSU4" s="735"/>
      <c r="QSV4" s="735"/>
      <c r="QSW4" s="735"/>
      <c r="QSX4" s="735"/>
      <c r="QSY4" s="735"/>
      <c r="QSZ4" s="735"/>
      <c r="QTA4" s="735"/>
      <c r="QTB4" s="735"/>
      <c r="QTC4" s="735"/>
      <c r="QTD4" s="735"/>
      <c r="QTE4" s="735"/>
      <c r="QTF4" s="735"/>
      <c r="QTG4" s="735"/>
      <c r="QTH4" s="735"/>
      <c r="QTI4" s="735"/>
      <c r="QTJ4" s="735"/>
      <c r="QTK4" s="735"/>
      <c r="QTL4" s="735"/>
      <c r="QTM4" s="735"/>
      <c r="QTN4" s="735"/>
      <c r="QTO4" s="735"/>
      <c r="QTP4" s="735"/>
      <c r="QTQ4" s="735"/>
      <c r="QTR4" s="735"/>
      <c r="QTS4" s="735"/>
      <c r="QTT4" s="735"/>
      <c r="QTU4" s="735"/>
      <c r="QTV4" s="735"/>
      <c r="QTW4" s="735"/>
      <c r="QTX4" s="735"/>
      <c r="QTY4" s="735"/>
      <c r="QTZ4" s="735"/>
      <c r="QUA4" s="735"/>
      <c r="QUB4" s="735"/>
      <c r="QUC4" s="735"/>
      <c r="QUD4" s="735"/>
      <c r="QUE4" s="735"/>
      <c r="QUF4" s="735"/>
      <c r="QUG4" s="735"/>
      <c r="QUH4" s="735"/>
      <c r="QUI4" s="735"/>
      <c r="QUJ4" s="735"/>
      <c r="QUK4" s="735"/>
      <c r="QUL4" s="735"/>
      <c r="QUM4" s="735"/>
      <c r="QUN4" s="735"/>
      <c r="QUO4" s="735"/>
      <c r="QUP4" s="735"/>
      <c r="QUQ4" s="735"/>
      <c r="QUR4" s="735"/>
      <c r="QUS4" s="735"/>
      <c r="QUT4" s="735"/>
      <c r="QUU4" s="735"/>
      <c r="QUV4" s="735"/>
      <c r="QUW4" s="735"/>
      <c r="QUX4" s="735"/>
      <c r="QUY4" s="735"/>
      <c r="QUZ4" s="735"/>
      <c r="QVA4" s="735"/>
      <c r="QVB4" s="735"/>
      <c r="QVC4" s="735"/>
      <c r="QVD4" s="735"/>
      <c r="QVE4" s="735"/>
      <c r="QVF4" s="735"/>
      <c r="QVG4" s="735"/>
      <c r="QVH4" s="735"/>
      <c r="QVI4" s="735"/>
      <c r="QVJ4" s="735"/>
      <c r="QVK4" s="735"/>
      <c r="QVL4" s="735"/>
      <c r="QVM4" s="735"/>
      <c r="QVN4" s="735"/>
      <c r="QVO4" s="735"/>
      <c r="QVP4" s="735"/>
      <c r="QVQ4" s="735"/>
      <c r="QVR4" s="735"/>
      <c r="QVS4" s="735"/>
      <c r="QVT4" s="735"/>
      <c r="QVU4" s="735"/>
      <c r="QVV4" s="735"/>
      <c r="QVW4" s="735"/>
      <c r="QVX4" s="735"/>
      <c r="QVY4" s="735"/>
      <c r="QVZ4" s="735"/>
      <c r="QWA4" s="735"/>
      <c r="QWB4" s="735"/>
      <c r="QWC4" s="735"/>
      <c r="QWD4" s="735"/>
      <c r="QWE4" s="735"/>
      <c r="QWF4" s="735"/>
      <c r="QWG4" s="735"/>
      <c r="QWH4" s="735"/>
      <c r="QWI4" s="735"/>
      <c r="QWJ4" s="735"/>
      <c r="QWK4" s="735"/>
      <c r="QWL4" s="735"/>
      <c r="QWM4" s="735"/>
      <c r="QWN4" s="735"/>
      <c r="QWO4" s="735"/>
      <c r="QWP4" s="735"/>
      <c r="QWQ4" s="735"/>
      <c r="QWR4" s="735"/>
      <c r="QWS4" s="735"/>
      <c r="QWT4" s="735"/>
      <c r="QWU4" s="735"/>
      <c r="QWV4" s="735"/>
      <c r="QWW4" s="735"/>
      <c r="QWX4" s="735"/>
      <c r="QWY4" s="735"/>
      <c r="QWZ4" s="735"/>
      <c r="QXA4" s="735"/>
      <c r="QXB4" s="735"/>
      <c r="QXC4" s="735"/>
      <c r="QXD4" s="735"/>
      <c r="QXE4" s="735"/>
      <c r="QXF4" s="735"/>
      <c r="QXG4" s="735"/>
      <c r="QXH4" s="735"/>
      <c r="QXI4" s="735"/>
      <c r="QXJ4" s="735"/>
      <c r="QXK4" s="735"/>
      <c r="QXL4" s="735"/>
      <c r="QXM4" s="735"/>
      <c r="QXN4" s="735"/>
      <c r="QXO4" s="735"/>
      <c r="QXP4" s="735"/>
      <c r="QXQ4" s="735"/>
      <c r="QXR4" s="735"/>
      <c r="QXS4" s="735"/>
      <c r="QXT4" s="735"/>
      <c r="QXU4" s="735"/>
      <c r="QXV4" s="735"/>
      <c r="QXW4" s="735"/>
      <c r="QXX4" s="735"/>
      <c r="QXY4" s="735"/>
      <c r="QXZ4" s="735"/>
      <c r="QYA4" s="735"/>
      <c r="QYB4" s="735"/>
      <c r="QYC4" s="735"/>
      <c r="QYD4" s="735"/>
      <c r="QYE4" s="735"/>
      <c r="QYF4" s="735"/>
      <c r="QYG4" s="735"/>
      <c r="QYH4" s="735"/>
      <c r="QYI4" s="735"/>
      <c r="QYJ4" s="735"/>
      <c r="QYK4" s="735"/>
      <c r="QYL4" s="735"/>
      <c r="QYM4" s="735"/>
      <c r="QYN4" s="735"/>
      <c r="QYO4" s="735"/>
      <c r="QYP4" s="735"/>
      <c r="QYQ4" s="735"/>
      <c r="QYR4" s="735"/>
      <c r="QYS4" s="735"/>
      <c r="QYT4" s="735"/>
      <c r="QYU4" s="735"/>
      <c r="QYV4" s="735"/>
      <c r="QYW4" s="735"/>
      <c r="QYX4" s="735"/>
      <c r="QYY4" s="735"/>
      <c r="QYZ4" s="735"/>
      <c r="QZA4" s="735"/>
      <c r="QZB4" s="735"/>
      <c r="QZC4" s="735"/>
      <c r="QZD4" s="735"/>
      <c r="QZE4" s="735"/>
      <c r="QZF4" s="735"/>
      <c r="QZG4" s="735"/>
      <c r="QZH4" s="735"/>
      <c r="QZI4" s="735"/>
      <c r="QZJ4" s="735"/>
      <c r="QZK4" s="735"/>
      <c r="QZL4" s="735"/>
      <c r="QZM4" s="735"/>
      <c r="QZN4" s="735"/>
      <c r="QZO4" s="735"/>
      <c r="QZP4" s="735"/>
      <c r="QZQ4" s="735"/>
      <c r="QZR4" s="735"/>
      <c r="QZS4" s="735"/>
      <c r="QZT4" s="735"/>
      <c r="QZU4" s="735"/>
      <c r="QZV4" s="735"/>
      <c r="QZW4" s="735"/>
      <c r="QZX4" s="735"/>
      <c r="QZY4" s="735"/>
      <c r="QZZ4" s="735"/>
      <c r="RAA4" s="735"/>
      <c r="RAB4" s="735"/>
      <c r="RAC4" s="735"/>
      <c r="RAD4" s="735"/>
      <c r="RAE4" s="735"/>
      <c r="RAF4" s="735"/>
      <c r="RAG4" s="735"/>
      <c r="RAH4" s="735"/>
      <c r="RAI4" s="735"/>
      <c r="RAJ4" s="735"/>
      <c r="RAK4" s="735"/>
      <c r="RAL4" s="735"/>
      <c r="RAM4" s="735"/>
      <c r="RAN4" s="735"/>
      <c r="RAO4" s="735"/>
      <c r="RAP4" s="735"/>
      <c r="RAQ4" s="735"/>
      <c r="RAR4" s="735"/>
      <c r="RAS4" s="735"/>
      <c r="RAT4" s="735"/>
      <c r="RAU4" s="735"/>
      <c r="RAV4" s="735"/>
      <c r="RAW4" s="735"/>
      <c r="RAX4" s="735"/>
      <c r="RAY4" s="735"/>
      <c r="RAZ4" s="735"/>
      <c r="RBA4" s="735"/>
      <c r="RBB4" s="735"/>
      <c r="RBC4" s="735"/>
      <c r="RBD4" s="735"/>
      <c r="RBE4" s="735"/>
      <c r="RBF4" s="735"/>
      <c r="RBG4" s="735"/>
      <c r="RBH4" s="735"/>
      <c r="RBI4" s="735"/>
      <c r="RBJ4" s="735"/>
      <c r="RBK4" s="735"/>
      <c r="RBL4" s="735"/>
      <c r="RBM4" s="735"/>
      <c r="RBN4" s="735"/>
      <c r="RBO4" s="735"/>
      <c r="RBP4" s="735"/>
      <c r="RBQ4" s="735"/>
      <c r="RBR4" s="735"/>
      <c r="RBS4" s="735"/>
      <c r="RBT4" s="735"/>
      <c r="RBU4" s="735"/>
      <c r="RBV4" s="735"/>
      <c r="RBW4" s="735"/>
      <c r="RBX4" s="735"/>
      <c r="RBY4" s="735"/>
      <c r="RBZ4" s="735"/>
      <c r="RCA4" s="735"/>
      <c r="RCB4" s="735"/>
      <c r="RCC4" s="735"/>
      <c r="RCD4" s="735"/>
      <c r="RCE4" s="735"/>
      <c r="RCF4" s="735"/>
      <c r="RCG4" s="735"/>
      <c r="RCH4" s="735"/>
      <c r="RCI4" s="735"/>
      <c r="RCJ4" s="735"/>
      <c r="RCK4" s="735"/>
      <c r="RCL4" s="735"/>
      <c r="RCM4" s="735"/>
      <c r="RCN4" s="735"/>
      <c r="RCO4" s="735"/>
      <c r="RCP4" s="735"/>
      <c r="RCQ4" s="735"/>
      <c r="RCR4" s="735"/>
      <c r="RCS4" s="735"/>
      <c r="RCT4" s="735"/>
      <c r="RCU4" s="735"/>
      <c r="RCV4" s="735"/>
      <c r="RCW4" s="735"/>
      <c r="RCX4" s="735"/>
      <c r="RCY4" s="735"/>
      <c r="RCZ4" s="735"/>
      <c r="RDA4" s="735"/>
      <c r="RDB4" s="735"/>
      <c r="RDC4" s="735"/>
      <c r="RDD4" s="735"/>
      <c r="RDE4" s="735"/>
      <c r="RDF4" s="735"/>
      <c r="RDG4" s="735"/>
      <c r="RDH4" s="735"/>
      <c r="RDI4" s="735"/>
      <c r="RDJ4" s="735"/>
      <c r="RDK4" s="735"/>
      <c r="RDL4" s="735"/>
      <c r="RDM4" s="735"/>
      <c r="RDN4" s="735"/>
      <c r="RDO4" s="735"/>
      <c r="RDP4" s="735"/>
      <c r="RDQ4" s="735"/>
      <c r="RDR4" s="735"/>
      <c r="RDS4" s="735"/>
      <c r="RDT4" s="735"/>
      <c r="RDU4" s="735"/>
      <c r="RDV4" s="735"/>
      <c r="RDW4" s="735"/>
      <c r="RDX4" s="735"/>
      <c r="RDY4" s="735"/>
      <c r="RDZ4" s="735"/>
      <c r="REA4" s="735"/>
      <c r="REB4" s="735"/>
      <c r="REC4" s="735"/>
      <c r="RED4" s="735"/>
      <c r="REE4" s="735"/>
      <c r="REF4" s="735"/>
      <c r="REG4" s="735"/>
      <c r="REH4" s="735"/>
      <c r="REI4" s="735"/>
      <c r="REJ4" s="735"/>
      <c r="REK4" s="735"/>
      <c r="REL4" s="735"/>
      <c r="REM4" s="735"/>
      <c r="REN4" s="735"/>
      <c r="REO4" s="735"/>
      <c r="REP4" s="735"/>
      <c r="REQ4" s="735"/>
      <c r="RER4" s="735"/>
      <c r="RES4" s="735"/>
      <c r="RET4" s="735"/>
      <c r="REU4" s="735"/>
      <c r="REV4" s="735"/>
      <c r="REW4" s="735"/>
      <c r="REX4" s="735"/>
      <c r="REY4" s="735"/>
      <c r="REZ4" s="735"/>
      <c r="RFA4" s="735"/>
      <c r="RFB4" s="735"/>
      <c r="RFC4" s="735"/>
      <c r="RFD4" s="735"/>
      <c r="RFE4" s="735"/>
      <c r="RFF4" s="735"/>
      <c r="RFG4" s="735"/>
      <c r="RFH4" s="735"/>
      <c r="RFI4" s="735"/>
      <c r="RFJ4" s="735"/>
      <c r="RFK4" s="735"/>
      <c r="RFL4" s="735"/>
      <c r="RFM4" s="735"/>
      <c r="RFN4" s="735"/>
      <c r="RFO4" s="735"/>
      <c r="RFP4" s="735"/>
      <c r="RFQ4" s="735"/>
      <c r="RFR4" s="735"/>
      <c r="RFS4" s="735"/>
      <c r="RFT4" s="735"/>
      <c r="RFU4" s="735"/>
      <c r="RFV4" s="735"/>
      <c r="RFW4" s="735"/>
      <c r="RFX4" s="735"/>
      <c r="RFY4" s="735"/>
      <c r="RFZ4" s="735"/>
      <c r="RGA4" s="735"/>
      <c r="RGB4" s="735"/>
      <c r="RGC4" s="735"/>
      <c r="RGD4" s="735"/>
      <c r="RGE4" s="735"/>
      <c r="RGF4" s="735"/>
      <c r="RGG4" s="735"/>
      <c r="RGH4" s="735"/>
      <c r="RGI4" s="735"/>
      <c r="RGJ4" s="735"/>
      <c r="RGK4" s="735"/>
      <c r="RGL4" s="735"/>
      <c r="RGM4" s="735"/>
      <c r="RGN4" s="735"/>
      <c r="RGO4" s="735"/>
      <c r="RGP4" s="735"/>
      <c r="RGQ4" s="735"/>
      <c r="RGR4" s="735"/>
      <c r="RGS4" s="735"/>
      <c r="RGT4" s="735"/>
      <c r="RGU4" s="735"/>
      <c r="RGV4" s="735"/>
      <c r="RGW4" s="735"/>
      <c r="RGX4" s="735"/>
      <c r="RGY4" s="735"/>
      <c r="RGZ4" s="735"/>
      <c r="RHA4" s="735"/>
      <c r="RHB4" s="735"/>
      <c r="RHC4" s="735"/>
      <c r="RHD4" s="735"/>
      <c r="RHE4" s="735"/>
      <c r="RHF4" s="735"/>
      <c r="RHG4" s="735"/>
      <c r="RHH4" s="735"/>
      <c r="RHI4" s="735"/>
      <c r="RHJ4" s="735"/>
      <c r="RHK4" s="735"/>
      <c r="RHL4" s="735"/>
      <c r="RHM4" s="735"/>
      <c r="RHN4" s="735"/>
      <c r="RHO4" s="735"/>
      <c r="RHP4" s="735"/>
      <c r="RHQ4" s="735"/>
      <c r="RHR4" s="735"/>
      <c r="RHS4" s="735"/>
      <c r="RHT4" s="735"/>
      <c r="RHU4" s="735"/>
      <c r="RHV4" s="735"/>
      <c r="RHW4" s="735"/>
      <c r="RHX4" s="735"/>
      <c r="RHY4" s="735"/>
      <c r="RHZ4" s="735"/>
      <c r="RIA4" s="735"/>
      <c r="RIB4" s="735"/>
      <c r="RIC4" s="735"/>
      <c r="RID4" s="735"/>
      <c r="RIE4" s="735"/>
      <c r="RIF4" s="735"/>
      <c r="RIG4" s="735"/>
      <c r="RIH4" s="735"/>
      <c r="RII4" s="735"/>
      <c r="RIJ4" s="735"/>
      <c r="RIK4" s="735"/>
      <c r="RIL4" s="735"/>
      <c r="RIM4" s="735"/>
      <c r="RIN4" s="735"/>
      <c r="RIO4" s="735"/>
      <c r="RIP4" s="735"/>
      <c r="RIQ4" s="735"/>
      <c r="RIR4" s="735"/>
      <c r="RIS4" s="735"/>
      <c r="RIT4" s="735"/>
      <c r="RIU4" s="735"/>
      <c r="RIV4" s="735"/>
      <c r="RIW4" s="735"/>
      <c r="RIX4" s="735"/>
      <c r="RIY4" s="735"/>
      <c r="RIZ4" s="735"/>
      <c r="RJA4" s="735"/>
      <c r="RJB4" s="735"/>
      <c r="RJC4" s="735"/>
      <c r="RJD4" s="735"/>
      <c r="RJE4" s="735"/>
      <c r="RJF4" s="735"/>
      <c r="RJG4" s="735"/>
      <c r="RJH4" s="735"/>
      <c r="RJI4" s="735"/>
      <c r="RJJ4" s="735"/>
      <c r="RJK4" s="735"/>
      <c r="RJL4" s="735"/>
      <c r="RJM4" s="735"/>
      <c r="RJN4" s="735"/>
      <c r="RJO4" s="735"/>
      <c r="RJP4" s="735"/>
      <c r="RJQ4" s="735"/>
      <c r="RJR4" s="735"/>
      <c r="RJS4" s="735"/>
      <c r="RJT4" s="735"/>
      <c r="RJU4" s="735"/>
      <c r="RJV4" s="735"/>
      <c r="RJW4" s="735"/>
      <c r="RJX4" s="735"/>
      <c r="RJY4" s="735"/>
      <c r="RJZ4" s="735"/>
      <c r="RKA4" s="735"/>
      <c r="RKB4" s="735"/>
      <c r="RKC4" s="735"/>
      <c r="RKD4" s="735"/>
      <c r="RKE4" s="735"/>
      <c r="RKF4" s="735"/>
      <c r="RKG4" s="735"/>
      <c r="RKH4" s="735"/>
      <c r="RKI4" s="735"/>
      <c r="RKJ4" s="735"/>
      <c r="RKK4" s="735"/>
      <c r="RKL4" s="735"/>
      <c r="RKM4" s="735"/>
      <c r="RKN4" s="735"/>
      <c r="RKO4" s="735"/>
      <c r="RKP4" s="735"/>
      <c r="RKQ4" s="735"/>
      <c r="RKR4" s="735"/>
      <c r="RKS4" s="735"/>
      <c r="RKT4" s="735"/>
      <c r="RKU4" s="735"/>
      <c r="RKV4" s="735"/>
      <c r="RKW4" s="735"/>
      <c r="RKX4" s="735"/>
      <c r="RKY4" s="735"/>
      <c r="RKZ4" s="735"/>
      <c r="RLA4" s="735"/>
      <c r="RLB4" s="735"/>
      <c r="RLC4" s="735"/>
      <c r="RLD4" s="735"/>
      <c r="RLE4" s="735"/>
      <c r="RLF4" s="735"/>
      <c r="RLG4" s="735"/>
      <c r="RLH4" s="735"/>
      <c r="RLI4" s="735"/>
      <c r="RLJ4" s="735"/>
      <c r="RLK4" s="735"/>
      <c r="RLL4" s="735"/>
      <c r="RLM4" s="735"/>
      <c r="RLN4" s="735"/>
      <c r="RLO4" s="735"/>
      <c r="RLP4" s="735"/>
      <c r="RLQ4" s="735"/>
      <c r="RLR4" s="735"/>
      <c r="RLS4" s="735"/>
      <c r="RLT4" s="735"/>
      <c r="RLU4" s="735"/>
      <c r="RLV4" s="735"/>
      <c r="RLW4" s="735"/>
      <c r="RLX4" s="735"/>
      <c r="RLY4" s="735"/>
      <c r="RLZ4" s="735"/>
      <c r="RMA4" s="735"/>
      <c r="RMB4" s="735"/>
      <c r="RMC4" s="735"/>
      <c r="RMD4" s="735"/>
      <c r="RME4" s="735"/>
      <c r="RMF4" s="735"/>
      <c r="RMG4" s="735"/>
      <c r="RMH4" s="735"/>
      <c r="RMI4" s="735"/>
      <c r="RMJ4" s="735"/>
      <c r="RMK4" s="735"/>
      <c r="RML4" s="735"/>
      <c r="RMM4" s="735"/>
      <c r="RMN4" s="735"/>
      <c r="RMO4" s="735"/>
      <c r="RMP4" s="735"/>
      <c r="RMQ4" s="735"/>
      <c r="RMR4" s="735"/>
      <c r="RMS4" s="735"/>
      <c r="RMT4" s="735"/>
      <c r="RMU4" s="735"/>
      <c r="RMV4" s="735"/>
      <c r="RMW4" s="735"/>
      <c r="RMX4" s="735"/>
      <c r="RMY4" s="735"/>
      <c r="RMZ4" s="735"/>
      <c r="RNA4" s="735"/>
      <c r="RNB4" s="735"/>
      <c r="RNC4" s="735"/>
      <c r="RND4" s="735"/>
      <c r="RNE4" s="735"/>
      <c r="RNF4" s="735"/>
      <c r="RNG4" s="735"/>
      <c r="RNH4" s="735"/>
      <c r="RNI4" s="735"/>
      <c r="RNJ4" s="735"/>
      <c r="RNK4" s="735"/>
      <c r="RNL4" s="735"/>
      <c r="RNM4" s="735"/>
      <c r="RNN4" s="735"/>
      <c r="RNO4" s="735"/>
      <c r="RNP4" s="735"/>
      <c r="RNQ4" s="735"/>
      <c r="RNR4" s="735"/>
      <c r="RNS4" s="735"/>
      <c r="RNT4" s="735"/>
      <c r="RNU4" s="735"/>
      <c r="RNV4" s="735"/>
      <c r="RNW4" s="735"/>
      <c r="RNX4" s="735"/>
      <c r="RNY4" s="735"/>
      <c r="RNZ4" s="735"/>
      <c r="ROA4" s="735"/>
      <c r="ROB4" s="735"/>
      <c r="ROC4" s="735"/>
      <c r="ROD4" s="735"/>
      <c r="ROE4" s="735"/>
      <c r="ROF4" s="735"/>
      <c r="ROG4" s="735"/>
      <c r="ROH4" s="735"/>
      <c r="ROI4" s="735"/>
      <c r="ROJ4" s="735"/>
      <c r="ROK4" s="735"/>
      <c r="ROL4" s="735"/>
      <c r="ROM4" s="735"/>
      <c r="RON4" s="735"/>
      <c r="ROO4" s="735"/>
      <c r="ROP4" s="735"/>
      <c r="ROQ4" s="735"/>
      <c r="ROR4" s="735"/>
      <c r="ROS4" s="735"/>
      <c r="ROT4" s="735"/>
      <c r="ROU4" s="735"/>
      <c r="ROV4" s="735"/>
      <c r="ROW4" s="735"/>
      <c r="ROX4" s="735"/>
      <c r="ROY4" s="735"/>
      <c r="ROZ4" s="735"/>
      <c r="RPA4" s="735"/>
      <c r="RPB4" s="735"/>
      <c r="RPC4" s="735"/>
      <c r="RPD4" s="735"/>
      <c r="RPE4" s="735"/>
      <c r="RPF4" s="735"/>
      <c r="RPG4" s="735"/>
      <c r="RPH4" s="735"/>
      <c r="RPI4" s="735"/>
      <c r="RPJ4" s="735"/>
      <c r="RPK4" s="735"/>
      <c r="RPL4" s="735"/>
      <c r="RPM4" s="735"/>
      <c r="RPN4" s="735"/>
      <c r="RPO4" s="735"/>
      <c r="RPP4" s="735"/>
      <c r="RPQ4" s="735"/>
      <c r="RPR4" s="735"/>
      <c r="RPS4" s="735"/>
      <c r="RPT4" s="735"/>
      <c r="RPU4" s="735"/>
      <c r="RPV4" s="735"/>
      <c r="RPW4" s="735"/>
      <c r="RPX4" s="735"/>
      <c r="RPY4" s="735"/>
      <c r="RPZ4" s="735"/>
      <c r="RQA4" s="735"/>
      <c r="RQB4" s="735"/>
      <c r="RQC4" s="735"/>
      <c r="RQD4" s="735"/>
      <c r="RQE4" s="735"/>
      <c r="RQF4" s="735"/>
      <c r="RQG4" s="735"/>
      <c r="RQH4" s="735"/>
      <c r="RQI4" s="735"/>
      <c r="RQJ4" s="735"/>
      <c r="RQK4" s="735"/>
      <c r="RQL4" s="735"/>
      <c r="RQM4" s="735"/>
      <c r="RQN4" s="735"/>
      <c r="RQO4" s="735"/>
      <c r="RQP4" s="735"/>
      <c r="RQQ4" s="735"/>
      <c r="RQR4" s="735"/>
      <c r="RQS4" s="735"/>
      <c r="RQT4" s="735"/>
      <c r="RQU4" s="735"/>
      <c r="RQV4" s="735"/>
      <c r="RQW4" s="735"/>
      <c r="RQX4" s="735"/>
      <c r="RQY4" s="735"/>
      <c r="RQZ4" s="735"/>
      <c r="RRA4" s="735"/>
      <c r="RRB4" s="735"/>
      <c r="RRC4" s="735"/>
      <c r="RRD4" s="735"/>
      <c r="RRE4" s="735"/>
      <c r="RRF4" s="735"/>
      <c r="RRG4" s="735"/>
      <c r="RRH4" s="735"/>
      <c r="RRI4" s="735"/>
      <c r="RRJ4" s="735"/>
      <c r="RRK4" s="735"/>
      <c r="RRL4" s="735"/>
      <c r="RRM4" s="735"/>
      <c r="RRN4" s="735"/>
      <c r="RRO4" s="735"/>
      <c r="RRP4" s="735"/>
      <c r="RRQ4" s="735"/>
      <c r="RRR4" s="735"/>
      <c r="RRS4" s="735"/>
      <c r="RRT4" s="735"/>
      <c r="RRU4" s="735"/>
      <c r="RRV4" s="735"/>
      <c r="RRW4" s="735"/>
      <c r="RRX4" s="735"/>
      <c r="RRY4" s="735"/>
      <c r="RRZ4" s="735"/>
      <c r="RSA4" s="735"/>
      <c r="RSB4" s="735"/>
      <c r="RSC4" s="735"/>
      <c r="RSD4" s="735"/>
      <c r="RSE4" s="735"/>
      <c r="RSF4" s="735"/>
      <c r="RSG4" s="735"/>
      <c r="RSH4" s="735"/>
      <c r="RSI4" s="735"/>
      <c r="RSJ4" s="735"/>
      <c r="RSK4" s="735"/>
      <c r="RSL4" s="735"/>
      <c r="RSM4" s="735"/>
      <c r="RSN4" s="735"/>
      <c r="RSO4" s="735"/>
      <c r="RSP4" s="735"/>
      <c r="RSQ4" s="735"/>
      <c r="RSR4" s="735"/>
      <c r="RSS4" s="735"/>
      <c r="RST4" s="735"/>
      <c r="RSU4" s="735"/>
      <c r="RSV4" s="735"/>
      <c r="RSW4" s="735"/>
      <c r="RSX4" s="735"/>
      <c r="RSY4" s="735"/>
      <c r="RSZ4" s="735"/>
      <c r="RTA4" s="735"/>
      <c r="RTB4" s="735"/>
      <c r="RTC4" s="735"/>
      <c r="RTD4" s="735"/>
      <c r="RTE4" s="735"/>
      <c r="RTF4" s="735"/>
      <c r="RTG4" s="735"/>
      <c r="RTH4" s="735"/>
      <c r="RTI4" s="735"/>
      <c r="RTJ4" s="735"/>
      <c r="RTK4" s="735"/>
      <c r="RTL4" s="735"/>
      <c r="RTM4" s="735"/>
      <c r="RTN4" s="735"/>
      <c r="RTO4" s="735"/>
      <c r="RTP4" s="735"/>
      <c r="RTQ4" s="735"/>
      <c r="RTR4" s="735"/>
      <c r="RTS4" s="735"/>
      <c r="RTT4" s="735"/>
      <c r="RTU4" s="735"/>
      <c r="RTV4" s="735"/>
      <c r="RTW4" s="735"/>
      <c r="RTX4" s="735"/>
      <c r="RTY4" s="735"/>
      <c r="RTZ4" s="735"/>
      <c r="RUA4" s="735"/>
      <c r="RUB4" s="735"/>
      <c r="RUC4" s="735"/>
      <c r="RUD4" s="735"/>
      <c r="RUE4" s="735"/>
      <c r="RUF4" s="735"/>
      <c r="RUG4" s="735"/>
      <c r="RUH4" s="735"/>
      <c r="RUI4" s="735"/>
      <c r="RUJ4" s="735"/>
      <c r="RUK4" s="735"/>
      <c r="RUL4" s="735"/>
      <c r="RUM4" s="735"/>
      <c r="RUN4" s="735"/>
      <c r="RUO4" s="735"/>
      <c r="RUP4" s="735"/>
      <c r="RUQ4" s="735"/>
      <c r="RUR4" s="735"/>
      <c r="RUS4" s="735"/>
      <c r="RUT4" s="735"/>
      <c r="RUU4" s="735"/>
      <c r="RUV4" s="735"/>
      <c r="RUW4" s="735"/>
      <c r="RUX4" s="735"/>
      <c r="RUY4" s="735"/>
      <c r="RUZ4" s="735"/>
      <c r="RVA4" s="735"/>
      <c r="RVB4" s="735"/>
      <c r="RVC4" s="735"/>
      <c r="RVD4" s="735"/>
      <c r="RVE4" s="735"/>
      <c r="RVF4" s="735"/>
      <c r="RVG4" s="735"/>
      <c r="RVH4" s="735"/>
      <c r="RVI4" s="735"/>
      <c r="RVJ4" s="735"/>
      <c r="RVK4" s="735"/>
      <c r="RVL4" s="735"/>
      <c r="RVM4" s="735"/>
      <c r="RVN4" s="735"/>
      <c r="RVO4" s="735"/>
      <c r="RVP4" s="735"/>
      <c r="RVQ4" s="735"/>
      <c r="RVR4" s="735"/>
      <c r="RVS4" s="735"/>
      <c r="RVT4" s="735"/>
      <c r="RVU4" s="735"/>
      <c r="RVV4" s="735"/>
      <c r="RVW4" s="735"/>
      <c r="RVX4" s="735"/>
      <c r="RVY4" s="735"/>
      <c r="RVZ4" s="735"/>
      <c r="RWA4" s="735"/>
      <c r="RWB4" s="735"/>
      <c r="RWC4" s="735"/>
      <c r="RWD4" s="735"/>
      <c r="RWE4" s="735"/>
      <c r="RWF4" s="735"/>
      <c r="RWG4" s="735"/>
      <c r="RWH4" s="735"/>
      <c r="RWI4" s="735"/>
      <c r="RWJ4" s="735"/>
      <c r="RWK4" s="735"/>
      <c r="RWL4" s="735"/>
      <c r="RWM4" s="735"/>
      <c r="RWN4" s="735"/>
      <c r="RWO4" s="735"/>
      <c r="RWP4" s="735"/>
      <c r="RWQ4" s="735"/>
      <c r="RWR4" s="735"/>
      <c r="RWS4" s="735"/>
      <c r="RWT4" s="735"/>
      <c r="RWU4" s="735"/>
      <c r="RWV4" s="735"/>
      <c r="RWW4" s="735"/>
      <c r="RWX4" s="735"/>
      <c r="RWY4" s="735"/>
      <c r="RWZ4" s="735"/>
      <c r="RXA4" s="735"/>
      <c r="RXB4" s="735"/>
      <c r="RXC4" s="735"/>
      <c r="RXD4" s="735"/>
      <c r="RXE4" s="735"/>
      <c r="RXF4" s="735"/>
      <c r="RXG4" s="735"/>
      <c r="RXH4" s="735"/>
      <c r="RXI4" s="735"/>
      <c r="RXJ4" s="735"/>
      <c r="RXK4" s="735"/>
      <c r="RXL4" s="735"/>
      <c r="RXM4" s="735"/>
      <c r="RXN4" s="735"/>
      <c r="RXO4" s="735"/>
      <c r="RXP4" s="735"/>
      <c r="RXQ4" s="735"/>
      <c r="RXR4" s="735"/>
      <c r="RXS4" s="735"/>
      <c r="RXT4" s="735"/>
      <c r="RXU4" s="735"/>
      <c r="RXV4" s="735"/>
      <c r="RXW4" s="735"/>
      <c r="RXX4" s="735"/>
      <c r="RXY4" s="735"/>
      <c r="RXZ4" s="735"/>
      <c r="RYA4" s="735"/>
      <c r="RYB4" s="735"/>
      <c r="RYC4" s="735"/>
      <c r="RYD4" s="735"/>
      <c r="RYE4" s="735"/>
      <c r="RYF4" s="735"/>
      <c r="RYG4" s="735"/>
      <c r="RYH4" s="735"/>
      <c r="RYI4" s="735"/>
      <c r="RYJ4" s="735"/>
      <c r="RYK4" s="735"/>
      <c r="RYL4" s="735"/>
      <c r="RYM4" s="735"/>
      <c r="RYN4" s="735"/>
      <c r="RYO4" s="735"/>
      <c r="RYP4" s="735"/>
      <c r="RYQ4" s="735"/>
      <c r="RYR4" s="735"/>
      <c r="RYS4" s="735"/>
      <c r="RYT4" s="735"/>
      <c r="RYU4" s="735"/>
      <c r="RYV4" s="735"/>
      <c r="RYW4" s="735"/>
      <c r="RYX4" s="735"/>
      <c r="RYY4" s="735"/>
      <c r="RYZ4" s="735"/>
      <c r="RZA4" s="735"/>
      <c r="RZB4" s="735"/>
      <c r="RZC4" s="735"/>
      <c r="RZD4" s="735"/>
      <c r="RZE4" s="735"/>
      <c r="RZF4" s="735"/>
      <c r="RZG4" s="735"/>
      <c r="RZH4" s="735"/>
      <c r="RZI4" s="735"/>
      <c r="RZJ4" s="735"/>
      <c r="RZK4" s="735"/>
      <c r="RZL4" s="735"/>
      <c r="RZM4" s="735"/>
      <c r="RZN4" s="735"/>
      <c r="RZO4" s="735"/>
      <c r="RZP4" s="735"/>
      <c r="RZQ4" s="735"/>
      <c r="RZR4" s="735"/>
      <c r="RZS4" s="735"/>
      <c r="RZT4" s="735"/>
      <c r="RZU4" s="735"/>
      <c r="RZV4" s="735"/>
      <c r="RZW4" s="735"/>
      <c r="RZX4" s="735"/>
      <c r="RZY4" s="735"/>
      <c r="RZZ4" s="735"/>
      <c r="SAA4" s="735"/>
      <c r="SAB4" s="735"/>
      <c r="SAC4" s="735"/>
      <c r="SAD4" s="735"/>
      <c r="SAE4" s="735"/>
      <c r="SAF4" s="735"/>
      <c r="SAG4" s="735"/>
      <c r="SAH4" s="735"/>
      <c r="SAI4" s="735"/>
      <c r="SAJ4" s="735"/>
      <c r="SAK4" s="735"/>
      <c r="SAL4" s="735"/>
      <c r="SAM4" s="735"/>
      <c r="SAN4" s="735"/>
      <c r="SAO4" s="735"/>
      <c r="SAP4" s="735"/>
      <c r="SAQ4" s="735"/>
      <c r="SAR4" s="735"/>
      <c r="SAS4" s="735"/>
      <c r="SAT4" s="735"/>
      <c r="SAU4" s="735"/>
      <c r="SAV4" s="735"/>
      <c r="SAW4" s="735"/>
      <c r="SAX4" s="735"/>
      <c r="SAY4" s="735"/>
      <c r="SAZ4" s="735"/>
      <c r="SBA4" s="735"/>
      <c r="SBB4" s="735"/>
      <c r="SBC4" s="735"/>
      <c r="SBD4" s="735"/>
      <c r="SBE4" s="735"/>
      <c r="SBF4" s="735"/>
      <c r="SBG4" s="735"/>
      <c r="SBH4" s="735"/>
      <c r="SBI4" s="735"/>
      <c r="SBJ4" s="735"/>
      <c r="SBK4" s="735"/>
      <c r="SBL4" s="735"/>
      <c r="SBM4" s="735"/>
      <c r="SBN4" s="735"/>
      <c r="SBO4" s="735"/>
      <c r="SBP4" s="735"/>
      <c r="SBQ4" s="735"/>
      <c r="SBR4" s="735"/>
      <c r="SBS4" s="735"/>
      <c r="SBT4" s="735"/>
      <c r="SBU4" s="735"/>
      <c r="SBV4" s="735"/>
      <c r="SBW4" s="735"/>
      <c r="SBX4" s="735"/>
      <c r="SBY4" s="735"/>
      <c r="SBZ4" s="735"/>
      <c r="SCA4" s="735"/>
      <c r="SCB4" s="735"/>
      <c r="SCC4" s="735"/>
      <c r="SCD4" s="735"/>
      <c r="SCE4" s="735"/>
      <c r="SCF4" s="735"/>
      <c r="SCG4" s="735"/>
      <c r="SCH4" s="735"/>
      <c r="SCI4" s="735"/>
      <c r="SCJ4" s="735"/>
      <c r="SCK4" s="735"/>
      <c r="SCL4" s="735"/>
      <c r="SCM4" s="735"/>
      <c r="SCN4" s="735"/>
      <c r="SCO4" s="735"/>
      <c r="SCP4" s="735"/>
      <c r="SCQ4" s="735"/>
      <c r="SCR4" s="735"/>
      <c r="SCS4" s="735"/>
      <c r="SCT4" s="735"/>
      <c r="SCU4" s="735"/>
      <c r="SCV4" s="735"/>
      <c r="SCW4" s="735"/>
      <c r="SCX4" s="735"/>
      <c r="SCY4" s="735"/>
      <c r="SCZ4" s="735"/>
      <c r="SDA4" s="735"/>
      <c r="SDB4" s="735"/>
      <c r="SDC4" s="735"/>
      <c r="SDD4" s="735"/>
      <c r="SDE4" s="735"/>
      <c r="SDF4" s="735"/>
      <c r="SDG4" s="735"/>
      <c r="SDH4" s="735"/>
      <c r="SDI4" s="735"/>
      <c r="SDJ4" s="735"/>
      <c r="SDK4" s="735"/>
      <c r="SDL4" s="735"/>
      <c r="SDM4" s="735"/>
      <c r="SDN4" s="735"/>
      <c r="SDO4" s="735"/>
      <c r="SDP4" s="735"/>
      <c r="SDQ4" s="735"/>
      <c r="SDR4" s="735"/>
      <c r="SDS4" s="735"/>
      <c r="SDT4" s="735"/>
      <c r="SDU4" s="735"/>
      <c r="SDV4" s="735"/>
      <c r="SDW4" s="735"/>
      <c r="SDX4" s="735"/>
      <c r="SDY4" s="735"/>
      <c r="SDZ4" s="735"/>
      <c r="SEA4" s="735"/>
      <c r="SEB4" s="735"/>
      <c r="SEC4" s="735"/>
      <c r="SED4" s="735"/>
      <c r="SEE4" s="735"/>
      <c r="SEF4" s="735"/>
      <c r="SEG4" s="735"/>
      <c r="SEH4" s="735"/>
      <c r="SEI4" s="735"/>
      <c r="SEJ4" s="735"/>
      <c r="SEK4" s="735"/>
      <c r="SEL4" s="735"/>
      <c r="SEM4" s="735"/>
      <c r="SEN4" s="735"/>
      <c r="SEO4" s="735"/>
      <c r="SEP4" s="735"/>
      <c r="SEQ4" s="735"/>
      <c r="SER4" s="735"/>
      <c r="SES4" s="735"/>
      <c r="SET4" s="735"/>
      <c r="SEU4" s="735"/>
      <c r="SEV4" s="735"/>
      <c r="SEW4" s="735"/>
      <c r="SEX4" s="735"/>
      <c r="SEY4" s="735"/>
      <c r="SEZ4" s="735"/>
      <c r="SFA4" s="735"/>
      <c r="SFB4" s="735"/>
      <c r="SFC4" s="735"/>
      <c r="SFD4" s="735"/>
      <c r="SFE4" s="735"/>
      <c r="SFF4" s="735"/>
      <c r="SFG4" s="735"/>
      <c r="SFH4" s="735"/>
      <c r="SFI4" s="735"/>
      <c r="SFJ4" s="735"/>
      <c r="SFK4" s="735"/>
      <c r="SFL4" s="735"/>
      <c r="SFM4" s="735"/>
      <c r="SFN4" s="735"/>
      <c r="SFO4" s="735"/>
      <c r="SFP4" s="735"/>
      <c r="SFQ4" s="735"/>
      <c r="SFR4" s="735"/>
      <c r="SFS4" s="735"/>
      <c r="SFT4" s="735"/>
      <c r="SFU4" s="735"/>
      <c r="SFV4" s="735"/>
      <c r="SFW4" s="735"/>
      <c r="SFX4" s="735"/>
      <c r="SFY4" s="735"/>
      <c r="SFZ4" s="735"/>
      <c r="SGA4" s="735"/>
      <c r="SGB4" s="735"/>
      <c r="SGC4" s="735"/>
      <c r="SGD4" s="735"/>
      <c r="SGE4" s="735"/>
      <c r="SGF4" s="735"/>
      <c r="SGG4" s="735"/>
      <c r="SGH4" s="735"/>
      <c r="SGI4" s="735"/>
      <c r="SGJ4" s="735"/>
      <c r="SGK4" s="735"/>
      <c r="SGL4" s="735"/>
      <c r="SGM4" s="735"/>
      <c r="SGN4" s="735"/>
      <c r="SGO4" s="735"/>
      <c r="SGP4" s="735"/>
      <c r="SGQ4" s="735"/>
      <c r="SGR4" s="735"/>
      <c r="SGS4" s="735"/>
      <c r="SGT4" s="735"/>
      <c r="SGU4" s="735"/>
      <c r="SGV4" s="735"/>
      <c r="SGW4" s="735"/>
      <c r="SGX4" s="735"/>
      <c r="SGY4" s="735"/>
      <c r="SGZ4" s="735"/>
      <c r="SHA4" s="735"/>
      <c r="SHB4" s="735"/>
      <c r="SHC4" s="735"/>
      <c r="SHD4" s="735"/>
      <c r="SHE4" s="735"/>
      <c r="SHF4" s="735"/>
      <c r="SHG4" s="735"/>
      <c r="SHH4" s="735"/>
      <c r="SHI4" s="735"/>
      <c r="SHJ4" s="735"/>
      <c r="SHK4" s="735"/>
      <c r="SHL4" s="735"/>
      <c r="SHM4" s="735"/>
      <c r="SHN4" s="735"/>
      <c r="SHO4" s="735"/>
      <c r="SHP4" s="735"/>
      <c r="SHQ4" s="735"/>
      <c r="SHR4" s="735"/>
      <c r="SHS4" s="735"/>
      <c r="SHT4" s="735"/>
      <c r="SHU4" s="735"/>
      <c r="SHV4" s="735"/>
      <c r="SHW4" s="735"/>
      <c r="SHX4" s="735"/>
      <c r="SHY4" s="735"/>
      <c r="SHZ4" s="735"/>
      <c r="SIA4" s="735"/>
      <c r="SIB4" s="735"/>
      <c r="SIC4" s="735"/>
      <c r="SID4" s="735"/>
      <c r="SIE4" s="735"/>
      <c r="SIF4" s="735"/>
      <c r="SIG4" s="735"/>
      <c r="SIH4" s="735"/>
      <c r="SII4" s="735"/>
      <c r="SIJ4" s="735"/>
      <c r="SIK4" s="735"/>
      <c r="SIL4" s="735"/>
      <c r="SIM4" s="735"/>
      <c r="SIN4" s="735"/>
      <c r="SIO4" s="735"/>
      <c r="SIP4" s="735"/>
      <c r="SIQ4" s="735"/>
      <c r="SIR4" s="735"/>
      <c r="SIS4" s="735"/>
      <c r="SIT4" s="735"/>
      <c r="SIU4" s="735"/>
      <c r="SIV4" s="735"/>
      <c r="SIW4" s="735"/>
      <c r="SIX4" s="735"/>
      <c r="SIY4" s="735"/>
      <c r="SIZ4" s="735"/>
      <c r="SJA4" s="735"/>
      <c r="SJB4" s="735"/>
      <c r="SJC4" s="735"/>
      <c r="SJD4" s="735"/>
      <c r="SJE4" s="735"/>
      <c r="SJF4" s="735"/>
      <c r="SJG4" s="735"/>
      <c r="SJH4" s="735"/>
      <c r="SJI4" s="735"/>
      <c r="SJJ4" s="735"/>
      <c r="SJK4" s="735"/>
      <c r="SJL4" s="735"/>
      <c r="SJM4" s="735"/>
      <c r="SJN4" s="735"/>
      <c r="SJO4" s="735"/>
      <c r="SJP4" s="735"/>
      <c r="SJQ4" s="735"/>
      <c r="SJR4" s="735"/>
      <c r="SJS4" s="735"/>
      <c r="SJT4" s="735"/>
      <c r="SJU4" s="735"/>
      <c r="SJV4" s="735"/>
      <c r="SJW4" s="735"/>
      <c r="SJX4" s="735"/>
      <c r="SJY4" s="735"/>
      <c r="SJZ4" s="735"/>
      <c r="SKA4" s="735"/>
      <c r="SKB4" s="735"/>
      <c r="SKC4" s="735"/>
      <c r="SKD4" s="735"/>
      <c r="SKE4" s="735"/>
      <c r="SKF4" s="735"/>
      <c r="SKG4" s="735"/>
      <c r="SKH4" s="735"/>
      <c r="SKI4" s="735"/>
      <c r="SKJ4" s="735"/>
      <c r="SKK4" s="735"/>
      <c r="SKL4" s="735"/>
      <c r="SKM4" s="735"/>
      <c r="SKN4" s="735"/>
      <c r="SKO4" s="735"/>
      <c r="SKP4" s="735"/>
      <c r="SKQ4" s="735"/>
      <c r="SKR4" s="735"/>
      <c r="SKS4" s="735"/>
      <c r="SKT4" s="735"/>
      <c r="SKU4" s="735"/>
      <c r="SKV4" s="735"/>
      <c r="SKW4" s="735"/>
      <c r="SKX4" s="735"/>
      <c r="SKY4" s="735"/>
      <c r="SKZ4" s="735"/>
      <c r="SLA4" s="735"/>
      <c r="SLB4" s="735"/>
      <c r="SLC4" s="735"/>
      <c r="SLD4" s="735"/>
      <c r="SLE4" s="735"/>
      <c r="SLF4" s="735"/>
      <c r="SLG4" s="735"/>
      <c r="SLH4" s="735"/>
      <c r="SLI4" s="735"/>
      <c r="SLJ4" s="735"/>
      <c r="SLK4" s="735"/>
      <c r="SLL4" s="735"/>
      <c r="SLM4" s="735"/>
      <c r="SLN4" s="735"/>
      <c r="SLO4" s="735"/>
      <c r="SLP4" s="735"/>
      <c r="SLQ4" s="735"/>
      <c r="SLR4" s="735"/>
      <c r="SLS4" s="735"/>
      <c r="SLT4" s="735"/>
      <c r="SLU4" s="735"/>
      <c r="SLV4" s="735"/>
      <c r="SLW4" s="735"/>
      <c r="SLX4" s="735"/>
      <c r="SLY4" s="735"/>
      <c r="SLZ4" s="735"/>
      <c r="SMA4" s="735"/>
      <c r="SMB4" s="735"/>
      <c r="SMC4" s="735"/>
      <c r="SMD4" s="735"/>
      <c r="SME4" s="735"/>
      <c r="SMF4" s="735"/>
      <c r="SMG4" s="735"/>
      <c r="SMH4" s="735"/>
      <c r="SMI4" s="735"/>
      <c r="SMJ4" s="735"/>
      <c r="SMK4" s="735"/>
      <c r="SML4" s="735"/>
      <c r="SMM4" s="735"/>
      <c r="SMN4" s="735"/>
      <c r="SMO4" s="735"/>
      <c r="SMP4" s="735"/>
      <c r="SMQ4" s="735"/>
      <c r="SMR4" s="735"/>
      <c r="SMS4" s="735"/>
      <c r="SMT4" s="735"/>
      <c r="SMU4" s="735"/>
      <c r="SMV4" s="735"/>
      <c r="SMW4" s="735"/>
      <c r="SMX4" s="735"/>
      <c r="SMY4" s="735"/>
      <c r="SMZ4" s="735"/>
      <c r="SNA4" s="735"/>
      <c r="SNB4" s="735"/>
      <c r="SNC4" s="735"/>
      <c r="SND4" s="735"/>
      <c r="SNE4" s="735"/>
      <c r="SNF4" s="735"/>
      <c r="SNG4" s="735"/>
      <c r="SNH4" s="735"/>
      <c r="SNI4" s="735"/>
      <c r="SNJ4" s="735"/>
      <c r="SNK4" s="735"/>
      <c r="SNL4" s="735"/>
      <c r="SNM4" s="735"/>
      <c r="SNN4" s="735"/>
      <c r="SNO4" s="735"/>
      <c r="SNP4" s="735"/>
      <c r="SNQ4" s="735"/>
      <c r="SNR4" s="735"/>
      <c r="SNS4" s="735"/>
      <c r="SNT4" s="735"/>
      <c r="SNU4" s="735"/>
      <c r="SNV4" s="735"/>
      <c r="SNW4" s="735"/>
      <c r="SNX4" s="735"/>
      <c r="SNY4" s="735"/>
      <c r="SNZ4" s="735"/>
      <c r="SOA4" s="735"/>
      <c r="SOB4" s="735"/>
      <c r="SOC4" s="735"/>
      <c r="SOD4" s="735"/>
      <c r="SOE4" s="735"/>
      <c r="SOF4" s="735"/>
      <c r="SOG4" s="735"/>
      <c r="SOH4" s="735"/>
      <c r="SOI4" s="735"/>
      <c r="SOJ4" s="735"/>
      <c r="SOK4" s="735"/>
      <c r="SOL4" s="735"/>
      <c r="SOM4" s="735"/>
      <c r="SON4" s="735"/>
      <c r="SOO4" s="735"/>
      <c r="SOP4" s="735"/>
      <c r="SOQ4" s="735"/>
      <c r="SOR4" s="735"/>
      <c r="SOS4" s="735"/>
      <c r="SOT4" s="735"/>
      <c r="SOU4" s="735"/>
      <c r="SOV4" s="735"/>
      <c r="SOW4" s="735"/>
      <c r="SOX4" s="735"/>
      <c r="SOY4" s="735"/>
      <c r="SOZ4" s="735"/>
      <c r="SPA4" s="735"/>
      <c r="SPB4" s="735"/>
      <c r="SPC4" s="735"/>
      <c r="SPD4" s="735"/>
      <c r="SPE4" s="735"/>
      <c r="SPF4" s="735"/>
      <c r="SPG4" s="735"/>
      <c r="SPH4" s="735"/>
      <c r="SPI4" s="735"/>
      <c r="SPJ4" s="735"/>
      <c r="SPK4" s="735"/>
      <c r="SPL4" s="735"/>
      <c r="SPM4" s="735"/>
      <c r="SPN4" s="735"/>
      <c r="SPO4" s="735"/>
      <c r="SPP4" s="735"/>
      <c r="SPQ4" s="735"/>
      <c r="SPR4" s="735"/>
      <c r="SPS4" s="735"/>
      <c r="SPT4" s="735"/>
      <c r="SPU4" s="735"/>
      <c r="SPV4" s="735"/>
      <c r="SPW4" s="735"/>
      <c r="SPX4" s="735"/>
      <c r="SPY4" s="735"/>
      <c r="SPZ4" s="735"/>
      <c r="SQA4" s="735"/>
      <c r="SQB4" s="735"/>
      <c r="SQC4" s="735"/>
      <c r="SQD4" s="735"/>
      <c r="SQE4" s="735"/>
      <c r="SQF4" s="735"/>
      <c r="SQG4" s="735"/>
      <c r="SQH4" s="735"/>
      <c r="SQI4" s="735"/>
      <c r="SQJ4" s="735"/>
      <c r="SQK4" s="735"/>
      <c r="SQL4" s="735"/>
      <c r="SQM4" s="735"/>
      <c r="SQN4" s="735"/>
      <c r="SQO4" s="735"/>
      <c r="SQP4" s="735"/>
      <c r="SQQ4" s="735"/>
      <c r="SQR4" s="735"/>
      <c r="SQS4" s="735"/>
      <c r="SQT4" s="735"/>
      <c r="SQU4" s="735"/>
      <c r="SQV4" s="735"/>
      <c r="SQW4" s="735"/>
      <c r="SQX4" s="735"/>
      <c r="SQY4" s="735"/>
      <c r="SQZ4" s="735"/>
      <c r="SRA4" s="735"/>
      <c r="SRB4" s="735"/>
      <c r="SRC4" s="735"/>
      <c r="SRD4" s="735"/>
      <c r="SRE4" s="735"/>
      <c r="SRF4" s="735"/>
      <c r="SRG4" s="735"/>
      <c r="SRH4" s="735"/>
      <c r="SRI4" s="735"/>
      <c r="SRJ4" s="735"/>
      <c r="SRK4" s="735"/>
      <c r="SRL4" s="735"/>
      <c r="SRM4" s="735"/>
      <c r="SRN4" s="735"/>
      <c r="SRO4" s="735"/>
      <c r="SRP4" s="735"/>
      <c r="SRQ4" s="735"/>
      <c r="SRR4" s="735"/>
      <c r="SRS4" s="735"/>
      <c r="SRT4" s="735"/>
      <c r="SRU4" s="735"/>
      <c r="SRV4" s="735"/>
      <c r="SRW4" s="735"/>
      <c r="SRX4" s="735"/>
      <c r="SRY4" s="735"/>
      <c r="SRZ4" s="735"/>
      <c r="SSA4" s="735"/>
      <c r="SSB4" s="735"/>
      <c r="SSC4" s="735"/>
      <c r="SSD4" s="735"/>
      <c r="SSE4" s="735"/>
      <c r="SSF4" s="735"/>
      <c r="SSG4" s="735"/>
      <c r="SSH4" s="735"/>
      <c r="SSI4" s="735"/>
      <c r="SSJ4" s="735"/>
      <c r="SSK4" s="735"/>
      <c r="SSL4" s="735"/>
      <c r="SSM4" s="735"/>
      <c r="SSN4" s="735"/>
      <c r="SSO4" s="735"/>
      <c r="SSP4" s="735"/>
      <c r="SSQ4" s="735"/>
      <c r="SSR4" s="735"/>
      <c r="SSS4" s="735"/>
      <c r="SST4" s="735"/>
      <c r="SSU4" s="735"/>
      <c r="SSV4" s="735"/>
      <c r="SSW4" s="735"/>
      <c r="SSX4" s="735"/>
      <c r="SSY4" s="735"/>
      <c r="SSZ4" s="735"/>
      <c r="STA4" s="735"/>
      <c r="STB4" s="735"/>
      <c r="STC4" s="735"/>
      <c r="STD4" s="735"/>
      <c r="STE4" s="735"/>
      <c r="STF4" s="735"/>
      <c r="STG4" s="735"/>
      <c r="STH4" s="735"/>
      <c r="STI4" s="735"/>
      <c r="STJ4" s="735"/>
      <c r="STK4" s="735"/>
      <c r="STL4" s="735"/>
      <c r="STM4" s="735"/>
      <c r="STN4" s="735"/>
      <c r="STO4" s="735"/>
      <c r="STP4" s="735"/>
      <c r="STQ4" s="735"/>
      <c r="STR4" s="735"/>
      <c r="STS4" s="735"/>
      <c r="STT4" s="735"/>
      <c r="STU4" s="735"/>
      <c r="STV4" s="735"/>
      <c r="STW4" s="735"/>
      <c r="STX4" s="735"/>
      <c r="STY4" s="735"/>
      <c r="STZ4" s="735"/>
      <c r="SUA4" s="735"/>
      <c r="SUB4" s="735"/>
      <c r="SUC4" s="735"/>
      <c r="SUD4" s="735"/>
      <c r="SUE4" s="735"/>
      <c r="SUF4" s="735"/>
      <c r="SUG4" s="735"/>
      <c r="SUH4" s="735"/>
      <c r="SUI4" s="735"/>
      <c r="SUJ4" s="735"/>
      <c r="SUK4" s="735"/>
      <c r="SUL4" s="735"/>
      <c r="SUM4" s="735"/>
      <c r="SUN4" s="735"/>
      <c r="SUO4" s="735"/>
      <c r="SUP4" s="735"/>
      <c r="SUQ4" s="735"/>
      <c r="SUR4" s="735"/>
      <c r="SUS4" s="735"/>
      <c r="SUT4" s="735"/>
      <c r="SUU4" s="735"/>
      <c r="SUV4" s="735"/>
      <c r="SUW4" s="735"/>
      <c r="SUX4" s="735"/>
      <c r="SUY4" s="735"/>
      <c r="SUZ4" s="735"/>
      <c r="SVA4" s="735"/>
      <c r="SVB4" s="735"/>
      <c r="SVC4" s="735"/>
      <c r="SVD4" s="735"/>
      <c r="SVE4" s="735"/>
      <c r="SVF4" s="735"/>
      <c r="SVG4" s="735"/>
      <c r="SVH4" s="735"/>
      <c r="SVI4" s="735"/>
      <c r="SVJ4" s="735"/>
      <c r="SVK4" s="735"/>
      <c r="SVL4" s="735"/>
      <c r="SVM4" s="735"/>
      <c r="SVN4" s="735"/>
      <c r="SVO4" s="735"/>
      <c r="SVP4" s="735"/>
      <c r="SVQ4" s="735"/>
      <c r="SVR4" s="735"/>
      <c r="SVS4" s="735"/>
      <c r="SVT4" s="735"/>
      <c r="SVU4" s="735"/>
      <c r="SVV4" s="735"/>
      <c r="SVW4" s="735"/>
      <c r="SVX4" s="735"/>
      <c r="SVY4" s="735"/>
      <c r="SVZ4" s="735"/>
      <c r="SWA4" s="735"/>
      <c r="SWB4" s="735"/>
      <c r="SWC4" s="735"/>
      <c r="SWD4" s="735"/>
      <c r="SWE4" s="735"/>
      <c r="SWF4" s="735"/>
      <c r="SWG4" s="735"/>
      <c r="SWH4" s="735"/>
      <c r="SWI4" s="735"/>
      <c r="SWJ4" s="735"/>
      <c r="SWK4" s="735"/>
      <c r="SWL4" s="735"/>
      <c r="SWM4" s="735"/>
      <c r="SWN4" s="735"/>
      <c r="SWO4" s="735"/>
      <c r="SWP4" s="735"/>
      <c r="SWQ4" s="735"/>
      <c r="SWR4" s="735"/>
      <c r="SWS4" s="735"/>
      <c r="SWT4" s="735"/>
      <c r="SWU4" s="735"/>
      <c r="SWV4" s="735"/>
      <c r="SWW4" s="735"/>
      <c r="SWX4" s="735"/>
      <c r="SWY4" s="735"/>
      <c r="SWZ4" s="735"/>
      <c r="SXA4" s="735"/>
      <c r="SXB4" s="735"/>
      <c r="SXC4" s="735"/>
      <c r="SXD4" s="735"/>
      <c r="SXE4" s="735"/>
      <c r="SXF4" s="735"/>
      <c r="SXG4" s="735"/>
      <c r="SXH4" s="735"/>
      <c r="SXI4" s="735"/>
      <c r="SXJ4" s="735"/>
      <c r="SXK4" s="735"/>
      <c r="SXL4" s="735"/>
      <c r="SXM4" s="735"/>
      <c r="SXN4" s="735"/>
      <c r="SXO4" s="735"/>
      <c r="SXP4" s="735"/>
      <c r="SXQ4" s="735"/>
      <c r="SXR4" s="735"/>
      <c r="SXS4" s="735"/>
      <c r="SXT4" s="735"/>
      <c r="SXU4" s="735"/>
      <c r="SXV4" s="735"/>
      <c r="SXW4" s="735"/>
      <c r="SXX4" s="735"/>
      <c r="SXY4" s="735"/>
      <c r="SXZ4" s="735"/>
      <c r="SYA4" s="735"/>
      <c r="SYB4" s="735"/>
      <c r="SYC4" s="735"/>
      <c r="SYD4" s="735"/>
      <c r="SYE4" s="735"/>
      <c r="SYF4" s="735"/>
      <c r="SYG4" s="735"/>
      <c r="SYH4" s="735"/>
      <c r="SYI4" s="735"/>
      <c r="SYJ4" s="735"/>
      <c r="SYK4" s="735"/>
      <c r="SYL4" s="735"/>
      <c r="SYM4" s="735"/>
      <c r="SYN4" s="735"/>
      <c r="SYO4" s="735"/>
      <c r="SYP4" s="735"/>
      <c r="SYQ4" s="735"/>
      <c r="SYR4" s="735"/>
      <c r="SYS4" s="735"/>
      <c r="SYT4" s="735"/>
      <c r="SYU4" s="735"/>
      <c r="SYV4" s="735"/>
      <c r="SYW4" s="735"/>
      <c r="SYX4" s="735"/>
      <c r="SYY4" s="735"/>
      <c r="SYZ4" s="735"/>
      <c r="SZA4" s="735"/>
      <c r="SZB4" s="735"/>
      <c r="SZC4" s="735"/>
      <c r="SZD4" s="735"/>
      <c r="SZE4" s="735"/>
      <c r="SZF4" s="735"/>
      <c r="SZG4" s="735"/>
      <c r="SZH4" s="735"/>
      <c r="SZI4" s="735"/>
      <c r="SZJ4" s="735"/>
      <c r="SZK4" s="735"/>
      <c r="SZL4" s="735"/>
      <c r="SZM4" s="735"/>
      <c r="SZN4" s="735"/>
      <c r="SZO4" s="735"/>
      <c r="SZP4" s="735"/>
      <c r="SZQ4" s="735"/>
      <c r="SZR4" s="735"/>
      <c r="SZS4" s="735"/>
      <c r="SZT4" s="735"/>
      <c r="SZU4" s="735"/>
      <c r="SZV4" s="735"/>
      <c r="SZW4" s="735"/>
      <c r="SZX4" s="735"/>
      <c r="SZY4" s="735"/>
      <c r="SZZ4" s="735"/>
      <c r="TAA4" s="735"/>
      <c r="TAB4" s="735"/>
      <c r="TAC4" s="735"/>
      <c r="TAD4" s="735"/>
      <c r="TAE4" s="735"/>
      <c r="TAF4" s="735"/>
      <c r="TAG4" s="735"/>
      <c r="TAH4" s="735"/>
      <c r="TAI4" s="735"/>
      <c r="TAJ4" s="735"/>
      <c r="TAK4" s="735"/>
      <c r="TAL4" s="735"/>
      <c r="TAM4" s="735"/>
      <c r="TAN4" s="735"/>
      <c r="TAO4" s="735"/>
      <c r="TAP4" s="735"/>
      <c r="TAQ4" s="735"/>
      <c r="TAR4" s="735"/>
      <c r="TAS4" s="735"/>
      <c r="TAT4" s="735"/>
      <c r="TAU4" s="735"/>
      <c r="TAV4" s="735"/>
      <c r="TAW4" s="735"/>
      <c r="TAX4" s="735"/>
      <c r="TAY4" s="735"/>
      <c r="TAZ4" s="735"/>
      <c r="TBA4" s="735"/>
      <c r="TBB4" s="735"/>
      <c r="TBC4" s="735"/>
      <c r="TBD4" s="735"/>
      <c r="TBE4" s="735"/>
      <c r="TBF4" s="735"/>
      <c r="TBG4" s="735"/>
      <c r="TBH4" s="735"/>
      <c r="TBI4" s="735"/>
      <c r="TBJ4" s="735"/>
      <c r="TBK4" s="735"/>
      <c r="TBL4" s="735"/>
      <c r="TBM4" s="735"/>
      <c r="TBN4" s="735"/>
      <c r="TBO4" s="735"/>
      <c r="TBP4" s="735"/>
      <c r="TBQ4" s="735"/>
      <c r="TBR4" s="735"/>
      <c r="TBS4" s="735"/>
      <c r="TBT4" s="735"/>
      <c r="TBU4" s="735"/>
      <c r="TBV4" s="735"/>
      <c r="TBW4" s="735"/>
      <c r="TBX4" s="735"/>
      <c r="TBY4" s="735"/>
      <c r="TBZ4" s="735"/>
      <c r="TCA4" s="735"/>
      <c r="TCB4" s="735"/>
      <c r="TCC4" s="735"/>
      <c r="TCD4" s="735"/>
      <c r="TCE4" s="735"/>
      <c r="TCF4" s="735"/>
      <c r="TCG4" s="735"/>
      <c r="TCH4" s="735"/>
      <c r="TCI4" s="735"/>
      <c r="TCJ4" s="735"/>
      <c r="TCK4" s="735"/>
      <c r="TCL4" s="735"/>
      <c r="TCM4" s="735"/>
      <c r="TCN4" s="735"/>
      <c r="TCO4" s="735"/>
      <c r="TCP4" s="735"/>
      <c r="TCQ4" s="735"/>
      <c r="TCR4" s="735"/>
      <c r="TCS4" s="735"/>
      <c r="TCT4" s="735"/>
      <c r="TCU4" s="735"/>
      <c r="TCV4" s="735"/>
      <c r="TCW4" s="735"/>
      <c r="TCX4" s="735"/>
      <c r="TCY4" s="735"/>
      <c r="TCZ4" s="735"/>
      <c r="TDA4" s="735"/>
      <c r="TDB4" s="735"/>
      <c r="TDC4" s="735"/>
      <c r="TDD4" s="735"/>
      <c r="TDE4" s="735"/>
      <c r="TDF4" s="735"/>
      <c r="TDG4" s="735"/>
      <c r="TDH4" s="735"/>
      <c r="TDI4" s="735"/>
      <c r="TDJ4" s="735"/>
      <c r="TDK4" s="735"/>
      <c r="TDL4" s="735"/>
      <c r="TDM4" s="735"/>
      <c r="TDN4" s="735"/>
      <c r="TDO4" s="735"/>
      <c r="TDP4" s="735"/>
      <c r="TDQ4" s="735"/>
      <c r="TDR4" s="735"/>
      <c r="TDS4" s="735"/>
      <c r="TDT4" s="735"/>
      <c r="TDU4" s="735"/>
      <c r="TDV4" s="735"/>
      <c r="TDW4" s="735"/>
      <c r="TDX4" s="735"/>
      <c r="TDY4" s="735"/>
      <c r="TDZ4" s="735"/>
      <c r="TEA4" s="735"/>
      <c r="TEB4" s="735"/>
      <c r="TEC4" s="735"/>
      <c r="TED4" s="735"/>
      <c r="TEE4" s="735"/>
      <c r="TEF4" s="735"/>
      <c r="TEG4" s="735"/>
      <c r="TEH4" s="735"/>
      <c r="TEI4" s="735"/>
      <c r="TEJ4" s="735"/>
      <c r="TEK4" s="735"/>
      <c r="TEL4" s="735"/>
      <c r="TEM4" s="735"/>
      <c r="TEN4" s="735"/>
      <c r="TEO4" s="735"/>
      <c r="TEP4" s="735"/>
      <c r="TEQ4" s="735"/>
      <c r="TER4" s="735"/>
      <c r="TES4" s="735"/>
      <c r="TET4" s="735"/>
      <c r="TEU4" s="735"/>
      <c r="TEV4" s="735"/>
      <c r="TEW4" s="735"/>
      <c r="TEX4" s="735"/>
      <c r="TEY4" s="735"/>
      <c r="TEZ4" s="735"/>
      <c r="TFA4" s="735"/>
      <c r="TFB4" s="735"/>
      <c r="TFC4" s="735"/>
      <c r="TFD4" s="735"/>
      <c r="TFE4" s="735"/>
      <c r="TFF4" s="735"/>
      <c r="TFG4" s="735"/>
      <c r="TFH4" s="735"/>
      <c r="TFI4" s="735"/>
      <c r="TFJ4" s="735"/>
      <c r="TFK4" s="735"/>
      <c r="TFL4" s="735"/>
      <c r="TFM4" s="735"/>
      <c r="TFN4" s="735"/>
      <c r="TFO4" s="735"/>
      <c r="TFP4" s="735"/>
      <c r="TFQ4" s="735"/>
      <c r="TFR4" s="735"/>
      <c r="TFS4" s="735"/>
      <c r="TFT4" s="735"/>
      <c r="TFU4" s="735"/>
      <c r="TFV4" s="735"/>
      <c r="TFW4" s="735"/>
      <c r="TFX4" s="735"/>
      <c r="TFY4" s="735"/>
      <c r="TFZ4" s="735"/>
      <c r="TGA4" s="735"/>
      <c r="TGB4" s="735"/>
      <c r="TGC4" s="735"/>
      <c r="TGD4" s="735"/>
      <c r="TGE4" s="735"/>
      <c r="TGF4" s="735"/>
      <c r="TGG4" s="735"/>
      <c r="TGH4" s="735"/>
      <c r="TGI4" s="735"/>
      <c r="TGJ4" s="735"/>
      <c r="TGK4" s="735"/>
      <c r="TGL4" s="735"/>
      <c r="TGM4" s="735"/>
      <c r="TGN4" s="735"/>
      <c r="TGO4" s="735"/>
      <c r="TGP4" s="735"/>
      <c r="TGQ4" s="735"/>
      <c r="TGR4" s="735"/>
      <c r="TGS4" s="735"/>
      <c r="TGT4" s="735"/>
      <c r="TGU4" s="735"/>
      <c r="TGV4" s="735"/>
      <c r="TGW4" s="735"/>
      <c r="TGX4" s="735"/>
      <c r="TGY4" s="735"/>
      <c r="TGZ4" s="735"/>
      <c r="THA4" s="735"/>
      <c r="THB4" s="735"/>
      <c r="THC4" s="735"/>
      <c r="THD4" s="735"/>
      <c r="THE4" s="735"/>
      <c r="THF4" s="735"/>
      <c r="THG4" s="735"/>
      <c r="THH4" s="735"/>
      <c r="THI4" s="735"/>
      <c r="THJ4" s="735"/>
      <c r="THK4" s="735"/>
      <c r="THL4" s="735"/>
      <c r="THM4" s="735"/>
      <c r="THN4" s="735"/>
      <c r="THO4" s="735"/>
      <c r="THP4" s="735"/>
      <c r="THQ4" s="735"/>
      <c r="THR4" s="735"/>
      <c r="THS4" s="735"/>
      <c r="THT4" s="735"/>
      <c r="THU4" s="735"/>
      <c r="THV4" s="735"/>
      <c r="THW4" s="735"/>
      <c r="THX4" s="735"/>
      <c r="THY4" s="735"/>
      <c r="THZ4" s="735"/>
      <c r="TIA4" s="735"/>
      <c r="TIB4" s="735"/>
      <c r="TIC4" s="735"/>
      <c r="TID4" s="735"/>
      <c r="TIE4" s="735"/>
      <c r="TIF4" s="735"/>
      <c r="TIG4" s="735"/>
      <c r="TIH4" s="735"/>
      <c r="TII4" s="735"/>
      <c r="TIJ4" s="735"/>
      <c r="TIK4" s="735"/>
      <c r="TIL4" s="735"/>
      <c r="TIM4" s="735"/>
      <c r="TIN4" s="735"/>
      <c r="TIO4" s="735"/>
      <c r="TIP4" s="735"/>
      <c r="TIQ4" s="735"/>
      <c r="TIR4" s="735"/>
      <c r="TIS4" s="735"/>
      <c r="TIT4" s="735"/>
      <c r="TIU4" s="735"/>
      <c r="TIV4" s="735"/>
      <c r="TIW4" s="735"/>
      <c r="TIX4" s="735"/>
      <c r="TIY4" s="735"/>
      <c r="TIZ4" s="735"/>
      <c r="TJA4" s="735"/>
      <c r="TJB4" s="735"/>
      <c r="TJC4" s="735"/>
      <c r="TJD4" s="735"/>
      <c r="TJE4" s="735"/>
      <c r="TJF4" s="735"/>
      <c r="TJG4" s="735"/>
      <c r="TJH4" s="735"/>
      <c r="TJI4" s="735"/>
      <c r="TJJ4" s="735"/>
      <c r="TJK4" s="735"/>
      <c r="TJL4" s="735"/>
      <c r="TJM4" s="735"/>
      <c r="TJN4" s="735"/>
      <c r="TJO4" s="735"/>
      <c r="TJP4" s="735"/>
      <c r="TJQ4" s="735"/>
      <c r="TJR4" s="735"/>
      <c r="TJS4" s="735"/>
      <c r="TJT4" s="735"/>
      <c r="TJU4" s="735"/>
      <c r="TJV4" s="735"/>
      <c r="TJW4" s="735"/>
      <c r="TJX4" s="735"/>
      <c r="TJY4" s="735"/>
      <c r="TJZ4" s="735"/>
      <c r="TKA4" s="735"/>
      <c r="TKB4" s="735"/>
      <c r="TKC4" s="735"/>
      <c r="TKD4" s="735"/>
      <c r="TKE4" s="735"/>
      <c r="TKF4" s="735"/>
      <c r="TKG4" s="735"/>
      <c r="TKH4" s="735"/>
      <c r="TKI4" s="735"/>
      <c r="TKJ4" s="735"/>
      <c r="TKK4" s="735"/>
      <c r="TKL4" s="735"/>
      <c r="TKM4" s="735"/>
      <c r="TKN4" s="735"/>
      <c r="TKO4" s="735"/>
      <c r="TKP4" s="735"/>
      <c r="TKQ4" s="735"/>
      <c r="TKR4" s="735"/>
      <c r="TKS4" s="735"/>
      <c r="TKT4" s="735"/>
      <c r="TKU4" s="735"/>
      <c r="TKV4" s="735"/>
      <c r="TKW4" s="735"/>
      <c r="TKX4" s="735"/>
      <c r="TKY4" s="735"/>
      <c r="TKZ4" s="735"/>
      <c r="TLA4" s="735"/>
      <c r="TLB4" s="735"/>
      <c r="TLC4" s="735"/>
      <c r="TLD4" s="735"/>
      <c r="TLE4" s="735"/>
      <c r="TLF4" s="735"/>
      <c r="TLG4" s="735"/>
      <c r="TLH4" s="735"/>
      <c r="TLI4" s="735"/>
      <c r="TLJ4" s="735"/>
      <c r="TLK4" s="735"/>
      <c r="TLL4" s="735"/>
      <c r="TLM4" s="735"/>
      <c r="TLN4" s="735"/>
      <c r="TLO4" s="735"/>
      <c r="TLP4" s="735"/>
      <c r="TLQ4" s="735"/>
      <c r="TLR4" s="735"/>
      <c r="TLS4" s="735"/>
      <c r="TLT4" s="735"/>
      <c r="TLU4" s="735"/>
      <c r="TLV4" s="735"/>
      <c r="TLW4" s="735"/>
      <c r="TLX4" s="735"/>
      <c r="TLY4" s="735"/>
      <c r="TLZ4" s="735"/>
      <c r="TMA4" s="735"/>
      <c r="TMB4" s="735"/>
      <c r="TMC4" s="735"/>
      <c r="TMD4" s="735"/>
      <c r="TME4" s="735"/>
      <c r="TMF4" s="735"/>
      <c r="TMG4" s="735"/>
      <c r="TMH4" s="735"/>
      <c r="TMI4" s="735"/>
      <c r="TMJ4" s="735"/>
      <c r="TMK4" s="735"/>
      <c r="TML4" s="735"/>
      <c r="TMM4" s="735"/>
      <c r="TMN4" s="735"/>
      <c r="TMO4" s="735"/>
      <c r="TMP4" s="735"/>
      <c r="TMQ4" s="735"/>
      <c r="TMR4" s="735"/>
      <c r="TMS4" s="735"/>
      <c r="TMT4" s="735"/>
      <c r="TMU4" s="735"/>
      <c r="TMV4" s="735"/>
      <c r="TMW4" s="735"/>
      <c r="TMX4" s="735"/>
      <c r="TMY4" s="735"/>
      <c r="TMZ4" s="735"/>
      <c r="TNA4" s="735"/>
      <c r="TNB4" s="735"/>
      <c r="TNC4" s="735"/>
      <c r="TND4" s="735"/>
      <c r="TNE4" s="735"/>
      <c r="TNF4" s="735"/>
      <c r="TNG4" s="735"/>
      <c r="TNH4" s="735"/>
      <c r="TNI4" s="735"/>
      <c r="TNJ4" s="735"/>
      <c r="TNK4" s="735"/>
      <c r="TNL4" s="735"/>
      <c r="TNM4" s="735"/>
      <c r="TNN4" s="735"/>
      <c r="TNO4" s="735"/>
      <c r="TNP4" s="735"/>
      <c r="TNQ4" s="735"/>
      <c r="TNR4" s="735"/>
      <c r="TNS4" s="735"/>
      <c r="TNT4" s="735"/>
      <c r="TNU4" s="735"/>
      <c r="TNV4" s="735"/>
      <c r="TNW4" s="735"/>
      <c r="TNX4" s="735"/>
      <c r="TNY4" s="735"/>
      <c r="TNZ4" s="735"/>
      <c r="TOA4" s="735"/>
      <c r="TOB4" s="735"/>
      <c r="TOC4" s="735"/>
      <c r="TOD4" s="735"/>
      <c r="TOE4" s="735"/>
      <c r="TOF4" s="735"/>
      <c r="TOG4" s="735"/>
      <c r="TOH4" s="735"/>
      <c r="TOI4" s="735"/>
      <c r="TOJ4" s="735"/>
      <c r="TOK4" s="735"/>
      <c r="TOL4" s="735"/>
      <c r="TOM4" s="735"/>
      <c r="TON4" s="735"/>
      <c r="TOO4" s="735"/>
      <c r="TOP4" s="735"/>
      <c r="TOQ4" s="735"/>
      <c r="TOR4" s="735"/>
      <c r="TOS4" s="735"/>
      <c r="TOT4" s="735"/>
      <c r="TOU4" s="735"/>
      <c r="TOV4" s="735"/>
      <c r="TOW4" s="735"/>
      <c r="TOX4" s="735"/>
      <c r="TOY4" s="735"/>
      <c r="TOZ4" s="735"/>
      <c r="TPA4" s="735"/>
      <c r="TPB4" s="735"/>
      <c r="TPC4" s="735"/>
      <c r="TPD4" s="735"/>
      <c r="TPE4" s="735"/>
      <c r="TPF4" s="735"/>
      <c r="TPG4" s="735"/>
      <c r="TPH4" s="735"/>
      <c r="TPI4" s="735"/>
      <c r="TPJ4" s="735"/>
      <c r="TPK4" s="735"/>
      <c r="TPL4" s="735"/>
      <c r="TPM4" s="735"/>
      <c r="TPN4" s="735"/>
      <c r="TPO4" s="735"/>
      <c r="TPP4" s="735"/>
      <c r="TPQ4" s="735"/>
      <c r="TPR4" s="735"/>
      <c r="TPS4" s="735"/>
      <c r="TPT4" s="735"/>
      <c r="TPU4" s="735"/>
      <c r="TPV4" s="735"/>
      <c r="TPW4" s="735"/>
      <c r="TPX4" s="735"/>
      <c r="TPY4" s="735"/>
      <c r="TPZ4" s="735"/>
      <c r="TQA4" s="735"/>
      <c r="TQB4" s="735"/>
      <c r="TQC4" s="735"/>
      <c r="TQD4" s="735"/>
      <c r="TQE4" s="735"/>
      <c r="TQF4" s="735"/>
      <c r="TQG4" s="735"/>
      <c r="TQH4" s="735"/>
      <c r="TQI4" s="735"/>
      <c r="TQJ4" s="735"/>
      <c r="TQK4" s="735"/>
      <c r="TQL4" s="735"/>
      <c r="TQM4" s="735"/>
      <c r="TQN4" s="735"/>
      <c r="TQO4" s="735"/>
      <c r="TQP4" s="735"/>
      <c r="TQQ4" s="735"/>
      <c r="TQR4" s="735"/>
      <c r="TQS4" s="735"/>
      <c r="TQT4" s="735"/>
      <c r="TQU4" s="735"/>
      <c r="TQV4" s="735"/>
      <c r="TQW4" s="735"/>
      <c r="TQX4" s="735"/>
      <c r="TQY4" s="735"/>
      <c r="TQZ4" s="735"/>
      <c r="TRA4" s="735"/>
      <c r="TRB4" s="735"/>
      <c r="TRC4" s="735"/>
      <c r="TRD4" s="735"/>
      <c r="TRE4" s="735"/>
      <c r="TRF4" s="735"/>
      <c r="TRG4" s="735"/>
      <c r="TRH4" s="735"/>
      <c r="TRI4" s="735"/>
      <c r="TRJ4" s="735"/>
      <c r="TRK4" s="735"/>
      <c r="TRL4" s="735"/>
      <c r="TRM4" s="735"/>
      <c r="TRN4" s="735"/>
      <c r="TRO4" s="735"/>
      <c r="TRP4" s="735"/>
      <c r="TRQ4" s="735"/>
      <c r="TRR4" s="735"/>
      <c r="TRS4" s="735"/>
      <c r="TRT4" s="735"/>
      <c r="TRU4" s="735"/>
      <c r="TRV4" s="735"/>
      <c r="TRW4" s="735"/>
      <c r="TRX4" s="735"/>
      <c r="TRY4" s="735"/>
      <c r="TRZ4" s="735"/>
      <c r="TSA4" s="735"/>
      <c r="TSB4" s="735"/>
      <c r="TSC4" s="735"/>
      <c r="TSD4" s="735"/>
      <c r="TSE4" s="735"/>
      <c r="TSF4" s="735"/>
      <c r="TSG4" s="735"/>
      <c r="TSH4" s="735"/>
      <c r="TSI4" s="735"/>
      <c r="TSJ4" s="735"/>
      <c r="TSK4" s="735"/>
      <c r="TSL4" s="735"/>
      <c r="TSM4" s="735"/>
      <c r="TSN4" s="735"/>
      <c r="TSO4" s="735"/>
      <c r="TSP4" s="735"/>
      <c r="TSQ4" s="735"/>
      <c r="TSR4" s="735"/>
      <c r="TSS4" s="735"/>
      <c r="TST4" s="735"/>
      <c r="TSU4" s="735"/>
      <c r="TSV4" s="735"/>
      <c r="TSW4" s="735"/>
      <c r="TSX4" s="735"/>
      <c r="TSY4" s="735"/>
      <c r="TSZ4" s="735"/>
      <c r="TTA4" s="735"/>
      <c r="TTB4" s="735"/>
      <c r="TTC4" s="735"/>
      <c r="TTD4" s="735"/>
      <c r="TTE4" s="735"/>
      <c r="TTF4" s="735"/>
      <c r="TTG4" s="735"/>
      <c r="TTH4" s="735"/>
      <c r="TTI4" s="735"/>
      <c r="TTJ4" s="735"/>
      <c r="TTK4" s="735"/>
      <c r="TTL4" s="735"/>
      <c r="TTM4" s="735"/>
      <c r="TTN4" s="735"/>
      <c r="TTO4" s="735"/>
      <c r="TTP4" s="735"/>
      <c r="TTQ4" s="735"/>
      <c r="TTR4" s="735"/>
      <c r="TTS4" s="735"/>
      <c r="TTT4" s="735"/>
      <c r="TTU4" s="735"/>
      <c r="TTV4" s="735"/>
      <c r="TTW4" s="735"/>
      <c r="TTX4" s="735"/>
      <c r="TTY4" s="735"/>
      <c r="TTZ4" s="735"/>
      <c r="TUA4" s="735"/>
      <c r="TUB4" s="735"/>
      <c r="TUC4" s="735"/>
      <c r="TUD4" s="735"/>
      <c r="TUE4" s="735"/>
      <c r="TUF4" s="735"/>
      <c r="TUG4" s="735"/>
      <c r="TUH4" s="735"/>
      <c r="TUI4" s="735"/>
      <c r="TUJ4" s="735"/>
      <c r="TUK4" s="735"/>
      <c r="TUL4" s="735"/>
      <c r="TUM4" s="735"/>
      <c r="TUN4" s="735"/>
      <c r="TUO4" s="735"/>
      <c r="TUP4" s="735"/>
      <c r="TUQ4" s="735"/>
      <c r="TUR4" s="735"/>
      <c r="TUS4" s="735"/>
      <c r="TUT4" s="735"/>
      <c r="TUU4" s="735"/>
      <c r="TUV4" s="735"/>
      <c r="TUW4" s="735"/>
      <c r="TUX4" s="735"/>
      <c r="TUY4" s="735"/>
      <c r="TUZ4" s="735"/>
      <c r="TVA4" s="735"/>
      <c r="TVB4" s="735"/>
      <c r="TVC4" s="735"/>
      <c r="TVD4" s="735"/>
      <c r="TVE4" s="735"/>
      <c r="TVF4" s="735"/>
      <c r="TVG4" s="735"/>
      <c r="TVH4" s="735"/>
      <c r="TVI4" s="735"/>
      <c r="TVJ4" s="735"/>
      <c r="TVK4" s="735"/>
      <c r="TVL4" s="735"/>
      <c r="TVM4" s="735"/>
      <c r="TVN4" s="735"/>
      <c r="TVO4" s="735"/>
      <c r="TVP4" s="735"/>
      <c r="TVQ4" s="735"/>
      <c r="TVR4" s="735"/>
      <c r="TVS4" s="735"/>
      <c r="TVT4" s="735"/>
      <c r="TVU4" s="735"/>
      <c r="TVV4" s="735"/>
      <c r="TVW4" s="735"/>
      <c r="TVX4" s="735"/>
      <c r="TVY4" s="735"/>
      <c r="TVZ4" s="735"/>
      <c r="TWA4" s="735"/>
      <c r="TWB4" s="735"/>
      <c r="TWC4" s="735"/>
      <c r="TWD4" s="735"/>
      <c r="TWE4" s="735"/>
      <c r="TWF4" s="735"/>
      <c r="TWG4" s="735"/>
      <c r="TWH4" s="735"/>
      <c r="TWI4" s="735"/>
      <c r="TWJ4" s="735"/>
      <c r="TWK4" s="735"/>
      <c r="TWL4" s="735"/>
      <c r="TWM4" s="735"/>
      <c r="TWN4" s="735"/>
      <c r="TWO4" s="735"/>
      <c r="TWP4" s="735"/>
      <c r="TWQ4" s="735"/>
      <c r="TWR4" s="735"/>
      <c r="TWS4" s="735"/>
      <c r="TWT4" s="735"/>
      <c r="TWU4" s="735"/>
      <c r="TWV4" s="735"/>
      <c r="TWW4" s="735"/>
      <c r="TWX4" s="735"/>
      <c r="TWY4" s="735"/>
      <c r="TWZ4" s="735"/>
      <c r="TXA4" s="735"/>
      <c r="TXB4" s="735"/>
      <c r="TXC4" s="735"/>
      <c r="TXD4" s="735"/>
      <c r="TXE4" s="735"/>
      <c r="TXF4" s="735"/>
      <c r="TXG4" s="735"/>
      <c r="TXH4" s="735"/>
      <c r="TXI4" s="735"/>
      <c r="TXJ4" s="735"/>
      <c r="TXK4" s="735"/>
      <c r="TXL4" s="735"/>
      <c r="TXM4" s="735"/>
      <c r="TXN4" s="735"/>
      <c r="TXO4" s="735"/>
      <c r="TXP4" s="735"/>
      <c r="TXQ4" s="735"/>
      <c r="TXR4" s="735"/>
      <c r="TXS4" s="735"/>
      <c r="TXT4" s="735"/>
      <c r="TXU4" s="735"/>
      <c r="TXV4" s="735"/>
      <c r="TXW4" s="735"/>
      <c r="TXX4" s="735"/>
      <c r="TXY4" s="735"/>
      <c r="TXZ4" s="735"/>
      <c r="TYA4" s="735"/>
      <c r="TYB4" s="735"/>
      <c r="TYC4" s="735"/>
      <c r="TYD4" s="735"/>
      <c r="TYE4" s="735"/>
      <c r="TYF4" s="735"/>
      <c r="TYG4" s="735"/>
      <c r="TYH4" s="735"/>
      <c r="TYI4" s="735"/>
      <c r="TYJ4" s="735"/>
      <c r="TYK4" s="735"/>
      <c r="TYL4" s="735"/>
      <c r="TYM4" s="735"/>
      <c r="TYN4" s="735"/>
      <c r="TYO4" s="735"/>
      <c r="TYP4" s="735"/>
      <c r="TYQ4" s="735"/>
      <c r="TYR4" s="735"/>
      <c r="TYS4" s="735"/>
      <c r="TYT4" s="735"/>
      <c r="TYU4" s="735"/>
      <c r="TYV4" s="735"/>
      <c r="TYW4" s="735"/>
      <c r="TYX4" s="735"/>
      <c r="TYY4" s="735"/>
      <c r="TYZ4" s="735"/>
      <c r="TZA4" s="735"/>
      <c r="TZB4" s="735"/>
      <c r="TZC4" s="735"/>
      <c r="TZD4" s="735"/>
      <c r="TZE4" s="735"/>
      <c r="TZF4" s="735"/>
      <c r="TZG4" s="735"/>
      <c r="TZH4" s="735"/>
      <c r="TZI4" s="735"/>
      <c r="TZJ4" s="735"/>
      <c r="TZK4" s="735"/>
      <c r="TZL4" s="735"/>
      <c r="TZM4" s="735"/>
      <c r="TZN4" s="735"/>
      <c r="TZO4" s="735"/>
      <c r="TZP4" s="735"/>
      <c r="TZQ4" s="735"/>
      <c r="TZR4" s="735"/>
      <c r="TZS4" s="735"/>
      <c r="TZT4" s="735"/>
      <c r="TZU4" s="735"/>
      <c r="TZV4" s="735"/>
      <c r="TZW4" s="735"/>
      <c r="TZX4" s="735"/>
      <c r="TZY4" s="735"/>
      <c r="TZZ4" s="735"/>
      <c r="UAA4" s="735"/>
      <c r="UAB4" s="735"/>
      <c r="UAC4" s="735"/>
      <c r="UAD4" s="735"/>
      <c r="UAE4" s="735"/>
      <c r="UAF4" s="735"/>
      <c r="UAG4" s="735"/>
      <c r="UAH4" s="735"/>
      <c r="UAI4" s="735"/>
      <c r="UAJ4" s="735"/>
      <c r="UAK4" s="735"/>
      <c r="UAL4" s="735"/>
      <c r="UAM4" s="735"/>
      <c r="UAN4" s="735"/>
      <c r="UAO4" s="735"/>
      <c r="UAP4" s="735"/>
      <c r="UAQ4" s="735"/>
      <c r="UAR4" s="735"/>
      <c r="UAS4" s="735"/>
      <c r="UAT4" s="735"/>
      <c r="UAU4" s="735"/>
      <c r="UAV4" s="735"/>
      <c r="UAW4" s="735"/>
      <c r="UAX4" s="735"/>
      <c r="UAY4" s="735"/>
      <c r="UAZ4" s="735"/>
      <c r="UBA4" s="735"/>
      <c r="UBB4" s="735"/>
      <c r="UBC4" s="735"/>
      <c r="UBD4" s="735"/>
      <c r="UBE4" s="735"/>
      <c r="UBF4" s="735"/>
      <c r="UBG4" s="735"/>
      <c r="UBH4" s="735"/>
      <c r="UBI4" s="735"/>
      <c r="UBJ4" s="735"/>
      <c r="UBK4" s="735"/>
      <c r="UBL4" s="735"/>
      <c r="UBM4" s="735"/>
      <c r="UBN4" s="735"/>
      <c r="UBO4" s="735"/>
      <c r="UBP4" s="735"/>
      <c r="UBQ4" s="735"/>
      <c r="UBR4" s="735"/>
      <c r="UBS4" s="735"/>
      <c r="UBT4" s="735"/>
      <c r="UBU4" s="735"/>
      <c r="UBV4" s="735"/>
      <c r="UBW4" s="735"/>
      <c r="UBX4" s="735"/>
      <c r="UBY4" s="735"/>
      <c r="UBZ4" s="735"/>
      <c r="UCA4" s="735"/>
      <c r="UCB4" s="735"/>
      <c r="UCC4" s="735"/>
      <c r="UCD4" s="735"/>
      <c r="UCE4" s="735"/>
      <c r="UCF4" s="735"/>
      <c r="UCG4" s="735"/>
      <c r="UCH4" s="735"/>
      <c r="UCI4" s="735"/>
      <c r="UCJ4" s="735"/>
      <c r="UCK4" s="735"/>
      <c r="UCL4" s="735"/>
      <c r="UCM4" s="735"/>
      <c r="UCN4" s="735"/>
      <c r="UCO4" s="735"/>
      <c r="UCP4" s="735"/>
      <c r="UCQ4" s="735"/>
      <c r="UCR4" s="735"/>
      <c r="UCS4" s="735"/>
      <c r="UCT4" s="735"/>
      <c r="UCU4" s="735"/>
      <c r="UCV4" s="735"/>
      <c r="UCW4" s="735"/>
      <c r="UCX4" s="735"/>
      <c r="UCY4" s="735"/>
      <c r="UCZ4" s="735"/>
      <c r="UDA4" s="735"/>
      <c r="UDB4" s="735"/>
      <c r="UDC4" s="735"/>
      <c r="UDD4" s="735"/>
      <c r="UDE4" s="735"/>
      <c r="UDF4" s="735"/>
      <c r="UDG4" s="735"/>
      <c r="UDH4" s="735"/>
      <c r="UDI4" s="735"/>
      <c r="UDJ4" s="735"/>
      <c r="UDK4" s="735"/>
      <c r="UDL4" s="735"/>
      <c r="UDM4" s="735"/>
      <c r="UDN4" s="735"/>
      <c r="UDO4" s="735"/>
      <c r="UDP4" s="735"/>
      <c r="UDQ4" s="735"/>
      <c r="UDR4" s="735"/>
      <c r="UDS4" s="735"/>
      <c r="UDT4" s="735"/>
      <c r="UDU4" s="735"/>
      <c r="UDV4" s="735"/>
      <c r="UDW4" s="735"/>
      <c r="UDX4" s="735"/>
      <c r="UDY4" s="735"/>
      <c r="UDZ4" s="735"/>
      <c r="UEA4" s="735"/>
      <c r="UEB4" s="735"/>
      <c r="UEC4" s="735"/>
      <c r="UED4" s="735"/>
      <c r="UEE4" s="735"/>
      <c r="UEF4" s="735"/>
      <c r="UEG4" s="735"/>
      <c r="UEH4" s="735"/>
      <c r="UEI4" s="735"/>
      <c r="UEJ4" s="735"/>
      <c r="UEK4" s="735"/>
      <c r="UEL4" s="735"/>
      <c r="UEM4" s="735"/>
      <c r="UEN4" s="735"/>
      <c r="UEO4" s="735"/>
      <c r="UEP4" s="735"/>
      <c r="UEQ4" s="735"/>
      <c r="UER4" s="735"/>
      <c r="UES4" s="735"/>
      <c r="UET4" s="735"/>
      <c r="UEU4" s="735"/>
      <c r="UEV4" s="735"/>
      <c r="UEW4" s="735"/>
      <c r="UEX4" s="735"/>
      <c r="UEY4" s="735"/>
      <c r="UEZ4" s="735"/>
      <c r="UFA4" s="735"/>
      <c r="UFB4" s="735"/>
      <c r="UFC4" s="735"/>
      <c r="UFD4" s="735"/>
      <c r="UFE4" s="735"/>
      <c r="UFF4" s="735"/>
      <c r="UFG4" s="735"/>
      <c r="UFH4" s="735"/>
      <c r="UFI4" s="735"/>
      <c r="UFJ4" s="735"/>
      <c r="UFK4" s="735"/>
      <c r="UFL4" s="735"/>
      <c r="UFM4" s="735"/>
      <c r="UFN4" s="735"/>
      <c r="UFO4" s="735"/>
      <c r="UFP4" s="735"/>
      <c r="UFQ4" s="735"/>
      <c r="UFR4" s="735"/>
      <c r="UFS4" s="735"/>
      <c r="UFT4" s="735"/>
      <c r="UFU4" s="735"/>
      <c r="UFV4" s="735"/>
      <c r="UFW4" s="735"/>
      <c r="UFX4" s="735"/>
      <c r="UFY4" s="735"/>
      <c r="UFZ4" s="735"/>
      <c r="UGA4" s="735"/>
      <c r="UGB4" s="735"/>
      <c r="UGC4" s="735"/>
      <c r="UGD4" s="735"/>
      <c r="UGE4" s="735"/>
      <c r="UGF4" s="735"/>
      <c r="UGG4" s="735"/>
      <c r="UGH4" s="735"/>
      <c r="UGI4" s="735"/>
      <c r="UGJ4" s="735"/>
      <c r="UGK4" s="735"/>
      <c r="UGL4" s="735"/>
      <c r="UGM4" s="735"/>
      <c r="UGN4" s="735"/>
      <c r="UGO4" s="735"/>
      <c r="UGP4" s="735"/>
      <c r="UGQ4" s="735"/>
      <c r="UGR4" s="735"/>
      <c r="UGS4" s="735"/>
      <c r="UGT4" s="735"/>
      <c r="UGU4" s="735"/>
      <c r="UGV4" s="735"/>
      <c r="UGW4" s="735"/>
      <c r="UGX4" s="735"/>
      <c r="UGY4" s="735"/>
      <c r="UGZ4" s="735"/>
      <c r="UHA4" s="735"/>
      <c r="UHB4" s="735"/>
      <c r="UHC4" s="735"/>
      <c r="UHD4" s="735"/>
      <c r="UHE4" s="735"/>
      <c r="UHF4" s="735"/>
      <c r="UHG4" s="735"/>
      <c r="UHH4" s="735"/>
      <c r="UHI4" s="735"/>
      <c r="UHJ4" s="735"/>
      <c r="UHK4" s="735"/>
      <c r="UHL4" s="735"/>
      <c r="UHM4" s="735"/>
      <c r="UHN4" s="735"/>
      <c r="UHO4" s="735"/>
      <c r="UHP4" s="735"/>
      <c r="UHQ4" s="735"/>
      <c r="UHR4" s="735"/>
      <c r="UHS4" s="735"/>
      <c r="UHT4" s="735"/>
      <c r="UHU4" s="735"/>
      <c r="UHV4" s="735"/>
      <c r="UHW4" s="735"/>
      <c r="UHX4" s="735"/>
      <c r="UHY4" s="735"/>
      <c r="UHZ4" s="735"/>
      <c r="UIA4" s="735"/>
      <c r="UIB4" s="735"/>
      <c r="UIC4" s="735"/>
      <c r="UID4" s="735"/>
      <c r="UIE4" s="735"/>
      <c r="UIF4" s="735"/>
      <c r="UIG4" s="735"/>
      <c r="UIH4" s="735"/>
      <c r="UII4" s="735"/>
      <c r="UIJ4" s="735"/>
      <c r="UIK4" s="735"/>
      <c r="UIL4" s="735"/>
      <c r="UIM4" s="735"/>
      <c r="UIN4" s="735"/>
      <c r="UIO4" s="735"/>
      <c r="UIP4" s="735"/>
      <c r="UIQ4" s="735"/>
      <c r="UIR4" s="735"/>
      <c r="UIS4" s="735"/>
      <c r="UIT4" s="735"/>
      <c r="UIU4" s="735"/>
      <c r="UIV4" s="735"/>
      <c r="UIW4" s="735"/>
      <c r="UIX4" s="735"/>
      <c r="UIY4" s="735"/>
      <c r="UIZ4" s="735"/>
      <c r="UJA4" s="735"/>
      <c r="UJB4" s="735"/>
      <c r="UJC4" s="735"/>
      <c r="UJD4" s="735"/>
      <c r="UJE4" s="735"/>
      <c r="UJF4" s="735"/>
      <c r="UJG4" s="735"/>
      <c r="UJH4" s="735"/>
      <c r="UJI4" s="735"/>
      <c r="UJJ4" s="735"/>
      <c r="UJK4" s="735"/>
      <c r="UJL4" s="735"/>
      <c r="UJM4" s="735"/>
      <c r="UJN4" s="735"/>
      <c r="UJO4" s="735"/>
      <c r="UJP4" s="735"/>
      <c r="UJQ4" s="735"/>
      <c r="UJR4" s="735"/>
      <c r="UJS4" s="735"/>
      <c r="UJT4" s="735"/>
      <c r="UJU4" s="735"/>
      <c r="UJV4" s="735"/>
      <c r="UJW4" s="735"/>
      <c r="UJX4" s="735"/>
      <c r="UJY4" s="735"/>
      <c r="UJZ4" s="735"/>
      <c r="UKA4" s="735"/>
      <c r="UKB4" s="735"/>
      <c r="UKC4" s="735"/>
      <c r="UKD4" s="735"/>
      <c r="UKE4" s="735"/>
      <c r="UKF4" s="735"/>
      <c r="UKG4" s="735"/>
      <c r="UKH4" s="735"/>
      <c r="UKI4" s="735"/>
      <c r="UKJ4" s="735"/>
      <c r="UKK4" s="735"/>
      <c r="UKL4" s="735"/>
      <c r="UKM4" s="735"/>
      <c r="UKN4" s="735"/>
      <c r="UKO4" s="735"/>
      <c r="UKP4" s="735"/>
      <c r="UKQ4" s="735"/>
      <c r="UKR4" s="735"/>
      <c r="UKS4" s="735"/>
      <c r="UKT4" s="735"/>
      <c r="UKU4" s="735"/>
      <c r="UKV4" s="735"/>
      <c r="UKW4" s="735"/>
      <c r="UKX4" s="735"/>
      <c r="UKY4" s="735"/>
      <c r="UKZ4" s="735"/>
      <c r="ULA4" s="735"/>
      <c r="ULB4" s="735"/>
      <c r="ULC4" s="735"/>
      <c r="ULD4" s="735"/>
      <c r="ULE4" s="735"/>
      <c r="ULF4" s="735"/>
      <c r="ULG4" s="735"/>
      <c r="ULH4" s="735"/>
      <c r="ULI4" s="735"/>
      <c r="ULJ4" s="735"/>
      <c r="ULK4" s="735"/>
      <c r="ULL4" s="735"/>
      <c r="ULM4" s="735"/>
      <c r="ULN4" s="735"/>
      <c r="ULO4" s="735"/>
      <c r="ULP4" s="735"/>
      <c r="ULQ4" s="735"/>
      <c r="ULR4" s="735"/>
      <c r="ULS4" s="735"/>
      <c r="ULT4" s="735"/>
      <c r="ULU4" s="735"/>
      <c r="ULV4" s="735"/>
      <c r="ULW4" s="735"/>
      <c r="ULX4" s="735"/>
      <c r="ULY4" s="735"/>
      <c r="ULZ4" s="735"/>
      <c r="UMA4" s="735"/>
      <c r="UMB4" s="735"/>
      <c r="UMC4" s="735"/>
      <c r="UMD4" s="735"/>
      <c r="UME4" s="735"/>
      <c r="UMF4" s="735"/>
      <c r="UMG4" s="735"/>
      <c r="UMH4" s="735"/>
      <c r="UMI4" s="735"/>
      <c r="UMJ4" s="735"/>
      <c r="UMK4" s="735"/>
      <c r="UML4" s="735"/>
      <c r="UMM4" s="735"/>
      <c r="UMN4" s="735"/>
      <c r="UMO4" s="735"/>
      <c r="UMP4" s="735"/>
      <c r="UMQ4" s="735"/>
      <c r="UMR4" s="735"/>
      <c r="UMS4" s="735"/>
      <c r="UMT4" s="735"/>
      <c r="UMU4" s="735"/>
      <c r="UMV4" s="735"/>
      <c r="UMW4" s="735"/>
      <c r="UMX4" s="735"/>
      <c r="UMY4" s="735"/>
      <c r="UMZ4" s="735"/>
      <c r="UNA4" s="735"/>
      <c r="UNB4" s="735"/>
      <c r="UNC4" s="735"/>
      <c r="UND4" s="735"/>
      <c r="UNE4" s="735"/>
      <c r="UNF4" s="735"/>
      <c r="UNG4" s="735"/>
      <c r="UNH4" s="735"/>
      <c r="UNI4" s="735"/>
      <c r="UNJ4" s="735"/>
      <c r="UNK4" s="735"/>
      <c r="UNL4" s="735"/>
      <c r="UNM4" s="735"/>
      <c r="UNN4" s="735"/>
      <c r="UNO4" s="735"/>
      <c r="UNP4" s="735"/>
      <c r="UNQ4" s="735"/>
      <c r="UNR4" s="735"/>
      <c r="UNS4" s="735"/>
      <c r="UNT4" s="735"/>
      <c r="UNU4" s="735"/>
      <c r="UNV4" s="735"/>
      <c r="UNW4" s="735"/>
      <c r="UNX4" s="735"/>
      <c r="UNY4" s="735"/>
      <c r="UNZ4" s="735"/>
      <c r="UOA4" s="735"/>
      <c r="UOB4" s="735"/>
      <c r="UOC4" s="735"/>
      <c r="UOD4" s="735"/>
      <c r="UOE4" s="735"/>
      <c r="UOF4" s="735"/>
      <c r="UOG4" s="735"/>
      <c r="UOH4" s="735"/>
      <c r="UOI4" s="735"/>
      <c r="UOJ4" s="735"/>
      <c r="UOK4" s="735"/>
      <c r="UOL4" s="735"/>
      <c r="UOM4" s="735"/>
      <c r="UON4" s="735"/>
      <c r="UOO4" s="735"/>
      <c r="UOP4" s="735"/>
      <c r="UOQ4" s="735"/>
      <c r="UOR4" s="735"/>
      <c r="UOS4" s="735"/>
      <c r="UOT4" s="735"/>
      <c r="UOU4" s="735"/>
      <c r="UOV4" s="735"/>
      <c r="UOW4" s="735"/>
      <c r="UOX4" s="735"/>
      <c r="UOY4" s="735"/>
      <c r="UOZ4" s="735"/>
      <c r="UPA4" s="735"/>
      <c r="UPB4" s="735"/>
      <c r="UPC4" s="735"/>
      <c r="UPD4" s="735"/>
      <c r="UPE4" s="735"/>
      <c r="UPF4" s="735"/>
      <c r="UPG4" s="735"/>
      <c r="UPH4" s="735"/>
      <c r="UPI4" s="735"/>
      <c r="UPJ4" s="735"/>
      <c r="UPK4" s="735"/>
      <c r="UPL4" s="735"/>
      <c r="UPM4" s="735"/>
      <c r="UPN4" s="735"/>
      <c r="UPO4" s="735"/>
      <c r="UPP4" s="735"/>
      <c r="UPQ4" s="735"/>
      <c r="UPR4" s="735"/>
      <c r="UPS4" s="735"/>
      <c r="UPT4" s="735"/>
      <c r="UPU4" s="735"/>
      <c r="UPV4" s="735"/>
      <c r="UPW4" s="735"/>
      <c r="UPX4" s="735"/>
      <c r="UPY4" s="735"/>
      <c r="UPZ4" s="735"/>
      <c r="UQA4" s="735"/>
      <c r="UQB4" s="735"/>
      <c r="UQC4" s="735"/>
      <c r="UQD4" s="735"/>
      <c r="UQE4" s="735"/>
      <c r="UQF4" s="735"/>
      <c r="UQG4" s="735"/>
      <c r="UQH4" s="735"/>
      <c r="UQI4" s="735"/>
      <c r="UQJ4" s="735"/>
      <c r="UQK4" s="735"/>
      <c r="UQL4" s="735"/>
      <c r="UQM4" s="735"/>
      <c r="UQN4" s="735"/>
      <c r="UQO4" s="735"/>
      <c r="UQP4" s="735"/>
      <c r="UQQ4" s="735"/>
      <c r="UQR4" s="735"/>
      <c r="UQS4" s="735"/>
      <c r="UQT4" s="735"/>
      <c r="UQU4" s="735"/>
      <c r="UQV4" s="735"/>
      <c r="UQW4" s="735"/>
      <c r="UQX4" s="735"/>
      <c r="UQY4" s="735"/>
      <c r="UQZ4" s="735"/>
      <c r="URA4" s="735"/>
      <c r="URB4" s="735"/>
      <c r="URC4" s="735"/>
      <c r="URD4" s="735"/>
      <c r="URE4" s="735"/>
      <c r="URF4" s="735"/>
      <c r="URG4" s="735"/>
      <c r="URH4" s="735"/>
      <c r="URI4" s="735"/>
      <c r="URJ4" s="735"/>
      <c r="URK4" s="735"/>
      <c r="URL4" s="735"/>
      <c r="URM4" s="735"/>
      <c r="URN4" s="735"/>
      <c r="URO4" s="735"/>
      <c r="URP4" s="735"/>
      <c r="URQ4" s="735"/>
      <c r="URR4" s="735"/>
      <c r="URS4" s="735"/>
      <c r="URT4" s="735"/>
      <c r="URU4" s="735"/>
      <c r="URV4" s="735"/>
      <c r="URW4" s="735"/>
      <c r="URX4" s="735"/>
      <c r="URY4" s="735"/>
      <c r="URZ4" s="735"/>
      <c r="USA4" s="735"/>
      <c r="USB4" s="735"/>
      <c r="USC4" s="735"/>
      <c r="USD4" s="735"/>
      <c r="USE4" s="735"/>
      <c r="USF4" s="735"/>
      <c r="USG4" s="735"/>
      <c r="USH4" s="735"/>
      <c r="USI4" s="735"/>
      <c r="USJ4" s="735"/>
      <c r="USK4" s="735"/>
      <c r="USL4" s="735"/>
      <c r="USM4" s="735"/>
      <c r="USN4" s="735"/>
      <c r="USO4" s="735"/>
      <c r="USP4" s="735"/>
      <c r="USQ4" s="735"/>
      <c r="USR4" s="735"/>
      <c r="USS4" s="735"/>
      <c r="UST4" s="735"/>
      <c r="USU4" s="735"/>
      <c r="USV4" s="735"/>
      <c r="USW4" s="735"/>
      <c r="USX4" s="735"/>
      <c r="USY4" s="735"/>
      <c r="USZ4" s="735"/>
      <c r="UTA4" s="735"/>
      <c r="UTB4" s="735"/>
      <c r="UTC4" s="735"/>
      <c r="UTD4" s="735"/>
      <c r="UTE4" s="735"/>
      <c r="UTF4" s="735"/>
      <c r="UTG4" s="735"/>
      <c r="UTH4" s="735"/>
      <c r="UTI4" s="735"/>
      <c r="UTJ4" s="735"/>
      <c r="UTK4" s="735"/>
      <c r="UTL4" s="735"/>
      <c r="UTM4" s="735"/>
      <c r="UTN4" s="735"/>
      <c r="UTO4" s="735"/>
      <c r="UTP4" s="735"/>
      <c r="UTQ4" s="735"/>
      <c r="UTR4" s="735"/>
      <c r="UTS4" s="735"/>
      <c r="UTT4" s="735"/>
      <c r="UTU4" s="735"/>
      <c r="UTV4" s="735"/>
      <c r="UTW4" s="735"/>
      <c r="UTX4" s="735"/>
      <c r="UTY4" s="735"/>
      <c r="UTZ4" s="735"/>
      <c r="UUA4" s="735"/>
      <c r="UUB4" s="735"/>
      <c r="UUC4" s="735"/>
      <c r="UUD4" s="735"/>
      <c r="UUE4" s="735"/>
      <c r="UUF4" s="735"/>
      <c r="UUG4" s="735"/>
      <c r="UUH4" s="735"/>
      <c r="UUI4" s="735"/>
      <c r="UUJ4" s="735"/>
      <c r="UUK4" s="735"/>
      <c r="UUL4" s="735"/>
      <c r="UUM4" s="735"/>
      <c r="UUN4" s="735"/>
      <c r="UUO4" s="735"/>
      <c r="UUP4" s="735"/>
      <c r="UUQ4" s="735"/>
      <c r="UUR4" s="735"/>
      <c r="UUS4" s="735"/>
      <c r="UUT4" s="735"/>
      <c r="UUU4" s="735"/>
      <c r="UUV4" s="735"/>
      <c r="UUW4" s="735"/>
      <c r="UUX4" s="735"/>
      <c r="UUY4" s="735"/>
      <c r="UUZ4" s="735"/>
      <c r="UVA4" s="735"/>
      <c r="UVB4" s="735"/>
      <c r="UVC4" s="735"/>
      <c r="UVD4" s="735"/>
      <c r="UVE4" s="735"/>
      <c r="UVF4" s="735"/>
      <c r="UVG4" s="735"/>
      <c r="UVH4" s="735"/>
      <c r="UVI4" s="735"/>
      <c r="UVJ4" s="735"/>
      <c r="UVK4" s="735"/>
      <c r="UVL4" s="735"/>
      <c r="UVM4" s="735"/>
      <c r="UVN4" s="735"/>
      <c r="UVO4" s="735"/>
      <c r="UVP4" s="735"/>
      <c r="UVQ4" s="735"/>
      <c r="UVR4" s="735"/>
      <c r="UVS4" s="735"/>
      <c r="UVT4" s="735"/>
      <c r="UVU4" s="735"/>
      <c r="UVV4" s="735"/>
      <c r="UVW4" s="735"/>
      <c r="UVX4" s="735"/>
      <c r="UVY4" s="735"/>
      <c r="UVZ4" s="735"/>
      <c r="UWA4" s="735"/>
      <c r="UWB4" s="735"/>
      <c r="UWC4" s="735"/>
      <c r="UWD4" s="735"/>
      <c r="UWE4" s="735"/>
      <c r="UWF4" s="735"/>
      <c r="UWG4" s="735"/>
      <c r="UWH4" s="735"/>
      <c r="UWI4" s="735"/>
      <c r="UWJ4" s="735"/>
      <c r="UWK4" s="735"/>
      <c r="UWL4" s="735"/>
      <c r="UWM4" s="735"/>
      <c r="UWN4" s="735"/>
      <c r="UWO4" s="735"/>
      <c r="UWP4" s="735"/>
      <c r="UWQ4" s="735"/>
      <c r="UWR4" s="735"/>
      <c r="UWS4" s="735"/>
      <c r="UWT4" s="735"/>
      <c r="UWU4" s="735"/>
      <c r="UWV4" s="735"/>
      <c r="UWW4" s="735"/>
      <c r="UWX4" s="735"/>
      <c r="UWY4" s="735"/>
      <c r="UWZ4" s="735"/>
      <c r="UXA4" s="735"/>
      <c r="UXB4" s="735"/>
      <c r="UXC4" s="735"/>
      <c r="UXD4" s="735"/>
      <c r="UXE4" s="735"/>
      <c r="UXF4" s="735"/>
      <c r="UXG4" s="735"/>
      <c r="UXH4" s="735"/>
      <c r="UXI4" s="735"/>
      <c r="UXJ4" s="735"/>
      <c r="UXK4" s="735"/>
      <c r="UXL4" s="735"/>
      <c r="UXM4" s="735"/>
      <c r="UXN4" s="735"/>
      <c r="UXO4" s="735"/>
      <c r="UXP4" s="735"/>
      <c r="UXQ4" s="735"/>
      <c r="UXR4" s="735"/>
      <c r="UXS4" s="735"/>
      <c r="UXT4" s="735"/>
      <c r="UXU4" s="735"/>
      <c r="UXV4" s="735"/>
      <c r="UXW4" s="735"/>
      <c r="UXX4" s="735"/>
      <c r="UXY4" s="735"/>
      <c r="UXZ4" s="735"/>
      <c r="UYA4" s="735"/>
      <c r="UYB4" s="735"/>
      <c r="UYC4" s="735"/>
      <c r="UYD4" s="735"/>
      <c r="UYE4" s="735"/>
      <c r="UYF4" s="735"/>
      <c r="UYG4" s="735"/>
      <c r="UYH4" s="735"/>
      <c r="UYI4" s="735"/>
      <c r="UYJ4" s="735"/>
      <c r="UYK4" s="735"/>
      <c r="UYL4" s="735"/>
      <c r="UYM4" s="735"/>
      <c r="UYN4" s="735"/>
      <c r="UYO4" s="735"/>
      <c r="UYP4" s="735"/>
      <c r="UYQ4" s="735"/>
      <c r="UYR4" s="735"/>
      <c r="UYS4" s="735"/>
      <c r="UYT4" s="735"/>
      <c r="UYU4" s="735"/>
      <c r="UYV4" s="735"/>
      <c r="UYW4" s="735"/>
      <c r="UYX4" s="735"/>
      <c r="UYY4" s="735"/>
      <c r="UYZ4" s="735"/>
      <c r="UZA4" s="735"/>
      <c r="UZB4" s="735"/>
      <c r="UZC4" s="735"/>
      <c r="UZD4" s="735"/>
      <c r="UZE4" s="735"/>
      <c r="UZF4" s="735"/>
      <c r="UZG4" s="735"/>
      <c r="UZH4" s="735"/>
      <c r="UZI4" s="735"/>
      <c r="UZJ4" s="735"/>
      <c r="UZK4" s="735"/>
      <c r="UZL4" s="735"/>
      <c r="UZM4" s="735"/>
      <c r="UZN4" s="735"/>
      <c r="UZO4" s="735"/>
      <c r="UZP4" s="735"/>
      <c r="UZQ4" s="735"/>
      <c r="UZR4" s="735"/>
      <c r="UZS4" s="735"/>
      <c r="UZT4" s="735"/>
      <c r="UZU4" s="735"/>
      <c r="UZV4" s="735"/>
      <c r="UZW4" s="735"/>
      <c r="UZX4" s="735"/>
      <c r="UZY4" s="735"/>
      <c r="UZZ4" s="735"/>
      <c r="VAA4" s="735"/>
      <c r="VAB4" s="735"/>
      <c r="VAC4" s="735"/>
      <c r="VAD4" s="735"/>
      <c r="VAE4" s="735"/>
      <c r="VAF4" s="735"/>
      <c r="VAG4" s="735"/>
      <c r="VAH4" s="735"/>
      <c r="VAI4" s="735"/>
      <c r="VAJ4" s="735"/>
      <c r="VAK4" s="735"/>
      <c r="VAL4" s="735"/>
      <c r="VAM4" s="735"/>
      <c r="VAN4" s="735"/>
      <c r="VAO4" s="735"/>
      <c r="VAP4" s="735"/>
      <c r="VAQ4" s="735"/>
      <c r="VAR4" s="735"/>
      <c r="VAS4" s="735"/>
      <c r="VAT4" s="735"/>
      <c r="VAU4" s="735"/>
      <c r="VAV4" s="735"/>
      <c r="VAW4" s="735"/>
      <c r="VAX4" s="735"/>
      <c r="VAY4" s="735"/>
      <c r="VAZ4" s="735"/>
      <c r="VBA4" s="735"/>
      <c r="VBB4" s="735"/>
      <c r="VBC4" s="735"/>
      <c r="VBD4" s="735"/>
      <c r="VBE4" s="735"/>
      <c r="VBF4" s="735"/>
      <c r="VBG4" s="735"/>
      <c r="VBH4" s="735"/>
      <c r="VBI4" s="735"/>
      <c r="VBJ4" s="735"/>
      <c r="VBK4" s="735"/>
      <c r="VBL4" s="735"/>
      <c r="VBM4" s="735"/>
      <c r="VBN4" s="735"/>
      <c r="VBO4" s="735"/>
      <c r="VBP4" s="735"/>
      <c r="VBQ4" s="735"/>
      <c r="VBR4" s="735"/>
      <c r="VBS4" s="735"/>
      <c r="VBT4" s="735"/>
      <c r="VBU4" s="735"/>
      <c r="VBV4" s="735"/>
      <c r="VBW4" s="735"/>
      <c r="VBX4" s="735"/>
      <c r="VBY4" s="735"/>
      <c r="VBZ4" s="735"/>
      <c r="VCA4" s="735"/>
      <c r="VCB4" s="735"/>
      <c r="VCC4" s="735"/>
      <c r="VCD4" s="735"/>
      <c r="VCE4" s="735"/>
      <c r="VCF4" s="735"/>
      <c r="VCG4" s="735"/>
      <c r="VCH4" s="735"/>
      <c r="VCI4" s="735"/>
      <c r="VCJ4" s="735"/>
      <c r="VCK4" s="735"/>
      <c r="VCL4" s="735"/>
      <c r="VCM4" s="735"/>
      <c r="VCN4" s="735"/>
      <c r="VCO4" s="735"/>
      <c r="VCP4" s="735"/>
      <c r="VCQ4" s="735"/>
      <c r="VCR4" s="735"/>
      <c r="VCS4" s="735"/>
      <c r="VCT4" s="735"/>
      <c r="VCU4" s="735"/>
      <c r="VCV4" s="735"/>
      <c r="VCW4" s="735"/>
      <c r="VCX4" s="735"/>
      <c r="VCY4" s="735"/>
      <c r="VCZ4" s="735"/>
      <c r="VDA4" s="735"/>
      <c r="VDB4" s="735"/>
      <c r="VDC4" s="735"/>
      <c r="VDD4" s="735"/>
      <c r="VDE4" s="735"/>
      <c r="VDF4" s="735"/>
      <c r="VDG4" s="735"/>
      <c r="VDH4" s="735"/>
      <c r="VDI4" s="735"/>
      <c r="VDJ4" s="735"/>
      <c r="VDK4" s="735"/>
      <c r="VDL4" s="735"/>
      <c r="VDM4" s="735"/>
      <c r="VDN4" s="735"/>
      <c r="VDO4" s="735"/>
      <c r="VDP4" s="735"/>
      <c r="VDQ4" s="735"/>
      <c r="VDR4" s="735"/>
      <c r="VDS4" s="735"/>
      <c r="VDT4" s="735"/>
      <c r="VDU4" s="735"/>
      <c r="VDV4" s="735"/>
      <c r="VDW4" s="735"/>
      <c r="VDX4" s="735"/>
      <c r="VDY4" s="735"/>
      <c r="VDZ4" s="735"/>
      <c r="VEA4" s="735"/>
      <c r="VEB4" s="735"/>
      <c r="VEC4" s="735"/>
      <c r="VED4" s="735"/>
      <c r="VEE4" s="735"/>
      <c r="VEF4" s="735"/>
      <c r="VEG4" s="735"/>
      <c r="VEH4" s="735"/>
      <c r="VEI4" s="735"/>
      <c r="VEJ4" s="735"/>
      <c r="VEK4" s="735"/>
      <c r="VEL4" s="735"/>
      <c r="VEM4" s="735"/>
      <c r="VEN4" s="735"/>
      <c r="VEO4" s="735"/>
      <c r="VEP4" s="735"/>
      <c r="VEQ4" s="735"/>
      <c r="VER4" s="735"/>
      <c r="VES4" s="735"/>
      <c r="VET4" s="735"/>
      <c r="VEU4" s="735"/>
      <c r="VEV4" s="735"/>
      <c r="VEW4" s="735"/>
      <c r="VEX4" s="735"/>
      <c r="VEY4" s="735"/>
      <c r="VEZ4" s="735"/>
      <c r="VFA4" s="735"/>
      <c r="VFB4" s="735"/>
      <c r="VFC4" s="735"/>
      <c r="VFD4" s="735"/>
      <c r="VFE4" s="735"/>
      <c r="VFF4" s="735"/>
      <c r="VFG4" s="735"/>
      <c r="VFH4" s="735"/>
      <c r="VFI4" s="735"/>
      <c r="VFJ4" s="735"/>
      <c r="VFK4" s="735"/>
      <c r="VFL4" s="735"/>
      <c r="VFM4" s="735"/>
      <c r="VFN4" s="735"/>
      <c r="VFO4" s="735"/>
      <c r="VFP4" s="735"/>
      <c r="VFQ4" s="735"/>
      <c r="VFR4" s="735"/>
      <c r="VFS4" s="735"/>
      <c r="VFT4" s="735"/>
      <c r="VFU4" s="735"/>
      <c r="VFV4" s="735"/>
      <c r="VFW4" s="735"/>
      <c r="VFX4" s="735"/>
      <c r="VFY4" s="735"/>
      <c r="VFZ4" s="735"/>
      <c r="VGA4" s="735"/>
      <c r="VGB4" s="735"/>
      <c r="VGC4" s="735"/>
      <c r="VGD4" s="735"/>
      <c r="VGE4" s="735"/>
      <c r="VGF4" s="735"/>
      <c r="VGG4" s="735"/>
      <c r="VGH4" s="735"/>
      <c r="VGI4" s="735"/>
      <c r="VGJ4" s="735"/>
      <c r="VGK4" s="735"/>
      <c r="VGL4" s="735"/>
      <c r="VGM4" s="735"/>
      <c r="VGN4" s="735"/>
      <c r="VGO4" s="735"/>
      <c r="VGP4" s="735"/>
      <c r="VGQ4" s="735"/>
      <c r="VGR4" s="735"/>
      <c r="VGS4" s="735"/>
      <c r="VGT4" s="735"/>
      <c r="VGU4" s="735"/>
      <c r="VGV4" s="735"/>
      <c r="VGW4" s="735"/>
      <c r="VGX4" s="735"/>
      <c r="VGY4" s="735"/>
      <c r="VGZ4" s="735"/>
      <c r="VHA4" s="735"/>
      <c r="VHB4" s="735"/>
      <c r="VHC4" s="735"/>
      <c r="VHD4" s="735"/>
      <c r="VHE4" s="735"/>
      <c r="VHF4" s="735"/>
      <c r="VHG4" s="735"/>
      <c r="VHH4" s="735"/>
      <c r="VHI4" s="735"/>
      <c r="VHJ4" s="735"/>
      <c r="VHK4" s="735"/>
      <c r="VHL4" s="735"/>
      <c r="VHM4" s="735"/>
      <c r="VHN4" s="735"/>
      <c r="VHO4" s="735"/>
      <c r="VHP4" s="735"/>
      <c r="VHQ4" s="735"/>
      <c r="VHR4" s="735"/>
      <c r="VHS4" s="735"/>
      <c r="VHT4" s="735"/>
      <c r="VHU4" s="735"/>
      <c r="VHV4" s="735"/>
      <c r="VHW4" s="735"/>
      <c r="VHX4" s="735"/>
      <c r="VHY4" s="735"/>
      <c r="VHZ4" s="735"/>
      <c r="VIA4" s="735"/>
      <c r="VIB4" s="735"/>
      <c r="VIC4" s="735"/>
      <c r="VID4" s="735"/>
      <c r="VIE4" s="735"/>
      <c r="VIF4" s="735"/>
      <c r="VIG4" s="735"/>
      <c r="VIH4" s="735"/>
      <c r="VII4" s="735"/>
      <c r="VIJ4" s="735"/>
      <c r="VIK4" s="735"/>
      <c r="VIL4" s="735"/>
      <c r="VIM4" s="735"/>
      <c r="VIN4" s="735"/>
      <c r="VIO4" s="735"/>
      <c r="VIP4" s="735"/>
      <c r="VIQ4" s="735"/>
      <c r="VIR4" s="735"/>
      <c r="VIS4" s="735"/>
      <c r="VIT4" s="735"/>
      <c r="VIU4" s="735"/>
      <c r="VIV4" s="735"/>
      <c r="VIW4" s="735"/>
      <c r="VIX4" s="735"/>
      <c r="VIY4" s="735"/>
      <c r="VIZ4" s="735"/>
      <c r="VJA4" s="735"/>
      <c r="VJB4" s="735"/>
      <c r="VJC4" s="735"/>
      <c r="VJD4" s="735"/>
      <c r="VJE4" s="735"/>
      <c r="VJF4" s="735"/>
      <c r="VJG4" s="735"/>
      <c r="VJH4" s="735"/>
      <c r="VJI4" s="735"/>
      <c r="VJJ4" s="735"/>
      <c r="VJK4" s="735"/>
      <c r="VJL4" s="735"/>
      <c r="VJM4" s="735"/>
      <c r="VJN4" s="735"/>
      <c r="VJO4" s="735"/>
      <c r="VJP4" s="735"/>
      <c r="VJQ4" s="735"/>
      <c r="VJR4" s="735"/>
      <c r="VJS4" s="735"/>
      <c r="VJT4" s="735"/>
      <c r="VJU4" s="735"/>
      <c r="VJV4" s="735"/>
      <c r="VJW4" s="735"/>
      <c r="VJX4" s="735"/>
      <c r="VJY4" s="735"/>
      <c r="VJZ4" s="735"/>
      <c r="VKA4" s="735"/>
      <c r="VKB4" s="735"/>
      <c r="VKC4" s="735"/>
      <c r="VKD4" s="735"/>
      <c r="VKE4" s="735"/>
      <c r="VKF4" s="735"/>
      <c r="VKG4" s="735"/>
      <c r="VKH4" s="735"/>
      <c r="VKI4" s="735"/>
      <c r="VKJ4" s="735"/>
      <c r="VKK4" s="735"/>
      <c r="VKL4" s="735"/>
      <c r="VKM4" s="735"/>
      <c r="VKN4" s="735"/>
      <c r="VKO4" s="735"/>
      <c r="VKP4" s="735"/>
      <c r="VKQ4" s="735"/>
      <c r="VKR4" s="735"/>
      <c r="VKS4" s="735"/>
      <c r="VKT4" s="735"/>
      <c r="VKU4" s="735"/>
      <c r="VKV4" s="735"/>
      <c r="VKW4" s="735"/>
      <c r="VKX4" s="735"/>
      <c r="VKY4" s="735"/>
      <c r="VKZ4" s="735"/>
      <c r="VLA4" s="735"/>
      <c r="VLB4" s="735"/>
      <c r="VLC4" s="735"/>
      <c r="VLD4" s="735"/>
      <c r="VLE4" s="735"/>
      <c r="VLF4" s="735"/>
      <c r="VLG4" s="735"/>
      <c r="VLH4" s="735"/>
      <c r="VLI4" s="735"/>
      <c r="VLJ4" s="735"/>
      <c r="VLK4" s="735"/>
      <c r="VLL4" s="735"/>
      <c r="VLM4" s="735"/>
      <c r="VLN4" s="735"/>
      <c r="VLO4" s="735"/>
      <c r="VLP4" s="735"/>
      <c r="VLQ4" s="735"/>
      <c r="VLR4" s="735"/>
      <c r="VLS4" s="735"/>
      <c r="VLT4" s="735"/>
      <c r="VLU4" s="735"/>
      <c r="VLV4" s="735"/>
      <c r="VLW4" s="735"/>
      <c r="VLX4" s="735"/>
      <c r="VLY4" s="735"/>
      <c r="VLZ4" s="735"/>
      <c r="VMA4" s="735"/>
      <c r="VMB4" s="735"/>
      <c r="VMC4" s="735"/>
      <c r="VMD4" s="735"/>
      <c r="VME4" s="735"/>
      <c r="VMF4" s="735"/>
      <c r="VMG4" s="735"/>
      <c r="VMH4" s="735"/>
      <c r="VMI4" s="735"/>
      <c r="VMJ4" s="735"/>
      <c r="VMK4" s="735"/>
      <c r="VML4" s="735"/>
      <c r="VMM4" s="735"/>
      <c r="VMN4" s="735"/>
      <c r="VMO4" s="735"/>
      <c r="VMP4" s="735"/>
      <c r="VMQ4" s="735"/>
      <c r="VMR4" s="735"/>
      <c r="VMS4" s="735"/>
      <c r="VMT4" s="735"/>
      <c r="VMU4" s="735"/>
      <c r="VMV4" s="735"/>
      <c r="VMW4" s="735"/>
      <c r="VMX4" s="735"/>
      <c r="VMY4" s="735"/>
      <c r="VMZ4" s="735"/>
      <c r="VNA4" s="735"/>
      <c r="VNB4" s="735"/>
      <c r="VNC4" s="735"/>
      <c r="VND4" s="735"/>
      <c r="VNE4" s="735"/>
      <c r="VNF4" s="735"/>
      <c r="VNG4" s="735"/>
      <c r="VNH4" s="735"/>
      <c r="VNI4" s="735"/>
      <c r="VNJ4" s="735"/>
      <c r="VNK4" s="735"/>
      <c r="VNL4" s="735"/>
      <c r="VNM4" s="735"/>
      <c r="VNN4" s="735"/>
      <c r="VNO4" s="735"/>
      <c r="VNP4" s="735"/>
      <c r="VNQ4" s="735"/>
      <c r="VNR4" s="735"/>
      <c r="VNS4" s="735"/>
      <c r="VNT4" s="735"/>
      <c r="VNU4" s="735"/>
      <c r="VNV4" s="735"/>
      <c r="VNW4" s="735"/>
      <c r="VNX4" s="735"/>
      <c r="VNY4" s="735"/>
      <c r="VNZ4" s="735"/>
      <c r="VOA4" s="735"/>
      <c r="VOB4" s="735"/>
      <c r="VOC4" s="735"/>
      <c r="VOD4" s="735"/>
      <c r="VOE4" s="735"/>
      <c r="VOF4" s="735"/>
      <c r="VOG4" s="735"/>
      <c r="VOH4" s="735"/>
      <c r="VOI4" s="735"/>
      <c r="VOJ4" s="735"/>
      <c r="VOK4" s="735"/>
      <c r="VOL4" s="735"/>
      <c r="VOM4" s="735"/>
      <c r="VON4" s="735"/>
      <c r="VOO4" s="735"/>
      <c r="VOP4" s="735"/>
      <c r="VOQ4" s="735"/>
      <c r="VOR4" s="735"/>
      <c r="VOS4" s="735"/>
      <c r="VOT4" s="735"/>
      <c r="VOU4" s="735"/>
      <c r="VOV4" s="735"/>
      <c r="VOW4" s="735"/>
      <c r="VOX4" s="735"/>
      <c r="VOY4" s="735"/>
      <c r="VOZ4" s="735"/>
      <c r="VPA4" s="735"/>
      <c r="VPB4" s="735"/>
      <c r="VPC4" s="735"/>
      <c r="VPD4" s="735"/>
      <c r="VPE4" s="735"/>
      <c r="VPF4" s="735"/>
      <c r="VPG4" s="735"/>
      <c r="VPH4" s="735"/>
      <c r="VPI4" s="735"/>
      <c r="VPJ4" s="735"/>
      <c r="VPK4" s="735"/>
      <c r="VPL4" s="735"/>
      <c r="VPM4" s="735"/>
      <c r="VPN4" s="735"/>
      <c r="VPO4" s="735"/>
      <c r="VPP4" s="735"/>
      <c r="VPQ4" s="735"/>
      <c r="VPR4" s="735"/>
      <c r="VPS4" s="735"/>
      <c r="VPT4" s="735"/>
      <c r="VPU4" s="735"/>
      <c r="VPV4" s="735"/>
      <c r="VPW4" s="735"/>
      <c r="VPX4" s="735"/>
      <c r="VPY4" s="735"/>
      <c r="VPZ4" s="735"/>
      <c r="VQA4" s="735"/>
      <c r="VQB4" s="735"/>
      <c r="VQC4" s="735"/>
      <c r="VQD4" s="735"/>
      <c r="VQE4" s="735"/>
      <c r="VQF4" s="735"/>
      <c r="VQG4" s="735"/>
      <c r="VQH4" s="735"/>
      <c r="VQI4" s="735"/>
      <c r="VQJ4" s="735"/>
      <c r="VQK4" s="735"/>
      <c r="VQL4" s="735"/>
      <c r="VQM4" s="735"/>
      <c r="VQN4" s="735"/>
      <c r="VQO4" s="735"/>
      <c r="VQP4" s="735"/>
      <c r="VQQ4" s="735"/>
      <c r="VQR4" s="735"/>
      <c r="VQS4" s="735"/>
      <c r="VQT4" s="735"/>
      <c r="VQU4" s="735"/>
      <c r="VQV4" s="735"/>
      <c r="VQW4" s="735"/>
      <c r="VQX4" s="735"/>
      <c r="VQY4" s="735"/>
      <c r="VQZ4" s="735"/>
      <c r="VRA4" s="735"/>
      <c r="VRB4" s="735"/>
      <c r="VRC4" s="735"/>
      <c r="VRD4" s="735"/>
      <c r="VRE4" s="735"/>
      <c r="VRF4" s="735"/>
      <c r="VRG4" s="735"/>
      <c r="VRH4" s="735"/>
      <c r="VRI4" s="735"/>
      <c r="VRJ4" s="735"/>
      <c r="VRK4" s="735"/>
      <c r="VRL4" s="735"/>
      <c r="VRM4" s="735"/>
      <c r="VRN4" s="735"/>
      <c r="VRO4" s="735"/>
      <c r="VRP4" s="735"/>
      <c r="VRQ4" s="735"/>
      <c r="VRR4" s="735"/>
      <c r="VRS4" s="735"/>
      <c r="VRT4" s="735"/>
      <c r="VRU4" s="735"/>
      <c r="VRV4" s="735"/>
      <c r="VRW4" s="735"/>
      <c r="VRX4" s="735"/>
      <c r="VRY4" s="735"/>
      <c r="VRZ4" s="735"/>
      <c r="VSA4" s="735"/>
      <c r="VSB4" s="735"/>
      <c r="VSC4" s="735"/>
      <c r="VSD4" s="735"/>
      <c r="VSE4" s="735"/>
      <c r="VSF4" s="735"/>
      <c r="VSG4" s="735"/>
      <c r="VSH4" s="735"/>
      <c r="VSI4" s="735"/>
      <c r="VSJ4" s="735"/>
      <c r="VSK4" s="735"/>
      <c r="VSL4" s="735"/>
      <c r="VSM4" s="735"/>
      <c r="VSN4" s="735"/>
      <c r="VSO4" s="735"/>
      <c r="VSP4" s="735"/>
      <c r="VSQ4" s="735"/>
      <c r="VSR4" s="735"/>
      <c r="VSS4" s="735"/>
      <c r="VST4" s="735"/>
      <c r="VSU4" s="735"/>
      <c r="VSV4" s="735"/>
      <c r="VSW4" s="735"/>
      <c r="VSX4" s="735"/>
      <c r="VSY4" s="735"/>
      <c r="VSZ4" s="735"/>
      <c r="VTA4" s="735"/>
      <c r="VTB4" s="735"/>
      <c r="VTC4" s="735"/>
      <c r="VTD4" s="735"/>
      <c r="VTE4" s="735"/>
      <c r="VTF4" s="735"/>
      <c r="VTG4" s="735"/>
      <c r="VTH4" s="735"/>
      <c r="VTI4" s="735"/>
      <c r="VTJ4" s="735"/>
      <c r="VTK4" s="735"/>
      <c r="VTL4" s="735"/>
      <c r="VTM4" s="735"/>
      <c r="VTN4" s="735"/>
      <c r="VTO4" s="735"/>
      <c r="VTP4" s="735"/>
      <c r="VTQ4" s="735"/>
      <c r="VTR4" s="735"/>
      <c r="VTS4" s="735"/>
      <c r="VTT4" s="735"/>
      <c r="VTU4" s="735"/>
      <c r="VTV4" s="735"/>
      <c r="VTW4" s="735"/>
      <c r="VTX4" s="735"/>
      <c r="VTY4" s="735"/>
      <c r="VTZ4" s="735"/>
      <c r="VUA4" s="735"/>
      <c r="VUB4" s="735"/>
      <c r="VUC4" s="735"/>
      <c r="VUD4" s="735"/>
      <c r="VUE4" s="735"/>
      <c r="VUF4" s="735"/>
      <c r="VUG4" s="735"/>
      <c r="VUH4" s="735"/>
      <c r="VUI4" s="735"/>
      <c r="VUJ4" s="735"/>
      <c r="VUK4" s="735"/>
      <c r="VUL4" s="735"/>
      <c r="VUM4" s="735"/>
      <c r="VUN4" s="735"/>
      <c r="VUO4" s="735"/>
      <c r="VUP4" s="735"/>
      <c r="VUQ4" s="735"/>
      <c r="VUR4" s="735"/>
      <c r="VUS4" s="735"/>
      <c r="VUT4" s="735"/>
      <c r="VUU4" s="735"/>
      <c r="VUV4" s="735"/>
      <c r="VUW4" s="735"/>
      <c r="VUX4" s="735"/>
      <c r="VUY4" s="735"/>
      <c r="VUZ4" s="735"/>
      <c r="VVA4" s="735"/>
      <c r="VVB4" s="735"/>
      <c r="VVC4" s="735"/>
      <c r="VVD4" s="735"/>
      <c r="VVE4" s="735"/>
      <c r="VVF4" s="735"/>
      <c r="VVG4" s="735"/>
      <c r="VVH4" s="735"/>
      <c r="VVI4" s="735"/>
      <c r="VVJ4" s="735"/>
      <c r="VVK4" s="735"/>
      <c r="VVL4" s="735"/>
      <c r="VVM4" s="735"/>
      <c r="VVN4" s="735"/>
      <c r="VVO4" s="735"/>
      <c r="VVP4" s="735"/>
      <c r="VVQ4" s="735"/>
      <c r="VVR4" s="735"/>
      <c r="VVS4" s="735"/>
      <c r="VVT4" s="735"/>
      <c r="VVU4" s="735"/>
      <c r="VVV4" s="735"/>
      <c r="VVW4" s="735"/>
      <c r="VVX4" s="735"/>
      <c r="VVY4" s="735"/>
      <c r="VVZ4" s="735"/>
      <c r="VWA4" s="735"/>
      <c r="VWB4" s="735"/>
      <c r="VWC4" s="735"/>
      <c r="VWD4" s="735"/>
      <c r="VWE4" s="735"/>
      <c r="VWF4" s="735"/>
      <c r="VWG4" s="735"/>
      <c r="VWH4" s="735"/>
      <c r="VWI4" s="735"/>
      <c r="VWJ4" s="735"/>
      <c r="VWK4" s="735"/>
      <c r="VWL4" s="735"/>
      <c r="VWM4" s="735"/>
      <c r="VWN4" s="735"/>
      <c r="VWO4" s="735"/>
      <c r="VWP4" s="735"/>
      <c r="VWQ4" s="735"/>
      <c r="VWR4" s="735"/>
      <c r="VWS4" s="735"/>
      <c r="VWT4" s="735"/>
      <c r="VWU4" s="735"/>
      <c r="VWV4" s="735"/>
      <c r="VWW4" s="735"/>
      <c r="VWX4" s="735"/>
      <c r="VWY4" s="735"/>
      <c r="VWZ4" s="735"/>
      <c r="VXA4" s="735"/>
      <c r="VXB4" s="735"/>
      <c r="VXC4" s="735"/>
      <c r="VXD4" s="735"/>
      <c r="VXE4" s="735"/>
      <c r="VXF4" s="735"/>
      <c r="VXG4" s="735"/>
      <c r="VXH4" s="735"/>
      <c r="VXI4" s="735"/>
      <c r="VXJ4" s="735"/>
      <c r="VXK4" s="735"/>
      <c r="VXL4" s="735"/>
      <c r="VXM4" s="735"/>
      <c r="VXN4" s="735"/>
      <c r="VXO4" s="735"/>
      <c r="VXP4" s="735"/>
      <c r="VXQ4" s="735"/>
      <c r="VXR4" s="735"/>
      <c r="VXS4" s="735"/>
      <c r="VXT4" s="735"/>
      <c r="VXU4" s="735"/>
      <c r="VXV4" s="735"/>
      <c r="VXW4" s="735"/>
      <c r="VXX4" s="735"/>
      <c r="VXY4" s="735"/>
      <c r="VXZ4" s="735"/>
      <c r="VYA4" s="735"/>
      <c r="VYB4" s="735"/>
      <c r="VYC4" s="735"/>
      <c r="VYD4" s="735"/>
      <c r="VYE4" s="735"/>
      <c r="VYF4" s="735"/>
      <c r="VYG4" s="735"/>
      <c r="VYH4" s="735"/>
      <c r="VYI4" s="735"/>
      <c r="VYJ4" s="735"/>
      <c r="VYK4" s="735"/>
      <c r="VYL4" s="735"/>
      <c r="VYM4" s="735"/>
      <c r="VYN4" s="735"/>
      <c r="VYO4" s="735"/>
      <c r="VYP4" s="735"/>
      <c r="VYQ4" s="735"/>
      <c r="VYR4" s="735"/>
      <c r="VYS4" s="735"/>
      <c r="VYT4" s="735"/>
      <c r="VYU4" s="735"/>
      <c r="VYV4" s="735"/>
      <c r="VYW4" s="735"/>
      <c r="VYX4" s="735"/>
      <c r="VYY4" s="735"/>
      <c r="VYZ4" s="735"/>
      <c r="VZA4" s="735"/>
      <c r="VZB4" s="735"/>
      <c r="VZC4" s="735"/>
      <c r="VZD4" s="735"/>
      <c r="VZE4" s="735"/>
      <c r="VZF4" s="735"/>
      <c r="VZG4" s="735"/>
      <c r="VZH4" s="735"/>
      <c r="VZI4" s="735"/>
      <c r="VZJ4" s="735"/>
      <c r="VZK4" s="735"/>
      <c r="VZL4" s="735"/>
      <c r="VZM4" s="735"/>
      <c r="VZN4" s="735"/>
      <c r="VZO4" s="735"/>
      <c r="VZP4" s="735"/>
      <c r="VZQ4" s="735"/>
      <c r="VZR4" s="735"/>
      <c r="VZS4" s="735"/>
      <c r="VZT4" s="735"/>
      <c r="VZU4" s="735"/>
      <c r="VZV4" s="735"/>
      <c r="VZW4" s="735"/>
      <c r="VZX4" s="735"/>
      <c r="VZY4" s="735"/>
      <c r="VZZ4" s="735"/>
      <c r="WAA4" s="735"/>
      <c r="WAB4" s="735"/>
      <c r="WAC4" s="735"/>
      <c r="WAD4" s="735"/>
      <c r="WAE4" s="735"/>
      <c r="WAF4" s="735"/>
      <c r="WAG4" s="735"/>
      <c r="WAH4" s="735"/>
      <c r="WAI4" s="735"/>
      <c r="WAJ4" s="735"/>
      <c r="WAK4" s="735"/>
      <c r="WAL4" s="735"/>
      <c r="WAM4" s="735"/>
      <c r="WAN4" s="735"/>
      <c r="WAO4" s="735"/>
      <c r="WAP4" s="735"/>
      <c r="WAQ4" s="735"/>
      <c r="WAR4" s="735"/>
      <c r="WAS4" s="735"/>
      <c r="WAT4" s="735"/>
      <c r="WAU4" s="735"/>
      <c r="WAV4" s="735"/>
      <c r="WAW4" s="735"/>
      <c r="WAX4" s="735"/>
      <c r="WAY4" s="735"/>
      <c r="WAZ4" s="735"/>
      <c r="WBA4" s="735"/>
      <c r="WBB4" s="735"/>
      <c r="WBC4" s="735"/>
      <c r="WBD4" s="735"/>
      <c r="WBE4" s="735"/>
      <c r="WBF4" s="735"/>
      <c r="WBG4" s="735"/>
      <c r="WBH4" s="735"/>
      <c r="WBI4" s="735"/>
      <c r="WBJ4" s="735"/>
      <c r="WBK4" s="735"/>
      <c r="WBL4" s="735"/>
      <c r="WBM4" s="735"/>
      <c r="WBN4" s="735"/>
      <c r="WBO4" s="735"/>
      <c r="WBP4" s="735"/>
      <c r="WBQ4" s="735"/>
      <c r="WBR4" s="735"/>
      <c r="WBS4" s="735"/>
      <c r="WBT4" s="735"/>
      <c r="WBU4" s="735"/>
      <c r="WBV4" s="735"/>
      <c r="WBW4" s="735"/>
      <c r="WBX4" s="735"/>
      <c r="WBY4" s="735"/>
      <c r="WBZ4" s="735"/>
      <c r="WCA4" s="735"/>
      <c r="WCB4" s="735"/>
      <c r="WCC4" s="735"/>
      <c r="WCD4" s="735"/>
      <c r="WCE4" s="735"/>
      <c r="WCF4" s="735"/>
      <c r="WCG4" s="735"/>
      <c r="WCH4" s="735"/>
      <c r="WCI4" s="735"/>
      <c r="WCJ4" s="735"/>
      <c r="WCK4" s="735"/>
      <c r="WCL4" s="735"/>
      <c r="WCM4" s="735"/>
      <c r="WCN4" s="735"/>
      <c r="WCO4" s="735"/>
      <c r="WCP4" s="735"/>
      <c r="WCQ4" s="735"/>
      <c r="WCR4" s="735"/>
      <c r="WCS4" s="735"/>
      <c r="WCT4" s="735"/>
      <c r="WCU4" s="735"/>
      <c r="WCV4" s="735"/>
      <c r="WCW4" s="735"/>
      <c r="WCX4" s="735"/>
      <c r="WCY4" s="735"/>
      <c r="WCZ4" s="735"/>
      <c r="WDA4" s="735"/>
      <c r="WDB4" s="735"/>
      <c r="WDC4" s="735"/>
      <c r="WDD4" s="735"/>
      <c r="WDE4" s="735"/>
      <c r="WDF4" s="735"/>
      <c r="WDG4" s="735"/>
      <c r="WDH4" s="735"/>
      <c r="WDI4" s="735"/>
      <c r="WDJ4" s="735"/>
      <c r="WDK4" s="735"/>
      <c r="WDL4" s="735"/>
      <c r="WDM4" s="735"/>
      <c r="WDN4" s="735"/>
      <c r="WDO4" s="735"/>
      <c r="WDP4" s="735"/>
      <c r="WDQ4" s="735"/>
      <c r="WDR4" s="735"/>
      <c r="WDS4" s="735"/>
      <c r="WDT4" s="735"/>
      <c r="WDU4" s="735"/>
      <c r="WDV4" s="735"/>
      <c r="WDW4" s="735"/>
      <c r="WDX4" s="735"/>
      <c r="WDY4" s="735"/>
      <c r="WDZ4" s="735"/>
      <c r="WEA4" s="735"/>
      <c r="WEB4" s="735"/>
      <c r="WEC4" s="735"/>
      <c r="WED4" s="735"/>
      <c r="WEE4" s="735"/>
      <c r="WEF4" s="735"/>
      <c r="WEG4" s="735"/>
      <c r="WEH4" s="735"/>
      <c r="WEI4" s="735"/>
      <c r="WEJ4" s="735"/>
      <c r="WEK4" s="735"/>
      <c r="WEL4" s="735"/>
      <c r="WEM4" s="735"/>
      <c r="WEN4" s="735"/>
      <c r="WEO4" s="735"/>
      <c r="WEP4" s="735"/>
      <c r="WEQ4" s="735"/>
      <c r="WER4" s="735"/>
      <c r="WES4" s="735"/>
      <c r="WET4" s="735"/>
      <c r="WEU4" s="735"/>
      <c r="WEV4" s="735"/>
      <c r="WEW4" s="735"/>
      <c r="WEX4" s="735"/>
      <c r="WEY4" s="735"/>
      <c r="WEZ4" s="735"/>
      <c r="WFA4" s="735"/>
      <c r="WFB4" s="735"/>
      <c r="WFC4" s="735"/>
      <c r="WFD4" s="735"/>
      <c r="WFE4" s="735"/>
      <c r="WFF4" s="735"/>
      <c r="WFG4" s="735"/>
      <c r="WFH4" s="735"/>
      <c r="WFI4" s="735"/>
      <c r="WFJ4" s="735"/>
      <c r="WFK4" s="735"/>
      <c r="WFL4" s="735"/>
      <c r="WFM4" s="735"/>
      <c r="WFN4" s="735"/>
      <c r="WFO4" s="735"/>
      <c r="WFP4" s="735"/>
      <c r="WFQ4" s="735"/>
      <c r="WFR4" s="735"/>
      <c r="WFS4" s="735"/>
      <c r="WFT4" s="735"/>
      <c r="WFU4" s="735"/>
      <c r="WFV4" s="735"/>
      <c r="WFW4" s="735"/>
      <c r="WFX4" s="735"/>
      <c r="WFY4" s="735"/>
      <c r="WFZ4" s="735"/>
      <c r="WGA4" s="735"/>
      <c r="WGB4" s="735"/>
      <c r="WGC4" s="735"/>
      <c r="WGD4" s="735"/>
      <c r="WGE4" s="735"/>
      <c r="WGF4" s="735"/>
      <c r="WGG4" s="735"/>
      <c r="WGH4" s="735"/>
      <c r="WGI4" s="735"/>
      <c r="WGJ4" s="735"/>
      <c r="WGK4" s="735"/>
      <c r="WGL4" s="735"/>
      <c r="WGM4" s="735"/>
      <c r="WGN4" s="735"/>
      <c r="WGO4" s="735"/>
      <c r="WGP4" s="735"/>
      <c r="WGQ4" s="735"/>
      <c r="WGR4" s="735"/>
      <c r="WGS4" s="735"/>
      <c r="WGT4" s="735"/>
      <c r="WGU4" s="735"/>
      <c r="WGV4" s="735"/>
      <c r="WGW4" s="735"/>
      <c r="WGX4" s="735"/>
      <c r="WGY4" s="735"/>
      <c r="WGZ4" s="735"/>
      <c r="WHA4" s="735"/>
      <c r="WHB4" s="735"/>
      <c r="WHC4" s="735"/>
      <c r="WHD4" s="735"/>
      <c r="WHE4" s="735"/>
      <c r="WHF4" s="735"/>
      <c r="WHG4" s="735"/>
      <c r="WHH4" s="735"/>
      <c r="WHI4" s="735"/>
      <c r="WHJ4" s="735"/>
      <c r="WHK4" s="735"/>
      <c r="WHL4" s="735"/>
      <c r="WHM4" s="735"/>
      <c r="WHN4" s="735"/>
      <c r="WHO4" s="735"/>
      <c r="WHP4" s="735"/>
      <c r="WHQ4" s="735"/>
      <c r="WHR4" s="735"/>
      <c r="WHS4" s="735"/>
      <c r="WHT4" s="735"/>
      <c r="WHU4" s="735"/>
      <c r="WHV4" s="735"/>
      <c r="WHW4" s="735"/>
      <c r="WHX4" s="735"/>
      <c r="WHY4" s="735"/>
      <c r="WHZ4" s="735"/>
      <c r="WIA4" s="735"/>
      <c r="WIB4" s="735"/>
      <c r="WIC4" s="735"/>
      <c r="WID4" s="735"/>
      <c r="WIE4" s="735"/>
      <c r="WIF4" s="735"/>
      <c r="WIG4" s="735"/>
      <c r="WIH4" s="735"/>
      <c r="WII4" s="735"/>
      <c r="WIJ4" s="735"/>
      <c r="WIK4" s="735"/>
      <c r="WIL4" s="735"/>
      <c r="WIM4" s="735"/>
      <c r="WIN4" s="735"/>
      <c r="WIO4" s="735"/>
      <c r="WIP4" s="735"/>
      <c r="WIQ4" s="735"/>
      <c r="WIR4" s="735"/>
      <c r="WIS4" s="735"/>
      <c r="WIT4" s="735"/>
      <c r="WIU4" s="735"/>
      <c r="WIV4" s="735"/>
      <c r="WIW4" s="735"/>
      <c r="WIX4" s="735"/>
      <c r="WIY4" s="735"/>
      <c r="WIZ4" s="735"/>
      <c r="WJA4" s="735"/>
      <c r="WJB4" s="735"/>
      <c r="WJC4" s="735"/>
      <c r="WJD4" s="735"/>
      <c r="WJE4" s="735"/>
      <c r="WJF4" s="735"/>
      <c r="WJG4" s="735"/>
      <c r="WJH4" s="735"/>
      <c r="WJI4" s="735"/>
      <c r="WJJ4" s="735"/>
      <c r="WJK4" s="735"/>
      <c r="WJL4" s="735"/>
      <c r="WJM4" s="735"/>
      <c r="WJN4" s="735"/>
      <c r="WJO4" s="735"/>
      <c r="WJP4" s="735"/>
      <c r="WJQ4" s="735"/>
      <c r="WJR4" s="735"/>
      <c r="WJS4" s="735"/>
      <c r="WJT4" s="735"/>
      <c r="WJU4" s="735"/>
      <c r="WJV4" s="735"/>
      <c r="WJW4" s="735"/>
      <c r="WJX4" s="735"/>
      <c r="WJY4" s="735"/>
      <c r="WJZ4" s="735"/>
      <c r="WKA4" s="735"/>
      <c r="WKB4" s="735"/>
      <c r="WKC4" s="735"/>
      <c r="WKD4" s="735"/>
      <c r="WKE4" s="735"/>
      <c r="WKF4" s="735"/>
      <c r="WKG4" s="735"/>
      <c r="WKH4" s="735"/>
      <c r="WKI4" s="735"/>
      <c r="WKJ4" s="735"/>
      <c r="WKK4" s="735"/>
      <c r="WKL4" s="735"/>
      <c r="WKM4" s="735"/>
      <c r="WKN4" s="735"/>
      <c r="WKO4" s="735"/>
      <c r="WKP4" s="735"/>
      <c r="WKQ4" s="735"/>
      <c r="WKR4" s="735"/>
      <c r="WKS4" s="735"/>
      <c r="WKT4" s="735"/>
      <c r="WKU4" s="735"/>
      <c r="WKV4" s="735"/>
      <c r="WKW4" s="735"/>
      <c r="WKX4" s="735"/>
      <c r="WKY4" s="735"/>
      <c r="WKZ4" s="735"/>
      <c r="WLA4" s="735"/>
      <c r="WLB4" s="735"/>
      <c r="WLC4" s="735"/>
      <c r="WLD4" s="735"/>
      <c r="WLE4" s="735"/>
      <c r="WLF4" s="735"/>
      <c r="WLG4" s="735"/>
      <c r="WLH4" s="735"/>
      <c r="WLI4" s="735"/>
      <c r="WLJ4" s="735"/>
      <c r="WLK4" s="735"/>
      <c r="WLL4" s="735"/>
      <c r="WLM4" s="735"/>
      <c r="WLN4" s="735"/>
      <c r="WLO4" s="735"/>
      <c r="WLP4" s="735"/>
      <c r="WLQ4" s="735"/>
      <c r="WLR4" s="735"/>
      <c r="WLS4" s="735"/>
      <c r="WLT4" s="735"/>
      <c r="WLU4" s="735"/>
      <c r="WLV4" s="735"/>
      <c r="WLW4" s="735"/>
      <c r="WLX4" s="735"/>
      <c r="WLY4" s="735"/>
      <c r="WLZ4" s="735"/>
      <c r="WMA4" s="735"/>
      <c r="WMB4" s="735"/>
      <c r="WMC4" s="735"/>
      <c r="WMD4" s="735"/>
      <c r="WME4" s="735"/>
      <c r="WMF4" s="735"/>
      <c r="WMG4" s="735"/>
      <c r="WMH4" s="735"/>
      <c r="WMI4" s="735"/>
      <c r="WMJ4" s="735"/>
      <c r="WMK4" s="735"/>
      <c r="WML4" s="735"/>
      <c r="WMM4" s="735"/>
      <c r="WMN4" s="735"/>
      <c r="WMO4" s="735"/>
      <c r="WMP4" s="735"/>
      <c r="WMQ4" s="735"/>
      <c r="WMR4" s="735"/>
      <c r="WMS4" s="735"/>
      <c r="WMT4" s="735"/>
      <c r="WMU4" s="735"/>
      <c r="WMV4" s="735"/>
      <c r="WMW4" s="735"/>
      <c r="WMX4" s="735"/>
      <c r="WMY4" s="735"/>
      <c r="WMZ4" s="735"/>
      <c r="WNA4" s="735"/>
      <c r="WNB4" s="735"/>
      <c r="WNC4" s="735"/>
      <c r="WND4" s="735"/>
      <c r="WNE4" s="735"/>
      <c r="WNF4" s="735"/>
      <c r="WNG4" s="735"/>
      <c r="WNH4" s="735"/>
      <c r="WNI4" s="735"/>
      <c r="WNJ4" s="735"/>
      <c r="WNK4" s="735"/>
      <c r="WNL4" s="735"/>
      <c r="WNM4" s="735"/>
      <c r="WNN4" s="735"/>
      <c r="WNO4" s="735"/>
      <c r="WNP4" s="735"/>
      <c r="WNQ4" s="735"/>
      <c r="WNR4" s="735"/>
      <c r="WNS4" s="735"/>
      <c r="WNT4" s="735"/>
      <c r="WNU4" s="735"/>
      <c r="WNV4" s="735"/>
      <c r="WNW4" s="735"/>
      <c r="WNX4" s="735"/>
      <c r="WNY4" s="735"/>
      <c r="WNZ4" s="735"/>
      <c r="WOA4" s="735"/>
      <c r="WOB4" s="735"/>
      <c r="WOC4" s="735"/>
      <c r="WOD4" s="735"/>
      <c r="WOE4" s="735"/>
      <c r="WOF4" s="735"/>
      <c r="WOG4" s="735"/>
      <c r="WOH4" s="735"/>
      <c r="WOI4" s="735"/>
      <c r="WOJ4" s="735"/>
      <c r="WOK4" s="735"/>
      <c r="WOL4" s="735"/>
      <c r="WOM4" s="735"/>
      <c r="WON4" s="735"/>
      <c r="WOO4" s="735"/>
      <c r="WOP4" s="735"/>
      <c r="WOQ4" s="735"/>
      <c r="WOR4" s="735"/>
      <c r="WOS4" s="735"/>
      <c r="WOT4" s="735"/>
      <c r="WOU4" s="735"/>
      <c r="WOV4" s="735"/>
      <c r="WOW4" s="735"/>
      <c r="WOX4" s="735"/>
      <c r="WOY4" s="735"/>
      <c r="WOZ4" s="735"/>
      <c r="WPA4" s="735"/>
      <c r="WPB4" s="735"/>
      <c r="WPC4" s="735"/>
      <c r="WPD4" s="735"/>
      <c r="WPE4" s="735"/>
      <c r="WPF4" s="735"/>
      <c r="WPG4" s="735"/>
      <c r="WPH4" s="735"/>
      <c r="WPI4" s="735"/>
      <c r="WPJ4" s="735"/>
      <c r="WPK4" s="735"/>
      <c r="WPL4" s="735"/>
      <c r="WPM4" s="735"/>
      <c r="WPN4" s="735"/>
      <c r="WPO4" s="735"/>
      <c r="WPP4" s="735"/>
      <c r="WPQ4" s="735"/>
      <c r="WPR4" s="735"/>
      <c r="WPS4" s="735"/>
      <c r="WPT4" s="735"/>
      <c r="WPU4" s="735"/>
      <c r="WPV4" s="735"/>
      <c r="WPW4" s="735"/>
      <c r="WPX4" s="735"/>
      <c r="WPY4" s="735"/>
      <c r="WPZ4" s="735"/>
      <c r="WQA4" s="735"/>
      <c r="WQB4" s="735"/>
      <c r="WQC4" s="735"/>
      <c r="WQD4" s="735"/>
      <c r="WQE4" s="735"/>
      <c r="WQF4" s="735"/>
      <c r="WQG4" s="735"/>
      <c r="WQH4" s="735"/>
      <c r="WQI4" s="735"/>
      <c r="WQJ4" s="735"/>
      <c r="WQK4" s="735"/>
      <c r="WQL4" s="735"/>
      <c r="WQM4" s="735"/>
      <c r="WQN4" s="735"/>
      <c r="WQO4" s="735"/>
      <c r="WQP4" s="735"/>
      <c r="WQQ4" s="735"/>
      <c r="WQR4" s="735"/>
      <c r="WQS4" s="735"/>
      <c r="WQT4" s="735"/>
      <c r="WQU4" s="735"/>
      <c r="WQV4" s="735"/>
      <c r="WQW4" s="735"/>
      <c r="WQX4" s="735"/>
      <c r="WQY4" s="735"/>
      <c r="WQZ4" s="735"/>
      <c r="WRA4" s="735"/>
      <c r="WRB4" s="735"/>
      <c r="WRC4" s="735"/>
      <c r="WRD4" s="735"/>
      <c r="WRE4" s="735"/>
      <c r="WRF4" s="735"/>
      <c r="WRG4" s="735"/>
      <c r="WRH4" s="735"/>
      <c r="WRI4" s="735"/>
      <c r="WRJ4" s="735"/>
      <c r="WRK4" s="735"/>
      <c r="WRL4" s="735"/>
      <c r="WRM4" s="735"/>
      <c r="WRN4" s="735"/>
      <c r="WRO4" s="735"/>
      <c r="WRP4" s="735"/>
      <c r="WRQ4" s="735"/>
      <c r="WRR4" s="735"/>
      <c r="WRS4" s="735"/>
      <c r="WRT4" s="735"/>
      <c r="WRU4" s="735"/>
      <c r="WRV4" s="735"/>
      <c r="WRW4" s="735"/>
      <c r="WRX4" s="735"/>
      <c r="WRY4" s="735"/>
      <c r="WRZ4" s="735"/>
      <c r="WSA4" s="735"/>
      <c r="WSB4" s="735"/>
      <c r="WSC4" s="735"/>
      <c r="WSD4" s="735"/>
      <c r="WSE4" s="735"/>
      <c r="WSF4" s="735"/>
      <c r="WSG4" s="735"/>
      <c r="WSH4" s="735"/>
      <c r="WSI4" s="735"/>
      <c r="WSJ4" s="735"/>
      <c r="WSK4" s="735"/>
      <c r="WSL4" s="735"/>
      <c r="WSM4" s="735"/>
      <c r="WSN4" s="735"/>
      <c r="WSO4" s="735"/>
      <c r="WSP4" s="735"/>
      <c r="WSQ4" s="735"/>
      <c r="WSR4" s="735"/>
      <c r="WSS4" s="735"/>
      <c r="WST4" s="735"/>
      <c r="WSU4" s="735"/>
      <c r="WSV4" s="735"/>
      <c r="WSW4" s="735"/>
      <c r="WSX4" s="735"/>
      <c r="WSY4" s="735"/>
      <c r="WSZ4" s="735"/>
      <c r="WTA4" s="735"/>
      <c r="WTB4" s="735"/>
      <c r="WTC4" s="735"/>
      <c r="WTD4" s="735"/>
      <c r="WTE4" s="735"/>
      <c r="WTF4" s="735"/>
      <c r="WTG4" s="735"/>
      <c r="WTH4" s="735"/>
      <c r="WTI4" s="735"/>
      <c r="WTJ4" s="735"/>
      <c r="WTK4" s="735"/>
      <c r="WTL4" s="735"/>
      <c r="WTM4" s="735"/>
      <c r="WTN4" s="735"/>
      <c r="WTO4" s="735"/>
      <c r="WTP4" s="735"/>
      <c r="WTQ4" s="735"/>
      <c r="WTR4" s="735"/>
      <c r="WTS4" s="735"/>
      <c r="WTT4" s="735"/>
      <c r="WTU4" s="735"/>
      <c r="WTV4" s="735"/>
      <c r="WTW4" s="735"/>
      <c r="WTX4" s="735"/>
      <c r="WTY4" s="735"/>
      <c r="WTZ4" s="735"/>
      <c r="WUA4" s="735"/>
      <c r="WUB4" s="735"/>
      <c r="WUC4" s="735"/>
      <c r="WUD4" s="735"/>
      <c r="WUE4" s="735"/>
      <c r="WUF4" s="735"/>
      <c r="WUG4" s="735"/>
      <c r="WUH4" s="735"/>
      <c r="WUI4" s="735"/>
      <c r="WUJ4" s="735"/>
      <c r="WUK4" s="735"/>
      <c r="WUL4" s="735"/>
      <c r="WUM4" s="735"/>
      <c r="WUN4" s="735"/>
      <c r="WUO4" s="735"/>
      <c r="WUP4" s="735"/>
      <c r="WUQ4" s="735"/>
      <c r="WUR4" s="735"/>
      <c r="WUS4" s="735"/>
      <c r="WUT4" s="735"/>
      <c r="WUU4" s="735"/>
      <c r="WUV4" s="735"/>
      <c r="WUW4" s="735"/>
      <c r="WUX4" s="735"/>
      <c r="WUY4" s="735"/>
      <c r="WUZ4" s="735"/>
      <c r="WVA4" s="735"/>
      <c r="WVB4" s="735"/>
      <c r="WVC4" s="735"/>
      <c r="WVD4" s="735"/>
      <c r="WVE4" s="735"/>
      <c r="WVF4" s="735"/>
      <c r="WVG4" s="735"/>
      <c r="WVH4" s="735"/>
      <c r="WVI4" s="735"/>
      <c r="WVJ4" s="735"/>
      <c r="WVK4" s="735"/>
      <c r="WVL4" s="735"/>
      <c r="WVM4" s="735"/>
      <c r="WVN4" s="735"/>
      <c r="WVO4" s="735"/>
      <c r="WVP4" s="735"/>
      <c r="WVQ4" s="735"/>
      <c r="WVR4" s="735"/>
      <c r="WVS4" s="735"/>
      <c r="WVT4" s="735"/>
      <c r="WVU4" s="735"/>
      <c r="WVV4" s="735"/>
      <c r="WVW4" s="735"/>
      <c r="WVX4" s="735"/>
      <c r="WVY4" s="735"/>
      <c r="WVZ4" s="735"/>
      <c r="WWA4" s="735"/>
      <c r="WWB4" s="735"/>
      <c r="WWC4" s="735"/>
      <c r="WWD4" s="735"/>
      <c r="WWE4" s="735"/>
      <c r="WWF4" s="735"/>
      <c r="WWG4" s="735"/>
      <c r="WWH4" s="735"/>
      <c r="WWI4" s="735"/>
      <c r="WWJ4" s="735"/>
      <c r="WWK4" s="735"/>
      <c r="WWL4" s="735"/>
      <c r="WWM4" s="735"/>
      <c r="WWN4" s="735"/>
      <c r="WWO4" s="735"/>
      <c r="WWP4" s="735"/>
      <c r="WWQ4" s="735"/>
      <c r="WWR4" s="735"/>
      <c r="WWS4" s="735"/>
      <c r="WWT4" s="735"/>
      <c r="WWU4" s="735"/>
      <c r="WWV4" s="735"/>
      <c r="WWW4" s="735"/>
      <c r="WWX4" s="735"/>
      <c r="WWY4" s="735"/>
      <c r="WWZ4" s="735"/>
      <c r="WXA4" s="735"/>
      <c r="WXB4" s="735"/>
      <c r="WXC4" s="735"/>
      <c r="WXD4" s="735"/>
      <c r="WXE4" s="735"/>
      <c r="WXF4" s="735"/>
      <c r="WXG4" s="735"/>
      <c r="WXH4" s="735"/>
      <c r="WXI4" s="735"/>
      <c r="WXJ4" s="735"/>
      <c r="WXK4" s="735"/>
      <c r="WXL4" s="735"/>
      <c r="WXM4" s="735"/>
      <c r="WXN4" s="735"/>
      <c r="WXO4" s="735"/>
      <c r="WXP4" s="735"/>
      <c r="WXQ4" s="735"/>
      <c r="WXR4" s="735"/>
      <c r="WXS4" s="735"/>
      <c r="WXT4" s="735"/>
      <c r="WXU4" s="735"/>
      <c r="WXV4" s="735"/>
      <c r="WXW4" s="735"/>
      <c r="WXX4" s="735"/>
      <c r="WXY4" s="735"/>
      <c r="WXZ4" s="735"/>
      <c r="WYA4" s="735"/>
      <c r="WYB4" s="735"/>
      <c r="WYC4" s="735"/>
      <c r="WYD4" s="735"/>
      <c r="WYE4" s="735"/>
      <c r="WYF4" s="735"/>
      <c r="WYG4" s="735"/>
      <c r="WYH4" s="735"/>
      <c r="WYI4" s="735"/>
      <c r="WYJ4" s="735"/>
      <c r="WYK4" s="735"/>
      <c r="WYL4" s="735"/>
      <c r="WYM4" s="735"/>
      <c r="WYN4" s="735"/>
      <c r="WYO4" s="735"/>
      <c r="WYP4" s="735"/>
      <c r="WYQ4" s="735"/>
      <c r="WYR4" s="735"/>
      <c r="WYS4" s="735"/>
      <c r="WYT4" s="735"/>
      <c r="WYU4" s="735"/>
      <c r="WYV4" s="735"/>
      <c r="WYW4" s="735"/>
      <c r="WYX4" s="735"/>
      <c r="WYY4" s="735"/>
      <c r="WYZ4" s="735"/>
      <c r="WZA4" s="735"/>
      <c r="WZB4" s="735"/>
      <c r="WZC4" s="735"/>
      <c r="WZD4" s="735"/>
      <c r="WZE4" s="735"/>
      <c r="WZF4" s="735"/>
      <c r="WZG4" s="735"/>
      <c r="WZH4" s="735"/>
      <c r="WZI4" s="735"/>
      <c r="WZJ4" s="735"/>
      <c r="WZK4" s="735"/>
      <c r="WZL4" s="735"/>
      <c r="WZM4" s="735"/>
      <c r="WZN4" s="735"/>
      <c r="WZO4" s="735"/>
      <c r="WZP4" s="735"/>
      <c r="WZQ4" s="735"/>
      <c r="WZR4" s="735"/>
      <c r="WZS4" s="735"/>
      <c r="WZT4" s="735"/>
      <c r="WZU4" s="735"/>
      <c r="WZV4" s="735"/>
      <c r="WZW4" s="735"/>
      <c r="WZX4" s="735"/>
      <c r="WZY4" s="735"/>
      <c r="WZZ4" s="735"/>
      <c r="XAA4" s="735"/>
      <c r="XAB4" s="735"/>
      <c r="XAC4" s="735"/>
      <c r="XAD4" s="735"/>
      <c r="XAE4" s="735"/>
      <c r="XAF4" s="735"/>
      <c r="XAG4" s="735"/>
      <c r="XAH4" s="735"/>
      <c r="XAI4" s="735"/>
      <c r="XAJ4" s="735"/>
      <c r="XAK4" s="735"/>
      <c r="XAL4" s="735"/>
      <c r="XAM4" s="735"/>
      <c r="XAN4" s="735"/>
      <c r="XAO4" s="735"/>
      <c r="XAP4" s="735"/>
      <c r="XAQ4" s="735"/>
      <c r="XAR4" s="735"/>
      <c r="XAS4" s="735"/>
      <c r="XAT4" s="735"/>
      <c r="XAU4" s="735"/>
      <c r="XAV4" s="735"/>
      <c r="XAW4" s="735"/>
      <c r="XAX4" s="735"/>
      <c r="XAY4" s="735"/>
      <c r="XAZ4" s="735"/>
      <c r="XBA4" s="735"/>
      <c r="XBB4" s="735"/>
      <c r="XBC4" s="735"/>
      <c r="XBD4" s="735"/>
      <c r="XBE4" s="735"/>
      <c r="XBF4" s="735"/>
      <c r="XBG4" s="735"/>
      <c r="XBH4" s="735"/>
      <c r="XBI4" s="735"/>
      <c r="XBJ4" s="735"/>
      <c r="XBK4" s="735"/>
      <c r="XBL4" s="735"/>
      <c r="XBM4" s="735"/>
      <c r="XBN4" s="735"/>
      <c r="XBO4" s="735"/>
      <c r="XBP4" s="735"/>
      <c r="XBQ4" s="735"/>
      <c r="XBR4" s="735"/>
      <c r="XBS4" s="735"/>
      <c r="XBT4" s="735"/>
      <c r="XBU4" s="735"/>
      <c r="XBV4" s="735"/>
      <c r="XBW4" s="735"/>
      <c r="XBX4" s="735"/>
      <c r="XBY4" s="735"/>
      <c r="XBZ4" s="735"/>
      <c r="XCA4" s="735"/>
      <c r="XCB4" s="735"/>
      <c r="XCC4" s="735"/>
      <c r="XCD4" s="735"/>
      <c r="XCE4" s="735"/>
      <c r="XCF4" s="735"/>
      <c r="XCG4" s="735"/>
      <c r="XCH4" s="735"/>
      <c r="XCI4" s="735"/>
      <c r="XCJ4" s="735"/>
      <c r="XCK4" s="735"/>
      <c r="XCL4" s="735"/>
      <c r="XCM4" s="735"/>
      <c r="XCN4" s="735"/>
      <c r="XCO4" s="735"/>
      <c r="XCP4" s="735"/>
      <c r="XCQ4" s="735"/>
      <c r="XCR4" s="735"/>
      <c r="XCS4" s="735"/>
      <c r="XCT4" s="735"/>
      <c r="XCU4" s="735"/>
      <c r="XCV4" s="735"/>
      <c r="XCW4" s="735"/>
      <c r="XCX4" s="735"/>
      <c r="XCY4" s="735"/>
      <c r="XCZ4" s="735"/>
      <c r="XDA4" s="735"/>
      <c r="XDB4" s="735"/>
      <c r="XDC4" s="735"/>
      <c r="XDD4" s="735"/>
      <c r="XDE4" s="735"/>
      <c r="XDF4" s="735"/>
      <c r="XDG4" s="735"/>
      <c r="XDH4" s="735"/>
      <c r="XDI4" s="735"/>
      <c r="XDJ4" s="735"/>
      <c r="XDK4" s="735"/>
      <c r="XDL4" s="735"/>
      <c r="XDM4" s="735"/>
      <c r="XDN4" s="735"/>
      <c r="XDO4" s="735"/>
      <c r="XDP4" s="735"/>
      <c r="XDQ4" s="735"/>
      <c r="XDR4" s="735"/>
      <c r="XDS4" s="735"/>
      <c r="XDT4" s="735"/>
      <c r="XDU4" s="735"/>
      <c r="XDV4" s="735"/>
      <c r="XDW4" s="735"/>
      <c r="XDX4" s="735"/>
      <c r="XDY4" s="735"/>
      <c r="XDZ4" s="735"/>
      <c r="XEA4" s="735"/>
      <c r="XEB4" s="735"/>
      <c r="XEC4" s="735"/>
      <c r="XED4" s="735"/>
      <c r="XEE4" s="735"/>
      <c r="XEF4" s="735"/>
      <c r="XEG4" s="735"/>
      <c r="XEH4" s="735"/>
      <c r="XEI4" s="735"/>
      <c r="XEJ4" s="735"/>
      <c r="XEK4" s="735"/>
      <c r="XEL4" s="735"/>
      <c r="XEM4" s="735"/>
      <c r="XEN4" s="735"/>
      <c r="XEO4" s="735"/>
      <c r="XEP4" s="735"/>
      <c r="XEQ4" s="735"/>
      <c r="XER4" s="735"/>
      <c r="XES4" s="735"/>
      <c r="XET4" s="735"/>
      <c r="XEU4" s="735"/>
      <c r="XEV4" s="735"/>
      <c r="XEW4" s="735"/>
      <c r="XEX4" s="735"/>
      <c r="XEY4" s="735"/>
      <c r="XEZ4" s="735"/>
      <c r="XFA4" s="735"/>
      <c r="XFB4" s="735"/>
      <c r="XFC4" s="735"/>
      <c r="XFD4" s="735"/>
    </row>
    <row r="5" spans="1:16384" x14ac:dyDescent="0.25">
      <c r="A5" s="637" t="s">
        <v>13153</v>
      </c>
      <c r="B5" s="637"/>
      <c r="C5" s="637"/>
      <c r="D5" s="637"/>
      <c r="E5" s="448" t="s">
        <v>11455</v>
      </c>
      <c r="F5" s="442"/>
      <c r="G5" s="442"/>
      <c r="H5" s="443"/>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c r="AT5" s="735"/>
      <c r="AU5" s="735"/>
      <c r="AV5" s="735"/>
      <c r="AW5" s="735"/>
      <c r="AX5" s="735"/>
      <c r="AY5" s="735"/>
      <c r="AZ5" s="735"/>
      <c r="BA5" s="735"/>
      <c r="BB5" s="735"/>
      <c r="BC5" s="735"/>
      <c r="BD5" s="735"/>
      <c r="BE5" s="735"/>
      <c r="BF5" s="735"/>
      <c r="BG5" s="735"/>
      <c r="BH5" s="735"/>
      <c r="BI5" s="735"/>
      <c r="BJ5" s="735"/>
      <c r="BK5" s="735"/>
      <c r="BL5" s="735"/>
      <c r="BM5" s="735"/>
      <c r="BN5" s="735"/>
      <c r="BO5" s="735"/>
      <c r="BP5" s="735"/>
      <c r="BQ5" s="735"/>
      <c r="BR5" s="735"/>
      <c r="BS5" s="735"/>
      <c r="BT5" s="735"/>
      <c r="BU5" s="735"/>
      <c r="BV5" s="735"/>
      <c r="BW5" s="735"/>
      <c r="BX5" s="735"/>
      <c r="BY5" s="735"/>
      <c r="BZ5" s="735"/>
      <c r="CA5" s="735"/>
      <c r="CB5" s="735"/>
      <c r="CC5" s="735"/>
      <c r="CD5" s="735"/>
      <c r="CE5" s="735"/>
      <c r="CF5" s="735"/>
      <c r="CG5" s="735"/>
      <c r="CH5" s="735"/>
      <c r="CI5" s="735"/>
      <c r="CJ5" s="735"/>
      <c r="CK5" s="735"/>
      <c r="CL5" s="735"/>
      <c r="CM5" s="735"/>
      <c r="CN5" s="735"/>
      <c r="CO5" s="735"/>
      <c r="CP5" s="735"/>
      <c r="CQ5" s="735"/>
      <c r="CR5" s="735"/>
      <c r="CS5" s="735"/>
      <c r="CT5" s="735"/>
      <c r="CU5" s="735"/>
      <c r="CV5" s="735"/>
      <c r="CW5" s="735"/>
      <c r="CX5" s="735"/>
      <c r="CY5" s="735"/>
      <c r="CZ5" s="735"/>
      <c r="DA5" s="735"/>
      <c r="DB5" s="735"/>
      <c r="DC5" s="735"/>
      <c r="DD5" s="735"/>
      <c r="DE5" s="735"/>
      <c r="DF5" s="735"/>
      <c r="DG5" s="735"/>
      <c r="DH5" s="735"/>
      <c r="DI5" s="735"/>
      <c r="DJ5" s="735"/>
      <c r="DK5" s="735"/>
      <c r="DL5" s="735"/>
      <c r="DM5" s="735"/>
      <c r="DN5" s="735"/>
      <c r="DO5" s="735"/>
      <c r="DP5" s="735"/>
      <c r="DQ5" s="735"/>
      <c r="DR5" s="735"/>
      <c r="DS5" s="735"/>
      <c r="DT5" s="735"/>
      <c r="DU5" s="735"/>
      <c r="DV5" s="735"/>
      <c r="DW5" s="735"/>
      <c r="DX5" s="735"/>
      <c r="DY5" s="735"/>
      <c r="DZ5" s="735"/>
      <c r="EA5" s="735"/>
      <c r="EB5" s="735"/>
      <c r="EC5" s="735"/>
      <c r="ED5" s="735"/>
      <c r="EE5" s="735"/>
      <c r="EF5" s="735"/>
      <c r="EG5" s="735"/>
      <c r="EH5" s="735"/>
      <c r="EI5" s="735"/>
      <c r="EJ5" s="735"/>
      <c r="EK5" s="735"/>
      <c r="EL5" s="735"/>
      <c r="EM5" s="735"/>
      <c r="EN5" s="735"/>
      <c r="EO5" s="735"/>
      <c r="EP5" s="735"/>
      <c r="EQ5" s="735"/>
      <c r="ER5" s="735"/>
      <c r="ES5" s="735"/>
      <c r="ET5" s="735"/>
      <c r="EU5" s="735"/>
      <c r="EV5" s="735"/>
      <c r="EW5" s="735"/>
      <c r="EX5" s="735"/>
      <c r="EY5" s="735"/>
      <c r="EZ5" s="735"/>
      <c r="FA5" s="735"/>
      <c r="FB5" s="735"/>
      <c r="FC5" s="735"/>
      <c r="FD5" s="735"/>
      <c r="FE5" s="735"/>
      <c r="FF5" s="735"/>
      <c r="FG5" s="735"/>
      <c r="FH5" s="735"/>
      <c r="FI5" s="735"/>
      <c r="FJ5" s="735"/>
      <c r="FK5" s="735"/>
      <c r="FL5" s="735"/>
      <c r="FM5" s="735"/>
      <c r="FN5" s="735"/>
      <c r="FO5" s="735"/>
      <c r="FP5" s="735"/>
      <c r="FQ5" s="735"/>
      <c r="FR5" s="735"/>
      <c r="FS5" s="735"/>
      <c r="FT5" s="735"/>
      <c r="FU5" s="735"/>
      <c r="FV5" s="735"/>
      <c r="FW5" s="735"/>
      <c r="FX5" s="735"/>
      <c r="FY5" s="735"/>
      <c r="FZ5" s="735"/>
      <c r="GA5" s="735"/>
      <c r="GB5" s="735"/>
      <c r="GC5" s="735"/>
      <c r="GD5" s="735"/>
      <c r="GE5" s="735"/>
      <c r="GF5" s="735"/>
      <c r="GG5" s="735"/>
      <c r="GH5" s="735"/>
      <c r="GI5" s="735"/>
      <c r="GJ5" s="735"/>
      <c r="GK5" s="735"/>
      <c r="GL5" s="735"/>
      <c r="GM5" s="735"/>
      <c r="GN5" s="735"/>
      <c r="GO5" s="735"/>
      <c r="GP5" s="735"/>
      <c r="GQ5" s="735"/>
      <c r="GR5" s="735"/>
      <c r="GS5" s="735"/>
      <c r="GT5" s="735"/>
      <c r="GU5" s="735"/>
      <c r="GV5" s="735"/>
      <c r="GW5" s="735"/>
      <c r="GX5" s="735"/>
      <c r="GY5" s="735"/>
      <c r="GZ5" s="735"/>
      <c r="HA5" s="735"/>
      <c r="HB5" s="735"/>
      <c r="HC5" s="735"/>
      <c r="HD5" s="735"/>
      <c r="HE5" s="735"/>
      <c r="HF5" s="735"/>
      <c r="HG5" s="735"/>
      <c r="HH5" s="735"/>
      <c r="HI5" s="735"/>
      <c r="HJ5" s="735"/>
      <c r="HK5" s="735"/>
      <c r="HL5" s="735"/>
      <c r="HM5" s="735"/>
      <c r="HN5" s="735"/>
      <c r="HO5" s="735"/>
      <c r="HP5" s="735"/>
      <c r="HQ5" s="735"/>
      <c r="HR5" s="735"/>
      <c r="HS5" s="735"/>
      <c r="HT5" s="735"/>
      <c r="HU5" s="735"/>
      <c r="HV5" s="735"/>
      <c r="HW5" s="735"/>
      <c r="HX5" s="735"/>
      <c r="HY5" s="735"/>
      <c r="HZ5" s="735"/>
      <c r="IA5" s="735"/>
      <c r="IB5" s="735"/>
      <c r="IC5" s="735"/>
      <c r="ID5" s="735"/>
      <c r="IE5" s="735"/>
      <c r="IF5" s="735"/>
      <c r="IG5" s="735"/>
      <c r="IH5" s="735"/>
      <c r="II5" s="735"/>
      <c r="IJ5" s="735"/>
      <c r="IK5" s="735"/>
      <c r="IL5" s="735"/>
      <c r="IM5" s="735"/>
      <c r="IN5" s="735"/>
      <c r="IO5" s="735"/>
      <c r="IP5" s="735"/>
      <c r="IQ5" s="735"/>
      <c r="IR5" s="735"/>
      <c r="IS5" s="735"/>
      <c r="IT5" s="735"/>
      <c r="IU5" s="735"/>
      <c r="IV5" s="735"/>
      <c r="IW5" s="735"/>
      <c r="IX5" s="735"/>
      <c r="IY5" s="735"/>
      <c r="IZ5" s="735"/>
      <c r="JA5" s="735"/>
      <c r="JB5" s="735"/>
      <c r="JC5" s="735"/>
      <c r="JD5" s="735"/>
      <c r="JE5" s="735"/>
      <c r="JF5" s="735"/>
      <c r="JG5" s="735"/>
      <c r="JH5" s="735"/>
      <c r="JI5" s="735"/>
      <c r="JJ5" s="735"/>
      <c r="JK5" s="735"/>
      <c r="JL5" s="735"/>
      <c r="JM5" s="735"/>
      <c r="JN5" s="735"/>
      <c r="JO5" s="735"/>
      <c r="JP5" s="735"/>
      <c r="JQ5" s="735"/>
      <c r="JR5" s="735"/>
      <c r="JS5" s="735"/>
      <c r="JT5" s="735"/>
      <c r="JU5" s="735"/>
      <c r="JV5" s="735"/>
      <c r="JW5" s="735"/>
      <c r="JX5" s="735"/>
      <c r="JY5" s="735"/>
      <c r="JZ5" s="735"/>
      <c r="KA5" s="735"/>
      <c r="KB5" s="735"/>
      <c r="KC5" s="735"/>
      <c r="KD5" s="735"/>
      <c r="KE5" s="735"/>
      <c r="KF5" s="735"/>
      <c r="KG5" s="735"/>
      <c r="KH5" s="735"/>
      <c r="KI5" s="735"/>
      <c r="KJ5" s="735"/>
      <c r="KK5" s="735"/>
      <c r="KL5" s="735"/>
      <c r="KM5" s="735"/>
      <c r="KN5" s="735"/>
      <c r="KO5" s="735"/>
      <c r="KP5" s="735"/>
      <c r="KQ5" s="735"/>
      <c r="KR5" s="735"/>
      <c r="KS5" s="735"/>
      <c r="KT5" s="735"/>
      <c r="KU5" s="735"/>
      <c r="KV5" s="735"/>
      <c r="KW5" s="735"/>
      <c r="KX5" s="735"/>
      <c r="KY5" s="735"/>
      <c r="KZ5" s="735"/>
      <c r="LA5" s="735"/>
      <c r="LB5" s="735"/>
      <c r="LC5" s="735"/>
      <c r="LD5" s="735"/>
      <c r="LE5" s="735"/>
      <c r="LF5" s="735"/>
      <c r="LG5" s="735"/>
      <c r="LH5" s="735"/>
      <c r="LI5" s="735"/>
      <c r="LJ5" s="735"/>
      <c r="LK5" s="735"/>
      <c r="LL5" s="735"/>
      <c r="LM5" s="735"/>
      <c r="LN5" s="735"/>
      <c r="LO5" s="735"/>
      <c r="LP5" s="735"/>
      <c r="LQ5" s="735"/>
      <c r="LR5" s="735"/>
      <c r="LS5" s="735"/>
      <c r="LT5" s="735"/>
      <c r="LU5" s="735"/>
      <c r="LV5" s="735"/>
      <c r="LW5" s="735"/>
      <c r="LX5" s="735"/>
      <c r="LY5" s="735"/>
      <c r="LZ5" s="735"/>
      <c r="MA5" s="735"/>
      <c r="MB5" s="735"/>
      <c r="MC5" s="735"/>
      <c r="MD5" s="735"/>
      <c r="ME5" s="735"/>
      <c r="MF5" s="735"/>
      <c r="MG5" s="735"/>
      <c r="MH5" s="735"/>
      <c r="MI5" s="735"/>
      <c r="MJ5" s="735"/>
      <c r="MK5" s="735"/>
      <c r="ML5" s="735"/>
      <c r="MM5" s="735"/>
      <c r="MN5" s="735"/>
      <c r="MO5" s="735"/>
      <c r="MP5" s="735"/>
      <c r="MQ5" s="735"/>
      <c r="MR5" s="735"/>
      <c r="MS5" s="735"/>
      <c r="MT5" s="735"/>
      <c r="MU5" s="735"/>
      <c r="MV5" s="735"/>
      <c r="MW5" s="735"/>
      <c r="MX5" s="735"/>
      <c r="MY5" s="735"/>
      <c r="MZ5" s="735"/>
      <c r="NA5" s="735"/>
      <c r="NB5" s="735"/>
      <c r="NC5" s="735"/>
      <c r="ND5" s="735"/>
      <c r="NE5" s="735"/>
      <c r="NF5" s="735"/>
      <c r="NG5" s="735"/>
      <c r="NH5" s="735"/>
      <c r="NI5" s="735"/>
      <c r="NJ5" s="735"/>
      <c r="NK5" s="735"/>
      <c r="NL5" s="735"/>
      <c r="NM5" s="735"/>
      <c r="NN5" s="735"/>
      <c r="NO5" s="735"/>
      <c r="NP5" s="735"/>
      <c r="NQ5" s="735"/>
      <c r="NR5" s="735"/>
      <c r="NS5" s="735"/>
      <c r="NT5" s="735"/>
      <c r="NU5" s="735"/>
      <c r="NV5" s="735"/>
      <c r="NW5" s="735"/>
      <c r="NX5" s="735"/>
      <c r="NY5" s="735"/>
      <c r="NZ5" s="735"/>
      <c r="OA5" s="735"/>
      <c r="OB5" s="735"/>
      <c r="OC5" s="735"/>
      <c r="OD5" s="735"/>
      <c r="OE5" s="735"/>
      <c r="OF5" s="735"/>
      <c r="OG5" s="735"/>
      <c r="OH5" s="735"/>
      <c r="OI5" s="735"/>
      <c r="OJ5" s="735"/>
      <c r="OK5" s="735"/>
      <c r="OL5" s="735"/>
      <c r="OM5" s="735"/>
      <c r="ON5" s="735"/>
      <c r="OO5" s="735"/>
      <c r="OP5" s="735"/>
      <c r="OQ5" s="735"/>
      <c r="OR5" s="735"/>
      <c r="OS5" s="735"/>
      <c r="OT5" s="735"/>
      <c r="OU5" s="735"/>
      <c r="OV5" s="735"/>
      <c r="OW5" s="735"/>
      <c r="OX5" s="735"/>
      <c r="OY5" s="735"/>
      <c r="OZ5" s="735"/>
      <c r="PA5" s="735"/>
      <c r="PB5" s="735"/>
      <c r="PC5" s="735"/>
      <c r="PD5" s="735"/>
      <c r="PE5" s="735"/>
      <c r="PF5" s="735"/>
      <c r="PG5" s="735"/>
      <c r="PH5" s="735"/>
      <c r="PI5" s="735"/>
      <c r="PJ5" s="735"/>
      <c r="PK5" s="735"/>
      <c r="PL5" s="735"/>
      <c r="PM5" s="735"/>
      <c r="PN5" s="735"/>
      <c r="PO5" s="735"/>
      <c r="PP5" s="735"/>
      <c r="PQ5" s="735"/>
      <c r="PR5" s="735"/>
      <c r="PS5" s="735"/>
      <c r="PT5" s="735"/>
      <c r="PU5" s="735"/>
      <c r="PV5" s="735"/>
      <c r="PW5" s="735"/>
      <c r="PX5" s="735"/>
      <c r="PY5" s="735"/>
      <c r="PZ5" s="735"/>
      <c r="QA5" s="735"/>
      <c r="QB5" s="735"/>
      <c r="QC5" s="735"/>
      <c r="QD5" s="735"/>
      <c r="QE5" s="735"/>
      <c r="QF5" s="735"/>
      <c r="QG5" s="735"/>
      <c r="QH5" s="735"/>
      <c r="QI5" s="735"/>
      <c r="QJ5" s="735"/>
      <c r="QK5" s="735"/>
      <c r="QL5" s="735"/>
      <c r="QM5" s="735"/>
      <c r="QN5" s="735"/>
      <c r="QO5" s="735"/>
      <c r="QP5" s="735"/>
      <c r="QQ5" s="735"/>
      <c r="QR5" s="735"/>
      <c r="QS5" s="735"/>
      <c r="QT5" s="735"/>
      <c r="QU5" s="735"/>
      <c r="QV5" s="735"/>
      <c r="QW5" s="735"/>
      <c r="QX5" s="735"/>
      <c r="QY5" s="735"/>
      <c r="QZ5" s="735"/>
      <c r="RA5" s="735"/>
      <c r="RB5" s="735"/>
      <c r="RC5" s="735"/>
      <c r="RD5" s="735"/>
      <c r="RE5" s="735"/>
      <c r="RF5" s="735"/>
      <c r="RG5" s="735"/>
      <c r="RH5" s="735"/>
      <c r="RI5" s="735"/>
      <c r="RJ5" s="735"/>
      <c r="RK5" s="735"/>
      <c r="RL5" s="735"/>
      <c r="RM5" s="735"/>
      <c r="RN5" s="735"/>
      <c r="RO5" s="735"/>
      <c r="RP5" s="735"/>
      <c r="RQ5" s="735"/>
      <c r="RR5" s="735"/>
      <c r="RS5" s="735"/>
      <c r="RT5" s="735"/>
      <c r="RU5" s="735"/>
      <c r="RV5" s="735"/>
      <c r="RW5" s="735"/>
      <c r="RX5" s="735"/>
      <c r="RY5" s="735"/>
      <c r="RZ5" s="735"/>
      <c r="SA5" s="735"/>
      <c r="SB5" s="735"/>
      <c r="SC5" s="735"/>
      <c r="SD5" s="735"/>
      <c r="SE5" s="735"/>
      <c r="SF5" s="735"/>
      <c r="SG5" s="735"/>
      <c r="SH5" s="735"/>
      <c r="SI5" s="735"/>
      <c r="SJ5" s="735"/>
      <c r="SK5" s="735"/>
      <c r="SL5" s="735"/>
      <c r="SM5" s="735"/>
      <c r="SN5" s="735"/>
      <c r="SO5" s="735"/>
      <c r="SP5" s="735"/>
      <c r="SQ5" s="735"/>
      <c r="SR5" s="735"/>
      <c r="SS5" s="735"/>
      <c r="ST5" s="735"/>
      <c r="SU5" s="735"/>
      <c r="SV5" s="735"/>
      <c r="SW5" s="735"/>
      <c r="SX5" s="735"/>
      <c r="SY5" s="735"/>
      <c r="SZ5" s="735"/>
      <c r="TA5" s="735"/>
      <c r="TB5" s="735"/>
      <c r="TC5" s="735"/>
      <c r="TD5" s="735"/>
      <c r="TE5" s="735"/>
      <c r="TF5" s="735"/>
      <c r="TG5" s="735"/>
      <c r="TH5" s="735"/>
      <c r="TI5" s="735"/>
      <c r="TJ5" s="735"/>
      <c r="TK5" s="735"/>
      <c r="TL5" s="735"/>
      <c r="TM5" s="735"/>
      <c r="TN5" s="735"/>
      <c r="TO5" s="735"/>
      <c r="TP5" s="735"/>
      <c r="TQ5" s="735"/>
      <c r="TR5" s="735"/>
      <c r="TS5" s="735"/>
      <c r="TT5" s="735"/>
      <c r="TU5" s="735"/>
      <c r="TV5" s="735"/>
      <c r="TW5" s="735"/>
      <c r="TX5" s="735"/>
      <c r="TY5" s="735"/>
      <c r="TZ5" s="735"/>
      <c r="UA5" s="735"/>
      <c r="UB5" s="735"/>
      <c r="UC5" s="735"/>
      <c r="UD5" s="735"/>
      <c r="UE5" s="735"/>
      <c r="UF5" s="735"/>
      <c r="UG5" s="735"/>
      <c r="UH5" s="735"/>
      <c r="UI5" s="735"/>
      <c r="UJ5" s="735"/>
      <c r="UK5" s="735"/>
      <c r="UL5" s="735"/>
      <c r="UM5" s="735"/>
      <c r="UN5" s="735"/>
      <c r="UO5" s="735"/>
      <c r="UP5" s="735"/>
      <c r="UQ5" s="735"/>
      <c r="UR5" s="735"/>
      <c r="US5" s="735"/>
      <c r="UT5" s="735"/>
      <c r="UU5" s="735"/>
      <c r="UV5" s="735"/>
      <c r="UW5" s="735"/>
      <c r="UX5" s="735"/>
      <c r="UY5" s="735"/>
      <c r="UZ5" s="735"/>
      <c r="VA5" s="735"/>
      <c r="VB5" s="735"/>
      <c r="VC5" s="735"/>
      <c r="VD5" s="735"/>
      <c r="VE5" s="735"/>
      <c r="VF5" s="735"/>
      <c r="VG5" s="735"/>
      <c r="VH5" s="735"/>
      <c r="VI5" s="735"/>
      <c r="VJ5" s="735"/>
      <c r="VK5" s="735"/>
      <c r="VL5" s="735"/>
      <c r="VM5" s="735"/>
      <c r="VN5" s="735"/>
      <c r="VO5" s="735"/>
      <c r="VP5" s="735"/>
      <c r="VQ5" s="735"/>
      <c r="VR5" s="735"/>
      <c r="VS5" s="735"/>
      <c r="VT5" s="735"/>
      <c r="VU5" s="735"/>
      <c r="VV5" s="735"/>
      <c r="VW5" s="735"/>
      <c r="VX5" s="735"/>
      <c r="VY5" s="735"/>
      <c r="VZ5" s="735"/>
      <c r="WA5" s="735"/>
      <c r="WB5" s="735"/>
      <c r="WC5" s="735"/>
      <c r="WD5" s="735"/>
      <c r="WE5" s="735"/>
      <c r="WF5" s="735"/>
      <c r="WG5" s="735"/>
      <c r="WH5" s="735"/>
      <c r="WI5" s="735"/>
      <c r="WJ5" s="735"/>
      <c r="WK5" s="735"/>
      <c r="WL5" s="735"/>
      <c r="WM5" s="735"/>
      <c r="WN5" s="735"/>
      <c r="WO5" s="735"/>
      <c r="WP5" s="735"/>
      <c r="WQ5" s="735"/>
      <c r="WR5" s="735"/>
      <c r="WS5" s="735"/>
      <c r="WT5" s="735"/>
      <c r="WU5" s="735"/>
      <c r="WV5" s="735"/>
      <c r="WW5" s="735"/>
      <c r="WX5" s="735"/>
      <c r="WY5" s="735"/>
      <c r="WZ5" s="735"/>
      <c r="XA5" s="735"/>
      <c r="XB5" s="735"/>
      <c r="XC5" s="735"/>
      <c r="XD5" s="735"/>
      <c r="XE5" s="735"/>
      <c r="XF5" s="735"/>
      <c r="XG5" s="735"/>
      <c r="XH5" s="735"/>
      <c r="XI5" s="735"/>
      <c r="XJ5" s="735"/>
      <c r="XK5" s="735"/>
      <c r="XL5" s="735"/>
      <c r="XM5" s="735"/>
      <c r="XN5" s="735"/>
      <c r="XO5" s="735"/>
      <c r="XP5" s="735"/>
      <c r="XQ5" s="735"/>
      <c r="XR5" s="735"/>
      <c r="XS5" s="735"/>
      <c r="XT5" s="735"/>
      <c r="XU5" s="735"/>
      <c r="XV5" s="735"/>
      <c r="XW5" s="735"/>
      <c r="XX5" s="735"/>
      <c r="XY5" s="735"/>
      <c r="XZ5" s="735"/>
      <c r="YA5" s="735"/>
      <c r="YB5" s="735"/>
      <c r="YC5" s="735"/>
      <c r="YD5" s="735"/>
      <c r="YE5" s="735"/>
      <c r="YF5" s="735"/>
      <c r="YG5" s="735"/>
      <c r="YH5" s="735"/>
      <c r="YI5" s="735"/>
      <c r="YJ5" s="735"/>
      <c r="YK5" s="735"/>
      <c r="YL5" s="735"/>
      <c r="YM5" s="735"/>
      <c r="YN5" s="735"/>
      <c r="YO5" s="735"/>
      <c r="YP5" s="735"/>
      <c r="YQ5" s="735"/>
      <c r="YR5" s="735"/>
      <c r="YS5" s="735"/>
      <c r="YT5" s="735"/>
      <c r="YU5" s="735"/>
      <c r="YV5" s="735"/>
      <c r="YW5" s="735"/>
      <c r="YX5" s="735"/>
      <c r="YY5" s="735"/>
      <c r="YZ5" s="735"/>
      <c r="ZA5" s="735"/>
      <c r="ZB5" s="735"/>
      <c r="ZC5" s="735"/>
      <c r="ZD5" s="735"/>
      <c r="ZE5" s="735"/>
      <c r="ZF5" s="735"/>
      <c r="ZG5" s="735"/>
      <c r="ZH5" s="735"/>
      <c r="ZI5" s="735"/>
      <c r="ZJ5" s="735"/>
      <c r="ZK5" s="735"/>
      <c r="ZL5" s="735"/>
      <c r="ZM5" s="735"/>
      <c r="ZN5" s="735"/>
      <c r="ZO5" s="735"/>
      <c r="ZP5" s="735"/>
      <c r="ZQ5" s="735"/>
      <c r="ZR5" s="735"/>
      <c r="ZS5" s="735"/>
      <c r="ZT5" s="735"/>
      <c r="ZU5" s="735"/>
      <c r="ZV5" s="735"/>
      <c r="ZW5" s="735"/>
      <c r="ZX5" s="735"/>
      <c r="ZY5" s="735"/>
      <c r="ZZ5" s="735"/>
      <c r="AAA5" s="735"/>
      <c r="AAB5" s="735"/>
      <c r="AAC5" s="735"/>
      <c r="AAD5" s="735"/>
      <c r="AAE5" s="735"/>
      <c r="AAF5" s="735"/>
      <c r="AAG5" s="735"/>
      <c r="AAH5" s="735"/>
      <c r="AAI5" s="735"/>
      <c r="AAJ5" s="735"/>
      <c r="AAK5" s="735"/>
      <c r="AAL5" s="735"/>
      <c r="AAM5" s="735"/>
      <c r="AAN5" s="735"/>
      <c r="AAO5" s="735"/>
      <c r="AAP5" s="735"/>
      <c r="AAQ5" s="735"/>
      <c r="AAR5" s="735"/>
      <c r="AAS5" s="735"/>
      <c r="AAT5" s="735"/>
      <c r="AAU5" s="735"/>
      <c r="AAV5" s="735"/>
      <c r="AAW5" s="735"/>
      <c r="AAX5" s="735"/>
      <c r="AAY5" s="735"/>
      <c r="AAZ5" s="735"/>
      <c r="ABA5" s="735"/>
      <c r="ABB5" s="735"/>
      <c r="ABC5" s="735"/>
      <c r="ABD5" s="735"/>
      <c r="ABE5" s="735"/>
      <c r="ABF5" s="735"/>
      <c r="ABG5" s="735"/>
      <c r="ABH5" s="735"/>
      <c r="ABI5" s="735"/>
      <c r="ABJ5" s="735"/>
      <c r="ABK5" s="735"/>
      <c r="ABL5" s="735"/>
      <c r="ABM5" s="735"/>
      <c r="ABN5" s="735"/>
      <c r="ABO5" s="735"/>
      <c r="ABP5" s="735"/>
      <c r="ABQ5" s="735"/>
      <c r="ABR5" s="735"/>
      <c r="ABS5" s="735"/>
      <c r="ABT5" s="735"/>
      <c r="ABU5" s="735"/>
      <c r="ABV5" s="735"/>
      <c r="ABW5" s="735"/>
      <c r="ABX5" s="735"/>
      <c r="ABY5" s="735"/>
      <c r="ABZ5" s="735"/>
      <c r="ACA5" s="735"/>
      <c r="ACB5" s="735"/>
      <c r="ACC5" s="735"/>
      <c r="ACD5" s="735"/>
      <c r="ACE5" s="735"/>
      <c r="ACF5" s="735"/>
      <c r="ACG5" s="735"/>
      <c r="ACH5" s="735"/>
      <c r="ACI5" s="735"/>
      <c r="ACJ5" s="735"/>
      <c r="ACK5" s="735"/>
      <c r="ACL5" s="735"/>
      <c r="ACM5" s="735"/>
      <c r="ACN5" s="735"/>
      <c r="ACO5" s="735"/>
      <c r="ACP5" s="735"/>
      <c r="ACQ5" s="735"/>
      <c r="ACR5" s="735"/>
      <c r="ACS5" s="735"/>
      <c r="ACT5" s="735"/>
      <c r="ACU5" s="735"/>
      <c r="ACV5" s="735"/>
      <c r="ACW5" s="735"/>
      <c r="ACX5" s="735"/>
      <c r="ACY5" s="735"/>
      <c r="ACZ5" s="735"/>
      <c r="ADA5" s="735"/>
      <c r="ADB5" s="735"/>
      <c r="ADC5" s="735"/>
      <c r="ADD5" s="735"/>
      <c r="ADE5" s="735"/>
      <c r="ADF5" s="735"/>
      <c r="ADG5" s="735"/>
      <c r="ADH5" s="735"/>
      <c r="ADI5" s="735"/>
      <c r="ADJ5" s="735"/>
      <c r="ADK5" s="735"/>
      <c r="ADL5" s="735"/>
      <c r="ADM5" s="735"/>
      <c r="ADN5" s="735"/>
      <c r="ADO5" s="735"/>
      <c r="ADP5" s="735"/>
      <c r="ADQ5" s="735"/>
      <c r="ADR5" s="735"/>
      <c r="ADS5" s="735"/>
      <c r="ADT5" s="735"/>
      <c r="ADU5" s="735"/>
      <c r="ADV5" s="735"/>
      <c r="ADW5" s="735"/>
      <c r="ADX5" s="735"/>
      <c r="ADY5" s="735"/>
      <c r="ADZ5" s="735"/>
      <c r="AEA5" s="735"/>
      <c r="AEB5" s="735"/>
      <c r="AEC5" s="735"/>
      <c r="AED5" s="735"/>
      <c r="AEE5" s="735"/>
      <c r="AEF5" s="735"/>
      <c r="AEG5" s="735"/>
      <c r="AEH5" s="735"/>
      <c r="AEI5" s="735"/>
      <c r="AEJ5" s="735"/>
      <c r="AEK5" s="735"/>
      <c r="AEL5" s="735"/>
      <c r="AEM5" s="735"/>
      <c r="AEN5" s="735"/>
      <c r="AEO5" s="735"/>
      <c r="AEP5" s="735"/>
      <c r="AEQ5" s="735"/>
      <c r="AER5" s="735"/>
      <c r="AES5" s="735"/>
      <c r="AET5" s="735"/>
      <c r="AEU5" s="735"/>
      <c r="AEV5" s="735"/>
      <c r="AEW5" s="735"/>
      <c r="AEX5" s="735"/>
      <c r="AEY5" s="735"/>
      <c r="AEZ5" s="735"/>
      <c r="AFA5" s="735"/>
      <c r="AFB5" s="735"/>
      <c r="AFC5" s="735"/>
      <c r="AFD5" s="735"/>
      <c r="AFE5" s="735"/>
      <c r="AFF5" s="735"/>
      <c r="AFG5" s="735"/>
      <c r="AFH5" s="735"/>
      <c r="AFI5" s="735"/>
      <c r="AFJ5" s="735"/>
      <c r="AFK5" s="735"/>
      <c r="AFL5" s="735"/>
      <c r="AFM5" s="735"/>
      <c r="AFN5" s="735"/>
      <c r="AFO5" s="735"/>
      <c r="AFP5" s="735"/>
      <c r="AFQ5" s="735"/>
      <c r="AFR5" s="735"/>
      <c r="AFS5" s="735"/>
      <c r="AFT5" s="735"/>
      <c r="AFU5" s="735"/>
      <c r="AFV5" s="735"/>
      <c r="AFW5" s="735"/>
      <c r="AFX5" s="735"/>
      <c r="AFY5" s="735"/>
      <c r="AFZ5" s="735"/>
      <c r="AGA5" s="735"/>
      <c r="AGB5" s="735"/>
      <c r="AGC5" s="735"/>
      <c r="AGD5" s="735"/>
      <c r="AGE5" s="735"/>
      <c r="AGF5" s="735"/>
      <c r="AGG5" s="735"/>
      <c r="AGH5" s="735"/>
      <c r="AGI5" s="735"/>
      <c r="AGJ5" s="735"/>
      <c r="AGK5" s="735"/>
      <c r="AGL5" s="735"/>
      <c r="AGM5" s="735"/>
      <c r="AGN5" s="735"/>
      <c r="AGO5" s="735"/>
      <c r="AGP5" s="735"/>
      <c r="AGQ5" s="735"/>
      <c r="AGR5" s="735"/>
      <c r="AGS5" s="735"/>
      <c r="AGT5" s="735"/>
      <c r="AGU5" s="735"/>
      <c r="AGV5" s="735"/>
      <c r="AGW5" s="735"/>
      <c r="AGX5" s="735"/>
      <c r="AGY5" s="735"/>
      <c r="AGZ5" s="735"/>
      <c r="AHA5" s="735"/>
      <c r="AHB5" s="735"/>
      <c r="AHC5" s="735"/>
      <c r="AHD5" s="735"/>
      <c r="AHE5" s="735"/>
      <c r="AHF5" s="735"/>
      <c r="AHG5" s="735"/>
      <c r="AHH5" s="735"/>
      <c r="AHI5" s="735"/>
      <c r="AHJ5" s="735"/>
      <c r="AHK5" s="735"/>
      <c r="AHL5" s="735"/>
      <c r="AHM5" s="735"/>
      <c r="AHN5" s="735"/>
      <c r="AHO5" s="735"/>
      <c r="AHP5" s="735"/>
      <c r="AHQ5" s="735"/>
      <c r="AHR5" s="735"/>
      <c r="AHS5" s="735"/>
      <c r="AHT5" s="735"/>
      <c r="AHU5" s="735"/>
      <c r="AHV5" s="735"/>
      <c r="AHW5" s="735"/>
      <c r="AHX5" s="735"/>
      <c r="AHY5" s="735"/>
      <c r="AHZ5" s="735"/>
      <c r="AIA5" s="735"/>
      <c r="AIB5" s="735"/>
      <c r="AIC5" s="735"/>
      <c r="AID5" s="735"/>
      <c r="AIE5" s="735"/>
      <c r="AIF5" s="735"/>
      <c r="AIG5" s="735"/>
      <c r="AIH5" s="735"/>
      <c r="AII5" s="735"/>
      <c r="AIJ5" s="735"/>
      <c r="AIK5" s="735"/>
      <c r="AIL5" s="735"/>
      <c r="AIM5" s="735"/>
      <c r="AIN5" s="735"/>
      <c r="AIO5" s="735"/>
      <c r="AIP5" s="735"/>
      <c r="AIQ5" s="735"/>
      <c r="AIR5" s="735"/>
      <c r="AIS5" s="735"/>
      <c r="AIT5" s="735"/>
      <c r="AIU5" s="735"/>
      <c r="AIV5" s="735"/>
      <c r="AIW5" s="735"/>
      <c r="AIX5" s="735"/>
      <c r="AIY5" s="735"/>
      <c r="AIZ5" s="735"/>
      <c r="AJA5" s="735"/>
      <c r="AJB5" s="735"/>
      <c r="AJC5" s="735"/>
      <c r="AJD5" s="735"/>
      <c r="AJE5" s="735"/>
      <c r="AJF5" s="735"/>
      <c r="AJG5" s="735"/>
      <c r="AJH5" s="735"/>
      <c r="AJI5" s="735"/>
      <c r="AJJ5" s="735"/>
      <c r="AJK5" s="735"/>
      <c r="AJL5" s="735"/>
      <c r="AJM5" s="735"/>
      <c r="AJN5" s="735"/>
      <c r="AJO5" s="735"/>
      <c r="AJP5" s="735"/>
      <c r="AJQ5" s="735"/>
      <c r="AJR5" s="735"/>
      <c r="AJS5" s="735"/>
      <c r="AJT5" s="735"/>
      <c r="AJU5" s="735"/>
      <c r="AJV5" s="735"/>
      <c r="AJW5" s="735"/>
      <c r="AJX5" s="735"/>
      <c r="AJY5" s="735"/>
      <c r="AJZ5" s="735"/>
      <c r="AKA5" s="735"/>
      <c r="AKB5" s="735"/>
      <c r="AKC5" s="735"/>
      <c r="AKD5" s="735"/>
      <c r="AKE5" s="735"/>
      <c r="AKF5" s="735"/>
      <c r="AKG5" s="735"/>
      <c r="AKH5" s="735"/>
      <c r="AKI5" s="735"/>
      <c r="AKJ5" s="735"/>
      <c r="AKK5" s="735"/>
      <c r="AKL5" s="735"/>
      <c r="AKM5" s="735"/>
      <c r="AKN5" s="735"/>
      <c r="AKO5" s="735"/>
      <c r="AKP5" s="735"/>
      <c r="AKQ5" s="735"/>
      <c r="AKR5" s="735"/>
      <c r="AKS5" s="735"/>
      <c r="AKT5" s="735"/>
      <c r="AKU5" s="735"/>
      <c r="AKV5" s="735"/>
      <c r="AKW5" s="735"/>
      <c r="AKX5" s="735"/>
      <c r="AKY5" s="735"/>
      <c r="AKZ5" s="735"/>
      <c r="ALA5" s="735"/>
      <c r="ALB5" s="735"/>
      <c r="ALC5" s="735"/>
      <c r="ALD5" s="735"/>
      <c r="ALE5" s="735"/>
      <c r="ALF5" s="735"/>
      <c r="ALG5" s="735"/>
      <c r="ALH5" s="735"/>
      <c r="ALI5" s="735"/>
      <c r="ALJ5" s="735"/>
      <c r="ALK5" s="735"/>
      <c r="ALL5" s="735"/>
      <c r="ALM5" s="735"/>
      <c r="ALN5" s="735"/>
      <c r="ALO5" s="735"/>
      <c r="ALP5" s="735"/>
      <c r="ALQ5" s="735"/>
      <c r="ALR5" s="735"/>
      <c r="ALS5" s="735"/>
      <c r="ALT5" s="735"/>
      <c r="ALU5" s="735"/>
      <c r="ALV5" s="735"/>
      <c r="ALW5" s="735"/>
      <c r="ALX5" s="735"/>
      <c r="ALY5" s="735"/>
      <c r="ALZ5" s="735"/>
      <c r="AMA5" s="735"/>
      <c r="AMB5" s="735"/>
      <c r="AMC5" s="735"/>
      <c r="AMD5" s="735"/>
      <c r="AME5" s="735"/>
      <c r="AMF5" s="735"/>
      <c r="AMG5" s="735"/>
      <c r="AMH5" s="735"/>
      <c r="AMI5" s="735"/>
      <c r="AMJ5" s="735"/>
      <c r="AMK5" s="735"/>
      <c r="AML5" s="735"/>
      <c r="AMM5" s="735"/>
      <c r="AMN5" s="735"/>
      <c r="AMO5" s="735"/>
      <c r="AMP5" s="735"/>
      <c r="AMQ5" s="735"/>
      <c r="AMR5" s="735"/>
      <c r="AMS5" s="735"/>
      <c r="AMT5" s="735"/>
      <c r="AMU5" s="735"/>
      <c r="AMV5" s="735"/>
      <c r="AMW5" s="735"/>
      <c r="AMX5" s="735"/>
      <c r="AMY5" s="735"/>
      <c r="AMZ5" s="735"/>
      <c r="ANA5" s="735"/>
      <c r="ANB5" s="735"/>
      <c r="ANC5" s="735"/>
      <c r="AND5" s="735"/>
      <c r="ANE5" s="735"/>
      <c r="ANF5" s="735"/>
      <c r="ANG5" s="735"/>
      <c r="ANH5" s="735"/>
      <c r="ANI5" s="735"/>
      <c r="ANJ5" s="735"/>
      <c r="ANK5" s="735"/>
      <c r="ANL5" s="735"/>
      <c r="ANM5" s="735"/>
      <c r="ANN5" s="735"/>
      <c r="ANO5" s="735"/>
      <c r="ANP5" s="735"/>
      <c r="ANQ5" s="735"/>
      <c r="ANR5" s="735"/>
      <c r="ANS5" s="735"/>
      <c r="ANT5" s="735"/>
      <c r="ANU5" s="735"/>
      <c r="ANV5" s="735"/>
      <c r="ANW5" s="735"/>
      <c r="ANX5" s="735"/>
      <c r="ANY5" s="735"/>
      <c r="ANZ5" s="735"/>
      <c r="AOA5" s="735"/>
      <c r="AOB5" s="735"/>
      <c r="AOC5" s="735"/>
      <c r="AOD5" s="735"/>
      <c r="AOE5" s="735"/>
      <c r="AOF5" s="735"/>
      <c r="AOG5" s="735"/>
      <c r="AOH5" s="735"/>
      <c r="AOI5" s="735"/>
      <c r="AOJ5" s="735"/>
      <c r="AOK5" s="735"/>
      <c r="AOL5" s="735"/>
      <c r="AOM5" s="735"/>
      <c r="AON5" s="735"/>
      <c r="AOO5" s="735"/>
      <c r="AOP5" s="735"/>
      <c r="AOQ5" s="735"/>
      <c r="AOR5" s="735"/>
      <c r="AOS5" s="735"/>
      <c r="AOT5" s="735"/>
      <c r="AOU5" s="735"/>
      <c r="AOV5" s="735"/>
      <c r="AOW5" s="735"/>
      <c r="AOX5" s="735"/>
      <c r="AOY5" s="735"/>
      <c r="AOZ5" s="735"/>
      <c r="APA5" s="735"/>
      <c r="APB5" s="735"/>
      <c r="APC5" s="735"/>
      <c r="APD5" s="735"/>
      <c r="APE5" s="735"/>
      <c r="APF5" s="735"/>
      <c r="APG5" s="735"/>
      <c r="APH5" s="735"/>
      <c r="API5" s="735"/>
      <c r="APJ5" s="735"/>
      <c r="APK5" s="735"/>
      <c r="APL5" s="735"/>
      <c r="APM5" s="735"/>
      <c r="APN5" s="735"/>
      <c r="APO5" s="735"/>
      <c r="APP5" s="735"/>
      <c r="APQ5" s="735"/>
      <c r="APR5" s="735"/>
      <c r="APS5" s="735"/>
      <c r="APT5" s="735"/>
      <c r="APU5" s="735"/>
      <c r="APV5" s="735"/>
      <c r="APW5" s="735"/>
      <c r="APX5" s="735"/>
      <c r="APY5" s="735"/>
      <c r="APZ5" s="735"/>
      <c r="AQA5" s="735"/>
      <c r="AQB5" s="735"/>
      <c r="AQC5" s="735"/>
      <c r="AQD5" s="735"/>
      <c r="AQE5" s="735"/>
      <c r="AQF5" s="735"/>
      <c r="AQG5" s="735"/>
      <c r="AQH5" s="735"/>
      <c r="AQI5" s="735"/>
      <c r="AQJ5" s="735"/>
      <c r="AQK5" s="735"/>
      <c r="AQL5" s="735"/>
      <c r="AQM5" s="735"/>
      <c r="AQN5" s="735"/>
      <c r="AQO5" s="735"/>
      <c r="AQP5" s="735"/>
      <c r="AQQ5" s="735"/>
      <c r="AQR5" s="735"/>
      <c r="AQS5" s="735"/>
      <c r="AQT5" s="735"/>
      <c r="AQU5" s="735"/>
      <c r="AQV5" s="735"/>
      <c r="AQW5" s="735"/>
      <c r="AQX5" s="735"/>
      <c r="AQY5" s="735"/>
      <c r="AQZ5" s="735"/>
      <c r="ARA5" s="735"/>
      <c r="ARB5" s="735"/>
      <c r="ARC5" s="735"/>
      <c r="ARD5" s="735"/>
      <c r="ARE5" s="735"/>
      <c r="ARF5" s="735"/>
      <c r="ARG5" s="735"/>
      <c r="ARH5" s="735"/>
      <c r="ARI5" s="735"/>
      <c r="ARJ5" s="735"/>
      <c r="ARK5" s="735"/>
      <c r="ARL5" s="735"/>
      <c r="ARM5" s="735"/>
      <c r="ARN5" s="735"/>
      <c r="ARO5" s="735"/>
      <c r="ARP5" s="735"/>
      <c r="ARQ5" s="735"/>
      <c r="ARR5" s="735"/>
      <c r="ARS5" s="735"/>
      <c r="ART5" s="735"/>
      <c r="ARU5" s="735"/>
      <c r="ARV5" s="735"/>
      <c r="ARW5" s="735"/>
      <c r="ARX5" s="735"/>
      <c r="ARY5" s="735"/>
      <c r="ARZ5" s="735"/>
      <c r="ASA5" s="735"/>
      <c r="ASB5" s="735"/>
      <c r="ASC5" s="735"/>
      <c r="ASD5" s="735"/>
      <c r="ASE5" s="735"/>
      <c r="ASF5" s="735"/>
      <c r="ASG5" s="735"/>
      <c r="ASH5" s="735"/>
      <c r="ASI5" s="735"/>
      <c r="ASJ5" s="735"/>
      <c r="ASK5" s="735"/>
      <c r="ASL5" s="735"/>
      <c r="ASM5" s="735"/>
      <c r="ASN5" s="735"/>
      <c r="ASO5" s="735"/>
      <c r="ASP5" s="735"/>
      <c r="ASQ5" s="735"/>
      <c r="ASR5" s="735"/>
      <c r="ASS5" s="735"/>
      <c r="AST5" s="735"/>
      <c r="ASU5" s="735"/>
      <c r="ASV5" s="735"/>
      <c r="ASW5" s="735"/>
      <c r="ASX5" s="735"/>
      <c r="ASY5" s="735"/>
      <c r="ASZ5" s="735"/>
      <c r="ATA5" s="735"/>
      <c r="ATB5" s="735"/>
      <c r="ATC5" s="735"/>
      <c r="ATD5" s="735"/>
      <c r="ATE5" s="735"/>
      <c r="ATF5" s="735"/>
      <c r="ATG5" s="735"/>
      <c r="ATH5" s="735"/>
      <c r="ATI5" s="735"/>
      <c r="ATJ5" s="735"/>
      <c r="ATK5" s="735"/>
      <c r="ATL5" s="735"/>
      <c r="ATM5" s="735"/>
      <c r="ATN5" s="735"/>
      <c r="ATO5" s="735"/>
      <c r="ATP5" s="735"/>
      <c r="ATQ5" s="735"/>
      <c r="ATR5" s="735"/>
      <c r="ATS5" s="735"/>
      <c r="ATT5" s="735"/>
      <c r="ATU5" s="735"/>
      <c r="ATV5" s="735"/>
      <c r="ATW5" s="735"/>
      <c r="ATX5" s="735"/>
      <c r="ATY5" s="735"/>
      <c r="ATZ5" s="735"/>
      <c r="AUA5" s="735"/>
      <c r="AUB5" s="735"/>
      <c r="AUC5" s="735"/>
      <c r="AUD5" s="735"/>
      <c r="AUE5" s="735"/>
      <c r="AUF5" s="735"/>
      <c r="AUG5" s="735"/>
      <c r="AUH5" s="735"/>
      <c r="AUI5" s="735"/>
      <c r="AUJ5" s="735"/>
      <c r="AUK5" s="735"/>
      <c r="AUL5" s="735"/>
      <c r="AUM5" s="735"/>
      <c r="AUN5" s="735"/>
      <c r="AUO5" s="735"/>
      <c r="AUP5" s="735"/>
      <c r="AUQ5" s="735"/>
      <c r="AUR5" s="735"/>
      <c r="AUS5" s="735"/>
      <c r="AUT5" s="735"/>
      <c r="AUU5" s="735"/>
      <c r="AUV5" s="735"/>
      <c r="AUW5" s="735"/>
      <c r="AUX5" s="735"/>
      <c r="AUY5" s="735"/>
      <c r="AUZ5" s="735"/>
      <c r="AVA5" s="735"/>
      <c r="AVB5" s="735"/>
      <c r="AVC5" s="735"/>
      <c r="AVD5" s="735"/>
      <c r="AVE5" s="735"/>
      <c r="AVF5" s="735"/>
      <c r="AVG5" s="735"/>
      <c r="AVH5" s="735"/>
      <c r="AVI5" s="735"/>
      <c r="AVJ5" s="735"/>
      <c r="AVK5" s="735"/>
      <c r="AVL5" s="735"/>
      <c r="AVM5" s="735"/>
      <c r="AVN5" s="735"/>
      <c r="AVO5" s="735"/>
      <c r="AVP5" s="735"/>
      <c r="AVQ5" s="735"/>
      <c r="AVR5" s="735"/>
      <c r="AVS5" s="735"/>
      <c r="AVT5" s="735"/>
      <c r="AVU5" s="735"/>
      <c r="AVV5" s="735"/>
      <c r="AVW5" s="735"/>
      <c r="AVX5" s="735"/>
      <c r="AVY5" s="735"/>
      <c r="AVZ5" s="735"/>
      <c r="AWA5" s="735"/>
      <c r="AWB5" s="735"/>
      <c r="AWC5" s="735"/>
      <c r="AWD5" s="735"/>
      <c r="AWE5" s="735"/>
      <c r="AWF5" s="735"/>
      <c r="AWG5" s="735"/>
      <c r="AWH5" s="735"/>
      <c r="AWI5" s="735"/>
      <c r="AWJ5" s="735"/>
      <c r="AWK5" s="735"/>
      <c r="AWL5" s="735"/>
      <c r="AWM5" s="735"/>
      <c r="AWN5" s="735"/>
      <c r="AWO5" s="735"/>
      <c r="AWP5" s="735"/>
      <c r="AWQ5" s="735"/>
      <c r="AWR5" s="735"/>
      <c r="AWS5" s="735"/>
      <c r="AWT5" s="735"/>
      <c r="AWU5" s="735"/>
      <c r="AWV5" s="735"/>
      <c r="AWW5" s="735"/>
      <c r="AWX5" s="735"/>
      <c r="AWY5" s="735"/>
      <c r="AWZ5" s="735"/>
      <c r="AXA5" s="735"/>
      <c r="AXB5" s="735"/>
      <c r="AXC5" s="735"/>
      <c r="AXD5" s="735"/>
      <c r="AXE5" s="735"/>
      <c r="AXF5" s="735"/>
      <c r="AXG5" s="735"/>
      <c r="AXH5" s="735"/>
      <c r="AXI5" s="735"/>
      <c r="AXJ5" s="735"/>
      <c r="AXK5" s="735"/>
      <c r="AXL5" s="735"/>
      <c r="AXM5" s="735"/>
      <c r="AXN5" s="735"/>
      <c r="AXO5" s="735"/>
      <c r="AXP5" s="735"/>
      <c r="AXQ5" s="735"/>
      <c r="AXR5" s="735"/>
      <c r="AXS5" s="735"/>
      <c r="AXT5" s="735"/>
      <c r="AXU5" s="735"/>
      <c r="AXV5" s="735"/>
      <c r="AXW5" s="735"/>
      <c r="AXX5" s="735"/>
      <c r="AXY5" s="735"/>
      <c r="AXZ5" s="735"/>
      <c r="AYA5" s="735"/>
      <c r="AYB5" s="735"/>
      <c r="AYC5" s="735"/>
      <c r="AYD5" s="735"/>
      <c r="AYE5" s="735"/>
      <c r="AYF5" s="735"/>
      <c r="AYG5" s="735"/>
      <c r="AYH5" s="735"/>
      <c r="AYI5" s="735"/>
      <c r="AYJ5" s="735"/>
      <c r="AYK5" s="735"/>
      <c r="AYL5" s="735"/>
      <c r="AYM5" s="735"/>
      <c r="AYN5" s="735"/>
      <c r="AYO5" s="735"/>
      <c r="AYP5" s="735"/>
      <c r="AYQ5" s="735"/>
      <c r="AYR5" s="735"/>
      <c r="AYS5" s="735"/>
      <c r="AYT5" s="735"/>
      <c r="AYU5" s="735"/>
      <c r="AYV5" s="735"/>
      <c r="AYW5" s="735"/>
      <c r="AYX5" s="735"/>
      <c r="AYY5" s="735"/>
      <c r="AYZ5" s="735"/>
      <c r="AZA5" s="735"/>
      <c r="AZB5" s="735"/>
      <c r="AZC5" s="735"/>
      <c r="AZD5" s="735"/>
      <c r="AZE5" s="735"/>
      <c r="AZF5" s="735"/>
      <c r="AZG5" s="735"/>
      <c r="AZH5" s="735"/>
      <c r="AZI5" s="735"/>
      <c r="AZJ5" s="735"/>
      <c r="AZK5" s="735"/>
      <c r="AZL5" s="735"/>
      <c r="AZM5" s="735"/>
      <c r="AZN5" s="735"/>
      <c r="AZO5" s="735"/>
      <c r="AZP5" s="735"/>
      <c r="AZQ5" s="735"/>
      <c r="AZR5" s="735"/>
      <c r="AZS5" s="735"/>
      <c r="AZT5" s="735"/>
      <c r="AZU5" s="735"/>
      <c r="AZV5" s="735"/>
      <c r="AZW5" s="735"/>
      <c r="AZX5" s="735"/>
      <c r="AZY5" s="735"/>
      <c r="AZZ5" s="735"/>
      <c r="BAA5" s="735"/>
      <c r="BAB5" s="735"/>
      <c r="BAC5" s="735"/>
      <c r="BAD5" s="735"/>
      <c r="BAE5" s="735"/>
      <c r="BAF5" s="735"/>
      <c r="BAG5" s="735"/>
      <c r="BAH5" s="735"/>
      <c r="BAI5" s="735"/>
      <c r="BAJ5" s="735"/>
      <c r="BAK5" s="735"/>
      <c r="BAL5" s="735"/>
      <c r="BAM5" s="735"/>
      <c r="BAN5" s="735"/>
      <c r="BAO5" s="735"/>
      <c r="BAP5" s="735"/>
      <c r="BAQ5" s="735"/>
      <c r="BAR5" s="735"/>
      <c r="BAS5" s="735"/>
      <c r="BAT5" s="735"/>
      <c r="BAU5" s="735"/>
      <c r="BAV5" s="735"/>
      <c r="BAW5" s="735"/>
      <c r="BAX5" s="735"/>
      <c r="BAY5" s="735"/>
      <c r="BAZ5" s="735"/>
      <c r="BBA5" s="735"/>
      <c r="BBB5" s="735"/>
      <c r="BBC5" s="735"/>
      <c r="BBD5" s="735"/>
      <c r="BBE5" s="735"/>
      <c r="BBF5" s="735"/>
      <c r="BBG5" s="735"/>
      <c r="BBH5" s="735"/>
      <c r="BBI5" s="735"/>
      <c r="BBJ5" s="735"/>
      <c r="BBK5" s="735"/>
      <c r="BBL5" s="735"/>
      <c r="BBM5" s="735"/>
      <c r="BBN5" s="735"/>
      <c r="BBO5" s="735"/>
      <c r="BBP5" s="735"/>
      <c r="BBQ5" s="735"/>
      <c r="BBR5" s="735"/>
      <c r="BBS5" s="735"/>
      <c r="BBT5" s="735"/>
      <c r="BBU5" s="735"/>
      <c r="BBV5" s="735"/>
      <c r="BBW5" s="735"/>
      <c r="BBX5" s="735"/>
      <c r="BBY5" s="735"/>
      <c r="BBZ5" s="735"/>
      <c r="BCA5" s="735"/>
      <c r="BCB5" s="735"/>
      <c r="BCC5" s="735"/>
      <c r="BCD5" s="735"/>
      <c r="BCE5" s="735"/>
      <c r="BCF5" s="735"/>
      <c r="BCG5" s="735"/>
      <c r="BCH5" s="735"/>
      <c r="BCI5" s="735"/>
      <c r="BCJ5" s="735"/>
      <c r="BCK5" s="735"/>
      <c r="BCL5" s="735"/>
      <c r="BCM5" s="735"/>
      <c r="BCN5" s="735"/>
      <c r="BCO5" s="735"/>
      <c r="BCP5" s="735"/>
      <c r="BCQ5" s="735"/>
      <c r="BCR5" s="735"/>
      <c r="BCS5" s="735"/>
      <c r="BCT5" s="735"/>
      <c r="BCU5" s="735"/>
      <c r="BCV5" s="735"/>
      <c r="BCW5" s="735"/>
      <c r="BCX5" s="735"/>
      <c r="BCY5" s="735"/>
      <c r="BCZ5" s="735"/>
      <c r="BDA5" s="735"/>
      <c r="BDB5" s="735"/>
      <c r="BDC5" s="735"/>
      <c r="BDD5" s="735"/>
      <c r="BDE5" s="735"/>
      <c r="BDF5" s="735"/>
      <c r="BDG5" s="735"/>
      <c r="BDH5" s="735"/>
      <c r="BDI5" s="735"/>
      <c r="BDJ5" s="735"/>
      <c r="BDK5" s="735"/>
      <c r="BDL5" s="735"/>
      <c r="BDM5" s="735"/>
      <c r="BDN5" s="735"/>
      <c r="BDO5" s="735"/>
      <c r="BDP5" s="735"/>
      <c r="BDQ5" s="735"/>
      <c r="BDR5" s="735"/>
      <c r="BDS5" s="735"/>
      <c r="BDT5" s="735"/>
      <c r="BDU5" s="735"/>
      <c r="BDV5" s="735"/>
      <c r="BDW5" s="735"/>
      <c r="BDX5" s="735"/>
      <c r="BDY5" s="735"/>
      <c r="BDZ5" s="735"/>
      <c r="BEA5" s="735"/>
      <c r="BEB5" s="735"/>
      <c r="BEC5" s="735"/>
      <c r="BED5" s="735"/>
      <c r="BEE5" s="735"/>
      <c r="BEF5" s="735"/>
      <c r="BEG5" s="735"/>
      <c r="BEH5" s="735"/>
      <c r="BEI5" s="735"/>
      <c r="BEJ5" s="735"/>
      <c r="BEK5" s="735"/>
      <c r="BEL5" s="735"/>
      <c r="BEM5" s="735"/>
      <c r="BEN5" s="735"/>
      <c r="BEO5" s="735"/>
      <c r="BEP5" s="735"/>
      <c r="BEQ5" s="735"/>
      <c r="BER5" s="735"/>
      <c r="BES5" s="735"/>
      <c r="BET5" s="735"/>
      <c r="BEU5" s="735"/>
      <c r="BEV5" s="735"/>
      <c r="BEW5" s="735"/>
      <c r="BEX5" s="735"/>
      <c r="BEY5" s="735"/>
      <c r="BEZ5" s="735"/>
      <c r="BFA5" s="735"/>
      <c r="BFB5" s="735"/>
      <c r="BFC5" s="735"/>
      <c r="BFD5" s="735"/>
      <c r="BFE5" s="735"/>
      <c r="BFF5" s="735"/>
      <c r="BFG5" s="735"/>
      <c r="BFH5" s="735"/>
      <c r="BFI5" s="735"/>
      <c r="BFJ5" s="735"/>
      <c r="BFK5" s="735"/>
      <c r="BFL5" s="735"/>
      <c r="BFM5" s="735"/>
      <c r="BFN5" s="735"/>
      <c r="BFO5" s="735"/>
      <c r="BFP5" s="735"/>
      <c r="BFQ5" s="735"/>
      <c r="BFR5" s="735"/>
      <c r="BFS5" s="735"/>
      <c r="BFT5" s="735"/>
      <c r="BFU5" s="735"/>
      <c r="BFV5" s="735"/>
      <c r="BFW5" s="735"/>
      <c r="BFX5" s="735"/>
      <c r="BFY5" s="735"/>
      <c r="BFZ5" s="735"/>
      <c r="BGA5" s="735"/>
      <c r="BGB5" s="735"/>
      <c r="BGC5" s="735"/>
      <c r="BGD5" s="735"/>
      <c r="BGE5" s="735"/>
      <c r="BGF5" s="735"/>
      <c r="BGG5" s="735"/>
      <c r="BGH5" s="735"/>
      <c r="BGI5" s="735"/>
      <c r="BGJ5" s="735"/>
      <c r="BGK5" s="735"/>
      <c r="BGL5" s="735"/>
      <c r="BGM5" s="735"/>
      <c r="BGN5" s="735"/>
      <c r="BGO5" s="735"/>
      <c r="BGP5" s="735"/>
      <c r="BGQ5" s="735"/>
      <c r="BGR5" s="735"/>
      <c r="BGS5" s="735"/>
      <c r="BGT5" s="735"/>
      <c r="BGU5" s="735"/>
      <c r="BGV5" s="735"/>
      <c r="BGW5" s="735"/>
      <c r="BGX5" s="735"/>
      <c r="BGY5" s="735"/>
      <c r="BGZ5" s="735"/>
      <c r="BHA5" s="735"/>
      <c r="BHB5" s="735"/>
      <c r="BHC5" s="735"/>
      <c r="BHD5" s="735"/>
      <c r="BHE5" s="735"/>
      <c r="BHF5" s="735"/>
      <c r="BHG5" s="735"/>
      <c r="BHH5" s="735"/>
      <c r="BHI5" s="735"/>
      <c r="BHJ5" s="735"/>
      <c r="BHK5" s="735"/>
      <c r="BHL5" s="735"/>
      <c r="BHM5" s="735"/>
      <c r="BHN5" s="735"/>
      <c r="BHO5" s="735"/>
      <c r="BHP5" s="735"/>
      <c r="BHQ5" s="735"/>
      <c r="BHR5" s="735"/>
      <c r="BHS5" s="735"/>
      <c r="BHT5" s="735"/>
      <c r="BHU5" s="735"/>
      <c r="BHV5" s="735"/>
      <c r="BHW5" s="735"/>
      <c r="BHX5" s="735"/>
      <c r="BHY5" s="735"/>
      <c r="BHZ5" s="735"/>
      <c r="BIA5" s="735"/>
      <c r="BIB5" s="735"/>
      <c r="BIC5" s="735"/>
      <c r="BID5" s="735"/>
      <c r="BIE5" s="735"/>
      <c r="BIF5" s="735"/>
      <c r="BIG5" s="735"/>
      <c r="BIH5" s="735"/>
      <c r="BII5" s="735"/>
      <c r="BIJ5" s="735"/>
      <c r="BIK5" s="735"/>
      <c r="BIL5" s="735"/>
      <c r="BIM5" s="735"/>
      <c r="BIN5" s="735"/>
      <c r="BIO5" s="735"/>
      <c r="BIP5" s="735"/>
      <c r="BIQ5" s="735"/>
      <c r="BIR5" s="735"/>
      <c r="BIS5" s="735"/>
      <c r="BIT5" s="735"/>
      <c r="BIU5" s="735"/>
      <c r="BIV5" s="735"/>
      <c r="BIW5" s="735"/>
      <c r="BIX5" s="735"/>
      <c r="BIY5" s="735"/>
      <c r="BIZ5" s="735"/>
      <c r="BJA5" s="735"/>
      <c r="BJB5" s="735"/>
      <c r="BJC5" s="735"/>
      <c r="BJD5" s="735"/>
      <c r="BJE5" s="735"/>
      <c r="BJF5" s="735"/>
      <c r="BJG5" s="735"/>
      <c r="BJH5" s="735"/>
      <c r="BJI5" s="735"/>
      <c r="BJJ5" s="735"/>
      <c r="BJK5" s="735"/>
      <c r="BJL5" s="735"/>
      <c r="BJM5" s="735"/>
      <c r="BJN5" s="735"/>
      <c r="BJO5" s="735"/>
      <c r="BJP5" s="735"/>
      <c r="BJQ5" s="735"/>
      <c r="BJR5" s="735"/>
      <c r="BJS5" s="735"/>
      <c r="BJT5" s="735"/>
      <c r="BJU5" s="735"/>
      <c r="BJV5" s="735"/>
      <c r="BJW5" s="735"/>
      <c r="BJX5" s="735"/>
      <c r="BJY5" s="735"/>
      <c r="BJZ5" s="735"/>
      <c r="BKA5" s="735"/>
      <c r="BKB5" s="735"/>
      <c r="BKC5" s="735"/>
      <c r="BKD5" s="735"/>
      <c r="BKE5" s="735"/>
      <c r="BKF5" s="735"/>
      <c r="BKG5" s="735"/>
      <c r="BKH5" s="735"/>
      <c r="BKI5" s="735"/>
      <c r="BKJ5" s="735"/>
      <c r="BKK5" s="735"/>
      <c r="BKL5" s="735"/>
      <c r="BKM5" s="735"/>
      <c r="BKN5" s="735"/>
      <c r="BKO5" s="735"/>
      <c r="BKP5" s="735"/>
      <c r="BKQ5" s="735"/>
      <c r="BKR5" s="735"/>
      <c r="BKS5" s="735"/>
      <c r="BKT5" s="735"/>
      <c r="BKU5" s="735"/>
      <c r="BKV5" s="735"/>
      <c r="BKW5" s="735"/>
      <c r="BKX5" s="735"/>
      <c r="BKY5" s="735"/>
      <c r="BKZ5" s="735"/>
      <c r="BLA5" s="735"/>
      <c r="BLB5" s="735"/>
      <c r="BLC5" s="735"/>
      <c r="BLD5" s="735"/>
      <c r="BLE5" s="735"/>
      <c r="BLF5" s="735"/>
      <c r="BLG5" s="735"/>
      <c r="BLH5" s="735"/>
      <c r="BLI5" s="735"/>
      <c r="BLJ5" s="735"/>
      <c r="BLK5" s="735"/>
      <c r="BLL5" s="735"/>
      <c r="BLM5" s="735"/>
      <c r="BLN5" s="735"/>
      <c r="BLO5" s="735"/>
      <c r="BLP5" s="735"/>
      <c r="BLQ5" s="735"/>
      <c r="BLR5" s="735"/>
      <c r="BLS5" s="735"/>
      <c r="BLT5" s="735"/>
      <c r="BLU5" s="735"/>
      <c r="BLV5" s="735"/>
      <c r="BLW5" s="735"/>
      <c r="BLX5" s="735"/>
      <c r="BLY5" s="735"/>
      <c r="BLZ5" s="735"/>
      <c r="BMA5" s="735"/>
      <c r="BMB5" s="735"/>
      <c r="BMC5" s="735"/>
      <c r="BMD5" s="735"/>
      <c r="BME5" s="735"/>
      <c r="BMF5" s="735"/>
      <c r="BMG5" s="735"/>
      <c r="BMH5" s="735"/>
      <c r="BMI5" s="735"/>
      <c r="BMJ5" s="735"/>
      <c r="BMK5" s="735"/>
      <c r="BML5" s="735"/>
      <c r="BMM5" s="735"/>
      <c r="BMN5" s="735"/>
      <c r="BMO5" s="735"/>
      <c r="BMP5" s="735"/>
      <c r="BMQ5" s="735"/>
      <c r="BMR5" s="735"/>
      <c r="BMS5" s="735"/>
      <c r="BMT5" s="735"/>
      <c r="BMU5" s="735"/>
      <c r="BMV5" s="735"/>
      <c r="BMW5" s="735"/>
      <c r="BMX5" s="735"/>
      <c r="BMY5" s="735"/>
      <c r="BMZ5" s="735"/>
      <c r="BNA5" s="735"/>
      <c r="BNB5" s="735"/>
      <c r="BNC5" s="735"/>
      <c r="BND5" s="735"/>
      <c r="BNE5" s="735"/>
      <c r="BNF5" s="735"/>
      <c r="BNG5" s="735"/>
      <c r="BNH5" s="735"/>
      <c r="BNI5" s="735"/>
      <c r="BNJ5" s="735"/>
      <c r="BNK5" s="735"/>
      <c r="BNL5" s="735"/>
      <c r="BNM5" s="735"/>
      <c r="BNN5" s="735"/>
      <c r="BNO5" s="735"/>
      <c r="BNP5" s="735"/>
      <c r="BNQ5" s="735"/>
      <c r="BNR5" s="735"/>
      <c r="BNS5" s="735"/>
      <c r="BNT5" s="735"/>
      <c r="BNU5" s="735"/>
      <c r="BNV5" s="735"/>
      <c r="BNW5" s="735"/>
      <c r="BNX5" s="735"/>
      <c r="BNY5" s="735"/>
      <c r="BNZ5" s="735"/>
      <c r="BOA5" s="735"/>
      <c r="BOB5" s="735"/>
      <c r="BOC5" s="735"/>
      <c r="BOD5" s="735"/>
      <c r="BOE5" s="735"/>
      <c r="BOF5" s="735"/>
      <c r="BOG5" s="735"/>
      <c r="BOH5" s="735"/>
      <c r="BOI5" s="735"/>
      <c r="BOJ5" s="735"/>
      <c r="BOK5" s="735"/>
      <c r="BOL5" s="735"/>
      <c r="BOM5" s="735"/>
      <c r="BON5" s="735"/>
      <c r="BOO5" s="735"/>
      <c r="BOP5" s="735"/>
      <c r="BOQ5" s="735"/>
      <c r="BOR5" s="735"/>
      <c r="BOS5" s="735"/>
      <c r="BOT5" s="735"/>
      <c r="BOU5" s="735"/>
      <c r="BOV5" s="735"/>
      <c r="BOW5" s="735"/>
      <c r="BOX5" s="735"/>
      <c r="BOY5" s="735"/>
      <c r="BOZ5" s="735"/>
      <c r="BPA5" s="735"/>
      <c r="BPB5" s="735"/>
      <c r="BPC5" s="735"/>
      <c r="BPD5" s="735"/>
      <c r="BPE5" s="735"/>
      <c r="BPF5" s="735"/>
      <c r="BPG5" s="735"/>
      <c r="BPH5" s="735"/>
      <c r="BPI5" s="735"/>
      <c r="BPJ5" s="735"/>
      <c r="BPK5" s="735"/>
      <c r="BPL5" s="735"/>
      <c r="BPM5" s="735"/>
      <c r="BPN5" s="735"/>
      <c r="BPO5" s="735"/>
      <c r="BPP5" s="735"/>
      <c r="BPQ5" s="735"/>
      <c r="BPR5" s="735"/>
      <c r="BPS5" s="735"/>
      <c r="BPT5" s="735"/>
      <c r="BPU5" s="735"/>
      <c r="BPV5" s="735"/>
      <c r="BPW5" s="735"/>
      <c r="BPX5" s="735"/>
      <c r="BPY5" s="735"/>
      <c r="BPZ5" s="735"/>
      <c r="BQA5" s="735"/>
      <c r="BQB5" s="735"/>
      <c r="BQC5" s="735"/>
      <c r="BQD5" s="735"/>
      <c r="BQE5" s="735"/>
      <c r="BQF5" s="735"/>
      <c r="BQG5" s="735"/>
      <c r="BQH5" s="735"/>
      <c r="BQI5" s="735"/>
      <c r="BQJ5" s="735"/>
      <c r="BQK5" s="735"/>
      <c r="BQL5" s="735"/>
      <c r="BQM5" s="735"/>
      <c r="BQN5" s="735"/>
      <c r="BQO5" s="735"/>
      <c r="BQP5" s="735"/>
      <c r="BQQ5" s="735"/>
      <c r="BQR5" s="735"/>
      <c r="BQS5" s="735"/>
      <c r="BQT5" s="735"/>
      <c r="BQU5" s="735"/>
      <c r="BQV5" s="735"/>
      <c r="BQW5" s="735"/>
      <c r="BQX5" s="735"/>
      <c r="BQY5" s="735"/>
      <c r="BQZ5" s="735"/>
      <c r="BRA5" s="735"/>
      <c r="BRB5" s="735"/>
      <c r="BRC5" s="735"/>
      <c r="BRD5" s="735"/>
      <c r="BRE5" s="735"/>
      <c r="BRF5" s="735"/>
      <c r="BRG5" s="735"/>
      <c r="BRH5" s="735"/>
      <c r="BRI5" s="735"/>
      <c r="BRJ5" s="735"/>
      <c r="BRK5" s="735"/>
      <c r="BRL5" s="735"/>
      <c r="BRM5" s="735"/>
      <c r="BRN5" s="735"/>
      <c r="BRO5" s="735"/>
      <c r="BRP5" s="735"/>
      <c r="BRQ5" s="735"/>
      <c r="BRR5" s="735"/>
      <c r="BRS5" s="735"/>
      <c r="BRT5" s="735"/>
      <c r="BRU5" s="735"/>
      <c r="BRV5" s="735"/>
      <c r="BRW5" s="735"/>
      <c r="BRX5" s="735"/>
      <c r="BRY5" s="735"/>
      <c r="BRZ5" s="735"/>
      <c r="BSA5" s="735"/>
      <c r="BSB5" s="735"/>
      <c r="BSC5" s="735"/>
      <c r="BSD5" s="735"/>
      <c r="BSE5" s="735"/>
      <c r="BSF5" s="735"/>
      <c r="BSG5" s="735"/>
      <c r="BSH5" s="735"/>
      <c r="BSI5" s="735"/>
      <c r="BSJ5" s="735"/>
      <c r="BSK5" s="735"/>
      <c r="BSL5" s="735"/>
      <c r="BSM5" s="735"/>
      <c r="BSN5" s="735"/>
      <c r="BSO5" s="735"/>
      <c r="BSP5" s="735"/>
      <c r="BSQ5" s="735"/>
      <c r="BSR5" s="735"/>
      <c r="BSS5" s="735"/>
      <c r="BST5" s="735"/>
      <c r="BSU5" s="735"/>
      <c r="BSV5" s="735"/>
      <c r="BSW5" s="735"/>
      <c r="BSX5" s="735"/>
      <c r="BSY5" s="735"/>
      <c r="BSZ5" s="735"/>
      <c r="BTA5" s="735"/>
      <c r="BTB5" s="735"/>
      <c r="BTC5" s="735"/>
      <c r="BTD5" s="735"/>
      <c r="BTE5" s="735"/>
      <c r="BTF5" s="735"/>
      <c r="BTG5" s="735"/>
      <c r="BTH5" s="735"/>
      <c r="BTI5" s="735"/>
      <c r="BTJ5" s="735"/>
      <c r="BTK5" s="735"/>
      <c r="BTL5" s="735"/>
      <c r="BTM5" s="735"/>
      <c r="BTN5" s="735"/>
      <c r="BTO5" s="735"/>
      <c r="BTP5" s="735"/>
      <c r="BTQ5" s="735"/>
      <c r="BTR5" s="735"/>
      <c r="BTS5" s="735"/>
      <c r="BTT5" s="735"/>
      <c r="BTU5" s="735"/>
      <c r="BTV5" s="735"/>
      <c r="BTW5" s="735"/>
      <c r="BTX5" s="735"/>
      <c r="BTY5" s="735"/>
      <c r="BTZ5" s="735"/>
      <c r="BUA5" s="735"/>
      <c r="BUB5" s="735"/>
      <c r="BUC5" s="735"/>
      <c r="BUD5" s="735"/>
      <c r="BUE5" s="735"/>
      <c r="BUF5" s="735"/>
      <c r="BUG5" s="735"/>
      <c r="BUH5" s="735"/>
      <c r="BUI5" s="735"/>
      <c r="BUJ5" s="735"/>
      <c r="BUK5" s="735"/>
      <c r="BUL5" s="735"/>
      <c r="BUM5" s="735"/>
      <c r="BUN5" s="735"/>
      <c r="BUO5" s="735"/>
      <c r="BUP5" s="735"/>
      <c r="BUQ5" s="735"/>
      <c r="BUR5" s="735"/>
      <c r="BUS5" s="735"/>
      <c r="BUT5" s="735"/>
      <c r="BUU5" s="735"/>
      <c r="BUV5" s="735"/>
      <c r="BUW5" s="735"/>
      <c r="BUX5" s="735"/>
      <c r="BUY5" s="735"/>
      <c r="BUZ5" s="735"/>
      <c r="BVA5" s="735"/>
      <c r="BVB5" s="735"/>
      <c r="BVC5" s="735"/>
      <c r="BVD5" s="735"/>
      <c r="BVE5" s="735"/>
      <c r="BVF5" s="735"/>
      <c r="BVG5" s="735"/>
      <c r="BVH5" s="735"/>
      <c r="BVI5" s="735"/>
      <c r="BVJ5" s="735"/>
      <c r="BVK5" s="735"/>
      <c r="BVL5" s="735"/>
      <c r="BVM5" s="735"/>
      <c r="BVN5" s="735"/>
      <c r="BVO5" s="735"/>
      <c r="BVP5" s="735"/>
      <c r="BVQ5" s="735"/>
      <c r="BVR5" s="735"/>
      <c r="BVS5" s="735"/>
      <c r="BVT5" s="735"/>
      <c r="BVU5" s="735"/>
      <c r="BVV5" s="735"/>
      <c r="BVW5" s="735"/>
      <c r="BVX5" s="735"/>
      <c r="BVY5" s="735"/>
      <c r="BVZ5" s="735"/>
      <c r="BWA5" s="735"/>
      <c r="BWB5" s="735"/>
      <c r="BWC5" s="735"/>
      <c r="BWD5" s="735"/>
      <c r="BWE5" s="735"/>
      <c r="BWF5" s="735"/>
      <c r="BWG5" s="735"/>
      <c r="BWH5" s="735"/>
      <c r="BWI5" s="735"/>
      <c r="BWJ5" s="735"/>
      <c r="BWK5" s="735"/>
      <c r="BWL5" s="735"/>
      <c r="BWM5" s="735"/>
      <c r="BWN5" s="735"/>
      <c r="BWO5" s="735"/>
      <c r="BWP5" s="735"/>
      <c r="BWQ5" s="735"/>
      <c r="BWR5" s="735"/>
      <c r="BWS5" s="735"/>
      <c r="BWT5" s="735"/>
      <c r="BWU5" s="735"/>
      <c r="BWV5" s="735"/>
      <c r="BWW5" s="735"/>
      <c r="BWX5" s="735"/>
      <c r="BWY5" s="735"/>
      <c r="BWZ5" s="735"/>
      <c r="BXA5" s="735"/>
      <c r="BXB5" s="735"/>
      <c r="BXC5" s="735"/>
      <c r="BXD5" s="735"/>
      <c r="BXE5" s="735"/>
      <c r="BXF5" s="735"/>
      <c r="BXG5" s="735"/>
      <c r="BXH5" s="735"/>
      <c r="BXI5" s="735"/>
      <c r="BXJ5" s="735"/>
      <c r="BXK5" s="735"/>
      <c r="BXL5" s="735"/>
      <c r="BXM5" s="735"/>
      <c r="BXN5" s="735"/>
      <c r="BXO5" s="735"/>
      <c r="BXP5" s="735"/>
      <c r="BXQ5" s="735"/>
      <c r="BXR5" s="735"/>
      <c r="BXS5" s="735"/>
      <c r="BXT5" s="735"/>
      <c r="BXU5" s="735"/>
      <c r="BXV5" s="735"/>
      <c r="BXW5" s="735"/>
      <c r="BXX5" s="735"/>
      <c r="BXY5" s="735"/>
      <c r="BXZ5" s="735"/>
      <c r="BYA5" s="735"/>
      <c r="BYB5" s="735"/>
      <c r="BYC5" s="735"/>
      <c r="BYD5" s="735"/>
      <c r="BYE5" s="735"/>
      <c r="BYF5" s="735"/>
      <c r="BYG5" s="735"/>
      <c r="BYH5" s="735"/>
      <c r="BYI5" s="735"/>
      <c r="BYJ5" s="735"/>
      <c r="BYK5" s="735"/>
      <c r="BYL5" s="735"/>
      <c r="BYM5" s="735"/>
      <c r="BYN5" s="735"/>
      <c r="BYO5" s="735"/>
      <c r="BYP5" s="735"/>
      <c r="BYQ5" s="735"/>
      <c r="BYR5" s="735"/>
      <c r="BYS5" s="735"/>
      <c r="BYT5" s="735"/>
      <c r="BYU5" s="735"/>
      <c r="BYV5" s="735"/>
      <c r="BYW5" s="735"/>
      <c r="BYX5" s="735"/>
      <c r="BYY5" s="735"/>
      <c r="BYZ5" s="735"/>
      <c r="BZA5" s="735"/>
      <c r="BZB5" s="735"/>
      <c r="BZC5" s="735"/>
      <c r="BZD5" s="735"/>
      <c r="BZE5" s="735"/>
      <c r="BZF5" s="735"/>
      <c r="BZG5" s="735"/>
      <c r="BZH5" s="735"/>
      <c r="BZI5" s="735"/>
      <c r="BZJ5" s="735"/>
      <c r="BZK5" s="735"/>
      <c r="BZL5" s="735"/>
      <c r="BZM5" s="735"/>
      <c r="BZN5" s="735"/>
      <c r="BZO5" s="735"/>
      <c r="BZP5" s="735"/>
      <c r="BZQ5" s="735"/>
      <c r="BZR5" s="735"/>
      <c r="BZS5" s="735"/>
      <c r="BZT5" s="735"/>
      <c r="BZU5" s="735"/>
      <c r="BZV5" s="735"/>
      <c r="BZW5" s="735"/>
      <c r="BZX5" s="735"/>
      <c r="BZY5" s="735"/>
      <c r="BZZ5" s="735"/>
      <c r="CAA5" s="735"/>
      <c r="CAB5" s="735"/>
      <c r="CAC5" s="735"/>
      <c r="CAD5" s="735"/>
      <c r="CAE5" s="735"/>
      <c r="CAF5" s="735"/>
      <c r="CAG5" s="735"/>
      <c r="CAH5" s="735"/>
      <c r="CAI5" s="735"/>
      <c r="CAJ5" s="735"/>
      <c r="CAK5" s="735"/>
      <c r="CAL5" s="735"/>
      <c r="CAM5" s="735"/>
      <c r="CAN5" s="735"/>
      <c r="CAO5" s="735"/>
      <c r="CAP5" s="735"/>
      <c r="CAQ5" s="735"/>
      <c r="CAR5" s="735"/>
      <c r="CAS5" s="735"/>
      <c r="CAT5" s="735"/>
      <c r="CAU5" s="735"/>
      <c r="CAV5" s="735"/>
      <c r="CAW5" s="735"/>
      <c r="CAX5" s="735"/>
      <c r="CAY5" s="735"/>
      <c r="CAZ5" s="735"/>
      <c r="CBA5" s="735"/>
      <c r="CBB5" s="735"/>
      <c r="CBC5" s="735"/>
      <c r="CBD5" s="735"/>
      <c r="CBE5" s="735"/>
      <c r="CBF5" s="735"/>
      <c r="CBG5" s="735"/>
      <c r="CBH5" s="735"/>
      <c r="CBI5" s="735"/>
      <c r="CBJ5" s="735"/>
      <c r="CBK5" s="735"/>
      <c r="CBL5" s="735"/>
      <c r="CBM5" s="735"/>
      <c r="CBN5" s="735"/>
      <c r="CBO5" s="735"/>
      <c r="CBP5" s="735"/>
      <c r="CBQ5" s="735"/>
      <c r="CBR5" s="735"/>
      <c r="CBS5" s="735"/>
      <c r="CBT5" s="735"/>
      <c r="CBU5" s="735"/>
      <c r="CBV5" s="735"/>
      <c r="CBW5" s="735"/>
      <c r="CBX5" s="735"/>
      <c r="CBY5" s="735"/>
      <c r="CBZ5" s="735"/>
      <c r="CCA5" s="735"/>
      <c r="CCB5" s="735"/>
      <c r="CCC5" s="735"/>
      <c r="CCD5" s="735"/>
      <c r="CCE5" s="735"/>
      <c r="CCF5" s="735"/>
      <c r="CCG5" s="735"/>
      <c r="CCH5" s="735"/>
      <c r="CCI5" s="735"/>
      <c r="CCJ5" s="735"/>
      <c r="CCK5" s="735"/>
      <c r="CCL5" s="735"/>
      <c r="CCM5" s="735"/>
      <c r="CCN5" s="735"/>
      <c r="CCO5" s="735"/>
      <c r="CCP5" s="735"/>
      <c r="CCQ5" s="735"/>
      <c r="CCR5" s="735"/>
      <c r="CCS5" s="735"/>
      <c r="CCT5" s="735"/>
      <c r="CCU5" s="735"/>
      <c r="CCV5" s="735"/>
      <c r="CCW5" s="735"/>
      <c r="CCX5" s="735"/>
      <c r="CCY5" s="735"/>
      <c r="CCZ5" s="735"/>
      <c r="CDA5" s="735"/>
      <c r="CDB5" s="735"/>
      <c r="CDC5" s="735"/>
      <c r="CDD5" s="735"/>
      <c r="CDE5" s="735"/>
      <c r="CDF5" s="735"/>
      <c r="CDG5" s="735"/>
      <c r="CDH5" s="735"/>
      <c r="CDI5" s="735"/>
      <c r="CDJ5" s="735"/>
      <c r="CDK5" s="735"/>
      <c r="CDL5" s="735"/>
      <c r="CDM5" s="735"/>
      <c r="CDN5" s="735"/>
      <c r="CDO5" s="735"/>
      <c r="CDP5" s="735"/>
      <c r="CDQ5" s="735"/>
      <c r="CDR5" s="735"/>
      <c r="CDS5" s="735"/>
      <c r="CDT5" s="735"/>
      <c r="CDU5" s="735"/>
      <c r="CDV5" s="735"/>
      <c r="CDW5" s="735"/>
      <c r="CDX5" s="735"/>
      <c r="CDY5" s="735"/>
      <c r="CDZ5" s="735"/>
      <c r="CEA5" s="735"/>
      <c r="CEB5" s="735"/>
      <c r="CEC5" s="735"/>
      <c r="CED5" s="735"/>
      <c r="CEE5" s="735"/>
      <c r="CEF5" s="735"/>
      <c r="CEG5" s="735"/>
      <c r="CEH5" s="735"/>
      <c r="CEI5" s="735"/>
      <c r="CEJ5" s="735"/>
      <c r="CEK5" s="735"/>
      <c r="CEL5" s="735"/>
      <c r="CEM5" s="735"/>
      <c r="CEN5" s="735"/>
      <c r="CEO5" s="735"/>
      <c r="CEP5" s="735"/>
      <c r="CEQ5" s="735"/>
      <c r="CER5" s="735"/>
      <c r="CES5" s="735"/>
      <c r="CET5" s="735"/>
      <c r="CEU5" s="735"/>
      <c r="CEV5" s="735"/>
      <c r="CEW5" s="735"/>
      <c r="CEX5" s="735"/>
      <c r="CEY5" s="735"/>
      <c r="CEZ5" s="735"/>
      <c r="CFA5" s="735"/>
      <c r="CFB5" s="735"/>
      <c r="CFC5" s="735"/>
      <c r="CFD5" s="735"/>
      <c r="CFE5" s="735"/>
      <c r="CFF5" s="735"/>
      <c r="CFG5" s="735"/>
      <c r="CFH5" s="735"/>
      <c r="CFI5" s="735"/>
      <c r="CFJ5" s="735"/>
      <c r="CFK5" s="735"/>
      <c r="CFL5" s="735"/>
      <c r="CFM5" s="735"/>
      <c r="CFN5" s="735"/>
      <c r="CFO5" s="735"/>
      <c r="CFP5" s="735"/>
      <c r="CFQ5" s="735"/>
      <c r="CFR5" s="735"/>
      <c r="CFS5" s="735"/>
      <c r="CFT5" s="735"/>
      <c r="CFU5" s="735"/>
      <c r="CFV5" s="735"/>
      <c r="CFW5" s="735"/>
      <c r="CFX5" s="735"/>
      <c r="CFY5" s="735"/>
      <c r="CFZ5" s="735"/>
      <c r="CGA5" s="735"/>
      <c r="CGB5" s="735"/>
      <c r="CGC5" s="735"/>
      <c r="CGD5" s="735"/>
      <c r="CGE5" s="735"/>
      <c r="CGF5" s="735"/>
      <c r="CGG5" s="735"/>
      <c r="CGH5" s="735"/>
      <c r="CGI5" s="735"/>
      <c r="CGJ5" s="735"/>
      <c r="CGK5" s="735"/>
      <c r="CGL5" s="735"/>
      <c r="CGM5" s="735"/>
      <c r="CGN5" s="735"/>
      <c r="CGO5" s="735"/>
      <c r="CGP5" s="735"/>
      <c r="CGQ5" s="735"/>
      <c r="CGR5" s="735"/>
      <c r="CGS5" s="735"/>
      <c r="CGT5" s="735"/>
      <c r="CGU5" s="735"/>
      <c r="CGV5" s="735"/>
      <c r="CGW5" s="735"/>
      <c r="CGX5" s="735"/>
      <c r="CGY5" s="735"/>
      <c r="CGZ5" s="735"/>
      <c r="CHA5" s="735"/>
      <c r="CHB5" s="735"/>
      <c r="CHC5" s="735"/>
      <c r="CHD5" s="735"/>
      <c r="CHE5" s="735"/>
      <c r="CHF5" s="735"/>
      <c r="CHG5" s="735"/>
      <c r="CHH5" s="735"/>
      <c r="CHI5" s="735"/>
      <c r="CHJ5" s="735"/>
      <c r="CHK5" s="735"/>
      <c r="CHL5" s="735"/>
      <c r="CHM5" s="735"/>
      <c r="CHN5" s="735"/>
      <c r="CHO5" s="735"/>
      <c r="CHP5" s="735"/>
      <c r="CHQ5" s="735"/>
      <c r="CHR5" s="735"/>
      <c r="CHS5" s="735"/>
      <c r="CHT5" s="735"/>
      <c r="CHU5" s="735"/>
      <c r="CHV5" s="735"/>
      <c r="CHW5" s="735"/>
      <c r="CHX5" s="735"/>
      <c r="CHY5" s="735"/>
      <c r="CHZ5" s="735"/>
      <c r="CIA5" s="735"/>
      <c r="CIB5" s="735"/>
      <c r="CIC5" s="735"/>
      <c r="CID5" s="735"/>
      <c r="CIE5" s="735"/>
      <c r="CIF5" s="735"/>
      <c r="CIG5" s="735"/>
      <c r="CIH5" s="735"/>
      <c r="CII5" s="735"/>
      <c r="CIJ5" s="735"/>
      <c r="CIK5" s="735"/>
      <c r="CIL5" s="735"/>
      <c r="CIM5" s="735"/>
      <c r="CIN5" s="735"/>
      <c r="CIO5" s="735"/>
      <c r="CIP5" s="735"/>
      <c r="CIQ5" s="735"/>
      <c r="CIR5" s="735"/>
      <c r="CIS5" s="735"/>
      <c r="CIT5" s="735"/>
      <c r="CIU5" s="735"/>
      <c r="CIV5" s="735"/>
      <c r="CIW5" s="735"/>
      <c r="CIX5" s="735"/>
      <c r="CIY5" s="735"/>
      <c r="CIZ5" s="735"/>
      <c r="CJA5" s="735"/>
      <c r="CJB5" s="735"/>
      <c r="CJC5" s="735"/>
      <c r="CJD5" s="735"/>
      <c r="CJE5" s="735"/>
      <c r="CJF5" s="735"/>
      <c r="CJG5" s="735"/>
      <c r="CJH5" s="735"/>
      <c r="CJI5" s="735"/>
      <c r="CJJ5" s="735"/>
      <c r="CJK5" s="735"/>
      <c r="CJL5" s="735"/>
      <c r="CJM5" s="735"/>
      <c r="CJN5" s="735"/>
      <c r="CJO5" s="735"/>
      <c r="CJP5" s="735"/>
      <c r="CJQ5" s="735"/>
      <c r="CJR5" s="735"/>
      <c r="CJS5" s="735"/>
      <c r="CJT5" s="735"/>
      <c r="CJU5" s="735"/>
      <c r="CJV5" s="735"/>
      <c r="CJW5" s="735"/>
      <c r="CJX5" s="735"/>
      <c r="CJY5" s="735"/>
      <c r="CJZ5" s="735"/>
      <c r="CKA5" s="735"/>
      <c r="CKB5" s="735"/>
      <c r="CKC5" s="735"/>
      <c r="CKD5" s="735"/>
      <c r="CKE5" s="735"/>
      <c r="CKF5" s="735"/>
      <c r="CKG5" s="735"/>
      <c r="CKH5" s="735"/>
      <c r="CKI5" s="735"/>
      <c r="CKJ5" s="735"/>
      <c r="CKK5" s="735"/>
      <c r="CKL5" s="735"/>
      <c r="CKM5" s="735"/>
      <c r="CKN5" s="735"/>
      <c r="CKO5" s="735"/>
      <c r="CKP5" s="735"/>
      <c r="CKQ5" s="735"/>
      <c r="CKR5" s="735"/>
      <c r="CKS5" s="735"/>
      <c r="CKT5" s="735"/>
      <c r="CKU5" s="735"/>
      <c r="CKV5" s="735"/>
      <c r="CKW5" s="735"/>
      <c r="CKX5" s="735"/>
      <c r="CKY5" s="735"/>
      <c r="CKZ5" s="735"/>
      <c r="CLA5" s="735"/>
      <c r="CLB5" s="735"/>
      <c r="CLC5" s="735"/>
      <c r="CLD5" s="735"/>
      <c r="CLE5" s="735"/>
      <c r="CLF5" s="735"/>
      <c r="CLG5" s="735"/>
      <c r="CLH5" s="735"/>
      <c r="CLI5" s="735"/>
      <c r="CLJ5" s="735"/>
      <c r="CLK5" s="735"/>
      <c r="CLL5" s="735"/>
      <c r="CLM5" s="735"/>
      <c r="CLN5" s="735"/>
      <c r="CLO5" s="735"/>
      <c r="CLP5" s="735"/>
      <c r="CLQ5" s="735"/>
      <c r="CLR5" s="735"/>
      <c r="CLS5" s="735"/>
      <c r="CLT5" s="735"/>
      <c r="CLU5" s="735"/>
      <c r="CLV5" s="735"/>
      <c r="CLW5" s="735"/>
      <c r="CLX5" s="735"/>
      <c r="CLY5" s="735"/>
      <c r="CLZ5" s="735"/>
      <c r="CMA5" s="735"/>
      <c r="CMB5" s="735"/>
      <c r="CMC5" s="735"/>
      <c r="CMD5" s="735"/>
      <c r="CME5" s="735"/>
      <c r="CMF5" s="735"/>
      <c r="CMG5" s="735"/>
      <c r="CMH5" s="735"/>
      <c r="CMI5" s="735"/>
      <c r="CMJ5" s="735"/>
      <c r="CMK5" s="735"/>
      <c r="CML5" s="735"/>
      <c r="CMM5" s="735"/>
      <c r="CMN5" s="735"/>
      <c r="CMO5" s="735"/>
      <c r="CMP5" s="735"/>
      <c r="CMQ5" s="735"/>
      <c r="CMR5" s="735"/>
      <c r="CMS5" s="735"/>
      <c r="CMT5" s="735"/>
      <c r="CMU5" s="735"/>
      <c r="CMV5" s="735"/>
      <c r="CMW5" s="735"/>
      <c r="CMX5" s="735"/>
      <c r="CMY5" s="735"/>
      <c r="CMZ5" s="735"/>
      <c r="CNA5" s="735"/>
      <c r="CNB5" s="735"/>
      <c r="CNC5" s="735"/>
      <c r="CND5" s="735"/>
      <c r="CNE5" s="735"/>
      <c r="CNF5" s="735"/>
      <c r="CNG5" s="735"/>
      <c r="CNH5" s="735"/>
      <c r="CNI5" s="735"/>
      <c r="CNJ5" s="735"/>
      <c r="CNK5" s="735"/>
      <c r="CNL5" s="735"/>
      <c r="CNM5" s="735"/>
      <c r="CNN5" s="735"/>
      <c r="CNO5" s="735"/>
      <c r="CNP5" s="735"/>
      <c r="CNQ5" s="735"/>
      <c r="CNR5" s="735"/>
      <c r="CNS5" s="735"/>
      <c r="CNT5" s="735"/>
      <c r="CNU5" s="735"/>
      <c r="CNV5" s="735"/>
      <c r="CNW5" s="735"/>
      <c r="CNX5" s="735"/>
      <c r="CNY5" s="735"/>
      <c r="CNZ5" s="735"/>
      <c r="COA5" s="735"/>
      <c r="COB5" s="735"/>
      <c r="COC5" s="735"/>
      <c r="COD5" s="735"/>
      <c r="COE5" s="735"/>
      <c r="COF5" s="735"/>
      <c r="COG5" s="735"/>
      <c r="COH5" s="735"/>
      <c r="COI5" s="735"/>
      <c r="COJ5" s="735"/>
      <c r="COK5" s="735"/>
      <c r="COL5" s="735"/>
      <c r="COM5" s="735"/>
      <c r="CON5" s="735"/>
      <c r="COO5" s="735"/>
      <c r="COP5" s="735"/>
      <c r="COQ5" s="735"/>
      <c r="COR5" s="735"/>
      <c r="COS5" s="735"/>
      <c r="COT5" s="735"/>
      <c r="COU5" s="735"/>
      <c r="COV5" s="735"/>
      <c r="COW5" s="735"/>
      <c r="COX5" s="735"/>
      <c r="COY5" s="735"/>
      <c r="COZ5" s="735"/>
      <c r="CPA5" s="735"/>
      <c r="CPB5" s="735"/>
      <c r="CPC5" s="735"/>
      <c r="CPD5" s="735"/>
      <c r="CPE5" s="735"/>
      <c r="CPF5" s="735"/>
      <c r="CPG5" s="735"/>
      <c r="CPH5" s="735"/>
      <c r="CPI5" s="735"/>
      <c r="CPJ5" s="735"/>
      <c r="CPK5" s="735"/>
      <c r="CPL5" s="735"/>
      <c r="CPM5" s="735"/>
      <c r="CPN5" s="735"/>
      <c r="CPO5" s="735"/>
      <c r="CPP5" s="735"/>
      <c r="CPQ5" s="735"/>
      <c r="CPR5" s="735"/>
      <c r="CPS5" s="735"/>
      <c r="CPT5" s="735"/>
      <c r="CPU5" s="735"/>
      <c r="CPV5" s="735"/>
      <c r="CPW5" s="735"/>
      <c r="CPX5" s="735"/>
      <c r="CPY5" s="735"/>
      <c r="CPZ5" s="735"/>
      <c r="CQA5" s="735"/>
      <c r="CQB5" s="735"/>
      <c r="CQC5" s="735"/>
      <c r="CQD5" s="735"/>
      <c r="CQE5" s="735"/>
      <c r="CQF5" s="735"/>
      <c r="CQG5" s="735"/>
      <c r="CQH5" s="735"/>
      <c r="CQI5" s="735"/>
      <c r="CQJ5" s="735"/>
      <c r="CQK5" s="735"/>
      <c r="CQL5" s="735"/>
      <c r="CQM5" s="735"/>
      <c r="CQN5" s="735"/>
      <c r="CQO5" s="735"/>
      <c r="CQP5" s="735"/>
      <c r="CQQ5" s="735"/>
      <c r="CQR5" s="735"/>
      <c r="CQS5" s="735"/>
      <c r="CQT5" s="735"/>
      <c r="CQU5" s="735"/>
      <c r="CQV5" s="735"/>
      <c r="CQW5" s="735"/>
      <c r="CQX5" s="735"/>
      <c r="CQY5" s="735"/>
      <c r="CQZ5" s="735"/>
      <c r="CRA5" s="735"/>
      <c r="CRB5" s="735"/>
      <c r="CRC5" s="735"/>
      <c r="CRD5" s="735"/>
      <c r="CRE5" s="735"/>
      <c r="CRF5" s="735"/>
      <c r="CRG5" s="735"/>
      <c r="CRH5" s="735"/>
      <c r="CRI5" s="735"/>
      <c r="CRJ5" s="735"/>
      <c r="CRK5" s="735"/>
      <c r="CRL5" s="735"/>
      <c r="CRM5" s="735"/>
      <c r="CRN5" s="735"/>
      <c r="CRO5" s="735"/>
      <c r="CRP5" s="735"/>
      <c r="CRQ5" s="735"/>
      <c r="CRR5" s="735"/>
      <c r="CRS5" s="735"/>
      <c r="CRT5" s="735"/>
      <c r="CRU5" s="735"/>
      <c r="CRV5" s="735"/>
      <c r="CRW5" s="735"/>
      <c r="CRX5" s="735"/>
      <c r="CRY5" s="735"/>
      <c r="CRZ5" s="735"/>
      <c r="CSA5" s="735"/>
      <c r="CSB5" s="735"/>
      <c r="CSC5" s="735"/>
      <c r="CSD5" s="735"/>
      <c r="CSE5" s="735"/>
      <c r="CSF5" s="735"/>
      <c r="CSG5" s="735"/>
      <c r="CSH5" s="735"/>
      <c r="CSI5" s="735"/>
      <c r="CSJ5" s="735"/>
      <c r="CSK5" s="735"/>
      <c r="CSL5" s="735"/>
      <c r="CSM5" s="735"/>
      <c r="CSN5" s="735"/>
      <c r="CSO5" s="735"/>
      <c r="CSP5" s="735"/>
      <c r="CSQ5" s="735"/>
      <c r="CSR5" s="735"/>
      <c r="CSS5" s="735"/>
      <c r="CST5" s="735"/>
      <c r="CSU5" s="735"/>
      <c r="CSV5" s="735"/>
      <c r="CSW5" s="735"/>
      <c r="CSX5" s="735"/>
      <c r="CSY5" s="735"/>
      <c r="CSZ5" s="735"/>
      <c r="CTA5" s="735"/>
      <c r="CTB5" s="735"/>
      <c r="CTC5" s="735"/>
      <c r="CTD5" s="735"/>
      <c r="CTE5" s="735"/>
      <c r="CTF5" s="735"/>
      <c r="CTG5" s="735"/>
      <c r="CTH5" s="735"/>
      <c r="CTI5" s="735"/>
      <c r="CTJ5" s="735"/>
      <c r="CTK5" s="735"/>
      <c r="CTL5" s="735"/>
      <c r="CTM5" s="735"/>
      <c r="CTN5" s="735"/>
      <c r="CTO5" s="735"/>
      <c r="CTP5" s="735"/>
      <c r="CTQ5" s="735"/>
      <c r="CTR5" s="735"/>
      <c r="CTS5" s="735"/>
      <c r="CTT5" s="735"/>
      <c r="CTU5" s="735"/>
      <c r="CTV5" s="735"/>
      <c r="CTW5" s="735"/>
      <c r="CTX5" s="735"/>
      <c r="CTY5" s="735"/>
      <c r="CTZ5" s="735"/>
      <c r="CUA5" s="735"/>
      <c r="CUB5" s="735"/>
      <c r="CUC5" s="735"/>
      <c r="CUD5" s="735"/>
      <c r="CUE5" s="735"/>
      <c r="CUF5" s="735"/>
      <c r="CUG5" s="735"/>
      <c r="CUH5" s="735"/>
      <c r="CUI5" s="735"/>
      <c r="CUJ5" s="735"/>
      <c r="CUK5" s="735"/>
      <c r="CUL5" s="735"/>
      <c r="CUM5" s="735"/>
      <c r="CUN5" s="735"/>
      <c r="CUO5" s="735"/>
      <c r="CUP5" s="735"/>
      <c r="CUQ5" s="735"/>
      <c r="CUR5" s="735"/>
      <c r="CUS5" s="735"/>
      <c r="CUT5" s="735"/>
      <c r="CUU5" s="735"/>
      <c r="CUV5" s="735"/>
      <c r="CUW5" s="735"/>
      <c r="CUX5" s="735"/>
      <c r="CUY5" s="735"/>
      <c r="CUZ5" s="735"/>
      <c r="CVA5" s="735"/>
      <c r="CVB5" s="735"/>
      <c r="CVC5" s="735"/>
      <c r="CVD5" s="735"/>
      <c r="CVE5" s="735"/>
      <c r="CVF5" s="735"/>
      <c r="CVG5" s="735"/>
      <c r="CVH5" s="735"/>
      <c r="CVI5" s="735"/>
      <c r="CVJ5" s="735"/>
      <c r="CVK5" s="735"/>
      <c r="CVL5" s="735"/>
      <c r="CVM5" s="735"/>
      <c r="CVN5" s="735"/>
      <c r="CVO5" s="735"/>
      <c r="CVP5" s="735"/>
      <c r="CVQ5" s="735"/>
      <c r="CVR5" s="735"/>
      <c r="CVS5" s="735"/>
      <c r="CVT5" s="735"/>
      <c r="CVU5" s="735"/>
      <c r="CVV5" s="735"/>
      <c r="CVW5" s="735"/>
      <c r="CVX5" s="735"/>
      <c r="CVY5" s="735"/>
      <c r="CVZ5" s="735"/>
      <c r="CWA5" s="735"/>
      <c r="CWB5" s="735"/>
      <c r="CWC5" s="735"/>
      <c r="CWD5" s="735"/>
      <c r="CWE5" s="735"/>
      <c r="CWF5" s="735"/>
      <c r="CWG5" s="735"/>
      <c r="CWH5" s="735"/>
      <c r="CWI5" s="735"/>
      <c r="CWJ5" s="735"/>
      <c r="CWK5" s="735"/>
      <c r="CWL5" s="735"/>
      <c r="CWM5" s="735"/>
      <c r="CWN5" s="735"/>
      <c r="CWO5" s="735"/>
      <c r="CWP5" s="735"/>
      <c r="CWQ5" s="735"/>
      <c r="CWR5" s="735"/>
      <c r="CWS5" s="735"/>
      <c r="CWT5" s="735"/>
      <c r="CWU5" s="735"/>
      <c r="CWV5" s="735"/>
      <c r="CWW5" s="735"/>
      <c r="CWX5" s="735"/>
      <c r="CWY5" s="735"/>
      <c r="CWZ5" s="735"/>
      <c r="CXA5" s="735"/>
      <c r="CXB5" s="735"/>
      <c r="CXC5" s="735"/>
      <c r="CXD5" s="735"/>
      <c r="CXE5" s="735"/>
      <c r="CXF5" s="735"/>
      <c r="CXG5" s="735"/>
      <c r="CXH5" s="735"/>
      <c r="CXI5" s="735"/>
      <c r="CXJ5" s="735"/>
      <c r="CXK5" s="735"/>
      <c r="CXL5" s="735"/>
      <c r="CXM5" s="735"/>
      <c r="CXN5" s="735"/>
      <c r="CXO5" s="735"/>
      <c r="CXP5" s="735"/>
      <c r="CXQ5" s="735"/>
      <c r="CXR5" s="735"/>
      <c r="CXS5" s="735"/>
      <c r="CXT5" s="735"/>
      <c r="CXU5" s="735"/>
      <c r="CXV5" s="735"/>
      <c r="CXW5" s="735"/>
      <c r="CXX5" s="735"/>
      <c r="CXY5" s="735"/>
      <c r="CXZ5" s="735"/>
      <c r="CYA5" s="735"/>
      <c r="CYB5" s="735"/>
      <c r="CYC5" s="735"/>
      <c r="CYD5" s="735"/>
      <c r="CYE5" s="735"/>
      <c r="CYF5" s="735"/>
      <c r="CYG5" s="735"/>
      <c r="CYH5" s="735"/>
      <c r="CYI5" s="735"/>
      <c r="CYJ5" s="735"/>
      <c r="CYK5" s="735"/>
      <c r="CYL5" s="735"/>
      <c r="CYM5" s="735"/>
      <c r="CYN5" s="735"/>
      <c r="CYO5" s="735"/>
      <c r="CYP5" s="735"/>
      <c r="CYQ5" s="735"/>
      <c r="CYR5" s="735"/>
      <c r="CYS5" s="735"/>
      <c r="CYT5" s="735"/>
      <c r="CYU5" s="735"/>
      <c r="CYV5" s="735"/>
      <c r="CYW5" s="735"/>
      <c r="CYX5" s="735"/>
      <c r="CYY5" s="735"/>
      <c r="CYZ5" s="735"/>
      <c r="CZA5" s="735"/>
      <c r="CZB5" s="735"/>
      <c r="CZC5" s="735"/>
      <c r="CZD5" s="735"/>
      <c r="CZE5" s="735"/>
      <c r="CZF5" s="735"/>
      <c r="CZG5" s="735"/>
      <c r="CZH5" s="735"/>
      <c r="CZI5" s="735"/>
      <c r="CZJ5" s="735"/>
      <c r="CZK5" s="735"/>
      <c r="CZL5" s="735"/>
      <c r="CZM5" s="735"/>
      <c r="CZN5" s="735"/>
      <c r="CZO5" s="735"/>
      <c r="CZP5" s="735"/>
      <c r="CZQ5" s="735"/>
      <c r="CZR5" s="735"/>
      <c r="CZS5" s="735"/>
      <c r="CZT5" s="735"/>
      <c r="CZU5" s="735"/>
      <c r="CZV5" s="735"/>
      <c r="CZW5" s="735"/>
      <c r="CZX5" s="735"/>
      <c r="CZY5" s="735"/>
      <c r="CZZ5" s="735"/>
      <c r="DAA5" s="735"/>
      <c r="DAB5" s="735"/>
      <c r="DAC5" s="735"/>
      <c r="DAD5" s="735"/>
      <c r="DAE5" s="735"/>
      <c r="DAF5" s="735"/>
      <c r="DAG5" s="735"/>
      <c r="DAH5" s="735"/>
      <c r="DAI5" s="735"/>
      <c r="DAJ5" s="735"/>
      <c r="DAK5" s="735"/>
      <c r="DAL5" s="735"/>
      <c r="DAM5" s="735"/>
      <c r="DAN5" s="735"/>
      <c r="DAO5" s="735"/>
      <c r="DAP5" s="735"/>
      <c r="DAQ5" s="735"/>
      <c r="DAR5" s="735"/>
      <c r="DAS5" s="735"/>
      <c r="DAT5" s="735"/>
      <c r="DAU5" s="735"/>
      <c r="DAV5" s="735"/>
      <c r="DAW5" s="735"/>
      <c r="DAX5" s="735"/>
      <c r="DAY5" s="735"/>
      <c r="DAZ5" s="735"/>
      <c r="DBA5" s="735"/>
      <c r="DBB5" s="735"/>
      <c r="DBC5" s="735"/>
      <c r="DBD5" s="735"/>
      <c r="DBE5" s="735"/>
      <c r="DBF5" s="735"/>
      <c r="DBG5" s="735"/>
      <c r="DBH5" s="735"/>
      <c r="DBI5" s="735"/>
      <c r="DBJ5" s="735"/>
      <c r="DBK5" s="735"/>
      <c r="DBL5" s="735"/>
      <c r="DBM5" s="735"/>
      <c r="DBN5" s="735"/>
      <c r="DBO5" s="735"/>
      <c r="DBP5" s="735"/>
      <c r="DBQ5" s="735"/>
      <c r="DBR5" s="735"/>
      <c r="DBS5" s="735"/>
      <c r="DBT5" s="735"/>
      <c r="DBU5" s="735"/>
      <c r="DBV5" s="735"/>
      <c r="DBW5" s="735"/>
      <c r="DBX5" s="735"/>
      <c r="DBY5" s="735"/>
      <c r="DBZ5" s="735"/>
      <c r="DCA5" s="735"/>
      <c r="DCB5" s="735"/>
      <c r="DCC5" s="735"/>
      <c r="DCD5" s="735"/>
      <c r="DCE5" s="735"/>
      <c r="DCF5" s="735"/>
      <c r="DCG5" s="735"/>
      <c r="DCH5" s="735"/>
      <c r="DCI5" s="735"/>
      <c r="DCJ5" s="735"/>
      <c r="DCK5" s="735"/>
      <c r="DCL5" s="735"/>
      <c r="DCM5" s="735"/>
      <c r="DCN5" s="735"/>
      <c r="DCO5" s="735"/>
      <c r="DCP5" s="735"/>
      <c r="DCQ5" s="735"/>
      <c r="DCR5" s="735"/>
      <c r="DCS5" s="735"/>
      <c r="DCT5" s="735"/>
      <c r="DCU5" s="735"/>
      <c r="DCV5" s="735"/>
      <c r="DCW5" s="735"/>
      <c r="DCX5" s="735"/>
      <c r="DCY5" s="735"/>
      <c r="DCZ5" s="735"/>
      <c r="DDA5" s="735"/>
      <c r="DDB5" s="735"/>
      <c r="DDC5" s="735"/>
      <c r="DDD5" s="735"/>
      <c r="DDE5" s="735"/>
      <c r="DDF5" s="735"/>
      <c r="DDG5" s="735"/>
      <c r="DDH5" s="735"/>
      <c r="DDI5" s="735"/>
      <c r="DDJ5" s="735"/>
      <c r="DDK5" s="735"/>
      <c r="DDL5" s="735"/>
      <c r="DDM5" s="735"/>
      <c r="DDN5" s="735"/>
      <c r="DDO5" s="735"/>
      <c r="DDP5" s="735"/>
      <c r="DDQ5" s="735"/>
      <c r="DDR5" s="735"/>
      <c r="DDS5" s="735"/>
      <c r="DDT5" s="735"/>
      <c r="DDU5" s="735"/>
      <c r="DDV5" s="735"/>
      <c r="DDW5" s="735"/>
      <c r="DDX5" s="735"/>
      <c r="DDY5" s="735"/>
      <c r="DDZ5" s="735"/>
      <c r="DEA5" s="735"/>
      <c r="DEB5" s="735"/>
      <c r="DEC5" s="735"/>
      <c r="DED5" s="735"/>
      <c r="DEE5" s="735"/>
      <c r="DEF5" s="735"/>
      <c r="DEG5" s="735"/>
      <c r="DEH5" s="735"/>
      <c r="DEI5" s="735"/>
      <c r="DEJ5" s="735"/>
      <c r="DEK5" s="735"/>
      <c r="DEL5" s="735"/>
      <c r="DEM5" s="735"/>
      <c r="DEN5" s="735"/>
      <c r="DEO5" s="735"/>
      <c r="DEP5" s="735"/>
      <c r="DEQ5" s="735"/>
      <c r="DER5" s="735"/>
      <c r="DES5" s="735"/>
      <c r="DET5" s="735"/>
      <c r="DEU5" s="735"/>
      <c r="DEV5" s="735"/>
      <c r="DEW5" s="735"/>
      <c r="DEX5" s="735"/>
      <c r="DEY5" s="735"/>
      <c r="DEZ5" s="735"/>
      <c r="DFA5" s="735"/>
      <c r="DFB5" s="735"/>
      <c r="DFC5" s="735"/>
      <c r="DFD5" s="735"/>
      <c r="DFE5" s="735"/>
      <c r="DFF5" s="735"/>
      <c r="DFG5" s="735"/>
      <c r="DFH5" s="735"/>
      <c r="DFI5" s="735"/>
      <c r="DFJ5" s="735"/>
      <c r="DFK5" s="735"/>
      <c r="DFL5" s="735"/>
      <c r="DFM5" s="735"/>
      <c r="DFN5" s="735"/>
      <c r="DFO5" s="735"/>
      <c r="DFP5" s="735"/>
      <c r="DFQ5" s="735"/>
      <c r="DFR5" s="735"/>
      <c r="DFS5" s="735"/>
      <c r="DFT5" s="735"/>
      <c r="DFU5" s="735"/>
      <c r="DFV5" s="735"/>
      <c r="DFW5" s="735"/>
      <c r="DFX5" s="735"/>
      <c r="DFY5" s="735"/>
      <c r="DFZ5" s="735"/>
      <c r="DGA5" s="735"/>
      <c r="DGB5" s="735"/>
      <c r="DGC5" s="735"/>
      <c r="DGD5" s="735"/>
      <c r="DGE5" s="735"/>
      <c r="DGF5" s="735"/>
      <c r="DGG5" s="735"/>
      <c r="DGH5" s="735"/>
      <c r="DGI5" s="735"/>
      <c r="DGJ5" s="735"/>
      <c r="DGK5" s="735"/>
      <c r="DGL5" s="735"/>
      <c r="DGM5" s="735"/>
      <c r="DGN5" s="735"/>
      <c r="DGO5" s="735"/>
      <c r="DGP5" s="735"/>
      <c r="DGQ5" s="735"/>
      <c r="DGR5" s="735"/>
      <c r="DGS5" s="735"/>
      <c r="DGT5" s="735"/>
      <c r="DGU5" s="735"/>
      <c r="DGV5" s="735"/>
      <c r="DGW5" s="735"/>
      <c r="DGX5" s="735"/>
      <c r="DGY5" s="735"/>
      <c r="DGZ5" s="735"/>
      <c r="DHA5" s="735"/>
      <c r="DHB5" s="735"/>
      <c r="DHC5" s="735"/>
      <c r="DHD5" s="735"/>
      <c r="DHE5" s="735"/>
      <c r="DHF5" s="735"/>
      <c r="DHG5" s="735"/>
      <c r="DHH5" s="735"/>
      <c r="DHI5" s="735"/>
      <c r="DHJ5" s="735"/>
      <c r="DHK5" s="735"/>
      <c r="DHL5" s="735"/>
      <c r="DHM5" s="735"/>
      <c r="DHN5" s="735"/>
      <c r="DHO5" s="735"/>
      <c r="DHP5" s="735"/>
      <c r="DHQ5" s="735"/>
      <c r="DHR5" s="735"/>
      <c r="DHS5" s="735"/>
      <c r="DHT5" s="735"/>
      <c r="DHU5" s="735"/>
      <c r="DHV5" s="735"/>
      <c r="DHW5" s="735"/>
      <c r="DHX5" s="735"/>
      <c r="DHY5" s="735"/>
      <c r="DHZ5" s="735"/>
      <c r="DIA5" s="735"/>
      <c r="DIB5" s="735"/>
      <c r="DIC5" s="735"/>
      <c r="DID5" s="735"/>
      <c r="DIE5" s="735"/>
      <c r="DIF5" s="735"/>
      <c r="DIG5" s="735"/>
      <c r="DIH5" s="735"/>
      <c r="DII5" s="735"/>
      <c r="DIJ5" s="735"/>
      <c r="DIK5" s="735"/>
      <c r="DIL5" s="735"/>
      <c r="DIM5" s="735"/>
      <c r="DIN5" s="735"/>
      <c r="DIO5" s="735"/>
      <c r="DIP5" s="735"/>
      <c r="DIQ5" s="735"/>
      <c r="DIR5" s="735"/>
      <c r="DIS5" s="735"/>
      <c r="DIT5" s="735"/>
      <c r="DIU5" s="735"/>
      <c r="DIV5" s="735"/>
      <c r="DIW5" s="735"/>
      <c r="DIX5" s="735"/>
      <c r="DIY5" s="735"/>
      <c r="DIZ5" s="735"/>
      <c r="DJA5" s="735"/>
      <c r="DJB5" s="735"/>
      <c r="DJC5" s="735"/>
      <c r="DJD5" s="735"/>
      <c r="DJE5" s="735"/>
      <c r="DJF5" s="735"/>
      <c r="DJG5" s="735"/>
      <c r="DJH5" s="735"/>
      <c r="DJI5" s="735"/>
      <c r="DJJ5" s="735"/>
      <c r="DJK5" s="735"/>
      <c r="DJL5" s="735"/>
      <c r="DJM5" s="735"/>
      <c r="DJN5" s="735"/>
      <c r="DJO5" s="735"/>
      <c r="DJP5" s="735"/>
      <c r="DJQ5" s="735"/>
      <c r="DJR5" s="735"/>
      <c r="DJS5" s="735"/>
      <c r="DJT5" s="735"/>
      <c r="DJU5" s="735"/>
      <c r="DJV5" s="735"/>
      <c r="DJW5" s="735"/>
      <c r="DJX5" s="735"/>
      <c r="DJY5" s="735"/>
      <c r="DJZ5" s="735"/>
      <c r="DKA5" s="735"/>
      <c r="DKB5" s="735"/>
      <c r="DKC5" s="735"/>
      <c r="DKD5" s="735"/>
      <c r="DKE5" s="735"/>
      <c r="DKF5" s="735"/>
      <c r="DKG5" s="735"/>
      <c r="DKH5" s="735"/>
      <c r="DKI5" s="735"/>
      <c r="DKJ5" s="735"/>
      <c r="DKK5" s="735"/>
      <c r="DKL5" s="735"/>
      <c r="DKM5" s="735"/>
      <c r="DKN5" s="735"/>
      <c r="DKO5" s="735"/>
      <c r="DKP5" s="735"/>
      <c r="DKQ5" s="735"/>
      <c r="DKR5" s="735"/>
      <c r="DKS5" s="735"/>
      <c r="DKT5" s="735"/>
      <c r="DKU5" s="735"/>
      <c r="DKV5" s="735"/>
      <c r="DKW5" s="735"/>
      <c r="DKX5" s="735"/>
      <c r="DKY5" s="735"/>
      <c r="DKZ5" s="735"/>
      <c r="DLA5" s="735"/>
      <c r="DLB5" s="735"/>
      <c r="DLC5" s="735"/>
      <c r="DLD5" s="735"/>
      <c r="DLE5" s="735"/>
      <c r="DLF5" s="735"/>
      <c r="DLG5" s="735"/>
      <c r="DLH5" s="735"/>
      <c r="DLI5" s="735"/>
      <c r="DLJ5" s="735"/>
      <c r="DLK5" s="735"/>
      <c r="DLL5" s="735"/>
      <c r="DLM5" s="735"/>
      <c r="DLN5" s="735"/>
      <c r="DLO5" s="735"/>
      <c r="DLP5" s="735"/>
      <c r="DLQ5" s="735"/>
      <c r="DLR5" s="735"/>
      <c r="DLS5" s="735"/>
      <c r="DLT5" s="735"/>
      <c r="DLU5" s="735"/>
      <c r="DLV5" s="735"/>
      <c r="DLW5" s="735"/>
      <c r="DLX5" s="735"/>
      <c r="DLY5" s="735"/>
      <c r="DLZ5" s="735"/>
      <c r="DMA5" s="735"/>
      <c r="DMB5" s="735"/>
      <c r="DMC5" s="735"/>
      <c r="DMD5" s="735"/>
      <c r="DME5" s="735"/>
      <c r="DMF5" s="735"/>
      <c r="DMG5" s="735"/>
      <c r="DMH5" s="735"/>
      <c r="DMI5" s="735"/>
      <c r="DMJ5" s="735"/>
      <c r="DMK5" s="735"/>
      <c r="DML5" s="735"/>
      <c r="DMM5" s="735"/>
      <c r="DMN5" s="735"/>
      <c r="DMO5" s="735"/>
      <c r="DMP5" s="735"/>
      <c r="DMQ5" s="735"/>
      <c r="DMR5" s="735"/>
      <c r="DMS5" s="735"/>
      <c r="DMT5" s="735"/>
      <c r="DMU5" s="735"/>
      <c r="DMV5" s="735"/>
      <c r="DMW5" s="735"/>
      <c r="DMX5" s="735"/>
      <c r="DMY5" s="735"/>
      <c r="DMZ5" s="735"/>
      <c r="DNA5" s="735"/>
      <c r="DNB5" s="735"/>
      <c r="DNC5" s="735"/>
      <c r="DND5" s="735"/>
      <c r="DNE5" s="735"/>
      <c r="DNF5" s="735"/>
      <c r="DNG5" s="735"/>
      <c r="DNH5" s="735"/>
      <c r="DNI5" s="735"/>
      <c r="DNJ5" s="735"/>
      <c r="DNK5" s="735"/>
      <c r="DNL5" s="735"/>
      <c r="DNM5" s="735"/>
      <c r="DNN5" s="735"/>
      <c r="DNO5" s="735"/>
      <c r="DNP5" s="735"/>
      <c r="DNQ5" s="735"/>
      <c r="DNR5" s="735"/>
      <c r="DNS5" s="735"/>
      <c r="DNT5" s="735"/>
      <c r="DNU5" s="735"/>
      <c r="DNV5" s="735"/>
      <c r="DNW5" s="735"/>
      <c r="DNX5" s="735"/>
      <c r="DNY5" s="735"/>
      <c r="DNZ5" s="735"/>
      <c r="DOA5" s="735"/>
      <c r="DOB5" s="735"/>
      <c r="DOC5" s="735"/>
      <c r="DOD5" s="735"/>
      <c r="DOE5" s="735"/>
      <c r="DOF5" s="735"/>
      <c r="DOG5" s="735"/>
      <c r="DOH5" s="735"/>
      <c r="DOI5" s="735"/>
      <c r="DOJ5" s="735"/>
      <c r="DOK5" s="735"/>
      <c r="DOL5" s="735"/>
      <c r="DOM5" s="735"/>
      <c r="DON5" s="735"/>
      <c r="DOO5" s="735"/>
      <c r="DOP5" s="735"/>
      <c r="DOQ5" s="735"/>
      <c r="DOR5" s="735"/>
      <c r="DOS5" s="735"/>
      <c r="DOT5" s="735"/>
      <c r="DOU5" s="735"/>
      <c r="DOV5" s="735"/>
      <c r="DOW5" s="735"/>
      <c r="DOX5" s="735"/>
      <c r="DOY5" s="735"/>
      <c r="DOZ5" s="735"/>
      <c r="DPA5" s="735"/>
      <c r="DPB5" s="735"/>
      <c r="DPC5" s="735"/>
      <c r="DPD5" s="735"/>
      <c r="DPE5" s="735"/>
      <c r="DPF5" s="735"/>
      <c r="DPG5" s="735"/>
      <c r="DPH5" s="735"/>
      <c r="DPI5" s="735"/>
      <c r="DPJ5" s="735"/>
      <c r="DPK5" s="735"/>
      <c r="DPL5" s="735"/>
      <c r="DPM5" s="735"/>
      <c r="DPN5" s="735"/>
      <c r="DPO5" s="735"/>
      <c r="DPP5" s="735"/>
      <c r="DPQ5" s="735"/>
      <c r="DPR5" s="735"/>
      <c r="DPS5" s="735"/>
      <c r="DPT5" s="735"/>
      <c r="DPU5" s="735"/>
      <c r="DPV5" s="735"/>
      <c r="DPW5" s="735"/>
      <c r="DPX5" s="735"/>
      <c r="DPY5" s="735"/>
      <c r="DPZ5" s="735"/>
      <c r="DQA5" s="735"/>
      <c r="DQB5" s="735"/>
      <c r="DQC5" s="735"/>
      <c r="DQD5" s="735"/>
      <c r="DQE5" s="735"/>
      <c r="DQF5" s="735"/>
      <c r="DQG5" s="735"/>
      <c r="DQH5" s="735"/>
      <c r="DQI5" s="735"/>
      <c r="DQJ5" s="735"/>
      <c r="DQK5" s="735"/>
      <c r="DQL5" s="735"/>
      <c r="DQM5" s="735"/>
      <c r="DQN5" s="735"/>
      <c r="DQO5" s="735"/>
      <c r="DQP5" s="735"/>
      <c r="DQQ5" s="735"/>
      <c r="DQR5" s="735"/>
      <c r="DQS5" s="735"/>
      <c r="DQT5" s="735"/>
      <c r="DQU5" s="735"/>
      <c r="DQV5" s="735"/>
      <c r="DQW5" s="735"/>
      <c r="DQX5" s="735"/>
      <c r="DQY5" s="735"/>
      <c r="DQZ5" s="735"/>
      <c r="DRA5" s="735"/>
      <c r="DRB5" s="735"/>
      <c r="DRC5" s="735"/>
      <c r="DRD5" s="735"/>
      <c r="DRE5" s="735"/>
      <c r="DRF5" s="735"/>
      <c r="DRG5" s="735"/>
      <c r="DRH5" s="735"/>
      <c r="DRI5" s="735"/>
      <c r="DRJ5" s="735"/>
      <c r="DRK5" s="735"/>
      <c r="DRL5" s="735"/>
      <c r="DRM5" s="735"/>
      <c r="DRN5" s="735"/>
      <c r="DRO5" s="735"/>
      <c r="DRP5" s="735"/>
      <c r="DRQ5" s="735"/>
      <c r="DRR5" s="735"/>
      <c r="DRS5" s="735"/>
      <c r="DRT5" s="735"/>
      <c r="DRU5" s="735"/>
      <c r="DRV5" s="735"/>
      <c r="DRW5" s="735"/>
      <c r="DRX5" s="735"/>
      <c r="DRY5" s="735"/>
      <c r="DRZ5" s="735"/>
      <c r="DSA5" s="735"/>
      <c r="DSB5" s="735"/>
      <c r="DSC5" s="735"/>
      <c r="DSD5" s="735"/>
      <c r="DSE5" s="735"/>
      <c r="DSF5" s="735"/>
      <c r="DSG5" s="735"/>
      <c r="DSH5" s="735"/>
      <c r="DSI5" s="735"/>
      <c r="DSJ5" s="735"/>
      <c r="DSK5" s="735"/>
      <c r="DSL5" s="735"/>
      <c r="DSM5" s="735"/>
      <c r="DSN5" s="735"/>
      <c r="DSO5" s="735"/>
      <c r="DSP5" s="735"/>
      <c r="DSQ5" s="735"/>
      <c r="DSR5" s="735"/>
      <c r="DSS5" s="735"/>
      <c r="DST5" s="735"/>
      <c r="DSU5" s="735"/>
      <c r="DSV5" s="735"/>
      <c r="DSW5" s="735"/>
      <c r="DSX5" s="735"/>
      <c r="DSY5" s="735"/>
      <c r="DSZ5" s="735"/>
      <c r="DTA5" s="735"/>
      <c r="DTB5" s="735"/>
      <c r="DTC5" s="735"/>
      <c r="DTD5" s="735"/>
      <c r="DTE5" s="735"/>
      <c r="DTF5" s="735"/>
      <c r="DTG5" s="735"/>
      <c r="DTH5" s="735"/>
      <c r="DTI5" s="735"/>
      <c r="DTJ5" s="735"/>
      <c r="DTK5" s="735"/>
      <c r="DTL5" s="735"/>
      <c r="DTM5" s="735"/>
      <c r="DTN5" s="735"/>
      <c r="DTO5" s="735"/>
      <c r="DTP5" s="735"/>
      <c r="DTQ5" s="735"/>
      <c r="DTR5" s="735"/>
      <c r="DTS5" s="735"/>
      <c r="DTT5" s="735"/>
      <c r="DTU5" s="735"/>
      <c r="DTV5" s="735"/>
      <c r="DTW5" s="735"/>
      <c r="DTX5" s="735"/>
      <c r="DTY5" s="735"/>
      <c r="DTZ5" s="735"/>
      <c r="DUA5" s="735"/>
      <c r="DUB5" s="735"/>
      <c r="DUC5" s="735"/>
      <c r="DUD5" s="735"/>
      <c r="DUE5" s="735"/>
      <c r="DUF5" s="735"/>
      <c r="DUG5" s="735"/>
      <c r="DUH5" s="735"/>
      <c r="DUI5" s="735"/>
      <c r="DUJ5" s="735"/>
      <c r="DUK5" s="735"/>
      <c r="DUL5" s="735"/>
      <c r="DUM5" s="735"/>
      <c r="DUN5" s="735"/>
      <c r="DUO5" s="735"/>
      <c r="DUP5" s="735"/>
      <c r="DUQ5" s="735"/>
      <c r="DUR5" s="735"/>
      <c r="DUS5" s="735"/>
      <c r="DUT5" s="735"/>
      <c r="DUU5" s="735"/>
      <c r="DUV5" s="735"/>
      <c r="DUW5" s="735"/>
      <c r="DUX5" s="735"/>
      <c r="DUY5" s="735"/>
      <c r="DUZ5" s="735"/>
      <c r="DVA5" s="735"/>
      <c r="DVB5" s="735"/>
      <c r="DVC5" s="735"/>
      <c r="DVD5" s="735"/>
      <c r="DVE5" s="735"/>
      <c r="DVF5" s="735"/>
      <c r="DVG5" s="735"/>
      <c r="DVH5" s="735"/>
      <c r="DVI5" s="735"/>
      <c r="DVJ5" s="735"/>
      <c r="DVK5" s="735"/>
      <c r="DVL5" s="735"/>
      <c r="DVM5" s="735"/>
      <c r="DVN5" s="735"/>
      <c r="DVO5" s="735"/>
      <c r="DVP5" s="735"/>
      <c r="DVQ5" s="735"/>
      <c r="DVR5" s="735"/>
      <c r="DVS5" s="735"/>
      <c r="DVT5" s="735"/>
      <c r="DVU5" s="735"/>
      <c r="DVV5" s="735"/>
      <c r="DVW5" s="735"/>
      <c r="DVX5" s="735"/>
      <c r="DVY5" s="735"/>
      <c r="DVZ5" s="735"/>
      <c r="DWA5" s="735"/>
      <c r="DWB5" s="735"/>
      <c r="DWC5" s="735"/>
      <c r="DWD5" s="735"/>
      <c r="DWE5" s="735"/>
      <c r="DWF5" s="735"/>
      <c r="DWG5" s="735"/>
      <c r="DWH5" s="735"/>
      <c r="DWI5" s="735"/>
      <c r="DWJ5" s="735"/>
      <c r="DWK5" s="735"/>
      <c r="DWL5" s="735"/>
      <c r="DWM5" s="735"/>
      <c r="DWN5" s="735"/>
      <c r="DWO5" s="735"/>
      <c r="DWP5" s="735"/>
      <c r="DWQ5" s="735"/>
      <c r="DWR5" s="735"/>
      <c r="DWS5" s="735"/>
      <c r="DWT5" s="735"/>
      <c r="DWU5" s="735"/>
      <c r="DWV5" s="735"/>
      <c r="DWW5" s="735"/>
      <c r="DWX5" s="735"/>
      <c r="DWY5" s="735"/>
      <c r="DWZ5" s="735"/>
      <c r="DXA5" s="735"/>
      <c r="DXB5" s="735"/>
      <c r="DXC5" s="735"/>
      <c r="DXD5" s="735"/>
      <c r="DXE5" s="735"/>
      <c r="DXF5" s="735"/>
      <c r="DXG5" s="735"/>
      <c r="DXH5" s="735"/>
      <c r="DXI5" s="735"/>
      <c r="DXJ5" s="735"/>
      <c r="DXK5" s="735"/>
      <c r="DXL5" s="735"/>
      <c r="DXM5" s="735"/>
      <c r="DXN5" s="735"/>
      <c r="DXO5" s="735"/>
      <c r="DXP5" s="735"/>
      <c r="DXQ5" s="735"/>
      <c r="DXR5" s="735"/>
      <c r="DXS5" s="735"/>
      <c r="DXT5" s="735"/>
      <c r="DXU5" s="735"/>
      <c r="DXV5" s="735"/>
      <c r="DXW5" s="735"/>
      <c r="DXX5" s="735"/>
      <c r="DXY5" s="735"/>
      <c r="DXZ5" s="735"/>
      <c r="DYA5" s="735"/>
      <c r="DYB5" s="735"/>
      <c r="DYC5" s="735"/>
      <c r="DYD5" s="735"/>
      <c r="DYE5" s="735"/>
      <c r="DYF5" s="735"/>
      <c r="DYG5" s="735"/>
      <c r="DYH5" s="735"/>
      <c r="DYI5" s="735"/>
      <c r="DYJ5" s="735"/>
      <c r="DYK5" s="735"/>
      <c r="DYL5" s="735"/>
      <c r="DYM5" s="735"/>
      <c r="DYN5" s="735"/>
      <c r="DYO5" s="735"/>
      <c r="DYP5" s="735"/>
      <c r="DYQ5" s="735"/>
      <c r="DYR5" s="735"/>
      <c r="DYS5" s="735"/>
      <c r="DYT5" s="735"/>
      <c r="DYU5" s="735"/>
      <c r="DYV5" s="735"/>
      <c r="DYW5" s="735"/>
      <c r="DYX5" s="735"/>
      <c r="DYY5" s="735"/>
      <c r="DYZ5" s="735"/>
      <c r="DZA5" s="735"/>
      <c r="DZB5" s="735"/>
      <c r="DZC5" s="735"/>
      <c r="DZD5" s="735"/>
      <c r="DZE5" s="735"/>
      <c r="DZF5" s="735"/>
      <c r="DZG5" s="735"/>
      <c r="DZH5" s="735"/>
      <c r="DZI5" s="735"/>
      <c r="DZJ5" s="735"/>
      <c r="DZK5" s="735"/>
      <c r="DZL5" s="735"/>
      <c r="DZM5" s="735"/>
      <c r="DZN5" s="735"/>
      <c r="DZO5" s="735"/>
      <c r="DZP5" s="735"/>
      <c r="DZQ5" s="735"/>
      <c r="DZR5" s="735"/>
      <c r="DZS5" s="735"/>
      <c r="DZT5" s="735"/>
      <c r="DZU5" s="735"/>
      <c r="DZV5" s="735"/>
      <c r="DZW5" s="735"/>
      <c r="DZX5" s="735"/>
      <c r="DZY5" s="735"/>
      <c r="DZZ5" s="735"/>
      <c r="EAA5" s="735"/>
      <c r="EAB5" s="735"/>
      <c r="EAC5" s="735"/>
      <c r="EAD5" s="735"/>
      <c r="EAE5" s="735"/>
      <c r="EAF5" s="735"/>
      <c r="EAG5" s="735"/>
      <c r="EAH5" s="735"/>
      <c r="EAI5" s="735"/>
      <c r="EAJ5" s="735"/>
      <c r="EAK5" s="735"/>
      <c r="EAL5" s="735"/>
      <c r="EAM5" s="735"/>
      <c r="EAN5" s="735"/>
      <c r="EAO5" s="735"/>
      <c r="EAP5" s="735"/>
      <c r="EAQ5" s="735"/>
      <c r="EAR5" s="735"/>
      <c r="EAS5" s="735"/>
      <c r="EAT5" s="735"/>
      <c r="EAU5" s="735"/>
      <c r="EAV5" s="735"/>
      <c r="EAW5" s="735"/>
      <c r="EAX5" s="735"/>
      <c r="EAY5" s="735"/>
      <c r="EAZ5" s="735"/>
      <c r="EBA5" s="735"/>
      <c r="EBB5" s="735"/>
      <c r="EBC5" s="735"/>
      <c r="EBD5" s="735"/>
      <c r="EBE5" s="735"/>
      <c r="EBF5" s="735"/>
      <c r="EBG5" s="735"/>
      <c r="EBH5" s="735"/>
      <c r="EBI5" s="735"/>
      <c r="EBJ5" s="735"/>
      <c r="EBK5" s="735"/>
      <c r="EBL5" s="735"/>
      <c r="EBM5" s="735"/>
      <c r="EBN5" s="735"/>
      <c r="EBO5" s="735"/>
      <c r="EBP5" s="735"/>
      <c r="EBQ5" s="735"/>
      <c r="EBR5" s="735"/>
      <c r="EBS5" s="735"/>
      <c r="EBT5" s="735"/>
      <c r="EBU5" s="735"/>
      <c r="EBV5" s="735"/>
      <c r="EBW5" s="735"/>
      <c r="EBX5" s="735"/>
      <c r="EBY5" s="735"/>
      <c r="EBZ5" s="735"/>
      <c r="ECA5" s="735"/>
      <c r="ECB5" s="735"/>
      <c r="ECC5" s="735"/>
      <c r="ECD5" s="735"/>
      <c r="ECE5" s="735"/>
      <c r="ECF5" s="735"/>
      <c r="ECG5" s="735"/>
      <c r="ECH5" s="735"/>
      <c r="ECI5" s="735"/>
      <c r="ECJ5" s="735"/>
      <c r="ECK5" s="735"/>
      <c r="ECL5" s="735"/>
      <c r="ECM5" s="735"/>
      <c r="ECN5" s="735"/>
      <c r="ECO5" s="735"/>
      <c r="ECP5" s="735"/>
      <c r="ECQ5" s="735"/>
      <c r="ECR5" s="735"/>
      <c r="ECS5" s="735"/>
      <c r="ECT5" s="735"/>
      <c r="ECU5" s="735"/>
      <c r="ECV5" s="735"/>
      <c r="ECW5" s="735"/>
      <c r="ECX5" s="735"/>
      <c r="ECY5" s="735"/>
      <c r="ECZ5" s="735"/>
      <c r="EDA5" s="735"/>
      <c r="EDB5" s="735"/>
      <c r="EDC5" s="735"/>
      <c r="EDD5" s="735"/>
      <c r="EDE5" s="735"/>
      <c r="EDF5" s="735"/>
      <c r="EDG5" s="735"/>
      <c r="EDH5" s="735"/>
      <c r="EDI5" s="735"/>
      <c r="EDJ5" s="735"/>
      <c r="EDK5" s="735"/>
      <c r="EDL5" s="735"/>
      <c r="EDM5" s="735"/>
      <c r="EDN5" s="735"/>
      <c r="EDO5" s="735"/>
      <c r="EDP5" s="735"/>
      <c r="EDQ5" s="735"/>
      <c r="EDR5" s="735"/>
      <c r="EDS5" s="735"/>
      <c r="EDT5" s="735"/>
      <c r="EDU5" s="735"/>
      <c r="EDV5" s="735"/>
      <c r="EDW5" s="735"/>
      <c r="EDX5" s="735"/>
      <c r="EDY5" s="735"/>
      <c r="EDZ5" s="735"/>
      <c r="EEA5" s="735"/>
      <c r="EEB5" s="735"/>
      <c r="EEC5" s="735"/>
      <c r="EED5" s="735"/>
      <c r="EEE5" s="735"/>
      <c r="EEF5" s="735"/>
      <c r="EEG5" s="735"/>
      <c r="EEH5" s="735"/>
      <c r="EEI5" s="735"/>
      <c r="EEJ5" s="735"/>
      <c r="EEK5" s="735"/>
      <c r="EEL5" s="735"/>
      <c r="EEM5" s="735"/>
      <c r="EEN5" s="735"/>
      <c r="EEO5" s="735"/>
      <c r="EEP5" s="735"/>
      <c r="EEQ5" s="735"/>
      <c r="EER5" s="735"/>
      <c r="EES5" s="735"/>
      <c r="EET5" s="735"/>
      <c r="EEU5" s="735"/>
      <c r="EEV5" s="735"/>
      <c r="EEW5" s="735"/>
      <c r="EEX5" s="735"/>
      <c r="EEY5" s="735"/>
      <c r="EEZ5" s="735"/>
      <c r="EFA5" s="735"/>
      <c r="EFB5" s="735"/>
      <c r="EFC5" s="735"/>
      <c r="EFD5" s="735"/>
      <c r="EFE5" s="735"/>
      <c r="EFF5" s="735"/>
      <c r="EFG5" s="735"/>
      <c r="EFH5" s="735"/>
      <c r="EFI5" s="735"/>
      <c r="EFJ5" s="735"/>
      <c r="EFK5" s="735"/>
      <c r="EFL5" s="735"/>
      <c r="EFM5" s="735"/>
      <c r="EFN5" s="735"/>
      <c r="EFO5" s="735"/>
      <c r="EFP5" s="735"/>
      <c r="EFQ5" s="735"/>
      <c r="EFR5" s="735"/>
      <c r="EFS5" s="735"/>
      <c r="EFT5" s="735"/>
      <c r="EFU5" s="735"/>
      <c r="EFV5" s="735"/>
      <c r="EFW5" s="735"/>
      <c r="EFX5" s="735"/>
      <c r="EFY5" s="735"/>
      <c r="EFZ5" s="735"/>
      <c r="EGA5" s="735"/>
      <c r="EGB5" s="735"/>
      <c r="EGC5" s="735"/>
      <c r="EGD5" s="735"/>
      <c r="EGE5" s="735"/>
      <c r="EGF5" s="735"/>
      <c r="EGG5" s="735"/>
      <c r="EGH5" s="735"/>
      <c r="EGI5" s="735"/>
      <c r="EGJ5" s="735"/>
      <c r="EGK5" s="735"/>
      <c r="EGL5" s="735"/>
      <c r="EGM5" s="735"/>
      <c r="EGN5" s="735"/>
      <c r="EGO5" s="735"/>
      <c r="EGP5" s="735"/>
      <c r="EGQ5" s="735"/>
      <c r="EGR5" s="735"/>
      <c r="EGS5" s="735"/>
      <c r="EGT5" s="735"/>
      <c r="EGU5" s="735"/>
      <c r="EGV5" s="735"/>
      <c r="EGW5" s="735"/>
      <c r="EGX5" s="735"/>
      <c r="EGY5" s="735"/>
      <c r="EGZ5" s="735"/>
      <c r="EHA5" s="735"/>
      <c r="EHB5" s="735"/>
      <c r="EHC5" s="735"/>
      <c r="EHD5" s="735"/>
      <c r="EHE5" s="735"/>
      <c r="EHF5" s="735"/>
      <c r="EHG5" s="735"/>
      <c r="EHH5" s="735"/>
      <c r="EHI5" s="735"/>
      <c r="EHJ5" s="735"/>
      <c r="EHK5" s="735"/>
      <c r="EHL5" s="735"/>
      <c r="EHM5" s="735"/>
      <c r="EHN5" s="735"/>
      <c r="EHO5" s="735"/>
      <c r="EHP5" s="735"/>
      <c r="EHQ5" s="735"/>
      <c r="EHR5" s="735"/>
      <c r="EHS5" s="735"/>
      <c r="EHT5" s="735"/>
      <c r="EHU5" s="735"/>
      <c r="EHV5" s="735"/>
      <c r="EHW5" s="735"/>
      <c r="EHX5" s="735"/>
      <c r="EHY5" s="735"/>
      <c r="EHZ5" s="735"/>
      <c r="EIA5" s="735"/>
      <c r="EIB5" s="735"/>
      <c r="EIC5" s="735"/>
      <c r="EID5" s="735"/>
      <c r="EIE5" s="735"/>
      <c r="EIF5" s="735"/>
      <c r="EIG5" s="735"/>
      <c r="EIH5" s="735"/>
      <c r="EII5" s="735"/>
      <c r="EIJ5" s="735"/>
      <c r="EIK5" s="735"/>
      <c r="EIL5" s="735"/>
      <c r="EIM5" s="735"/>
      <c r="EIN5" s="735"/>
      <c r="EIO5" s="735"/>
      <c r="EIP5" s="735"/>
      <c r="EIQ5" s="735"/>
      <c r="EIR5" s="735"/>
      <c r="EIS5" s="735"/>
      <c r="EIT5" s="735"/>
      <c r="EIU5" s="735"/>
      <c r="EIV5" s="735"/>
      <c r="EIW5" s="735"/>
      <c r="EIX5" s="735"/>
      <c r="EIY5" s="735"/>
      <c r="EIZ5" s="735"/>
      <c r="EJA5" s="735"/>
      <c r="EJB5" s="735"/>
      <c r="EJC5" s="735"/>
      <c r="EJD5" s="735"/>
      <c r="EJE5" s="735"/>
      <c r="EJF5" s="735"/>
      <c r="EJG5" s="735"/>
      <c r="EJH5" s="735"/>
      <c r="EJI5" s="735"/>
      <c r="EJJ5" s="735"/>
      <c r="EJK5" s="735"/>
      <c r="EJL5" s="735"/>
      <c r="EJM5" s="735"/>
      <c r="EJN5" s="735"/>
      <c r="EJO5" s="735"/>
      <c r="EJP5" s="735"/>
      <c r="EJQ5" s="735"/>
      <c r="EJR5" s="735"/>
      <c r="EJS5" s="735"/>
      <c r="EJT5" s="735"/>
      <c r="EJU5" s="735"/>
      <c r="EJV5" s="735"/>
      <c r="EJW5" s="735"/>
      <c r="EJX5" s="735"/>
      <c r="EJY5" s="735"/>
      <c r="EJZ5" s="735"/>
      <c r="EKA5" s="735"/>
      <c r="EKB5" s="735"/>
      <c r="EKC5" s="735"/>
      <c r="EKD5" s="735"/>
      <c r="EKE5" s="735"/>
      <c r="EKF5" s="735"/>
      <c r="EKG5" s="735"/>
      <c r="EKH5" s="735"/>
      <c r="EKI5" s="735"/>
      <c r="EKJ5" s="735"/>
      <c r="EKK5" s="735"/>
      <c r="EKL5" s="735"/>
      <c r="EKM5" s="735"/>
      <c r="EKN5" s="735"/>
      <c r="EKO5" s="735"/>
      <c r="EKP5" s="735"/>
      <c r="EKQ5" s="735"/>
      <c r="EKR5" s="735"/>
      <c r="EKS5" s="735"/>
      <c r="EKT5" s="735"/>
      <c r="EKU5" s="735"/>
      <c r="EKV5" s="735"/>
      <c r="EKW5" s="735"/>
      <c r="EKX5" s="735"/>
      <c r="EKY5" s="735"/>
      <c r="EKZ5" s="735"/>
      <c r="ELA5" s="735"/>
      <c r="ELB5" s="735"/>
      <c r="ELC5" s="735"/>
      <c r="ELD5" s="735"/>
      <c r="ELE5" s="735"/>
      <c r="ELF5" s="735"/>
      <c r="ELG5" s="735"/>
      <c r="ELH5" s="735"/>
      <c r="ELI5" s="735"/>
      <c r="ELJ5" s="735"/>
      <c r="ELK5" s="735"/>
      <c r="ELL5" s="735"/>
      <c r="ELM5" s="735"/>
      <c r="ELN5" s="735"/>
      <c r="ELO5" s="735"/>
      <c r="ELP5" s="735"/>
      <c r="ELQ5" s="735"/>
      <c r="ELR5" s="735"/>
      <c r="ELS5" s="735"/>
      <c r="ELT5" s="735"/>
      <c r="ELU5" s="735"/>
      <c r="ELV5" s="735"/>
      <c r="ELW5" s="735"/>
      <c r="ELX5" s="735"/>
      <c r="ELY5" s="735"/>
      <c r="ELZ5" s="735"/>
      <c r="EMA5" s="735"/>
      <c r="EMB5" s="735"/>
      <c r="EMC5" s="735"/>
      <c r="EMD5" s="735"/>
      <c r="EME5" s="735"/>
      <c r="EMF5" s="735"/>
      <c r="EMG5" s="735"/>
      <c r="EMH5" s="735"/>
      <c r="EMI5" s="735"/>
      <c r="EMJ5" s="735"/>
      <c r="EMK5" s="735"/>
      <c r="EML5" s="735"/>
      <c r="EMM5" s="735"/>
      <c r="EMN5" s="735"/>
      <c r="EMO5" s="735"/>
      <c r="EMP5" s="735"/>
      <c r="EMQ5" s="735"/>
      <c r="EMR5" s="735"/>
      <c r="EMS5" s="735"/>
      <c r="EMT5" s="735"/>
      <c r="EMU5" s="735"/>
      <c r="EMV5" s="735"/>
      <c r="EMW5" s="735"/>
      <c r="EMX5" s="735"/>
      <c r="EMY5" s="735"/>
      <c r="EMZ5" s="735"/>
      <c r="ENA5" s="735"/>
      <c r="ENB5" s="735"/>
      <c r="ENC5" s="735"/>
      <c r="END5" s="735"/>
      <c r="ENE5" s="735"/>
      <c r="ENF5" s="735"/>
      <c r="ENG5" s="735"/>
      <c r="ENH5" s="735"/>
      <c r="ENI5" s="735"/>
      <c r="ENJ5" s="735"/>
      <c r="ENK5" s="735"/>
      <c r="ENL5" s="735"/>
      <c r="ENM5" s="735"/>
      <c r="ENN5" s="735"/>
      <c r="ENO5" s="735"/>
      <c r="ENP5" s="735"/>
      <c r="ENQ5" s="735"/>
      <c r="ENR5" s="735"/>
      <c r="ENS5" s="735"/>
      <c r="ENT5" s="735"/>
      <c r="ENU5" s="735"/>
      <c r="ENV5" s="735"/>
      <c r="ENW5" s="735"/>
      <c r="ENX5" s="735"/>
      <c r="ENY5" s="735"/>
      <c r="ENZ5" s="735"/>
      <c r="EOA5" s="735"/>
      <c r="EOB5" s="735"/>
      <c r="EOC5" s="735"/>
      <c r="EOD5" s="735"/>
      <c r="EOE5" s="735"/>
      <c r="EOF5" s="735"/>
      <c r="EOG5" s="735"/>
      <c r="EOH5" s="735"/>
      <c r="EOI5" s="735"/>
      <c r="EOJ5" s="735"/>
      <c r="EOK5" s="735"/>
      <c r="EOL5" s="735"/>
      <c r="EOM5" s="735"/>
      <c r="EON5" s="735"/>
      <c r="EOO5" s="735"/>
      <c r="EOP5" s="735"/>
      <c r="EOQ5" s="735"/>
      <c r="EOR5" s="735"/>
      <c r="EOS5" s="735"/>
      <c r="EOT5" s="735"/>
      <c r="EOU5" s="735"/>
      <c r="EOV5" s="735"/>
      <c r="EOW5" s="735"/>
      <c r="EOX5" s="735"/>
      <c r="EOY5" s="735"/>
      <c r="EOZ5" s="735"/>
      <c r="EPA5" s="735"/>
      <c r="EPB5" s="735"/>
      <c r="EPC5" s="735"/>
      <c r="EPD5" s="735"/>
      <c r="EPE5" s="735"/>
      <c r="EPF5" s="735"/>
      <c r="EPG5" s="735"/>
      <c r="EPH5" s="735"/>
      <c r="EPI5" s="735"/>
      <c r="EPJ5" s="735"/>
      <c r="EPK5" s="735"/>
      <c r="EPL5" s="735"/>
      <c r="EPM5" s="735"/>
      <c r="EPN5" s="735"/>
      <c r="EPO5" s="735"/>
      <c r="EPP5" s="735"/>
      <c r="EPQ5" s="735"/>
      <c r="EPR5" s="735"/>
      <c r="EPS5" s="735"/>
      <c r="EPT5" s="735"/>
      <c r="EPU5" s="735"/>
      <c r="EPV5" s="735"/>
      <c r="EPW5" s="735"/>
      <c r="EPX5" s="735"/>
      <c r="EPY5" s="735"/>
      <c r="EPZ5" s="735"/>
      <c r="EQA5" s="735"/>
      <c r="EQB5" s="735"/>
      <c r="EQC5" s="735"/>
      <c r="EQD5" s="735"/>
      <c r="EQE5" s="735"/>
      <c r="EQF5" s="735"/>
      <c r="EQG5" s="735"/>
      <c r="EQH5" s="735"/>
      <c r="EQI5" s="735"/>
      <c r="EQJ5" s="735"/>
      <c r="EQK5" s="735"/>
      <c r="EQL5" s="735"/>
      <c r="EQM5" s="735"/>
      <c r="EQN5" s="735"/>
      <c r="EQO5" s="735"/>
      <c r="EQP5" s="735"/>
      <c r="EQQ5" s="735"/>
      <c r="EQR5" s="735"/>
      <c r="EQS5" s="735"/>
      <c r="EQT5" s="735"/>
      <c r="EQU5" s="735"/>
      <c r="EQV5" s="735"/>
      <c r="EQW5" s="735"/>
      <c r="EQX5" s="735"/>
      <c r="EQY5" s="735"/>
      <c r="EQZ5" s="735"/>
      <c r="ERA5" s="735"/>
      <c r="ERB5" s="735"/>
      <c r="ERC5" s="735"/>
      <c r="ERD5" s="735"/>
      <c r="ERE5" s="735"/>
      <c r="ERF5" s="735"/>
      <c r="ERG5" s="735"/>
      <c r="ERH5" s="735"/>
      <c r="ERI5" s="735"/>
      <c r="ERJ5" s="735"/>
      <c r="ERK5" s="735"/>
      <c r="ERL5" s="735"/>
      <c r="ERM5" s="735"/>
      <c r="ERN5" s="735"/>
      <c r="ERO5" s="735"/>
      <c r="ERP5" s="735"/>
      <c r="ERQ5" s="735"/>
      <c r="ERR5" s="735"/>
      <c r="ERS5" s="735"/>
      <c r="ERT5" s="735"/>
      <c r="ERU5" s="735"/>
      <c r="ERV5" s="735"/>
      <c r="ERW5" s="735"/>
      <c r="ERX5" s="735"/>
      <c r="ERY5" s="735"/>
      <c r="ERZ5" s="735"/>
      <c r="ESA5" s="735"/>
      <c r="ESB5" s="735"/>
      <c r="ESC5" s="735"/>
      <c r="ESD5" s="735"/>
      <c r="ESE5" s="735"/>
      <c r="ESF5" s="735"/>
      <c r="ESG5" s="735"/>
      <c r="ESH5" s="735"/>
      <c r="ESI5" s="735"/>
      <c r="ESJ5" s="735"/>
      <c r="ESK5" s="735"/>
      <c r="ESL5" s="735"/>
      <c r="ESM5" s="735"/>
      <c r="ESN5" s="735"/>
      <c r="ESO5" s="735"/>
      <c r="ESP5" s="735"/>
      <c r="ESQ5" s="735"/>
      <c r="ESR5" s="735"/>
      <c r="ESS5" s="735"/>
      <c r="EST5" s="735"/>
      <c r="ESU5" s="735"/>
      <c r="ESV5" s="735"/>
      <c r="ESW5" s="735"/>
      <c r="ESX5" s="735"/>
      <c r="ESY5" s="735"/>
      <c r="ESZ5" s="735"/>
      <c r="ETA5" s="735"/>
      <c r="ETB5" s="735"/>
      <c r="ETC5" s="735"/>
      <c r="ETD5" s="735"/>
      <c r="ETE5" s="735"/>
      <c r="ETF5" s="735"/>
      <c r="ETG5" s="735"/>
      <c r="ETH5" s="735"/>
      <c r="ETI5" s="735"/>
      <c r="ETJ5" s="735"/>
      <c r="ETK5" s="735"/>
      <c r="ETL5" s="735"/>
      <c r="ETM5" s="735"/>
      <c r="ETN5" s="735"/>
      <c r="ETO5" s="735"/>
      <c r="ETP5" s="735"/>
      <c r="ETQ5" s="735"/>
      <c r="ETR5" s="735"/>
      <c r="ETS5" s="735"/>
      <c r="ETT5" s="735"/>
      <c r="ETU5" s="735"/>
      <c r="ETV5" s="735"/>
      <c r="ETW5" s="735"/>
      <c r="ETX5" s="735"/>
      <c r="ETY5" s="735"/>
      <c r="ETZ5" s="735"/>
      <c r="EUA5" s="735"/>
      <c r="EUB5" s="735"/>
      <c r="EUC5" s="735"/>
      <c r="EUD5" s="735"/>
      <c r="EUE5" s="735"/>
      <c r="EUF5" s="735"/>
      <c r="EUG5" s="735"/>
      <c r="EUH5" s="735"/>
      <c r="EUI5" s="735"/>
      <c r="EUJ5" s="735"/>
      <c r="EUK5" s="735"/>
      <c r="EUL5" s="735"/>
      <c r="EUM5" s="735"/>
      <c r="EUN5" s="735"/>
      <c r="EUO5" s="735"/>
      <c r="EUP5" s="735"/>
      <c r="EUQ5" s="735"/>
      <c r="EUR5" s="735"/>
      <c r="EUS5" s="735"/>
      <c r="EUT5" s="735"/>
      <c r="EUU5" s="735"/>
      <c r="EUV5" s="735"/>
      <c r="EUW5" s="735"/>
      <c r="EUX5" s="735"/>
      <c r="EUY5" s="735"/>
      <c r="EUZ5" s="735"/>
      <c r="EVA5" s="735"/>
      <c r="EVB5" s="735"/>
      <c r="EVC5" s="735"/>
      <c r="EVD5" s="735"/>
      <c r="EVE5" s="735"/>
      <c r="EVF5" s="735"/>
      <c r="EVG5" s="735"/>
      <c r="EVH5" s="735"/>
      <c r="EVI5" s="735"/>
      <c r="EVJ5" s="735"/>
      <c r="EVK5" s="735"/>
      <c r="EVL5" s="735"/>
      <c r="EVM5" s="735"/>
      <c r="EVN5" s="735"/>
      <c r="EVO5" s="735"/>
      <c r="EVP5" s="735"/>
      <c r="EVQ5" s="735"/>
      <c r="EVR5" s="735"/>
      <c r="EVS5" s="735"/>
      <c r="EVT5" s="735"/>
      <c r="EVU5" s="735"/>
      <c r="EVV5" s="735"/>
      <c r="EVW5" s="735"/>
      <c r="EVX5" s="735"/>
      <c r="EVY5" s="735"/>
      <c r="EVZ5" s="735"/>
      <c r="EWA5" s="735"/>
      <c r="EWB5" s="735"/>
      <c r="EWC5" s="735"/>
      <c r="EWD5" s="735"/>
      <c r="EWE5" s="735"/>
      <c r="EWF5" s="735"/>
      <c r="EWG5" s="735"/>
      <c r="EWH5" s="735"/>
      <c r="EWI5" s="735"/>
      <c r="EWJ5" s="735"/>
      <c r="EWK5" s="735"/>
      <c r="EWL5" s="735"/>
      <c r="EWM5" s="735"/>
      <c r="EWN5" s="735"/>
      <c r="EWO5" s="735"/>
      <c r="EWP5" s="735"/>
      <c r="EWQ5" s="735"/>
      <c r="EWR5" s="735"/>
      <c r="EWS5" s="735"/>
      <c r="EWT5" s="735"/>
      <c r="EWU5" s="735"/>
      <c r="EWV5" s="735"/>
      <c r="EWW5" s="735"/>
      <c r="EWX5" s="735"/>
      <c r="EWY5" s="735"/>
      <c r="EWZ5" s="735"/>
      <c r="EXA5" s="735"/>
      <c r="EXB5" s="735"/>
      <c r="EXC5" s="735"/>
      <c r="EXD5" s="735"/>
      <c r="EXE5" s="735"/>
      <c r="EXF5" s="735"/>
      <c r="EXG5" s="735"/>
      <c r="EXH5" s="735"/>
      <c r="EXI5" s="735"/>
      <c r="EXJ5" s="735"/>
      <c r="EXK5" s="735"/>
      <c r="EXL5" s="735"/>
      <c r="EXM5" s="735"/>
      <c r="EXN5" s="735"/>
      <c r="EXO5" s="735"/>
      <c r="EXP5" s="735"/>
      <c r="EXQ5" s="735"/>
      <c r="EXR5" s="735"/>
      <c r="EXS5" s="735"/>
      <c r="EXT5" s="735"/>
      <c r="EXU5" s="735"/>
      <c r="EXV5" s="735"/>
      <c r="EXW5" s="735"/>
      <c r="EXX5" s="735"/>
      <c r="EXY5" s="735"/>
      <c r="EXZ5" s="735"/>
      <c r="EYA5" s="735"/>
      <c r="EYB5" s="735"/>
      <c r="EYC5" s="735"/>
      <c r="EYD5" s="735"/>
      <c r="EYE5" s="735"/>
      <c r="EYF5" s="735"/>
      <c r="EYG5" s="735"/>
      <c r="EYH5" s="735"/>
      <c r="EYI5" s="735"/>
      <c r="EYJ5" s="735"/>
      <c r="EYK5" s="735"/>
      <c r="EYL5" s="735"/>
      <c r="EYM5" s="735"/>
      <c r="EYN5" s="735"/>
      <c r="EYO5" s="735"/>
      <c r="EYP5" s="735"/>
      <c r="EYQ5" s="735"/>
      <c r="EYR5" s="735"/>
      <c r="EYS5" s="735"/>
      <c r="EYT5" s="735"/>
      <c r="EYU5" s="735"/>
      <c r="EYV5" s="735"/>
      <c r="EYW5" s="735"/>
      <c r="EYX5" s="735"/>
      <c r="EYY5" s="735"/>
      <c r="EYZ5" s="735"/>
      <c r="EZA5" s="735"/>
      <c r="EZB5" s="735"/>
      <c r="EZC5" s="735"/>
      <c r="EZD5" s="735"/>
      <c r="EZE5" s="735"/>
      <c r="EZF5" s="735"/>
      <c r="EZG5" s="735"/>
      <c r="EZH5" s="735"/>
      <c r="EZI5" s="735"/>
      <c r="EZJ5" s="735"/>
      <c r="EZK5" s="735"/>
      <c r="EZL5" s="735"/>
      <c r="EZM5" s="735"/>
      <c r="EZN5" s="735"/>
      <c r="EZO5" s="735"/>
      <c r="EZP5" s="735"/>
      <c r="EZQ5" s="735"/>
      <c r="EZR5" s="735"/>
      <c r="EZS5" s="735"/>
      <c r="EZT5" s="735"/>
      <c r="EZU5" s="735"/>
      <c r="EZV5" s="735"/>
      <c r="EZW5" s="735"/>
      <c r="EZX5" s="735"/>
      <c r="EZY5" s="735"/>
      <c r="EZZ5" s="735"/>
      <c r="FAA5" s="735"/>
      <c r="FAB5" s="735"/>
      <c r="FAC5" s="735"/>
      <c r="FAD5" s="735"/>
      <c r="FAE5" s="735"/>
      <c r="FAF5" s="735"/>
      <c r="FAG5" s="735"/>
      <c r="FAH5" s="735"/>
      <c r="FAI5" s="735"/>
      <c r="FAJ5" s="735"/>
      <c r="FAK5" s="735"/>
      <c r="FAL5" s="735"/>
      <c r="FAM5" s="735"/>
      <c r="FAN5" s="735"/>
      <c r="FAO5" s="735"/>
      <c r="FAP5" s="735"/>
      <c r="FAQ5" s="735"/>
      <c r="FAR5" s="735"/>
      <c r="FAS5" s="735"/>
      <c r="FAT5" s="735"/>
      <c r="FAU5" s="735"/>
      <c r="FAV5" s="735"/>
      <c r="FAW5" s="735"/>
      <c r="FAX5" s="735"/>
      <c r="FAY5" s="735"/>
      <c r="FAZ5" s="735"/>
      <c r="FBA5" s="735"/>
      <c r="FBB5" s="735"/>
      <c r="FBC5" s="735"/>
      <c r="FBD5" s="735"/>
      <c r="FBE5" s="735"/>
      <c r="FBF5" s="735"/>
      <c r="FBG5" s="735"/>
      <c r="FBH5" s="735"/>
      <c r="FBI5" s="735"/>
      <c r="FBJ5" s="735"/>
      <c r="FBK5" s="735"/>
      <c r="FBL5" s="735"/>
      <c r="FBM5" s="735"/>
      <c r="FBN5" s="735"/>
      <c r="FBO5" s="735"/>
      <c r="FBP5" s="735"/>
      <c r="FBQ5" s="735"/>
      <c r="FBR5" s="735"/>
      <c r="FBS5" s="735"/>
      <c r="FBT5" s="735"/>
      <c r="FBU5" s="735"/>
      <c r="FBV5" s="735"/>
      <c r="FBW5" s="735"/>
      <c r="FBX5" s="735"/>
      <c r="FBY5" s="735"/>
      <c r="FBZ5" s="735"/>
      <c r="FCA5" s="735"/>
      <c r="FCB5" s="735"/>
      <c r="FCC5" s="735"/>
      <c r="FCD5" s="735"/>
      <c r="FCE5" s="735"/>
      <c r="FCF5" s="735"/>
      <c r="FCG5" s="735"/>
      <c r="FCH5" s="735"/>
      <c r="FCI5" s="735"/>
      <c r="FCJ5" s="735"/>
      <c r="FCK5" s="735"/>
      <c r="FCL5" s="735"/>
      <c r="FCM5" s="735"/>
      <c r="FCN5" s="735"/>
      <c r="FCO5" s="735"/>
      <c r="FCP5" s="735"/>
      <c r="FCQ5" s="735"/>
      <c r="FCR5" s="735"/>
      <c r="FCS5" s="735"/>
      <c r="FCT5" s="735"/>
      <c r="FCU5" s="735"/>
      <c r="FCV5" s="735"/>
      <c r="FCW5" s="735"/>
      <c r="FCX5" s="735"/>
      <c r="FCY5" s="735"/>
      <c r="FCZ5" s="735"/>
      <c r="FDA5" s="735"/>
      <c r="FDB5" s="735"/>
      <c r="FDC5" s="735"/>
      <c r="FDD5" s="735"/>
      <c r="FDE5" s="735"/>
      <c r="FDF5" s="735"/>
      <c r="FDG5" s="735"/>
      <c r="FDH5" s="735"/>
      <c r="FDI5" s="735"/>
      <c r="FDJ5" s="735"/>
      <c r="FDK5" s="735"/>
      <c r="FDL5" s="735"/>
      <c r="FDM5" s="735"/>
      <c r="FDN5" s="735"/>
      <c r="FDO5" s="735"/>
      <c r="FDP5" s="735"/>
      <c r="FDQ5" s="735"/>
      <c r="FDR5" s="735"/>
      <c r="FDS5" s="735"/>
      <c r="FDT5" s="735"/>
      <c r="FDU5" s="735"/>
      <c r="FDV5" s="735"/>
      <c r="FDW5" s="735"/>
      <c r="FDX5" s="735"/>
      <c r="FDY5" s="735"/>
      <c r="FDZ5" s="735"/>
      <c r="FEA5" s="735"/>
      <c r="FEB5" s="735"/>
      <c r="FEC5" s="735"/>
      <c r="FED5" s="735"/>
      <c r="FEE5" s="735"/>
      <c r="FEF5" s="735"/>
      <c r="FEG5" s="735"/>
      <c r="FEH5" s="735"/>
      <c r="FEI5" s="735"/>
      <c r="FEJ5" s="735"/>
      <c r="FEK5" s="735"/>
      <c r="FEL5" s="735"/>
      <c r="FEM5" s="735"/>
      <c r="FEN5" s="735"/>
      <c r="FEO5" s="735"/>
      <c r="FEP5" s="735"/>
      <c r="FEQ5" s="735"/>
      <c r="FER5" s="735"/>
      <c r="FES5" s="735"/>
      <c r="FET5" s="735"/>
      <c r="FEU5" s="735"/>
      <c r="FEV5" s="735"/>
      <c r="FEW5" s="735"/>
      <c r="FEX5" s="735"/>
      <c r="FEY5" s="735"/>
      <c r="FEZ5" s="735"/>
      <c r="FFA5" s="735"/>
      <c r="FFB5" s="735"/>
      <c r="FFC5" s="735"/>
      <c r="FFD5" s="735"/>
      <c r="FFE5" s="735"/>
      <c r="FFF5" s="735"/>
      <c r="FFG5" s="735"/>
      <c r="FFH5" s="735"/>
      <c r="FFI5" s="735"/>
      <c r="FFJ5" s="735"/>
      <c r="FFK5" s="735"/>
      <c r="FFL5" s="735"/>
      <c r="FFM5" s="735"/>
      <c r="FFN5" s="735"/>
      <c r="FFO5" s="735"/>
      <c r="FFP5" s="735"/>
      <c r="FFQ5" s="735"/>
      <c r="FFR5" s="735"/>
      <c r="FFS5" s="735"/>
      <c r="FFT5" s="735"/>
      <c r="FFU5" s="735"/>
      <c r="FFV5" s="735"/>
      <c r="FFW5" s="735"/>
      <c r="FFX5" s="735"/>
      <c r="FFY5" s="735"/>
      <c r="FFZ5" s="735"/>
      <c r="FGA5" s="735"/>
      <c r="FGB5" s="735"/>
      <c r="FGC5" s="735"/>
      <c r="FGD5" s="735"/>
      <c r="FGE5" s="735"/>
      <c r="FGF5" s="735"/>
      <c r="FGG5" s="735"/>
      <c r="FGH5" s="735"/>
      <c r="FGI5" s="735"/>
      <c r="FGJ5" s="735"/>
      <c r="FGK5" s="735"/>
      <c r="FGL5" s="735"/>
      <c r="FGM5" s="735"/>
      <c r="FGN5" s="735"/>
      <c r="FGO5" s="735"/>
      <c r="FGP5" s="735"/>
      <c r="FGQ5" s="735"/>
      <c r="FGR5" s="735"/>
      <c r="FGS5" s="735"/>
      <c r="FGT5" s="735"/>
      <c r="FGU5" s="735"/>
      <c r="FGV5" s="735"/>
      <c r="FGW5" s="735"/>
      <c r="FGX5" s="735"/>
      <c r="FGY5" s="735"/>
      <c r="FGZ5" s="735"/>
      <c r="FHA5" s="735"/>
      <c r="FHB5" s="735"/>
      <c r="FHC5" s="735"/>
      <c r="FHD5" s="735"/>
      <c r="FHE5" s="735"/>
      <c r="FHF5" s="735"/>
      <c r="FHG5" s="735"/>
      <c r="FHH5" s="735"/>
      <c r="FHI5" s="735"/>
      <c r="FHJ5" s="735"/>
      <c r="FHK5" s="735"/>
      <c r="FHL5" s="735"/>
      <c r="FHM5" s="735"/>
      <c r="FHN5" s="735"/>
      <c r="FHO5" s="735"/>
      <c r="FHP5" s="735"/>
      <c r="FHQ5" s="735"/>
      <c r="FHR5" s="735"/>
      <c r="FHS5" s="735"/>
      <c r="FHT5" s="735"/>
      <c r="FHU5" s="735"/>
      <c r="FHV5" s="735"/>
      <c r="FHW5" s="735"/>
      <c r="FHX5" s="735"/>
      <c r="FHY5" s="735"/>
      <c r="FHZ5" s="735"/>
      <c r="FIA5" s="735"/>
      <c r="FIB5" s="735"/>
      <c r="FIC5" s="735"/>
      <c r="FID5" s="735"/>
      <c r="FIE5" s="735"/>
      <c r="FIF5" s="735"/>
      <c r="FIG5" s="735"/>
      <c r="FIH5" s="735"/>
      <c r="FII5" s="735"/>
      <c r="FIJ5" s="735"/>
      <c r="FIK5" s="735"/>
      <c r="FIL5" s="735"/>
      <c r="FIM5" s="735"/>
      <c r="FIN5" s="735"/>
      <c r="FIO5" s="735"/>
      <c r="FIP5" s="735"/>
      <c r="FIQ5" s="735"/>
      <c r="FIR5" s="735"/>
      <c r="FIS5" s="735"/>
      <c r="FIT5" s="735"/>
      <c r="FIU5" s="735"/>
      <c r="FIV5" s="735"/>
      <c r="FIW5" s="735"/>
      <c r="FIX5" s="735"/>
      <c r="FIY5" s="735"/>
      <c r="FIZ5" s="735"/>
      <c r="FJA5" s="735"/>
      <c r="FJB5" s="735"/>
      <c r="FJC5" s="735"/>
      <c r="FJD5" s="735"/>
      <c r="FJE5" s="735"/>
      <c r="FJF5" s="735"/>
      <c r="FJG5" s="735"/>
      <c r="FJH5" s="735"/>
      <c r="FJI5" s="735"/>
      <c r="FJJ5" s="735"/>
      <c r="FJK5" s="735"/>
      <c r="FJL5" s="735"/>
      <c r="FJM5" s="735"/>
      <c r="FJN5" s="735"/>
      <c r="FJO5" s="735"/>
      <c r="FJP5" s="735"/>
      <c r="FJQ5" s="735"/>
      <c r="FJR5" s="735"/>
      <c r="FJS5" s="735"/>
      <c r="FJT5" s="735"/>
      <c r="FJU5" s="735"/>
      <c r="FJV5" s="735"/>
      <c r="FJW5" s="735"/>
      <c r="FJX5" s="735"/>
      <c r="FJY5" s="735"/>
      <c r="FJZ5" s="735"/>
      <c r="FKA5" s="735"/>
      <c r="FKB5" s="735"/>
      <c r="FKC5" s="735"/>
      <c r="FKD5" s="735"/>
      <c r="FKE5" s="735"/>
      <c r="FKF5" s="735"/>
      <c r="FKG5" s="735"/>
      <c r="FKH5" s="735"/>
      <c r="FKI5" s="735"/>
      <c r="FKJ5" s="735"/>
      <c r="FKK5" s="735"/>
      <c r="FKL5" s="735"/>
      <c r="FKM5" s="735"/>
      <c r="FKN5" s="735"/>
      <c r="FKO5" s="735"/>
      <c r="FKP5" s="735"/>
      <c r="FKQ5" s="735"/>
      <c r="FKR5" s="735"/>
      <c r="FKS5" s="735"/>
      <c r="FKT5" s="735"/>
      <c r="FKU5" s="735"/>
      <c r="FKV5" s="735"/>
      <c r="FKW5" s="735"/>
      <c r="FKX5" s="735"/>
      <c r="FKY5" s="735"/>
      <c r="FKZ5" s="735"/>
      <c r="FLA5" s="735"/>
      <c r="FLB5" s="735"/>
      <c r="FLC5" s="735"/>
      <c r="FLD5" s="735"/>
      <c r="FLE5" s="735"/>
      <c r="FLF5" s="735"/>
      <c r="FLG5" s="735"/>
      <c r="FLH5" s="735"/>
      <c r="FLI5" s="735"/>
      <c r="FLJ5" s="735"/>
      <c r="FLK5" s="735"/>
      <c r="FLL5" s="735"/>
      <c r="FLM5" s="735"/>
      <c r="FLN5" s="735"/>
      <c r="FLO5" s="735"/>
      <c r="FLP5" s="735"/>
      <c r="FLQ5" s="735"/>
      <c r="FLR5" s="735"/>
      <c r="FLS5" s="735"/>
      <c r="FLT5" s="735"/>
      <c r="FLU5" s="735"/>
      <c r="FLV5" s="735"/>
      <c r="FLW5" s="735"/>
      <c r="FLX5" s="735"/>
      <c r="FLY5" s="735"/>
      <c r="FLZ5" s="735"/>
      <c r="FMA5" s="735"/>
      <c r="FMB5" s="735"/>
      <c r="FMC5" s="735"/>
      <c r="FMD5" s="735"/>
      <c r="FME5" s="735"/>
      <c r="FMF5" s="735"/>
      <c r="FMG5" s="735"/>
      <c r="FMH5" s="735"/>
      <c r="FMI5" s="735"/>
      <c r="FMJ5" s="735"/>
      <c r="FMK5" s="735"/>
      <c r="FML5" s="735"/>
      <c r="FMM5" s="735"/>
      <c r="FMN5" s="735"/>
      <c r="FMO5" s="735"/>
      <c r="FMP5" s="735"/>
      <c r="FMQ5" s="735"/>
      <c r="FMR5" s="735"/>
      <c r="FMS5" s="735"/>
      <c r="FMT5" s="735"/>
      <c r="FMU5" s="735"/>
      <c r="FMV5" s="735"/>
      <c r="FMW5" s="735"/>
      <c r="FMX5" s="735"/>
      <c r="FMY5" s="735"/>
      <c r="FMZ5" s="735"/>
      <c r="FNA5" s="735"/>
      <c r="FNB5" s="735"/>
      <c r="FNC5" s="735"/>
      <c r="FND5" s="735"/>
      <c r="FNE5" s="735"/>
      <c r="FNF5" s="735"/>
      <c r="FNG5" s="735"/>
      <c r="FNH5" s="735"/>
      <c r="FNI5" s="735"/>
      <c r="FNJ5" s="735"/>
      <c r="FNK5" s="735"/>
      <c r="FNL5" s="735"/>
      <c r="FNM5" s="735"/>
      <c r="FNN5" s="735"/>
      <c r="FNO5" s="735"/>
      <c r="FNP5" s="735"/>
      <c r="FNQ5" s="735"/>
      <c r="FNR5" s="735"/>
      <c r="FNS5" s="735"/>
      <c r="FNT5" s="735"/>
      <c r="FNU5" s="735"/>
      <c r="FNV5" s="735"/>
      <c r="FNW5" s="735"/>
      <c r="FNX5" s="735"/>
      <c r="FNY5" s="735"/>
      <c r="FNZ5" s="735"/>
      <c r="FOA5" s="735"/>
      <c r="FOB5" s="735"/>
      <c r="FOC5" s="735"/>
      <c r="FOD5" s="735"/>
      <c r="FOE5" s="735"/>
      <c r="FOF5" s="735"/>
      <c r="FOG5" s="735"/>
      <c r="FOH5" s="735"/>
      <c r="FOI5" s="735"/>
      <c r="FOJ5" s="735"/>
      <c r="FOK5" s="735"/>
      <c r="FOL5" s="735"/>
      <c r="FOM5" s="735"/>
      <c r="FON5" s="735"/>
      <c r="FOO5" s="735"/>
      <c r="FOP5" s="735"/>
      <c r="FOQ5" s="735"/>
      <c r="FOR5" s="735"/>
      <c r="FOS5" s="735"/>
      <c r="FOT5" s="735"/>
      <c r="FOU5" s="735"/>
      <c r="FOV5" s="735"/>
      <c r="FOW5" s="735"/>
      <c r="FOX5" s="735"/>
      <c r="FOY5" s="735"/>
      <c r="FOZ5" s="735"/>
      <c r="FPA5" s="735"/>
      <c r="FPB5" s="735"/>
      <c r="FPC5" s="735"/>
      <c r="FPD5" s="735"/>
      <c r="FPE5" s="735"/>
      <c r="FPF5" s="735"/>
      <c r="FPG5" s="735"/>
      <c r="FPH5" s="735"/>
      <c r="FPI5" s="735"/>
      <c r="FPJ5" s="735"/>
      <c r="FPK5" s="735"/>
      <c r="FPL5" s="735"/>
      <c r="FPM5" s="735"/>
      <c r="FPN5" s="735"/>
      <c r="FPO5" s="735"/>
      <c r="FPP5" s="735"/>
      <c r="FPQ5" s="735"/>
      <c r="FPR5" s="735"/>
      <c r="FPS5" s="735"/>
      <c r="FPT5" s="735"/>
      <c r="FPU5" s="735"/>
      <c r="FPV5" s="735"/>
      <c r="FPW5" s="735"/>
      <c r="FPX5" s="735"/>
      <c r="FPY5" s="735"/>
      <c r="FPZ5" s="735"/>
      <c r="FQA5" s="735"/>
      <c r="FQB5" s="735"/>
      <c r="FQC5" s="735"/>
      <c r="FQD5" s="735"/>
      <c r="FQE5" s="735"/>
      <c r="FQF5" s="735"/>
      <c r="FQG5" s="735"/>
      <c r="FQH5" s="735"/>
      <c r="FQI5" s="735"/>
      <c r="FQJ5" s="735"/>
      <c r="FQK5" s="735"/>
      <c r="FQL5" s="735"/>
      <c r="FQM5" s="735"/>
      <c r="FQN5" s="735"/>
      <c r="FQO5" s="735"/>
      <c r="FQP5" s="735"/>
      <c r="FQQ5" s="735"/>
      <c r="FQR5" s="735"/>
      <c r="FQS5" s="735"/>
      <c r="FQT5" s="735"/>
      <c r="FQU5" s="735"/>
      <c r="FQV5" s="735"/>
      <c r="FQW5" s="735"/>
      <c r="FQX5" s="735"/>
      <c r="FQY5" s="735"/>
      <c r="FQZ5" s="735"/>
      <c r="FRA5" s="735"/>
      <c r="FRB5" s="735"/>
      <c r="FRC5" s="735"/>
      <c r="FRD5" s="735"/>
      <c r="FRE5" s="735"/>
      <c r="FRF5" s="735"/>
      <c r="FRG5" s="735"/>
      <c r="FRH5" s="735"/>
      <c r="FRI5" s="735"/>
      <c r="FRJ5" s="735"/>
      <c r="FRK5" s="735"/>
      <c r="FRL5" s="735"/>
      <c r="FRM5" s="735"/>
      <c r="FRN5" s="735"/>
      <c r="FRO5" s="735"/>
      <c r="FRP5" s="735"/>
      <c r="FRQ5" s="735"/>
      <c r="FRR5" s="735"/>
      <c r="FRS5" s="735"/>
      <c r="FRT5" s="735"/>
      <c r="FRU5" s="735"/>
      <c r="FRV5" s="735"/>
      <c r="FRW5" s="735"/>
      <c r="FRX5" s="735"/>
      <c r="FRY5" s="735"/>
      <c r="FRZ5" s="735"/>
      <c r="FSA5" s="735"/>
      <c r="FSB5" s="735"/>
      <c r="FSC5" s="735"/>
      <c r="FSD5" s="735"/>
      <c r="FSE5" s="735"/>
      <c r="FSF5" s="735"/>
      <c r="FSG5" s="735"/>
      <c r="FSH5" s="735"/>
      <c r="FSI5" s="735"/>
      <c r="FSJ5" s="735"/>
      <c r="FSK5" s="735"/>
      <c r="FSL5" s="735"/>
      <c r="FSM5" s="735"/>
      <c r="FSN5" s="735"/>
      <c r="FSO5" s="735"/>
      <c r="FSP5" s="735"/>
      <c r="FSQ5" s="735"/>
      <c r="FSR5" s="735"/>
      <c r="FSS5" s="735"/>
      <c r="FST5" s="735"/>
      <c r="FSU5" s="735"/>
      <c r="FSV5" s="735"/>
      <c r="FSW5" s="735"/>
      <c r="FSX5" s="735"/>
      <c r="FSY5" s="735"/>
      <c r="FSZ5" s="735"/>
      <c r="FTA5" s="735"/>
      <c r="FTB5" s="735"/>
      <c r="FTC5" s="735"/>
      <c r="FTD5" s="735"/>
      <c r="FTE5" s="735"/>
      <c r="FTF5" s="735"/>
      <c r="FTG5" s="735"/>
      <c r="FTH5" s="735"/>
      <c r="FTI5" s="735"/>
      <c r="FTJ5" s="735"/>
      <c r="FTK5" s="735"/>
      <c r="FTL5" s="735"/>
      <c r="FTM5" s="735"/>
      <c r="FTN5" s="735"/>
      <c r="FTO5" s="735"/>
      <c r="FTP5" s="735"/>
      <c r="FTQ5" s="735"/>
      <c r="FTR5" s="735"/>
      <c r="FTS5" s="735"/>
      <c r="FTT5" s="735"/>
      <c r="FTU5" s="735"/>
      <c r="FTV5" s="735"/>
      <c r="FTW5" s="735"/>
      <c r="FTX5" s="735"/>
      <c r="FTY5" s="735"/>
      <c r="FTZ5" s="735"/>
      <c r="FUA5" s="735"/>
      <c r="FUB5" s="735"/>
      <c r="FUC5" s="735"/>
      <c r="FUD5" s="735"/>
      <c r="FUE5" s="735"/>
      <c r="FUF5" s="735"/>
      <c r="FUG5" s="735"/>
      <c r="FUH5" s="735"/>
      <c r="FUI5" s="735"/>
      <c r="FUJ5" s="735"/>
      <c r="FUK5" s="735"/>
      <c r="FUL5" s="735"/>
      <c r="FUM5" s="735"/>
      <c r="FUN5" s="735"/>
      <c r="FUO5" s="735"/>
      <c r="FUP5" s="735"/>
      <c r="FUQ5" s="735"/>
      <c r="FUR5" s="735"/>
      <c r="FUS5" s="735"/>
      <c r="FUT5" s="735"/>
      <c r="FUU5" s="735"/>
      <c r="FUV5" s="735"/>
      <c r="FUW5" s="735"/>
      <c r="FUX5" s="735"/>
      <c r="FUY5" s="735"/>
      <c r="FUZ5" s="735"/>
      <c r="FVA5" s="735"/>
      <c r="FVB5" s="735"/>
      <c r="FVC5" s="735"/>
      <c r="FVD5" s="735"/>
      <c r="FVE5" s="735"/>
      <c r="FVF5" s="735"/>
      <c r="FVG5" s="735"/>
      <c r="FVH5" s="735"/>
      <c r="FVI5" s="735"/>
      <c r="FVJ5" s="735"/>
      <c r="FVK5" s="735"/>
      <c r="FVL5" s="735"/>
      <c r="FVM5" s="735"/>
      <c r="FVN5" s="735"/>
      <c r="FVO5" s="735"/>
      <c r="FVP5" s="735"/>
      <c r="FVQ5" s="735"/>
      <c r="FVR5" s="735"/>
      <c r="FVS5" s="735"/>
      <c r="FVT5" s="735"/>
      <c r="FVU5" s="735"/>
      <c r="FVV5" s="735"/>
      <c r="FVW5" s="735"/>
      <c r="FVX5" s="735"/>
      <c r="FVY5" s="735"/>
      <c r="FVZ5" s="735"/>
      <c r="FWA5" s="735"/>
      <c r="FWB5" s="735"/>
      <c r="FWC5" s="735"/>
      <c r="FWD5" s="735"/>
      <c r="FWE5" s="735"/>
      <c r="FWF5" s="735"/>
      <c r="FWG5" s="735"/>
      <c r="FWH5" s="735"/>
      <c r="FWI5" s="735"/>
      <c r="FWJ5" s="735"/>
      <c r="FWK5" s="735"/>
      <c r="FWL5" s="735"/>
      <c r="FWM5" s="735"/>
      <c r="FWN5" s="735"/>
      <c r="FWO5" s="735"/>
      <c r="FWP5" s="735"/>
      <c r="FWQ5" s="735"/>
      <c r="FWR5" s="735"/>
      <c r="FWS5" s="735"/>
      <c r="FWT5" s="735"/>
      <c r="FWU5" s="735"/>
      <c r="FWV5" s="735"/>
      <c r="FWW5" s="735"/>
      <c r="FWX5" s="735"/>
      <c r="FWY5" s="735"/>
      <c r="FWZ5" s="735"/>
      <c r="FXA5" s="735"/>
      <c r="FXB5" s="735"/>
      <c r="FXC5" s="735"/>
      <c r="FXD5" s="735"/>
      <c r="FXE5" s="735"/>
      <c r="FXF5" s="735"/>
      <c r="FXG5" s="735"/>
      <c r="FXH5" s="735"/>
      <c r="FXI5" s="735"/>
      <c r="FXJ5" s="735"/>
      <c r="FXK5" s="735"/>
      <c r="FXL5" s="735"/>
      <c r="FXM5" s="735"/>
      <c r="FXN5" s="735"/>
      <c r="FXO5" s="735"/>
      <c r="FXP5" s="735"/>
      <c r="FXQ5" s="735"/>
      <c r="FXR5" s="735"/>
      <c r="FXS5" s="735"/>
      <c r="FXT5" s="735"/>
      <c r="FXU5" s="735"/>
      <c r="FXV5" s="735"/>
      <c r="FXW5" s="735"/>
      <c r="FXX5" s="735"/>
      <c r="FXY5" s="735"/>
      <c r="FXZ5" s="735"/>
      <c r="FYA5" s="735"/>
      <c r="FYB5" s="735"/>
      <c r="FYC5" s="735"/>
      <c r="FYD5" s="735"/>
      <c r="FYE5" s="735"/>
      <c r="FYF5" s="735"/>
      <c r="FYG5" s="735"/>
      <c r="FYH5" s="735"/>
      <c r="FYI5" s="735"/>
      <c r="FYJ5" s="735"/>
      <c r="FYK5" s="735"/>
      <c r="FYL5" s="735"/>
      <c r="FYM5" s="735"/>
      <c r="FYN5" s="735"/>
      <c r="FYO5" s="735"/>
      <c r="FYP5" s="735"/>
      <c r="FYQ5" s="735"/>
      <c r="FYR5" s="735"/>
      <c r="FYS5" s="735"/>
      <c r="FYT5" s="735"/>
      <c r="FYU5" s="735"/>
      <c r="FYV5" s="735"/>
      <c r="FYW5" s="735"/>
      <c r="FYX5" s="735"/>
      <c r="FYY5" s="735"/>
      <c r="FYZ5" s="735"/>
      <c r="FZA5" s="735"/>
      <c r="FZB5" s="735"/>
      <c r="FZC5" s="735"/>
      <c r="FZD5" s="735"/>
      <c r="FZE5" s="735"/>
      <c r="FZF5" s="735"/>
      <c r="FZG5" s="735"/>
      <c r="FZH5" s="735"/>
      <c r="FZI5" s="735"/>
      <c r="FZJ5" s="735"/>
      <c r="FZK5" s="735"/>
      <c r="FZL5" s="735"/>
      <c r="FZM5" s="735"/>
      <c r="FZN5" s="735"/>
      <c r="FZO5" s="735"/>
      <c r="FZP5" s="735"/>
      <c r="FZQ5" s="735"/>
      <c r="FZR5" s="735"/>
      <c r="FZS5" s="735"/>
      <c r="FZT5" s="735"/>
      <c r="FZU5" s="735"/>
      <c r="FZV5" s="735"/>
      <c r="FZW5" s="735"/>
      <c r="FZX5" s="735"/>
      <c r="FZY5" s="735"/>
      <c r="FZZ5" s="735"/>
      <c r="GAA5" s="735"/>
      <c r="GAB5" s="735"/>
      <c r="GAC5" s="735"/>
      <c r="GAD5" s="735"/>
      <c r="GAE5" s="735"/>
      <c r="GAF5" s="735"/>
      <c r="GAG5" s="735"/>
      <c r="GAH5" s="735"/>
      <c r="GAI5" s="735"/>
      <c r="GAJ5" s="735"/>
      <c r="GAK5" s="735"/>
      <c r="GAL5" s="735"/>
      <c r="GAM5" s="735"/>
      <c r="GAN5" s="735"/>
      <c r="GAO5" s="735"/>
      <c r="GAP5" s="735"/>
      <c r="GAQ5" s="735"/>
      <c r="GAR5" s="735"/>
      <c r="GAS5" s="735"/>
      <c r="GAT5" s="735"/>
      <c r="GAU5" s="735"/>
      <c r="GAV5" s="735"/>
      <c r="GAW5" s="735"/>
      <c r="GAX5" s="735"/>
      <c r="GAY5" s="735"/>
      <c r="GAZ5" s="735"/>
      <c r="GBA5" s="735"/>
      <c r="GBB5" s="735"/>
      <c r="GBC5" s="735"/>
      <c r="GBD5" s="735"/>
      <c r="GBE5" s="735"/>
      <c r="GBF5" s="735"/>
      <c r="GBG5" s="735"/>
      <c r="GBH5" s="735"/>
      <c r="GBI5" s="735"/>
      <c r="GBJ5" s="735"/>
      <c r="GBK5" s="735"/>
      <c r="GBL5" s="735"/>
      <c r="GBM5" s="735"/>
      <c r="GBN5" s="735"/>
      <c r="GBO5" s="735"/>
      <c r="GBP5" s="735"/>
      <c r="GBQ5" s="735"/>
      <c r="GBR5" s="735"/>
      <c r="GBS5" s="735"/>
      <c r="GBT5" s="735"/>
      <c r="GBU5" s="735"/>
      <c r="GBV5" s="735"/>
      <c r="GBW5" s="735"/>
      <c r="GBX5" s="735"/>
      <c r="GBY5" s="735"/>
      <c r="GBZ5" s="735"/>
      <c r="GCA5" s="735"/>
      <c r="GCB5" s="735"/>
      <c r="GCC5" s="735"/>
      <c r="GCD5" s="735"/>
      <c r="GCE5" s="735"/>
      <c r="GCF5" s="735"/>
      <c r="GCG5" s="735"/>
      <c r="GCH5" s="735"/>
      <c r="GCI5" s="735"/>
      <c r="GCJ5" s="735"/>
      <c r="GCK5" s="735"/>
      <c r="GCL5" s="735"/>
      <c r="GCM5" s="735"/>
      <c r="GCN5" s="735"/>
      <c r="GCO5" s="735"/>
      <c r="GCP5" s="735"/>
      <c r="GCQ5" s="735"/>
      <c r="GCR5" s="735"/>
      <c r="GCS5" s="735"/>
      <c r="GCT5" s="735"/>
      <c r="GCU5" s="735"/>
      <c r="GCV5" s="735"/>
      <c r="GCW5" s="735"/>
      <c r="GCX5" s="735"/>
      <c r="GCY5" s="735"/>
      <c r="GCZ5" s="735"/>
      <c r="GDA5" s="735"/>
      <c r="GDB5" s="735"/>
      <c r="GDC5" s="735"/>
      <c r="GDD5" s="735"/>
      <c r="GDE5" s="735"/>
      <c r="GDF5" s="735"/>
      <c r="GDG5" s="735"/>
      <c r="GDH5" s="735"/>
      <c r="GDI5" s="735"/>
      <c r="GDJ5" s="735"/>
      <c r="GDK5" s="735"/>
      <c r="GDL5" s="735"/>
      <c r="GDM5" s="735"/>
      <c r="GDN5" s="735"/>
      <c r="GDO5" s="735"/>
      <c r="GDP5" s="735"/>
      <c r="GDQ5" s="735"/>
      <c r="GDR5" s="735"/>
      <c r="GDS5" s="735"/>
      <c r="GDT5" s="735"/>
      <c r="GDU5" s="735"/>
      <c r="GDV5" s="735"/>
      <c r="GDW5" s="735"/>
      <c r="GDX5" s="735"/>
      <c r="GDY5" s="735"/>
      <c r="GDZ5" s="735"/>
      <c r="GEA5" s="735"/>
      <c r="GEB5" s="735"/>
      <c r="GEC5" s="735"/>
      <c r="GED5" s="735"/>
      <c r="GEE5" s="735"/>
      <c r="GEF5" s="735"/>
      <c r="GEG5" s="735"/>
      <c r="GEH5" s="735"/>
      <c r="GEI5" s="735"/>
      <c r="GEJ5" s="735"/>
      <c r="GEK5" s="735"/>
      <c r="GEL5" s="735"/>
      <c r="GEM5" s="735"/>
      <c r="GEN5" s="735"/>
      <c r="GEO5" s="735"/>
      <c r="GEP5" s="735"/>
      <c r="GEQ5" s="735"/>
      <c r="GER5" s="735"/>
      <c r="GES5" s="735"/>
      <c r="GET5" s="735"/>
      <c r="GEU5" s="735"/>
      <c r="GEV5" s="735"/>
      <c r="GEW5" s="735"/>
      <c r="GEX5" s="735"/>
      <c r="GEY5" s="735"/>
      <c r="GEZ5" s="735"/>
      <c r="GFA5" s="735"/>
      <c r="GFB5" s="735"/>
      <c r="GFC5" s="735"/>
      <c r="GFD5" s="735"/>
      <c r="GFE5" s="735"/>
      <c r="GFF5" s="735"/>
      <c r="GFG5" s="735"/>
      <c r="GFH5" s="735"/>
      <c r="GFI5" s="735"/>
      <c r="GFJ5" s="735"/>
      <c r="GFK5" s="735"/>
      <c r="GFL5" s="735"/>
      <c r="GFM5" s="735"/>
      <c r="GFN5" s="735"/>
      <c r="GFO5" s="735"/>
      <c r="GFP5" s="735"/>
      <c r="GFQ5" s="735"/>
      <c r="GFR5" s="735"/>
      <c r="GFS5" s="735"/>
      <c r="GFT5" s="735"/>
      <c r="GFU5" s="735"/>
      <c r="GFV5" s="735"/>
      <c r="GFW5" s="735"/>
      <c r="GFX5" s="735"/>
      <c r="GFY5" s="735"/>
      <c r="GFZ5" s="735"/>
      <c r="GGA5" s="735"/>
      <c r="GGB5" s="735"/>
      <c r="GGC5" s="735"/>
      <c r="GGD5" s="735"/>
      <c r="GGE5" s="735"/>
      <c r="GGF5" s="735"/>
      <c r="GGG5" s="735"/>
      <c r="GGH5" s="735"/>
      <c r="GGI5" s="735"/>
      <c r="GGJ5" s="735"/>
      <c r="GGK5" s="735"/>
      <c r="GGL5" s="735"/>
      <c r="GGM5" s="735"/>
      <c r="GGN5" s="735"/>
      <c r="GGO5" s="735"/>
      <c r="GGP5" s="735"/>
      <c r="GGQ5" s="735"/>
      <c r="GGR5" s="735"/>
      <c r="GGS5" s="735"/>
      <c r="GGT5" s="735"/>
      <c r="GGU5" s="735"/>
      <c r="GGV5" s="735"/>
      <c r="GGW5" s="735"/>
      <c r="GGX5" s="735"/>
      <c r="GGY5" s="735"/>
      <c r="GGZ5" s="735"/>
      <c r="GHA5" s="735"/>
      <c r="GHB5" s="735"/>
      <c r="GHC5" s="735"/>
      <c r="GHD5" s="735"/>
      <c r="GHE5" s="735"/>
      <c r="GHF5" s="735"/>
      <c r="GHG5" s="735"/>
      <c r="GHH5" s="735"/>
      <c r="GHI5" s="735"/>
      <c r="GHJ5" s="735"/>
      <c r="GHK5" s="735"/>
      <c r="GHL5" s="735"/>
      <c r="GHM5" s="735"/>
      <c r="GHN5" s="735"/>
      <c r="GHO5" s="735"/>
      <c r="GHP5" s="735"/>
      <c r="GHQ5" s="735"/>
      <c r="GHR5" s="735"/>
      <c r="GHS5" s="735"/>
      <c r="GHT5" s="735"/>
      <c r="GHU5" s="735"/>
      <c r="GHV5" s="735"/>
      <c r="GHW5" s="735"/>
      <c r="GHX5" s="735"/>
      <c r="GHY5" s="735"/>
      <c r="GHZ5" s="735"/>
      <c r="GIA5" s="735"/>
      <c r="GIB5" s="735"/>
      <c r="GIC5" s="735"/>
      <c r="GID5" s="735"/>
      <c r="GIE5" s="735"/>
      <c r="GIF5" s="735"/>
      <c r="GIG5" s="735"/>
      <c r="GIH5" s="735"/>
      <c r="GII5" s="735"/>
      <c r="GIJ5" s="735"/>
      <c r="GIK5" s="735"/>
      <c r="GIL5" s="735"/>
      <c r="GIM5" s="735"/>
      <c r="GIN5" s="735"/>
      <c r="GIO5" s="735"/>
      <c r="GIP5" s="735"/>
      <c r="GIQ5" s="735"/>
      <c r="GIR5" s="735"/>
      <c r="GIS5" s="735"/>
      <c r="GIT5" s="735"/>
      <c r="GIU5" s="735"/>
      <c r="GIV5" s="735"/>
      <c r="GIW5" s="735"/>
      <c r="GIX5" s="735"/>
      <c r="GIY5" s="735"/>
      <c r="GIZ5" s="735"/>
      <c r="GJA5" s="735"/>
      <c r="GJB5" s="735"/>
      <c r="GJC5" s="735"/>
      <c r="GJD5" s="735"/>
      <c r="GJE5" s="735"/>
      <c r="GJF5" s="735"/>
      <c r="GJG5" s="735"/>
      <c r="GJH5" s="735"/>
      <c r="GJI5" s="735"/>
      <c r="GJJ5" s="735"/>
      <c r="GJK5" s="735"/>
      <c r="GJL5" s="735"/>
      <c r="GJM5" s="735"/>
      <c r="GJN5" s="735"/>
      <c r="GJO5" s="735"/>
      <c r="GJP5" s="735"/>
      <c r="GJQ5" s="735"/>
      <c r="GJR5" s="735"/>
      <c r="GJS5" s="735"/>
      <c r="GJT5" s="735"/>
      <c r="GJU5" s="735"/>
      <c r="GJV5" s="735"/>
      <c r="GJW5" s="735"/>
      <c r="GJX5" s="735"/>
      <c r="GJY5" s="735"/>
      <c r="GJZ5" s="735"/>
      <c r="GKA5" s="735"/>
      <c r="GKB5" s="735"/>
      <c r="GKC5" s="735"/>
      <c r="GKD5" s="735"/>
      <c r="GKE5" s="735"/>
      <c r="GKF5" s="735"/>
      <c r="GKG5" s="735"/>
      <c r="GKH5" s="735"/>
      <c r="GKI5" s="735"/>
      <c r="GKJ5" s="735"/>
      <c r="GKK5" s="735"/>
      <c r="GKL5" s="735"/>
      <c r="GKM5" s="735"/>
      <c r="GKN5" s="735"/>
      <c r="GKO5" s="735"/>
      <c r="GKP5" s="735"/>
      <c r="GKQ5" s="735"/>
      <c r="GKR5" s="735"/>
      <c r="GKS5" s="735"/>
      <c r="GKT5" s="735"/>
      <c r="GKU5" s="735"/>
      <c r="GKV5" s="735"/>
      <c r="GKW5" s="735"/>
      <c r="GKX5" s="735"/>
      <c r="GKY5" s="735"/>
      <c r="GKZ5" s="735"/>
      <c r="GLA5" s="735"/>
      <c r="GLB5" s="735"/>
      <c r="GLC5" s="735"/>
      <c r="GLD5" s="735"/>
      <c r="GLE5" s="735"/>
      <c r="GLF5" s="735"/>
      <c r="GLG5" s="735"/>
      <c r="GLH5" s="735"/>
      <c r="GLI5" s="735"/>
      <c r="GLJ5" s="735"/>
      <c r="GLK5" s="735"/>
      <c r="GLL5" s="735"/>
      <c r="GLM5" s="735"/>
      <c r="GLN5" s="735"/>
      <c r="GLO5" s="735"/>
      <c r="GLP5" s="735"/>
      <c r="GLQ5" s="735"/>
      <c r="GLR5" s="735"/>
      <c r="GLS5" s="735"/>
      <c r="GLT5" s="735"/>
      <c r="GLU5" s="735"/>
      <c r="GLV5" s="735"/>
      <c r="GLW5" s="735"/>
      <c r="GLX5" s="735"/>
      <c r="GLY5" s="735"/>
      <c r="GLZ5" s="735"/>
      <c r="GMA5" s="735"/>
      <c r="GMB5" s="735"/>
      <c r="GMC5" s="735"/>
      <c r="GMD5" s="735"/>
      <c r="GME5" s="735"/>
      <c r="GMF5" s="735"/>
      <c r="GMG5" s="735"/>
      <c r="GMH5" s="735"/>
      <c r="GMI5" s="735"/>
      <c r="GMJ5" s="735"/>
      <c r="GMK5" s="735"/>
      <c r="GML5" s="735"/>
      <c r="GMM5" s="735"/>
      <c r="GMN5" s="735"/>
      <c r="GMO5" s="735"/>
      <c r="GMP5" s="735"/>
      <c r="GMQ5" s="735"/>
      <c r="GMR5" s="735"/>
      <c r="GMS5" s="735"/>
      <c r="GMT5" s="735"/>
      <c r="GMU5" s="735"/>
      <c r="GMV5" s="735"/>
      <c r="GMW5" s="735"/>
      <c r="GMX5" s="735"/>
      <c r="GMY5" s="735"/>
      <c r="GMZ5" s="735"/>
      <c r="GNA5" s="735"/>
      <c r="GNB5" s="735"/>
      <c r="GNC5" s="735"/>
      <c r="GND5" s="735"/>
      <c r="GNE5" s="735"/>
      <c r="GNF5" s="735"/>
      <c r="GNG5" s="735"/>
      <c r="GNH5" s="735"/>
      <c r="GNI5" s="735"/>
      <c r="GNJ5" s="735"/>
      <c r="GNK5" s="735"/>
      <c r="GNL5" s="735"/>
      <c r="GNM5" s="735"/>
      <c r="GNN5" s="735"/>
      <c r="GNO5" s="735"/>
      <c r="GNP5" s="735"/>
      <c r="GNQ5" s="735"/>
      <c r="GNR5" s="735"/>
      <c r="GNS5" s="735"/>
      <c r="GNT5" s="735"/>
      <c r="GNU5" s="735"/>
      <c r="GNV5" s="735"/>
      <c r="GNW5" s="735"/>
      <c r="GNX5" s="735"/>
      <c r="GNY5" s="735"/>
      <c r="GNZ5" s="735"/>
      <c r="GOA5" s="735"/>
      <c r="GOB5" s="735"/>
      <c r="GOC5" s="735"/>
      <c r="GOD5" s="735"/>
      <c r="GOE5" s="735"/>
      <c r="GOF5" s="735"/>
      <c r="GOG5" s="735"/>
      <c r="GOH5" s="735"/>
      <c r="GOI5" s="735"/>
      <c r="GOJ5" s="735"/>
      <c r="GOK5" s="735"/>
      <c r="GOL5" s="735"/>
      <c r="GOM5" s="735"/>
      <c r="GON5" s="735"/>
      <c r="GOO5" s="735"/>
      <c r="GOP5" s="735"/>
      <c r="GOQ5" s="735"/>
      <c r="GOR5" s="735"/>
      <c r="GOS5" s="735"/>
      <c r="GOT5" s="735"/>
      <c r="GOU5" s="735"/>
      <c r="GOV5" s="735"/>
      <c r="GOW5" s="735"/>
      <c r="GOX5" s="735"/>
      <c r="GOY5" s="735"/>
      <c r="GOZ5" s="735"/>
      <c r="GPA5" s="735"/>
      <c r="GPB5" s="735"/>
      <c r="GPC5" s="735"/>
      <c r="GPD5" s="735"/>
      <c r="GPE5" s="735"/>
      <c r="GPF5" s="735"/>
      <c r="GPG5" s="735"/>
      <c r="GPH5" s="735"/>
      <c r="GPI5" s="735"/>
      <c r="GPJ5" s="735"/>
      <c r="GPK5" s="735"/>
      <c r="GPL5" s="735"/>
      <c r="GPM5" s="735"/>
      <c r="GPN5" s="735"/>
      <c r="GPO5" s="735"/>
      <c r="GPP5" s="735"/>
      <c r="GPQ5" s="735"/>
      <c r="GPR5" s="735"/>
      <c r="GPS5" s="735"/>
      <c r="GPT5" s="735"/>
      <c r="GPU5" s="735"/>
      <c r="GPV5" s="735"/>
      <c r="GPW5" s="735"/>
      <c r="GPX5" s="735"/>
      <c r="GPY5" s="735"/>
      <c r="GPZ5" s="735"/>
      <c r="GQA5" s="735"/>
      <c r="GQB5" s="735"/>
      <c r="GQC5" s="735"/>
      <c r="GQD5" s="735"/>
      <c r="GQE5" s="735"/>
      <c r="GQF5" s="735"/>
      <c r="GQG5" s="735"/>
      <c r="GQH5" s="735"/>
      <c r="GQI5" s="735"/>
      <c r="GQJ5" s="735"/>
      <c r="GQK5" s="735"/>
      <c r="GQL5" s="735"/>
      <c r="GQM5" s="735"/>
      <c r="GQN5" s="735"/>
      <c r="GQO5" s="735"/>
      <c r="GQP5" s="735"/>
      <c r="GQQ5" s="735"/>
      <c r="GQR5" s="735"/>
      <c r="GQS5" s="735"/>
      <c r="GQT5" s="735"/>
      <c r="GQU5" s="735"/>
      <c r="GQV5" s="735"/>
      <c r="GQW5" s="735"/>
      <c r="GQX5" s="735"/>
      <c r="GQY5" s="735"/>
      <c r="GQZ5" s="735"/>
      <c r="GRA5" s="735"/>
      <c r="GRB5" s="735"/>
      <c r="GRC5" s="735"/>
      <c r="GRD5" s="735"/>
      <c r="GRE5" s="735"/>
      <c r="GRF5" s="735"/>
      <c r="GRG5" s="735"/>
      <c r="GRH5" s="735"/>
      <c r="GRI5" s="735"/>
      <c r="GRJ5" s="735"/>
      <c r="GRK5" s="735"/>
      <c r="GRL5" s="735"/>
      <c r="GRM5" s="735"/>
      <c r="GRN5" s="735"/>
      <c r="GRO5" s="735"/>
      <c r="GRP5" s="735"/>
      <c r="GRQ5" s="735"/>
      <c r="GRR5" s="735"/>
      <c r="GRS5" s="735"/>
      <c r="GRT5" s="735"/>
      <c r="GRU5" s="735"/>
      <c r="GRV5" s="735"/>
      <c r="GRW5" s="735"/>
      <c r="GRX5" s="735"/>
      <c r="GRY5" s="735"/>
      <c r="GRZ5" s="735"/>
      <c r="GSA5" s="735"/>
      <c r="GSB5" s="735"/>
      <c r="GSC5" s="735"/>
      <c r="GSD5" s="735"/>
      <c r="GSE5" s="735"/>
      <c r="GSF5" s="735"/>
      <c r="GSG5" s="735"/>
      <c r="GSH5" s="735"/>
      <c r="GSI5" s="735"/>
      <c r="GSJ5" s="735"/>
      <c r="GSK5" s="735"/>
      <c r="GSL5" s="735"/>
      <c r="GSM5" s="735"/>
      <c r="GSN5" s="735"/>
      <c r="GSO5" s="735"/>
      <c r="GSP5" s="735"/>
      <c r="GSQ5" s="735"/>
      <c r="GSR5" s="735"/>
      <c r="GSS5" s="735"/>
      <c r="GST5" s="735"/>
      <c r="GSU5" s="735"/>
      <c r="GSV5" s="735"/>
      <c r="GSW5" s="735"/>
      <c r="GSX5" s="735"/>
      <c r="GSY5" s="735"/>
      <c r="GSZ5" s="735"/>
      <c r="GTA5" s="735"/>
      <c r="GTB5" s="735"/>
      <c r="GTC5" s="735"/>
      <c r="GTD5" s="735"/>
      <c r="GTE5" s="735"/>
      <c r="GTF5" s="735"/>
      <c r="GTG5" s="735"/>
      <c r="GTH5" s="735"/>
      <c r="GTI5" s="735"/>
      <c r="GTJ5" s="735"/>
      <c r="GTK5" s="735"/>
      <c r="GTL5" s="735"/>
      <c r="GTM5" s="735"/>
      <c r="GTN5" s="735"/>
      <c r="GTO5" s="735"/>
      <c r="GTP5" s="735"/>
      <c r="GTQ5" s="735"/>
      <c r="GTR5" s="735"/>
      <c r="GTS5" s="735"/>
      <c r="GTT5" s="735"/>
      <c r="GTU5" s="735"/>
      <c r="GTV5" s="735"/>
      <c r="GTW5" s="735"/>
      <c r="GTX5" s="735"/>
      <c r="GTY5" s="735"/>
      <c r="GTZ5" s="735"/>
      <c r="GUA5" s="735"/>
      <c r="GUB5" s="735"/>
      <c r="GUC5" s="735"/>
      <c r="GUD5" s="735"/>
      <c r="GUE5" s="735"/>
      <c r="GUF5" s="735"/>
      <c r="GUG5" s="735"/>
      <c r="GUH5" s="735"/>
      <c r="GUI5" s="735"/>
      <c r="GUJ5" s="735"/>
      <c r="GUK5" s="735"/>
      <c r="GUL5" s="735"/>
      <c r="GUM5" s="735"/>
      <c r="GUN5" s="735"/>
      <c r="GUO5" s="735"/>
      <c r="GUP5" s="735"/>
      <c r="GUQ5" s="735"/>
      <c r="GUR5" s="735"/>
      <c r="GUS5" s="735"/>
      <c r="GUT5" s="735"/>
      <c r="GUU5" s="735"/>
      <c r="GUV5" s="735"/>
      <c r="GUW5" s="735"/>
      <c r="GUX5" s="735"/>
      <c r="GUY5" s="735"/>
      <c r="GUZ5" s="735"/>
      <c r="GVA5" s="735"/>
      <c r="GVB5" s="735"/>
      <c r="GVC5" s="735"/>
      <c r="GVD5" s="735"/>
      <c r="GVE5" s="735"/>
      <c r="GVF5" s="735"/>
      <c r="GVG5" s="735"/>
      <c r="GVH5" s="735"/>
      <c r="GVI5" s="735"/>
      <c r="GVJ5" s="735"/>
      <c r="GVK5" s="735"/>
      <c r="GVL5" s="735"/>
      <c r="GVM5" s="735"/>
      <c r="GVN5" s="735"/>
      <c r="GVO5" s="735"/>
      <c r="GVP5" s="735"/>
      <c r="GVQ5" s="735"/>
      <c r="GVR5" s="735"/>
      <c r="GVS5" s="735"/>
      <c r="GVT5" s="735"/>
      <c r="GVU5" s="735"/>
      <c r="GVV5" s="735"/>
      <c r="GVW5" s="735"/>
      <c r="GVX5" s="735"/>
      <c r="GVY5" s="735"/>
      <c r="GVZ5" s="735"/>
      <c r="GWA5" s="735"/>
      <c r="GWB5" s="735"/>
      <c r="GWC5" s="735"/>
      <c r="GWD5" s="735"/>
      <c r="GWE5" s="735"/>
      <c r="GWF5" s="735"/>
      <c r="GWG5" s="735"/>
      <c r="GWH5" s="735"/>
      <c r="GWI5" s="735"/>
      <c r="GWJ5" s="735"/>
      <c r="GWK5" s="735"/>
      <c r="GWL5" s="735"/>
      <c r="GWM5" s="735"/>
      <c r="GWN5" s="735"/>
      <c r="GWO5" s="735"/>
      <c r="GWP5" s="735"/>
      <c r="GWQ5" s="735"/>
      <c r="GWR5" s="735"/>
      <c r="GWS5" s="735"/>
      <c r="GWT5" s="735"/>
      <c r="GWU5" s="735"/>
      <c r="GWV5" s="735"/>
      <c r="GWW5" s="735"/>
      <c r="GWX5" s="735"/>
      <c r="GWY5" s="735"/>
      <c r="GWZ5" s="735"/>
      <c r="GXA5" s="735"/>
      <c r="GXB5" s="735"/>
      <c r="GXC5" s="735"/>
      <c r="GXD5" s="735"/>
      <c r="GXE5" s="735"/>
      <c r="GXF5" s="735"/>
      <c r="GXG5" s="735"/>
      <c r="GXH5" s="735"/>
      <c r="GXI5" s="735"/>
      <c r="GXJ5" s="735"/>
      <c r="GXK5" s="735"/>
      <c r="GXL5" s="735"/>
      <c r="GXM5" s="735"/>
      <c r="GXN5" s="735"/>
      <c r="GXO5" s="735"/>
      <c r="GXP5" s="735"/>
      <c r="GXQ5" s="735"/>
      <c r="GXR5" s="735"/>
      <c r="GXS5" s="735"/>
      <c r="GXT5" s="735"/>
      <c r="GXU5" s="735"/>
      <c r="GXV5" s="735"/>
      <c r="GXW5" s="735"/>
      <c r="GXX5" s="735"/>
      <c r="GXY5" s="735"/>
      <c r="GXZ5" s="735"/>
      <c r="GYA5" s="735"/>
      <c r="GYB5" s="735"/>
      <c r="GYC5" s="735"/>
      <c r="GYD5" s="735"/>
      <c r="GYE5" s="735"/>
      <c r="GYF5" s="735"/>
      <c r="GYG5" s="735"/>
      <c r="GYH5" s="735"/>
      <c r="GYI5" s="735"/>
      <c r="GYJ5" s="735"/>
      <c r="GYK5" s="735"/>
      <c r="GYL5" s="735"/>
      <c r="GYM5" s="735"/>
      <c r="GYN5" s="735"/>
      <c r="GYO5" s="735"/>
      <c r="GYP5" s="735"/>
      <c r="GYQ5" s="735"/>
      <c r="GYR5" s="735"/>
      <c r="GYS5" s="735"/>
      <c r="GYT5" s="735"/>
      <c r="GYU5" s="735"/>
      <c r="GYV5" s="735"/>
      <c r="GYW5" s="735"/>
      <c r="GYX5" s="735"/>
      <c r="GYY5" s="735"/>
      <c r="GYZ5" s="735"/>
      <c r="GZA5" s="735"/>
      <c r="GZB5" s="735"/>
      <c r="GZC5" s="735"/>
      <c r="GZD5" s="735"/>
      <c r="GZE5" s="735"/>
      <c r="GZF5" s="735"/>
      <c r="GZG5" s="735"/>
      <c r="GZH5" s="735"/>
      <c r="GZI5" s="735"/>
      <c r="GZJ5" s="735"/>
      <c r="GZK5" s="735"/>
      <c r="GZL5" s="735"/>
      <c r="GZM5" s="735"/>
      <c r="GZN5" s="735"/>
      <c r="GZO5" s="735"/>
      <c r="GZP5" s="735"/>
      <c r="GZQ5" s="735"/>
      <c r="GZR5" s="735"/>
      <c r="GZS5" s="735"/>
      <c r="GZT5" s="735"/>
      <c r="GZU5" s="735"/>
      <c r="GZV5" s="735"/>
      <c r="GZW5" s="735"/>
      <c r="GZX5" s="735"/>
      <c r="GZY5" s="735"/>
      <c r="GZZ5" s="735"/>
      <c r="HAA5" s="735"/>
      <c r="HAB5" s="735"/>
      <c r="HAC5" s="735"/>
      <c r="HAD5" s="735"/>
      <c r="HAE5" s="735"/>
      <c r="HAF5" s="735"/>
      <c r="HAG5" s="735"/>
      <c r="HAH5" s="735"/>
      <c r="HAI5" s="735"/>
      <c r="HAJ5" s="735"/>
      <c r="HAK5" s="735"/>
      <c r="HAL5" s="735"/>
      <c r="HAM5" s="735"/>
      <c r="HAN5" s="735"/>
      <c r="HAO5" s="735"/>
      <c r="HAP5" s="735"/>
      <c r="HAQ5" s="735"/>
      <c r="HAR5" s="735"/>
      <c r="HAS5" s="735"/>
      <c r="HAT5" s="735"/>
      <c r="HAU5" s="735"/>
      <c r="HAV5" s="735"/>
      <c r="HAW5" s="735"/>
      <c r="HAX5" s="735"/>
      <c r="HAY5" s="735"/>
      <c r="HAZ5" s="735"/>
      <c r="HBA5" s="735"/>
      <c r="HBB5" s="735"/>
      <c r="HBC5" s="735"/>
      <c r="HBD5" s="735"/>
      <c r="HBE5" s="735"/>
      <c r="HBF5" s="735"/>
      <c r="HBG5" s="735"/>
      <c r="HBH5" s="735"/>
      <c r="HBI5" s="735"/>
      <c r="HBJ5" s="735"/>
      <c r="HBK5" s="735"/>
      <c r="HBL5" s="735"/>
      <c r="HBM5" s="735"/>
      <c r="HBN5" s="735"/>
      <c r="HBO5" s="735"/>
      <c r="HBP5" s="735"/>
      <c r="HBQ5" s="735"/>
      <c r="HBR5" s="735"/>
      <c r="HBS5" s="735"/>
      <c r="HBT5" s="735"/>
      <c r="HBU5" s="735"/>
      <c r="HBV5" s="735"/>
      <c r="HBW5" s="735"/>
      <c r="HBX5" s="735"/>
      <c r="HBY5" s="735"/>
      <c r="HBZ5" s="735"/>
      <c r="HCA5" s="735"/>
      <c r="HCB5" s="735"/>
      <c r="HCC5" s="735"/>
      <c r="HCD5" s="735"/>
      <c r="HCE5" s="735"/>
      <c r="HCF5" s="735"/>
      <c r="HCG5" s="735"/>
      <c r="HCH5" s="735"/>
      <c r="HCI5" s="735"/>
      <c r="HCJ5" s="735"/>
      <c r="HCK5" s="735"/>
      <c r="HCL5" s="735"/>
      <c r="HCM5" s="735"/>
      <c r="HCN5" s="735"/>
      <c r="HCO5" s="735"/>
      <c r="HCP5" s="735"/>
      <c r="HCQ5" s="735"/>
      <c r="HCR5" s="735"/>
      <c r="HCS5" s="735"/>
      <c r="HCT5" s="735"/>
      <c r="HCU5" s="735"/>
      <c r="HCV5" s="735"/>
      <c r="HCW5" s="735"/>
      <c r="HCX5" s="735"/>
      <c r="HCY5" s="735"/>
      <c r="HCZ5" s="735"/>
      <c r="HDA5" s="735"/>
      <c r="HDB5" s="735"/>
      <c r="HDC5" s="735"/>
      <c r="HDD5" s="735"/>
      <c r="HDE5" s="735"/>
      <c r="HDF5" s="735"/>
      <c r="HDG5" s="735"/>
      <c r="HDH5" s="735"/>
      <c r="HDI5" s="735"/>
      <c r="HDJ5" s="735"/>
      <c r="HDK5" s="735"/>
      <c r="HDL5" s="735"/>
      <c r="HDM5" s="735"/>
      <c r="HDN5" s="735"/>
      <c r="HDO5" s="735"/>
      <c r="HDP5" s="735"/>
      <c r="HDQ5" s="735"/>
      <c r="HDR5" s="735"/>
      <c r="HDS5" s="735"/>
      <c r="HDT5" s="735"/>
      <c r="HDU5" s="735"/>
      <c r="HDV5" s="735"/>
      <c r="HDW5" s="735"/>
      <c r="HDX5" s="735"/>
      <c r="HDY5" s="735"/>
      <c r="HDZ5" s="735"/>
      <c r="HEA5" s="735"/>
      <c r="HEB5" s="735"/>
      <c r="HEC5" s="735"/>
      <c r="HED5" s="735"/>
      <c r="HEE5" s="735"/>
      <c r="HEF5" s="735"/>
      <c r="HEG5" s="735"/>
      <c r="HEH5" s="735"/>
      <c r="HEI5" s="735"/>
      <c r="HEJ5" s="735"/>
      <c r="HEK5" s="735"/>
      <c r="HEL5" s="735"/>
      <c r="HEM5" s="735"/>
      <c r="HEN5" s="735"/>
      <c r="HEO5" s="735"/>
      <c r="HEP5" s="735"/>
      <c r="HEQ5" s="735"/>
      <c r="HER5" s="735"/>
      <c r="HES5" s="735"/>
      <c r="HET5" s="735"/>
      <c r="HEU5" s="735"/>
      <c r="HEV5" s="735"/>
      <c r="HEW5" s="735"/>
      <c r="HEX5" s="735"/>
      <c r="HEY5" s="735"/>
      <c r="HEZ5" s="735"/>
      <c r="HFA5" s="735"/>
      <c r="HFB5" s="735"/>
      <c r="HFC5" s="735"/>
      <c r="HFD5" s="735"/>
      <c r="HFE5" s="735"/>
      <c r="HFF5" s="735"/>
      <c r="HFG5" s="735"/>
      <c r="HFH5" s="735"/>
      <c r="HFI5" s="735"/>
      <c r="HFJ5" s="735"/>
      <c r="HFK5" s="735"/>
      <c r="HFL5" s="735"/>
      <c r="HFM5" s="735"/>
      <c r="HFN5" s="735"/>
      <c r="HFO5" s="735"/>
      <c r="HFP5" s="735"/>
      <c r="HFQ5" s="735"/>
      <c r="HFR5" s="735"/>
      <c r="HFS5" s="735"/>
      <c r="HFT5" s="735"/>
      <c r="HFU5" s="735"/>
      <c r="HFV5" s="735"/>
      <c r="HFW5" s="735"/>
      <c r="HFX5" s="735"/>
      <c r="HFY5" s="735"/>
      <c r="HFZ5" s="735"/>
      <c r="HGA5" s="735"/>
      <c r="HGB5" s="735"/>
      <c r="HGC5" s="735"/>
      <c r="HGD5" s="735"/>
      <c r="HGE5" s="735"/>
      <c r="HGF5" s="735"/>
      <c r="HGG5" s="735"/>
      <c r="HGH5" s="735"/>
      <c r="HGI5" s="735"/>
      <c r="HGJ5" s="735"/>
      <c r="HGK5" s="735"/>
      <c r="HGL5" s="735"/>
      <c r="HGM5" s="735"/>
      <c r="HGN5" s="735"/>
      <c r="HGO5" s="735"/>
      <c r="HGP5" s="735"/>
      <c r="HGQ5" s="735"/>
      <c r="HGR5" s="735"/>
      <c r="HGS5" s="735"/>
      <c r="HGT5" s="735"/>
      <c r="HGU5" s="735"/>
      <c r="HGV5" s="735"/>
      <c r="HGW5" s="735"/>
      <c r="HGX5" s="735"/>
      <c r="HGY5" s="735"/>
      <c r="HGZ5" s="735"/>
      <c r="HHA5" s="735"/>
      <c r="HHB5" s="735"/>
      <c r="HHC5" s="735"/>
      <c r="HHD5" s="735"/>
      <c r="HHE5" s="735"/>
      <c r="HHF5" s="735"/>
      <c r="HHG5" s="735"/>
      <c r="HHH5" s="735"/>
      <c r="HHI5" s="735"/>
      <c r="HHJ5" s="735"/>
      <c r="HHK5" s="735"/>
      <c r="HHL5" s="735"/>
      <c r="HHM5" s="735"/>
      <c r="HHN5" s="735"/>
      <c r="HHO5" s="735"/>
      <c r="HHP5" s="735"/>
      <c r="HHQ5" s="735"/>
      <c r="HHR5" s="735"/>
      <c r="HHS5" s="735"/>
      <c r="HHT5" s="735"/>
      <c r="HHU5" s="735"/>
      <c r="HHV5" s="735"/>
      <c r="HHW5" s="735"/>
      <c r="HHX5" s="735"/>
      <c r="HHY5" s="735"/>
      <c r="HHZ5" s="735"/>
      <c r="HIA5" s="735"/>
      <c r="HIB5" s="735"/>
      <c r="HIC5" s="735"/>
      <c r="HID5" s="735"/>
      <c r="HIE5" s="735"/>
      <c r="HIF5" s="735"/>
      <c r="HIG5" s="735"/>
      <c r="HIH5" s="735"/>
      <c r="HII5" s="735"/>
      <c r="HIJ5" s="735"/>
      <c r="HIK5" s="735"/>
      <c r="HIL5" s="735"/>
      <c r="HIM5" s="735"/>
      <c r="HIN5" s="735"/>
      <c r="HIO5" s="735"/>
      <c r="HIP5" s="735"/>
      <c r="HIQ5" s="735"/>
      <c r="HIR5" s="735"/>
      <c r="HIS5" s="735"/>
      <c r="HIT5" s="735"/>
      <c r="HIU5" s="735"/>
      <c r="HIV5" s="735"/>
      <c r="HIW5" s="735"/>
      <c r="HIX5" s="735"/>
      <c r="HIY5" s="735"/>
      <c r="HIZ5" s="735"/>
      <c r="HJA5" s="735"/>
      <c r="HJB5" s="735"/>
      <c r="HJC5" s="735"/>
      <c r="HJD5" s="735"/>
      <c r="HJE5" s="735"/>
      <c r="HJF5" s="735"/>
      <c r="HJG5" s="735"/>
      <c r="HJH5" s="735"/>
      <c r="HJI5" s="735"/>
      <c r="HJJ5" s="735"/>
      <c r="HJK5" s="735"/>
      <c r="HJL5" s="735"/>
      <c r="HJM5" s="735"/>
      <c r="HJN5" s="735"/>
      <c r="HJO5" s="735"/>
      <c r="HJP5" s="735"/>
      <c r="HJQ5" s="735"/>
      <c r="HJR5" s="735"/>
      <c r="HJS5" s="735"/>
      <c r="HJT5" s="735"/>
      <c r="HJU5" s="735"/>
      <c r="HJV5" s="735"/>
      <c r="HJW5" s="735"/>
      <c r="HJX5" s="735"/>
      <c r="HJY5" s="735"/>
      <c r="HJZ5" s="735"/>
      <c r="HKA5" s="735"/>
      <c r="HKB5" s="735"/>
      <c r="HKC5" s="735"/>
      <c r="HKD5" s="735"/>
      <c r="HKE5" s="735"/>
      <c r="HKF5" s="735"/>
      <c r="HKG5" s="735"/>
      <c r="HKH5" s="735"/>
      <c r="HKI5" s="735"/>
      <c r="HKJ5" s="735"/>
      <c r="HKK5" s="735"/>
      <c r="HKL5" s="735"/>
      <c r="HKM5" s="735"/>
      <c r="HKN5" s="735"/>
      <c r="HKO5" s="735"/>
      <c r="HKP5" s="735"/>
      <c r="HKQ5" s="735"/>
      <c r="HKR5" s="735"/>
      <c r="HKS5" s="735"/>
      <c r="HKT5" s="735"/>
      <c r="HKU5" s="735"/>
      <c r="HKV5" s="735"/>
      <c r="HKW5" s="735"/>
      <c r="HKX5" s="735"/>
      <c r="HKY5" s="735"/>
      <c r="HKZ5" s="735"/>
      <c r="HLA5" s="735"/>
      <c r="HLB5" s="735"/>
      <c r="HLC5" s="735"/>
      <c r="HLD5" s="735"/>
      <c r="HLE5" s="735"/>
      <c r="HLF5" s="735"/>
      <c r="HLG5" s="735"/>
      <c r="HLH5" s="735"/>
      <c r="HLI5" s="735"/>
      <c r="HLJ5" s="735"/>
      <c r="HLK5" s="735"/>
      <c r="HLL5" s="735"/>
      <c r="HLM5" s="735"/>
      <c r="HLN5" s="735"/>
      <c r="HLO5" s="735"/>
      <c r="HLP5" s="735"/>
      <c r="HLQ5" s="735"/>
      <c r="HLR5" s="735"/>
      <c r="HLS5" s="735"/>
      <c r="HLT5" s="735"/>
      <c r="HLU5" s="735"/>
      <c r="HLV5" s="735"/>
      <c r="HLW5" s="735"/>
      <c r="HLX5" s="735"/>
      <c r="HLY5" s="735"/>
      <c r="HLZ5" s="735"/>
      <c r="HMA5" s="735"/>
      <c r="HMB5" s="735"/>
      <c r="HMC5" s="735"/>
      <c r="HMD5" s="735"/>
      <c r="HME5" s="735"/>
      <c r="HMF5" s="735"/>
      <c r="HMG5" s="735"/>
      <c r="HMH5" s="735"/>
      <c r="HMI5" s="735"/>
      <c r="HMJ5" s="735"/>
      <c r="HMK5" s="735"/>
      <c r="HML5" s="735"/>
      <c r="HMM5" s="735"/>
      <c r="HMN5" s="735"/>
      <c r="HMO5" s="735"/>
      <c r="HMP5" s="735"/>
      <c r="HMQ5" s="735"/>
      <c r="HMR5" s="735"/>
      <c r="HMS5" s="735"/>
      <c r="HMT5" s="735"/>
      <c r="HMU5" s="735"/>
      <c r="HMV5" s="735"/>
      <c r="HMW5" s="735"/>
      <c r="HMX5" s="735"/>
      <c r="HMY5" s="735"/>
      <c r="HMZ5" s="735"/>
      <c r="HNA5" s="735"/>
      <c r="HNB5" s="735"/>
      <c r="HNC5" s="735"/>
      <c r="HND5" s="735"/>
      <c r="HNE5" s="735"/>
      <c r="HNF5" s="735"/>
      <c r="HNG5" s="735"/>
      <c r="HNH5" s="735"/>
      <c r="HNI5" s="735"/>
      <c r="HNJ5" s="735"/>
      <c r="HNK5" s="735"/>
      <c r="HNL5" s="735"/>
      <c r="HNM5" s="735"/>
      <c r="HNN5" s="735"/>
      <c r="HNO5" s="735"/>
      <c r="HNP5" s="735"/>
      <c r="HNQ5" s="735"/>
      <c r="HNR5" s="735"/>
      <c r="HNS5" s="735"/>
      <c r="HNT5" s="735"/>
      <c r="HNU5" s="735"/>
      <c r="HNV5" s="735"/>
      <c r="HNW5" s="735"/>
      <c r="HNX5" s="735"/>
      <c r="HNY5" s="735"/>
      <c r="HNZ5" s="735"/>
      <c r="HOA5" s="735"/>
      <c r="HOB5" s="735"/>
      <c r="HOC5" s="735"/>
      <c r="HOD5" s="735"/>
      <c r="HOE5" s="735"/>
      <c r="HOF5" s="735"/>
      <c r="HOG5" s="735"/>
      <c r="HOH5" s="735"/>
      <c r="HOI5" s="735"/>
      <c r="HOJ5" s="735"/>
      <c r="HOK5" s="735"/>
      <c r="HOL5" s="735"/>
      <c r="HOM5" s="735"/>
      <c r="HON5" s="735"/>
      <c r="HOO5" s="735"/>
      <c r="HOP5" s="735"/>
      <c r="HOQ5" s="735"/>
      <c r="HOR5" s="735"/>
      <c r="HOS5" s="735"/>
      <c r="HOT5" s="735"/>
      <c r="HOU5" s="735"/>
      <c r="HOV5" s="735"/>
      <c r="HOW5" s="735"/>
      <c r="HOX5" s="735"/>
      <c r="HOY5" s="735"/>
      <c r="HOZ5" s="735"/>
      <c r="HPA5" s="735"/>
      <c r="HPB5" s="735"/>
      <c r="HPC5" s="735"/>
      <c r="HPD5" s="735"/>
      <c r="HPE5" s="735"/>
      <c r="HPF5" s="735"/>
      <c r="HPG5" s="735"/>
      <c r="HPH5" s="735"/>
      <c r="HPI5" s="735"/>
      <c r="HPJ5" s="735"/>
      <c r="HPK5" s="735"/>
      <c r="HPL5" s="735"/>
      <c r="HPM5" s="735"/>
      <c r="HPN5" s="735"/>
      <c r="HPO5" s="735"/>
      <c r="HPP5" s="735"/>
      <c r="HPQ5" s="735"/>
      <c r="HPR5" s="735"/>
      <c r="HPS5" s="735"/>
      <c r="HPT5" s="735"/>
      <c r="HPU5" s="735"/>
      <c r="HPV5" s="735"/>
      <c r="HPW5" s="735"/>
      <c r="HPX5" s="735"/>
      <c r="HPY5" s="735"/>
      <c r="HPZ5" s="735"/>
      <c r="HQA5" s="735"/>
      <c r="HQB5" s="735"/>
      <c r="HQC5" s="735"/>
      <c r="HQD5" s="735"/>
      <c r="HQE5" s="735"/>
      <c r="HQF5" s="735"/>
      <c r="HQG5" s="735"/>
      <c r="HQH5" s="735"/>
      <c r="HQI5" s="735"/>
      <c r="HQJ5" s="735"/>
      <c r="HQK5" s="735"/>
      <c r="HQL5" s="735"/>
      <c r="HQM5" s="735"/>
      <c r="HQN5" s="735"/>
      <c r="HQO5" s="735"/>
      <c r="HQP5" s="735"/>
      <c r="HQQ5" s="735"/>
      <c r="HQR5" s="735"/>
      <c r="HQS5" s="735"/>
      <c r="HQT5" s="735"/>
      <c r="HQU5" s="735"/>
      <c r="HQV5" s="735"/>
      <c r="HQW5" s="735"/>
      <c r="HQX5" s="735"/>
      <c r="HQY5" s="735"/>
      <c r="HQZ5" s="735"/>
      <c r="HRA5" s="735"/>
      <c r="HRB5" s="735"/>
      <c r="HRC5" s="735"/>
      <c r="HRD5" s="735"/>
      <c r="HRE5" s="735"/>
      <c r="HRF5" s="735"/>
      <c r="HRG5" s="735"/>
      <c r="HRH5" s="735"/>
      <c r="HRI5" s="735"/>
      <c r="HRJ5" s="735"/>
      <c r="HRK5" s="735"/>
      <c r="HRL5" s="735"/>
      <c r="HRM5" s="735"/>
      <c r="HRN5" s="735"/>
      <c r="HRO5" s="735"/>
      <c r="HRP5" s="735"/>
      <c r="HRQ5" s="735"/>
      <c r="HRR5" s="735"/>
      <c r="HRS5" s="735"/>
      <c r="HRT5" s="735"/>
      <c r="HRU5" s="735"/>
      <c r="HRV5" s="735"/>
      <c r="HRW5" s="735"/>
      <c r="HRX5" s="735"/>
      <c r="HRY5" s="735"/>
      <c r="HRZ5" s="735"/>
      <c r="HSA5" s="735"/>
      <c r="HSB5" s="735"/>
      <c r="HSC5" s="735"/>
      <c r="HSD5" s="735"/>
      <c r="HSE5" s="735"/>
      <c r="HSF5" s="735"/>
      <c r="HSG5" s="735"/>
      <c r="HSH5" s="735"/>
      <c r="HSI5" s="735"/>
      <c r="HSJ5" s="735"/>
      <c r="HSK5" s="735"/>
      <c r="HSL5" s="735"/>
      <c r="HSM5" s="735"/>
      <c r="HSN5" s="735"/>
      <c r="HSO5" s="735"/>
      <c r="HSP5" s="735"/>
      <c r="HSQ5" s="735"/>
      <c r="HSR5" s="735"/>
      <c r="HSS5" s="735"/>
      <c r="HST5" s="735"/>
      <c r="HSU5" s="735"/>
      <c r="HSV5" s="735"/>
      <c r="HSW5" s="735"/>
      <c r="HSX5" s="735"/>
      <c r="HSY5" s="735"/>
      <c r="HSZ5" s="735"/>
      <c r="HTA5" s="735"/>
      <c r="HTB5" s="735"/>
      <c r="HTC5" s="735"/>
      <c r="HTD5" s="735"/>
      <c r="HTE5" s="735"/>
      <c r="HTF5" s="735"/>
      <c r="HTG5" s="735"/>
      <c r="HTH5" s="735"/>
      <c r="HTI5" s="735"/>
      <c r="HTJ5" s="735"/>
      <c r="HTK5" s="735"/>
      <c r="HTL5" s="735"/>
      <c r="HTM5" s="735"/>
      <c r="HTN5" s="735"/>
      <c r="HTO5" s="735"/>
      <c r="HTP5" s="735"/>
      <c r="HTQ5" s="735"/>
      <c r="HTR5" s="735"/>
      <c r="HTS5" s="735"/>
      <c r="HTT5" s="735"/>
      <c r="HTU5" s="735"/>
      <c r="HTV5" s="735"/>
      <c r="HTW5" s="735"/>
      <c r="HTX5" s="735"/>
      <c r="HTY5" s="735"/>
      <c r="HTZ5" s="735"/>
      <c r="HUA5" s="735"/>
      <c r="HUB5" s="735"/>
      <c r="HUC5" s="735"/>
      <c r="HUD5" s="735"/>
      <c r="HUE5" s="735"/>
      <c r="HUF5" s="735"/>
      <c r="HUG5" s="735"/>
      <c r="HUH5" s="735"/>
      <c r="HUI5" s="735"/>
      <c r="HUJ5" s="735"/>
      <c r="HUK5" s="735"/>
      <c r="HUL5" s="735"/>
      <c r="HUM5" s="735"/>
      <c r="HUN5" s="735"/>
      <c r="HUO5" s="735"/>
      <c r="HUP5" s="735"/>
      <c r="HUQ5" s="735"/>
      <c r="HUR5" s="735"/>
      <c r="HUS5" s="735"/>
      <c r="HUT5" s="735"/>
      <c r="HUU5" s="735"/>
      <c r="HUV5" s="735"/>
      <c r="HUW5" s="735"/>
      <c r="HUX5" s="735"/>
      <c r="HUY5" s="735"/>
      <c r="HUZ5" s="735"/>
      <c r="HVA5" s="735"/>
      <c r="HVB5" s="735"/>
      <c r="HVC5" s="735"/>
      <c r="HVD5" s="735"/>
      <c r="HVE5" s="735"/>
      <c r="HVF5" s="735"/>
      <c r="HVG5" s="735"/>
      <c r="HVH5" s="735"/>
      <c r="HVI5" s="735"/>
      <c r="HVJ5" s="735"/>
      <c r="HVK5" s="735"/>
      <c r="HVL5" s="735"/>
      <c r="HVM5" s="735"/>
      <c r="HVN5" s="735"/>
      <c r="HVO5" s="735"/>
      <c r="HVP5" s="735"/>
      <c r="HVQ5" s="735"/>
      <c r="HVR5" s="735"/>
      <c r="HVS5" s="735"/>
      <c r="HVT5" s="735"/>
      <c r="HVU5" s="735"/>
      <c r="HVV5" s="735"/>
      <c r="HVW5" s="735"/>
      <c r="HVX5" s="735"/>
      <c r="HVY5" s="735"/>
      <c r="HVZ5" s="735"/>
      <c r="HWA5" s="735"/>
      <c r="HWB5" s="735"/>
      <c r="HWC5" s="735"/>
      <c r="HWD5" s="735"/>
      <c r="HWE5" s="735"/>
      <c r="HWF5" s="735"/>
      <c r="HWG5" s="735"/>
      <c r="HWH5" s="735"/>
      <c r="HWI5" s="735"/>
      <c r="HWJ5" s="735"/>
      <c r="HWK5" s="735"/>
      <c r="HWL5" s="735"/>
      <c r="HWM5" s="735"/>
      <c r="HWN5" s="735"/>
      <c r="HWO5" s="735"/>
      <c r="HWP5" s="735"/>
      <c r="HWQ5" s="735"/>
      <c r="HWR5" s="735"/>
      <c r="HWS5" s="735"/>
      <c r="HWT5" s="735"/>
      <c r="HWU5" s="735"/>
      <c r="HWV5" s="735"/>
      <c r="HWW5" s="735"/>
      <c r="HWX5" s="735"/>
      <c r="HWY5" s="735"/>
      <c r="HWZ5" s="735"/>
      <c r="HXA5" s="735"/>
      <c r="HXB5" s="735"/>
      <c r="HXC5" s="735"/>
      <c r="HXD5" s="735"/>
      <c r="HXE5" s="735"/>
      <c r="HXF5" s="735"/>
      <c r="HXG5" s="735"/>
      <c r="HXH5" s="735"/>
      <c r="HXI5" s="735"/>
      <c r="HXJ5" s="735"/>
      <c r="HXK5" s="735"/>
      <c r="HXL5" s="735"/>
      <c r="HXM5" s="735"/>
      <c r="HXN5" s="735"/>
      <c r="HXO5" s="735"/>
      <c r="HXP5" s="735"/>
      <c r="HXQ5" s="735"/>
      <c r="HXR5" s="735"/>
      <c r="HXS5" s="735"/>
      <c r="HXT5" s="735"/>
      <c r="HXU5" s="735"/>
      <c r="HXV5" s="735"/>
      <c r="HXW5" s="735"/>
      <c r="HXX5" s="735"/>
      <c r="HXY5" s="735"/>
      <c r="HXZ5" s="735"/>
      <c r="HYA5" s="735"/>
      <c r="HYB5" s="735"/>
      <c r="HYC5" s="735"/>
      <c r="HYD5" s="735"/>
      <c r="HYE5" s="735"/>
      <c r="HYF5" s="735"/>
      <c r="HYG5" s="735"/>
      <c r="HYH5" s="735"/>
      <c r="HYI5" s="735"/>
      <c r="HYJ5" s="735"/>
      <c r="HYK5" s="735"/>
      <c r="HYL5" s="735"/>
      <c r="HYM5" s="735"/>
      <c r="HYN5" s="735"/>
      <c r="HYO5" s="735"/>
      <c r="HYP5" s="735"/>
      <c r="HYQ5" s="735"/>
      <c r="HYR5" s="735"/>
      <c r="HYS5" s="735"/>
      <c r="HYT5" s="735"/>
      <c r="HYU5" s="735"/>
      <c r="HYV5" s="735"/>
      <c r="HYW5" s="735"/>
      <c r="HYX5" s="735"/>
      <c r="HYY5" s="735"/>
      <c r="HYZ5" s="735"/>
      <c r="HZA5" s="735"/>
      <c r="HZB5" s="735"/>
      <c r="HZC5" s="735"/>
      <c r="HZD5" s="735"/>
      <c r="HZE5" s="735"/>
      <c r="HZF5" s="735"/>
      <c r="HZG5" s="735"/>
      <c r="HZH5" s="735"/>
      <c r="HZI5" s="735"/>
      <c r="HZJ5" s="735"/>
      <c r="HZK5" s="735"/>
      <c r="HZL5" s="735"/>
      <c r="HZM5" s="735"/>
      <c r="HZN5" s="735"/>
      <c r="HZO5" s="735"/>
      <c r="HZP5" s="735"/>
      <c r="HZQ5" s="735"/>
      <c r="HZR5" s="735"/>
      <c r="HZS5" s="735"/>
      <c r="HZT5" s="735"/>
      <c r="HZU5" s="735"/>
      <c r="HZV5" s="735"/>
      <c r="HZW5" s="735"/>
      <c r="HZX5" s="735"/>
      <c r="HZY5" s="735"/>
      <c r="HZZ5" s="735"/>
      <c r="IAA5" s="735"/>
      <c r="IAB5" s="735"/>
      <c r="IAC5" s="735"/>
      <c r="IAD5" s="735"/>
      <c r="IAE5" s="735"/>
      <c r="IAF5" s="735"/>
      <c r="IAG5" s="735"/>
      <c r="IAH5" s="735"/>
      <c r="IAI5" s="735"/>
      <c r="IAJ5" s="735"/>
      <c r="IAK5" s="735"/>
      <c r="IAL5" s="735"/>
      <c r="IAM5" s="735"/>
      <c r="IAN5" s="735"/>
      <c r="IAO5" s="735"/>
      <c r="IAP5" s="735"/>
      <c r="IAQ5" s="735"/>
      <c r="IAR5" s="735"/>
      <c r="IAS5" s="735"/>
      <c r="IAT5" s="735"/>
      <c r="IAU5" s="735"/>
      <c r="IAV5" s="735"/>
      <c r="IAW5" s="735"/>
      <c r="IAX5" s="735"/>
      <c r="IAY5" s="735"/>
      <c r="IAZ5" s="735"/>
      <c r="IBA5" s="735"/>
      <c r="IBB5" s="735"/>
      <c r="IBC5" s="735"/>
      <c r="IBD5" s="735"/>
      <c r="IBE5" s="735"/>
      <c r="IBF5" s="735"/>
      <c r="IBG5" s="735"/>
      <c r="IBH5" s="735"/>
      <c r="IBI5" s="735"/>
      <c r="IBJ5" s="735"/>
      <c r="IBK5" s="735"/>
      <c r="IBL5" s="735"/>
      <c r="IBM5" s="735"/>
      <c r="IBN5" s="735"/>
      <c r="IBO5" s="735"/>
      <c r="IBP5" s="735"/>
      <c r="IBQ5" s="735"/>
      <c r="IBR5" s="735"/>
      <c r="IBS5" s="735"/>
      <c r="IBT5" s="735"/>
      <c r="IBU5" s="735"/>
      <c r="IBV5" s="735"/>
      <c r="IBW5" s="735"/>
      <c r="IBX5" s="735"/>
      <c r="IBY5" s="735"/>
      <c r="IBZ5" s="735"/>
      <c r="ICA5" s="735"/>
      <c r="ICB5" s="735"/>
      <c r="ICC5" s="735"/>
      <c r="ICD5" s="735"/>
      <c r="ICE5" s="735"/>
      <c r="ICF5" s="735"/>
      <c r="ICG5" s="735"/>
      <c r="ICH5" s="735"/>
      <c r="ICI5" s="735"/>
      <c r="ICJ5" s="735"/>
      <c r="ICK5" s="735"/>
      <c r="ICL5" s="735"/>
      <c r="ICM5" s="735"/>
      <c r="ICN5" s="735"/>
      <c r="ICO5" s="735"/>
      <c r="ICP5" s="735"/>
      <c r="ICQ5" s="735"/>
      <c r="ICR5" s="735"/>
      <c r="ICS5" s="735"/>
      <c r="ICT5" s="735"/>
      <c r="ICU5" s="735"/>
      <c r="ICV5" s="735"/>
      <c r="ICW5" s="735"/>
      <c r="ICX5" s="735"/>
      <c r="ICY5" s="735"/>
      <c r="ICZ5" s="735"/>
      <c r="IDA5" s="735"/>
      <c r="IDB5" s="735"/>
      <c r="IDC5" s="735"/>
      <c r="IDD5" s="735"/>
      <c r="IDE5" s="735"/>
      <c r="IDF5" s="735"/>
      <c r="IDG5" s="735"/>
      <c r="IDH5" s="735"/>
      <c r="IDI5" s="735"/>
      <c r="IDJ5" s="735"/>
      <c r="IDK5" s="735"/>
      <c r="IDL5" s="735"/>
      <c r="IDM5" s="735"/>
      <c r="IDN5" s="735"/>
      <c r="IDO5" s="735"/>
      <c r="IDP5" s="735"/>
      <c r="IDQ5" s="735"/>
      <c r="IDR5" s="735"/>
      <c r="IDS5" s="735"/>
      <c r="IDT5" s="735"/>
      <c r="IDU5" s="735"/>
      <c r="IDV5" s="735"/>
      <c r="IDW5" s="735"/>
      <c r="IDX5" s="735"/>
      <c r="IDY5" s="735"/>
      <c r="IDZ5" s="735"/>
      <c r="IEA5" s="735"/>
      <c r="IEB5" s="735"/>
      <c r="IEC5" s="735"/>
      <c r="IED5" s="735"/>
      <c r="IEE5" s="735"/>
      <c r="IEF5" s="735"/>
      <c r="IEG5" s="735"/>
      <c r="IEH5" s="735"/>
      <c r="IEI5" s="735"/>
      <c r="IEJ5" s="735"/>
      <c r="IEK5" s="735"/>
      <c r="IEL5" s="735"/>
      <c r="IEM5" s="735"/>
      <c r="IEN5" s="735"/>
      <c r="IEO5" s="735"/>
      <c r="IEP5" s="735"/>
      <c r="IEQ5" s="735"/>
      <c r="IER5" s="735"/>
      <c r="IES5" s="735"/>
      <c r="IET5" s="735"/>
      <c r="IEU5" s="735"/>
      <c r="IEV5" s="735"/>
      <c r="IEW5" s="735"/>
      <c r="IEX5" s="735"/>
      <c r="IEY5" s="735"/>
      <c r="IEZ5" s="735"/>
      <c r="IFA5" s="735"/>
      <c r="IFB5" s="735"/>
      <c r="IFC5" s="735"/>
      <c r="IFD5" s="735"/>
      <c r="IFE5" s="735"/>
      <c r="IFF5" s="735"/>
      <c r="IFG5" s="735"/>
      <c r="IFH5" s="735"/>
      <c r="IFI5" s="735"/>
      <c r="IFJ5" s="735"/>
      <c r="IFK5" s="735"/>
      <c r="IFL5" s="735"/>
      <c r="IFM5" s="735"/>
      <c r="IFN5" s="735"/>
      <c r="IFO5" s="735"/>
      <c r="IFP5" s="735"/>
      <c r="IFQ5" s="735"/>
      <c r="IFR5" s="735"/>
      <c r="IFS5" s="735"/>
      <c r="IFT5" s="735"/>
      <c r="IFU5" s="735"/>
      <c r="IFV5" s="735"/>
      <c r="IFW5" s="735"/>
      <c r="IFX5" s="735"/>
      <c r="IFY5" s="735"/>
      <c r="IFZ5" s="735"/>
      <c r="IGA5" s="735"/>
      <c r="IGB5" s="735"/>
      <c r="IGC5" s="735"/>
      <c r="IGD5" s="735"/>
      <c r="IGE5" s="735"/>
      <c r="IGF5" s="735"/>
      <c r="IGG5" s="735"/>
      <c r="IGH5" s="735"/>
      <c r="IGI5" s="735"/>
      <c r="IGJ5" s="735"/>
      <c r="IGK5" s="735"/>
      <c r="IGL5" s="735"/>
      <c r="IGM5" s="735"/>
      <c r="IGN5" s="735"/>
      <c r="IGO5" s="735"/>
      <c r="IGP5" s="735"/>
      <c r="IGQ5" s="735"/>
      <c r="IGR5" s="735"/>
      <c r="IGS5" s="735"/>
      <c r="IGT5" s="735"/>
      <c r="IGU5" s="735"/>
      <c r="IGV5" s="735"/>
      <c r="IGW5" s="735"/>
      <c r="IGX5" s="735"/>
      <c r="IGY5" s="735"/>
      <c r="IGZ5" s="735"/>
      <c r="IHA5" s="735"/>
      <c r="IHB5" s="735"/>
      <c r="IHC5" s="735"/>
      <c r="IHD5" s="735"/>
      <c r="IHE5" s="735"/>
      <c r="IHF5" s="735"/>
      <c r="IHG5" s="735"/>
      <c r="IHH5" s="735"/>
      <c r="IHI5" s="735"/>
      <c r="IHJ5" s="735"/>
      <c r="IHK5" s="735"/>
      <c r="IHL5" s="735"/>
      <c r="IHM5" s="735"/>
      <c r="IHN5" s="735"/>
      <c r="IHO5" s="735"/>
      <c r="IHP5" s="735"/>
      <c r="IHQ5" s="735"/>
      <c r="IHR5" s="735"/>
      <c r="IHS5" s="735"/>
      <c r="IHT5" s="735"/>
      <c r="IHU5" s="735"/>
      <c r="IHV5" s="735"/>
      <c r="IHW5" s="735"/>
      <c r="IHX5" s="735"/>
      <c r="IHY5" s="735"/>
      <c r="IHZ5" s="735"/>
      <c r="IIA5" s="735"/>
      <c r="IIB5" s="735"/>
      <c r="IIC5" s="735"/>
      <c r="IID5" s="735"/>
      <c r="IIE5" s="735"/>
      <c r="IIF5" s="735"/>
      <c r="IIG5" s="735"/>
      <c r="IIH5" s="735"/>
      <c r="III5" s="735"/>
      <c r="IIJ5" s="735"/>
      <c r="IIK5" s="735"/>
      <c r="IIL5" s="735"/>
      <c r="IIM5" s="735"/>
      <c r="IIN5" s="735"/>
      <c r="IIO5" s="735"/>
      <c r="IIP5" s="735"/>
      <c r="IIQ5" s="735"/>
      <c r="IIR5" s="735"/>
      <c r="IIS5" s="735"/>
      <c r="IIT5" s="735"/>
      <c r="IIU5" s="735"/>
      <c r="IIV5" s="735"/>
      <c r="IIW5" s="735"/>
      <c r="IIX5" s="735"/>
      <c r="IIY5" s="735"/>
      <c r="IIZ5" s="735"/>
      <c r="IJA5" s="735"/>
      <c r="IJB5" s="735"/>
      <c r="IJC5" s="735"/>
      <c r="IJD5" s="735"/>
      <c r="IJE5" s="735"/>
      <c r="IJF5" s="735"/>
      <c r="IJG5" s="735"/>
      <c r="IJH5" s="735"/>
      <c r="IJI5" s="735"/>
      <c r="IJJ5" s="735"/>
      <c r="IJK5" s="735"/>
      <c r="IJL5" s="735"/>
      <c r="IJM5" s="735"/>
      <c r="IJN5" s="735"/>
      <c r="IJO5" s="735"/>
      <c r="IJP5" s="735"/>
      <c r="IJQ5" s="735"/>
      <c r="IJR5" s="735"/>
      <c r="IJS5" s="735"/>
      <c r="IJT5" s="735"/>
      <c r="IJU5" s="735"/>
      <c r="IJV5" s="735"/>
      <c r="IJW5" s="735"/>
      <c r="IJX5" s="735"/>
      <c r="IJY5" s="735"/>
      <c r="IJZ5" s="735"/>
      <c r="IKA5" s="735"/>
      <c r="IKB5" s="735"/>
      <c r="IKC5" s="735"/>
      <c r="IKD5" s="735"/>
      <c r="IKE5" s="735"/>
      <c r="IKF5" s="735"/>
      <c r="IKG5" s="735"/>
      <c r="IKH5" s="735"/>
      <c r="IKI5" s="735"/>
      <c r="IKJ5" s="735"/>
      <c r="IKK5" s="735"/>
      <c r="IKL5" s="735"/>
      <c r="IKM5" s="735"/>
      <c r="IKN5" s="735"/>
      <c r="IKO5" s="735"/>
      <c r="IKP5" s="735"/>
      <c r="IKQ5" s="735"/>
      <c r="IKR5" s="735"/>
      <c r="IKS5" s="735"/>
      <c r="IKT5" s="735"/>
      <c r="IKU5" s="735"/>
      <c r="IKV5" s="735"/>
      <c r="IKW5" s="735"/>
      <c r="IKX5" s="735"/>
      <c r="IKY5" s="735"/>
      <c r="IKZ5" s="735"/>
      <c r="ILA5" s="735"/>
      <c r="ILB5" s="735"/>
      <c r="ILC5" s="735"/>
      <c r="ILD5" s="735"/>
      <c r="ILE5" s="735"/>
      <c r="ILF5" s="735"/>
      <c r="ILG5" s="735"/>
      <c r="ILH5" s="735"/>
      <c r="ILI5" s="735"/>
      <c r="ILJ5" s="735"/>
      <c r="ILK5" s="735"/>
      <c r="ILL5" s="735"/>
      <c r="ILM5" s="735"/>
      <c r="ILN5" s="735"/>
      <c r="ILO5" s="735"/>
      <c r="ILP5" s="735"/>
      <c r="ILQ5" s="735"/>
      <c r="ILR5" s="735"/>
      <c r="ILS5" s="735"/>
      <c r="ILT5" s="735"/>
      <c r="ILU5" s="735"/>
      <c r="ILV5" s="735"/>
      <c r="ILW5" s="735"/>
      <c r="ILX5" s="735"/>
      <c r="ILY5" s="735"/>
      <c r="ILZ5" s="735"/>
      <c r="IMA5" s="735"/>
      <c r="IMB5" s="735"/>
      <c r="IMC5" s="735"/>
      <c r="IMD5" s="735"/>
      <c r="IME5" s="735"/>
      <c r="IMF5" s="735"/>
      <c r="IMG5" s="735"/>
      <c r="IMH5" s="735"/>
      <c r="IMI5" s="735"/>
      <c r="IMJ5" s="735"/>
      <c r="IMK5" s="735"/>
      <c r="IML5" s="735"/>
      <c r="IMM5" s="735"/>
      <c r="IMN5" s="735"/>
      <c r="IMO5" s="735"/>
      <c r="IMP5" s="735"/>
      <c r="IMQ5" s="735"/>
      <c r="IMR5" s="735"/>
      <c r="IMS5" s="735"/>
      <c r="IMT5" s="735"/>
      <c r="IMU5" s="735"/>
      <c r="IMV5" s="735"/>
      <c r="IMW5" s="735"/>
      <c r="IMX5" s="735"/>
      <c r="IMY5" s="735"/>
      <c r="IMZ5" s="735"/>
      <c r="INA5" s="735"/>
      <c r="INB5" s="735"/>
      <c r="INC5" s="735"/>
      <c r="IND5" s="735"/>
      <c r="INE5" s="735"/>
      <c r="INF5" s="735"/>
      <c r="ING5" s="735"/>
      <c r="INH5" s="735"/>
      <c r="INI5" s="735"/>
      <c r="INJ5" s="735"/>
      <c r="INK5" s="735"/>
      <c r="INL5" s="735"/>
      <c r="INM5" s="735"/>
      <c r="INN5" s="735"/>
      <c r="INO5" s="735"/>
      <c r="INP5" s="735"/>
      <c r="INQ5" s="735"/>
      <c r="INR5" s="735"/>
      <c r="INS5" s="735"/>
      <c r="INT5" s="735"/>
      <c r="INU5" s="735"/>
      <c r="INV5" s="735"/>
      <c r="INW5" s="735"/>
      <c r="INX5" s="735"/>
      <c r="INY5" s="735"/>
      <c r="INZ5" s="735"/>
      <c r="IOA5" s="735"/>
      <c r="IOB5" s="735"/>
      <c r="IOC5" s="735"/>
      <c r="IOD5" s="735"/>
      <c r="IOE5" s="735"/>
      <c r="IOF5" s="735"/>
      <c r="IOG5" s="735"/>
      <c r="IOH5" s="735"/>
      <c r="IOI5" s="735"/>
      <c r="IOJ5" s="735"/>
      <c r="IOK5" s="735"/>
      <c r="IOL5" s="735"/>
      <c r="IOM5" s="735"/>
      <c r="ION5" s="735"/>
      <c r="IOO5" s="735"/>
      <c r="IOP5" s="735"/>
      <c r="IOQ5" s="735"/>
      <c r="IOR5" s="735"/>
      <c r="IOS5" s="735"/>
      <c r="IOT5" s="735"/>
      <c r="IOU5" s="735"/>
      <c r="IOV5" s="735"/>
      <c r="IOW5" s="735"/>
      <c r="IOX5" s="735"/>
      <c r="IOY5" s="735"/>
      <c r="IOZ5" s="735"/>
      <c r="IPA5" s="735"/>
      <c r="IPB5" s="735"/>
      <c r="IPC5" s="735"/>
      <c r="IPD5" s="735"/>
      <c r="IPE5" s="735"/>
      <c r="IPF5" s="735"/>
      <c r="IPG5" s="735"/>
      <c r="IPH5" s="735"/>
      <c r="IPI5" s="735"/>
      <c r="IPJ5" s="735"/>
      <c r="IPK5" s="735"/>
      <c r="IPL5" s="735"/>
      <c r="IPM5" s="735"/>
      <c r="IPN5" s="735"/>
      <c r="IPO5" s="735"/>
      <c r="IPP5" s="735"/>
      <c r="IPQ5" s="735"/>
      <c r="IPR5" s="735"/>
      <c r="IPS5" s="735"/>
      <c r="IPT5" s="735"/>
      <c r="IPU5" s="735"/>
      <c r="IPV5" s="735"/>
      <c r="IPW5" s="735"/>
      <c r="IPX5" s="735"/>
      <c r="IPY5" s="735"/>
      <c r="IPZ5" s="735"/>
      <c r="IQA5" s="735"/>
      <c r="IQB5" s="735"/>
      <c r="IQC5" s="735"/>
      <c r="IQD5" s="735"/>
      <c r="IQE5" s="735"/>
      <c r="IQF5" s="735"/>
      <c r="IQG5" s="735"/>
      <c r="IQH5" s="735"/>
      <c r="IQI5" s="735"/>
      <c r="IQJ5" s="735"/>
      <c r="IQK5" s="735"/>
      <c r="IQL5" s="735"/>
      <c r="IQM5" s="735"/>
      <c r="IQN5" s="735"/>
      <c r="IQO5" s="735"/>
      <c r="IQP5" s="735"/>
      <c r="IQQ5" s="735"/>
      <c r="IQR5" s="735"/>
      <c r="IQS5" s="735"/>
      <c r="IQT5" s="735"/>
      <c r="IQU5" s="735"/>
      <c r="IQV5" s="735"/>
      <c r="IQW5" s="735"/>
      <c r="IQX5" s="735"/>
      <c r="IQY5" s="735"/>
      <c r="IQZ5" s="735"/>
      <c r="IRA5" s="735"/>
      <c r="IRB5" s="735"/>
      <c r="IRC5" s="735"/>
      <c r="IRD5" s="735"/>
      <c r="IRE5" s="735"/>
      <c r="IRF5" s="735"/>
      <c r="IRG5" s="735"/>
      <c r="IRH5" s="735"/>
      <c r="IRI5" s="735"/>
      <c r="IRJ5" s="735"/>
      <c r="IRK5" s="735"/>
      <c r="IRL5" s="735"/>
      <c r="IRM5" s="735"/>
      <c r="IRN5" s="735"/>
      <c r="IRO5" s="735"/>
      <c r="IRP5" s="735"/>
      <c r="IRQ5" s="735"/>
      <c r="IRR5" s="735"/>
      <c r="IRS5" s="735"/>
      <c r="IRT5" s="735"/>
      <c r="IRU5" s="735"/>
      <c r="IRV5" s="735"/>
      <c r="IRW5" s="735"/>
      <c r="IRX5" s="735"/>
      <c r="IRY5" s="735"/>
      <c r="IRZ5" s="735"/>
      <c r="ISA5" s="735"/>
      <c r="ISB5" s="735"/>
      <c r="ISC5" s="735"/>
      <c r="ISD5" s="735"/>
      <c r="ISE5" s="735"/>
      <c r="ISF5" s="735"/>
      <c r="ISG5" s="735"/>
      <c r="ISH5" s="735"/>
      <c r="ISI5" s="735"/>
      <c r="ISJ5" s="735"/>
      <c r="ISK5" s="735"/>
      <c r="ISL5" s="735"/>
      <c r="ISM5" s="735"/>
      <c r="ISN5" s="735"/>
      <c r="ISO5" s="735"/>
      <c r="ISP5" s="735"/>
      <c r="ISQ5" s="735"/>
      <c r="ISR5" s="735"/>
      <c r="ISS5" s="735"/>
      <c r="IST5" s="735"/>
      <c r="ISU5" s="735"/>
      <c r="ISV5" s="735"/>
      <c r="ISW5" s="735"/>
      <c r="ISX5" s="735"/>
      <c r="ISY5" s="735"/>
      <c r="ISZ5" s="735"/>
      <c r="ITA5" s="735"/>
      <c r="ITB5" s="735"/>
      <c r="ITC5" s="735"/>
      <c r="ITD5" s="735"/>
      <c r="ITE5" s="735"/>
      <c r="ITF5" s="735"/>
      <c r="ITG5" s="735"/>
      <c r="ITH5" s="735"/>
      <c r="ITI5" s="735"/>
      <c r="ITJ5" s="735"/>
      <c r="ITK5" s="735"/>
      <c r="ITL5" s="735"/>
      <c r="ITM5" s="735"/>
      <c r="ITN5" s="735"/>
      <c r="ITO5" s="735"/>
      <c r="ITP5" s="735"/>
      <c r="ITQ5" s="735"/>
      <c r="ITR5" s="735"/>
      <c r="ITS5" s="735"/>
      <c r="ITT5" s="735"/>
      <c r="ITU5" s="735"/>
      <c r="ITV5" s="735"/>
      <c r="ITW5" s="735"/>
      <c r="ITX5" s="735"/>
      <c r="ITY5" s="735"/>
      <c r="ITZ5" s="735"/>
      <c r="IUA5" s="735"/>
      <c r="IUB5" s="735"/>
      <c r="IUC5" s="735"/>
      <c r="IUD5" s="735"/>
      <c r="IUE5" s="735"/>
      <c r="IUF5" s="735"/>
      <c r="IUG5" s="735"/>
      <c r="IUH5" s="735"/>
      <c r="IUI5" s="735"/>
      <c r="IUJ5" s="735"/>
      <c r="IUK5" s="735"/>
      <c r="IUL5" s="735"/>
      <c r="IUM5" s="735"/>
      <c r="IUN5" s="735"/>
      <c r="IUO5" s="735"/>
      <c r="IUP5" s="735"/>
      <c r="IUQ5" s="735"/>
      <c r="IUR5" s="735"/>
      <c r="IUS5" s="735"/>
      <c r="IUT5" s="735"/>
      <c r="IUU5" s="735"/>
      <c r="IUV5" s="735"/>
      <c r="IUW5" s="735"/>
      <c r="IUX5" s="735"/>
      <c r="IUY5" s="735"/>
      <c r="IUZ5" s="735"/>
      <c r="IVA5" s="735"/>
      <c r="IVB5" s="735"/>
      <c r="IVC5" s="735"/>
      <c r="IVD5" s="735"/>
      <c r="IVE5" s="735"/>
      <c r="IVF5" s="735"/>
      <c r="IVG5" s="735"/>
      <c r="IVH5" s="735"/>
      <c r="IVI5" s="735"/>
      <c r="IVJ5" s="735"/>
      <c r="IVK5" s="735"/>
      <c r="IVL5" s="735"/>
      <c r="IVM5" s="735"/>
      <c r="IVN5" s="735"/>
      <c r="IVO5" s="735"/>
      <c r="IVP5" s="735"/>
      <c r="IVQ5" s="735"/>
      <c r="IVR5" s="735"/>
      <c r="IVS5" s="735"/>
      <c r="IVT5" s="735"/>
      <c r="IVU5" s="735"/>
      <c r="IVV5" s="735"/>
      <c r="IVW5" s="735"/>
      <c r="IVX5" s="735"/>
      <c r="IVY5" s="735"/>
      <c r="IVZ5" s="735"/>
      <c r="IWA5" s="735"/>
      <c r="IWB5" s="735"/>
      <c r="IWC5" s="735"/>
      <c r="IWD5" s="735"/>
      <c r="IWE5" s="735"/>
      <c r="IWF5" s="735"/>
      <c r="IWG5" s="735"/>
      <c r="IWH5" s="735"/>
      <c r="IWI5" s="735"/>
      <c r="IWJ5" s="735"/>
      <c r="IWK5" s="735"/>
      <c r="IWL5" s="735"/>
      <c r="IWM5" s="735"/>
      <c r="IWN5" s="735"/>
      <c r="IWO5" s="735"/>
      <c r="IWP5" s="735"/>
      <c r="IWQ5" s="735"/>
      <c r="IWR5" s="735"/>
      <c r="IWS5" s="735"/>
      <c r="IWT5" s="735"/>
      <c r="IWU5" s="735"/>
      <c r="IWV5" s="735"/>
      <c r="IWW5" s="735"/>
      <c r="IWX5" s="735"/>
      <c r="IWY5" s="735"/>
      <c r="IWZ5" s="735"/>
      <c r="IXA5" s="735"/>
      <c r="IXB5" s="735"/>
      <c r="IXC5" s="735"/>
      <c r="IXD5" s="735"/>
      <c r="IXE5" s="735"/>
      <c r="IXF5" s="735"/>
      <c r="IXG5" s="735"/>
      <c r="IXH5" s="735"/>
      <c r="IXI5" s="735"/>
      <c r="IXJ5" s="735"/>
      <c r="IXK5" s="735"/>
      <c r="IXL5" s="735"/>
      <c r="IXM5" s="735"/>
      <c r="IXN5" s="735"/>
      <c r="IXO5" s="735"/>
      <c r="IXP5" s="735"/>
      <c r="IXQ5" s="735"/>
      <c r="IXR5" s="735"/>
      <c r="IXS5" s="735"/>
      <c r="IXT5" s="735"/>
      <c r="IXU5" s="735"/>
      <c r="IXV5" s="735"/>
      <c r="IXW5" s="735"/>
      <c r="IXX5" s="735"/>
      <c r="IXY5" s="735"/>
      <c r="IXZ5" s="735"/>
      <c r="IYA5" s="735"/>
      <c r="IYB5" s="735"/>
      <c r="IYC5" s="735"/>
      <c r="IYD5" s="735"/>
      <c r="IYE5" s="735"/>
      <c r="IYF5" s="735"/>
      <c r="IYG5" s="735"/>
      <c r="IYH5" s="735"/>
      <c r="IYI5" s="735"/>
      <c r="IYJ5" s="735"/>
      <c r="IYK5" s="735"/>
      <c r="IYL5" s="735"/>
      <c r="IYM5" s="735"/>
      <c r="IYN5" s="735"/>
      <c r="IYO5" s="735"/>
      <c r="IYP5" s="735"/>
      <c r="IYQ5" s="735"/>
      <c r="IYR5" s="735"/>
      <c r="IYS5" s="735"/>
      <c r="IYT5" s="735"/>
      <c r="IYU5" s="735"/>
      <c r="IYV5" s="735"/>
      <c r="IYW5" s="735"/>
      <c r="IYX5" s="735"/>
      <c r="IYY5" s="735"/>
      <c r="IYZ5" s="735"/>
      <c r="IZA5" s="735"/>
      <c r="IZB5" s="735"/>
      <c r="IZC5" s="735"/>
      <c r="IZD5" s="735"/>
      <c r="IZE5" s="735"/>
      <c r="IZF5" s="735"/>
      <c r="IZG5" s="735"/>
      <c r="IZH5" s="735"/>
      <c r="IZI5" s="735"/>
      <c r="IZJ5" s="735"/>
      <c r="IZK5" s="735"/>
      <c r="IZL5" s="735"/>
      <c r="IZM5" s="735"/>
      <c r="IZN5" s="735"/>
      <c r="IZO5" s="735"/>
      <c r="IZP5" s="735"/>
      <c r="IZQ5" s="735"/>
      <c r="IZR5" s="735"/>
      <c r="IZS5" s="735"/>
      <c r="IZT5" s="735"/>
      <c r="IZU5" s="735"/>
      <c r="IZV5" s="735"/>
      <c r="IZW5" s="735"/>
      <c r="IZX5" s="735"/>
      <c r="IZY5" s="735"/>
      <c r="IZZ5" s="735"/>
      <c r="JAA5" s="735"/>
      <c r="JAB5" s="735"/>
      <c r="JAC5" s="735"/>
      <c r="JAD5" s="735"/>
      <c r="JAE5" s="735"/>
      <c r="JAF5" s="735"/>
      <c r="JAG5" s="735"/>
      <c r="JAH5" s="735"/>
      <c r="JAI5" s="735"/>
      <c r="JAJ5" s="735"/>
      <c r="JAK5" s="735"/>
      <c r="JAL5" s="735"/>
      <c r="JAM5" s="735"/>
      <c r="JAN5" s="735"/>
      <c r="JAO5" s="735"/>
      <c r="JAP5" s="735"/>
      <c r="JAQ5" s="735"/>
      <c r="JAR5" s="735"/>
      <c r="JAS5" s="735"/>
      <c r="JAT5" s="735"/>
      <c r="JAU5" s="735"/>
      <c r="JAV5" s="735"/>
      <c r="JAW5" s="735"/>
      <c r="JAX5" s="735"/>
      <c r="JAY5" s="735"/>
      <c r="JAZ5" s="735"/>
      <c r="JBA5" s="735"/>
      <c r="JBB5" s="735"/>
      <c r="JBC5" s="735"/>
      <c r="JBD5" s="735"/>
      <c r="JBE5" s="735"/>
      <c r="JBF5" s="735"/>
      <c r="JBG5" s="735"/>
      <c r="JBH5" s="735"/>
      <c r="JBI5" s="735"/>
      <c r="JBJ5" s="735"/>
      <c r="JBK5" s="735"/>
      <c r="JBL5" s="735"/>
      <c r="JBM5" s="735"/>
      <c r="JBN5" s="735"/>
      <c r="JBO5" s="735"/>
      <c r="JBP5" s="735"/>
      <c r="JBQ5" s="735"/>
      <c r="JBR5" s="735"/>
      <c r="JBS5" s="735"/>
      <c r="JBT5" s="735"/>
      <c r="JBU5" s="735"/>
      <c r="JBV5" s="735"/>
      <c r="JBW5" s="735"/>
      <c r="JBX5" s="735"/>
      <c r="JBY5" s="735"/>
      <c r="JBZ5" s="735"/>
      <c r="JCA5" s="735"/>
      <c r="JCB5" s="735"/>
      <c r="JCC5" s="735"/>
      <c r="JCD5" s="735"/>
      <c r="JCE5" s="735"/>
      <c r="JCF5" s="735"/>
      <c r="JCG5" s="735"/>
      <c r="JCH5" s="735"/>
      <c r="JCI5" s="735"/>
      <c r="JCJ5" s="735"/>
      <c r="JCK5" s="735"/>
      <c r="JCL5" s="735"/>
      <c r="JCM5" s="735"/>
      <c r="JCN5" s="735"/>
      <c r="JCO5" s="735"/>
      <c r="JCP5" s="735"/>
      <c r="JCQ5" s="735"/>
      <c r="JCR5" s="735"/>
      <c r="JCS5" s="735"/>
      <c r="JCT5" s="735"/>
      <c r="JCU5" s="735"/>
      <c r="JCV5" s="735"/>
      <c r="JCW5" s="735"/>
      <c r="JCX5" s="735"/>
      <c r="JCY5" s="735"/>
      <c r="JCZ5" s="735"/>
      <c r="JDA5" s="735"/>
      <c r="JDB5" s="735"/>
      <c r="JDC5" s="735"/>
      <c r="JDD5" s="735"/>
      <c r="JDE5" s="735"/>
      <c r="JDF5" s="735"/>
      <c r="JDG5" s="735"/>
      <c r="JDH5" s="735"/>
      <c r="JDI5" s="735"/>
      <c r="JDJ5" s="735"/>
      <c r="JDK5" s="735"/>
      <c r="JDL5" s="735"/>
      <c r="JDM5" s="735"/>
      <c r="JDN5" s="735"/>
      <c r="JDO5" s="735"/>
      <c r="JDP5" s="735"/>
      <c r="JDQ5" s="735"/>
      <c r="JDR5" s="735"/>
      <c r="JDS5" s="735"/>
      <c r="JDT5" s="735"/>
      <c r="JDU5" s="735"/>
      <c r="JDV5" s="735"/>
      <c r="JDW5" s="735"/>
      <c r="JDX5" s="735"/>
      <c r="JDY5" s="735"/>
      <c r="JDZ5" s="735"/>
      <c r="JEA5" s="735"/>
      <c r="JEB5" s="735"/>
      <c r="JEC5" s="735"/>
      <c r="JED5" s="735"/>
      <c r="JEE5" s="735"/>
      <c r="JEF5" s="735"/>
      <c r="JEG5" s="735"/>
      <c r="JEH5" s="735"/>
      <c r="JEI5" s="735"/>
      <c r="JEJ5" s="735"/>
      <c r="JEK5" s="735"/>
      <c r="JEL5" s="735"/>
      <c r="JEM5" s="735"/>
      <c r="JEN5" s="735"/>
      <c r="JEO5" s="735"/>
      <c r="JEP5" s="735"/>
      <c r="JEQ5" s="735"/>
      <c r="JER5" s="735"/>
      <c r="JES5" s="735"/>
      <c r="JET5" s="735"/>
      <c r="JEU5" s="735"/>
      <c r="JEV5" s="735"/>
      <c r="JEW5" s="735"/>
      <c r="JEX5" s="735"/>
      <c r="JEY5" s="735"/>
      <c r="JEZ5" s="735"/>
      <c r="JFA5" s="735"/>
      <c r="JFB5" s="735"/>
      <c r="JFC5" s="735"/>
      <c r="JFD5" s="735"/>
      <c r="JFE5" s="735"/>
      <c r="JFF5" s="735"/>
      <c r="JFG5" s="735"/>
      <c r="JFH5" s="735"/>
      <c r="JFI5" s="735"/>
      <c r="JFJ5" s="735"/>
      <c r="JFK5" s="735"/>
      <c r="JFL5" s="735"/>
      <c r="JFM5" s="735"/>
      <c r="JFN5" s="735"/>
      <c r="JFO5" s="735"/>
      <c r="JFP5" s="735"/>
      <c r="JFQ5" s="735"/>
      <c r="JFR5" s="735"/>
      <c r="JFS5" s="735"/>
      <c r="JFT5" s="735"/>
      <c r="JFU5" s="735"/>
      <c r="JFV5" s="735"/>
      <c r="JFW5" s="735"/>
      <c r="JFX5" s="735"/>
      <c r="JFY5" s="735"/>
      <c r="JFZ5" s="735"/>
      <c r="JGA5" s="735"/>
      <c r="JGB5" s="735"/>
      <c r="JGC5" s="735"/>
      <c r="JGD5" s="735"/>
      <c r="JGE5" s="735"/>
      <c r="JGF5" s="735"/>
      <c r="JGG5" s="735"/>
      <c r="JGH5" s="735"/>
      <c r="JGI5" s="735"/>
      <c r="JGJ5" s="735"/>
      <c r="JGK5" s="735"/>
      <c r="JGL5" s="735"/>
      <c r="JGM5" s="735"/>
      <c r="JGN5" s="735"/>
      <c r="JGO5" s="735"/>
      <c r="JGP5" s="735"/>
      <c r="JGQ5" s="735"/>
      <c r="JGR5" s="735"/>
      <c r="JGS5" s="735"/>
      <c r="JGT5" s="735"/>
      <c r="JGU5" s="735"/>
      <c r="JGV5" s="735"/>
      <c r="JGW5" s="735"/>
      <c r="JGX5" s="735"/>
      <c r="JGY5" s="735"/>
      <c r="JGZ5" s="735"/>
      <c r="JHA5" s="735"/>
      <c r="JHB5" s="735"/>
      <c r="JHC5" s="735"/>
      <c r="JHD5" s="735"/>
      <c r="JHE5" s="735"/>
      <c r="JHF5" s="735"/>
      <c r="JHG5" s="735"/>
      <c r="JHH5" s="735"/>
      <c r="JHI5" s="735"/>
      <c r="JHJ5" s="735"/>
      <c r="JHK5" s="735"/>
      <c r="JHL5" s="735"/>
      <c r="JHM5" s="735"/>
      <c r="JHN5" s="735"/>
      <c r="JHO5" s="735"/>
      <c r="JHP5" s="735"/>
      <c r="JHQ5" s="735"/>
      <c r="JHR5" s="735"/>
      <c r="JHS5" s="735"/>
      <c r="JHT5" s="735"/>
      <c r="JHU5" s="735"/>
      <c r="JHV5" s="735"/>
      <c r="JHW5" s="735"/>
      <c r="JHX5" s="735"/>
      <c r="JHY5" s="735"/>
      <c r="JHZ5" s="735"/>
      <c r="JIA5" s="735"/>
      <c r="JIB5" s="735"/>
      <c r="JIC5" s="735"/>
      <c r="JID5" s="735"/>
      <c r="JIE5" s="735"/>
      <c r="JIF5" s="735"/>
      <c r="JIG5" s="735"/>
      <c r="JIH5" s="735"/>
      <c r="JII5" s="735"/>
      <c r="JIJ5" s="735"/>
      <c r="JIK5" s="735"/>
      <c r="JIL5" s="735"/>
      <c r="JIM5" s="735"/>
      <c r="JIN5" s="735"/>
      <c r="JIO5" s="735"/>
      <c r="JIP5" s="735"/>
      <c r="JIQ5" s="735"/>
      <c r="JIR5" s="735"/>
      <c r="JIS5" s="735"/>
      <c r="JIT5" s="735"/>
      <c r="JIU5" s="735"/>
      <c r="JIV5" s="735"/>
      <c r="JIW5" s="735"/>
      <c r="JIX5" s="735"/>
      <c r="JIY5" s="735"/>
      <c r="JIZ5" s="735"/>
      <c r="JJA5" s="735"/>
      <c r="JJB5" s="735"/>
      <c r="JJC5" s="735"/>
      <c r="JJD5" s="735"/>
      <c r="JJE5" s="735"/>
      <c r="JJF5" s="735"/>
      <c r="JJG5" s="735"/>
      <c r="JJH5" s="735"/>
      <c r="JJI5" s="735"/>
      <c r="JJJ5" s="735"/>
      <c r="JJK5" s="735"/>
      <c r="JJL5" s="735"/>
      <c r="JJM5" s="735"/>
      <c r="JJN5" s="735"/>
      <c r="JJO5" s="735"/>
      <c r="JJP5" s="735"/>
      <c r="JJQ5" s="735"/>
      <c r="JJR5" s="735"/>
      <c r="JJS5" s="735"/>
      <c r="JJT5" s="735"/>
      <c r="JJU5" s="735"/>
      <c r="JJV5" s="735"/>
      <c r="JJW5" s="735"/>
      <c r="JJX5" s="735"/>
      <c r="JJY5" s="735"/>
      <c r="JJZ5" s="735"/>
      <c r="JKA5" s="735"/>
      <c r="JKB5" s="735"/>
      <c r="JKC5" s="735"/>
      <c r="JKD5" s="735"/>
      <c r="JKE5" s="735"/>
      <c r="JKF5" s="735"/>
      <c r="JKG5" s="735"/>
      <c r="JKH5" s="735"/>
      <c r="JKI5" s="735"/>
      <c r="JKJ5" s="735"/>
      <c r="JKK5" s="735"/>
      <c r="JKL5" s="735"/>
      <c r="JKM5" s="735"/>
      <c r="JKN5" s="735"/>
      <c r="JKO5" s="735"/>
      <c r="JKP5" s="735"/>
      <c r="JKQ5" s="735"/>
      <c r="JKR5" s="735"/>
      <c r="JKS5" s="735"/>
      <c r="JKT5" s="735"/>
      <c r="JKU5" s="735"/>
      <c r="JKV5" s="735"/>
      <c r="JKW5" s="735"/>
      <c r="JKX5" s="735"/>
      <c r="JKY5" s="735"/>
      <c r="JKZ5" s="735"/>
      <c r="JLA5" s="735"/>
      <c r="JLB5" s="735"/>
      <c r="JLC5" s="735"/>
      <c r="JLD5" s="735"/>
      <c r="JLE5" s="735"/>
      <c r="JLF5" s="735"/>
      <c r="JLG5" s="735"/>
      <c r="JLH5" s="735"/>
      <c r="JLI5" s="735"/>
      <c r="JLJ5" s="735"/>
      <c r="JLK5" s="735"/>
      <c r="JLL5" s="735"/>
      <c r="JLM5" s="735"/>
      <c r="JLN5" s="735"/>
      <c r="JLO5" s="735"/>
      <c r="JLP5" s="735"/>
      <c r="JLQ5" s="735"/>
      <c r="JLR5" s="735"/>
      <c r="JLS5" s="735"/>
      <c r="JLT5" s="735"/>
      <c r="JLU5" s="735"/>
      <c r="JLV5" s="735"/>
      <c r="JLW5" s="735"/>
      <c r="JLX5" s="735"/>
      <c r="JLY5" s="735"/>
      <c r="JLZ5" s="735"/>
      <c r="JMA5" s="735"/>
      <c r="JMB5" s="735"/>
      <c r="JMC5" s="735"/>
      <c r="JMD5" s="735"/>
      <c r="JME5" s="735"/>
      <c r="JMF5" s="735"/>
      <c r="JMG5" s="735"/>
      <c r="JMH5" s="735"/>
      <c r="JMI5" s="735"/>
      <c r="JMJ5" s="735"/>
      <c r="JMK5" s="735"/>
      <c r="JML5" s="735"/>
      <c r="JMM5" s="735"/>
      <c r="JMN5" s="735"/>
      <c r="JMO5" s="735"/>
      <c r="JMP5" s="735"/>
      <c r="JMQ5" s="735"/>
      <c r="JMR5" s="735"/>
      <c r="JMS5" s="735"/>
      <c r="JMT5" s="735"/>
      <c r="JMU5" s="735"/>
      <c r="JMV5" s="735"/>
      <c r="JMW5" s="735"/>
      <c r="JMX5" s="735"/>
      <c r="JMY5" s="735"/>
      <c r="JMZ5" s="735"/>
      <c r="JNA5" s="735"/>
      <c r="JNB5" s="735"/>
      <c r="JNC5" s="735"/>
      <c r="JND5" s="735"/>
      <c r="JNE5" s="735"/>
      <c r="JNF5" s="735"/>
      <c r="JNG5" s="735"/>
      <c r="JNH5" s="735"/>
      <c r="JNI5" s="735"/>
      <c r="JNJ5" s="735"/>
      <c r="JNK5" s="735"/>
      <c r="JNL5" s="735"/>
      <c r="JNM5" s="735"/>
      <c r="JNN5" s="735"/>
      <c r="JNO5" s="735"/>
      <c r="JNP5" s="735"/>
      <c r="JNQ5" s="735"/>
      <c r="JNR5" s="735"/>
      <c r="JNS5" s="735"/>
      <c r="JNT5" s="735"/>
      <c r="JNU5" s="735"/>
      <c r="JNV5" s="735"/>
      <c r="JNW5" s="735"/>
      <c r="JNX5" s="735"/>
      <c r="JNY5" s="735"/>
      <c r="JNZ5" s="735"/>
      <c r="JOA5" s="735"/>
      <c r="JOB5" s="735"/>
      <c r="JOC5" s="735"/>
      <c r="JOD5" s="735"/>
      <c r="JOE5" s="735"/>
      <c r="JOF5" s="735"/>
      <c r="JOG5" s="735"/>
      <c r="JOH5" s="735"/>
      <c r="JOI5" s="735"/>
      <c r="JOJ5" s="735"/>
      <c r="JOK5" s="735"/>
      <c r="JOL5" s="735"/>
      <c r="JOM5" s="735"/>
      <c r="JON5" s="735"/>
      <c r="JOO5" s="735"/>
      <c r="JOP5" s="735"/>
      <c r="JOQ5" s="735"/>
      <c r="JOR5" s="735"/>
      <c r="JOS5" s="735"/>
      <c r="JOT5" s="735"/>
      <c r="JOU5" s="735"/>
      <c r="JOV5" s="735"/>
      <c r="JOW5" s="735"/>
      <c r="JOX5" s="735"/>
      <c r="JOY5" s="735"/>
      <c r="JOZ5" s="735"/>
      <c r="JPA5" s="735"/>
      <c r="JPB5" s="735"/>
      <c r="JPC5" s="735"/>
      <c r="JPD5" s="735"/>
      <c r="JPE5" s="735"/>
      <c r="JPF5" s="735"/>
      <c r="JPG5" s="735"/>
      <c r="JPH5" s="735"/>
      <c r="JPI5" s="735"/>
      <c r="JPJ5" s="735"/>
      <c r="JPK5" s="735"/>
      <c r="JPL5" s="735"/>
      <c r="JPM5" s="735"/>
      <c r="JPN5" s="735"/>
      <c r="JPO5" s="735"/>
      <c r="JPP5" s="735"/>
      <c r="JPQ5" s="735"/>
      <c r="JPR5" s="735"/>
      <c r="JPS5" s="735"/>
      <c r="JPT5" s="735"/>
      <c r="JPU5" s="735"/>
      <c r="JPV5" s="735"/>
      <c r="JPW5" s="735"/>
      <c r="JPX5" s="735"/>
      <c r="JPY5" s="735"/>
      <c r="JPZ5" s="735"/>
      <c r="JQA5" s="735"/>
      <c r="JQB5" s="735"/>
      <c r="JQC5" s="735"/>
      <c r="JQD5" s="735"/>
      <c r="JQE5" s="735"/>
      <c r="JQF5" s="735"/>
      <c r="JQG5" s="735"/>
      <c r="JQH5" s="735"/>
      <c r="JQI5" s="735"/>
      <c r="JQJ5" s="735"/>
      <c r="JQK5" s="735"/>
      <c r="JQL5" s="735"/>
      <c r="JQM5" s="735"/>
      <c r="JQN5" s="735"/>
      <c r="JQO5" s="735"/>
      <c r="JQP5" s="735"/>
      <c r="JQQ5" s="735"/>
      <c r="JQR5" s="735"/>
      <c r="JQS5" s="735"/>
      <c r="JQT5" s="735"/>
      <c r="JQU5" s="735"/>
      <c r="JQV5" s="735"/>
      <c r="JQW5" s="735"/>
      <c r="JQX5" s="735"/>
      <c r="JQY5" s="735"/>
      <c r="JQZ5" s="735"/>
      <c r="JRA5" s="735"/>
      <c r="JRB5" s="735"/>
      <c r="JRC5" s="735"/>
      <c r="JRD5" s="735"/>
      <c r="JRE5" s="735"/>
      <c r="JRF5" s="735"/>
      <c r="JRG5" s="735"/>
      <c r="JRH5" s="735"/>
      <c r="JRI5" s="735"/>
      <c r="JRJ5" s="735"/>
      <c r="JRK5" s="735"/>
      <c r="JRL5" s="735"/>
      <c r="JRM5" s="735"/>
      <c r="JRN5" s="735"/>
      <c r="JRO5" s="735"/>
      <c r="JRP5" s="735"/>
      <c r="JRQ5" s="735"/>
      <c r="JRR5" s="735"/>
      <c r="JRS5" s="735"/>
      <c r="JRT5" s="735"/>
      <c r="JRU5" s="735"/>
      <c r="JRV5" s="735"/>
      <c r="JRW5" s="735"/>
      <c r="JRX5" s="735"/>
      <c r="JRY5" s="735"/>
      <c r="JRZ5" s="735"/>
      <c r="JSA5" s="735"/>
      <c r="JSB5" s="735"/>
      <c r="JSC5" s="735"/>
      <c r="JSD5" s="735"/>
      <c r="JSE5" s="735"/>
      <c r="JSF5" s="735"/>
      <c r="JSG5" s="735"/>
      <c r="JSH5" s="735"/>
      <c r="JSI5" s="735"/>
      <c r="JSJ5" s="735"/>
      <c r="JSK5" s="735"/>
      <c r="JSL5" s="735"/>
      <c r="JSM5" s="735"/>
      <c r="JSN5" s="735"/>
      <c r="JSO5" s="735"/>
      <c r="JSP5" s="735"/>
      <c r="JSQ5" s="735"/>
      <c r="JSR5" s="735"/>
      <c r="JSS5" s="735"/>
      <c r="JST5" s="735"/>
      <c r="JSU5" s="735"/>
      <c r="JSV5" s="735"/>
      <c r="JSW5" s="735"/>
      <c r="JSX5" s="735"/>
      <c r="JSY5" s="735"/>
      <c r="JSZ5" s="735"/>
      <c r="JTA5" s="735"/>
      <c r="JTB5" s="735"/>
      <c r="JTC5" s="735"/>
      <c r="JTD5" s="735"/>
      <c r="JTE5" s="735"/>
      <c r="JTF5" s="735"/>
      <c r="JTG5" s="735"/>
      <c r="JTH5" s="735"/>
      <c r="JTI5" s="735"/>
      <c r="JTJ5" s="735"/>
      <c r="JTK5" s="735"/>
      <c r="JTL5" s="735"/>
      <c r="JTM5" s="735"/>
      <c r="JTN5" s="735"/>
      <c r="JTO5" s="735"/>
      <c r="JTP5" s="735"/>
      <c r="JTQ5" s="735"/>
      <c r="JTR5" s="735"/>
      <c r="JTS5" s="735"/>
      <c r="JTT5" s="735"/>
      <c r="JTU5" s="735"/>
      <c r="JTV5" s="735"/>
      <c r="JTW5" s="735"/>
      <c r="JTX5" s="735"/>
      <c r="JTY5" s="735"/>
      <c r="JTZ5" s="735"/>
      <c r="JUA5" s="735"/>
      <c r="JUB5" s="735"/>
      <c r="JUC5" s="735"/>
      <c r="JUD5" s="735"/>
      <c r="JUE5" s="735"/>
      <c r="JUF5" s="735"/>
      <c r="JUG5" s="735"/>
      <c r="JUH5" s="735"/>
      <c r="JUI5" s="735"/>
      <c r="JUJ5" s="735"/>
      <c r="JUK5" s="735"/>
      <c r="JUL5" s="735"/>
      <c r="JUM5" s="735"/>
      <c r="JUN5" s="735"/>
      <c r="JUO5" s="735"/>
      <c r="JUP5" s="735"/>
      <c r="JUQ5" s="735"/>
      <c r="JUR5" s="735"/>
      <c r="JUS5" s="735"/>
      <c r="JUT5" s="735"/>
      <c r="JUU5" s="735"/>
      <c r="JUV5" s="735"/>
      <c r="JUW5" s="735"/>
      <c r="JUX5" s="735"/>
      <c r="JUY5" s="735"/>
      <c r="JUZ5" s="735"/>
      <c r="JVA5" s="735"/>
      <c r="JVB5" s="735"/>
      <c r="JVC5" s="735"/>
      <c r="JVD5" s="735"/>
      <c r="JVE5" s="735"/>
      <c r="JVF5" s="735"/>
      <c r="JVG5" s="735"/>
      <c r="JVH5" s="735"/>
      <c r="JVI5" s="735"/>
      <c r="JVJ5" s="735"/>
      <c r="JVK5" s="735"/>
      <c r="JVL5" s="735"/>
      <c r="JVM5" s="735"/>
      <c r="JVN5" s="735"/>
      <c r="JVO5" s="735"/>
      <c r="JVP5" s="735"/>
      <c r="JVQ5" s="735"/>
      <c r="JVR5" s="735"/>
      <c r="JVS5" s="735"/>
      <c r="JVT5" s="735"/>
      <c r="JVU5" s="735"/>
      <c r="JVV5" s="735"/>
      <c r="JVW5" s="735"/>
      <c r="JVX5" s="735"/>
      <c r="JVY5" s="735"/>
      <c r="JVZ5" s="735"/>
      <c r="JWA5" s="735"/>
      <c r="JWB5" s="735"/>
      <c r="JWC5" s="735"/>
      <c r="JWD5" s="735"/>
      <c r="JWE5" s="735"/>
      <c r="JWF5" s="735"/>
      <c r="JWG5" s="735"/>
      <c r="JWH5" s="735"/>
      <c r="JWI5" s="735"/>
      <c r="JWJ5" s="735"/>
      <c r="JWK5" s="735"/>
      <c r="JWL5" s="735"/>
      <c r="JWM5" s="735"/>
      <c r="JWN5" s="735"/>
      <c r="JWO5" s="735"/>
      <c r="JWP5" s="735"/>
      <c r="JWQ5" s="735"/>
      <c r="JWR5" s="735"/>
      <c r="JWS5" s="735"/>
      <c r="JWT5" s="735"/>
      <c r="JWU5" s="735"/>
      <c r="JWV5" s="735"/>
      <c r="JWW5" s="735"/>
      <c r="JWX5" s="735"/>
      <c r="JWY5" s="735"/>
      <c r="JWZ5" s="735"/>
      <c r="JXA5" s="735"/>
      <c r="JXB5" s="735"/>
      <c r="JXC5" s="735"/>
      <c r="JXD5" s="735"/>
      <c r="JXE5" s="735"/>
      <c r="JXF5" s="735"/>
      <c r="JXG5" s="735"/>
      <c r="JXH5" s="735"/>
      <c r="JXI5" s="735"/>
      <c r="JXJ5" s="735"/>
      <c r="JXK5" s="735"/>
      <c r="JXL5" s="735"/>
      <c r="JXM5" s="735"/>
      <c r="JXN5" s="735"/>
      <c r="JXO5" s="735"/>
      <c r="JXP5" s="735"/>
      <c r="JXQ5" s="735"/>
      <c r="JXR5" s="735"/>
      <c r="JXS5" s="735"/>
      <c r="JXT5" s="735"/>
      <c r="JXU5" s="735"/>
      <c r="JXV5" s="735"/>
      <c r="JXW5" s="735"/>
      <c r="JXX5" s="735"/>
      <c r="JXY5" s="735"/>
      <c r="JXZ5" s="735"/>
      <c r="JYA5" s="735"/>
      <c r="JYB5" s="735"/>
      <c r="JYC5" s="735"/>
      <c r="JYD5" s="735"/>
      <c r="JYE5" s="735"/>
      <c r="JYF5" s="735"/>
      <c r="JYG5" s="735"/>
      <c r="JYH5" s="735"/>
      <c r="JYI5" s="735"/>
      <c r="JYJ5" s="735"/>
      <c r="JYK5" s="735"/>
      <c r="JYL5" s="735"/>
      <c r="JYM5" s="735"/>
      <c r="JYN5" s="735"/>
      <c r="JYO5" s="735"/>
      <c r="JYP5" s="735"/>
      <c r="JYQ5" s="735"/>
      <c r="JYR5" s="735"/>
      <c r="JYS5" s="735"/>
      <c r="JYT5" s="735"/>
      <c r="JYU5" s="735"/>
      <c r="JYV5" s="735"/>
      <c r="JYW5" s="735"/>
      <c r="JYX5" s="735"/>
      <c r="JYY5" s="735"/>
      <c r="JYZ5" s="735"/>
      <c r="JZA5" s="735"/>
      <c r="JZB5" s="735"/>
      <c r="JZC5" s="735"/>
      <c r="JZD5" s="735"/>
      <c r="JZE5" s="735"/>
      <c r="JZF5" s="735"/>
      <c r="JZG5" s="735"/>
      <c r="JZH5" s="735"/>
      <c r="JZI5" s="735"/>
      <c r="JZJ5" s="735"/>
      <c r="JZK5" s="735"/>
      <c r="JZL5" s="735"/>
      <c r="JZM5" s="735"/>
      <c r="JZN5" s="735"/>
      <c r="JZO5" s="735"/>
      <c r="JZP5" s="735"/>
      <c r="JZQ5" s="735"/>
      <c r="JZR5" s="735"/>
      <c r="JZS5" s="735"/>
      <c r="JZT5" s="735"/>
      <c r="JZU5" s="735"/>
      <c r="JZV5" s="735"/>
      <c r="JZW5" s="735"/>
      <c r="JZX5" s="735"/>
      <c r="JZY5" s="735"/>
      <c r="JZZ5" s="735"/>
      <c r="KAA5" s="735"/>
      <c r="KAB5" s="735"/>
      <c r="KAC5" s="735"/>
      <c r="KAD5" s="735"/>
      <c r="KAE5" s="735"/>
      <c r="KAF5" s="735"/>
      <c r="KAG5" s="735"/>
      <c r="KAH5" s="735"/>
      <c r="KAI5" s="735"/>
      <c r="KAJ5" s="735"/>
      <c r="KAK5" s="735"/>
      <c r="KAL5" s="735"/>
      <c r="KAM5" s="735"/>
      <c r="KAN5" s="735"/>
      <c r="KAO5" s="735"/>
      <c r="KAP5" s="735"/>
      <c r="KAQ5" s="735"/>
      <c r="KAR5" s="735"/>
      <c r="KAS5" s="735"/>
      <c r="KAT5" s="735"/>
      <c r="KAU5" s="735"/>
      <c r="KAV5" s="735"/>
      <c r="KAW5" s="735"/>
      <c r="KAX5" s="735"/>
      <c r="KAY5" s="735"/>
      <c r="KAZ5" s="735"/>
      <c r="KBA5" s="735"/>
      <c r="KBB5" s="735"/>
      <c r="KBC5" s="735"/>
      <c r="KBD5" s="735"/>
      <c r="KBE5" s="735"/>
      <c r="KBF5" s="735"/>
      <c r="KBG5" s="735"/>
      <c r="KBH5" s="735"/>
      <c r="KBI5" s="735"/>
      <c r="KBJ5" s="735"/>
      <c r="KBK5" s="735"/>
      <c r="KBL5" s="735"/>
      <c r="KBM5" s="735"/>
      <c r="KBN5" s="735"/>
      <c r="KBO5" s="735"/>
      <c r="KBP5" s="735"/>
      <c r="KBQ5" s="735"/>
      <c r="KBR5" s="735"/>
      <c r="KBS5" s="735"/>
      <c r="KBT5" s="735"/>
      <c r="KBU5" s="735"/>
      <c r="KBV5" s="735"/>
      <c r="KBW5" s="735"/>
      <c r="KBX5" s="735"/>
      <c r="KBY5" s="735"/>
      <c r="KBZ5" s="735"/>
      <c r="KCA5" s="735"/>
      <c r="KCB5" s="735"/>
      <c r="KCC5" s="735"/>
      <c r="KCD5" s="735"/>
      <c r="KCE5" s="735"/>
      <c r="KCF5" s="735"/>
      <c r="KCG5" s="735"/>
      <c r="KCH5" s="735"/>
      <c r="KCI5" s="735"/>
      <c r="KCJ5" s="735"/>
      <c r="KCK5" s="735"/>
      <c r="KCL5" s="735"/>
      <c r="KCM5" s="735"/>
      <c r="KCN5" s="735"/>
      <c r="KCO5" s="735"/>
      <c r="KCP5" s="735"/>
      <c r="KCQ5" s="735"/>
      <c r="KCR5" s="735"/>
      <c r="KCS5" s="735"/>
      <c r="KCT5" s="735"/>
      <c r="KCU5" s="735"/>
      <c r="KCV5" s="735"/>
      <c r="KCW5" s="735"/>
      <c r="KCX5" s="735"/>
      <c r="KCY5" s="735"/>
      <c r="KCZ5" s="735"/>
      <c r="KDA5" s="735"/>
      <c r="KDB5" s="735"/>
      <c r="KDC5" s="735"/>
      <c r="KDD5" s="735"/>
      <c r="KDE5" s="735"/>
      <c r="KDF5" s="735"/>
      <c r="KDG5" s="735"/>
      <c r="KDH5" s="735"/>
      <c r="KDI5" s="735"/>
      <c r="KDJ5" s="735"/>
      <c r="KDK5" s="735"/>
      <c r="KDL5" s="735"/>
      <c r="KDM5" s="735"/>
      <c r="KDN5" s="735"/>
      <c r="KDO5" s="735"/>
      <c r="KDP5" s="735"/>
      <c r="KDQ5" s="735"/>
      <c r="KDR5" s="735"/>
      <c r="KDS5" s="735"/>
      <c r="KDT5" s="735"/>
      <c r="KDU5" s="735"/>
      <c r="KDV5" s="735"/>
      <c r="KDW5" s="735"/>
      <c r="KDX5" s="735"/>
      <c r="KDY5" s="735"/>
      <c r="KDZ5" s="735"/>
      <c r="KEA5" s="735"/>
      <c r="KEB5" s="735"/>
      <c r="KEC5" s="735"/>
      <c r="KED5" s="735"/>
      <c r="KEE5" s="735"/>
      <c r="KEF5" s="735"/>
      <c r="KEG5" s="735"/>
      <c r="KEH5" s="735"/>
      <c r="KEI5" s="735"/>
      <c r="KEJ5" s="735"/>
      <c r="KEK5" s="735"/>
      <c r="KEL5" s="735"/>
      <c r="KEM5" s="735"/>
      <c r="KEN5" s="735"/>
      <c r="KEO5" s="735"/>
      <c r="KEP5" s="735"/>
      <c r="KEQ5" s="735"/>
      <c r="KER5" s="735"/>
      <c r="KES5" s="735"/>
      <c r="KET5" s="735"/>
      <c r="KEU5" s="735"/>
      <c r="KEV5" s="735"/>
      <c r="KEW5" s="735"/>
      <c r="KEX5" s="735"/>
      <c r="KEY5" s="735"/>
      <c r="KEZ5" s="735"/>
      <c r="KFA5" s="735"/>
      <c r="KFB5" s="735"/>
      <c r="KFC5" s="735"/>
      <c r="KFD5" s="735"/>
      <c r="KFE5" s="735"/>
      <c r="KFF5" s="735"/>
      <c r="KFG5" s="735"/>
      <c r="KFH5" s="735"/>
      <c r="KFI5" s="735"/>
      <c r="KFJ5" s="735"/>
      <c r="KFK5" s="735"/>
      <c r="KFL5" s="735"/>
      <c r="KFM5" s="735"/>
      <c r="KFN5" s="735"/>
      <c r="KFO5" s="735"/>
      <c r="KFP5" s="735"/>
      <c r="KFQ5" s="735"/>
      <c r="KFR5" s="735"/>
      <c r="KFS5" s="735"/>
      <c r="KFT5" s="735"/>
      <c r="KFU5" s="735"/>
      <c r="KFV5" s="735"/>
      <c r="KFW5" s="735"/>
      <c r="KFX5" s="735"/>
      <c r="KFY5" s="735"/>
      <c r="KFZ5" s="735"/>
      <c r="KGA5" s="735"/>
      <c r="KGB5" s="735"/>
      <c r="KGC5" s="735"/>
      <c r="KGD5" s="735"/>
      <c r="KGE5" s="735"/>
      <c r="KGF5" s="735"/>
      <c r="KGG5" s="735"/>
      <c r="KGH5" s="735"/>
      <c r="KGI5" s="735"/>
      <c r="KGJ5" s="735"/>
      <c r="KGK5" s="735"/>
      <c r="KGL5" s="735"/>
      <c r="KGM5" s="735"/>
      <c r="KGN5" s="735"/>
      <c r="KGO5" s="735"/>
      <c r="KGP5" s="735"/>
      <c r="KGQ5" s="735"/>
      <c r="KGR5" s="735"/>
      <c r="KGS5" s="735"/>
      <c r="KGT5" s="735"/>
      <c r="KGU5" s="735"/>
      <c r="KGV5" s="735"/>
      <c r="KGW5" s="735"/>
      <c r="KGX5" s="735"/>
      <c r="KGY5" s="735"/>
      <c r="KGZ5" s="735"/>
      <c r="KHA5" s="735"/>
      <c r="KHB5" s="735"/>
      <c r="KHC5" s="735"/>
      <c r="KHD5" s="735"/>
      <c r="KHE5" s="735"/>
      <c r="KHF5" s="735"/>
      <c r="KHG5" s="735"/>
      <c r="KHH5" s="735"/>
      <c r="KHI5" s="735"/>
      <c r="KHJ5" s="735"/>
      <c r="KHK5" s="735"/>
      <c r="KHL5" s="735"/>
      <c r="KHM5" s="735"/>
      <c r="KHN5" s="735"/>
      <c r="KHO5" s="735"/>
      <c r="KHP5" s="735"/>
      <c r="KHQ5" s="735"/>
      <c r="KHR5" s="735"/>
      <c r="KHS5" s="735"/>
      <c r="KHT5" s="735"/>
      <c r="KHU5" s="735"/>
      <c r="KHV5" s="735"/>
      <c r="KHW5" s="735"/>
      <c r="KHX5" s="735"/>
      <c r="KHY5" s="735"/>
      <c r="KHZ5" s="735"/>
      <c r="KIA5" s="735"/>
      <c r="KIB5" s="735"/>
      <c r="KIC5" s="735"/>
      <c r="KID5" s="735"/>
      <c r="KIE5" s="735"/>
      <c r="KIF5" s="735"/>
      <c r="KIG5" s="735"/>
      <c r="KIH5" s="735"/>
      <c r="KII5" s="735"/>
      <c r="KIJ5" s="735"/>
      <c r="KIK5" s="735"/>
      <c r="KIL5" s="735"/>
      <c r="KIM5" s="735"/>
      <c r="KIN5" s="735"/>
      <c r="KIO5" s="735"/>
      <c r="KIP5" s="735"/>
      <c r="KIQ5" s="735"/>
      <c r="KIR5" s="735"/>
      <c r="KIS5" s="735"/>
      <c r="KIT5" s="735"/>
      <c r="KIU5" s="735"/>
      <c r="KIV5" s="735"/>
      <c r="KIW5" s="735"/>
      <c r="KIX5" s="735"/>
      <c r="KIY5" s="735"/>
      <c r="KIZ5" s="735"/>
      <c r="KJA5" s="735"/>
      <c r="KJB5" s="735"/>
      <c r="KJC5" s="735"/>
      <c r="KJD5" s="735"/>
      <c r="KJE5" s="735"/>
      <c r="KJF5" s="735"/>
      <c r="KJG5" s="735"/>
      <c r="KJH5" s="735"/>
      <c r="KJI5" s="735"/>
      <c r="KJJ5" s="735"/>
      <c r="KJK5" s="735"/>
      <c r="KJL5" s="735"/>
      <c r="KJM5" s="735"/>
      <c r="KJN5" s="735"/>
      <c r="KJO5" s="735"/>
      <c r="KJP5" s="735"/>
      <c r="KJQ5" s="735"/>
      <c r="KJR5" s="735"/>
      <c r="KJS5" s="735"/>
      <c r="KJT5" s="735"/>
      <c r="KJU5" s="735"/>
      <c r="KJV5" s="735"/>
      <c r="KJW5" s="735"/>
      <c r="KJX5" s="735"/>
      <c r="KJY5" s="735"/>
      <c r="KJZ5" s="735"/>
      <c r="KKA5" s="735"/>
      <c r="KKB5" s="735"/>
      <c r="KKC5" s="735"/>
      <c r="KKD5" s="735"/>
      <c r="KKE5" s="735"/>
      <c r="KKF5" s="735"/>
      <c r="KKG5" s="735"/>
      <c r="KKH5" s="735"/>
      <c r="KKI5" s="735"/>
      <c r="KKJ5" s="735"/>
      <c r="KKK5" s="735"/>
      <c r="KKL5" s="735"/>
      <c r="KKM5" s="735"/>
      <c r="KKN5" s="735"/>
      <c r="KKO5" s="735"/>
      <c r="KKP5" s="735"/>
      <c r="KKQ5" s="735"/>
      <c r="KKR5" s="735"/>
      <c r="KKS5" s="735"/>
      <c r="KKT5" s="735"/>
      <c r="KKU5" s="735"/>
      <c r="KKV5" s="735"/>
      <c r="KKW5" s="735"/>
      <c r="KKX5" s="735"/>
      <c r="KKY5" s="735"/>
      <c r="KKZ5" s="735"/>
      <c r="KLA5" s="735"/>
      <c r="KLB5" s="735"/>
      <c r="KLC5" s="735"/>
      <c r="KLD5" s="735"/>
      <c r="KLE5" s="735"/>
      <c r="KLF5" s="735"/>
      <c r="KLG5" s="735"/>
      <c r="KLH5" s="735"/>
      <c r="KLI5" s="735"/>
      <c r="KLJ5" s="735"/>
      <c r="KLK5" s="735"/>
      <c r="KLL5" s="735"/>
      <c r="KLM5" s="735"/>
      <c r="KLN5" s="735"/>
      <c r="KLO5" s="735"/>
      <c r="KLP5" s="735"/>
      <c r="KLQ5" s="735"/>
      <c r="KLR5" s="735"/>
      <c r="KLS5" s="735"/>
      <c r="KLT5" s="735"/>
      <c r="KLU5" s="735"/>
      <c r="KLV5" s="735"/>
      <c r="KLW5" s="735"/>
      <c r="KLX5" s="735"/>
      <c r="KLY5" s="735"/>
      <c r="KLZ5" s="735"/>
      <c r="KMA5" s="735"/>
      <c r="KMB5" s="735"/>
      <c r="KMC5" s="735"/>
      <c r="KMD5" s="735"/>
      <c r="KME5" s="735"/>
      <c r="KMF5" s="735"/>
      <c r="KMG5" s="735"/>
      <c r="KMH5" s="735"/>
      <c r="KMI5" s="735"/>
      <c r="KMJ5" s="735"/>
      <c r="KMK5" s="735"/>
      <c r="KML5" s="735"/>
      <c r="KMM5" s="735"/>
      <c r="KMN5" s="735"/>
      <c r="KMO5" s="735"/>
      <c r="KMP5" s="735"/>
      <c r="KMQ5" s="735"/>
      <c r="KMR5" s="735"/>
      <c r="KMS5" s="735"/>
      <c r="KMT5" s="735"/>
      <c r="KMU5" s="735"/>
      <c r="KMV5" s="735"/>
      <c r="KMW5" s="735"/>
      <c r="KMX5" s="735"/>
      <c r="KMY5" s="735"/>
      <c r="KMZ5" s="735"/>
      <c r="KNA5" s="735"/>
      <c r="KNB5" s="735"/>
      <c r="KNC5" s="735"/>
      <c r="KND5" s="735"/>
      <c r="KNE5" s="735"/>
      <c r="KNF5" s="735"/>
      <c r="KNG5" s="735"/>
      <c r="KNH5" s="735"/>
      <c r="KNI5" s="735"/>
      <c r="KNJ5" s="735"/>
      <c r="KNK5" s="735"/>
      <c r="KNL5" s="735"/>
      <c r="KNM5" s="735"/>
      <c r="KNN5" s="735"/>
      <c r="KNO5" s="735"/>
      <c r="KNP5" s="735"/>
      <c r="KNQ5" s="735"/>
      <c r="KNR5" s="735"/>
      <c r="KNS5" s="735"/>
      <c r="KNT5" s="735"/>
      <c r="KNU5" s="735"/>
      <c r="KNV5" s="735"/>
      <c r="KNW5" s="735"/>
      <c r="KNX5" s="735"/>
      <c r="KNY5" s="735"/>
      <c r="KNZ5" s="735"/>
      <c r="KOA5" s="735"/>
      <c r="KOB5" s="735"/>
      <c r="KOC5" s="735"/>
      <c r="KOD5" s="735"/>
      <c r="KOE5" s="735"/>
      <c r="KOF5" s="735"/>
      <c r="KOG5" s="735"/>
      <c r="KOH5" s="735"/>
      <c r="KOI5" s="735"/>
      <c r="KOJ5" s="735"/>
      <c r="KOK5" s="735"/>
      <c r="KOL5" s="735"/>
      <c r="KOM5" s="735"/>
      <c r="KON5" s="735"/>
      <c r="KOO5" s="735"/>
      <c r="KOP5" s="735"/>
      <c r="KOQ5" s="735"/>
      <c r="KOR5" s="735"/>
      <c r="KOS5" s="735"/>
      <c r="KOT5" s="735"/>
      <c r="KOU5" s="735"/>
      <c r="KOV5" s="735"/>
      <c r="KOW5" s="735"/>
      <c r="KOX5" s="735"/>
      <c r="KOY5" s="735"/>
      <c r="KOZ5" s="735"/>
      <c r="KPA5" s="735"/>
      <c r="KPB5" s="735"/>
      <c r="KPC5" s="735"/>
      <c r="KPD5" s="735"/>
      <c r="KPE5" s="735"/>
      <c r="KPF5" s="735"/>
      <c r="KPG5" s="735"/>
      <c r="KPH5" s="735"/>
      <c r="KPI5" s="735"/>
      <c r="KPJ5" s="735"/>
      <c r="KPK5" s="735"/>
      <c r="KPL5" s="735"/>
      <c r="KPM5" s="735"/>
      <c r="KPN5" s="735"/>
      <c r="KPO5" s="735"/>
      <c r="KPP5" s="735"/>
      <c r="KPQ5" s="735"/>
      <c r="KPR5" s="735"/>
      <c r="KPS5" s="735"/>
      <c r="KPT5" s="735"/>
      <c r="KPU5" s="735"/>
      <c r="KPV5" s="735"/>
      <c r="KPW5" s="735"/>
      <c r="KPX5" s="735"/>
      <c r="KPY5" s="735"/>
      <c r="KPZ5" s="735"/>
      <c r="KQA5" s="735"/>
      <c r="KQB5" s="735"/>
      <c r="KQC5" s="735"/>
      <c r="KQD5" s="735"/>
      <c r="KQE5" s="735"/>
      <c r="KQF5" s="735"/>
      <c r="KQG5" s="735"/>
      <c r="KQH5" s="735"/>
      <c r="KQI5" s="735"/>
      <c r="KQJ5" s="735"/>
      <c r="KQK5" s="735"/>
      <c r="KQL5" s="735"/>
      <c r="KQM5" s="735"/>
      <c r="KQN5" s="735"/>
      <c r="KQO5" s="735"/>
      <c r="KQP5" s="735"/>
      <c r="KQQ5" s="735"/>
      <c r="KQR5" s="735"/>
      <c r="KQS5" s="735"/>
      <c r="KQT5" s="735"/>
      <c r="KQU5" s="735"/>
      <c r="KQV5" s="735"/>
      <c r="KQW5" s="735"/>
      <c r="KQX5" s="735"/>
      <c r="KQY5" s="735"/>
      <c r="KQZ5" s="735"/>
      <c r="KRA5" s="735"/>
      <c r="KRB5" s="735"/>
      <c r="KRC5" s="735"/>
      <c r="KRD5" s="735"/>
      <c r="KRE5" s="735"/>
      <c r="KRF5" s="735"/>
      <c r="KRG5" s="735"/>
      <c r="KRH5" s="735"/>
      <c r="KRI5" s="735"/>
      <c r="KRJ5" s="735"/>
      <c r="KRK5" s="735"/>
      <c r="KRL5" s="735"/>
      <c r="KRM5" s="735"/>
      <c r="KRN5" s="735"/>
      <c r="KRO5" s="735"/>
      <c r="KRP5" s="735"/>
      <c r="KRQ5" s="735"/>
      <c r="KRR5" s="735"/>
      <c r="KRS5" s="735"/>
      <c r="KRT5" s="735"/>
      <c r="KRU5" s="735"/>
      <c r="KRV5" s="735"/>
      <c r="KRW5" s="735"/>
      <c r="KRX5" s="735"/>
      <c r="KRY5" s="735"/>
      <c r="KRZ5" s="735"/>
      <c r="KSA5" s="735"/>
      <c r="KSB5" s="735"/>
      <c r="KSC5" s="735"/>
      <c r="KSD5" s="735"/>
      <c r="KSE5" s="735"/>
      <c r="KSF5" s="735"/>
      <c r="KSG5" s="735"/>
      <c r="KSH5" s="735"/>
      <c r="KSI5" s="735"/>
      <c r="KSJ5" s="735"/>
      <c r="KSK5" s="735"/>
      <c r="KSL5" s="735"/>
      <c r="KSM5" s="735"/>
      <c r="KSN5" s="735"/>
      <c r="KSO5" s="735"/>
      <c r="KSP5" s="735"/>
      <c r="KSQ5" s="735"/>
      <c r="KSR5" s="735"/>
      <c r="KSS5" s="735"/>
      <c r="KST5" s="735"/>
      <c r="KSU5" s="735"/>
      <c r="KSV5" s="735"/>
      <c r="KSW5" s="735"/>
      <c r="KSX5" s="735"/>
      <c r="KSY5" s="735"/>
      <c r="KSZ5" s="735"/>
      <c r="KTA5" s="735"/>
      <c r="KTB5" s="735"/>
      <c r="KTC5" s="735"/>
      <c r="KTD5" s="735"/>
      <c r="KTE5" s="735"/>
      <c r="KTF5" s="735"/>
      <c r="KTG5" s="735"/>
      <c r="KTH5" s="735"/>
      <c r="KTI5" s="735"/>
      <c r="KTJ5" s="735"/>
      <c r="KTK5" s="735"/>
      <c r="KTL5" s="735"/>
      <c r="KTM5" s="735"/>
      <c r="KTN5" s="735"/>
      <c r="KTO5" s="735"/>
      <c r="KTP5" s="735"/>
      <c r="KTQ5" s="735"/>
      <c r="KTR5" s="735"/>
      <c r="KTS5" s="735"/>
      <c r="KTT5" s="735"/>
      <c r="KTU5" s="735"/>
      <c r="KTV5" s="735"/>
      <c r="KTW5" s="735"/>
      <c r="KTX5" s="735"/>
      <c r="KTY5" s="735"/>
      <c r="KTZ5" s="735"/>
      <c r="KUA5" s="735"/>
      <c r="KUB5" s="735"/>
      <c r="KUC5" s="735"/>
      <c r="KUD5" s="735"/>
      <c r="KUE5" s="735"/>
      <c r="KUF5" s="735"/>
      <c r="KUG5" s="735"/>
      <c r="KUH5" s="735"/>
      <c r="KUI5" s="735"/>
      <c r="KUJ5" s="735"/>
      <c r="KUK5" s="735"/>
      <c r="KUL5" s="735"/>
      <c r="KUM5" s="735"/>
      <c r="KUN5" s="735"/>
      <c r="KUO5" s="735"/>
      <c r="KUP5" s="735"/>
      <c r="KUQ5" s="735"/>
      <c r="KUR5" s="735"/>
      <c r="KUS5" s="735"/>
      <c r="KUT5" s="735"/>
      <c r="KUU5" s="735"/>
      <c r="KUV5" s="735"/>
      <c r="KUW5" s="735"/>
      <c r="KUX5" s="735"/>
      <c r="KUY5" s="735"/>
      <c r="KUZ5" s="735"/>
      <c r="KVA5" s="735"/>
      <c r="KVB5" s="735"/>
      <c r="KVC5" s="735"/>
      <c r="KVD5" s="735"/>
      <c r="KVE5" s="735"/>
      <c r="KVF5" s="735"/>
      <c r="KVG5" s="735"/>
      <c r="KVH5" s="735"/>
      <c r="KVI5" s="735"/>
      <c r="KVJ5" s="735"/>
      <c r="KVK5" s="735"/>
      <c r="KVL5" s="735"/>
      <c r="KVM5" s="735"/>
      <c r="KVN5" s="735"/>
      <c r="KVO5" s="735"/>
      <c r="KVP5" s="735"/>
      <c r="KVQ5" s="735"/>
      <c r="KVR5" s="735"/>
      <c r="KVS5" s="735"/>
      <c r="KVT5" s="735"/>
      <c r="KVU5" s="735"/>
      <c r="KVV5" s="735"/>
      <c r="KVW5" s="735"/>
      <c r="KVX5" s="735"/>
      <c r="KVY5" s="735"/>
      <c r="KVZ5" s="735"/>
      <c r="KWA5" s="735"/>
      <c r="KWB5" s="735"/>
      <c r="KWC5" s="735"/>
      <c r="KWD5" s="735"/>
      <c r="KWE5" s="735"/>
      <c r="KWF5" s="735"/>
      <c r="KWG5" s="735"/>
      <c r="KWH5" s="735"/>
      <c r="KWI5" s="735"/>
      <c r="KWJ5" s="735"/>
      <c r="KWK5" s="735"/>
      <c r="KWL5" s="735"/>
      <c r="KWM5" s="735"/>
      <c r="KWN5" s="735"/>
      <c r="KWO5" s="735"/>
      <c r="KWP5" s="735"/>
      <c r="KWQ5" s="735"/>
      <c r="KWR5" s="735"/>
      <c r="KWS5" s="735"/>
      <c r="KWT5" s="735"/>
      <c r="KWU5" s="735"/>
      <c r="KWV5" s="735"/>
      <c r="KWW5" s="735"/>
      <c r="KWX5" s="735"/>
      <c r="KWY5" s="735"/>
      <c r="KWZ5" s="735"/>
      <c r="KXA5" s="735"/>
      <c r="KXB5" s="735"/>
      <c r="KXC5" s="735"/>
      <c r="KXD5" s="735"/>
      <c r="KXE5" s="735"/>
      <c r="KXF5" s="735"/>
      <c r="KXG5" s="735"/>
      <c r="KXH5" s="735"/>
      <c r="KXI5" s="735"/>
      <c r="KXJ5" s="735"/>
      <c r="KXK5" s="735"/>
      <c r="KXL5" s="735"/>
      <c r="KXM5" s="735"/>
      <c r="KXN5" s="735"/>
      <c r="KXO5" s="735"/>
      <c r="KXP5" s="735"/>
      <c r="KXQ5" s="735"/>
      <c r="KXR5" s="735"/>
      <c r="KXS5" s="735"/>
      <c r="KXT5" s="735"/>
      <c r="KXU5" s="735"/>
      <c r="KXV5" s="735"/>
      <c r="KXW5" s="735"/>
      <c r="KXX5" s="735"/>
      <c r="KXY5" s="735"/>
      <c r="KXZ5" s="735"/>
      <c r="KYA5" s="735"/>
      <c r="KYB5" s="735"/>
      <c r="KYC5" s="735"/>
      <c r="KYD5" s="735"/>
      <c r="KYE5" s="735"/>
      <c r="KYF5" s="735"/>
      <c r="KYG5" s="735"/>
      <c r="KYH5" s="735"/>
      <c r="KYI5" s="735"/>
      <c r="KYJ5" s="735"/>
      <c r="KYK5" s="735"/>
      <c r="KYL5" s="735"/>
      <c r="KYM5" s="735"/>
      <c r="KYN5" s="735"/>
      <c r="KYO5" s="735"/>
      <c r="KYP5" s="735"/>
      <c r="KYQ5" s="735"/>
      <c r="KYR5" s="735"/>
      <c r="KYS5" s="735"/>
      <c r="KYT5" s="735"/>
      <c r="KYU5" s="735"/>
      <c r="KYV5" s="735"/>
      <c r="KYW5" s="735"/>
      <c r="KYX5" s="735"/>
      <c r="KYY5" s="735"/>
      <c r="KYZ5" s="735"/>
      <c r="KZA5" s="735"/>
      <c r="KZB5" s="735"/>
      <c r="KZC5" s="735"/>
      <c r="KZD5" s="735"/>
      <c r="KZE5" s="735"/>
      <c r="KZF5" s="735"/>
      <c r="KZG5" s="735"/>
      <c r="KZH5" s="735"/>
      <c r="KZI5" s="735"/>
      <c r="KZJ5" s="735"/>
      <c r="KZK5" s="735"/>
      <c r="KZL5" s="735"/>
      <c r="KZM5" s="735"/>
      <c r="KZN5" s="735"/>
      <c r="KZO5" s="735"/>
      <c r="KZP5" s="735"/>
      <c r="KZQ5" s="735"/>
      <c r="KZR5" s="735"/>
      <c r="KZS5" s="735"/>
      <c r="KZT5" s="735"/>
      <c r="KZU5" s="735"/>
      <c r="KZV5" s="735"/>
      <c r="KZW5" s="735"/>
      <c r="KZX5" s="735"/>
      <c r="KZY5" s="735"/>
      <c r="KZZ5" s="735"/>
      <c r="LAA5" s="735"/>
      <c r="LAB5" s="735"/>
      <c r="LAC5" s="735"/>
      <c r="LAD5" s="735"/>
      <c r="LAE5" s="735"/>
      <c r="LAF5" s="735"/>
      <c r="LAG5" s="735"/>
      <c r="LAH5" s="735"/>
      <c r="LAI5" s="735"/>
      <c r="LAJ5" s="735"/>
      <c r="LAK5" s="735"/>
      <c r="LAL5" s="735"/>
      <c r="LAM5" s="735"/>
      <c r="LAN5" s="735"/>
      <c r="LAO5" s="735"/>
      <c r="LAP5" s="735"/>
      <c r="LAQ5" s="735"/>
      <c r="LAR5" s="735"/>
      <c r="LAS5" s="735"/>
      <c r="LAT5" s="735"/>
      <c r="LAU5" s="735"/>
      <c r="LAV5" s="735"/>
      <c r="LAW5" s="735"/>
      <c r="LAX5" s="735"/>
      <c r="LAY5" s="735"/>
      <c r="LAZ5" s="735"/>
      <c r="LBA5" s="735"/>
      <c r="LBB5" s="735"/>
      <c r="LBC5" s="735"/>
      <c r="LBD5" s="735"/>
      <c r="LBE5" s="735"/>
      <c r="LBF5" s="735"/>
      <c r="LBG5" s="735"/>
      <c r="LBH5" s="735"/>
      <c r="LBI5" s="735"/>
      <c r="LBJ5" s="735"/>
      <c r="LBK5" s="735"/>
      <c r="LBL5" s="735"/>
      <c r="LBM5" s="735"/>
      <c r="LBN5" s="735"/>
      <c r="LBO5" s="735"/>
      <c r="LBP5" s="735"/>
      <c r="LBQ5" s="735"/>
      <c r="LBR5" s="735"/>
      <c r="LBS5" s="735"/>
      <c r="LBT5" s="735"/>
      <c r="LBU5" s="735"/>
      <c r="LBV5" s="735"/>
      <c r="LBW5" s="735"/>
      <c r="LBX5" s="735"/>
      <c r="LBY5" s="735"/>
      <c r="LBZ5" s="735"/>
      <c r="LCA5" s="735"/>
      <c r="LCB5" s="735"/>
      <c r="LCC5" s="735"/>
      <c r="LCD5" s="735"/>
      <c r="LCE5" s="735"/>
      <c r="LCF5" s="735"/>
      <c r="LCG5" s="735"/>
      <c r="LCH5" s="735"/>
      <c r="LCI5" s="735"/>
      <c r="LCJ5" s="735"/>
      <c r="LCK5" s="735"/>
      <c r="LCL5" s="735"/>
      <c r="LCM5" s="735"/>
      <c r="LCN5" s="735"/>
      <c r="LCO5" s="735"/>
      <c r="LCP5" s="735"/>
      <c r="LCQ5" s="735"/>
      <c r="LCR5" s="735"/>
      <c r="LCS5" s="735"/>
      <c r="LCT5" s="735"/>
      <c r="LCU5" s="735"/>
      <c r="LCV5" s="735"/>
      <c r="LCW5" s="735"/>
      <c r="LCX5" s="735"/>
      <c r="LCY5" s="735"/>
      <c r="LCZ5" s="735"/>
      <c r="LDA5" s="735"/>
      <c r="LDB5" s="735"/>
      <c r="LDC5" s="735"/>
      <c r="LDD5" s="735"/>
      <c r="LDE5" s="735"/>
      <c r="LDF5" s="735"/>
      <c r="LDG5" s="735"/>
      <c r="LDH5" s="735"/>
      <c r="LDI5" s="735"/>
      <c r="LDJ5" s="735"/>
      <c r="LDK5" s="735"/>
      <c r="LDL5" s="735"/>
      <c r="LDM5" s="735"/>
      <c r="LDN5" s="735"/>
      <c r="LDO5" s="735"/>
      <c r="LDP5" s="735"/>
      <c r="LDQ5" s="735"/>
      <c r="LDR5" s="735"/>
      <c r="LDS5" s="735"/>
      <c r="LDT5" s="735"/>
      <c r="LDU5" s="735"/>
      <c r="LDV5" s="735"/>
      <c r="LDW5" s="735"/>
      <c r="LDX5" s="735"/>
      <c r="LDY5" s="735"/>
      <c r="LDZ5" s="735"/>
      <c r="LEA5" s="735"/>
      <c r="LEB5" s="735"/>
      <c r="LEC5" s="735"/>
      <c r="LED5" s="735"/>
      <c r="LEE5" s="735"/>
      <c r="LEF5" s="735"/>
      <c r="LEG5" s="735"/>
      <c r="LEH5" s="735"/>
      <c r="LEI5" s="735"/>
      <c r="LEJ5" s="735"/>
      <c r="LEK5" s="735"/>
      <c r="LEL5" s="735"/>
      <c r="LEM5" s="735"/>
      <c r="LEN5" s="735"/>
      <c r="LEO5" s="735"/>
      <c r="LEP5" s="735"/>
      <c r="LEQ5" s="735"/>
      <c r="LER5" s="735"/>
      <c r="LES5" s="735"/>
      <c r="LET5" s="735"/>
      <c r="LEU5" s="735"/>
      <c r="LEV5" s="735"/>
      <c r="LEW5" s="735"/>
      <c r="LEX5" s="735"/>
      <c r="LEY5" s="735"/>
      <c r="LEZ5" s="735"/>
      <c r="LFA5" s="735"/>
      <c r="LFB5" s="735"/>
      <c r="LFC5" s="735"/>
      <c r="LFD5" s="735"/>
      <c r="LFE5" s="735"/>
      <c r="LFF5" s="735"/>
      <c r="LFG5" s="735"/>
      <c r="LFH5" s="735"/>
      <c r="LFI5" s="735"/>
      <c r="LFJ5" s="735"/>
      <c r="LFK5" s="735"/>
      <c r="LFL5" s="735"/>
      <c r="LFM5" s="735"/>
      <c r="LFN5" s="735"/>
      <c r="LFO5" s="735"/>
      <c r="LFP5" s="735"/>
      <c r="LFQ5" s="735"/>
      <c r="LFR5" s="735"/>
      <c r="LFS5" s="735"/>
      <c r="LFT5" s="735"/>
      <c r="LFU5" s="735"/>
      <c r="LFV5" s="735"/>
      <c r="LFW5" s="735"/>
      <c r="LFX5" s="735"/>
      <c r="LFY5" s="735"/>
      <c r="LFZ5" s="735"/>
      <c r="LGA5" s="735"/>
      <c r="LGB5" s="735"/>
      <c r="LGC5" s="735"/>
      <c r="LGD5" s="735"/>
      <c r="LGE5" s="735"/>
      <c r="LGF5" s="735"/>
      <c r="LGG5" s="735"/>
      <c r="LGH5" s="735"/>
      <c r="LGI5" s="735"/>
      <c r="LGJ5" s="735"/>
      <c r="LGK5" s="735"/>
      <c r="LGL5" s="735"/>
      <c r="LGM5" s="735"/>
      <c r="LGN5" s="735"/>
      <c r="LGO5" s="735"/>
      <c r="LGP5" s="735"/>
      <c r="LGQ5" s="735"/>
      <c r="LGR5" s="735"/>
      <c r="LGS5" s="735"/>
      <c r="LGT5" s="735"/>
      <c r="LGU5" s="735"/>
      <c r="LGV5" s="735"/>
      <c r="LGW5" s="735"/>
      <c r="LGX5" s="735"/>
      <c r="LGY5" s="735"/>
      <c r="LGZ5" s="735"/>
      <c r="LHA5" s="735"/>
      <c r="LHB5" s="735"/>
      <c r="LHC5" s="735"/>
      <c r="LHD5" s="735"/>
      <c r="LHE5" s="735"/>
      <c r="LHF5" s="735"/>
      <c r="LHG5" s="735"/>
      <c r="LHH5" s="735"/>
      <c r="LHI5" s="735"/>
      <c r="LHJ5" s="735"/>
      <c r="LHK5" s="735"/>
      <c r="LHL5" s="735"/>
      <c r="LHM5" s="735"/>
      <c r="LHN5" s="735"/>
      <c r="LHO5" s="735"/>
      <c r="LHP5" s="735"/>
      <c r="LHQ5" s="735"/>
      <c r="LHR5" s="735"/>
      <c r="LHS5" s="735"/>
      <c r="LHT5" s="735"/>
      <c r="LHU5" s="735"/>
      <c r="LHV5" s="735"/>
      <c r="LHW5" s="735"/>
      <c r="LHX5" s="735"/>
      <c r="LHY5" s="735"/>
      <c r="LHZ5" s="735"/>
      <c r="LIA5" s="735"/>
      <c r="LIB5" s="735"/>
      <c r="LIC5" s="735"/>
      <c r="LID5" s="735"/>
      <c r="LIE5" s="735"/>
      <c r="LIF5" s="735"/>
      <c r="LIG5" s="735"/>
      <c r="LIH5" s="735"/>
      <c r="LII5" s="735"/>
      <c r="LIJ5" s="735"/>
      <c r="LIK5" s="735"/>
      <c r="LIL5" s="735"/>
      <c r="LIM5" s="735"/>
      <c r="LIN5" s="735"/>
      <c r="LIO5" s="735"/>
      <c r="LIP5" s="735"/>
      <c r="LIQ5" s="735"/>
      <c r="LIR5" s="735"/>
      <c r="LIS5" s="735"/>
      <c r="LIT5" s="735"/>
      <c r="LIU5" s="735"/>
      <c r="LIV5" s="735"/>
      <c r="LIW5" s="735"/>
      <c r="LIX5" s="735"/>
      <c r="LIY5" s="735"/>
      <c r="LIZ5" s="735"/>
      <c r="LJA5" s="735"/>
      <c r="LJB5" s="735"/>
      <c r="LJC5" s="735"/>
      <c r="LJD5" s="735"/>
      <c r="LJE5" s="735"/>
      <c r="LJF5" s="735"/>
      <c r="LJG5" s="735"/>
      <c r="LJH5" s="735"/>
      <c r="LJI5" s="735"/>
      <c r="LJJ5" s="735"/>
      <c r="LJK5" s="735"/>
      <c r="LJL5" s="735"/>
      <c r="LJM5" s="735"/>
      <c r="LJN5" s="735"/>
      <c r="LJO5" s="735"/>
      <c r="LJP5" s="735"/>
      <c r="LJQ5" s="735"/>
      <c r="LJR5" s="735"/>
      <c r="LJS5" s="735"/>
      <c r="LJT5" s="735"/>
      <c r="LJU5" s="735"/>
      <c r="LJV5" s="735"/>
      <c r="LJW5" s="735"/>
      <c r="LJX5" s="735"/>
      <c r="LJY5" s="735"/>
      <c r="LJZ5" s="735"/>
      <c r="LKA5" s="735"/>
      <c r="LKB5" s="735"/>
      <c r="LKC5" s="735"/>
      <c r="LKD5" s="735"/>
      <c r="LKE5" s="735"/>
      <c r="LKF5" s="735"/>
      <c r="LKG5" s="735"/>
      <c r="LKH5" s="735"/>
      <c r="LKI5" s="735"/>
      <c r="LKJ5" s="735"/>
      <c r="LKK5" s="735"/>
      <c r="LKL5" s="735"/>
      <c r="LKM5" s="735"/>
      <c r="LKN5" s="735"/>
      <c r="LKO5" s="735"/>
      <c r="LKP5" s="735"/>
      <c r="LKQ5" s="735"/>
      <c r="LKR5" s="735"/>
      <c r="LKS5" s="735"/>
      <c r="LKT5" s="735"/>
      <c r="LKU5" s="735"/>
      <c r="LKV5" s="735"/>
      <c r="LKW5" s="735"/>
      <c r="LKX5" s="735"/>
      <c r="LKY5" s="735"/>
      <c r="LKZ5" s="735"/>
      <c r="LLA5" s="735"/>
      <c r="LLB5" s="735"/>
      <c r="LLC5" s="735"/>
      <c r="LLD5" s="735"/>
      <c r="LLE5" s="735"/>
      <c r="LLF5" s="735"/>
      <c r="LLG5" s="735"/>
      <c r="LLH5" s="735"/>
      <c r="LLI5" s="735"/>
      <c r="LLJ5" s="735"/>
      <c r="LLK5" s="735"/>
      <c r="LLL5" s="735"/>
      <c r="LLM5" s="735"/>
      <c r="LLN5" s="735"/>
      <c r="LLO5" s="735"/>
      <c r="LLP5" s="735"/>
      <c r="LLQ5" s="735"/>
      <c r="LLR5" s="735"/>
      <c r="LLS5" s="735"/>
      <c r="LLT5" s="735"/>
      <c r="LLU5" s="735"/>
      <c r="LLV5" s="735"/>
      <c r="LLW5" s="735"/>
      <c r="LLX5" s="735"/>
      <c r="LLY5" s="735"/>
      <c r="LLZ5" s="735"/>
      <c r="LMA5" s="735"/>
      <c r="LMB5" s="735"/>
      <c r="LMC5" s="735"/>
      <c r="LMD5" s="735"/>
      <c r="LME5" s="735"/>
      <c r="LMF5" s="735"/>
      <c r="LMG5" s="735"/>
      <c r="LMH5" s="735"/>
      <c r="LMI5" s="735"/>
      <c r="LMJ5" s="735"/>
      <c r="LMK5" s="735"/>
      <c r="LML5" s="735"/>
      <c r="LMM5" s="735"/>
      <c r="LMN5" s="735"/>
      <c r="LMO5" s="735"/>
      <c r="LMP5" s="735"/>
      <c r="LMQ5" s="735"/>
      <c r="LMR5" s="735"/>
      <c r="LMS5" s="735"/>
      <c r="LMT5" s="735"/>
      <c r="LMU5" s="735"/>
      <c r="LMV5" s="735"/>
      <c r="LMW5" s="735"/>
      <c r="LMX5" s="735"/>
      <c r="LMY5" s="735"/>
      <c r="LMZ5" s="735"/>
      <c r="LNA5" s="735"/>
      <c r="LNB5" s="735"/>
      <c r="LNC5" s="735"/>
      <c r="LND5" s="735"/>
      <c r="LNE5" s="735"/>
      <c r="LNF5" s="735"/>
      <c r="LNG5" s="735"/>
      <c r="LNH5" s="735"/>
      <c r="LNI5" s="735"/>
      <c r="LNJ5" s="735"/>
      <c r="LNK5" s="735"/>
      <c r="LNL5" s="735"/>
      <c r="LNM5" s="735"/>
      <c r="LNN5" s="735"/>
      <c r="LNO5" s="735"/>
      <c r="LNP5" s="735"/>
      <c r="LNQ5" s="735"/>
      <c r="LNR5" s="735"/>
      <c r="LNS5" s="735"/>
      <c r="LNT5" s="735"/>
      <c r="LNU5" s="735"/>
      <c r="LNV5" s="735"/>
      <c r="LNW5" s="735"/>
      <c r="LNX5" s="735"/>
      <c r="LNY5" s="735"/>
      <c r="LNZ5" s="735"/>
      <c r="LOA5" s="735"/>
      <c r="LOB5" s="735"/>
      <c r="LOC5" s="735"/>
      <c r="LOD5" s="735"/>
      <c r="LOE5" s="735"/>
      <c r="LOF5" s="735"/>
      <c r="LOG5" s="735"/>
      <c r="LOH5" s="735"/>
      <c r="LOI5" s="735"/>
      <c r="LOJ5" s="735"/>
      <c r="LOK5" s="735"/>
      <c r="LOL5" s="735"/>
      <c r="LOM5" s="735"/>
      <c r="LON5" s="735"/>
      <c r="LOO5" s="735"/>
      <c r="LOP5" s="735"/>
      <c r="LOQ5" s="735"/>
      <c r="LOR5" s="735"/>
      <c r="LOS5" s="735"/>
      <c r="LOT5" s="735"/>
      <c r="LOU5" s="735"/>
      <c r="LOV5" s="735"/>
      <c r="LOW5" s="735"/>
      <c r="LOX5" s="735"/>
      <c r="LOY5" s="735"/>
      <c r="LOZ5" s="735"/>
      <c r="LPA5" s="735"/>
      <c r="LPB5" s="735"/>
      <c r="LPC5" s="735"/>
      <c r="LPD5" s="735"/>
      <c r="LPE5" s="735"/>
      <c r="LPF5" s="735"/>
      <c r="LPG5" s="735"/>
      <c r="LPH5" s="735"/>
      <c r="LPI5" s="735"/>
      <c r="LPJ5" s="735"/>
      <c r="LPK5" s="735"/>
      <c r="LPL5" s="735"/>
      <c r="LPM5" s="735"/>
      <c r="LPN5" s="735"/>
      <c r="LPO5" s="735"/>
      <c r="LPP5" s="735"/>
      <c r="LPQ5" s="735"/>
      <c r="LPR5" s="735"/>
      <c r="LPS5" s="735"/>
      <c r="LPT5" s="735"/>
      <c r="LPU5" s="735"/>
      <c r="LPV5" s="735"/>
      <c r="LPW5" s="735"/>
      <c r="LPX5" s="735"/>
      <c r="LPY5" s="735"/>
      <c r="LPZ5" s="735"/>
      <c r="LQA5" s="735"/>
      <c r="LQB5" s="735"/>
      <c r="LQC5" s="735"/>
      <c r="LQD5" s="735"/>
      <c r="LQE5" s="735"/>
      <c r="LQF5" s="735"/>
      <c r="LQG5" s="735"/>
      <c r="LQH5" s="735"/>
      <c r="LQI5" s="735"/>
      <c r="LQJ5" s="735"/>
      <c r="LQK5" s="735"/>
      <c r="LQL5" s="735"/>
      <c r="LQM5" s="735"/>
      <c r="LQN5" s="735"/>
      <c r="LQO5" s="735"/>
      <c r="LQP5" s="735"/>
      <c r="LQQ5" s="735"/>
      <c r="LQR5" s="735"/>
      <c r="LQS5" s="735"/>
      <c r="LQT5" s="735"/>
      <c r="LQU5" s="735"/>
      <c r="LQV5" s="735"/>
      <c r="LQW5" s="735"/>
      <c r="LQX5" s="735"/>
      <c r="LQY5" s="735"/>
      <c r="LQZ5" s="735"/>
      <c r="LRA5" s="735"/>
      <c r="LRB5" s="735"/>
      <c r="LRC5" s="735"/>
      <c r="LRD5" s="735"/>
      <c r="LRE5" s="735"/>
      <c r="LRF5" s="735"/>
      <c r="LRG5" s="735"/>
      <c r="LRH5" s="735"/>
      <c r="LRI5" s="735"/>
      <c r="LRJ5" s="735"/>
      <c r="LRK5" s="735"/>
      <c r="LRL5" s="735"/>
      <c r="LRM5" s="735"/>
      <c r="LRN5" s="735"/>
      <c r="LRO5" s="735"/>
      <c r="LRP5" s="735"/>
      <c r="LRQ5" s="735"/>
      <c r="LRR5" s="735"/>
      <c r="LRS5" s="735"/>
      <c r="LRT5" s="735"/>
      <c r="LRU5" s="735"/>
      <c r="LRV5" s="735"/>
      <c r="LRW5" s="735"/>
      <c r="LRX5" s="735"/>
      <c r="LRY5" s="735"/>
      <c r="LRZ5" s="735"/>
      <c r="LSA5" s="735"/>
      <c r="LSB5" s="735"/>
      <c r="LSC5" s="735"/>
      <c r="LSD5" s="735"/>
      <c r="LSE5" s="735"/>
      <c r="LSF5" s="735"/>
      <c r="LSG5" s="735"/>
      <c r="LSH5" s="735"/>
      <c r="LSI5" s="735"/>
      <c r="LSJ5" s="735"/>
      <c r="LSK5" s="735"/>
      <c r="LSL5" s="735"/>
      <c r="LSM5" s="735"/>
      <c r="LSN5" s="735"/>
      <c r="LSO5" s="735"/>
      <c r="LSP5" s="735"/>
      <c r="LSQ5" s="735"/>
      <c r="LSR5" s="735"/>
      <c r="LSS5" s="735"/>
      <c r="LST5" s="735"/>
      <c r="LSU5" s="735"/>
      <c r="LSV5" s="735"/>
      <c r="LSW5" s="735"/>
      <c r="LSX5" s="735"/>
      <c r="LSY5" s="735"/>
      <c r="LSZ5" s="735"/>
      <c r="LTA5" s="735"/>
      <c r="LTB5" s="735"/>
      <c r="LTC5" s="735"/>
      <c r="LTD5" s="735"/>
      <c r="LTE5" s="735"/>
      <c r="LTF5" s="735"/>
      <c r="LTG5" s="735"/>
      <c r="LTH5" s="735"/>
      <c r="LTI5" s="735"/>
      <c r="LTJ5" s="735"/>
      <c r="LTK5" s="735"/>
      <c r="LTL5" s="735"/>
      <c r="LTM5" s="735"/>
      <c r="LTN5" s="735"/>
      <c r="LTO5" s="735"/>
      <c r="LTP5" s="735"/>
      <c r="LTQ5" s="735"/>
      <c r="LTR5" s="735"/>
      <c r="LTS5" s="735"/>
      <c r="LTT5" s="735"/>
      <c r="LTU5" s="735"/>
      <c r="LTV5" s="735"/>
      <c r="LTW5" s="735"/>
      <c r="LTX5" s="735"/>
      <c r="LTY5" s="735"/>
      <c r="LTZ5" s="735"/>
      <c r="LUA5" s="735"/>
      <c r="LUB5" s="735"/>
      <c r="LUC5" s="735"/>
      <c r="LUD5" s="735"/>
      <c r="LUE5" s="735"/>
      <c r="LUF5" s="735"/>
      <c r="LUG5" s="735"/>
      <c r="LUH5" s="735"/>
      <c r="LUI5" s="735"/>
      <c r="LUJ5" s="735"/>
      <c r="LUK5" s="735"/>
      <c r="LUL5" s="735"/>
      <c r="LUM5" s="735"/>
      <c r="LUN5" s="735"/>
      <c r="LUO5" s="735"/>
      <c r="LUP5" s="735"/>
      <c r="LUQ5" s="735"/>
      <c r="LUR5" s="735"/>
      <c r="LUS5" s="735"/>
      <c r="LUT5" s="735"/>
      <c r="LUU5" s="735"/>
      <c r="LUV5" s="735"/>
      <c r="LUW5" s="735"/>
      <c r="LUX5" s="735"/>
      <c r="LUY5" s="735"/>
      <c r="LUZ5" s="735"/>
      <c r="LVA5" s="735"/>
      <c r="LVB5" s="735"/>
      <c r="LVC5" s="735"/>
      <c r="LVD5" s="735"/>
      <c r="LVE5" s="735"/>
      <c r="LVF5" s="735"/>
      <c r="LVG5" s="735"/>
      <c r="LVH5" s="735"/>
      <c r="LVI5" s="735"/>
      <c r="LVJ5" s="735"/>
      <c r="LVK5" s="735"/>
      <c r="LVL5" s="735"/>
      <c r="LVM5" s="735"/>
      <c r="LVN5" s="735"/>
      <c r="LVO5" s="735"/>
      <c r="LVP5" s="735"/>
      <c r="LVQ5" s="735"/>
      <c r="LVR5" s="735"/>
      <c r="LVS5" s="735"/>
      <c r="LVT5" s="735"/>
      <c r="LVU5" s="735"/>
      <c r="LVV5" s="735"/>
      <c r="LVW5" s="735"/>
      <c r="LVX5" s="735"/>
      <c r="LVY5" s="735"/>
      <c r="LVZ5" s="735"/>
      <c r="LWA5" s="735"/>
      <c r="LWB5" s="735"/>
      <c r="LWC5" s="735"/>
      <c r="LWD5" s="735"/>
      <c r="LWE5" s="735"/>
      <c r="LWF5" s="735"/>
      <c r="LWG5" s="735"/>
      <c r="LWH5" s="735"/>
      <c r="LWI5" s="735"/>
      <c r="LWJ5" s="735"/>
      <c r="LWK5" s="735"/>
      <c r="LWL5" s="735"/>
      <c r="LWM5" s="735"/>
      <c r="LWN5" s="735"/>
      <c r="LWO5" s="735"/>
      <c r="LWP5" s="735"/>
      <c r="LWQ5" s="735"/>
      <c r="LWR5" s="735"/>
      <c r="LWS5" s="735"/>
      <c r="LWT5" s="735"/>
      <c r="LWU5" s="735"/>
      <c r="LWV5" s="735"/>
      <c r="LWW5" s="735"/>
      <c r="LWX5" s="735"/>
      <c r="LWY5" s="735"/>
      <c r="LWZ5" s="735"/>
      <c r="LXA5" s="735"/>
      <c r="LXB5" s="735"/>
      <c r="LXC5" s="735"/>
      <c r="LXD5" s="735"/>
      <c r="LXE5" s="735"/>
      <c r="LXF5" s="735"/>
      <c r="LXG5" s="735"/>
      <c r="LXH5" s="735"/>
      <c r="LXI5" s="735"/>
      <c r="LXJ5" s="735"/>
      <c r="LXK5" s="735"/>
      <c r="LXL5" s="735"/>
      <c r="LXM5" s="735"/>
      <c r="LXN5" s="735"/>
      <c r="LXO5" s="735"/>
      <c r="LXP5" s="735"/>
      <c r="LXQ5" s="735"/>
      <c r="LXR5" s="735"/>
      <c r="LXS5" s="735"/>
      <c r="LXT5" s="735"/>
      <c r="LXU5" s="735"/>
      <c r="LXV5" s="735"/>
      <c r="LXW5" s="735"/>
      <c r="LXX5" s="735"/>
      <c r="LXY5" s="735"/>
      <c r="LXZ5" s="735"/>
      <c r="LYA5" s="735"/>
      <c r="LYB5" s="735"/>
      <c r="LYC5" s="735"/>
      <c r="LYD5" s="735"/>
      <c r="LYE5" s="735"/>
      <c r="LYF5" s="735"/>
      <c r="LYG5" s="735"/>
      <c r="LYH5" s="735"/>
      <c r="LYI5" s="735"/>
      <c r="LYJ5" s="735"/>
      <c r="LYK5" s="735"/>
      <c r="LYL5" s="735"/>
      <c r="LYM5" s="735"/>
      <c r="LYN5" s="735"/>
      <c r="LYO5" s="735"/>
      <c r="LYP5" s="735"/>
      <c r="LYQ5" s="735"/>
      <c r="LYR5" s="735"/>
      <c r="LYS5" s="735"/>
      <c r="LYT5" s="735"/>
      <c r="LYU5" s="735"/>
      <c r="LYV5" s="735"/>
      <c r="LYW5" s="735"/>
      <c r="LYX5" s="735"/>
      <c r="LYY5" s="735"/>
      <c r="LYZ5" s="735"/>
      <c r="LZA5" s="735"/>
      <c r="LZB5" s="735"/>
      <c r="LZC5" s="735"/>
      <c r="LZD5" s="735"/>
      <c r="LZE5" s="735"/>
      <c r="LZF5" s="735"/>
      <c r="LZG5" s="735"/>
      <c r="LZH5" s="735"/>
      <c r="LZI5" s="735"/>
      <c r="LZJ5" s="735"/>
      <c r="LZK5" s="735"/>
      <c r="LZL5" s="735"/>
      <c r="LZM5" s="735"/>
      <c r="LZN5" s="735"/>
      <c r="LZO5" s="735"/>
      <c r="LZP5" s="735"/>
      <c r="LZQ5" s="735"/>
      <c r="LZR5" s="735"/>
      <c r="LZS5" s="735"/>
      <c r="LZT5" s="735"/>
      <c r="LZU5" s="735"/>
      <c r="LZV5" s="735"/>
      <c r="LZW5" s="735"/>
      <c r="LZX5" s="735"/>
      <c r="LZY5" s="735"/>
      <c r="LZZ5" s="735"/>
      <c r="MAA5" s="735"/>
      <c r="MAB5" s="735"/>
      <c r="MAC5" s="735"/>
      <c r="MAD5" s="735"/>
      <c r="MAE5" s="735"/>
      <c r="MAF5" s="735"/>
      <c r="MAG5" s="735"/>
      <c r="MAH5" s="735"/>
      <c r="MAI5" s="735"/>
      <c r="MAJ5" s="735"/>
      <c r="MAK5" s="735"/>
      <c r="MAL5" s="735"/>
      <c r="MAM5" s="735"/>
      <c r="MAN5" s="735"/>
      <c r="MAO5" s="735"/>
      <c r="MAP5" s="735"/>
      <c r="MAQ5" s="735"/>
      <c r="MAR5" s="735"/>
      <c r="MAS5" s="735"/>
      <c r="MAT5" s="735"/>
      <c r="MAU5" s="735"/>
      <c r="MAV5" s="735"/>
      <c r="MAW5" s="735"/>
      <c r="MAX5" s="735"/>
      <c r="MAY5" s="735"/>
      <c r="MAZ5" s="735"/>
      <c r="MBA5" s="735"/>
      <c r="MBB5" s="735"/>
      <c r="MBC5" s="735"/>
      <c r="MBD5" s="735"/>
      <c r="MBE5" s="735"/>
      <c r="MBF5" s="735"/>
      <c r="MBG5" s="735"/>
      <c r="MBH5" s="735"/>
      <c r="MBI5" s="735"/>
      <c r="MBJ5" s="735"/>
      <c r="MBK5" s="735"/>
      <c r="MBL5" s="735"/>
      <c r="MBM5" s="735"/>
      <c r="MBN5" s="735"/>
      <c r="MBO5" s="735"/>
      <c r="MBP5" s="735"/>
      <c r="MBQ5" s="735"/>
      <c r="MBR5" s="735"/>
      <c r="MBS5" s="735"/>
      <c r="MBT5" s="735"/>
      <c r="MBU5" s="735"/>
      <c r="MBV5" s="735"/>
      <c r="MBW5" s="735"/>
      <c r="MBX5" s="735"/>
      <c r="MBY5" s="735"/>
      <c r="MBZ5" s="735"/>
      <c r="MCA5" s="735"/>
      <c r="MCB5" s="735"/>
      <c r="MCC5" s="735"/>
      <c r="MCD5" s="735"/>
      <c r="MCE5" s="735"/>
      <c r="MCF5" s="735"/>
      <c r="MCG5" s="735"/>
      <c r="MCH5" s="735"/>
      <c r="MCI5" s="735"/>
      <c r="MCJ5" s="735"/>
      <c r="MCK5" s="735"/>
      <c r="MCL5" s="735"/>
      <c r="MCM5" s="735"/>
      <c r="MCN5" s="735"/>
      <c r="MCO5" s="735"/>
      <c r="MCP5" s="735"/>
      <c r="MCQ5" s="735"/>
      <c r="MCR5" s="735"/>
      <c r="MCS5" s="735"/>
      <c r="MCT5" s="735"/>
      <c r="MCU5" s="735"/>
      <c r="MCV5" s="735"/>
      <c r="MCW5" s="735"/>
      <c r="MCX5" s="735"/>
      <c r="MCY5" s="735"/>
      <c r="MCZ5" s="735"/>
      <c r="MDA5" s="735"/>
      <c r="MDB5" s="735"/>
      <c r="MDC5" s="735"/>
      <c r="MDD5" s="735"/>
      <c r="MDE5" s="735"/>
      <c r="MDF5" s="735"/>
      <c r="MDG5" s="735"/>
      <c r="MDH5" s="735"/>
      <c r="MDI5" s="735"/>
      <c r="MDJ5" s="735"/>
      <c r="MDK5" s="735"/>
      <c r="MDL5" s="735"/>
      <c r="MDM5" s="735"/>
      <c r="MDN5" s="735"/>
      <c r="MDO5" s="735"/>
      <c r="MDP5" s="735"/>
      <c r="MDQ5" s="735"/>
      <c r="MDR5" s="735"/>
      <c r="MDS5" s="735"/>
      <c r="MDT5" s="735"/>
      <c r="MDU5" s="735"/>
      <c r="MDV5" s="735"/>
      <c r="MDW5" s="735"/>
      <c r="MDX5" s="735"/>
      <c r="MDY5" s="735"/>
      <c r="MDZ5" s="735"/>
      <c r="MEA5" s="735"/>
      <c r="MEB5" s="735"/>
      <c r="MEC5" s="735"/>
      <c r="MED5" s="735"/>
      <c r="MEE5" s="735"/>
      <c r="MEF5" s="735"/>
      <c r="MEG5" s="735"/>
      <c r="MEH5" s="735"/>
      <c r="MEI5" s="735"/>
      <c r="MEJ5" s="735"/>
      <c r="MEK5" s="735"/>
      <c r="MEL5" s="735"/>
      <c r="MEM5" s="735"/>
      <c r="MEN5" s="735"/>
      <c r="MEO5" s="735"/>
      <c r="MEP5" s="735"/>
      <c r="MEQ5" s="735"/>
      <c r="MER5" s="735"/>
      <c r="MES5" s="735"/>
      <c r="MET5" s="735"/>
      <c r="MEU5" s="735"/>
      <c r="MEV5" s="735"/>
      <c r="MEW5" s="735"/>
      <c r="MEX5" s="735"/>
      <c r="MEY5" s="735"/>
      <c r="MEZ5" s="735"/>
      <c r="MFA5" s="735"/>
      <c r="MFB5" s="735"/>
      <c r="MFC5" s="735"/>
      <c r="MFD5" s="735"/>
      <c r="MFE5" s="735"/>
      <c r="MFF5" s="735"/>
      <c r="MFG5" s="735"/>
      <c r="MFH5" s="735"/>
      <c r="MFI5" s="735"/>
      <c r="MFJ5" s="735"/>
      <c r="MFK5" s="735"/>
      <c r="MFL5" s="735"/>
      <c r="MFM5" s="735"/>
      <c r="MFN5" s="735"/>
      <c r="MFO5" s="735"/>
      <c r="MFP5" s="735"/>
      <c r="MFQ5" s="735"/>
      <c r="MFR5" s="735"/>
      <c r="MFS5" s="735"/>
      <c r="MFT5" s="735"/>
      <c r="MFU5" s="735"/>
      <c r="MFV5" s="735"/>
      <c r="MFW5" s="735"/>
      <c r="MFX5" s="735"/>
      <c r="MFY5" s="735"/>
      <c r="MFZ5" s="735"/>
      <c r="MGA5" s="735"/>
      <c r="MGB5" s="735"/>
      <c r="MGC5" s="735"/>
      <c r="MGD5" s="735"/>
      <c r="MGE5" s="735"/>
      <c r="MGF5" s="735"/>
      <c r="MGG5" s="735"/>
      <c r="MGH5" s="735"/>
      <c r="MGI5" s="735"/>
      <c r="MGJ5" s="735"/>
      <c r="MGK5" s="735"/>
      <c r="MGL5" s="735"/>
      <c r="MGM5" s="735"/>
      <c r="MGN5" s="735"/>
      <c r="MGO5" s="735"/>
      <c r="MGP5" s="735"/>
      <c r="MGQ5" s="735"/>
      <c r="MGR5" s="735"/>
      <c r="MGS5" s="735"/>
      <c r="MGT5" s="735"/>
      <c r="MGU5" s="735"/>
      <c r="MGV5" s="735"/>
      <c r="MGW5" s="735"/>
      <c r="MGX5" s="735"/>
      <c r="MGY5" s="735"/>
      <c r="MGZ5" s="735"/>
      <c r="MHA5" s="735"/>
      <c r="MHB5" s="735"/>
      <c r="MHC5" s="735"/>
      <c r="MHD5" s="735"/>
      <c r="MHE5" s="735"/>
      <c r="MHF5" s="735"/>
      <c r="MHG5" s="735"/>
      <c r="MHH5" s="735"/>
      <c r="MHI5" s="735"/>
      <c r="MHJ5" s="735"/>
      <c r="MHK5" s="735"/>
      <c r="MHL5" s="735"/>
      <c r="MHM5" s="735"/>
      <c r="MHN5" s="735"/>
      <c r="MHO5" s="735"/>
      <c r="MHP5" s="735"/>
      <c r="MHQ5" s="735"/>
      <c r="MHR5" s="735"/>
      <c r="MHS5" s="735"/>
      <c r="MHT5" s="735"/>
      <c r="MHU5" s="735"/>
      <c r="MHV5" s="735"/>
      <c r="MHW5" s="735"/>
      <c r="MHX5" s="735"/>
      <c r="MHY5" s="735"/>
      <c r="MHZ5" s="735"/>
      <c r="MIA5" s="735"/>
      <c r="MIB5" s="735"/>
      <c r="MIC5" s="735"/>
      <c r="MID5" s="735"/>
      <c r="MIE5" s="735"/>
      <c r="MIF5" s="735"/>
      <c r="MIG5" s="735"/>
      <c r="MIH5" s="735"/>
      <c r="MII5" s="735"/>
      <c r="MIJ5" s="735"/>
      <c r="MIK5" s="735"/>
      <c r="MIL5" s="735"/>
      <c r="MIM5" s="735"/>
      <c r="MIN5" s="735"/>
      <c r="MIO5" s="735"/>
      <c r="MIP5" s="735"/>
      <c r="MIQ5" s="735"/>
      <c r="MIR5" s="735"/>
      <c r="MIS5" s="735"/>
      <c r="MIT5" s="735"/>
      <c r="MIU5" s="735"/>
      <c r="MIV5" s="735"/>
      <c r="MIW5" s="735"/>
      <c r="MIX5" s="735"/>
      <c r="MIY5" s="735"/>
      <c r="MIZ5" s="735"/>
      <c r="MJA5" s="735"/>
      <c r="MJB5" s="735"/>
      <c r="MJC5" s="735"/>
      <c r="MJD5" s="735"/>
      <c r="MJE5" s="735"/>
      <c r="MJF5" s="735"/>
      <c r="MJG5" s="735"/>
      <c r="MJH5" s="735"/>
      <c r="MJI5" s="735"/>
      <c r="MJJ5" s="735"/>
      <c r="MJK5" s="735"/>
      <c r="MJL5" s="735"/>
      <c r="MJM5" s="735"/>
      <c r="MJN5" s="735"/>
      <c r="MJO5" s="735"/>
      <c r="MJP5" s="735"/>
      <c r="MJQ5" s="735"/>
      <c r="MJR5" s="735"/>
      <c r="MJS5" s="735"/>
      <c r="MJT5" s="735"/>
      <c r="MJU5" s="735"/>
      <c r="MJV5" s="735"/>
      <c r="MJW5" s="735"/>
      <c r="MJX5" s="735"/>
      <c r="MJY5" s="735"/>
      <c r="MJZ5" s="735"/>
      <c r="MKA5" s="735"/>
      <c r="MKB5" s="735"/>
      <c r="MKC5" s="735"/>
      <c r="MKD5" s="735"/>
      <c r="MKE5" s="735"/>
      <c r="MKF5" s="735"/>
      <c r="MKG5" s="735"/>
      <c r="MKH5" s="735"/>
      <c r="MKI5" s="735"/>
      <c r="MKJ5" s="735"/>
      <c r="MKK5" s="735"/>
      <c r="MKL5" s="735"/>
      <c r="MKM5" s="735"/>
      <c r="MKN5" s="735"/>
      <c r="MKO5" s="735"/>
      <c r="MKP5" s="735"/>
      <c r="MKQ5" s="735"/>
      <c r="MKR5" s="735"/>
      <c r="MKS5" s="735"/>
      <c r="MKT5" s="735"/>
      <c r="MKU5" s="735"/>
      <c r="MKV5" s="735"/>
      <c r="MKW5" s="735"/>
      <c r="MKX5" s="735"/>
      <c r="MKY5" s="735"/>
      <c r="MKZ5" s="735"/>
      <c r="MLA5" s="735"/>
      <c r="MLB5" s="735"/>
      <c r="MLC5" s="735"/>
      <c r="MLD5" s="735"/>
      <c r="MLE5" s="735"/>
      <c r="MLF5" s="735"/>
      <c r="MLG5" s="735"/>
      <c r="MLH5" s="735"/>
      <c r="MLI5" s="735"/>
      <c r="MLJ5" s="735"/>
      <c r="MLK5" s="735"/>
      <c r="MLL5" s="735"/>
      <c r="MLM5" s="735"/>
      <c r="MLN5" s="735"/>
      <c r="MLO5" s="735"/>
      <c r="MLP5" s="735"/>
      <c r="MLQ5" s="735"/>
      <c r="MLR5" s="735"/>
      <c r="MLS5" s="735"/>
      <c r="MLT5" s="735"/>
      <c r="MLU5" s="735"/>
      <c r="MLV5" s="735"/>
      <c r="MLW5" s="735"/>
      <c r="MLX5" s="735"/>
      <c r="MLY5" s="735"/>
      <c r="MLZ5" s="735"/>
      <c r="MMA5" s="735"/>
      <c r="MMB5" s="735"/>
      <c r="MMC5" s="735"/>
      <c r="MMD5" s="735"/>
      <c r="MME5" s="735"/>
      <c r="MMF5" s="735"/>
      <c r="MMG5" s="735"/>
      <c r="MMH5" s="735"/>
      <c r="MMI5" s="735"/>
      <c r="MMJ5" s="735"/>
      <c r="MMK5" s="735"/>
      <c r="MML5" s="735"/>
      <c r="MMM5" s="735"/>
      <c r="MMN5" s="735"/>
      <c r="MMO5" s="735"/>
      <c r="MMP5" s="735"/>
      <c r="MMQ5" s="735"/>
      <c r="MMR5" s="735"/>
      <c r="MMS5" s="735"/>
      <c r="MMT5" s="735"/>
      <c r="MMU5" s="735"/>
      <c r="MMV5" s="735"/>
      <c r="MMW5" s="735"/>
      <c r="MMX5" s="735"/>
      <c r="MMY5" s="735"/>
      <c r="MMZ5" s="735"/>
      <c r="MNA5" s="735"/>
      <c r="MNB5" s="735"/>
      <c r="MNC5" s="735"/>
      <c r="MND5" s="735"/>
      <c r="MNE5" s="735"/>
      <c r="MNF5" s="735"/>
      <c r="MNG5" s="735"/>
      <c r="MNH5" s="735"/>
      <c r="MNI5" s="735"/>
      <c r="MNJ5" s="735"/>
      <c r="MNK5" s="735"/>
      <c r="MNL5" s="735"/>
      <c r="MNM5" s="735"/>
      <c r="MNN5" s="735"/>
      <c r="MNO5" s="735"/>
      <c r="MNP5" s="735"/>
      <c r="MNQ5" s="735"/>
      <c r="MNR5" s="735"/>
      <c r="MNS5" s="735"/>
      <c r="MNT5" s="735"/>
      <c r="MNU5" s="735"/>
      <c r="MNV5" s="735"/>
      <c r="MNW5" s="735"/>
      <c r="MNX5" s="735"/>
      <c r="MNY5" s="735"/>
      <c r="MNZ5" s="735"/>
      <c r="MOA5" s="735"/>
      <c r="MOB5" s="735"/>
      <c r="MOC5" s="735"/>
      <c r="MOD5" s="735"/>
      <c r="MOE5" s="735"/>
      <c r="MOF5" s="735"/>
      <c r="MOG5" s="735"/>
      <c r="MOH5" s="735"/>
      <c r="MOI5" s="735"/>
      <c r="MOJ5" s="735"/>
      <c r="MOK5" s="735"/>
      <c r="MOL5" s="735"/>
      <c r="MOM5" s="735"/>
      <c r="MON5" s="735"/>
      <c r="MOO5" s="735"/>
      <c r="MOP5" s="735"/>
      <c r="MOQ5" s="735"/>
      <c r="MOR5" s="735"/>
      <c r="MOS5" s="735"/>
      <c r="MOT5" s="735"/>
      <c r="MOU5" s="735"/>
      <c r="MOV5" s="735"/>
      <c r="MOW5" s="735"/>
      <c r="MOX5" s="735"/>
      <c r="MOY5" s="735"/>
      <c r="MOZ5" s="735"/>
      <c r="MPA5" s="735"/>
      <c r="MPB5" s="735"/>
      <c r="MPC5" s="735"/>
      <c r="MPD5" s="735"/>
      <c r="MPE5" s="735"/>
      <c r="MPF5" s="735"/>
      <c r="MPG5" s="735"/>
      <c r="MPH5" s="735"/>
      <c r="MPI5" s="735"/>
      <c r="MPJ5" s="735"/>
      <c r="MPK5" s="735"/>
      <c r="MPL5" s="735"/>
      <c r="MPM5" s="735"/>
      <c r="MPN5" s="735"/>
      <c r="MPO5" s="735"/>
      <c r="MPP5" s="735"/>
      <c r="MPQ5" s="735"/>
      <c r="MPR5" s="735"/>
      <c r="MPS5" s="735"/>
      <c r="MPT5" s="735"/>
      <c r="MPU5" s="735"/>
      <c r="MPV5" s="735"/>
      <c r="MPW5" s="735"/>
      <c r="MPX5" s="735"/>
      <c r="MPY5" s="735"/>
      <c r="MPZ5" s="735"/>
      <c r="MQA5" s="735"/>
      <c r="MQB5" s="735"/>
      <c r="MQC5" s="735"/>
      <c r="MQD5" s="735"/>
      <c r="MQE5" s="735"/>
      <c r="MQF5" s="735"/>
      <c r="MQG5" s="735"/>
      <c r="MQH5" s="735"/>
      <c r="MQI5" s="735"/>
      <c r="MQJ5" s="735"/>
      <c r="MQK5" s="735"/>
      <c r="MQL5" s="735"/>
      <c r="MQM5" s="735"/>
      <c r="MQN5" s="735"/>
      <c r="MQO5" s="735"/>
      <c r="MQP5" s="735"/>
      <c r="MQQ5" s="735"/>
      <c r="MQR5" s="735"/>
      <c r="MQS5" s="735"/>
      <c r="MQT5" s="735"/>
      <c r="MQU5" s="735"/>
      <c r="MQV5" s="735"/>
      <c r="MQW5" s="735"/>
      <c r="MQX5" s="735"/>
      <c r="MQY5" s="735"/>
      <c r="MQZ5" s="735"/>
      <c r="MRA5" s="735"/>
      <c r="MRB5" s="735"/>
      <c r="MRC5" s="735"/>
      <c r="MRD5" s="735"/>
      <c r="MRE5" s="735"/>
      <c r="MRF5" s="735"/>
      <c r="MRG5" s="735"/>
      <c r="MRH5" s="735"/>
      <c r="MRI5" s="735"/>
      <c r="MRJ5" s="735"/>
      <c r="MRK5" s="735"/>
      <c r="MRL5" s="735"/>
      <c r="MRM5" s="735"/>
      <c r="MRN5" s="735"/>
      <c r="MRO5" s="735"/>
      <c r="MRP5" s="735"/>
      <c r="MRQ5" s="735"/>
      <c r="MRR5" s="735"/>
      <c r="MRS5" s="735"/>
      <c r="MRT5" s="735"/>
      <c r="MRU5" s="735"/>
      <c r="MRV5" s="735"/>
      <c r="MRW5" s="735"/>
      <c r="MRX5" s="735"/>
      <c r="MRY5" s="735"/>
      <c r="MRZ5" s="735"/>
      <c r="MSA5" s="735"/>
      <c r="MSB5" s="735"/>
      <c r="MSC5" s="735"/>
      <c r="MSD5" s="735"/>
      <c r="MSE5" s="735"/>
      <c r="MSF5" s="735"/>
      <c r="MSG5" s="735"/>
      <c r="MSH5" s="735"/>
      <c r="MSI5" s="735"/>
      <c r="MSJ5" s="735"/>
      <c r="MSK5" s="735"/>
      <c r="MSL5" s="735"/>
      <c r="MSM5" s="735"/>
      <c r="MSN5" s="735"/>
      <c r="MSO5" s="735"/>
      <c r="MSP5" s="735"/>
      <c r="MSQ5" s="735"/>
      <c r="MSR5" s="735"/>
      <c r="MSS5" s="735"/>
      <c r="MST5" s="735"/>
      <c r="MSU5" s="735"/>
      <c r="MSV5" s="735"/>
      <c r="MSW5" s="735"/>
      <c r="MSX5" s="735"/>
      <c r="MSY5" s="735"/>
      <c r="MSZ5" s="735"/>
      <c r="MTA5" s="735"/>
      <c r="MTB5" s="735"/>
      <c r="MTC5" s="735"/>
      <c r="MTD5" s="735"/>
      <c r="MTE5" s="735"/>
      <c r="MTF5" s="735"/>
      <c r="MTG5" s="735"/>
      <c r="MTH5" s="735"/>
      <c r="MTI5" s="735"/>
      <c r="MTJ5" s="735"/>
      <c r="MTK5" s="735"/>
      <c r="MTL5" s="735"/>
      <c r="MTM5" s="735"/>
      <c r="MTN5" s="735"/>
      <c r="MTO5" s="735"/>
      <c r="MTP5" s="735"/>
      <c r="MTQ5" s="735"/>
      <c r="MTR5" s="735"/>
      <c r="MTS5" s="735"/>
      <c r="MTT5" s="735"/>
      <c r="MTU5" s="735"/>
      <c r="MTV5" s="735"/>
      <c r="MTW5" s="735"/>
      <c r="MTX5" s="735"/>
      <c r="MTY5" s="735"/>
      <c r="MTZ5" s="735"/>
      <c r="MUA5" s="735"/>
      <c r="MUB5" s="735"/>
      <c r="MUC5" s="735"/>
      <c r="MUD5" s="735"/>
      <c r="MUE5" s="735"/>
      <c r="MUF5" s="735"/>
      <c r="MUG5" s="735"/>
      <c r="MUH5" s="735"/>
      <c r="MUI5" s="735"/>
      <c r="MUJ5" s="735"/>
      <c r="MUK5" s="735"/>
      <c r="MUL5" s="735"/>
      <c r="MUM5" s="735"/>
      <c r="MUN5" s="735"/>
      <c r="MUO5" s="735"/>
      <c r="MUP5" s="735"/>
      <c r="MUQ5" s="735"/>
      <c r="MUR5" s="735"/>
      <c r="MUS5" s="735"/>
      <c r="MUT5" s="735"/>
      <c r="MUU5" s="735"/>
      <c r="MUV5" s="735"/>
      <c r="MUW5" s="735"/>
      <c r="MUX5" s="735"/>
      <c r="MUY5" s="735"/>
      <c r="MUZ5" s="735"/>
      <c r="MVA5" s="735"/>
      <c r="MVB5" s="735"/>
      <c r="MVC5" s="735"/>
      <c r="MVD5" s="735"/>
      <c r="MVE5" s="735"/>
      <c r="MVF5" s="735"/>
      <c r="MVG5" s="735"/>
      <c r="MVH5" s="735"/>
      <c r="MVI5" s="735"/>
      <c r="MVJ5" s="735"/>
      <c r="MVK5" s="735"/>
      <c r="MVL5" s="735"/>
      <c r="MVM5" s="735"/>
      <c r="MVN5" s="735"/>
      <c r="MVO5" s="735"/>
      <c r="MVP5" s="735"/>
      <c r="MVQ5" s="735"/>
      <c r="MVR5" s="735"/>
      <c r="MVS5" s="735"/>
      <c r="MVT5" s="735"/>
      <c r="MVU5" s="735"/>
      <c r="MVV5" s="735"/>
      <c r="MVW5" s="735"/>
      <c r="MVX5" s="735"/>
      <c r="MVY5" s="735"/>
      <c r="MVZ5" s="735"/>
      <c r="MWA5" s="735"/>
      <c r="MWB5" s="735"/>
      <c r="MWC5" s="735"/>
      <c r="MWD5" s="735"/>
      <c r="MWE5" s="735"/>
      <c r="MWF5" s="735"/>
      <c r="MWG5" s="735"/>
      <c r="MWH5" s="735"/>
      <c r="MWI5" s="735"/>
      <c r="MWJ5" s="735"/>
      <c r="MWK5" s="735"/>
      <c r="MWL5" s="735"/>
      <c r="MWM5" s="735"/>
      <c r="MWN5" s="735"/>
      <c r="MWO5" s="735"/>
      <c r="MWP5" s="735"/>
      <c r="MWQ5" s="735"/>
      <c r="MWR5" s="735"/>
      <c r="MWS5" s="735"/>
      <c r="MWT5" s="735"/>
      <c r="MWU5" s="735"/>
      <c r="MWV5" s="735"/>
      <c r="MWW5" s="735"/>
      <c r="MWX5" s="735"/>
      <c r="MWY5" s="735"/>
      <c r="MWZ5" s="735"/>
      <c r="MXA5" s="735"/>
      <c r="MXB5" s="735"/>
      <c r="MXC5" s="735"/>
      <c r="MXD5" s="735"/>
      <c r="MXE5" s="735"/>
      <c r="MXF5" s="735"/>
      <c r="MXG5" s="735"/>
      <c r="MXH5" s="735"/>
      <c r="MXI5" s="735"/>
      <c r="MXJ5" s="735"/>
      <c r="MXK5" s="735"/>
      <c r="MXL5" s="735"/>
      <c r="MXM5" s="735"/>
      <c r="MXN5" s="735"/>
      <c r="MXO5" s="735"/>
      <c r="MXP5" s="735"/>
      <c r="MXQ5" s="735"/>
      <c r="MXR5" s="735"/>
      <c r="MXS5" s="735"/>
      <c r="MXT5" s="735"/>
      <c r="MXU5" s="735"/>
      <c r="MXV5" s="735"/>
      <c r="MXW5" s="735"/>
      <c r="MXX5" s="735"/>
      <c r="MXY5" s="735"/>
      <c r="MXZ5" s="735"/>
      <c r="MYA5" s="735"/>
      <c r="MYB5" s="735"/>
      <c r="MYC5" s="735"/>
      <c r="MYD5" s="735"/>
      <c r="MYE5" s="735"/>
      <c r="MYF5" s="735"/>
      <c r="MYG5" s="735"/>
      <c r="MYH5" s="735"/>
      <c r="MYI5" s="735"/>
      <c r="MYJ5" s="735"/>
      <c r="MYK5" s="735"/>
      <c r="MYL5" s="735"/>
      <c r="MYM5" s="735"/>
      <c r="MYN5" s="735"/>
      <c r="MYO5" s="735"/>
      <c r="MYP5" s="735"/>
      <c r="MYQ5" s="735"/>
      <c r="MYR5" s="735"/>
      <c r="MYS5" s="735"/>
      <c r="MYT5" s="735"/>
      <c r="MYU5" s="735"/>
      <c r="MYV5" s="735"/>
      <c r="MYW5" s="735"/>
      <c r="MYX5" s="735"/>
      <c r="MYY5" s="735"/>
      <c r="MYZ5" s="735"/>
      <c r="MZA5" s="735"/>
      <c r="MZB5" s="735"/>
      <c r="MZC5" s="735"/>
      <c r="MZD5" s="735"/>
      <c r="MZE5" s="735"/>
      <c r="MZF5" s="735"/>
      <c r="MZG5" s="735"/>
      <c r="MZH5" s="735"/>
      <c r="MZI5" s="735"/>
      <c r="MZJ5" s="735"/>
      <c r="MZK5" s="735"/>
      <c r="MZL5" s="735"/>
      <c r="MZM5" s="735"/>
      <c r="MZN5" s="735"/>
      <c r="MZO5" s="735"/>
      <c r="MZP5" s="735"/>
      <c r="MZQ5" s="735"/>
      <c r="MZR5" s="735"/>
      <c r="MZS5" s="735"/>
      <c r="MZT5" s="735"/>
      <c r="MZU5" s="735"/>
      <c r="MZV5" s="735"/>
      <c r="MZW5" s="735"/>
      <c r="MZX5" s="735"/>
      <c r="MZY5" s="735"/>
      <c r="MZZ5" s="735"/>
      <c r="NAA5" s="735"/>
      <c r="NAB5" s="735"/>
      <c r="NAC5" s="735"/>
      <c r="NAD5" s="735"/>
      <c r="NAE5" s="735"/>
      <c r="NAF5" s="735"/>
      <c r="NAG5" s="735"/>
      <c r="NAH5" s="735"/>
      <c r="NAI5" s="735"/>
      <c r="NAJ5" s="735"/>
      <c r="NAK5" s="735"/>
      <c r="NAL5" s="735"/>
      <c r="NAM5" s="735"/>
      <c r="NAN5" s="735"/>
      <c r="NAO5" s="735"/>
      <c r="NAP5" s="735"/>
      <c r="NAQ5" s="735"/>
      <c r="NAR5" s="735"/>
      <c r="NAS5" s="735"/>
      <c r="NAT5" s="735"/>
      <c r="NAU5" s="735"/>
      <c r="NAV5" s="735"/>
      <c r="NAW5" s="735"/>
      <c r="NAX5" s="735"/>
      <c r="NAY5" s="735"/>
      <c r="NAZ5" s="735"/>
      <c r="NBA5" s="735"/>
      <c r="NBB5" s="735"/>
      <c r="NBC5" s="735"/>
      <c r="NBD5" s="735"/>
      <c r="NBE5" s="735"/>
      <c r="NBF5" s="735"/>
      <c r="NBG5" s="735"/>
      <c r="NBH5" s="735"/>
      <c r="NBI5" s="735"/>
      <c r="NBJ5" s="735"/>
      <c r="NBK5" s="735"/>
      <c r="NBL5" s="735"/>
      <c r="NBM5" s="735"/>
      <c r="NBN5" s="735"/>
      <c r="NBO5" s="735"/>
      <c r="NBP5" s="735"/>
      <c r="NBQ5" s="735"/>
      <c r="NBR5" s="735"/>
      <c r="NBS5" s="735"/>
      <c r="NBT5" s="735"/>
      <c r="NBU5" s="735"/>
      <c r="NBV5" s="735"/>
      <c r="NBW5" s="735"/>
      <c r="NBX5" s="735"/>
      <c r="NBY5" s="735"/>
      <c r="NBZ5" s="735"/>
      <c r="NCA5" s="735"/>
      <c r="NCB5" s="735"/>
      <c r="NCC5" s="735"/>
      <c r="NCD5" s="735"/>
      <c r="NCE5" s="735"/>
      <c r="NCF5" s="735"/>
      <c r="NCG5" s="735"/>
      <c r="NCH5" s="735"/>
      <c r="NCI5" s="735"/>
      <c r="NCJ5" s="735"/>
      <c r="NCK5" s="735"/>
      <c r="NCL5" s="735"/>
      <c r="NCM5" s="735"/>
      <c r="NCN5" s="735"/>
      <c r="NCO5" s="735"/>
      <c r="NCP5" s="735"/>
      <c r="NCQ5" s="735"/>
      <c r="NCR5" s="735"/>
      <c r="NCS5" s="735"/>
      <c r="NCT5" s="735"/>
      <c r="NCU5" s="735"/>
      <c r="NCV5" s="735"/>
      <c r="NCW5" s="735"/>
      <c r="NCX5" s="735"/>
      <c r="NCY5" s="735"/>
      <c r="NCZ5" s="735"/>
      <c r="NDA5" s="735"/>
      <c r="NDB5" s="735"/>
      <c r="NDC5" s="735"/>
      <c r="NDD5" s="735"/>
      <c r="NDE5" s="735"/>
      <c r="NDF5" s="735"/>
      <c r="NDG5" s="735"/>
      <c r="NDH5" s="735"/>
      <c r="NDI5" s="735"/>
      <c r="NDJ5" s="735"/>
      <c r="NDK5" s="735"/>
      <c r="NDL5" s="735"/>
      <c r="NDM5" s="735"/>
      <c r="NDN5" s="735"/>
      <c r="NDO5" s="735"/>
      <c r="NDP5" s="735"/>
      <c r="NDQ5" s="735"/>
      <c r="NDR5" s="735"/>
      <c r="NDS5" s="735"/>
      <c r="NDT5" s="735"/>
      <c r="NDU5" s="735"/>
      <c r="NDV5" s="735"/>
      <c r="NDW5" s="735"/>
      <c r="NDX5" s="735"/>
      <c r="NDY5" s="735"/>
      <c r="NDZ5" s="735"/>
      <c r="NEA5" s="735"/>
      <c r="NEB5" s="735"/>
      <c r="NEC5" s="735"/>
      <c r="NED5" s="735"/>
      <c r="NEE5" s="735"/>
      <c r="NEF5" s="735"/>
      <c r="NEG5" s="735"/>
      <c r="NEH5" s="735"/>
      <c r="NEI5" s="735"/>
      <c r="NEJ5" s="735"/>
      <c r="NEK5" s="735"/>
      <c r="NEL5" s="735"/>
      <c r="NEM5" s="735"/>
      <c r="NEN5" s="735"/>
      <c r="NEO5" s="735"/>
      <c r="NEP5" s="735"/>
      <c r="NEQ5" s="735"/>
      <c r="NER5" s="735"/>
      <c r="NES5" s="735"/>
      <c r="NET5" s="735"/>
      <c r="NEU5" s="735"/>
      <c r="NEV5" s="735"/>
      <c r="NEW5" s="735"/>
      <c r="NEX5" s="735"/>
      <c r="NEY5" s="735"/>
      <c r="NEZ5" s="735"/>
      <c r="NFA5" s="735"/>
      <c r="NFB5" s="735"/>
      <c r="NFC5" s="735"/>
      <c r="NFD5" s="735"/>
      <c r="NFE5" s="735"/>
      <c r="NFF5" s="735"/>
      <c r="NFG5" s="735"/>
      <c r="NFH5" s="735"/>
      <c r="NFI5" s="735"/>
      <c r="NFJ5" s="735"/>
      <c r="NFK5" s="735"/>
      <c r="NFL5" s="735"/>
      <c r="NFM5" s="735"/>
      <c r="NFN5" s="735"/>
      <c r="NFO5" s="735"/>
      <c r="NFP5" s="735"/>
      <c r="NFQ5" s="735"/>
      <c r="NFR5" s="735"/>
      <c r="NFS5" s="735"/>
      <c r="NFT5" s="735"/>
      <c r="NFU5" s="735"/>
      <c r="NFV5" s="735"/>
      <c r="NFW5" s="735"/>
      <c r="NFX5" s="735"/>
      <c r="NFY5" s="735"/>
      <c r="NFZ5" s="735"/>
      <c r="NGA5" s="735"/>
      <c r="NGB5" s="735"/>
      <c r="NGC5" s="735"/>
      <c r="NGD5" s="735"/>
      <c r="NGE5" s="735"/>
      <c r="NGF5" s="735"/>
      <c r="NGG5" s="735"/>
      <c r="NGH5" s="735"/>
      <c r="NGI5" s="735"/>
      <c r="NGJ5" s="735"/>
      <c r="NGK5" s="735"/>
      <c r="NGL5" s="735"/>
      <c r="NGM5" s="735"/>
      <c r="NGN5" s="735"/>
      <c r="NGO5" s="735"/>
      <c r="NGP5" s="735"/>
      <c r="NGQ5" s="735"/>
      <c r="NGR5" s="735"/>
      <c r="NGS5" s="735"/>
      <c r="NGT5" s="735"/>
      <c r="NGU5" s="735"/>
      <c r="NGV5" s="735"/>
      <c r="NGW5" s="735"/>
      <c r="NGX5" s="735"/>
      <c r="NGY5" s="735"/>
      <c r="NGZ5" s="735"/>
      <c r="NHA5" s="735"/>
      <c r="NHB5" s="735"/>
      <c r="NHC5" s="735"/>
      <c r="NHD5" s="735"/>
      <c r="NHE5" s="735"/>
      <c r="NHF5" s="735"/>
      <c r="NHG5" s="735"/>
      <c r="NHH5" s="735"/>
      <c r="NHI5" s="735"/>
      <c r="NHJ5" s="735"/>
      <c r="NHK5" s="735"/>
      <c r="NHL5" s="735"/>
      <c r="NHM5" s="735"/>
      <c r="NHN5" s="735"/>
      <c r="NHO5" s="735"/>
      <c r="NHP5" s="735"/>
      <c r="NHQ5" s="735"/>
      <c r="NHR5" s="735"/>
      <c r="NHS5" s="735"/>
      <c r="NHT5" s="735"/>
      <c r="NHU5" s="735"/>
      <c r="NHV5" s="735"/>
      <c r="NHW5" s="735"/>
      <c r="NHX5" s="735"/>
      <c r="NHY5" s="735"/>
      <c r="NHZ5" s="735"/>
      <c r="NIA5" s="735"/>
      <c r="NIB5" s="735"/>
      <c r="NIC5" s="735"/>
      <c r="NID5" s="735"/>
      <c r="NIE5" s="735"/>
      <c r="NIF5" s="735"/>
      <c r="NIG5" s="735"/>
      <c r="NIH5" s="735"/>
      <c r="NII5" s="735"/>
      <c r="NIJ5" s="735"/>
      <c r="NIK5" s="735"/>
      <c r="NIL5" s="735"/>
      <c r="NIM5" s="735"/>
      <c r="NIN5" s="735"/>
      <c r="NIO5" s="735"/>
      <c r="NIP5" s="735"/>
      <c r="NIQ5" s="735"/>
      <c r="NIR5" s="735"/>
      <c r="NIS5" s="735"/>
      <c r="NIT5" s="735"/>
      <c r="NIU5" s="735"/>
      <c r="NIV5" s="735"/>
      <c r="NIW5" s="735"/>
      <c r="NIX5" s="735"/>
      <c r="NIY5" s="735"/>
      <c r="NIZ5" s="735"/>
      <c r="NJA5" s="735"/>
      <c r="NJB5" s="735"/>
      <c r="NJC5" s="735"/>
      <c r="NJD5" s="735"/>
      <c r="NJE5" s="735"/>
      <c r="NJF5" s="735"/>
      <c r="NJG5" s="735"/>
      <c r="NJH5" s="735"/>
      <c r="NJI5" s="735"/>
      <c r="NJJ5" s="735"/>
      <c r="NJK5" s="735"/>
      <c r="NJL5" s="735"/>
      <c r="NJM5" s="735"/>
      <c r="NJN5" s="735"/>
      <c r="NJO5" s="735"/>
      <c r="NJP5" s="735"/>
      <c r="NJQ5" s="735"/>
      <c r="NJR5" s="735"/>
      <c r="NJS5" s="735"/>
      <c r="NJT5" s="735"/>
      <c r="NJU5" s="735"/>
      <c r="NJV5" s="735"/>
      <c r="NJW5" s="735"/>
      <c r="NJX5" s="735"/>
      <c r="NJY5" s="735"/>
      <c r="NJZ5" s="735"/>
      <c r="NKA5" s="735"/>
      <c r="NKB5" s="735"/>
      <c r="NKC5" s="735"/>
      <c r="NKD5" s="735"/>
      <c r="NKE5" s="735"/>
      <c r="NKF5" s="735"/>
      <c r="NKG5" s="735"/>
      <c r="NKH5" s="735"/>
      <c r="NKI5" s="735"/>
      <c r="NKJ5" s="735"/>
      <c r="NKK5" s="735"/>
      <c r="NKL5" s="735"/>
      <c r="NKM5" s="735"/>
      <c r="NKN5" s="735"/>
      <c r="NKO5" s="735"/>
      <c r="NKP5" s="735"/>
      <c r="NKQ5" s="735"/>
      <c r="NKR5" s="735"/>
      <c r="NKS5" s="735"/>
      <c r="NKT5" s="735"/>
      <c r="NKU5" s="735"/>
      <c r="NKV5" s="735"/>
      <c r="NKW5" s="735"/>
      <c r="NKX5" s="735"/>
      <c r="NKY5" s="735"/>
      <c r="NKZ5" s="735"/>
      <c r="NLA5" s="735"/>
      <c r="NLB5" s="735"/>
      <c r="NLC5" s="735"/>
      <c r="NLD5" s="735"/>
      <c r="NLE5" s="735"/>
      <c r="NLF5" s="735"/>
      <c r="NLG5" s="735"/>
      <c r="NLH5" s="735"/>
      <c r="NLI5" s="735"/>
      <c r="NLJ5" s="735"/>
      <c r="NLK5" s="735"/>
      <c r="NLL5" s="735"/>
      <c r="NLM5" s="735"/>
      <c r="NLN5" s="735"/>
      <c r="NLO5" s="735"/>
      <c r="NLP5" s="735"/>
      <c r="NLQ5" s="735"/>
      <c r="NLR5" s="735"/>
      <c r="NLS5" s="735"/>
      <c r="NLT5" s="735"/>
      <c r="NLU5" s="735"/>
      <c r="NLV5" s="735"/>
      <c r="NLW5" s="735"/>
      <c r="NLX5" s="735"/>
      <c r="NLY5" s="735"/>
      <c r="NLZ5" s="735"/>
      <c r="NMA5" s="735"/>
      <c r="NMB5" s="735"/>
      <c r="NMC5" s="735"/>
      <c r="NMD5" s="735"/>
      <c r="NME5" s="735"/>
      <c r="NMF5" s="735"/>
      <c r="NMG5" s="735"/>
      <c r="NMH5" s="735"/>
      <c r="NMI5" s="735"/>
      <c r="NMJ5" s="735"/>
      <c r="NMK5" s="735"/>
      <c r="NML5" s="735"/>
      <c r="NMM5" s="735"/>
      <c r="NMN5" s="735"/>
      <c r="NMO5" s="735"/>
      <c r="NMP5" s="735"/>
      <c r="NMQ5" s="735"/>
      <c r="NMR5" s="735"/>
      <c r="NMS5" s="735"/>
      <c r="NMT5" s="735"/>
      <c r="NMU5" s="735"/>
      <c r="NMV5" s="735"/>
      <c r="NMW5" s="735"/>
      <c r="NMX5" s="735"/>
      <c r="NMY5" s="735"/>
      <c r="NMZ5" s="735"/>
      <c r="NNA5" s="735"/>
      <c r="NNB5" s="735"/>
      <c r="NNC5" s="735"/>
      <c r="NND5" s="735"/>
      <c r="NNE5" s="735"/>
      <c r="NNF5" s="735"/>
      <c r="NNG5" s="735"/>
      <c r="NNH5" s="735"/>
      <c r="NNI5" s="735"/>
      <c r="NNJ5" s="735"/>
      <c r="NNK5" s="735"/>
      <c r="NNL5" s="735"/>
      <c r="NNM5" s="735"/>
      <c r="NNN5" s="735"/>
      <c r="NNO5" s="735"/>
      <c r="NNP5" s="735"/>
      <c r="NNQ5" s="735"/>
      <c r="NNR5" s="735"/>
      <c r="NNS5" s="735"/>
      <c r="NNT5" s="735"/>
      <c r="NNU5" s="735"/>
      <c r="NNV5" s="735"/>
      <c r="NNW5" s="735"/>
      <c r="NNX5" s="735"/>
      <c r="NNY5" s="735"/>
      <c r="NNZ5" s="735"/>
      <c r="NOA5" s="735"/>
      <c r="NOB5" s="735"/>
      <c r="NOC5" s="735"/>
      <c r="NOD5" s="735"/>
      <c r="NOE5" s="735"/>
      <c r="NOF5" s="735"/>
      <c r="NOG5" s="735"/>
      <c r="NOH5" s="735"/>
      <c r="NOI5" s="735"/>
      <c r="NOJ5" s="735"/>
      <c r="NOK5" s="735"/>
      <c r="NOL5" s="735"/>
      <c r="NOM5" s="735"/>
      <c r="NON5" s="735"/>
      <c r="NOO5" s="735"/>
      <c r="NOP5" s="735"/>
      <c r="NOQ5" s="735"/>
      <c r="NOR5" s="735"/>
      <c r="NOS5" s="735"/>
      <c r="NOT5" s="735"/>
      <c r="NOU5" s="735"/>
      <c r="NOV5" s="735"/>
      <c r="NOW5" s="735"/>
      <c r="NOX5" s="735"/>
      <c r="NOY5" s="735"/>
      <c r="NOZ5" s="735"/>
      <c r="NPA5" s="735"/>
      <c r="NPB5" s="735"/>
      <c r="NPC5" s="735"/>
      <c r="NPD5" s="735"/>
      <c r="NPE5" s="735"/>
      <c r="NPF5" s="735"/>
      <c r="NPG5" s="735"/>
      <c r="NPH5" s="735"/>
      <c r="NPI5" s="735"/>
      <c r="NPJ5" s="735"/>
      <c r="NPK5" s="735"/>
      <c r="NPL5" s="735"/>
      <c r="NPM5" s="735"/>
      <c r="NPN5" s="735"/>
      <c r="NPO5" s="735"/>
      <c r="NPP5" s="735"/>
      <c r="NPQ5" s="735"/>
      <c r="NPR5" s="735"/>
      <c r="NPS5" s="735"/>
      <c r="NPT5" s="735"/>
      <c r="NPU5" s="735"/>
      <c r="NPV5" s="735"/>
      <c r="NPW5" s="735"/>
      <c r="NPX5" s="735"/>
      <c r="NPY5" s="735"/>
      <c r="NPZ5" s="735"/>
      <c r="NQA5" s="735"/>
      <c r="NQB5" s="735"/>
      <c r="NQC5" s="735"/>
      <c r="NQD5" s="735"/>
      <c r="NQE5" s="735"/>
      <c r="NQF5" s="735"/>
      <c r="NQG5" s="735"/>
      <c r="NQH5" s="735"/>
      <c r="NQI5" s="735"/>
      <c r="NQJ5" s="735"/>
      <c r="NQK5" s="735"/>
      <c r="NQL5" s="735"/>
      <c r="NQM5" s="735"/>
      <c r="NQN5" s="735"/>
      <c r="NQO5" s="735"/>
      <c r="NQP5" s="735"/>
      <c r="NQQ5" s="735"/>
      <c r="NQR5" s="735"/>
      <c r="NQS5" s="735"/>
      <c r="NQT5" s="735"/>
      <c r="NQU5" s="735"/>
      <c r="NQV5" s="735"/>
      <c r="NQW5" s="735"/>
      <c r="NQX5" s="735"/>
      <c r="NQY5" s="735"/>
      <c r="NQZ5" s="735"/>
      <c r="NRA5" s="735"/>
      <c r="NRB5" s="735"/>
      <c r="NRC5" s="735"/>
      <c r="NRD5" s="735"/>
      <c r="NRE5" s="735"/>
      <c r="NRF5" s="735"/>
      <c r="NRG5" s="735"/>
      <c r="NRH5" s="735"/>
      <c r="NRI5" s="735"/>
      <c r="NRJ5" s="735"/>
      <c r="NRK5" s="735"/>
      <c r="NRL5" s="735"/>
      <c r="NRM5" s="735"/>
      <c r="NRN5" s="735"/>
      <c r="NRO5" s="735"/>
      <c r="NRP5" s="735"/>
      <c r="NRQ5" s="735"/>
      <c r="NRR5" s="735"/>
      <c r="NRS5" s="735"/>
      <c r="NRT5" s="735"/>
      <c r="NRU5" s="735"/>
      <c r="NRV5" s="735"/>
      <c r="NRW5" s="735"/>
      <c r="NRX5" s="735"/>
      <c r="NRY5" s="735"/>
      <c r="NRZ5" s="735"/>
      <c r="NSA5" s="735"/>
      <c r="NSB5" s="735"/>
      <c r="NSC5" s="735"/>
      <c r="NSD5" s="735"/>
      <c r="NSE5" s="735"/>
      <c r="NSF5" s="735"/>
      <c r="NSG5" s="735"/>
      <c r="NSH5" s="735"/>
      <c r="NSI5" s="735"/>
      <c r="NSJ5" s="735"/>
      <c r="NSK5" s="735"/>
      <c r="NSL5" s="735"/>
      <c r="NSM5" s="735"/>
      <c r="NSN5" s="735"/>
      <c r="NSO5" s="735"/>
      <c r="NSP5" s="735"/>
      <c r="NSQ5" s="735"/>
      <c r="NSR5" s="735"/>
      <c r="NSS5" s="735"/>
      <c r="NST5" s="735"/>
      <c r="NSU5" s="735"/>
      <c r="NSV5" s="735"/>
      <c r="NSW5" s="735"/>
      <c r="NSX5" s="735"/>
      <c r="NSY5" s="735"/>
      <c r="NSZ5" s="735"/>
      <c r="NTA5" s="735"/>
      <c r="NTB5" s="735"/>
      <c r="NTC5" s="735"/>
      <c r="NTD5" s="735"/>
      <c r="NTE5" s="735"/>
      <c r="NTF5" s="735"/>
      <c r="NTG5" s="735"/>
      <c r="NTH5" s="735"/>
      <c r="NTI5" s="735"/>
      <c r="NTJ5" s="735"/>
      <c r="NTK5" s="735"/>
      <c r="NTL5" s="735"/>
      <c r="NTM5" s="735"/>
      <c r="NTN5" s="735"/>
      <c r="NTO5" s="735"/>
      <c r="NTP5" s="735"/>
      <c r="NTQ5" s="735"/>
      <c r="NTR5" s="735"/>
      <c r="NTS5" s="735"/>
      <c r="NTT5" s="735"/>
      <c r="NTU5" s="735"/>
      <c r="NTV5" s="735"/>
      <c r="NTW5" s="735"/>
      <c r="NTX5" s="735"/>
      <c r="NTY5" s="735"/>
      <c r="NTZ5" s="735"/>
      <c r="NUA5" s="735"/>
      <c r="NUB5" s="735"/>
      <c r="NUC5" s="735"/>
      <c r="NUD5" s="735"/>
      <c r="NUE5" s="735"/>
      <c r="NUF5" s="735"/>
      <c r="NUG5" s="735"/>
      <c r="NUH5" s="735"/>
      <c r="NUI5" s="735"/>
      <c r="NUJ5" s="735"/>
      <c r="NUK5" s="735"/>
      <c r="NUL5" s="735"/>
      <c r="NUM5" s="735"/>
      <c r="NUN5" s="735"/>
      <c r="NUO5" s="735"/>
      <c r="NUP5" s="735"/>
      <c r="NUQ5" s="735"/>
      <c r="NUR5" s="735"/>
      <c r="NUS5" s="735"/>
      <c r="NUT5" s="735"/>
      <c r="NUU5" s="735"/>
      <c r="NUV5" s="735"/>
      <c r="NUW5" s="735"/>
      <c r="NUX5" s="735"/>
      <c r="NUY5" s="735"/>
      <c r="NUZ5" s="735"/>
      <c r="NVA5" s="735"/>
      <c r="NVB5" s="735"/>
      <c r="NVC5" s="735"/>
      <c r="NVD5" s="735"/>
      <c r="NVE5" s="735"/>
      <c r="NVF5" s="735"/>
      <c r="NVG5" s="735"/>
      <c r="NVH5" s="735"/>
      <c r="NVI5" s="735"/>
      <c r="NVJ5" s="735"/>
      <c r="NVK5" s="735"/>
      <c r="NVL5" s="735"/>
      <c r="NVM5" s="735"/>
      <c r="NVN5" s="735"/>
      <c r="NVO5" s="735"/>
      <c r="NVP5" s="735"/>
      <c r="NVQ5" s="735"/>
      <c r="NVR5" s="735"/>
      <c r="NVS5" s="735"/>
      <c r="NVT5" s="735"/>
      <c r="NVU5" s="735"/>
      <c r="NVV5" s="735"/>
      <c r="NVW5" s="735"/>
      <c r="NVX5" s="735"/>
      <c r="NVY5" s="735"/>
      <c r="NVZ5" s="735"/>
      <c r="NWA5" s="735"/>
      <c r="NWB5" s="735"/>
      <c r="NWC5" s="735"/>
      <c r="NWD5" s="735"/>
      <c r="NWE5" s="735"/>
      <c r="NWF5" s="735"/>
      <c r="NWG5" s="735"/>
      <c r="NWH5" s="735"/>
      <c r="NWI5" s="735"/>
      <c r="NWJ5" s="735"/>
      <c r="NWK5" s="735"/>
      <c r="NWL5" s="735"/>
      <c r="NWM5" s="735"/>
      <c r="NWN5" s="735"/>
      <c r="NWO5" s="735"/>
      <c r="NWP5" s="735"/>
      <c r="NWQ5" s="735"/>
      <c r="NWR5" s="735"/>
      <c r="NWS5" s="735"/>
      <c r="NWT5" s="735"/>
      <c r="NWU5" s="735"/>
      <c r="NWV5" s="735"/>
      <c r="NWW5" s="735"/>
      <c r="NWX5" s="735"/>
      <c r="NWY5" s="735"/>
      <c r="NWZ5" s="735"/>
      <c r="NXA5" s="735"/>
      <c r="NXB5" s="735"/>
      <c r="NXC5" s="735"/>
      <c r="NXD5" s="735"/>
      <c r="NXE5" s="735"/>
      <c r="NXF5" s="735"/>
      <c r="NXG5" s="735"/>
      <c r="NXH5" s="735"/>
      <c r="NXI5" s="735"/>
      <c r="NXJ5" s="735"/>
      <c r="NXK5" s="735"/>
      <c r="NXL5" s="735"/>
      <c r="NXM5" s="735"/>
      <c r="NXN5" s="735"/>
      <c r="NXO5" s="735"/>
      <c r="NXP5" s="735"/>
      <c r="NXQ5" s="735"/>
      <c r="NXR5" s="735"/>
      <c r="NXS5" s="735"/>
      <c r="NXT5" s="735"/>
      <c r="NXU5" s="735"/>
      <c r="NXV5" s="735"/>
      <c r="NXW5" s="735"/>
      <c r="NXX5" s="735"/>
      <c r="NXY5" s="735"/>
      <c r="NXZ5" s="735"/>
      <c r="NYA5" s="735"/>
      <c r="NYB5" s="735"/>
      <c r="NYC5" s="735"/>
      <c r="NYD5" s="735"/>
      <c r="NYE5" s="735"/>
      <c r="NYF5" s="735"/>
      <c r="NYG5" s="735"/>
      <c r="NYH5" s="735"/>
      <c r="NYI5" s="735"/>
      <c r="NYJ5" s="735"/>
      <c r="NYK5" s="735"/>
      <c r="NYL5" s="735"/>
      <c r="NYM5" s="735"/>
      <c r="NYN5" s="735"/>
      <c r="NYO5" s="735"/>
      <c r="NYP5" s="735"/>
      <c r="NYQ5" s="735"/>
      <c r="NYR5" s="735"/>
      <c r="NYS5" s="735"/>
      <c r="NYT5" s="735"/>
      <c r="NYU5" s="735"/>
      <c r="NYV5" s="735"/>
      <c r="NYW5" s="735"/>
      <c r="NYX5" s="735"/>
      <c r="NYY5" s="735"/>
      <c r="NYZ5" s="735"/>
      <c r="NZA5" s="735"/>
      <c r="NZB5" s="735"/>
      <c r="NZC5" s="735"/>
      <c r="NZD5" s="735"/>
      <c r="NZE5" s="735"/>
      <c r="NZF5" s="735"/>
      <c r="NZG5" s="735"/>
      <c r="NZH5" s="735"/>
      <c r="NZI5" s="735"/>
      <c r="NZJ5" s="735"/>
      <c r="NZK5" s="735"/>
      <c r="NZL5" s="735"/>
      <c r="NZM5" s="735"/>
      <c r="NZN5" s="735"/>
      <c r="NZO5" s="735"/>
      <c r="NZP5" s="735"/>
      <c r="NZQ5" s="735"/>
      <c r="NZR5" s="735"/>
      <c r="NZS5" s="735"/>
      <c r="NZT5" s="735"/>
      <c r="NZU5" s="735"/>
      <c r="NZV5" s="735"/>
      <c r="NZW5" s="735"/>
      <c r="NZX5" s="735"/>
      <c r="NZY5" s="735"/>
      <c r="NZZ5" s="735"/>
      <c r="OAA5" s="735"/>
      <c r="OAB5" s="735"/>
      <c r="OAC5" s="735"/>
      <c r="OAD5" s="735"/>
      <c r="OAE5" s="735"/>
      <c r="OAF5" s="735"/>
      <c r="OAG5" s="735"/>
      <c r="OAH5" s="735"/>
      <c r="OAI5" s="735"/>
      <c r="OAJ5" s="735"/>
      <c r="OAK5" s="735"/>
      <c r="OAL5" s="735"/>
      <c r="OAM5" s="735"/>
      <c r="OAN5" s="735"/>
      <c r="OAO5" s="735"/>
      <c r="OAP5" s="735"/>
      <c r="OAQ5" s="735"/>
      <c r="OAR5" s="735"/>
      <c r="OAS5" s="735"/>
      <c r="OAT5" s="735"/>
      <c r="OAU5" s="735"/>
      <c r="OAV5" s="735"/>
      <c r="OAW5" s="735"/>
      <c r="OAX5" s="735"/>
      <c r="OAY5" s="735"/>
      <c r="OAZ5" s="735"/>
      <c r="OBA5" s="735"/>
      <c r="OBB5" s="735"/>
      <c r="OBC5" s="735"/>
      <c r="OBD5" s="735"/>
      <c r="OBE5" s="735"/>
      <c r="OBF5" s="735"/>
      <c r="OBG5" s="735"/>
      <c r="OBH5" s="735"/>
      <c r="OBI5" s="735"/>
      <c r="OBJ5" s="735"/>
      <c r="OBK5" s="735"/>
      <c r="OBL5" s="735"/>
      <c r="OBM5" s="735"/>
      <c r="OBN5" s="735"/>
      <c r="OBO5" s="735"/>
      <c r="OBP5" s="735"/>
      <c r="OBQ5" s="735"/>
      <c r="OBR5" s="735"/>
      <c r="OBS5" s="735"/>
      <c r="OBT5" s="735"/>
      <c r="OBU5" s="735"/>
      <c r="OBV5" s="735"/>
      <c r="OBW5" s="735"/>
      <c r="OBX5" s="735"/>
      <c r="OBY5" s="735"/>
      <c r="OBZ5" s="735"/>
      <c r="OCA5" s="735"/>
      <c r="OCB5" s="735"/>
      <c r="OCC5" s="735"/>
      <c r="OCD5" s="735"/>
      <c r="OCE5" s="735"/>
      <c r="OCF5" s="735"/>
      <c r="OCG5" s="735"/>
      <c r="OCH5" s="735"/>
      <c r="OCI5" s="735"/>
      <c r="OCJ5" s="735"/>
      <c r="OCK5" s="735"/>
      <c r="OCL5" s="735"/>
      <c r="OCM5" s="735"/>
      <c r="OCN5" s="735"/>
      <c r="OCO5" s="735"/>
      <c r="OCP5" s="735"/>
      <c r="OCQ5" s="735"/>
      <c r="OCR5" s="735"/>
      <c r="OCS5" s="735"/>
      <c r="OCT5" s="735"/>
      <c r="OCU5" s="735"/>
      <c r="OCV5" s="735"/>
      <c r="OCW5" s="735"/>
      <c r="OCX5" s="735"/>
      <c r="OCY5" s="735"/>
      <c r="OCZ5" s="735"/>
      <c r="ODA5" s="735"/>
      <c r="ODB5" s="735"/>
      <c r="ODC5" s="735"/>
      <c r="ODD5" s="735"/>
      <c r="ODE5" s="735"/>
      <c r="ODF5" s="735"/>
      <c r="ODG5" s="735"/>
      <c r="ODH5" s="735"/>
      <c r="ODI5" s="735"/>
      <c r="ODJ5" s="735"/>
      <c r="ODK5" s="735"/>
      <c r="ODL5" s="735"/>
      <c r="ODM5" s="735"/>
      <c r="ODN5" s="735"/>
      <c r="ODO5" s="735"/>
      <c r="ODP5" s="735"/>
      <c r="ODQ5" s="735"/>
      <c r="ODR5" s="735"/>
      <c r="ODS5" s="735"/>
      <c r="ODT5" s="735"/>
      <c r="ODU5" s="735"/>
      <c r="ODV5" s="735"/>
      <c r="ODW5" s="735"/>
      <c r="ODX5" s="735"/>
      <c r="ODY5" s="735"/>
      <c r="ODZ5" s="735"/>
      <c r="OEA5" s="735"/>
      <c r="OEB5" s="735"/>
      <c r="OEC5" s="735"/>
      <c r="OED5" s="735"/>
      <c r="OEE5" s="735"/>
      <c r="OEF5" s="735"/>
      <c r="OEG5" s="735"/>
      <c r="OEH5" s="735"/>
      <c r="OEI5" s="735"/>
      <c r="OEJ5" s="735"/>
      <c r="OEK5" s="735"/>
      <c r="OEL5" s="735"/>
      <c r="OEM5" s="735"/>
      <c r="OEN5" s="735"/>
      <c r="OEO5" s="735"/>
      <c r="OEP5" s="735"/>
      <c r="OEQ5" s="735"/>
      <c r="OER5" s="735"/>
      <c r="OES5" s="735"/>
      <c r="OET5" s="735"/>
      <c r="OEU5" s="735"/>
      <c r="OEV5" s="735"/>
      <c r="OEW5" s="735"/>
      <c r="OEX5" s="735"/>
      <c r="OEY5" s="735"/>
      <c r="OEZ5" s="735"/>
      <c r="OFA5" s="735"/>
      <c r="OFB5" s="735"/>
      <c r="OFC5" s="735"/>
      <c r="OFD5" s="735"/>
      <c r="OFE5" s="735"/>
      <c r="OFF5" s="735"/>
      <c r="OFG5" s="735"/>
      <c r="OFH5" s="735"/>
      <c r="OFI5" s="735"/>
      <c r="OFJ5" s="735"/>
      <c r="OFK5" s="735"/>
      <c r="OFL5" s="735"/>
      <c r="OFM5" s="735"/>
      <c r="OFN5" s="735"/>
      <c r="OFO5" s="735"/>
      <c r="OFP5" s="735"/>
      <c r="OFQ5" s="735"/>
      <c r="OFR5" s="735"/>
      <c r="OFS5" s="735"/>
      <c r="OFT5" s="735"/>
      <c r="OFU5" s="735"/>
      <c r="OFV5" s="735"/>
      <c r="OFW5" s="735"/>
      <c r="OFX5" s="735"/>
      <c r="OFY5" s="735"/>
      <c r="OFZ5" s="735"/>
      <c r="OGA5" s="735"/>
      <c r="OGB5" s="735"/>
      <c r="OGC5" s="735"/>
      <c r="OGD5" s="735"/>
      <c r="OGE5" s="735"/>
      <c r="OGF5" s="735"/>
      <c r="OGG5" s="735"/>
      <c r="OGH5" s="735"/>
      <c r="OGI5" s="735"/>
      <c r="OGJ5" s="735"/>
      <c r="OGK5" s="735"/>
      <c r="OGL5" s="735"/>
      <c r="OGM5" s="735"/>
      <c r="OGN5" s="735"/>
      <c r="OGO5" s="735"/>
      <c r="OGP5" s="735"/>
      <c r="OGQ5" s="735"/>
      <c r="OGR5" s="735"/>
      <c r="OGS5" s="735"/>
      <c r="OGT5" s="735"/>
      <c r="OGU5" s="735"/>
      <c r="OGV5" s="735"/>
      <c r="OGW5" s="735"/>
      <c r="OGX5" s="735"/>
      <c r="OGY5" s="735"/>
      <c r="OGZ5" s="735"/>
      <c r="OHA5" s="735"/>
      <c r="OHB5" s="735"/>
      <c r="OHC5" s="735"/>
      <c r="OHD5" s="735"/>
      <c r="OHE5" s="735"/>
      <c r="OHF5" s="735"/>
      <c r="OHG5" s="735"/>
      <c r="OHH5" s="735"/>
      <c r="OHI5" s="735"/>
      <c r="OHJ5" s="735"/>
      <c r="OHK5" s="735"/>
      <c r="OHL5" s="735"/>
      <c r="OHM5" s="735"/>
      <c r="OHN5" s="735"/>
      <c r="OHO5" s="735"/>
      <c r="OHP5" s="735"/>
      <c r="OHQ5" s="735"/>
      <c r="OHR5" s="735"/>
      <c r="OHS5" s="735"/>
      <c r="OHT5" s="735"/>
      <c r="OHU5" s="735"/>
      <c r="OHV5" s="735"/>
      <c r="OHW5" s="735"/>
      <c r="OHX5" s="735"/>
      <c r="OHY5" s="735"/>
      <c r="OHZ5" s="735"/>
      <c r="OIA5" s="735"/>
      <c r="OIB5" s="735"/>
      <c r="OIC5" s="735"/>
      <c r="OID5" s="735"/>
      <c r="OIE5" s="735"/>
      <c r="OIF5" s="735"/>
      <c r="OIG5" s="735"/>
      <c r="OIH5" s="735"/>
      <c r="OII5" s="735"/>
      <c r="OIJ5" s="735"/>
      <c r="OIK5" s="735"/>
      <c r="OIL5" s="735"/>
      <c r="OIM5" s="735"/>
      <c r="OIN5" s="735"/>
      <c r="OIO5" s="735"/>
      <c r="OIP5" s="735"/>
      <c r="OIQ5" s="735"/>
      <c r="OIR5" s="735"/>
      <c r="OIS5" s="735"/>
      <c r="OIT5" s="735"/>
      <c r="OIU5" s="735"/>
      <c r="OIV5" s="735"/>
      <c r="OIW5" s="735"/>
      <c r="OIX5" s="735"/>
      <c r="OIY5" s="735"/>
      <c r="OIZ5" s="735"/>
      <c r="OJA5" s="735"/>
      <c r="OJB5" s="735"/>
      <c r="OJC5" s="735"/>
      <c r="OJD5" s="735"/>
      <c r="OJE5" s="735"/>
      <c r="OJF5" s="735"/>
      <c r="OJG5" s="735"/>
      <c r="OJH5" s="735"/>
      <c r="OJI5" s="735"/>
      <c r="OJJ5" s="735"/>
      <c r="OJK5" s="735"/>
      <c r="OJL5" s="735"/>
      <c r="OJM5" s="735"/>
      <c r="OJN5" s="735"/>
      <c r="OJO5" s="735"/>
      <c r="OJP5" s="735"/>
      <c r="OJQ5" s="735"/>
      <c r="OJR5" s="735"/>
      <c r="OJS5" s="735"/>
      <c r="OJT5" s="735"/>
      <c r="OJU5" s="735"/>
      <c r="OJV5" s="735"/>
      <c r="OJW5" s="735"/>
      <c r="OJX5" s="735"/>
      <c r="OJY5" s="735"/>
      <c r="OJZ5" s="735"/>
      <c r="OKA5" s="735"/>
      <c r="OKB5" s="735"/>
      <c r="OKC5" s="735"/>
      <c r="OKD5" s="735"/>
      <c r="OKE5" s="735"/>
      <c r="OKF5" s="735"/>
      <c r="OKG5" s="735"/>
      <c r="OKH5" s="735"/>
      <c r="OKI5" s="735"/>
      <c r="OKJ5" s="735"/>
      <c r="OKK5" s="735"/>
      <c r="OKL5" s="735"/>
      <c r="OKM5" s="735"/>
      <c r="OKN5" s="735"/>
      <c r="OKO5" s="735"/>
      <c r="OKP5" s="735"/>
      <c r="OKQ5" s="735"/>
      <c r="OKR5" s="735"/>
      <c r="OKS5" s="735"/>
      <c r="OKT5" s="735"/>
      <c r="OKU5" s="735"/>
      <c r="OKV5" s="735"/>
      <c r="OKW5" s="735"/>
      <c r="OKX5" s="735"/>
      <c r="OKY5" s="735"/>
      <c r="OKZ5" s="735"/>
      <c r="OLA5" s="735"/>
      <c r="OLB5" s="735"/>
      <c r="OLC5" s="735"/>
      <c r="OLD5" s="735"/>
      <c r="OLE5" s="735"/>
      <c r="OLF5" s="735"/>
      <c r="OLG5" s="735"/>
      <c r="OLH5" s="735"/>
      <c r="OLI5" s="735"/>
      <c r="OLJ5" s="735"/>
      <c r="OLK5" s="735"/>
      <c r="OLL5" s="735"/>
      <c r="OLM5" s="735"/>
      <c r="OLN5" s="735"/>
      <c r="OLO5" s="735"/>
      <c r="OLP5" s="735"/>
      <c r="OLQ5" s="735"/>
      <c r="OLR5" s="735"/>
      <c r="OLS5" s="735"/>
      <c r="OLT5" s="735"/>
      <c r="OLU5" s="735"/>
      <c r="OLV5" s="735"/>
      <c r="OLW5" s="735"/>
      <c r="OLX5" s="735"/>
      <c r="OLY5" s="735"/>
      <c r="OLZ5" s="735"/>
      <c r="OMA5" s="735"/>
      <c r="OMB5" s="735"/>
      <c r="OMC5" s="735"/>
      <c r="OMD5" s="735"/>
      <c r="OME5" s="735"/>
      <c r="OMF5" s="735"/>
      <c r="OMG5" s="735"/>
      <c r="OMH5" s="735"/>
      <c r="OMI5" s="735"/>
      <c r="OMJ5" s="735"/>
      <c r="OMK5" s="735"/>
      <c r="OML5" s="735"/>
      <c r="OMM5" s="735"/>
      <c r="OMN5" s="735"/>
      <c r="OMO5" s="735"/>
      <c r="OMP5" s="735"/>
      <c r="OMQ5" s="735"/>
      <c r="OMR5" s="735"/>
      <c r="OMS5" s="735"/>
      <c r="OMT5" s="735"/>
      <c r="OMU5" s="735"/>
      <c r="OMV5" s="735"/>
      <c r="OMW5" s="735"/>
      <c r="OMX5" s="735"/>
      <c r="OMY5" s="735"/>
      <c r="OMZ5" s="735"/>
      <c r="ONA5" s="735"/>
      <c r="ONB5" s="735"/>
      <c r="ONC5" s="735"/>
      <c r="OND5" s="735"/>
      <c r="ONE5" s="735"/>
      <c r="ONF5" s="735"/>
      <c r="ONG5" s="735"/>
      <c r="ONH5" s="735"/>
      <c r="ONI5" s="735"/>
      <c r="ONJ5" s="735"/>
      <c r="ONK5" s="735"/>
      <c r="ONL5" s="735"/>
      <c r="ONM5" s="735"/>
      <c r="ONN5" s="735"/>
      <c r="ONO5" s="735"/>
      <c r="ONP5" s="735"/>
      <c r="ONQ5" s="735"/>
      <c r="ONR5" s="735"/>
      <c r="ONS5" s="735"/>
      <c r="ONT5" s="735"/>
      <c r="ONU5" s="735"/>
      <c r="ONV5" s="735"/>
      <c r="ONW5" s="735"/>
      <c r="ONX5" s="735"/>
      <c r="ONY5" s="735"/>
      <c r="ONZ5" s="735"/>
      <c r="OOA5" s="735"/>
      <c r="OOB5" s="735"/>
      <c r="OOC5" s="735"/>
      <c r="OOD5" s="735"/>
      <c r="OOE5" s="735"/>
      <c r="OOF5" s="735"/>
      <c r="OOG5" s="735"/>
      <c r="OOH5" s="735"/>
      <c r="OOI5" s="735"/>
      <c r="OOJ5" s="735"/>
      <c r="OOK5" s="735"/>
      <c r="OOL5" s="735"/>
      <c r="OOM5" s="735"/>
      <c r="OON5" s="735"/>
      <c r="OOO5" s="735"/>
      <c r="OOP5" s="735"/>
      <c r="OOQ5" s="735"/>
      <c r="OOR5" s="735"/>
      <c r="OOS5" s="735"/>
      <c r="OOT5" s="735"/>
      <c r="OOU5" s="735"/>
      <c r="OOV5" s="735"/>
      <c r="OOW5" s="735"/>
      <c r="OOX5" s="735"/>
      <c r="OOY5" s="735"/>
      <c r="OOZ5" s="735"/>
      <c r="OPA5" s="735"/>
      <c r="OPB5" s="735"/>
      <c r="OPC5" s="735"/>
      <c r="OPD5" s="735"/>
      <c r="OPE5" s="735"/>
      <c r="OPF5" s="735"/>
      <c r="OPG5" s="735"/>
      <c r="OPH5" s="735"/>
      <c r="OPI5" s="735"/>
      <c r="OPJ5" s="735"/>
      <c r="OPK5" s="735"/>
      <c r="OPL5" s="735"/>
      <c r="OPM5" s="735"/>
      <c r="OPN5" s="735"/>
      <c r="OPO5" s="735"/>
      <c r="OPP5" s="735"/>
      <c r="OPQ5" s="735"/>
      <c r="OPR5" s="735"/>
      <c r="OPS5" s="735"/>
      <c r="OPT5" s="735"/>
      <c r="OPU5" s="735"/>
      <c r="OPV5" s="735"/>
      <c r="OPW5" s="735"/>
      <c r="OPX5" s="735"/>
      <c r="OPY5" s="735"/>
      <c r="OPZ5" s="735"/>
      <c r="OQA5" s="735"/>
      <c r="OQB5" s="735"/>
      <c r="OQC5" s="735"/>
      <c r="OQD5" s="735"/>
      <c r="OQE5" s="735"/>
      <c r="OQF5" s="735"/>
      <c r="OQG5" s="735"/>
      <c r="OQH5" s="735"/>
      <c r="OQI5" s="735"/>
      <c r="OQJ5" s="735"/>
      <c r="OQK5" s="735"/>
      <c r="OQL5" s="735"/>
      <c r="OQM5" s="735"/>
      <c r="OQN5" s="735"/>
      <c r="OQO5" s="735"/>
      <c r="OQP5" s="735"/>
      <c r="OQQ5" s="735"/>
      <c r="OQR5" s="735"/>
      <c r="OQS5" s="735"/>
      <c r="OQT5" s="735"/>
      <c r="OQU5" s="735"/>
      <c r="OQV5" s="735"/>
      <c r="OQW5" s="735"/>
      <c r="OQX5" s="735"/>
      <c r="OQY5" s="735"/>
      <c r="OQZ5" s="735"/>
      <c r="ORA5" s="735"/>
      <c r="ORB5" s="735"/>
      <c r="ORC5" s="735"/>
      <c r="ORD5" s="735"/>
      <c r="ORE5" s="735"/>
      <c r="ORF5" s="735"/>
      <c r="ORG5" s="735"/>
      <c r="ORH5" s="735"/>
      <c r="ORI5" s="735"/>
      <c r="ORJ5" s="735"/>
      <c r="ORK5" s="735"/>
      <c r="ORL5" s="735"/>
      <c r="ORM5" s="735"/>
      <c r="ORN5" s="735"/>
      <c r="ORO5" s="735"/>
      <c r="ORP5" s="735"/>
      <c r="ORQ5" s="735"/>
      <c r="ORR5" s="735"/>
      <c r="ORS5" s="735"/>
      <c r="ORT5" s="735"/>
      <c r="ORU5" s="735"/>
      <c r="ORV5" s="735"/>
      <c r="ORW5" s="735"/>
      <c r="ORX5" s="735"/>
      <c r="ORY5" s="735"/>
      <c r="ORZ5" s="735"/>
      <c r="OSA5" s="735"/>
      <c r="OSB5" s="735"/>
      <c r="OSC5" s="735"/>
      <c r="OSD5" s="735"/>
      <c r="OSE5" s="735"/>
      <c r="OSF5" s="735"/>
      <c r="OSG5" s="735"/>
      <c r="OSH5" s="735"/>
      <c r="OSI5" s="735"/>
      <c r="OSJ5" s="735"/>
      <c r="OSK5" s="735"/>
      <c r="OSL5" s="735"/>
      <c r="OSM5" s="735"/>
      <c r="OSN5" s="735"/>
      <c r="OSO5" s="735"/>
      <c r="OSP5" s="735"/>
      <c r="OSQ5" s="735"/>
      <c r="OSR5" s="735"/>
      <c r="OSS5" s="735"/>
      <c r="OST5" s="735"/>
      <c r="OSU5" s="735"/>
      <c r="OSV5" s="735"/>
      <c r="OSW5" s="735"/>
      <c r="OSX5" s="735"/>
      <c r="OSY5" s="735"/>
      <c r="OSZ5" s="735"/>
      <c r="OTA5" s="735"/>
      <c r="OTB5" s="735"/>
      <c r="OTC5" s="735"/>
      <c r="OTD5" s="735"/>
      <c r="OTE5" s="735"/>
      <c r="OTF5" s="735"/>
      <c r="OTG5" s="735"/>
      <c r="OTH5" s="735"/>
      <c r="OTI5" s="735"/>
      <c r="OTJ5" s="735"/>
      <c r="OTK5" s="735"/>
      <c r="OTL5" s="735"/>
      <c r="OTM5" s="735"/>
      <c r="OTN5" s="735"/>
      <c r="OTO5" s="735"/>
      <c r="OTP5" s="735"/>
      <c r="OTQ5" s="735"/>
      <c r="OTR5" s="735"/>
      <c r="OTS5" s="735"/>
      <c r="OTT5" s="735"/>
      <c r="OTU5" s="735"/>
      <c r="OTV5" s="735"/>
      <c r="OTW5" s="735"/>
      <c r="OTX5" s="735"/>
      <c r="OTY5" s="735"/>
      <c r="OTZ5" s="735"/>
      <c r="OUA5" s="735"/>
      <c r="OUB5" s="735"/>
      <c r="OUC5" s="735"/>
      <c r="OUD5" s="735"/>
      <c r="OUE5" s="735"/>
      <c r="OUF5" s="735"/>
      <c r="OUG5" s="735"/>
      <c r="OUH5" s="735"/>
      <c r="OUI5" s="735"/>
      <c r="OUJ5" s="735"/>
      <c r="OUK5" s="735"/>
      <c r="OUL5" s="735"/>
      <c r="OUM5" s="735"/>
      <c r="OUN5" s="735"/>
      <c r="OUO5" s="735"/>
      <c r="OUP5" s="735"/>
      <c r="OUQ5" s="735"/>
      <c r="OUR5" s="735"/>
      <c r="OUS5" s="735"/>
      <c r="OUT5" s="735"/>
      <c r="OUU5" s="735"/>
      <c r="OUV5" s="735"/>
      <c r="OUW5" s="735"/>
      <c r="OUX5" s="735"/>
      <c r="OUY5" s="735"/>
      <c r="OUZ5" s="735"/>
      <c r="OVA5" s="735"/>
      <c r="OVB5" s="735"/>
      <c r="OVC5" s="735"/>
      <c r="OVD5" s="735"/>
      <c r="OVE5" s="735"/>
      <c r="OVF5" s="735"/>
      <c r="OVG5" s="735"/>
      <c r="OVH5" s="735"/>
      <c r="OVI5" s="735"/>
      <c r="OVJ5" s="735"/>
      <c r="OVK5" s="735"/>
      <c r="OVL5" s="735"/>
      <c r="OVM5" s="735"/>
      <c r="OVN5" s="735"/>
      <c r="OVO5" s="735"/>
      <c r="OVP5" s="735"/>
      <c r="OVQ5" s="735"/>
      <c r="OVR5" s="735"/>
      <c r="OVS5" s="735"/>
      <c r="OVT5" s="735"/>
      <c r="OVU5" s="735"/>
      <c r="OVV5" s="735"/>
      <c r="OVW5" s="735"/>
      <c r="OVX5" s="735"/>
      <c r="OVY5" s="735"/>
      <c r="OVZ5" s="735"/>
      <c r="OWA5" s="735"/>
      <c r="OWB5" s="735"/>
      <c r="OWC5" s="735"/>
      <c r="OWD5" s="735"/>
      <c r="OWE5" s="735"/>
      <c r="OWF5" s="735"/>
      <c r="OWG5" s="735"/>
      <c r="OWH5" s="735"/>
      <c r="OWI5" s="735"/>
      <c r="OWJ5" s="735"/>
      <c r="OWK5" s="735"/>
      <c r="OWL5" s="735"/>
      <c r="OWM5" s="735"/>
      <c r="OWN5" s="735"/>
      <c r="OWO5" s="735"/>
      <c r="OWP5" s="735"/>
      <c r="OWQ5" s="735"/>
      <c r="OWR5" s="735"/>
      <c r="OWS5" s="735"/>
      <c r="OWT5" s="735"/>
      <c r="OWU5" s="735"/>
      <c r="OWV5" s="735"/>
      <c r="OWW5" s="735"/>
      <c r="OWX5" s="735"/>
      <c r="OWY5" s="735"/>
      <c r="OWZ5" s="735"/>
      <c r="OXA5" s="735"/>
      <c r="OXB5" s="735"/>
      <c r="OXC5" s="735"/>
      <c r="OXD5" s="735"/>
      <c r="OXE5" s="735"/>
      <c r="OXF5" s="735"/>
      <c r="OXG5" s="735"/>
      <c r="OXH5" s="735"/>
      <c r="OXI5" s="735"/>
      <c r="OXJ5" s="735"/>
      <c r="OXK5" s="735"/>
      <c r="OXL5" s="735"/>
      <c r="OXM5" s="735"/>
      <c r="OXN5" s="735"/>
      <c r="OXO5" s="735"/>
      <c r="OXP5" s="735"/>
      <c r="OXQ5" s="735"/>
      <c r="OXR5" s="735"/>
      <c r="OXS5" s="735"/>
      <c r="OXT5" s="735"/>
      <c r="OXU5" s="735"/>
      <c r="OXV5" s="735"/>
      <c r="OXW5" s="735"/>
      <c r="OXX5" s="735"/>
      <c r="OXY5" s="735"/>
      <c r="OXZ5" s="735"/>
      <c r="OYA5" s="735"/>
      <c r="OYB5" s="735"/>
      <c r="OYC5" s="735"/>
      <c r="OYD5" s="735"/>
      <c r="OYE5" s="735"/>
      <c r="OYF5" s="735"/>
      <c r="OYG5" s="735"/>
      <c r="OYH5" s="735"/>
      <c r="OYI5" s="735"/>
      <c r="OYJ5" s="735"/>
      <c r="OYK5" s="735"/>
      <c r="OYL5" s="735"/>
      <c r="OYM5" s="735"/>
      <c r="OYN5" s="735"/>
      <c r="OYO5" s="735"/>
      <c r="OYP5" s="735"/>
      <c r="OYQ5" s="735"/>
      <c r="OYR5" s="735"/>
      <c r="OYS5" s="735"/>
      <c r="OYT5" s="735"/>
      <c r="OYU5" s="735"/>
      <c r="OYV5" s="735"/>
      <c r="OYW5" s="735"/>
      <c r="OYX5" s="735"/>
      <c r="OYY5" s="735"/>
      <c r="OYZ5" s="735"/>
      <c r="OZA5" s="735"/>
      <c r="OZB5" s="735"/>
      <c r="OZC5" s="735"/>
      <c r="OZD5" s="735"/>
      <c r="OZE5" s="735"/>
      <c r="OZF5" s="735"/>
      <c r="OZG5" s="735"/>
      <c r="OZH5" s="735"/>
      <c r="OZI5" s="735"/>
      <c r="OZJ5" s="735"/>
      <c r="OZK5" s="735"/>
      <c r="OZL5" s="735"/>
      <c r="OZM5" s="735"/>
      <c r="OZN5" s="735"/>
      <c r="OZO5" s="735"/>
      <c r="OZP5" s="735"/>
      <c r="OZQ5" s="735"/>
      <c r="OZR5" s="735"/>
      <c r="OZS5" s="735"/>
      <c r="OZT5" s="735"/>
      <c r="OZU5" s="735"/>
      <c r="OZV5" s="735"/>
      <c r="OZW5" s="735"/>
      <c r="OZX5" s="735"/>
      <c r="OZY5" s="735"/>
      <c r="OZZ5" s="735"/>
      <c r="PAA5" s="735"/>
      <c r="PAB5" s="735"/>
      <c r="PAC5" s="735"/>
      <c r="PAD5" s="735"/>
      <c r="PAE5" s="735"/>
      <c r="PAF5" s="735"/>
      <c r="PAG5" s="735"/>
      <c r="PAH5" s="735"/>
      <c r="PAI5" s="735"/>
      <c r="PAJ5" s="735"/>
      <c r="PAK5" s="735"/>
      <c r="PAL5" s="735"/>
      <c r="PAM5" s="735"/>
      <c r="PAN5" s="735"/>
      <c r="PAO5" s="735"/>
      <c r="PAP5" s="735"/>
      <c r="PAQ5" s="735"/>
      <c r="PAR5" s="735"/>
      <c r="PAS5" s="735"/>
      <c r="PAT5" s="735"/>
      <c r="PAU5" s="735"/>
      <c r="PAV5" s="735"/>
      <c r="PAW5" s="735"/>
      <c r="PAX5" s="735"/>
      <c r="PAY5" s="735"/>
      <c r="PAZ5" s="735"/>
      <c r="PBA5" s="735"/>
      <c r="PBB5" s="735"/>
      <c r="PBC5" s="735"/>
      <c r="PBD5" s="735"/>
      <c r="PBE5" s="735"/>
      <c r="PBF5" s="735"/>
      <c r="PBG5" s="735"/>
      <c r="PBH5" s="735"/>
      <c r="PBI5" s="735"/>
      <c r="PBJ5" s="735"/>
      <c r="PBK5" s="735"/>
      <c r="PBL5" s="735"/>
      <c r="PBM5" s="735"/>
      <c r="PBN5" s="735"/>
      <c r="PBO5" s="735"/>
      <c r="PBP5" s="735"/>
      <c r="PBQ5" s="735"/>
      <c r="PBR5" s="735"/>
      <c r="PBS5" s="735"/>
      <c r="PBT5" s="735"/>
      <c r="PBU5" s="735"/>
      <c r="PBV5" s="735"/>
      <c r="PBW5" s="735"/>
      <c r="PBX5" s="735"/>
      <c r="PBY5" s="735"/>
      <c r="PBZ5" s="735"/>
      <c r="PCA5" s="735"/>
      <c r="PCB5" s="735"/>
      <c r="PCC5" s="735"/>
      <c r="PCD5" s="735"/>
      <c r="PCE5" s="735"/>
      <c r="PCF5" s="735"/>
      <c r="PCG5" s="735"/>
      <c r="PCH5" s="735"/>
      <c r="PCI5" s="735"/>
      <c r="PCJ5" s="735"/>
      <c r="PCK5" s="735"/>
      <c r="PCL5" s="735"/>
      <c r="PCM5" s="735"/>
      <c r="PCN5" s="735"/>
      <c r="PCO5" s="735"/>
      <c r="PCP5" s="735"/>
      <c r="PCQ5" s="735"/>
      <c r="PCR5" s="735"/>
      <c r="PCS5" s="735"/>
      <c r="PCT5" s="735"/>
      <c r="PCU5" s="735"/>
      <c r="PCV5" s="735"/>
      <c r="PCW5" s="735"/>
      <c r="PCX5" s="735"/>
      <c r="PCY5" s="735"/>
      <c r="PCZ5" s="735"/>
      <c r="PDA5" s="735"/>
      <c r="PDB5" s="735"/>
      <c r="PDC5" s="735"/>
      <c r="PDD5" s="735"/>
      <c r="PDE5" s="735"/>
      <c r="PDF5" s="735"/>
      <c r="PDG5" s="735"/>
      <c r="PDH5" s="735"/>
      <c r="PDI5" s="735"/>
      <c r="PDJ5" s="735"/>
      <c r="PDK5" s="735"/>
      <c r="PDL5" s="735"/>
      <c r="PDM5" s="735"/>
      <c r="PDN5" s="735"/>
      <c r="PDO5" s="735"/>
      <c r="PDP5" s="735"/>
      <c r="PDQ5" s="735"/>
      <c r="PDR5" s="735"/>
      <c r="PDS5" s="735"/>
      <c r="PDT5" s="735"/>
      <c r="PDU5" s="735"/>
      <c r="PDV5" s="735"/>
      <c r="PDW5" s="735"/>
      <c r="PDX5" s="735"/>
      <c r="PDY5" s="735"/>
      <c r="PDZ5" s="735"/>
      <c r="PEA5" s="735"/>
      <c r="PEB5" s="735"/>
      <c r="PEC5" s="735"/>
      <c r="PED5" s="735"/>
      <c r="PEE5" s="735"/>
      <c r="PEF5" s="735"/>
      <c r="PEG5" s="735"/>
      <c r="PEH5" s="735"/>
      <c r="PEI5" s="735"/>
      <c r="PEJ5" s="735"/>
      <c r="PEK5" s="735"/>
      <c r="PEL5" s="735"/>
      <c r="PEM5" s="735"/>
      <c r="PEN5" s="735"/>
      <c r="PEO5" s="735"/>
      <c r="PEP5" s="735"/>
      <c r="PEQ5" s="735"/>
      <c r="PER5" s="735"/>
      <c r="PES5" s="735"/>
      <c r="PET5" s="735"/>
      <c r="PEU5" s="735"/>
      <c r="PEV5" s="735"/>
      <c r="PEW5" s="735"/>
      <c r="PEX5" s="735"/>
      <c r="PEY5" s="735"/>
      <c r="PEZ5" s="735"/>
      <c r="PFA5" s="735"/>
      <c r="PFB5" s="735"/>
      <c r="PFC5" s="735"/>
      <c r="PFD5" s="735"/>
      <c r="PFE5" s="735"/>
      <c r="PFF5" s="735"/>
      <c r="PFG5" s="735"/>
      <c r="PFH5" s="735"/>
      <c r="PFI5" s="735"/>
      <c r="PFJ5" s="735"/>
      <c r="PFK5" s="735"/>
      <c r="PFL5" s="735"/>
      <c r="PFM5" s="735"/>
      <c r="PFN5" s="735"/>
      <c r="PFO5" s="735"/>
      <c r="PFP5" s="735"/>
      <c r="PFQ5" s="735"/>
      <c r="PFR5" s="735"/>
      <c r="PFS5" s="735"/>
      <c r="PFT5" s="735"/>
      <c r="PFU5" s="735"/>
      <c r="PFV5" s="735"/>
      <c r="PFW5" s="735"/>
      <c r="PFX5" s="735"/>
      <c r="PFY5" s="735"/>
      <c r="PFZ5" s="735"/>
      <c r="PGA5" s="735"/>
      <c r="PGB5" s="735"/>
      <c r="PGC5" s="735"/>
      <c r="PGD5" s="735"/>
      <c r="PGE5" s="735"/>
      <c r="PGF5" s="735"/>
      <c r="PGG5" s="735"/>
      <c r="PGH5" s="735"/>
      <c r="PGI5" s="735"/>
      <c r="PGJ5" s="735"/>
      <c r="PGK5" s="735"/>
      <c r="PGL5" s="735"/>
      <c r="PGM5" s="735"/>
      <c r="PGN5" s="735"/>
      <c r="PGO5" s="735"/>
      <c r="PGP5" s="735"/>
      <c r="PGQ5" s="735"/>
      <c r="PGR5" s="735"/>
      <c r="PGS5" s="735"/>
      <c r="PGT5" s="735"/>
      <c r="PGU5" s="735"/>
      <c r="PGV5" s="735"/>
      <c r="PGW5" s="735"/>
      <c r="PGX5" s="735"/>
      <c r="PGY5" s="735"/>
      <c r="PGZ5" s="735"/>
      <c r="PHA5" s="735"/>
      <c r="PHB5" s="735"/>
      <c r="PHC5" s="735"/>
      <c r="PHD5" s="735"/>
      <c r="PHE5" s="735"/>
      <c r="PHF5" s="735"/>
      <c r="PHG5" s="735"/>
      <c r="PHH5" s="735"/>
      <c r="PHI5" s="735"/>
      <c r="PHJ5" s="735"/>
      <c r="PHK5" s="735"/>
      <c r="PHL5" s="735"/>
      <c r="PHM5" s="735"/>
      <c r="PHN5" s="735"/>
      <c r="PHO5" s="735"/>
      <c r="PHP5" s="735"/>
      <c r="PHQ5" s="735"/>
      <c r="PHR5" s="735"/>
      <c r="PHS5" s="735"/>
      <c r="PHT5" s="735"/>
      <c r="PHU5" s="735"/>
      <c r="PHV5" s="735"/>
      <c r="PHW5" s="735"/>
      <c r="PHX5" s="735"/>
      <c r="PHY5" s="735"/>
      <c r="PHZ5" s="735"/>
      <c r="PIA5" s="735"/>
      <c r="PIB5" s="735"/>
      <c r="PIC5" s="735"/>
      <c r="PID5" s="735"/>
      <c r="PIE5" s="735"/>
      <c r="PIF5" s="735"/>
      <c r="PIG5" s="735"/>
      <c r="PIH5" s="735"/>
      <c r="PII5" s="735"/>
      <c r="PIJ5" s="735"/>
      <c r="PIK5" s="735"/>
      <c r="PIL5" s="735"/>
      <c r="PIM5" s="735"/>
      <c r="PIN5" s="735"/>
      <c r="PIO5" s="735"/>
      <c r="PIP5" s="735"/>
      <c r="PIQ5" s="735"/>
      <c r="PIR5" s="735"/>
      <c r="PIS5" s="735"/>
      <c r="PIT5" s="735"/>
      <c r="PIU5" s="735"/>
      <c r="PIV5" s="735"/>
      <c r="PIW5" s="735"/>
      <c r="PIX5" s="735"/>
      <c r="PIY5" s="735"/>
      <c r="PIZ5" s="735"/>
      <c r="PJA5" s="735"/>
      <c r="PJB5" s="735"/>
      <c r="PJC5" s="735"/>
      <c r="PJD5" s="735"/>
      <c r="PJE5" s="735"/>
      <c r="PJF5" s="735"/>
      <c r="PJG5" s="735"/>
      <c r="PJH5" s="735"/>
      <c r="PJI5" s="735"/>
      <c r="PJJ5" s="735"/>
      <c r="PJK5" s="735"/>
      <c r="PJL5" s="735"/>
      <c r="PJM5" s="735"/>
      <c r="PJN5" s="735"/>
      <c r="PJO5" s="735"/>
      <c r="PJP5" s="735"/>
      <c r="PJQ5" s="735"/>
      <c r="PJR5" s="735"/>
      <c r="PJS5" s="735"/>
      <c r="PJT5" s="735"/>
      <c r="PJU5" s="735"/>
      <c r="PJV5" s="735"/>
      <c r="PJW5" s="735"/>
      <c r="PJX5" s="735"/>
      <c r="PJY5" s="735"/>
      <c r="PJZ5" s="735"/>
      <c r="PKA5" s="735"/>
      <c r="PKB5" s="735"/>
      <c r="PKC5" s="735"/>
      <c r="PKD5" s="735"/>
      <c r="PKE5" s="735"/>
      <c r="PKF5" s="735"/>
      <c r="PKG5" s="735"/>
      <c r="PKH5" s="735"/>
      <c r="PKI5" s="735"/>
      <c r="PKJ5" s="735"/>
      <c r="PKK5" s="735"/>
      <c r="PKL5" s="735"/>
      <c r="PKM5" s="735"/>
      <c r="PKN5" s="735"/>
      <c r="PKO5" s="735"/>
      <c r="PKP5" s="735"/>
      <c r="PKQ5" s="735"/>
      <c r="PKR5" s="735"/>
      <c r="PKS5" s="735"/>
      <c r="PKT5" s="735"/>
      <c r="PKU5" s="735"/>
      <c r="PKV5" s="735"/>
      <c r="PKW5" s="735"/>
      <c r="PKX5" s="735"/>
      <c r="PKY5" s="735"/>
      <c r="PKZ5" s="735"/>
      <c r="PLA5" s="735"/>
      <c r="PLB5" s="735"/>
      <c r="PLC5" s="735"/>
      <c r="PLD5" s="735"/>
      <c r="PLE5" s="735"/>
      <c r="PLF5" s="735"/>
      <c r="PLG5" s="735"/>
      <c r="PLH5" s="735"/>
      <c r="PLI5" s="735"/>
      <c r="PLJ5" s="735"/>
      <c r="PLK5" s="735"/>
      <c r="PLL5" s="735"/>
      <c r="PLM5" s="735"/>
      <c r="PLN5" s="735"/>
      <c r="PLO5" s="735"/>
      <c r="PLP5" s="735"/>
      <c r="PLQ5" s="735"/>
      <c r="PLR5" s="735"/>
      <c r="PLS5" s="735"/>
      <c r="PLT5" s="735"/>
      <c r="PLU5" s="735"/>
      <c r="PLV5" s="735"/>
      <c r="PLW5" s="735"/>
      <c r="PLX5" s="735"/>
      <c r="PLY5" s="735"/>
      <c r="PLZ5" s="735"/>
      <c r="PMA5" s="735"/>
      <c r="PMB5" s="735"/>
      <c r="PMC5" s="735"/>
      <c r="PMD5" s="735"/>
      <c r="PME5" s="735"/>
      <c r="PMF5" s="735"/>
      <c r="PMG5" s="735"/>
      <c r="PMH5" s="735"/>
      <c r="PMI5" s="735"/>
      <c r="PMJ5" s="735"/>
      <c r="PMK5" s="735"/>
      <c r="PML5" s="735"/>
      <c r="PMM5" s="735"/>
      <c r="PMN5" s="735"/>
      <c r="PMO5" s="735"/>
      <c r="PMP5" s="735"/>
      <c r="PMQ5" s="735"/>
      <c r="PMR5" s="735"/>
      <c r="PMS5" s="735"/>
      <c r="PMT5" s="735"/>
      <c r="PMU5" s="735"/>
      <c r="PMV5" s="735"/>
      <c r="PMW5" s="735"/>
      <c r="PMX5" s="735"/>
      <c r="PMY5" s="735"/>
      <c r="PMZ5" s="735"/>
      <c r="PNA5" s="735"/>
      <c r="PNB5" s="735"/>
      <c r="PNC5" s="735"/>
      <c r="PND5" s="735"/>
      <c r="PNE5" s="735"/>
      <c r="PNF5" s="735"/>
      <c r="PNG5" s="735"/>
      <c r="PNH5" s="735"/>
      <c r="PNI5" s="735"/>
      <c r="PNJ5" s="735"/>
      <c r="PNK5" s="735"/>
      <c r="PNL5" s="735"/>
      <c r="PNM5" s="735"/>
      <c r="PNN5" s="735"/>
      <c r="PNO5" s="735"/>
      <c r="PNP5" s="735"/>
      <c r="PNQ5" s="735"/>
      <c r="PNR5" s="735"/>
      <c r="PNS5" s="735"/>
      <c r="PNT5" s="735"/>
      <c r="PNU5" s="735"/>
      <c r="PNV5" s="735"/>
      <c r="PNW5" s="735"/>
      <c r="PNX5" s="735"/>
      <c r="PNY5" s="735"/>
      <c r="PNZ5" s="735"/>
      <c r="POA5" s="735"/>
      <c r="POB5" s="735"/>
      <c r="POC5" s="735"/>
      <c r="POD5" s="735"/>
      <c r="POE5" s="735"/>
      <c r="POF5" s="735"/>
      <c r="POG5" s="735"/>
      <c r="POH5" s="735"/>
      <c r="POI5" s="735"/>
      <c r="POJ5" s="735"/>
      <c r="POK5" s="735"/>
      <c r="POL5" s="735"/>
      <c r="POM5" s="735"/>
      <c r="PON5" s="735"/>
      <c r="POO5" s="735"/>
      <c r="POP5" s="735"/>
      <c r="POQ5" s="735"/>
      <c r="POR5" s="735"/>
      <c r="POS5" s="735"/>
      <c r="POT5" s="735"/>
      <c r="POU5" s="735"/>
      <c r="POV5" s="735"/>
      <c r="POW5" s="735"/>
      <c r="POX5" s="735"/>
      <c r="POY5" s="735"/>
      <c r="POZ5" s="735"/>
      <c r="PPA5" s="735"/>
      <c r="PPB5" s="735"/>
      <c r="PPC5" s="735"/>
      <c r="PPD5" s="735"/>
      <c r="PPE5" s="735"/>
      <c r="PPF5" s="735"/>
      <c r="PPG5" s="735"/>
      <c r="PPH5" s="735"/>
      <c r="PPI5" s="735"/>
      <c r="PPJ5" s="735"/>
      <c r="PPK5" s="735"/>
      <c r="PPL5" s="735"/>
      <c r="PPM5" s="735"/>
      <c r="PPN5" s="735"/>
      <c r="PPO5" s="735"/>
      <c r="PPP5" s="735"/>
      <c r="PPQ5" s="735"/>
      <c r="PPR5" s="735"/>
      <c r="PPS5" s="735"/>
      <c r="PPT5" s="735"/>
      <c r="PPU5" s="735"/>
      <c r="PPV5" s="735"/>
      <c r="PPW5" s="735"/>
      <c r="PPX5" s="735"/>
      <c r="PPY5" s="735"/>
      <c r="PPZ5" s="735"/>
      <c r="PQA5" s="735"/>
      <c r="PQB5" s="735"/>
      <c r="PQC5" s="735"/>
      <c r="PQD5" s="735"/>
      <c r="PQE5" s="735"/>
      <c r="PQF5" s="735"/>
      <c r="PQG5" s="735"/>
      <c r="PQH5" s="735"/>
      <c r="PQI5" s="735"/>
      <c r="PQJ5" s="735"/>
      <c r="PQK5" s="735"/>
      <c r="PQL5" s="735"/>
      <c r="PQM5" s="735"/>
      <c r="PQN5" s="735"/>
      <c r="PQO5" s="735"/>
      <c r="PQP5" s="735"/>
      <c r="PQQ5" s="735"/>
      <c r="PQR5" s="735"/>
      <c r="PQS5" s="735"/>
      <c r="PQT5" s="735"/>
      <c r="PQU5" s="735"/>
      <c r="PQV5" s="735"/>
      <c r="PQW5" s="735"/>
      <c r="PQX5" s="735"/>
      <c r="PQY5" s="735"/>
      <c r="PQZ5" s="735"/>
      <c r="PRA5" s="735"/>
      <c r="PRB5" s="735"/>
      <c r="PRC5" s="735"/>
      <c r="PRD5" s="735"/>
      <c r="PRE5" s="735"/>
      <c r="PRF5" s="735"/>
      <c r="PRG5" s="735"/>
      <c r="PRH5" s="735"/>
      <c r="PRI5" s="735"/>
      <c r="PRJ5" s="735"/>
      <c r="PRK5" s="735"/>
      <c r="PRL5" s="735"/>
      <c r="PRM5" s="735"/>
      <c r="PRN5" s="735"/>
      <c r="PRO5" s="735"/>
      <c r="PRP5" s="735"/>
      <c r="PRQ5" s="735"/>
      <c r="PRR5" s="735"/>
      <c r="PRS5" s="735"/>
      <c r="PRT5" s="735"/>
      <c r="PRU5" s="735"/>
      <c r="PRV5" s="735"/>
      <c r="PRW5" s="735"/>
      <c r="PRX5" s="735"/>
      <c r="PRY5" s="735"/>
      <c r="PRZ5" s="735"/>
      <c r="PSA5" s="735"/>
      <c r="PSB5" s="735"/>
      <c r="PSC5" s="735"/>
      <c r="PSD5" s="735"/>
      <c r="PSE5" s="735"/>
      <c r="PSF5" s="735"/>
      <c r="PSG5" s="735"/>
      <c r="PSH5" s="735"/>
      <c r="PSI5" s="735"/>
      <c r="PSJ5" s="735"/>
      <c r="PSK5" s="735"/>
      <c r="PSL5" s="735"/>
      <c r="PSM5" s="735"/>
      <c r="PSN5" s="735"/>
      <c r="PSO5" s="735"/>
      <c r="PSP5" s="735"/>
      <c r="PSQ5" s="735"/>
      <c r="PSR5" s="735"/>
      <c r="PSS5" s="735"/>
      <c r="PST5" s="735"/>
      <c r="PSU5" s="735"/>
      <c r="PSV5" s="735"/>
      <c r="PSW5" s="735"/>
      <c r="PSX5" s="735"/>
      <c r="PSY5" s="735"/>
      <c r="PSZ5" s="735"/>
      <c r="PTA5" s="735"/>
      <c r="PTB5" s="735"/>
      <c r="PTC5" s="735"/>
      <c r="PTD5" s="735"/>
      <c r="PTE5" s="735"/>
      <c r="PTF5" s="735"/>
      <c r="PTG5" s="735"/>
      <c r="PTH5" s="735"/>
      <c r="PTI5" s="735"/>
      <c r="PTJ5" s="735"/>
      <c r="PTK5" s="735"/>
      <c r="PTL5" s="735"/>
      <c r="PTM5" s="735"/>
      <c r="PTN5" s="735"/>
      <c r="PTO5" s="735"/>
      <c r="PTP5" s="735"/>
      <c r="PTQ5" s="735"/>
      <c r="PTR5" s="735"/>
      <c r="PTS5" s="735"/>
      <c r="PTT5" s="735"/>
      <c r="PTU5" s="735"/>
      <c r="PTV5" s="735"/>
      <c r="PTW5" s="735"/>
      <c r="PTX5" s="735"/>
      <c r="PTY5" s="735"/>
      <c r="PTZ5" s="735"/>
      <c r="PUA5" s="735"/>
      <c r="PUB5" s="735"/>
      <c r="PUC5" s="735"/>
      <c r="PUD5" s="735"/>
      <c r="PUE5" s="735"/>
      <c r="PUF5" s="735"/>
      <c r="PUG5" s="735"/>
      <c r="PUH5" s="735"/>
      <c r="PUI5" s="735"/>
      <c r="PUJ5" s="735"/>
      <c r="PUK5" s="735"/>
      <c r="PUL5" s="735"/>
      <c r="PUM5" s="735"/>
      <c r="PUN5" s="735"/>
      <c r="PUO5" s="735"/>
      <c r="PUP5" s="735"/>
      <c r="PUQ5" s="735"/>
      <c r="PUR5" s="735"/>
      <c r="PUS5" s="735"/>
      <c r="PUT5" s="735"/>
      <c r="PUU5" s="735"/>
      <c r="PUV5" s="735"/>
      <c r="PUW5" s="735"/>
      <c r="PUX5" s="735"/>
      <c r="PUY5" s="735"/>
      <c r="PUZ5" s="735"/>
      <c r="PVA5" s="735"/>
      <c r="PVB5" s="735"/>
      <c r="PVC5" s="735"/>
      <c r="PVD5" s="735"/>
      <c r="PVE5" s="735"/>
      <c r="PVF5" s="735"/>
      <c r="PVG5" s="735"/>
      <c r="PVH5" s="735"/>
      <c r="PVI5" s="735"/>
      <c r="PVJ5" s="735"/>
      <c r="PVK5" s="735"/>
      <c r="PVL5" s="735"/>
      <c r="PVM5" s="735"/>
      <c r="PVN5" s="735"/>
      <c r="PVO5" s="735"/>
      <c r="PVP5" s="735"/>
      <c r="PVQ5" s="735"/>
      <c r="PVR5" s="735"/>
      <c r="PVS5" s="735"/>
      <c r="PVT5" s="735"/>
      <c r="PVU5" s="735"/>
      <c r="PVV5" s="735"/>
      <c r="PVW5" s="735"/>
      <c r="PVX5" s="735"/>
      <c r="PVY5" s="735"/>
      <c r="PVZ5" s="735"/>
      <c r="PWA5" s="735"/>
      <c r="PWB5" s="735"/>
      <c r="PWC5" s="735"/>
      <c r="PWD5" s="735"/>
      <c r="PWE5" s="735"/>
      <c r="PWF5" s="735"/>
      <c r="PWG5" s="735"/>
      <c r="PWH5" s="735"/>
      <c r="PWI5" s="735"/>
      <c r="PWJ5" s="735"/>
      <c r="PWK5" s="735"/>
      <c r="PWL5" s="735"/>
      <c r="PWM5" s="735"/>
      <c r="PWN5" s="735"/>
      <c r="PWO5" s="735"/>
      <c r="PWP5" s="735"/>
      <c r="PWQ5" s="735"/>
      <c r="PWR5" s="735"/>
      <c r="PWS5" s="735"/>
      <c r="PWT5" s="735"/>
      <c r="PWU5" s="735"/>
      <c r="PWV5" s="735"/>
      <c r="PWW5" s="735"/>
      <c r="PWX5" s="735"/>
      <c r="PWY5" s="735"/>
      <c r="PWZ5" s="735"/>
      <c r="PXA5" s="735"/>
      <c r="PXB5" s="735"/>
      <c r="PXC5" s="735"/>
      <c r="PXD5" s="735"/>
      <c r="PXE5" s="735"/>
      <c r="PXF5" s="735"/>
      <c r="PXG5" s="735"/>
      <c r="PXH5" s="735"/>
      <c r="PXI5" s="735"/>
      <c r="PXJ5" s="735"/>
      <c r="PXK5" s="735"/>
      <c r="PXL5" s="735"/>
      <c r="PXM5" s="735"/>
      <c r="PXN5" s="735"/>
      <c r="PXO5" s="735"/>
      <c r="PXP5" s="735"/>
      <c r="PXQ5" s="735"/>
      <c r="PXR5" s="735"/>
      <c r="PXS5" s="735"/>
      <c r="PXT5" s="735"/>
      <c r="PXU5" s="735"/>
      <c r="PXV5" s="735"/>
      <c r="PXW5" s="735"/>
      <c r="PXX5" s="735"/>
      <c r="PXY5" s="735"/>
      <c r="PXZ5" s="735"/>
      <c r="PYA5" s="735"/>
      <c r="PYB5" s="735"/>
      <c r="PYC5" s="735"/>
      <c r="PYD5" s="735"/>
      <c r="PYE5" s="735"/>
      <c r="PYF5" s="735"/>
      <c r="PYG5" s="735"/>
      <c r="PYH5" s="735"/>
      <c r="PYI5" s="735"/>
      <c r="PYJ5" s="735"/>
      <c r="PYK5" s="735"/>
      <c r="PYL5" s="735"/>
      <c r="PYM5" s="735"/>
      <c r="PYN5" s="735"/>
      <c r="PYO5" s="735"/>
      <c r="PYP5" s="735"/>
      <c r="PYQ5" s="735"/>
      <c r="PYR5" s="735"/>
      <c r="PYS5" s="735"/>
      <c r="PYT5" s="735"/>
      <c r="PYU5" s="735"/>
      <c r="PYV5" s="735"/>
      <c r="PYW5" s="735"/>
      <c r="PYX5" s="735"/>
      <c r="PYY5" s="735"/>
      <c r="PYZ5" s="735"/>
      <c r="PZA5" s="735"/>
      <c r="PZB5" s="735"/>
      <c r="PZC5" s="735"/>
      <c r="PZD5" s="735"/>
      <c r="PZE5" s="735"/>
      <c r="PZF5" s="735"/>
      <c r="PZG5" s="735"/>
      <c r="PZH5" s="735"/>
      <c r="PZI5" s="735"/>
      <c r="PZJ5" s="735"/>
      <c r="PZK5" s="735"/>
      <c r="PZL5" s="735"/>
      <c r="PZM5" s="735"/>
      <c r="PZN5" s="735"/>
      <c r="PZO5" s="735"/>
      <c r="PZP5" s="735"/>
      <c r="PZQ5" s="735"/>
      <c r="PZR5" s="735"/>
      <c r="PZS5" s="735"/>
      <c r="PZT5" s="735"/>
      <c r="PZU5" s="735"/>
      <c r="PZV5" s="735"/>
      <c r="PZW5" s="735"/>
      <c r="PZX5" s="735"/>
      <c r="PZY5" s="735"/>
      <c r="PZZ5" s="735"/>
      <c r="QAA5" s="735"/>
      <c r="QAB5" s="735"/>
      <c r="QAC5" s="735"/>
      <c r="QAD5" s="735"/>
      <c r="QAE5" s="735"/>
      <c r="QAF5" s="735"/>
      <c r="QAG5" s="735"/>
      <c r="QAH5" s="735"/>
      <c r="QAI5" s="735"/>
      <c r="QAJ5" s="735"/>
      <c r="QAK5" s="735"/>
      <c r="QAL5" s="735"/>
      <c r="QAM5" s="735"/>
      <c r="QAN5" s="735"/>
      <c r="QAO5" s="735"/>
      <c r="QAP5" s="735"/>
      <c r="QAQ5" s="735"/>
      <c r="QAR5" s="735"/>
      <c r="QAS5" s="735"/>
      <c r="QAT5" s="735"/>
      <c r="QAU5" s="735"/>
      <c r="QAV5" s="735"/>
      <c r="QAW5" s="735"/>
      <c r="QAX5" s="735"/>
      <c r="QAY5" s="735"/>
      <c r="QAZ5" s="735"/>
      <c r="QBA5" s="735"/>
      <c r="QBB5" s="735"/>
      <c r="QBC5" s="735"/>
      <c r="QBD5" s="735"/>
      <c r="QBE5" s="735"/>
      <c r="QBF5" s="735"/>
      <c r="QBG5" s="735"/>
      <c r="QBH5" s="735"/>
      <c r="QBI5" s="735"/>
      <c r="QBJ5" s="735"/>
      <c r="QBK5" s="735"/>
      <c r="QBL5" s="735"/>
      <c r="QBM5" s="735"/>
      <c r="QBN5" s="735"/>
      <c r="QBO5" s="735"/>
      <c r="QBP5" s="735"/>
      <c r="QBQ5" s="735"/>
      <c r="QBR5" s="735"/>
      <c r="QBS5" s="735"/>
      <c r="QBT5" s="735"/>
      <c r="QBU5" s="735"/>
      <c r="QBV5" s="735"/>
      <c r="QBW5" s="735"/>
      <c r="QBX5" s="735"/>
      <c r="QBY5" s="735"/>
      <c r="QBZ5" s="735"/>
      <c r="QCA5" s="735"/>
      <c r="QCB5" s="735"/>
      <c r="QCC5" s="735"/>
      <c r="QCD5" s="735"/>
      <c r="QCE5" s="735"/>
      <c r="QCF5" s="735"/>
      <c r="QCG5" s="735"/>
      <c r="QCH5" s="735"/>
      <c r="QCI5" s="735"/>
      <c r="QCJ5" s="735"/>
      <c r="QCK5" s="735"/>
      <c r="QCL5" s="735"/>
      <c r="QCM5" s="735"/>
      <c r="QCN5" s="735"/>
      <c r="QCO5" s="735"/>
      <c r="QCP5" s="735"/>
      <c r="QCQ5" s="735"/>
      <c r="QCR5" s="735"/>
      <c r="QCS5" s="735"/>
      <c r="QCT5" s="735"/>
      <c r="QCU5" s="735"/>
      <c r="QCV5" s="735"/>
      <c r="QCW5" s="735"/>
      <c r="QCX5" s="735"/>
      <c r="QCY5" s="735"/>
      <c r="QCZ5" s="735"/>
      <c r="QDA5" s="735"/>
      <c r="QDB5" s="735"/>
      <c r="QDC5" s="735"/>
      <c r="QDD5" s="735"/>
      <c r="QDE5" s="735"/>
      <c r="QDF5" s="735"/>
      <c r="QDG5" s="735"/>
      <c r="QDH5" s="735"/>
      <c r="QDI5" s="735"/>
      <c r="QDJ5" s="735"/>
      <c r="QDK5" s="735"/>
      <c r="QDL5" s="735"/>
      <c r="QDM5" s="735"/>
      <c r="QDN5" s="735"/>
      <c r="QDO5" s="735"/>
      <c r="QDP5" s="735"/>
      <c r="QDQ5" s="735"/>
      <c r="QDR5" s="735"/>
      <c r="QDS5" s="735"/>
      <c r="QDT5" s="735"/>
      <c r="QDU5" s="735"/>
      <c r="QDV5" s="735"/>
      <c r="QDW5" s="735"/>
      <c r="QDX5" s="735"/>
      <c r="QDY5" s="735"/>
      <c r="QDZ5" s="735"/>
      <c r="QEA5" s="735"/>
      <c r="QEB5" s="735"/>
      <c r="QEC5" s="735"/>
      <c r="QED5" s="735"/>
      <c r="QEE5" s="735"/>
      <c r="QEF5" s="735"/>
      <c r="QEG5" s="735"/>
      <c r="QEH5" s="735"/>
      <c r="QEI5" s="735"/>
      <c r="QEJ5" s="735"/>
      <c r="QEK5" s="735"/>
      <c r="QEL5" s="735"/>
      <c r="QEM5" s="735"/>
      <c r="QEN5" s="735"/>
      <c r="QEO5" s="735"/>
      <c r="QEP5" s="735"/>
      <c r="QEQ5" s="735"/>
      <c r="QER5" s="735"/>
      <c r="QES5" s="735"/>
      <c r="QET5" s="735"/>
      <c r="QEU5" s="735"/>
      <c r="QEV5" s="735"/>
      <c r="QEW5" s="735"/>
      <c r="QEX5" s="735"/>
      <c r="QEY5" s="735"/>
      <c r="QEZ5" s="735"/>
      <c r="QFA5" s="735"/>
      <c r="QFB5" s="735"/>
      <c r="QFC5" s="735"/>
      <c r="QFD5" s="735"/>
      <c r="QFE5" s="735"/>
      <c r="QFF5" s="735"/>
      <c r="QFG5" s="735"/>
      <c r="QFH5" s="735"/>
      <c r="QFI5" s="735"/>
      <c r="QFJ5" s="735"/>
      <c r="QFK5" s="735"/>
      <c r="QFL5" s="735"/>
      <c r="QFM5" s="735"/>
      <c r="QFN5" s="735"/>
      <c r="QFO5" s="735"/>
      <c r="QFP5" s="735"/>
      <c r="QFQ5" s="735"/>
      <c r="QFR5" s="735"/>
      <c r="QFS5" s="735"/>
      <c r="QFT5" s="735"/>
      <c r="QFU5" s="735"/>
      <c r="QFV5" s="735"/>
      <c r="QFW5" s="735"/>
      <c r="QFX5" s="735"/>
      <c r="QFY5" s="735"/>
      <c r="QFZ5" s="735"/>
      <c r="QGA5" s="735"/>
      <c r="QGB5" s="735"/>
      <c r="QGC5" s="735"/>
      <c r="QGD5" s="735"/>
      <c r="QGE5" s="735"/>
      <c r="QGF5" s="735"/>
      <c r="QGG5" s="735"/>
      <c r="QGH5" s="735"/>
      <c r="QGI5" s="735"/>
      <c r="QGJ5" s="735"/>
      <c r="QGK5" s="735"/>
      <c r="QGL5" s="735"/>
      <c r="QGM5" s="735"/>
      <c r="QGN5" s="735"/>
      <c r="QGO5" s="735"/>
      <c r="QGP5" s="735"/>
      <c r="QGQ5" s="735"/>
      <c r="QGR5" s="735"/>
      <c r="QGS5" s="735"/>
      <c r="QGT5" s="735"/>
      <c r="QGU5" s="735"/>
      <c r="QGV5" s="735"/>
      <c r="QGW5" s="735"/>
      <c r="QGX5" s="735"/>
      <c r="QGY5" s="735"/>
      <c r="QGZ5" s="735"/>
      <c r="QHA5" s="735"/>
      <c r="QHB5" s="735"/>
      <c r="QHC5" s="735"/>
      <c r="QHD5" s="735"/>
      <c r="QHE5" s="735"/>
      <c r="QHF5" s="735"/>
      <c r="QHG5" s="735"/>
      <c r="QHH5" s="735"/>
      <c r="QHI5" s="735"/>
      <c r="QHJ5" s="735"/>
      <c r="QHK5" s="735"/>
      <c r="QHL5" s="735"/>
      <c r="QHM5" s="735"/>
      <c r="QHN5" s="735"/>
      <c r="QHO5" s="735"/>
      <c r="QHP5" s="735"/>
      <c r="QHQ5" s="735"/>
      <c r="QHR5" s="735"/>
      <c r="QHS5" s="735"/>
      <c r="QHT5" s="735"/>
      <c r="QHU5" s="735"/>
      <c r="QHV5" s="735"/>
      <c r="QHW5" s="735"/>
      <c r="QHX5" s="735"/>
      <c r="QHY5" s="735"/>
      <c r="QHZ5" s="735"/>
      <c r="QIA5" s="735"/>
      <c r="QIB5" s="735"/>
      <c r="QIC5" s="735"/>
      <c r="QID5" s="735"/>
      <c r="QIE5" s="735"/>
      <c r="QIF5" s="735"/>
      <c r="QIG5" s="735"/>
      <c r="QIH5" s="735"/>
      <c r="QII5" s="735"/>
      <c r="QIJ5" s="735"/>
      <c r="QIK5" s="735"/>
      <c r="QIL5" s="735"/>
      <c r="QIM5" s="735"/>
      <c r="QIN5" s="735"/>
      <c r="QIO5" s="735"/>
      <c r="QIP5" s="735"/>
      <c r="QIQ5" s="735"/>
      <c r="QIR5" s="735"/>
      <c r="QIS5" s="735"/>
      <c r="QIT5" s="735"/>
      <c r="QIU5" s="735"/>
      <c r="QIV5" s="735"/>
      <c r="QIW5" s="735"/>
      <c r="QIX5" s="735"/>
      <c r="QIY5" s="735"/>
      <c r="QIZ5" s="735"/>
      <c r="QJA5" s="735"/>
      <c r="QJB5" s="735"/>
      <c r="QJC5" s="735"/>
      <c r="QJD5" s="735"/>
      <c r="QJE5" s="735"/>
      <c r="QJF5" s="735"/>
      <c r="QJG5" s="735"/>
      <c r="QJH5" s="735"/>
      <c r="QJI5" s="735"/>
      <c r="QJJ5" s="735"/>
      <c r="QJK5" s="735"/>
      <c r="QJL5" s="735"/>
      <c r="QJM5" s="735"/>
      <c r="QJN5" s="735"/>
      <c r="QJO5" s="735"/>
      <c r="QJP5" s="735"/>
      <c r="QJQ5" s="735"/>
      <c r="QJR5" s="735"/>
      <c r="QJS5" s="735"/>
      <c r="QJT5" s="735"/>
      <c r="QJU5" s="735"/>
      <c r="QJV5" s="735"/>
      <c r="QJW5" s="735"/>
      <c r="QJX5" s="735"/>
      <c r="QJY5" s="735"/>
      <c r="QJZ5" s="735"/>
      <c r="QKA5" s="735"/>
      <c r="QKB5" s="735"/>
      <c r="QKC5" s="735"/>
      <c r="QKD5" s="735"/>
      <c r="QKE5" s="735"/>
      <c r="QKF5" s="735"/>
      <c r="QKG5" s="735"/>
      <c r="QKH5" s="735"/>
      <c r="QKI5" s="735"/>
      <c r="QKJ5" s="735"/>
      <c r="QKK5" s="735"/>
      <c r="QKL5" s="735"/>
      <c r="QKM5" s="735"/>
      <c r="QKN5" s="735"/>
      <c r="QKO5" s="735"/>
      <c r="QKP5" s="735"/>
      <c r="QKQ5" s="735"/>
      <c r="QKR5" s="735"/>
      <c r="QKS5" s="735"/>
      <c r="QKT5" s="735"/>
      <c r="QKU5" s="735"/>
      <c r="QKV5" s="735"/>
      <c r="QKW5" s="735"/>
      <c r="QKX5" s="735"/>
      <c r="QKY5" s="735"/>
      <c r="QKZ5" s="735"/>
      <c r="QLA5" s="735"/>
      <c r="QLB5" s="735"/>
      <c r="QLC5" s="735"/>
      <c r="QLD5" s="735"/>
      <c r="QLE5" s="735"/>
      <c r="QLF5" s="735"/>
      <c r="QLG5" s="735"/>
      <c r="QLH5" s="735"/>
      <c r="QLI5" s="735"/>
      <c r="QLJ5" s="735"/>
      <c r="QLK5" s="735"/>
      <c r="QLL5" s="735"/>
      <c r="QLM5" s="735"/>
      <c r="QLN5" s="735"/>
      <c r="QLO5" s="735"/>
      <c r="QLP5" s="735"/>
      <c r="QLQ5" s="735"/>
      <c r="QLR5" s="735"/>
      <c r="QLS5" s="735"/>
      <c r="QLT5" s="735"/>
      <c r="QLU5" s="735"/>
      <c r="QLV5" s="735"/>
      <c r="QLW5" s="735"/>
      <c r="QLX5" s="735"/>
      <c r="QLY5" s="735"/>
      <c r="QLZ5" s="735"/>
      <c r="QMA5" s="735"/>
      <c r="QMB5" s="735"/>
      <c r="QMC5" s="735"/>
      <c r="QMD5" s="735"/>
      <c r="QME5" s="735"/>
      <c r="QMF5" s="735"/>
      <c r="QMG5" s="735"/>
      <c r="QMH5" s="735"/>
      <c r="QMI5" s="735"/>
      <c r="QMJ5" s="735"/>
      <c r="QMK5" s="735"/>
      <c r="QML5" s="735"/>
      <c r="QMM5" s="735"/>
      <c r="QMN5" s="735"/>
      <c r="QMO5" s="735"/>
      <c r="QMP5" s="735"/>
      <c r="QMQ5" s="735"/>
      <c r="QMR5" s="735"/>
      <c r="QMS5" s="735"/>
      <c r="QMT5" s="735"/>
      <c r="QMU5" s="735"/>
      <c r="QMV5" s="735"/>
      <c r="QMW5" s="735"/>
      <c r="QMX5" s="735"/>
      <c r="QMY5" s="735"/>
      <c r="QMZ5" s="735"/>
      <c r="QNA5" s="735"/>
      <c r="QNB5" s="735"/>
      <c r="QNC5" s="735"/>
      <c r="QND5" s="735"/>
      <c r="QNE5" s="735"/>
      <c r="QNF5" s="735"/>
      <c r="QNG5" s="735"/>
      <c r="QNH5" s="735"/>
      <c r="QNI5" s="735"/>
      <c r="QNJ5" s="735"/>
      <c r="QNK5" s="735"/>
      <c r="QNL5" s="735"/>
      <c r="QNM5" s="735"/>
      <c r="QNN5" s="735"/>
      <c r="QNO5" s="735"/>
      <c r="QNP5" s="735"/>
      <c r="QNQ5" s="735"/>
      <c r="QNR5" s="735"/>
      <c r="QNS5" s="735"/>
      <c r="QNT5" s="735"/>
      <c r="QNU5" s="735"/>
      <c r="QNV5" s="735"/>
      <c r="QNW5" s="735"/>
      <c r="QNX5" s="735"/>
      <c r="QNY5" s="735"/>
      <c r="QNZ5" s="735"/>
      <c r="QOA5" s="735"/>
      <c r="QOB5" s="735"/>
      <c r="QOC5" s="735"/>
      <c r="QOD5" s="735"/>
      <c r="QOE5" s="735"/>
      <c r="QOF5" s="735"/>
      <c r="QOG5" s="735"/>
      <c r="QOH5" s="735"/>
      <c r="QOI5" s="735"/>
      <c r="QOJ5" s="735"/>
      <c r="QOK5" s="735"/>
      <c r="QOL5" s="735"/>
      <c r="QOM5" s="735"/>
      <c r="QON5" s="735"/>
      <c r="QOO5" s="735"/>
      <c r="QOP5" s="735"/>
      <c r="QOQ5" s="735"/>
      <c r="QOR5" s="735"/>
      <c r="QOS5" s="735"/>
      <c r="QOT5" s="735"/>
      <c r="QOU5" s="735"/>
      <c r="QOV5" s="735"/>
      <c r="QOW5" s="735"/>
      <c r="QOX5" s="735"/>
      <c r="QOY5" s="735"/>
      <c r="QOZ5" s="735"/>
      <c r="QPA5" s="735"/>
      <c r="QPB5" s="735"/>
      <c r="QPC5" s="735"/>
      <c r="QPD5" s="735"/>
      <c r="QPE5" s="735"/>
      <c r="QPF5" s="735"/>
      <c r="QPG5" s="735"/>
      <c r="QPH5" s="735"/>
      <c r="QPI5" s="735"/>
      <c r="QPJ5" s="735"/>
      <c r="QPK5" s="735"/>
      <c r="QPL5" s="735"/>
      <c r="QPM5" s="735"/>
      <c r="QPN5" s="735"/>
      <c r="QPO5" s="735"/>
      <c r="QPP5" s="735"/>
      <c r="QPQ5" s="735"/>
      <c r="QPR5" s="735"/>
      <c r="QPS5" s="735"/>
      <c r="QPT5" s="735"/>
      <c r="QPU5" s="735"/>
      <c r="QPV5" s="735"/>
      <c r="QPW5" s="735"/>
      <c r="QPX5" s="735"/>
      <c r="QPY5" s="735"/>
      <c r="QPZ5" s="735"/>
      <c r="QQA5" s="735"/>
      <c r="QQB5" s="735"/>
      <c r="QQC5" s="735"/>
      <c r="QQD5" s="735"/>
      <c r="QQE5" s="735"/>
      <c r="QQF5" s="735"/>
      <c r="QQG5" s="735"/>
      <c r="QQH5" s="735"/>
      <c r="QQI5" s="735"/>
      <c r="QQJ5" s="735"/>
      <c r="QQK5" s="735"/>
      <c r="QQL5" s="735"/>
      <c r="QQM5" s="735"/>
      <c r="QQN5" s="735"/>
      <c r="QQO5" s="735"/>
      <c r="QQP5" s="735"/>
      <c r="QQQ5" s="735"/>
      <c r="QQR5" s="735"/>
      <c r="QQS5" s="735"/>
      <c r="QQT5" s="735"/>
      <c r="QQU5" s="735"/>
      <c r="QQV5" s="735"/>
      <c r="QQW5" s="735"/>
      <c r="QQX5" s="735"/>
      <c r="QQY5" s="735"/>
      <c r="QQZ5" s="735"/>
      <c r="QRA5" s="735"/>
      <c r="QRB5" s="735"/>
      <c r="QRC5" s="735"/>
      <c r="QRD5" s="735"/>
      <c r="QRE5" s="735"/>
      <c r="QRF5" s="735"/>
      <c r="QRG5" s="735"/>
      <c r="QRH5" s="735"/>
      <c r="QRI5" s="735"/>
      <c r="QRJ5" s="735"/>
      <c r="QRK5" s="735"/>
      <c r="QRL5" s="735"/>
      <c r="QRM5" s="735"/>
      <c r="QRN5" s="735"/>
      <c r="QRO5" s="735"/>
      <c r="QRP5" s="735"/>
      <c r="QRQ5" s="735"/>
      <c r="QRR5" s="735"/>
      <c r="QRS5" s="735"/>
      <c r="QRT5" s="735"/>
      <c r="QRU5" s="735"/>
      <c r="QRV5" s="735"/>
      <c r="QRW5" s="735"/>
      <c r="QRX5" s="735"/>
      <c r="QRY5" s="735"/>
      <c r="QRZ5" s="735"/>
      <c r="QSA5" s="735"/>
      <c r="QSB5" s="735"/>
      <c r="QSC5" s="735"/>
      <c r="QSD5" s="735"/>
      <c r="QSE5" s="735"/>
      <c r="QSF5" s="735"/>
      <c r="QSG5" s="735"/>
      <c r="QSH5" s="735"/>
      <c r="QSI5" s="735"/>
      <c r="QSJ5" s="735"/>
      <c r="QSK5" s="735"/>
      <c r="QSL5" s="735"/>
      <c r="QSM5" s="735"/>
      <c r="QSN5" s="735"/>
      <c r="QSO5" s="735"/>
      <c r="QSP5" s="735"/>
      <c r="QSQ5" s="735"/>
      <c r="QSR5" s="735"/>
      <c r="QSS5" s="735"/>
      <c r="QST5" s="735"/>
      <c r="QSU5" s="735"/>
      <c r="QSV5" s="735"/>
      <c r="QSW5" s="735"/>
      <c r="QSX5" s="735"/>
      <c r="QSY5" s="735"/>
      <c r="QSZ5" s="735"/>
      <c r="QTA5" s="735"/>
      <c r="QTB5" s="735"/>
      <c r="QTC5" s="735"/>
      <c r="QTD5" s="735"/>
      <c r="QTE5" s="735"/>
      <c r="QTF5" s="735"/>
      <c r="QTG5" s="735"/>
      <c r="QTH5" s="735"/>
      <c r="QTI5" s="735"/>
      <c r="QTJ5" s="735"/>
      <c r="QTK5" s="735"/>
      <c r="QTL5" s="735"/>
      <c r="QTM5" s="735"/>
      <c r="QTN5" s="735"/>
      <c r="QTO5" s="735"/>
      <c r="QTP5" s="735"/>
      <c r="QTQ5" s="735"/>
      <c r="QTR5" s="735"/>
      <c r="QTS5" s="735"/>
      <c r="QTT5" s="735"/>
      <c r="QTU5" s="735"/>
      <c r="QTV5" s="735"/>
      <c r="QTW5" s="735"/>
      <c r="QTX5" s="735"/>
      <c r="QTY5" s="735"/>
      <c r="QTZ5" s="735"/>
      <c r="QUA5" s="735"/>
      <c r="QUB5" s="735"/>
      <c r="QUC5" s="735"/>
      <c r="QUD5" s="735"/>
      <c r="QUE5" s="735"/>
      <c r="QUF5" s="735"/>
      <c r="QUG5" s="735"/>
      <c r="QUH5" s="735"/>
      <c r="QUI5" s="735"/>
      <c r="QUJ5" s="735"/>
      <c r="QUK5" s="735"/>
      <c r="QUL5" s="735"/>
      <c r="QUM5" s="735"/>
      <c r="QUN5" s="735"/>
      <c r="QUO5" s="735"/>
      <c r="QUP5" s="735"/>
      <c r="QUQ5" s="735"/>
      <c r="QUR5" s="735"/>
      <c r="QUS5" s="735"/>
      <c r="QUT5" s="735"/>
      <c r="QUU5" s="735"/>
      <c r="QUV5" s="735"/>
      <c r="QUW5" s="735"/>
      <c r="QUX5" s="735"/>
      <c r="QUY5" s="735"/>
      <c r="QUZ5" s="735"/>
      <c r="QVA5" s="735"/>
      <c r="QVB5" s="735"/>
      <c r="QVC5" s="735"/>
      <c r="QVD5" s="735"/>
      <c r="QVE5" s="735"/>
      <c r="QVF5" s="735"/>
      <c r="QVG5" s="735"/>
      <c r="QVH5" s="735"/>
      <c r="QVI5" s="735"/>
      <c r="QVJ5" s="735"/>
      <c r="QVK5" s="735"/>
      <c r="QVL5" s="735"/>
      <c r="QVM5" s="735"/>
      <c r="QVN5" s="735"/>
      <c r="QVO5" s="735"/>
      <c r="QVP5" s="735"/>
      <c r="QVQ5" s="735"/>
      <c r="QVR5" s="735"/>
      <c r="QVS5" s="735"/>
      <c r="QVT5" s="735"/>
      <c r="QVU5" s="735"/>
      <c r="QVV5" s="735"/>
      <c r="QVW5" s="735"/>
      <c r="QVX5" s="735"/>
      <c r="QVY5" s="735"/>
      <c r="QVZ5" s="735"/>
      <c r="QWA5" s="735"/>
      <c r="QWB5" s="735"/>
      <c r="QWC5" s="735"/>
      <c r="QWD5" s="735"/>
      <c r="QWE5" s="735"/>
      <c r="QWF5" s="735"/>
      <c r="QWG5" s="735"/>
      <c r="QWH5" s="735"/>
      <c r="QWI5" s="735"/>
      <c r="QWJ5" s="735"/>
      <c r="QWK5" s="735"/>
      <c r="QWL5" s="735"/>
      <c r="QWM5" s="735"/>
      <c r="QWN5" s="735"/>
      <c r="QWO5" s="735"/>
      <c r="QWP5" s="735"/>
      <c r="QWQ5" s="735"/>
      <c r="QWR5" s="735"/>
      <c r="QWS5" s="735"/>
      <c r="QWT5" s="735"/>
      <c r="QWU5" s="735"/>
      <c r="QWV5" s="735"/>
      <c r="QWW5" s="735"/>
      <c r="QWX5" s="735"/>
      <c r="QWY5" s="735"/>
      <c r="QWZ5" s="735"/>
      <c r="QXA5" s="735"/>
      <c r="QXB5" s="735"/>
      <c r="QXC5" s="735"/>
      <c r="QXD5" s="735"/>
      <c r="QXE5" s="735"/>
      <c r="QXF5" s="735"/>
      <c r="QXG5" s="735"/>
      <c r="QXH5" s="735"/>
      <c r="QXI5" s="735"/>
      <c r="QXJ5" s="735"/>
      <c r="QXK5" s="735"/>
      <c r="QXL5" s="735"/>
      <c r="QXM5" s="735"/>
      <c r="QXN5" s="735"/>
      <c r="QXO5" s="735"/>
      <c r="QXP5" s="735"/>
      <c r="QXQ5" s="735"/>
      <c r="QXR5" s="735"/>
      <c r="QXS5" s="735"/>
      <c r="QXT5" s="735"/>
      <c r="QXU5" s="735"/>
      <c r="QXV5" s="735"/>
      <c r="QXW5" s="735"/>
      <c r="QXX5" s="735"/>
      <c r="QXY5" s="735"/>
      <c r="QXZ5" s="735"/>
      <c r="QYA5" s="735"/>
      <c r="QYB5" s="735"/>
      <c r="QYC5" s="735"/>
      <c r="QYD5" s="735"/>
      <c r="QYE5" s="735"/>
      <c r="QYF5" s="735"/>
      <c r="QYG5" s="735"/>
      <c r="QYH5" s="735"/>
      <c r="QYI5" s="735"/>
      <c r="QYJ5" s="735"/>
      <c r="QYK5" s="735"/>
      <c r="QYL5" s="735"/>
      <c r="QYM5" s="735"/>
      <c r="QYN5" s="735"/>
      <c r="QYO5" s="735"/>
      <c r="QYP5" s="735"/>
      <c r="QYQ5" s="735"/>
      <c r="QYR5" s="735"/>
      <c r="QYS5" s="735"/>
      <c r="QYT5" s="735"/>
      <c r="QYU5" s="735"/>
      <c r="QYV5" s="735"/>
      <c r="QYW5" s="735"/>
      <c r="QYX5" s="735"/>
      <c r="QYY5" s="735"/>
      <c r="QYZ5" s="735"/>
      <c r="QZA5" s="735"/>
      <c r="QZB5" s="735"/>
      <c r="QZC5" s="735"/>
      <c r="QZD5" s="735"/>
      <c r="QZE5" s="735"/>
      <c r="QZF5" s="735"/>
      <c r="QZG5" s="735"/>
      <c r="QZH5" s="735"/>
      <c r="QZI5" s="735"/>
      <c r="QZJ5" s="735"/>
      <c r="QZK5" s="735"/>
      <c r="QZL5" s="735"/>
      <c r="QZM5" s="735"/>
      <c r="QZN5" s="735"/>
      <c r="QZO5" s="735"/>
      <c r="QZP5" s="735"/>
      <c r="QZQ5" s="735"/>
      <c r="QZR5" s="735"/>
      <c r="QZS5" s="735"/>
      <c r="QZT5" s="735"/>
      <c r="QZU5" s="735"/>
      <c r="QZV5" s="735"/>
      <c r="QZW5" s="735"/>
      <c r="QZX5" s="735"/>
      <c r="QZY5" s="735"/>
      <c r="QZZ5" s="735"/>
      <c r="RAA5" s="735"/>
      <c r="RAB5" s="735"/>
      <c r="RAC5" s="735"/>
      <c r="RAD5" s="735"/>
      <c r="RAE5" s="735"/>
      <c r="RAF5" s="735"/>
      <c r="RAG5" s="735"/>
      <c r="RAH5" s="735"/>
      <c r="RAI5" s="735"/>
      <c r="RAJ5" s="735"/>
      <c r="RAK5" s="735"/>
      <c r="RAL5" s="735"/>
      <c r="RAM5" s="735"/>
      <c r="RAN5" s="735"/>
      <c r="RAO5" s="735"/>
      <c r="RAP5" s="735"/>
      <c r="RAQ5" s="735"/>
      <c r="RAR5" s="735"/>
      <c r="RAS5" s="735"/>
      <c r="RAT5" s="735"/>
      <c r="RAU5" s="735"/>
      <c r="RAV5" s="735"/>
      <c r="RAW5" s="735"/>
      <c r="RAX5" s="735"/>
      <c r="RAY5" s="735"/>
      <c r="RAZ5" s="735"/>
      <c r="RBA5" s="735"/>
      <c r="RBB5" s="735"/>
      <c r="RBC5" s="735"/>
      <c r="RBD5" s="735"/>
      <c r="RBE5" s="735"/>
      <c r="RBF5" s="735"/>
      <c r="RBG5" s="735"/>
      <c r="RBH5" s="735"/>
      <c r="RBI5" s="735"/>
      <c r="RBJ5" s="735"/>
      <c r="RBK5" s="735"/>
      <c r="RBL5" s="735"/>
      <c r="RBM5" s="735"/>
      <c r="RBN5" s="735"/>
      <c r="RBO5" s="735"/>
      <c r="RBP5" s="735"/>
      <c r="RBQ5" s="735"/>
      <c r="RBR5" s="735"/>
      <c r="RBS5" s="735"/>
      <c r="RBT5" s="735"/>
      <c r="RBU5" s="735"/>
      <c r="RBV5" s="735"/>
      <c r="RBW5" s="735"/>
      <c r="RBX5" s="735"/>
      <c r="RBY5" s="735"/>
      <c r="RBZ5" s="735"/>
      <c r="RCA5" s="735"/>
      <c r="RCB5" s="735"/>
      <c r="RCC5" s="735"/>
      <c r="RCD5" s="735"/>
      <c r="RCE5" s="735"/>
      <c r="RCF5" s="735"/>
      <c r="RCG5" s="735"/>
      <c r="RCH5" s="735"/>
      <c r="RCI5" s="735"/>
      <c r="RCJ5" s="735"/>
      <c r="RCK5" s="735"/>
      <c r="RCL5" s="735"/>
      <c r="RCM5" s="735"/>
      <c r="RCN5" s="735"/>
      <c r="RCO5" s="735"/>
      <c r="RCP5" s="735"/>
      <c r="RCQ5" s="735"/>
      <c r="RCR5" s="735"/>
      <c r="RCS5" s="735"/>
      <c r="RCT5" s="735"/>
      <c r="RCU5" s="735"/>
      <c r="RCV5" s="735"/>
      <c r="RCW5" s="735"/>
      <c r="RCX5" s="735"/>
      <c r="RCY5" s="735"/>
      <c r="RCZ5" s="735"/>
      <c r="RDA5" s="735"/>
      <c r="RDB5" s="735"/>
      <c r="RDC5" s="735"/>
      <c r="RDD5" s="735"/>
      <c r="RDE5" s="735"/>
      <c r="RDF5" s="735"/>
      <c r="RDG5" s="735"/>
      <c r="RDH5" s="735"/>
      <c r="RDI5" s="735"/>
      <c r="RDJ5" s="735"/>
      <c r="RDK5" s="735"/>
      <c r="RDL5" s="735"/>
      <c r="RDM5" s="735"/>
      <c r="RDN5" s="735"/>
      <c r="RDO5" s="735"/>
      <c r="RDP5" s="735"/>
      <c r="RDQ5" s="735"/>
      <c r="RDR5" s="735"/>
      <c r="RDS5" s="735"/>
      <c r="RDT5" s="735"/>
      <c r="RDU5" s="735"/>
      <c r="RDV5" s="735"/>
      <c r="RDW5" s="735"/>
      <c r="RDX5" s="735"/>
      <c r="RDY5" s="735"/>
      <c r="RDZ5" s="735"/>
      <c r="REA5" s="735"/>
      <c r="REB5" s="735"/>
      <c r="REC5" s="735"/>
      <c r="RED5" s="735"/>
      <c r="REE5" s="735"/>
      <c r="REF5" s="735"/>
      <c r="REG5" s="735"/>
      <c r="REH5" s="735"/>
      <c r="REI5" s="735"/>
      <c r="REJ5" s="735"/>
      <c r="REK5" s="735"/>
      <c r="REL5" s="735"/>
      <c r="REM5" s="735"/>
      <c r="REN5" s="735"/>
      <c r="REO5" s="735"/>
      <c r="REP5" s="735"/>
      <c r="REQ5" s="735"/>
      <c r="RER5" s="735"/>
      <c r="RES5" s="735"/>
      <c r="RET5" s="735"/>
      <c r="REU5" s="735"/>
      <c r="REV5" s="735"/>
      <c r="REW5" s="735"/>
      <c r="REX5" s="735"/>
      <c r="REY5" s="735"/>
      <c r="REZ5" s="735"/>
      <c r="RFA5" s="735"/>
      <c r="RFB5" s="735"/>
      <c r="RFC5" s="735"/>
      <c r="RFD5" s="735"/>
      <c r="RFE5" s="735"/>
      <c r="RFF5" s="735"/>
      <c r="RFG5" s="735"/>
      <c r="RFH5" s="735"/>
      <c r="RFI5" s="735"/>
      <c r="RFJ5" s="735"/>
      <c r="RFK5" s="735"/>
      <c r="RFL5" s="735"/>
      <c r="RFM5" s="735"/>
      <c r="RFN5" s="735"/>
      <c r="RFO5" s="735"/>
      <c r="RFP5" s="735"/>
      <c r="RFQ5" s="735"/>
      <c r="RFR5" s="735"/>
      <c r="RFS5" s="735"/>
      <c r="RFT5" s="735"/>
      <c r="RFU5" s="735"/>
      <c r="RFV5" s="735"/>
      <c r="RFW5" s="735"/>
      <c r="RFX5" s="735"/>
      <c r="RFY5" s="735"/>
      <c r="RFZ5" s="735"/>
      <c r="RGA5" s="735"/>
      <c r="RGB5" s="735"/>
      <c r="RGC5" s="735"/>
      <c r="RGD5" s="735"/>
      <c r="RGE5" s="735"/>
      <c r="RGF5" s="735"/>
      <c r="RGG5" s="735"/>
      <c r="RGH5" s="735"/>
      <c r="RGI5" s="735"/>
      <c r="RGJ5" s="735"/>
      <c r="RGK5" s="735"/>
      <c r="RGL5" s="735"/>
      <c r="RGM5" s="735"/>
      <c r="RGN5" s="735"/>
      <c r="RGO5" s="735"/>
      <c r="RGP5" s="735"/>
      <c r="RGQ5" s="735"/>
      <c r="RGR5" s="735"/>
      <c r="RGS5" s="735"/>
      <c r="RGT5" s="735"/>
      <c r="RGU5" s="735"/>
      <c r="RGV5" s="735"/>
      <c r="RGW5" s="735"/>
      <c r="RGX5" s="735"/>
      <c r="RGY5" s="735"/>
      <c r="RGZ5" s="735"/>
      <c r="RHA5" s="735"/>
      <c r="RHB5" s="735"/>
      <c r="RHC5" s="735"/>
      <c r="RHD5" s="735"/>
      <c r="RHE5" s="735"/>
      <c r="RHF5" s="735"/>
      <c r="RHG5" s="735"/>
      <c r="RHH5" s="735"/>
      <c r="RHI5" s="735"/>
      <c r="RHJ5" s="735"/>
      <c r="RHK5" s="735"/>
      <c r="RHL5" s="735"/>
      <c r="RHM5" s="735"/>
      <c r="RHN5" s="735"/>
      <c r="RHO5" s="735"/>
      <c r="RHP5" s="735"/>
      <c r="RHQ5" s="735"/>
      <c r="RHR5" s="735"/>
      <c r="RHS5" s="735"/>
      <c r="RHT5" s="735"/>
      <c r="RHU5" s="735"/>
      <c r="RHV5" s="735"/>
      <c r="RHW5" s="735"/>
      <c r="RHX5" s="735"/>
      <c r="RHY5" s="735"/>
      <c r="RHZ5" s="735"/>
      <c r="RIA5" s="735"/>
      <c r="RIB5" s="735"/>
      <c r="RIC5" s="735"/>
      <c r="RID5" s="735"/>
      <c r="RIE5" s="735"/>
      <c r="RIF5" s="735"/>
      <c r="RIG5" s="735"/>
      <c r="RIH5" s="735"/>
      <c r="RII5" s="735"/>
      <c r="RIJ5" s="735"/>
      <c r="RIK5" s="735"/>
      <c r="RIL5" s="735"/>
      <c r="RIM5" s="735"/>
      <c r="RIN5" s="735"/>
      <c r="RIO5" s="735"/>
      <c r="RIP5" s="735"/>
      <c r="RIQ5" s="735"/>
      <c r="RIR5" s="735"/>
      <c r="RIS5" s="735"/>
      <c r="RIT5" s="735"/>
      <c r="RIU5" s="735"/>
      <c r="RIV5" s="735"/>
      <c r="RIW5" s="735"/>
      <c r="RIX5" s="735"/>
      <c r="RIY5" s="735"/>
      <c r="RIZ5" s="735"/>
      <c r="RJA5" s="735"/>
      <c r="RJB5" s="735"/>
      <c r="RJC5" s="735"/>
      <c r="RJD5" s="735"/>
      <c r="RJE5" s="735"/>
      <c r="RJF5" s="735"/>
      <c r="RJG5" s="735"/>
      <c r="RJH5" s="735"/>
      <c r="RJI5" s="735"/>
      <c r="RJJ5" s="735"/>
      <c r="RJK5" s="735"/>
      <c r="RJL5" s="735"/>
      <c r="RJM5" s="735"/>
      <c r="RJN5" s="735"/>
      <c r="RJO5" s="735"/>
      <c r="RJP5" s="735"/>
      <c r="RJQ5" s="735"/>
      <c r="RJR5" s="735"/>
      <c r="RJS5" s="735"/>
      <c r="RJT5" s="735"/>
      <c r="RJU5" s="735"/>
      <c r="RJV5" s="735"/>
      <c r="RJW5" s="735"/>
      <c r="RJX5" s="735"/>
      <c r="RJY5" s="735"/>
      <c r="RJZ5" s="735"/>
      <c r="RKA5" s="735"/>
      <c r="RKB5" s="735"/>
      <c r="RKC5" s="735"/>
      <c r="RKD5" s="735"/>
      <c r="RKE5" s="735"/>
      <c r="RKF5" s="735"/>
      <c r="RKG5" s="735"/>
      <c r="RKH5" s="735"/>
      <c r="RKI5" s="735"/>
      <c r="RKJ5" s="735"/>
      <c r="RKK5" s="735"/>
      <c r="RKL5" s="735"/>
      <c r="RKM5" s="735"/>
      <c r="RKN5" s="735"/>
      <c r="RKO5" s="735"/>
      <c r="RKP5" s="735"/>
      <c r="RKQ5" s="735"/>
      <c r="RKR5" s="735"/>
      <c r="RKS5" s="735"/>
      <c r="RKT5" s="735"/>
      <c r="RKU5" s="735"/>
      <c r="RKV5" s="735"/>
      <c r="RKW5" s="735"/>
      <c r="RKX5" s="735"/>
      <c r="RKY5" s="735"/>
      <c r="RKZ5" s="735"/>
      <c r="RLA5" s="735"/>
      <c r="RLB5" s="735"/>
      <c r="RLC5" s="735"/>
      <c r="RLD5" s="735"/>
      <c r="RLE5" s="735"/>
      <c r="RLF5" s="735"/>
      <c r="RLG5" s="735"/>
      <c r="RLH5" s="735"/>
      <c r="RLI5" s="735"/>
      <c r="RLJ5" s="735"/>
      <c r="RLK5" s="735"/>
      <c r="RLL5" s="735"/>
      <c r="RLM5" s="735"/>
      <c r="RLN5" s="735"/>
      <c r="RLO5" s="735"/>
      <c r="RLP5" s="735"/>
      <c r="RLQ5" s="735"/>
      <c r="RLR5" s="735"/>
      <c r="RLS5" s="735"/>
      <c r="RLT5" s="735"/>
      <c r="RLU5" s="735"/>
      <c r="RLV5" s="735"/>
      <c r="RLW5" s="735"/>
      <c r="RLX5" s="735"/>
      <c r="RLY5" s="735"/>
      <c r="RLZ5" s="735"/>
      <c r="RMA5" s="735"/>
      <c r="RMB5" s="735"/>
      <c r="RMC5" s="735"/>
      <c r="RMD5" s="735"/>
      <c r="RME5" s="735"/>
      <c r="RMF5" s="735"/>
      <c r="RMG5" s="735"/>
      <c r="RMH5" s="735"/>
      <c r="RMI5" s="735"/>
      <c r="RMJ5" s="735"/>
      <c r="RMK5" s="735"/>
      <c r="RML5" s="735"/>
      <c r="RMM5" s="735"/>
      <c r="RMN5" s="735"/>
      <c r="RMO5" s="735"/>
      <c r="RMP5" s="735"/>
      <c r="RMQ5" s="735"/>
      <c r="RMR5" s="735"/>
      <c r="RMS5" s="735"/>
      <c r="RMT5" s="735"/>
      <c r="RMU5" s="735"/>
      <c r="RMV5" s="735"/>
      <c r="RMW5" s="735"/>
      <c r="RMX5" s="735"/>
      <c r="RMY5" s="735"/>
      <c r="RMZ5" s="735"/>
      <c r="RNA5" s="735"/>
      <c r="RNB5" s="735"/>
      <c r="RNC5" s="735"/>
      <c r="RND5" s="735"/>
      <c r="RNE5" s="735"/>
      <c r="RNF5" s="735"/>
      <c r="RNG5" s="735"/>
      <c r="RNH5" s="735"/>
      <c r="RNI5" s="735"/>
      <c r="RNJ5" s="735"/>
      <c r="RNK5" s="735"/>
      <c r="RNL5" s="735"/>
      <c r="RNM5" s="735"/>
      <c r="RNN5" s="735"/>
      <c r="RNO5" s="735"/>
      <c r="RNP5" s="735"/>
      <c r="RNQ5" s="735"/>
      <c r="RNR5" s="735"/>
      <c r="RNS5" s="735"/>
      <c r="RNT5" s="735"/>
      <c r="RNU5" s="735"/>
      <c r="RNV5" s="735"/>
      <c r="RNW5" s="735"/>
      <c r="RNX5" s="735"/>
      <c r="RNY5" s="735"/>
      <c r="RNZ5" s="735"/>
      <c r="ROA5" s="735"/>
      <c r="ROB5" s="735"/>
      <c r="ROC5" s="735"/>
      <c r="ROD5" s="735"/>
      <c r="ROE5" s="735"/>
      <c r="ROF5" s="735"/>
      <c r="ROG5" s="735"/>
      <c r="ROH5" s="735"/>
      <c r="ROI5" s="735"/>
      <c r="ROJ5" s="735"/>
      <c r="ROK5" s="735"/>
      <c r="ROL5" s="735"/>
      <c r="ROM5" s="735"/>
      <c r="RON5" s="735"/>
      <c r="ROO5" s="735"/>
      <c r="ROP5" s="735"/>
      <c r="ROQ5" s="735"/>
      <c r="ROR5" s="735"/>
      <c r="ROS5" s="735"/>
      <c r="ROT5" s="735"/>
      <c r="ROU5" s="735"/>
      <c r="ROV5" s="735"/>
      <c r="ROW5" s="735"/>
      <c r="ROX5" s="735"/>
      <c r="ROY5" s="735"/>
      <c r="ROZ5" s="735"/>
      <c r="RPA5" s="735"/>
      <c r="RPB5" s="735"/>
      <c r="RPC5" s="735"/>
      <c r="RPD5" s="735"/>
      <c r="RPE5" s="735"/>
      <c r="RPF5" s="735"/>
      <c r="RPG5" s="735"/>
      <c r="RPH5" s="735"/>
      <c r="RPI5" s="735"/>
      <c r="RPJ5" s="735"/>
      <c r="RPK5" s="735"/>
      <c r="RPL5" s="735"/>
      <c r="RPM5" s="735"/>
      <c r="RPN5" s="735"/>
      <c r="RPO5" s="735"/>
      <c r="RPP5" s="735"/>
      <c r="RPQ5" s="735"/>
      <c r="RPR5" s="735"/>
      <c r="RPS5" s="735"/>
      <c r="RPT5" s="735"/>
      <c r="RPU5" s="735"/>
      <c r="RPV5" s="735"/>
      <c r="RPW5" s="735"/>
      <c r="RPX5" s="735"/>
      <c r="RPY5" s="735"/>
      <c r="RPZ5" s="735"/>
      <c r="RQA5" s="735"/>
      <c r="RQB5" s="735"/>
      <c r="RQC5" s="735"/>
      <c r="RQD5" s="735"/>
      <c r="RQE5" s="735"/>
      <c r="RQF5" s="735"/>
      <c r="RQG5" s="735"/>
      <c r="RQH5" s="735"/>
      <c r="RQI5" s="735"/>
      <c r="RQJ5" s="735"/>
      <c r="RQK5" s="735"/>
      <c r="RQL5" s="735"/>
      <c r="RQM5" s="735"/>
      <c r="RQN5" s="735"/>
      <c r="RQO5" s="735"/>
      <c r="RQP5" s="735"/>
      <c r="RQQ5" s="735"/>
      <c r="RQR5" s="735"/>
      <c r="RQS5" s="735"/>
      <c r="RQT5" s="735"/>
      <c r="RQU5" s="735"/>
      <c r="RQV5" s="735"/>
      <c r="RQW5" s="735"/>
      <c r="RQX5" s="735"/>
      <c r="RQY5" s="735"/>
      <c r="RQZ5" s="735"/>
      <c r="RRA5" s="735"/>
      <c r="RRB5" s="735"/>
      <c r="RRC5" s="735"/>
      <c r="RRD5" s="735"/>
      <c r="RRE5" s="735"/>
      <c r="RRF5" s="735"/>
      <c r="RRG5" s="735"/>
      <c r="RRH5" s="735"/>
      <c r="RRI5" s="735"/>
      <c r="RRJ5" s="735"/>
      <c r="RRK5" s="735"/>
      <c r="RRL5" s="735"/>
      <c r="RRM5" s="735"/>
      <c r="RRN5" s="735"/>
      <c r="RRO5" s="735"/>
      <c r="RRP5" s="735"/>
      <c r="RRQ5" s="735"/>
      <c r="RRR5" s="735"/>
      <c r="RRS5" s="735"/>
      <c r="RRT5" s="735"/>
      <c r="RRU5" s="735"/>
      <c r="RRV5" s="735"/>
      <c r="RRW5" s="735"/>
      <c r="RRX5" s="735"/>
      <c r="RRY5" s="735"/>
      <c r="RRZ5" s="735"/>
      <c r="RSA5" s="735"/>
      <c r="RSB5" s="735"/>
      <c r="RSC5" s="735"/>
      <c r="RSD5" s="735"/>
      <c r="RSE5" s="735"/>
      <c r="RSF5" s="735"/>
      <c r="RSG5" s="735"/>
      <c r="RSH5" s="735"/>
      <c r="RSI5" s="735"/>
      <c r="RSJ5" s="735"/>
      <c r="RSK5" s="735"/>
      <c r="RSL5" s="735"/>
      <c r="RSM5" s="735"/>
      <c r="RSN5" s="735"/>
      <c r="RSO5" s="735"/>
      <c r="RSP5" s="735"/>
      <c r="RSQ5" s="735"/>
      <c r="RSR5" s="735"/>
      <c r="RSS5" s="735"/>
      <c r="RST5" s="735"/>
      <c r="RSU5" s="735"/>
      <c r="RSV5" s="735"/>
      <c r="RSW5" s="735"/>
      <c r="RSX5" s="735"/>
      <c r="RSY5" s="735"/>
      <c r="RSZ5" s="735"/>
      <c r="RTA5" s="735"/>
      <c r="RTB5" s="735"/>
      <c r="RTC5" s="735"/>
      <c r="RTD5" s="735"/>
      <c r="RTE5" s="735"/>
      <c r="RTF5" s="735"/>
      <c r="RTG5" s="735"/>
      <c r="RTH5" s="735"/>
      <c r="RTI5" s="735"/>
      <c r="RTJ5" s="735"/>
      <c r="RTK5" s="735"/>
      <c r="RTL5" s="735"/>
      <c r="RTM5" s="735"/>
      <c r="RTN5" s="735"/>
      <c r="RTO5" s="735"/>
      <c r="RTP5" s="735"/>
      <c r="RTQ5" s="735"/>
      <c r="RTR5" s="735"/>
      <c r="RTS5" s="735"/>
      <c r="RTT5" s="735"/>
      <c r="RTU5" s="735"/>
      <c r="RTV5" s="735"/>
      <c r="RTW5" s="735"/>
      <c r="RTX5" s="735"/>
      <c r="RTY5" s="735"/>
      <c r="RTZ5" s="735"/>
      <c r="RUA5" s="735"/>
      <c r="RUB5" s="735"/>
      <c r="RUC5" s="735"/>
      <c r="RUD5" s="735"/>
      <c r="RUE5" s="735"/>
      <c r="RUF5" s="735"/>
      <c r="RUG5" s="735"/>
      <c r="RUH5" s="735"/>
      <c r="RUI5" s="735"/>
      <c r="RUJ5" s="735"/>
      <c r="RUK5" s="735"/>
      <c r="RUL5" s="735"/>
      <c r="RUM5" s="735"/>
      <c r="RUN5" s="735"/>
      <c r="RUO5" s="735"/>
      <c r="RUP5" s="735"/>
      <c r="RUQ5" s="735"/>
      <c r="RUR5" s="735"/>
      <c r="RUS5" s="735"/>
      <c r="RUT5" s="735"/>
      <c r="RUU5" s="735"/>
      <c r="RUV5" s="735"/>
      <c r="RUW5" s="735"/>
      <c r="RUX5" s="735"/>
      <c r="RUY5" s="735"/>
      <c r="RUZ5" s="735"/>
      <c r="RVA5" s="735"/>
      <c r="RVB5" s="735"/>
      <c r="RVC5" s="735"/>
      <c r="RVD5" s="735"/>
      <c r="RVE5" s="735"/>
      <c r="RVF5" s="735"/>
      <c r="RVG5" s="735"/>
      <c r="RVH5" s="735"/>
      <c r="RVI5" s="735"/>
      <c r="RVJ5" s="735"/>
      <c r="RVK5" s="735"/>
      <c r="RVL5" s="735"/>
      <c r="RVM5" s="735"/>
      <c r="RVN5" s="735"/>
      <c r="RVO5" s="735"/>
      <c r="RVP5" s="735"/>
      <c r="RVQ5" s="735"/>
      <c r="RVR5" s="735"/>
      <c r="RVS5" s="735"/>
      <c r="RVT5" s="735"/>
      <c r="RVU5" s="735"/>
      <c r="RVV5" s="735"/>
      <c r="RVW5" s="735"/>
      <c r="RVX5" s="735"/>
      <c r="RVY5" s="735"/>
      <c r="RVZ5" s="735"/>
      <c r="RWA5" s="735"/>
      <c r="RWB5" s="735"/>
      <c r="RWC5" s="735"/>
      <c r="RWD5" s="735"/>
      <c r="RWE5" s="735"/>
      <c r="RWF5" s="735"/>
      <c r="RWG5" s="735"/>
      <c r="RWH5" s="735"/>
      <c r="RWI5" s="735"/>
      <c r="RWJ5" s="735"/>
      <c r="RWK5" s="735"/>
      <c r="RWL5" s="735"/>
      <c r="RWM5" s="735"/>
      <c r="RWN5" s="735"/>
      <c r="RWO5" s="735"/>
      <c r="RWP5" s="735"/>
      <c r="RWQ5" s="735"/>
      <c r="RWR5" s="735"/>
      <c r="RWS5" s="735"/>
      <c r="RWT5" s="735"/>
      <c r="RWU5" s="735"/>
      <c r="RWV5" s="735"/>
      <c r="RWW5" s="735"/>
      <c r="RWX5" s="735"/>
      <c r="RWY5" s="735"/>
      <c r="RWZ5" s="735"/>
      <c r="RXA5" s="735"/>
      <c r="RXB5" s="735"/>
      <c r="RXC5" s="735"/>
      <c r="RXD5" s="735"/>
      <c r="RXE5" s="735"/>
      <c r="RXF5" s="735"/>
      <c r="RXG5" s="735"/>
      <c r="RXH5" s="735"/>
      <c r="RXI5" s="735"/>
      <c r="RXJ5" s="735"/>
      <c r="RXK5" s="735"/>
      <c r="RXL5" s="735"/>
      <c r="RXM5" s="735"/>
      <c r="RXN5" s="735"/>
      <c r="RXO5" s="735"/>
      <c r="RXP5" s="735"/>
      <c r="RXQ5" s="735"/>
      <c r="RXR5" s="735"/>
      <c r="RXS5" s="735"/>
      <c r="RXT5" s="735"/>
      <c r="RXU5" s="735"/>
      <c r="RXV5" s="735"/>
      <c r="RXW5" s="735"/>
      <c r="RXX5" s="735"/>
      <c r="RXY5" s="735"/>
      <c r="RXZ5" s="735"/>
      <c r="RYA5" s="735"/>
      <c r="RYB5" s="735"/>
      <c r="RYC5" s="735"/>
      <c r="RYD5" s="735"/>
      <c r="RYE5" s="735"/>
      <c r="RYF5" s="735"/>
      <c r="RYG5" s="735"/>
      <c r="RYH5" s="735"/>
      <c r="RYI5" s="735"/>
      <c r="RYJ5" s="735"/>
      <c r="RYK5" s="735"/>
      <c r="RYL5" s="735"/>
      <c r="RYM5" s="735"/>
      <c r="RYN5" s="735"/>
      <c r="RYO5" s="735"/>
      <c r="RYP5" s="735"/>
      <c r="RYQ5" s="735"/>
      <c r="RYR5" s="735"/>
      <c r="RYS5" s="735"/>
      <c r="RYT5" s="735"/>
      <c r="RYU5" s="735"/>
      <c r="RYV5" s="735"/>
      <c r="RYW5" s="735"/>
      <c r="RYX5" s="735"/>
      <c r="RYY5" s="735"/>
      <c r="RYZ5" s="735"/>
      <c r="RZA5" s="735"/>
      <c r="RZB5" s="735"/>
      <c r="RZC5" s="735"/>
      <c r="RZD5" s="735"/>
      <c r="RZE5" s="735"/>
      <c r="RZF5" s="735"/>
      <c r="RZG5" s="735"/>
      <c r="RZH5" s="735"/>
      <c r="RZI5" s="735"/>
      <c r="RZJ5" s="735"/>
      <c r="RZK5" s="735"/>
      <c r="RZL5" s="735"/>
      <c r="RZM5" s="735"/>
      <c r="RZN5" s="735"/>
      <c r="RZO5" s="735"/>
      <c r="RZP5" s="735"/>
      <c r="RZQ5" s="735"/>
      <c r="RZR5" s="735"/>
      <c r="RZS5" s="735"/>
      <c r="RZT5" s="735"/>
      <c r="RZU5" s="735"/>
      <c r="RZV5" s="735"/>
      <c r="RZW5" s="735"/>
      <c r="RZX5" s="735"/>
      <c r="RZY5" s="735"/>
      <c r="RZZ5" s="735"/>
      <c r="SAA5" s="735"/>
      <c r="SAB5" s="735"/>
      <c r="SAC5" s="735"/>
      <c r="SAD5" s="735"/>
      <c r="SAE5" s="735"/>
      <c r="SAF5" s="735"/>
      <c r="SAG5" s="735"/>
      <c r="SAH5" s="735"/>
      <c r="SAI5" s="735"/>
      <c r="SAJ5" s="735"/>
      <c r="SAK5" s="735"/>
      <c r="SAL5" s="735"/>
      <c r="SAM5" s="735"/>
      <c r="SAN5" s="735"/>
      <c r="SAO5" s="735"/>
      <c r="SAP5" s="735"/>
      <c r="SAQ5" s="735"/>
      <c r="SAR5" s="735"/>
      <c r="SAS5" s="735"/>
      <c r="SAT5" s="735"/>
      <c r="SAU5" s="735"/>
      <c r="SAV5" s="735"/>
      <c r="SAW5" s="735"/>
      <c r="SAX5" s="735"/>
      <c r="SAY5" s="735"/>
      <c r="SAZ5" s="735"/>
      <c r="SBA5" s="735"/>
      <c r="SBB5" s="735"/>
      <c r="SBC5" s="735"/>
      <c r="SBD5" s="735"/>
      <c r="SBE5" s="735"/>
      <c r="SBF5" s="735"/>
      <c r="SBG5" s="735"/>
      <c r="SBH5" s="735"/>
      <c r="SBI5" s="735"/>
      <c r="SBJ5" s="735"/>
      <c r="SBK5" s="735"/>
      <c r="SBL5" s="735"/>
      <c r="SBM5" s="735"/>
      <c r="SBN5" s="735"/>
      <c r="SBO5" s="735"/>
      <c r="SBP5" s="735"/>
      <c r="SBQ5" s="735"/>
      <c r="SBR5" s="735"/>
      <c r="SBS5" s="735"/>
      <c r="SBT5" s="735"/>
      <c r="SBU5" s="735"/>
      <c r="SBV5" s="735"/>
      <c r="SBW5" s="735"/>
      <c r="SBX5" s="735"/>
      <c r="SBY5" s="735"/>
      <c r="SBZ5" s="735"/>
      <c r="SCA5" s="735"/>
      <c r="SCB5" s="735"/>
      <c r="SCC5" s="735"/>
      <c r="SCD5" s="735"/>
      <c r="SCE5" s="735"/>
      <c r="SCF5" s="735"/>
      <c r="SCG5" s="735"/>
      <c r="SCH5" s="735"/>
      <c r="SCI5" s="735"/>
      <c r="SCJ5" s="735"/>
      <c r="SCK5" s="735"/>
      <c r="SCL5" s="735"/>
      <c r="SCM5" s="735"/>
      <c r="SCN5" s="735"/>
      <c r="SCO5" s="735"/>
      <c r="SCP5" s="735"/>
      <c r="SCQ5" s="735"/>
      <c r="SCR5" s="735"/>
      <c r="SCS5" s="735"/>
      <c r="SCT5" s="735"/>
      <c r="SCU5" s="735"/>
      <c r="SCV5" s="735"/>
      <c r="SCW5" s="735"/>
      <c r="SCX5" s="735"/>
      <c r="SCY5" s="735"/>
      <c r="SCZ5" s="735"/>
      <c r="SDA5" s="735"/>
      <c r="SDB5" s="735"/>
      <c r="SDC5" s="735"/>
      <c r="SDD5" s="735"/>
      <c r="SDE5" s="735"/>
      <c r="SDF5" s="735"/>
      <c r="SDG5" s="735"/>
      <c r="SDH5" s="735"/>
      <c r="SDI5" s="735"/>
      <c r="SDJ5" s="735"/>
      <c r="SDK5" s="735"/>
      <c r="SDL5" s="735"/>
      <c r="SDM5" s="735"/>
      <c r="SDN5" s="735"/>
      <c r="SDO5" s="735"/>
      <c r="SDP5" s="735"/>
      <c r="SDQ5" s="735"/>
      <c r="SDR5" s="735"/>
      <c r="SDS5" s="735"/>
      <c r="SDT5" s="735"/>
      <c r="SDU5" s="735"/>
      <c r="SDV5" s="735"/>
      <c r="SDW5" s="735"/>
      <c r="SDX5" s="735"/>
      <c r="SDY5" s="735"/>
      <c r="SDZ5" s="735"/>
      <c r="SEA5" s="735"/>
      <c r="SEB5" s="735"/>
      <c r="SEC5" s="735"/>
      <c r="SED5" s="735"/>
      <c r="SEE5" s="735"/>
      <c r="SEF5" s="735"/>
      <c r="SEG5" s="735"/>
      <c r="SEH5" s="735"/>
      <c r="SEI5" s="735"/>
      <c r="SEJ5" s="735"/>
      <c r="SEK5" s="735"/>
      <c r="SEL5" s="735"/>
      <c r="SEM5" s="735"/>
      <c r="SEN5" s="735"/>
      <c r="SEO5" s="735"/>
      <c r="SEP5" s="735"/>
      <c r="SEQ5" s="735"/>
      <c r="SER5" s="735"/>
      <c r="SES5" s="735"/>
      <c r="SET5" s="735"/>
      <c r="SEU5" s="735"/>
      <c r="SEV5" s="735"/>
      <c r="SEW5" s="735"/>
      <c r="SEX5" s="735"/>
      <c r="SEY5" s="735"/>
      <c r="SEZ5" s="735"/>
      <c r="SFA5" s="735"/>
      <c r="SFB5" s="735"/>
      <c r="SFC5" s="735"/>
      <c r="SFD5" s="735"/>
      <c r="SFE5" s="735"/>
      <c r="SFF5" s="735"/>
      <c r="SFG5" s="735"/>
      <c r="SFH5" s="735"/>
      <c r="SFI5" s="735"/>
      <c r="SFJ5" s="735"/>
      <c r="SFK5" s="735"/>
      <c r="SFL5" s="735"/>
      <c r="SFM5" s="735"/>
      <c r="SFN5" s="735"/>
      <c r="SFO5" s="735"/>
      <c r="SFP5" s="735"/>
      <c r="SFQ5" s="735"/>
      <c r="SFR5" s="735"/>
      <c r="SFS5" s="735"/>
      <c r="SFT5" s="735"/>
      <c r="SFU5" s="735"/>
      <c r="SFV5" s="735"/>
      <c r="SFW5" s="735"/>
      <c r="SFX5" s="735"/>
      <c r="SFY5" s="735"/>
      <c r="SFZ5" s="735"/>
      <c r="SGA5" s="735"/>
      <c r="SGB5" s="735"/>
      <c r="SGC5" s="735"/>
      <c r="SGD5" s="735"/>
      <c r="SGE5" s="735"/>
      <c r="SGF5" s="735"/>
      <c r="SGG5" s="735"/>
      <c r="SGH5" s="735"/>
      <c r="SGI5" s="735"/>
      <c r="SGJ5" s="735"/>
      <c r="SGK5" s="735"/>
      <c r="SGL5" s="735"/>
      <c r="SGM5" s="735"/>
      <c r="SGN5" s="735"/>
      <c r="SGO5" s="735"/>
      <c r="SGP5" s="735"/>
      <c r="SGQ5" s="735"/>
      <c r="SGR5" s="735"/>
      <c r="SGS5" s="735"/>
      <c r="SGT5" s="735"/>
      <c r="SGU5" s="735"/>
      <c r="SGV5" s="735"/>
      <c r="SGW5" s="735"/>
      <c r="SGX5" s="735"/>
      <c r="SGY5" s="735"/>
      <c r="SGZ5" s="735"/>
      <c r="SHA5" s="735"/>
      <c r="SHB5" s="735"/>
      <c r="SHC5" s="735"/>
      <c r="SHD5" s="735"/>
      <c r="SHE5" s="735"/>
      <c r="SHF5" s="735"/>
      <c r="SHG5" s="735"/>
      <c r="SHH5" s="735"/>
      <c r="SHI5" s="735"/>
      <c r="SHJ5" s="735"/>
      <c r="SHK5" s="735"/>
      <c r="SHL5" s="735"/>
      <c r="SHM5" s="735"/>
      <c r="SHN5" s="735"/>
      <c r="SHO5" s="735"/>
      <c r="SHP5" s="735"/>
      <c r="SHQ5" s="735"/>
      <c r="SHR5" s="735"/>
      <c r="SHS5" s="735"/>
      <c r="SHT5" s="735"/>
      <c r="SHU5" s="735"/>
      <c r="SHV5" s="735"/>
      <c r="SHW5" s="735"/>
      <c r="SHX5" s="735"/>
      <c r="SHY5" s="735"/>
      <c r="SHZ5" s="735"/>
      <c r="SIA5" s="735"/>
      <c r="SIB5" s="735"/>
      <c r="SIC5" s="735"/>
      <c r="SID5" s="735"/>
      <c r="SIE5" s="735"/>
      <c r="SIF5" s="735"/>
      <c r="SIG5" s="735"/>
      <c r="SIH5" s="735"/>
      <c r="SII5" s="735"/>
      <c r="SIJ5" s="735"/>
      <c r="SIK5" s="735"/>
      <c r="SIL5" s="735"/>
      <c r="SIM5" s="735"/>
      <c r="SIN5" s="735"/>
      <c r="SIO5" s="735"/>
      <c r="SIP5" s="735"/>
      <c r="SIQ5" s="735"/>
      <c r="SIR5" s="735"/>
      <c r="SIS5" s="735"/>
      <c r="SIT5" s="735"/>
      <c r="SIU5" s="735"/>
      <c r="SIV5" s="735"/>
      <c r="SIW5" s="735"/>
      <c r="SIX5" s="735"/>
      <c r="SIY5" s="735"/>
      <c r="SIZ5" s="735"/>
      <c r="SJA5" s="735"/>
      <c r="SJB5" s="735"/>
      <c r="SJC5" s="735"/>
      <c r="SJD5" s="735"/>
      <c r="SJE5" s="735"/>
      <c r="SJF5" s="735"/>
      <c r="SJG5" s="735"/>
      <c r="SJH5" s="735"/>
      <c r="SJI5" s="735"/>
      <c r="SJJ5" s="735"/>
      <c r="SJK5" s="735"/>
      <c r="SJL5" s="735"/>
      <c r="SJM5" s="735"/>
      <c r="SJN5" s="735"/>
      <c r="SJO5" s="735"/>
      <c r="SJP5" s="735"/>
      <c r="SJQ5" s="735"/>
      <c r="SJR5" s="735"/>
      <c r="SJS5" s="735"/>
      <c r="SJT5" s="735"/>
      <c r="SJU5" s="735"/>
      <c r="SJV5" s="735"/>
      <c r="SJW5" s="735"/>
      <c r="SJX5" s="735"/>
      <c r="SJY5" s="735"/>
      <c r="SJZ5" s="735"/>
      <c r="SKA5" s="735"/>
      <c r="SKB5" s="735"/>
      <c r="SKC5" s="735"/>
      <c r="SKD5" s="735"/>
      <c r="SKE5" s="735"/>
      <c r="SKF5" s="735"/>
      <c r="SKG5" s="735"/>
      <c r="SKH5" s="735"/>
      <c r="SKI5" s="735"/>
      <c r="SKJ5" s="735"/>
      <c r="SKK5" s="735"/>
      <c r="SKL5" s="735"/>
      <c r="SKM5" s="735"/>
      <c r="SKN5" s="735"/>
      <c r="SKO5" s="735"/>
      <c r="SKP5" s="735"/>
      <c r="SKQ5" s="735"/>
      <c r="SKR5" s="735"/>
      <c r="SKS5" s="735"/>
      <c r="SKT5" s="735"/>
      <c r="SKU5" s="735"/>
      <c r="SKV5" s="735"/>
      <c r="SKW5" s="735"/>
      <c r="SKX5" s="735"/>
      <c r="SKY5" s="735"/>
      <c r="SKZ5" s="735"/>
      <c r="SLA5" s="735"/>
      <c r="SLB5" s="735"/>
      <c r="SLC5" s="735"/>
      <c r="SLD5" s="735"/>
      <c r="SLE5" s="735"/>
      <c r="SLF5" s="735"/>
      <c r="SLG5" s="735"/>
      <c r="SLH5" s="735"/>
      <c r="SLI5" s="735"/>
      <c r="SLJ5" s="735"/>
      <c r="SLK5" s="735"/>
      <c r="SLL5" s="735"/>
      <c r="SLM5" s="735"/>
      <c r="SLN5" s="735"/>
      <c r="SLO5" s="735"/>
      <c r="SLP5" s="735"/>
      <c r="SLQ5" s="735"/>
      <c r="SLR5" s="735"/>
      <c r="SLS5" s="735"/>
      <c r="SLT5" s="735"/>
      <c r="SLU5" s="735"/>
      <c r="SLV5" s="735"/>
      <c r="SLW5" s="735"/>
      <c r="SLX5" s="735"/>
      <c r="SLY5" s="735"/>
      <c r="SLZ5" s="735"/>
      <c r="SMA5" s="735"/>
      <c r="SMB5" s="735"/>
      <c r="SMC5" s="735"/>
      <c r="SMD5" s="735"/>
      <c r="SME5" s="735"/>
      <c r="SMF5" s="735"/>
      <c r="SMG5" s="735"/>
      <c r="SMH5" s="735"/>
      <c r="SMI5" s="735"/>
      <c r="SMJ5" s="735"/>
      <c r="SMK5" s="735"/>
      <c r="SML5" s="735"/>
      <c r="SMM5" s="735"/>
      <c r="SMN5" s="735"/>
      <c r="SMO5" s="735"/>
      <c r="SMP5" s="735"/>
      <c r="SMQ5" s="735"/>
      <c r="SMR5" s="735"/>
      <c r="SMS5" s="735"/>
      <c r="SMT5" s="735"/>
      <c r="SMU5" s="735"/>
      <c r="SMV5" s="735"/>
      <c r="SMW5" s="735"/>
      <c r="SMX5" s="735"/>
      <c r="SMY5" s="735"/>
      <c r="SMZ5" s="735"/>
      <c r="SNA5" s="735"/>
      <c r="SNB5" s="735"/>
      <c r="SNC5" s="735"/>
      <c r="SND5" s="735"/>
      <c r="SNE5" s="735"/>
      <c r="SNF5" s="735"/>
      <c r="SNG5" s="735"/>
      <c r="SNH5" s="735"/>
      <c r="SNI5" s="735"/>
      <c r="SNJ5" s="735"/>
      <c r="SNK5" s="735"/>
      <c r="SNL5" s="735"/>
      <c r="SNM5" s="735"/>
      <c r="SNN5" s="735"/>
      <c r="SNO5" s="735"/>
      <c r="SNP5" s="735"/>
      <c r="SNQ5" s="735"/>
      <c r="SNR5" s="735"/>
      <c r="SNS5" s="735"/>
      <c r="SNT5" s="735"/>
      <c r="SNU5" s="735"/>
      <c r="SNV5" s="735"/>
      <c r="SNW5" s="735"/>
      <c r="SNX5" s="735"/>
      <c r="SNY5" s="735"/>
      <c r="SNZ5" s="735"/>
      <c r="SOA5" s="735"/>
      <c r="SOB5" s="735"/>
      <c r="SOC5" s="735"/>
      <c r="SOD5" s="735"/>
      <c r="SOE5" s="735"/>
      <c r="SOF5" s="735"/>
      <c r="SOG5" s="735"/>
      <c r="SOH5" s="735"/>
      <c r="SOI5" s="735"/>
      <c r="SOJ5" s="735"/>
      <c r="SOK5" s="735"/>
      <c r="SOL5" s="735"/>
      <c r="SOM5" s="735"/>
      <c r="SON5" s="735"/>
      <c r="SOO5" s="735"/>
      <c r="SOP5" s="735"/>
      <c r="SOQ5" s="735"/>
      <c r="SOR5" s="735"/>
      <c r="SOS5" s="735"/>
      <c r="SOT5" s="735"/>
      <c r="SOU5" s="735"/>
      <c r="SOV5" s="735"/>
      <c r="SOW5" s="735"/>
      <c r="SOX5" s="735"/>
      <c r="SOY5" s="735"/>
      <c r="SOZ5" s="735"/>
      <c r="SPA5" s="735"/>
      <c r="SPB5" s="735"/>
      <c r="SPC5" s="735"/>
      <c r="SPD5" s="735"/>
      <c r="SPE5" s="735"/>
      <c r="SPF5" s="735"/>
      <c r="SPG5" s="735"/>
      <c r="SPH5" s="735"/>
      <c r="SPI5" s="735"/>
      <c r="SPJ5" s="735"/>
      <c r="SPK5" s="735"/>
      <c r="SPL5" s="735"/>
      <c r="SPM5" s="735"/>
      <c r="SPN5" s="735"/>
      <c r="SPO5" s="735"/>
      <c r="SPP5" s="735"/>
      <c r="SPQ5" s="735"/>
      <c r="SPR5" s="735"/>
      <c r="SPS5" s="735"/>
      <c r="SPT5" s="735"/>
      <c r="SPU5" s="735"/>
      <c r="SPV5" s="735"/>
      <c r="SPW5" s="735"/>
      <c r="SPX5" s="735"/>
      <c r="SPY5" s="735"/>
      <c r="SPZ5" s="735"/>
      <c r="SQA5" s="735"/>
      <c r="SQB5" s="735"/>
      <c r="SQC5" s="735"/>
      <c r="SQD5" s="735"/>
      <c r="SQE5" s="735"/>
      <c r="SQF5" s="735"/>
      <c r="SQG5" s="735"/>
      <c r="SQH5" s="735"/>
      <c r="SQI5" s="735"/>
      <c r="SQJ5" s="735"/>
      <c r="SQK5" s="735"/>
      <c r="SQL5" s="735"/>
      <c r="SQM5" s="735"/>
      <c r="SQN5" s="735"/>
      <c r="SQO5" s="735"/>
      <c r="SQP5" s="735"/>
      <c r="SQQ5" s="735"/>
      <c r="SQR5" s="735"/>
      <c r="SQS5" s="735"/>
      <c r="SQT5" s="735"/>
      <c r="SQU5" s="735"/>
      <c r="SQV5" s="735"/>
      <c r="SQW5" s="735"/>
      <c r="SQX5" s="735"/>
      <c r="SQY5" s="735"/>
      <c r="SQZ5" s="735"/>
      <c r="SRA5" s="735"/>
      <c r="SRB5" s="735"/>
      <c r="SRC5" s="735"/>
      <c r="SRD5" s="735"/>
      <c r="SRE5" s="735"/>
      <c r="SRF5" s="735"/>
      <c r="SRG5" s="735"/>
      <c r="SRH5" s="735"/>
      <c r="SRI5" s="735"/>
      <c r="SRJ5" s="735"/>
      <c r="SRK5" s="735"/>
      <c r="SRL5" s="735"/>
      <c r="SRM5" s="735"/>
      <c r="SRN5" s="735"/>
      <c r="SRO5" s="735"/>
      <c r="SRP5" s="735"/>
      <c r="SRQ5" s="735"/>
      <c r="SRR5" s="735"/>
      <c r="SRS5" s="735"/>
      <c r="SRT5" s="735"/>
      <c r="SRU5" s="735"/>
      <c r="SRV5" s="735"/>
      <c r="SRW5" s="735"/>
      <c r="SRX5" s="735"/>
      <c r="SRY5" s="735"/>
      <c r="SRZ5" s="735"/>
      <c r="SSA5" s="735"/>
      <c r="SSB5" s="735"/>
      <c r="SSC5" s="735"/>
      <c r="SSD5" s="735"/>
      <c r="SSE5" s="735"/>
      <c r="SSF5" s="735"/>
      <c r="SSG5" s="735"/>
      <c r="SSH5" s="735"/>
      <c r="SSI5" s="735"/>
      <c r="SSJ5" s="735"/>
      <c r="SSK5" s="735"/>
      <c r="SSL5" s="735"/>
      <c r="SSM5" s="735"/>
      <c r="SSN5" s="735"/>
      <c r="SSO5" s="735"/>
      <c r="SSP5" s="735"/>
      <c r="SSQ5" s="735"/>
      <c r="SSR5" s="735"/>
      <c r="SSS5" s="735"/>
      <c r="SST5" s="735"/>
      <c r="SSU5" s="735"/>
      <c r="SSV5" s="735"/>
      <c r="SSW5" s="735"/>
      <c r="SSX5" s="735"/>
      <c r="SSY5" s="735"/>
      <c r="SSZ5" s="735"/>
      <c r="STA5" s="735"/>
      <c r="STB5" s="735"/>
      <c r="STC5" s="735"/>
      <c r="STD5" s="735"/>
      <c r="STE5" s="735"/>
      <c r="STF5" s="735"/>
      <c r="STG5" s="735"/>
      <c r="STH5" s="735"/>
      <c r="STI5" s="735"/>
      <c r="STJ5" s="735"/>
      <c r="STK5" s="735"/>
      <c r="STL5" s="735"/>
      <c r="STM5" s="735"/>
      <c r="STN5" s="735"/>
      <c r="STO5" s="735"/>
      <c r="STP5" s="735"/>
      <c r="STQ5" s="735"/>
      <c r="STR5" s="735"/>
      <c r="STS5" s="735"/>
      <c r="STT5" s="735"/>
      <c r="STU5" s="735"/>
      <c r="STV5" s="735"/>
      <c r="STW5" s="735"/>
      <c r="STX5" s="735"/>
      <c r="STY5" s="735"/>
      <c r="STZ5" s="735"/>
      <c r="SUA5" s="735"/>
      <c r="SUB5" s="735"/>
      <c r="SUC5" s="735"/>
      <c r="SUD5" s="735"/>
      <c r="SUE5" s="735"/>
      <c r="SUF5" s="735"/>
      <c r="SUG5" s="735"/>
      <c r="SUH5" s="735"/>
      <c r="SUI5" s="735"/>
      <c r="SUJ5" s="735"/>
      <c r="SUK5" s="735"/>
      <c r="SUL5" s="735"/>
      <c r="SUM5" s="735"/>
      <c r="SUN5" s="735"/>
      <c r="SUO5" s="735"/>
      <c r="SUP5" s="735"/>
      <c r="SUQ5" s="735"/>
      <c r="SUR5" s="735"/>
      <c r="SUS5" s="735"/>
      <c r="SUT5" s="735"/>
      <c r="SUU5" s="735"/>
      <c r="SUV5" s="735"/>
      <c r="SUW5" s="735"/>
      <c r="SUX5" s="735"/>
      <c r="SUY5" s="735"/>
      <c r="SUZ5" s="735"/>
      <c r="SVA5" s="735"/>
      <c r="SVB5" s="735"/>
      <c r="SVC5" s="735"/>
      <c r="SVD5" s="735"/>
      <c r="SVE5" s="735"/>
      <c r="SVF5" s="735"/>
      <c r="SVG5" s="735"/>
      <c r="SVH5" s="735"/>
      <c r="SVI5" s="735"/>
      <c r="SVJ5" s="735"/>
      <c r="SVK5" s="735"/>
      <c r="SVL5" s="735"/>
      <c r="SVM5" s="735"/>
      <c r="SVN5" s="735"/>
      <c r="SVO5" s="735"/>
      <c r="SVP5" s="735"/>
      <c r="SVQ5" s="735"/>
      <c r="SVR5" s="735"/>
      <c r="SVS5" s="735"/>
      <c r="SVT5" s="735"/>
      <c r="SVU5" s="735"/>
      <c r="SVV5" s="735"/>
      <c r="SVW5" s="735"/>
      <c r="SVX5" s="735"/>
      <c r="SVY5" s="735"/>
      <c r="SVZ5" s="735"/>
      <c r="SWA5" s="735"/>
      <c r="SWB5" s="735"/>
      <c r="SWC5" s="735"/>
      <c r="SWD5" s="735"/>
      <c r="SWE5" s="735"/>
      <c r="SWF5" s="735"/>
      <c r="SWG5" s="735"/>
      <c r="SWH5" s="735"/>
      <c r="SWI5" s="735"/>
      <c r="SWJ5" s="735"/>
      <c r="SWK5" s="735"/>
      <c r="SWL5" s="735"/>
      <c r="SWM5" s="735"/>
      <c r="SWN5" s="735"/>
      <c r="SWO5" s="735"/>
      <c r="SWP5" s="735"/>
      <c r="SWQ5" s="735"/>
      <c r="SWR5" s="735"/>
      <c r="SWS5" s="735"/>
      <c r="SWT5" s="735"/>
      <c r="SWU5" s="735"/>
      <c r="SWV5" s="735"/>
      <c r="SWW5" s="735"/>
      <c r="SWX5" s="735"/>
      <c r="SWY5" s="735"/>
      <c r="SWZ5" s="735"/>
      <c r="SXA5" s="735"/>
      <c r="SXB5" s="735"/>
      <c r="SXC5" s="735"/>
      <c r="SXD5" s="735"/>
      <c r="SXE5" s="735"/>
      <c r="SXF5" s="735"/>
      <c r="SXG5" s="735"/>
      <c r="SXH5" s="735"/>
      <c r="SXI5" s="735"/>
      <c r="SXJ5" s="735"/>
      <c r="SXK5" s="735"/>
      <c r="SXL5" s="735"/>
      <c r="SXM5" s="735"/>
      <c r="SXN5" s="735"/>
      <c r="SXO5" s="735"/>
      <c r="SXP5" s="735"/>
      <c r="SXQ5" s="735"/>
      <c r="SXR5" s="735"/>
      <c r="SXS5" s="735"/>
      <c r="SXT5" s="735"/>
      <c r="SXU5" s="735"/>
      <c r="SXV5" s="735"/>
      <c r="SXW5" s="735"/>
      <c r="SXX5" s="735"/>
      <c r="SXY5" s="735"/>
      <c r="SXZ5" s="735"/>
      <c r="SYA5" s="735"/>
      <c r="SYB5" s="735"/>
      <c r="SYC5" s="735"/>
      <c r="SYD5" s="735"/>
      <c r="SYE5" s="735"/>
      <c r="SYF5" s="735"/>
      <c r="SYG5" s="735"/>
      <c r="SYH5" s="735"/>
      <c r="SYI5" s="735"/>
      <c r="SYJ5" s="735"/>
      <c r="SYK5" s="735"/>
      <c r="SYL5" s="735"/>
      <c r="SYM5" s="735"/>
      <c r="SYN5" s="735"/>
      <c r="SYO5" s="735"/>
      <c r="SYP5" s="735"/>
      <c r="SYQ5" s="735"/>
      <c r="SYR5" s="735"/>
      <c r="SYS5" s="735"/>
      <c r="SYT5" s="735"/>
      <c r="SYU5" s="735"/>
      <c r="SYV5" s="735"/>
      <c r="SYW5" s="735"/>
      <c r="SYX5" s="735"/>
      <c r="SYY5" s="735"/>
      <c r="SYZ5" s="735"/>
      <c r="SZA5" s="735"/>
      <c r="SZB5" s="735"/>
      <c r="SZC5" s="735"/>
      <c r="SZD5" s="735"/>
      <c r="SZE5" s="735"/>
      <c r="SZF5" s="735"/>
      <c r="SZG5" s="735"/>
      <c r="SZH5" s="735"/>
      <c r="SZI5" s="735"/>
      <c r="SZJ5" s="735"/>
      <c r="SZK5" s="735"/>
      <c r="SZL5" s="735"/>
      <c r="SZM5" s="735"/>
      <c r="SZN5" s="735"/>
      <c r="SZO5" s="735"/>
      <c r="SZP5" s="735"/>
      <c r="SZQ5" s="735"/>
      <c r="SZR5" s="735"/>
      <c r="SZS5" s="735"/>
      <c r="SZT5" s="735"/>
      <c r="SZU5" s="735"/>
      <c r="SZV5" s="735"/>
      <c r="SZW5" s="735"/>
      <c r="SZX5" s="735"/>
      <c r="SZY5" s="735"/>
      <c r="SZZ5" s="735"/>
      <c r="TAA5" s="735"/>
      <c r="TAB5" s="735"/>
      <c r="TAC5" s="735"/>
      <c r="TAD5" s="735"/>
      <c r="TAE5" s="735"/>
      <c r="TAF5" s="735"/>
      <c r="TAG5" s="735"/>
      <c r="TAH5" s="735"/>
      <c r="TAI5" s="735"/>
      <c r="TAJ5" s="735"/>
      <c r="TAK5" s="735"/>
      <c r="TAL5" s="735"/>
      <c r="TAM5" s="735"/>
      <c r="TAN5" s="735"/>
      <c r="TAO5" s="735"/>
      <c r="TAP5" s="735"/>
      <c r="TAQ5" s="735"/>
      <c r="TAR5" s="735"/>
      <c r="TAS5" s="735"/>
      <c r="TAT5" s="735"/>
      <c r="TAU5" s="735"/>
      <c r="TAV5" s="735"/>
      <c r="TAW5" s="735"/>
      <c r="TAX5" s="735"/>
      <c r="TAY5" s="735"/>
      <c r="TAZ5" s="735"/>
      <c r="TBA5" s="735"/>
      <c r="TBB5" s="735"/>
      <c r="TBC5" s="735"/>
      <c r="TBD5" s="735"/>
      <c r="TBE5" s="735"/>
      <c r="TBF5" s="735"/>
      <c r="TBG5" s="735"/>
      <c r="TBH5" s="735"/>
      <c r="TBI5" s="735"/>
      <c r="TBJ5" s="735"/>
      <c r="TBK5" s="735"/>
      <c r="TBL5" s="735"/>
      <c r="TBM5" s="735"/>
      <c r="TBN5" s="735"/>
      <c r="TBO5" s="735"/>
      <c r="TBP5" s="735"/>
      <c r="TBQ5" s="735"/>
      <c r="TBR5" s="735"/>
      <c r="TBS5" s="735"/>
      <c r="TBT5" s="735"/>
      <c r="TBU5" s="735"/>
      <c r="TBV5" s="735"/>
      <c r="TBW5" s="735"/>
      <c r="TBX5" s="735"/>
      <c r="TBY5" s="735"/>
      <c r="TBZ5" s="735"/>
      <c r="TCA5" s="735"/>
      <c r="TCB5" s="735"/>
      <c r="TCC5" s="735"/>
      <c r="TCD5" s="735"/>
      <c r="TCE5" s="735"/>
      <c r="TCF5" s="735"/>
      <c r="TCG5" s="735"/>
      <c r="TCH5" s="735"/>
      <c r="TCI5" s="735"/>
      <c r="TCJ5" s="735"/>
      <c r="TCK5" s="735"/>
      <c r="TCL5" s="735"/>
      <c r="TCM5" s="735"/>
      <c r="TCN5" s="735"/>
      <c r="TCO5" s="735"/>
      <c r="TCP5" s="735"/>
      <c r="TCQ5" s="735"/>
      <c r="TCR5" s="735"/>
      <c r="TCS5" s="735"/>
      <c r="TCT5" s="735"/>
      <c r="TCU5" s="735"/>
      <c r="TCV5" s="735"/>
      <c r="TCW5" s="735"/>
      <c r="TCX5" s="735"/>
      <c r="TCY5" s="735"/>
      <c r="TCZ5" s="735"/>
      <c r="TDA5" s="735"/>
      <c r="TDB5" s="735"/>
      <c r="TDC5" s="735"/>
      <c r="TDD5" s="735"/>
      <c r="TDE5" s="735"/>
      <c r="TDF5" s="735"/>
      <c r="TDG5" s="735"/>
      <c r="TDH5" s="735"/>
      <c r="TDI5" s="735"/>
      <c r="TDJ5" s="735"/>
      <c r="TDK5" s="735"/>
      <c r="TDL5" s="735"/>
      <c r="TDM5" s="735"/>
      <c r="TDN5" s="735"/>
      <c r="TDO5" s="735"/>
      <c r="TDP5" s="735"/>
      <c r="TDQ5" s="735"/>
      <c r="TDR5" s="735"/>
      <c r="TDS5" s="735"/>
      <c r="TDT5" s="735"/>
      <c r="TDU5" s="735"/>
      <c r="TDV5" s="735"/>
      <c r="TDW5" s="735"/>
      <c r="TDX5" s="735"/>
      <c r="TDY5" s="735"/>
      <c r="TDZ5" s="735"/>
      <c r="TEA5" s="735"/>
      <c r="TEB5" s="735"/>
      <c r="TEC5" s="735"/>
      <c r="TED5" s="735"/>
      <c r="TEE5" s="735"/>
      <c r="TEF5" s="735"/>
      <c r="TEG5" s="735"/>
      <c r="TEH5" s="735"/>
      <c r="TEI5" s="735"/>
      <c r="TEJ5" s="735"/>
      <c r="TEK5" s="735"/>
      <c r="TEL5" s="735"/>
      <c r="TEM5" s="735"/>
      <c r="TEN5" s="735"/>
      <c r="TEO5" s="735"/>
      <c r="TEP5" s="735"/>
      <c r="TEQ5" s="735"/>
      <c r="TER5" s="735"/>
      <c r="TES5" s="735"/>
      <c r="TET5" s="735"/>
      <c r="TEU5" s="735"/>
      <c r="TEV5" s="735"/>
      <c r="TEW5" s="735"/>
      <c r="TEX5" s="735"/>
      <c r="TEY5" s="735"/>
      <c r="TEZ5" s="735"/>
      <c r="TFA5" s="735"/>
      <c r="TFB5" s="735"/>
      <c r="TFC5" s="735"/>
      <c r="TFD5" s="735"/>
      <c r="TFE5" s="735"/>
      <c r="TFF5" s="735"/>
      <c r="TFG5" s="735"/>
      <c r="TFH5" s="735"/>
      <c r="TFI5" s="735"/>
      <c r="TFJ5" s="735"/>
      <c r="TFK5" s="735"/>
      <c r="TFL5" s="735"/>
      <c r="TFM5" s="735"/>
      <c r="TFN5" s="735"/>
      <c r="TFO5" s="735"/>
      <c r="TFP5" s="735"/>
      <c r="TFQ5" s="735"/>
      <c r="TFR5" s="735"/>
      <c r="TFS5" s="735"/>
      <c r="TFT5" s="735"/>
      <c r="TFU5" s="735"/>
      <c r="TFV5" s="735"/>
      <c r="TFW5" s="735"/>
      <c r="TFX5" s="735"/>
      <c r="TFY5" s="735"/>
      <c r="TFZ5" s="735"/>
      <c r="TGA5" s="735"/>
      <c r="TGB5" s="735"/>
      <c r="TGC5" s="735"/>
      <c r="TGD5" s="735"/>
      <c r="TGE5" s="735"/>
      <c r="TGF5" s="735"/>
      <c r="TGG5" s="735"/>
      <c r="TGH5" s="735"/>
      <c r="TGI5" s="735"/>
      <c r="TGJ5" s="735"/>
      <c r="TGK5" s="735"/>
      <c r="TGL5" s="735"/>
      <c r="TGM5" s="735"/>
      <c r="TGN5" s="735"/>
      <c r="TGO5" s="735"/>
      <c r="TGP5" s="735"/>
      <c r="TGQ5" s="735"/>
      <c r="TGR5" s="735"/>
      <c r="TGS5" s="735"/>
      <c r="TGT5" s="735"/>
      <c r="TGU5" s="735"/>
      <c r="TGV5" s="735"/>
      <c r="TGW5" s="735"/>
      <c r="TGX5" s="735"/>
      <c r="TGY5" s="735"/>
      <c r="TGZ5" s="735"/>
      <c r="THA5" s="735"/>
      <c r="THB5" s="735"/>
      <c r="THC5" s="735"/>
      <c r="THD5" s="735"/>
      <c r="THE5" s="735"/>
      <c r="THF5" s="735"/>
      <c r="THG5" s="735"/>
      <c r="THH5" s="735"/>
      <c r="THI5" s="735"/>
      <c r="THJ5" s="735"/>
      <c r="THK5" s="735"/>
      <c r="THL5" s="735"/>
      <c r="THM5" s="735"/>
      <c r="THN5" s="735"/>
      <c r="THO5" s="735"/>
      <c r="THP5" s="735"/>
      <c r="THQ5" s="735"/>
      <c r="THR5" s="735"/>
      <c r="THS5" s="735"/>
      <c r="THT5" s="735"/>
      <c r="THU5" s="735"/>
      <c r="THV5" s="735"/>
      <c r="THW5" s="735"/>
      <c r="THX5" s="735"/>
      <c r="THY5" s="735"/>
      <c r="THZ5" s="735"/>
      <c r="TIA5" s="735"/>
      <c r="TIB5" s="735"/>
      <c r="TIC5" s="735"/>
      <c r="TID5" s="735"/>
      <c r="TIE5" s="735"/>
      <c r="TIF5" s="735"/>
      <c r="TIG5" s="735"/>
      <c r="TIH5" s="735"/>
      <c r="TII5" s="735"/>
      <c r="TIJ5" s="735"/>
      <c r="TIK5" s="735"/>
      <c r="TIL5" s="735"/>
      <c r="TIM5" s="735"/>
      <c r="TIN5" s="735"/>
      <c r="TIO5" s="735"/>
      <c r="TIP5" s="735"/>
      <c r="TIQ5" s="735"/>
      <c r="TIR5" s="735"/>
      <c r="TIS5" s="735"/>
      <c r="TIT5" s="735"/>
      <c r="TIU5" s="735"/>
      <c r="TIV5" s="735"/>
      <c r="TIW5" s="735"/>
      <c r="TIX5" s="735"/>
      <c r="TIY5" s="735"/>
      <c r="TIZ5" s="735"/>
      <c r="TJA5" s="735"/>
      <c r="TJB5" s="735"/>
      <c r="TJC5" s="735"/>
      <c r="TJD5" s="735"/>
      <c r="TJE5" s="735"/>
      <c r="TJF5" s="735"/>
      <c r="TJG5" s="735"/>
      <c r="TJH5" s="735"/>
      <c r="TJI5" s="735"/>
      <c r="TJJ5" s="735"/>
      <c r="TJK5" s="735"/>
      <c r="TJL5" s="735"/>
      <c r="TJM5" s="735"/>
      <c r="TJN5" s="735"/>
      <c r="TJO5" s="735"/>
      <c r="TJP5" s="735"/>
      <c r="TJQ5" s="735"/>
      <c r="TJR5" s="735"/>
      <c r="TJS5" s="735"/>
      <c r="TJT5" s="735"/>
      <c r="TJU5" s="735"/>
      <c r="TJV5" s="735"/>
      <c r="TJW5" s="735"/>
      <c r="TJX5" s="735"/>
      <c r="TJY5" s="735"/>
      <c r="TJZ5" s="735"/>
      <c r="TKA5" s="735"/>
      <c r="TKB5" s="735"/>
      <c r="TKC5" s="735"/>
      <c r="TKD5" s="735"/>
      <c r="TKE5" s="735"/>
      <c r="TKF5" s="735"/>
      <c r="TKG5" s="735"/>
      <c r="TKH5" s="735"/>
      <c r="TKI5" s="735"/>
      <c r="TKJ5" s="735"/>
      <c r="TKK5" s="735"/>
      <c r="TKL5" s="735"/>
      <c r="TKM5" s="735"/>
      <c r="TKN5" s="735"/>
      <c r="TKO5" s="735"/>
      <c r="TKP5" s="735"/>
      <c r="TKQ5" s="735"/>
      <c r="TKR5" s="735"/>
      <c r="TKS5" s="735"/>
      <c r="TKT5" s="735"/>
      <c r="TKU5" s="735"/>
      <c r="TKV5" s="735"/>
      <c r="TKW5" s="735"/>
      <c r="TKX5" s="735"/>
      <c r="TKY5" s="735"/>
      <c r="TKZ5" s="735"/>
      <c r="TLA5" s="735"/>
      <c r="TLB5" s="735"/>
      <c r="TLC5" s="735"/>
      <c r="TLD5" s="735"/>
      <c r="TLE5" s="735"/>
      <c r="TLF5" s="735"/>
      <c r="TLG5" s="735"/>
      <c r="TLH5" s="735"/>
      <c r="TLI5" s="735"/>
      <c r="TLJ5" s="735"/>
      <c r="TLK5" s="735"/>
      <c r="TLL5" s="735"/>
      <c r="TLM5" s="735"/>
      <c r="TLN5" s="735"/>
      <c r="TLO5" s="735"/>
      <c r="TLP5" s="735"/>
      <c r="TLQ5" s="735"/>
      <c r="TLR5" s="735"/>
      <c r="TLS5" s="735"/>
      <c r="TLT5" s="735"/>
      <c r="TLU5" s="735"/>
      <c r="TLV5" s="735"/>
      <c r="TLW5" s="735"/>
      <c r="TLX5" s="735"/>
      <c r="TLY5" s="735"/>
      <c r="TLZ5" s="735"/>
      <c r="TMA5" s="735"/>
      <c r="TMB5" s="735"/>
      <c r="TMC5" s="735"/>
      <c r="TMD5" s="735"/>
      <c r="TME5" s="735"/>
      <c r="TMF5" s="735"/>
      <c r="TMG5" s="735"/>
      <c r="TMH5" s="735"/>
      <c r="TMI5" s="735"/>
      <c r="TMJ5" s="735"/>
      <c r="TMK5" s="735"/>
      <c r="TML5" s="735"/>
      <c r="TMM5" s="735"/>
      <c r="TMN5" s="735"/>
      <c r="TMO5" s="735"/>
      <c r="TMP5" s="735"/>
      <c r="TMQ5" s="735"/>
      <c r="TMR5" s="735"/>
      <c r="TMS5" s="735"/>
      <c r="TMT5" s="735"/>
      <c r="TMU5" s="735"/>
      <c r="TMV5" s="735"/>
      <c r="TMW5" s="735"/>
      <c r="TMX5" s="735"/>
      <c r="TMY5" s="735"/>
      <c r="TMZ5" s="735"/>
      <c r="TNA5" s="735"/>
      <c r="TNB5" s="735"/>
      <c r="TNC5" s="735"/>
      <c r="TND5" s="735"/>
      <c r="TNE5" s="735"/>
      <c r="TNF5" s="735"/>
      <c r="TNG5" s="735"/>
      <c r="TNH5" s="735"/>
      <c r="TNI5" s="735"/>
      <c r="TNJ5" s="735"/>
      <c r="TNK5" s="735"/>
      <c r="TNL5" s="735"/>
      <c r="TNM5" s="735"/>
      <c r="TNN5" s="735"/>
      <c r="TNO5" s="735"/>
      <c r="TNP5" s="735"/>
      <c r="TNQ5" s="735"/>
      <c r="TNR5" s="735"/>
      <c r="TNS5" s="735"/>
      <c r="TNT5" s="735"/>
      <c r="TNU5" s="735"/>
      <c r="TNV5" s="735"/>
      <c r="TNW5" s="735"/>
      <c r="TNX5" s="735"/>
      <c r="TNY5" s="735"/>
      <c r="TNZ5" s="735"/>
      <c r="TOA5" s="735"/>
      <c r="TOB5" s="735"/>
      <c r="TOC5" s="735"/>
      <c r="TOD5" s="735"/>
      <c r="TOE5" s="735"/>
      <c r="TOF5" s="735"/>
      <c r="TOG5" s="735"/>
      <c r="TOH5" s="735"/>
      <c r="TOI5" s="735"/>
      <c r="TOJ5" s="735"/>
      <c r="TOK5" s="735"/>
      <c r="TOL5" s="735"/>
      <c r="TOM5" s="735"/>
      <c r="TON5" s="735"/>
      <c r="TOO5" s="735"/>
      <c r="TOP5" s="735"/>
      <c r="TOQ5" s="735"/>
      <c r="TOR5" s="735"/>
      <c r="TOS5" s="735"/>
      <c r="TOT5" s="735"/>
      <c r="TOU5" s="735"/>
      <c r="TOV5" s="735"/>
      <c r="TOW5" s="735"/>
      <c r="TOX5" s="735"/>
      <c r="TOY5" s="735"/>
      <c r="TOZ5" s="735"/>
      <c r="TPA5" s="735"/>
      <c r="TPB5" s="735"/>
      <c r="TPC5" s="735"/>
      <c r="TPD5" s="735"/>
      <c r="TPE5" s="735"/>
      <c r="TPF5" s="735"/>
      <c r="TPG5" s="735"/>
      <c r="TPH5" s="735"/>
      <c r="TPI5" s="735"/>
      <c r="TPJ5" s="735"/>
      <c r="TPK5" s="735"/>
      <c r="TPL5" s="735"/>
      <c r="TPM5" s="735"/>
      <c r="TPN5" s="735"/>
      <c r="TPO5" s="735"/>
      <c r="TPP5" s="735"/>
      <c r="TPQ5" s="735"/>
      <c r="TPR5" s="735"/>
      <c r="TPS5" s="735"/>
      <c r="TPT5" s="735"/>
      <c r="TPU5" s="735"/>
      <c r="TPV5" s="735"/>
      <c r="TPW5" s="735"/>
      <c r="TPX5" s="735"/>
      <c r="TPY5" s="735"/>
      <c r="TPZ5" s="735"/>
      <c r="TQA5" s="735"/>
      <c r="TQB5" s="735"/>
      <c r="TQC5" s="735"/>
      <c r="TQD5" s="735"/>
      <c r="TQE5" s="735"/>
      <c r="TQF5" s="735"/>
      <c r="TQG5" s="735"/>
      <c r="TQH5" s="735"/>
      <c r="TQI5" s="735"/>
      <c r="TQJ5" s="735"/>
      <c r="TQK5" s="735"/>
      <c r="TQL5" s="735"/>
      <c r="TQM5" s="735"/>
      <c r="TQN5" s="735"/>
      <c r="TQO5" s="735"/>
      <c r="TQP5" s="735"/>
      <c r="TQQ5" s="735"/>
      <c r="TQR5" s="735"/>
      <c r="TQS5" s="735"/>
      <c r="TQT5" s="735"/>
      <c r="TQU5" s="735"/>
      <c r="TQV5" s="735"/>
      <c r="TQW5" s="735"/>
      <c r="TQX5" s="735"/>
      <c r="TQY5" s="735"/>
      <c r="TQZ5" s="735"/>
      <c r="TRA5" s="735"/>
      <c r="TRB5" s="735"/>
      <c r="TRC5" s="735"/>
      <c r="TRD5" s="735"/>
      <c r="TRE5" s="735"/>
      <c r="TRF5" s="735"/>
      <c r="TRG5" s="735"/>
      <c r="TRH5" s="735"/>
      <c r="TRI5" s="735"/>
      <c r="TRJ5" s="735"/>
      <c r="TRK5" s="735"/>
      <c r="TRL5" s="735"/>
      <c r="TRM5" s="735"/>
      <c r="TRN5" s="735"/>
      <c r="TRO5" s="735"/>
      <c r="TRP5" s="735"/>
      <c r="TRQ5" s="735"/>
      <c r="TRR5" s="735"/>
      <c r="TRS5" s="735"/>
      <c r="TRT5" s="735"/>
      <c r="TRU5" s="735"/>
      <c r="TRV5" s="735"/>
      <c r="TRW5" s="735"/>
      <c r="TRX5" s="735"/>
      <c r="TRY5" s="735"/>
      <c r="TRZ5" s="735"/>
      <c r="TSA5" s="735"/>
      <c r="TSB5" s="735"/>
      <c r="TSC5" s="735"/>
      <c r="TSD5" s="735"/>
      <c r="TSE5" s="735"/>
      <c r="TSF5" s="735"/>
      <c r="TSG5" s="735"/>
      <c r="TSH5" s="735"/>
      <c r="TSI5" s="735"/>
      <c r="TSJ5" s="735"/>
      <c r="TSK5" s="735"/>
      <c r="TSL5" s="735"/>
      <c r="TSM5" s="735"/>
      <c r="TSN5" s="735"/>
      <c r="TSO5" s="735"/>
      <c r="TSP5" s="735"/>
      <c r="TSQ5" s="735"/>
      <c r="TSR5" s="735"/>
      <c r="TSS5" s="735"/>
      <c r="TST5" s="735"/>
      <c r="TSU5" s="735"/>
      <c r="TSV5" s="735"/>
      <c r="TSW5" s="735"/>
      <c r="TSX5" s="735"/>
      <c r="TSY5" s="735"/>
      <c r="TSZ5" s="735"/>
      <c r="TTA5" s="735"/>
      <c r="TTB5" s="735"/>
      <c r="TTC5" s="735"/>
      <c r="TTD5" s="735"/>
      <c r="TTE5" s="735"/>
      <c r="TTF5" s="735"/>
      <c r="TTG5" s="735"/>
      <c r="TTH5" s="735"/>
      <c r="TTI5" s="735"/>
      <c r="TTJ5" s="735"/>
      <c r="TTK5" s="735"/>
      <c r="TTL5" s="735"/>
      <c r="TTM5" s="735"/>
      <c r="TTN5" s="735"/>
      <c r="TTO5" s="735"/>
      <c r="TTP5" s="735"/>
      <c r="TTQ5" s="735"/>
      <c r="TTR5" s="735"/>
      <c r="TTS5" s="735"/>
      <c r="TTT5" s="735"/>
      <c r="TTU5" s="735"/>
      <c r="TTV5" s="735"/>
      <c r="TTW5" s="735"/>
      <c r="TTX5" s="735"/>
      <c r="TTY5" s="735"/>
      <c r="TTZ5" s="735"/>
      <c r="TUA5" s="735"/>
      <c r="TUB5" s="735"/>
      <c r="TUC5" s="735"/>
      <c r="TUD5" s="735"/>
      <c r="TUE5" s="735"/>
      <c r="TUF5" s="735"/>
      <c r="TUG5" s="735"/>
      <c r="TUH5" s="735"/>
      <c r="TUI5" s="735"/>
      <c r="TUJ5" s="735"/>
      <c r="TUK5" s="735"/>
      <c r="TUL5" s="735"/>
      <c r="TUM5" s="735"/>
      <c r="TUN5" s="735"/>
      <c r="TUO5" s="735"/>
      <c r="TUP5" s="735"/>
      <c r="TUQ5" s="735"/>
      <c r="TUR5" s="735"/>
      <c r="TUS5" s="735"/>
      <c r="TUT5" s="735"/>
      <c r="TUU5" s="735"/>
      <c r="TUV5" s="735"/>
      <c r="TUW5" s="735"/>
      <c r="TUX5" s="735"/>
      <c r="TUY5" s="735"/>
      <c r="TUZ5" s="735"/>
      <c r="TVA5" s="735"/>
      <c r="TVB5" s="735"/>
      <c r="TVC5" s="735"/>
      <c r="TVD5" s="735"/>
      <c r="TVE5" s="735"/>
      <c r="TVF5" s="735"/>
      <c r="TVG5" s="735"/>
      <c r="TVH5" s="735"/>
      <c r="TVI5" s="735"/>
      <c r="TVJ5" s="735"/>
      <c r="TVK5" s="735"/>
      <c r="TVL5" s="735"/>
      <c r="TVM5" s="735"/>
      <c r="TVN5" s="735"/>
      <c r="TVO5" s="735"/>
      <c r="TVP5" s="735"/>
      <c r="TVQ5" s="735"/>
      <c r="TVR5" s="735"/>
      <c r="TVS5" s="735"/>
      <c r="TVT5" s="735"/>
      <c r="TVU5" s="735"/>
      <c r="TVV5" s="735"/>
      <c r="TVW5" s="735"/>
      <c r="TVX5" s="735"/>
      <c r="TVY5" s="735"/>
      <c r="TVZ5" s="735"/>
      <c r="TWA5" s="735"/>
      <c r="TWB5" s="735"/>
      <c r="TWC5" s="735"/>
      <c r="TWD5" s="735"/>
      <c r="TWE5" s="735"/>
      <c r="TWF5" s="735"/>
      <c r="TWG5" s="735"/>
      <c r="TWH5" s="735"/>
      <c r="TWI5" s="735"/>
      <c r="TWJ5" s="735"/>
      <c r="TWK5" s="735"/>
      <c r="TWL5" s="735"/>
      <c r="TWM5" s="735"/>
      <c r="TWN5" s="735"/>
      <c r="TWO5" s="735"/>
      <c r="TWP5" s="735"/>
      <c r="TWQ5" s="735"/>
      <c r="TWR5" s="735"/>
      <c r="TWS5" s="735"/>
      <c r="TWT5" s="735"/>
      <c r="TWU5" s="735"/>
      <c r="TWV5" s="735"/>
      <c r="TWW5" s="735"/>
      <c r="TWX5" s="735"/>
      <c r="TWY5" s="735"/>
      <c r="TWZ5" s="735"/>
      <c r="TXA5" s="735"/>
      <c r="TXB5" s="735"/>
      <c r="TXC5" s="735"/>
      <c r="TXD5" s="735"/>
      <c r="TXE5" s="735"/>
      <c r="TXF5" s="735"/>
      <c r="TXG5" s="735"/>
      <c r="TXH5" s="735"/>
      <c r="TXI5" s="735"/>
      <c r="TXJ5" s="735"/>
      <c r="TXK5" s="735"/>
      <c r="TXL5" s="735"/>
      <c r="TXM5" s="735"/>
      <c r="TXN5" s="735"/>
      <c r="TXO5" s="735"/>
      <c r="TXP5" s="735"/>
      <c r="TXQ5" s="735"/>
      <c r="TXR5" s="735"/>
      <c r="TXS5" s="735"/>
      <c r="TXT5" s="735"/>
      <c r="TXU5" s="735"/>
      <c r="TXV5" s="735"/>
      <c r="TXW5" s="735"/>
      <c r="TXX5" s="735"/>
      <c r="TXY5" s="735"/>
      <c r="TXZ5" s="735"/>
      <c r="TYA5" s="735"/>
      <c r="TYB5" s="735"/>
      <c r="TYC5" s="735"/>
      <c r="TYD5" s="735"/>
      <c r="TYE5" s="735"/>
      <c r="TYF5" s="735"/>
      <c r="TYG5" s="735"/>
      <c r="TYH5" s="735"/>
      <c r="TYI5" s="735"/>
      <c r="TYJ5" s="735"/>
      <c r="TYK5" s="735"/>
      <c r="TYL5" s="735"/>
      <c r="TYM5" s="735"/>
      <c r="TYN5" s="735"/>
      <c r="TYO5" s="735"/>
      <c r="TYP5" s="735"/>
      <c r="TYQ5" s="735"/>
      <c r="TYR5" s="735"/>
      <c r="TYS5" s="735"/>
      <c r="TYT5" s="735"/>
      <c r="TYU5" s="735"/>
      <c r="TYV5" s="735"/>
      <c r="TYW5" s="735"/>
      <c r="TYX5" s="735"/>
      <c r="TYY5" s="735"/>
      <c r="TYZ5" s="735"/>
      <c r="TZA5" s="735"/>
      <c r="TZB5" s="735"/>
      <c r="TZC5" s="735"/>
      <c r="TZD5" s="735"/>
      <c r="TZE5" s="735"/>
      <c r="TZF5" s="735"/>
      <c r="TZG5" s="735"/>
      <c r="TZH5" s="735"/>
      <c r="TZI5" s="735"/>
      <c r="TZJ5" s="735"/>
      <c r="TZK5" s="735"/>
      <c r="TZL5" s="735"/>
      <c r="TZM5" s="735"/>
      <c r="TZN5" s="735"/>
      <c r="TZO5" s="735"/>
      <c r="TZP5" s="735"/>
      <c r="TZQ5" s="735"/>
      <c r="TZR5" s="735"/>
      <c r="TZS5" s="735"/>
      <c r="TZT5" s="735"/>
      <c r="TZU5" s="735"/>
      <c r="TZV5" s="735"/>
      <c r="TZW5" s="735"/>
      <c r="TZX5" s="735"/>
      <c r="TZY5" s="735"/>
      <c r="TZZ5" s="735"/>
      <c r="UAA5" s="735"/>
      <c r="UAB5" s="735"/>
      <c r="UAC5" s="735"/>
      <c r="UAD5" s="735"/>
      <c r="UAE5" s="735"/>
      <c r="UAF5" s="735"/>
      <c r="UAG5" s="735"/>
      <c r="UAH5" s="735"/>
      <c r="UAI5" s="735"/>
      <c r="UAJ5" s="735"/>
      <c r="UAK5" s="735"/>
      <c r="UAL5" s="735"/>
      <c r="UAM5" s="735"/>
      <c r="UAN5" s="735"/>
      <c r="UAO5" s="735"/>
      <c r="UAP5" s="735"/>
      <c r="UAQ5" s="735"/>
      <c r="UAR5" s="735"/>
      <c r="UAS5" s="735"/>
      <c r="UAT5" s="735"/>
      <c r="UAU5" s="735"/>
      <c r="UAV5" s="735"/>
      <c r="UAW5" s="735"/>
      <c r="UAX5" s="735"/>
      <c r="UAY5" s="735"/>
      <c r="UAZ5" s="735"/>
      <c r="UBA5" s="735"/>
      <c r="UBB5" s="735"/>
      <c r="UBC5" s="735"/>
      <c r="UBD5" s="735"/>
      <c r="UBE5" s="735"/>
      <c r="UBF5" s="735"/>
      <c r="UBG5" s="735"/>
      <c r="UBH5" s="735"/>
      <c r="UBI5" s="735"/>
      <c r="UBJ5" s="735"/>
      <c r="UBK5" s="735"/>
      <c r="UBL5" s="735"/>
      <c r="UBM5" s="735"/>
      <c r="UBN5" s="735"/>
      <c r="UBO5" s="735"/>
      <c r="UBP5" s="735"/>
      <c r="UBQ5" s="735"/>
      <c r="UBR5" s="735"/>
      <c r="UBS5" s="735"/>
      <c r="UBT5" s="735"/>
      <c r="UBU5" s="735"/>
      <c r="UBV5" s="735"/>
      <c r="UBW5" s="735"/>
      <c r="UBX5" s="735"/>
      <c r="UBY5" s="735"/>
      <c r="UBZ5" s="735"/>
      <c r="UCA5" s="735"/>
      <c r="UCB5" s="735"/>
      <c r="UCC5" s="735"/>
      <c r="UCD5" s="735"/>
      <c r="UCE5" s="735"/>
      <c r="UCF5" s="735"/>
      <c r="UCG5" s="735"/>
      <c r="UCH5" s="735"/>
      <c r="UCI5" s="735"/>
      <c r="UCJ5" s="735"/>
      <c r="UCK5" s="735"/>
      <c r="UCL5" s="735"/>
      <c r="UCM5" s="735"/>
      <c r="UCN5" s="735"/>
      <c r="UCO5" s="735"/>
      <c r="UCP5" s="735"/>
      <c r="UCQ5" s="735"/>
      <c r="UCR5" s="735"/>
      <c r="UCS5" s="735"/>
      <c r="UCT5" s="735"/>
      <c r="UCU5" s="735"/>
      <c r="UCV5" s="735"/>
      <c r="UCW5" s="735"/>
      <c r="UCX5" s="735"/>
      <c r="UCY5" s="735"/>
      <c r="UCZ5" s="735"/>
      <c r="UDA5" s="735"/>
      <c r="UDB5" s="735"/>
      <c r="UDC5" s="735"/>
      <c r="UDD5" s="735"/>
      <c r="UDE5" s="735"/>
      <c r="UDF5" s="735"/>
      <c r="UDG5" s="735"/>
      <c r="UDH5" s="735"/>
      <c r="UDI5" s="735"/>
      <c r="UDJ5" s="735"/>
      <c r="UDK5" s="735"/>
      <c r="UDL5" s="735"/>
      <c r="UDM5" s="735"/>
      <c r="UDN5" s="735"/>
      <c r="UDO5" s="735"/>
      <c r="UDP5" s="735"/>
      <c r="UDQ5" s="735"/>
      <c r="UDR5" s="735"/>
      <c r="UDS5" s="735"/>
      <c r="UDT5" s="735"/>
      <c r="UDU5" s="735"/>
      <c r="UDV5" s="735"/>
      <c r="UDW5" s="735"/>
      <c r="UDX5" s="735"/>
      <c r="UDY5" s="735"/>
      <c r="UDZ5" s="735"/>
      <c r="UEA5" s="735"/>
      <c r="UEB5" s="735"/>
      <c r="UEC5" s="735"/>
      <c r="UED5" s="735"/>
      <c r="UEE5" s="735"/>
      <c r="UEF5" s="735"/>
      <c r="UEG5" s="735"/>
      <c r="UEH5" s="735"/>
      <c r="UEI5" s="735"/>
      <c r="UEJ5" s="735"/>
      <c r="UEK5" s="735"/>
      <c r="UEL5" s="735"/>
      <c r="UEM5" s="735"/>
      <c r="UEN5" s="735"/>
      <c r="UEO5" s="735"/>
      <c r="UEP5" s="735"/>
      <c r="UEQ5" s="735"/>
      <c r="UER5" s="735"/>
      <c r="UES5" s="735"/>
      <c r="UET5" s="735"/>
      <c r="UEU5" s="735"/>
      <c r="UEV5" s="735"/>
      <c r="UEW5" s="735"/>
      <c r="UEX5" s="735"/>
      <c r="UEY5" s="735"/>
      <c r="UEZ5" s="735"/>
      <c r="UFA5" s="735"/>
      <c r="UFB5" s="735"/>
      <c r="UFC5" s="735"/>
      <c r="UFD5" s="735"/>
      <c r="UFE5" s="735"/>
      <c r="UFF5" s="735"/>
      <c r="UFG5" s="735"/>
      <c r="UFH5" s="735"/>
      <c r="UFI5" s="735"/>
      <c r="UFJ5" s="735"/>
      <c r="UFK5" s="735"/>
      <c r="UFL5" s="735"/>
      <c r="UFM5" s="735"/>
      <c r="UFN5" s="735"/>
      <c r="UFO5" s="735"/>
      <c r="UFP5" s="735"/>
      <c r="UFQ5" s="735"/>
      <c r="UFR5" s="735"/>
      <c r="UFS5" s="735"/>
      <c r="UFT5" s="735"/>
      <c r="UFU5" s="735"/>
      <c r="UFV5" s="735"/>
      <c r="UFW5" s="735"/>
      <c r="UFX5" s="735"/>
      <c r="UFY5" s="735"/>
      <c r="UFZ5" s="735"/>
      <c r="UGA5" s="735"/>
      <c r="UGB5" s="735"/>
      <c r="UGC5" s="735"/>
      <c r="UGD5" s="735"/>
      <c r="UGE5" s="735"/>
      <c r="UGF5" s="735"/>
      <c r="UGG5" s="735"/>
      <c r="UGH5" s="735"/>
      <c r="UGI5" s="735"/>
      <c r="UGJ5" s="735"/>
      <c r="UGK5" s="735"/>
      <c r="UGL5" s="735"/>
      <c r="UGM5" s="735"/>
      <c r="UGN5" s="735"/>
      <c r="UGO5" s="735"/>
      <c r="UGP5" s="735"/>
      <c r="UGQ5" s="735"/>
      <c r="UGR5" s="735"/>
      <c r="UGS5" s="735"/>
      <c r="UGT5" s="735"/>
      <c r="UGU5" s="735"/>
      <c r="UGV5" s="735"/>
      <c r="UGW5" s="735"/>
      <c r="UGX5" s="735"/>
      <c r="UGY5" s="735"/>
      <c r="UGZ5" s="735"/>
      <c r="UHA5" s="735"/>
      <c r="UHB5" s="735"/>
      <c r="UHC5" s="735"/>
      <c r="UHD5" s="735"/>
      <c r="UHE5" s="735"/>
      <c r="UHF5" s="735"/>
      <c r="UHG5" s="735"/>
      <c r="UHH5" s="735"/>
      <c r="UHI5" s="735"/>
      <c r="UHJ5" s="735"/>
      <c r="UHK5" s="735"/>
      <c r="UHL5" s="735"/>
      <c r="UHM5" s="735"/>
      <c r="UHN5" s="735"/>
      <c r="UHO5" s="735"/>
      <c r="UHP5" s="735"/>
      <c r="UHQ5" s="735"/>
      <c r="UHR5" s="735"/>
      <c r="UHS5" s="735"/>
      <c r="UHT5" s="735"/>
      <c r="UHU5" s="735"/>
      <c r="UHV5" s="735"/>
      <c r="UHW5" s="735"/>
      <c r="UHX5" s="735"/>
      <c r="UHY5" s="735"/>
      <c r="UHZ5" s="735"/>
      <c r="UIA5" s="735"/>
      <c r="UIB5" s="735"/>
      <c r="UIC5" s="735"/>
      <c r="UID5" s="735"/>
      <c r="UIE5" s="735"/>
      <c r="UIF5" s="735"/>
      <c r="UIG5" s="735"/>
      <c r="UIH5" s="735"/>
      <c r="UII5" s="735"/>
      <c r="UIJ5" s="735"/>
      <c r="UIK5" s="735"/>
      <c r="UIL5" s="735"/>
      <c r="UIM5" s="735"/>
      <c r="UIN5" s="735"/>
      <c r="UIO5" s="735"/>
      <c r="UIP5" s="735"/>
      <c r="UIQ5" s="735"/>
      <c r="UIR5" s="735"/>
      <c r="UIS5" s="735"/>
      <c r="UIT5" s="735"/>
      <c r="UIU5" s="735"/>
      <c r="UIV5" s="735"/>
      <c r="UIW5" s="735"/>
      <c r="UIX5" s="735"/>
      <c r="UIY5" s="735"/>
      <c r="UIZ5" s="735"/>
      <c r="UJA5" s="735"/>
      <c r="UJB5" s="735"/>
      <c r="UJC5" s="735"/>
      <c r="UJD5" s="735"/>
      <c r="UJE5" s="735"/>
      <c r="UJF5" s="735"/>
      <c r="UJG5" s="735"/>
      <c r="UJH5" s="735"/>
      <c r="UJI5" s="735"/>
      <c r="UJJ5" s="735"/>
      <c r="UJK5" s="735"/>
      <c r="UJL5" s="735"/>
      <c r="UJM5" s="735"/>
      <c r="UJN5" s="735"/>
      <c r="UJO5" s="735"/>
      <c r="UJP5" s="735"/>
      <c r="UJQ5" s="735"/>
      <c r="UJR5" s="735"/>
      <c r="UJS5" s="735"/>
      <c r="UJT5" s="735"/>
      <c r="UJU5" s="735"/>
      <c r="UJV5" s="735"/>
      <c r="UJW5" s="735"/>
      <c r="UJX5" s="735"/>
      <c r="UJY5" s="735"/>
      <c r="UJZ5" s="735"/>
      <c r="UKA5" s="735"/>
      <c r="UKB5" s="735"/>
      <c r="UKC5" s="735"/>
      <c r="UKD5" s="735"/>
      <c r="UKE5" s="735"/>
      <c r="UKF5" s="735"/>
      <c r="UKG5" s="735"/>
      <c r="UKH5" s="735"/>
      <c r="UKI5" s="735"/>
      <c r="UKJ5" s="735"/>
      <c r="UKK5" s="735"/>
      <c r="UKL5" s="735"/>
      <c r="UKM5" s="735"/>
      <c r="UKN5" s="735"/>
      <c r="UKO5" s="735"/>
      <c r="UKP5" s="735"/>
      <c r="UKQ5" s="735"/>
      <c r="UKR5" s="735"/>
      <c r="UKS5" s="735"/>
      <c r="UKT5" s="735"/>
      <c r="UKU5" s="735"/>
      <c r="UKV5" s="735"/>
      <c r="UKW5" s="735"/>
      <c r="UKX5" s="735"/>
      <c r="UKY5" s="735"/>
      <c r="UKZ5" s="735"/>
      <c r="ULA5" s="735"/>
      <c r="ULB5" s="735"/>
      <c r="ULC5" s="735"/>
      <c r="ULD5" s="735"/>
      <c r="ULE5" s="735"/>
      <c r="ULF5" s="735"/>
      <c r="ULG5" s="735"/>
      <c r="ULH5" s="735"/>
      <c r="ULI5" s="735"/>
      <c r="ULJ5" s="735"/>
      <c r="ULK5" s="735"/>
      <c r="ULL5" s="735"/>
      <c r="ULM5" s="735"/>
      <c r="ULN5" s="735"/>
      <c r="ULO5" s="735"/>
      <c r="ULP5" s="735"/>
      <c r="ULQ5" s="735"/>
      <c r="ULR5" s="735"/>
      <c r="ULS5" s="735"/>
      <c r="ULT5" s="735"/>
      <c r="ULU5" s="735"/>
      <c r="ULV5" s="735"/>
      <c r="ULW5" s="735"/>
      <c r="ULX5" s="735"/>
      <c r="ULY5" s="735"/>
      <c r="ULZ5" s="735"/>
      <c r="UMA5" s="735"/>
      <c r="UMB5" s="735"/>
      <c r="UMC5" s="735"/>
      <c r="UMD5" s="735"/>
      <c r="UME5" s="735"/>
      <c r="UMF5" s="735"/>
      <c r="UMG5" s="735"/>
      <c r="UMH5" s="735"/>
      <c r="UMI5" s="735"/>
      <c r="UMJ5" s="735"/>
      <c r="UMK5" s="735"/>
      <c r="UML5" s="735"/>
      <c r="UMM5" s="735"/>
      <c r="UMN5" s="735"/>
      <c r="UMO5" s="735"/>
      <c r="UMP5" s="735"/>
      <c r="UMQ5" s="735"/>
      <c r="UMR5" s="735"/>
      <c r="UMS5" s="735"/>
      <c r="UMT5" s="735"/>
      <c r="UMU5" s="735"/>
      <c r="UMV5" s="735"/>
      <c r="UMW5" s="735"/>
      <c r="UMX5" s="735"/>
      <c r="UMY5" s="735"/>
      <c r="UMZ5" s="735"/>
      <c r="UNA5" s="735"/>
      <c r="UNB5" s="735"/>
      <c r="UNC5" s="735"/>
      <c r="UND5" s="735"/>
      <c r="UNE5" s="735"/>
      <c r="UNF5" s="735"/>
      <c r="UNG5" s="735"/>
      <c r="UNH5" s="735"/>
      <c r="UNI5" s="735"/>
      <c r="UNJ5" s="735"/>
      <c r="UNK5" s="735"/>
      <c r="UNL5" s="735"/>
      <c r="UNM5" s="735"/>
      <c r="UNN5" s="735"/>
      <c r="UNO5" s="735"/>
      <c r="UNP5" s="735"/>
      <c r="UNQ5" s="735"/>
      <c r="UNR5" s="735"/>
      <c r="UNS5" s="735"/>
      <c r="UNT5" s="735"/>
      <c r="UNU5" s="735"/>
      <c r="UNV5" s="735"/>
      <c r="UNW5" s="735"/>
      <c r="UNX5" s="735"/>
      <c r="UNY5" s="735"/>
      <c r="UNZ5" s="735"/>
      <c r="UOA5" s="735"/>
      <c r="UOB5" s="735"/>
      <c r="UOC5" s="735"/>
      <c r="UOD5" s="735"/>
      <c r="UOE5" s="735"/>
      <c r="UOF5" s="735"/>
      <c r="UOG5" s="735"/>
      <c r="UOH5" s="735"/>
      <c r="UOI5" s="735"/>
      <c r="UOJ5" s="735"/>
      <c r="UOK5" s="735"/>
      <c r="UOL5" s="735"/>
      <c r="UOM5" s="735"/>
      <c r="UON5" s="735"/>
      <c r="UOO5" s="735"/>
      <c r="UOP5" s="735"/>
      <c r="UOQ5" s="735"/>
      <c r="UOR5" s="735"/>
      <c r="UOS5" s="735"/>
      <c r="UOT5" s="735"/>
      <c r="UOU5" s="735"/>
      <c r="UOV5" s="735"/>
      <c r="UOW5" s="735"/>
      <c r="UOX5" s="735"/>
      <c r="UOY5" s="735"/>
      <c r="UOZ5" s="735"/>
      <c r="UPA5" s="735"/>
      <c r="UPB5" s="735"/>
      <c r="UPC5" s="735"/>
      <c r="UPD5" s="735"/>
      <c r="UPE5" s="735"/>
      <c r="UPF5" s="735"/>
      <c r="UPG5" s="735"/>
      <c r="UPH5" s="735"/>
      <c r="UPI5" s="735"/>
      <c r="UPJ5" s="735"/>
      <c r="UPK5" s="735"/>
      <c r="UPL5" s="735"/>
      <c r="UPM5" s="735"/>
      <c r="UPN5" s="735"/>
      <c r="UPO5" s="735"/>
      <c r="UPP5" s="735"/>
      <c r="UPQ5" s="735"/>
      <c r="UPR5" s="735"/>
      <c r="UPS5" s="735"/>
      <c r="UPT5" s="735"/>
      <c r="UPU5" s="735"/>
      <c r="UPV5" s="735"/>
      <c r="UPW5" s="735"/>
      <c r="UPX5" s="735"/>
      <c r="UPY5" s="735"/>
      <c r="UPZ5" s="735"/>
      <c r="UQA5" s="735"/>
      <c r="UQB5" s="735"/>
      <c r="UQC5" s="735"/>
      <c r="UQD5" s="735"/>
      <c r="UQE5" s="735"/>
      <c r="UQF5" s="735"/>
      <c r="UQG5" s="735"/>
      <c r="UQH5" s="735"/>
      <c r="UQI5" s="735"/>
      <c r="UQJ5" s="735"/>
      <c r="UQK5" s="735"/>
      <c r="UQL5" s="735"/>
      <c r="UQM5" s="735"/>
      <c r="UQN5" s="735"/>
      <c r="UQO5" s="735"/>
      <c r="UQP5" s="735"/>
      <c r="UQQ5" s="735"/>
      <c r="UQR5" s="735"/>
      <c r="UQS5" s="735"/>
      <c r="UQT5" s="735"/>
      <c r="UQU5" s="735"/>
      <c r="UQV5" s="735"/>
      <c r="UQW5" s="735"/>
      <c r="UQX5" s="735"/>
      <c r="UQY5" s="735"/>
      <c r="UQZ5" s="735"/>
      <c r="URA5" s="735"/>
      <c r="URB5" s="735"/>
      <c r="URC5" s="735"/>
      <c r="URD5" s="735"/>
      <c r="URE5" s="735"/>
      <c r="URF5" s="735"/>
      <c r="URG5" s="735"/>
      <c r="URH5" s="735"/>
      <c r="URI5" s="735"/>
      <c r="URJ5" s="735"/>
      <c r="URK5" s="735"/>
      <c r="URL5" s="735"/>
      <c r="URM5" s="735"/>
      <c r="URN5" s="735"/>
      <c r="URO5" s="735"/>
      <c r="URP5" s="735"/>
      <c r="URQ5" s="735"/>
      <c r="URR5" s="735"/>
      <c r="URS5" s="735"/>
      <c r="URT5" s="735"/>
      <c r="URU5" s="735"/>
      <c r="URV5" s="735"/>
      <c r="URW5" s="735"/>
      <c r="URX5" s="735"/>
      <c r="URY5" s="735"/>
      <c r="URZ5" s="735"/>
      <c r="USA5" s="735"/>
      <c r="USB5" s="735"/>
      <c r="USC5" s="735"/>
      <c r="USD5" s="735"/>
      <c r="USE5" s="735"/>
      <c r="USF5" s="735"/>
      <c r="USG5" s="735"/>
      <c r="USH5" s="735"/>
      <c r="USI5" s="735"/>
      <c r="USJ5" s="735"/>
      <c r="USK5" s="735"/>
      <c r="USL5" s="735"/>
      <c r="USM5" s="735"/>
      <c r="USN5" s="735"/>
      <c r="USO5" s="735"/>
      <c r="USP5" s="735"/>
      <c r="USQ5" s="735"/>
      <c r="USR5" s="735"/>
      <c r="USS5" s="735"/>
      <c r="UST5" s="735"/>
      <c r="USU5" s="735"/>
      <c r="USV5" s="735"/>
      <c r="USW5" s="735"/>
      <c r="USX5" s="735"/>
      <c r="USY5" s="735"/>
      <c r="USZ5" s="735"/>
      <c r="UTA5" s="735"/>
      <c r="UTB5" s="735"/>
      <c r="UTC5" s="735"/>
      <c r="UTD5" s="735"/>
      <c r="UTE5" s="735"/>
      <c r="UTF5" s="735"/>
      <c r="UTG5" s="735"/>
      <c r="UTH5" s="735"/>
      <c r="UTI5" s="735"/>
      <c r="UTJ5" s="735"/>
      <c r="UTK5" s="735"/>
      <c r="UTL5" s="735"/>
      <c r="UTM5" s="735"/>
      <c r="UTN5" s="735"/>
      <c r="UTO5" s="735"/>
      <c r="UTP5" s="735"/>
      <c r="UTQ5" s="735"/>
      <c r="UTR5" s="735"/>
      <c r="UTS5" s="735"/>
      <c r="UTT5" s="735"/>
      <c r="UTU5" s="735"/>
      <c r="UTV5" s="735"/>
      <c r="UTW5" s="735"/>
      <c r="UTX5" s="735"/>
      <c r="UTY5" s="735"/>
      <c r="UTZ5" s="735"/>
      <c r="UUA5" s="735"/>
      <c r="UUB5" s="735"/>
      <c r="UUC5" s="735"/>
      <c r="UUD5" s="735"/>
      <c r="UUE5" s="735"/>
      <c r="UUF5" s="735"/>
      <c r="UUG5" s="735"/>
      <c r="UUH5" s="735"/>
      <c r="UUI5" s="735"/>
      <c r="UUJ5" s="735"/>
      <c r="UUK5" s="735"/>
      <c r="UUL5" s="735"/>
      <c r="UUM5" s="735"/>
      <c r="UUN5" s="735"/>
      <c r="UUO5" s="735"/>
      <c r="UUP5" s="735"/>
      <c r="UUQ5" s="735"/>
      <c r="UUR5" s="735"/>
      <c r="UUS5" s="735"/>
      <c r="UUT5" s="735"/>
      <c r="UUU5" s="735"/>
      <c r="UUV5" s="735"/>
      <c r="UUW5" s="735"/>
      <c r="UUX5" s="735"/>
      <c r="UUY5" s="735"/>
      <c r="UUZ5" s="735"/>
      <c r="UVA5" s="735"/>
      <c r="UVB5" s="735"/>
      <c r="UVC5" s="735"/>
      <c r="UVD5" s="735"/>
      <c r="UVE5" s="735"/>
      <c r="UVF5" s="735"/>
      <c r="UVG5" s="735"/>
      <c r="UVH5" s="735"/>
      <c r="UVI5" s="735"/>
      <c r="UVJ5" s="735"/>
      <c r="UVK5" s="735"/>
      <c r="UVL5" s="735"/>
      <c r="UVM5" s="735"/>
      <c r="UVN5" s="735"/>
      <c r="UVO5" s="735"/>
      <c r="UVP5" s="735"/>
      <c r="UVQ5" s="735"/>
      <c r="UVR5" s="735"/>
      <c r="UVS5" s="735"/>
      <c r="UVT5" s="735"/>
      <c r="UVU5" s="735"/>
      <c r="UVV5" s="735"/>
      <c r="UVW5" s="735"/>
      <c r="UVX5" s="735"/>
      <c r="UVY5" s="735"/>
      <c r="UVZ5" s="735"/>
      <c r="UWA5" s="735"/>
      <c r="UWB5" s="735"/>
      <c r="UWC5" s="735"/>
      <c r="UWD5" s="735"/>
      <c r="UWE5" s="735"/>
      <c r="UWF5" s="735"/>
      <c r="UWG5" s="735"/>
      <c r="UWH5" s="735"/>
      <c r="UWI5" s="735"/>
      <c r="UWJ5" s="735"/>
      <c r="UWK5" s="735"/>
      <c r="UWL5" s="735"/>
      <c r="UWM5" s="735"/>
      <c r="UWN5" s="735"/>
      <c r="UWO5" s="735"/>
      <c r="UWP5" s="735"/>
      <c r="UWQ5" s="735"/>
      <c r="UWR5" s="735"/>
      <c r="UWS5" s="735"/>
      <c r="UWT5" s="735"/>
      <c r="UWU5" s="735"/>
      <c r="UWV5" s="735"/>
      <c r="UWW5" s="735"/>
      <c r="UWX5" s="735"/>
      <c r="UWY5" s="735"/>
      <c r="UWZ5" s="735"/>
      <c r="UXA5" s="735"/>
      <c r="UXB5" s="735"/>
      <c r="UXC5" s="735"/>
      <c r="UXD5" s="735"/>
      <c r="UXE5" s="735"/>
      <c r="UXF5" s="735"/>
      <c r="UXG5" s="735"/>
      <c r="UXH5" s="735"/>
      <c r="UXI5" s="735"/>
      <c r="UXJ5" s="735"/>
      <c r="UXK5" s="735"/>
      <c r="UXL5" s="735"/>
      <c r="UXM5" s="735"/>
      <c r="UXN5" s="735"/>
      <c r="UXO5" s="735"/>
      <c r="UXP5" s="735"/>
      <c r="UXQ5" s="735"/>
      <c r="UXR5" s="735"/>
      <c r="UXS5" s="735"/>
      <c r="UXT5" s="735"/>
      <c r="UXU5" s="735"/>
      <c r="UXV5" s="735"/>
      <c r="UXW5" s="735"/>
      <c r="UXX5" s="735"/>
      <c r="UXY5" s="735"/>
      <c r="UXZ5" s="735"/>
      <c r="UYA5" s="735"/>
      <c r="UYB5" s="735"/>
      <c r="UYC5" s="735"/>
      <c r="UYD5" s="735"/>
      <c r="UYE5" s="735"/>
      <c r="UYF5" s="735"/>
      <c r="UYG5" s="735"/>
      <c r="UYH5" s="735"/>
      <c r="UYI5" s="735"/>
      <c r="UYJ5" s="735"/>
      <c r="UYK5" s="735"/>
      <c r="UYL5" s="735"/>
      <c r="UYM5" s="735"/>
      <c r="UYN5" s="735"/>
      <c r="UYO5" s="735"/>
      <c r="UYP5" s="735"/>
      <c r="UYQ5" s="735"/>
      <c r="UYR5" s="735"/>
      <c r="UYS5" s="735"/>
      <c r="UYT5" s="735"/>
      <c r="UYU5" s="735"/>
      <c r="UYV5" s="735"/>
      <c r="UYW5" s="735"/>
      <c r="UYX5" s="735"/>
      <c r="UYY5" s="735"/>
      <c r="UYZ5" s="735"/>
      <c r="UZA5" s="735"/>
      <c r="UZB5" s="735"/>
      <c r="UZC5" s="735"/>
      <c r="UZD5" s="735"/>
      <c r="UZE5" s="735"/>
      <c r="UZF5" s="735"/>
      <c r="UZG5" s="735"/>
      <c r="UZH5" s="735"/>
      <c r="UZI5" s="735"/>
      <c r="UZJ5" s="735"/>
      <c r="UZK5" s="735"/>
      <c r="UZL5" s="735"/>
      <c r="UZM5" s="735"/>
      <c r="UZN5" s="735"/>
      <c r="UZO5" s="735"/>
      <c r="UZP5" s="735"/>
      <c r="UZQ5" s="735"/>
      <c r="UZR5" s="735"/>
      <c r="UZS5" s="735"/>
      <c r="UZT5" s="735"/>
      <c r="UZU5" s="735"/>
      <c r="UZV5" s="735"/>
      <c r="UZW5" s="735"/>
      <c r="UZX5" s="735"/>
      <c r="UZY5" s="735"/>
      <c r="UZZ5" s="735"/>
      <c r="VAA5" s="735"/>
      <c r="VAB5" s="735"/>
      <c r="VAC5" s="735"/>
      <c r="VAD5" s="735"/>
      <c r="VAE5" s="735"/>
      <c r="VAF5" s="735"/>
      <c r="VAG5" s="735"/>
      <c r="VAH5" s="735"/>
      <c r="VAI5" s="735"/>
      <c r="VAJ5" s="735"/>
      <c r="VAK5" s="735"/>
      <c r="VAL5" s="735"/>
      <c r="VAM5" s="735"/>
      <c r="VAN5" s="735"/>
      <c r="VAO5" s="735"/>
      <c r="VAP5" s="735"/>
      <c r="VAQ5" s="735"/>
      <c r="VAR5" s="735"/>
      <c r="VAS5" s="735"/>
      <c r="VAT5" s="735"/>
      <c r="VAU5" s="735"/>
      <c r="VAV5" s="735"/>
      <c r="VAW5" s="735"/>
      <c r="VAX5" s="735"/>
      <c r="VAY5" s="735"/>
      <c r="VAZ5" s="735"/>
      <c r="VBA5" s="735"/>
      <c r="VBB5" s="735"/>
      <c r="VBC5" s="735"/>
      <c r="VBD5" s="735"/>
      <c r="VBE5" s="735"/>
      <c r="VBF5" s="735"/>
      <c r="VBG5" s="735"/>
      <c r="VBH5" s="735"/>
      <c r="VBI5" s="735"/>
      <c r="VBJ5" s="735"/>
      <c r="VBK5" s="735"/>
      <c r="VBL5" s="735"/>
      <c r="VBM5" s="735"/>
      <c r="VBN5" s="735"/>
      <c r="VBO5" s="735"/>
      <c r="VBP5" s="735"/>
      <c r="VBQ5" s="735"/>
      <c r="VBR5" s="735"/>
      <c r="VBS5" s="735"/>
      <c r="VBT5" s="735"/>
      <c r="VBU5" s="735"/>
      <c r="VBV5" s="735"/>
      <c r="VBW5" s="735"/>
      <c r="VBX5" s="735"/>
      <c r="VBY5" s="735"/>
      <c r="VBZ5" s="735"/>
      <c r="VCA5" s="735"/>
      <c r="VCB5" s="735"/>
      <c r="VCC5" s="735"/>
      <c r="VCD5" s="735"/>
      <c r="VCE5" s="735"/>
      <c r="VCF5" s="735"/>
      <c r="VCG5" s="735"/>
      <c r="VCH5" s="735"/>
      <c r="VCI5" s="735"/>
      <c r="VCJ5" s="735"/>
      <c r="VCK5" s="735"/>
      <c r="VCL5" s="735"/>
      <c r="VCM5" s="735"/>
      <c r="VCN5" s="735"/>
      <c r="VCO5" s="735"/>
      <c r="VCP5" s="735"/>
      <c r="VCQ5" s="735"/>
      <c r="VCR5" s="735"/>
      <c r="VCS5" s="735"/>
      <c r="VCT5" s="735"/>
      <c r="VCU5" s="735"/>
      <c r="VCV5" s="735"/>
      <c r="VCW5" s="735"/>
      <c r="VCX5" s="735"/>
      <c r="VCY5" s="735"/>
      <c r="VCZ5" s="735"/>
      <c r="VDA5" s="735"/>
      <c r="VDB5" s="735"/>
      <c r="VDC5" s="735"/>
      <c r="VDD5" s="735"/>
      <c r="VDE5" s="735"/>
      <c r="VDF5" s="735"/>
      <c r="VDG5" s="735"/>
      <c r="VDH5" s="735"/>
      <c r="VDI5" s="735"/>
      <c r="VDJ5" s="735"/>
      <c r="VDK5" s="735"/>
      <c r="VDL5" s="735"/>
      <c r="VDM5" s="735"/>
      <c r="VDN5" s="735"/>
      <c r="VDO5" s="735"/>
      <c r="VDP5" s="735"/>
      <c r="VDQ5" s="735"/>
      <c r="VDR5" s="735"/>
      <c r="VDS5" s="735"/>
      <c r="VDT5" s="735"/>
      <c r="VDU5" s="735"/>
      <c r="VDV5" s="735"/>
      <c r="VDW5" s="735"/>
      <c r="VDX5" s="735"/>
      <c r="VDY5" s="735"/>
      <c r="VDZ5" s="735"/>
      <c r="VEA5" s="735"/>
      <c r="VEB5" s="735"/>
      <c r="VEC5" s="735"/>
      <c r="VED5" s="735"/>
      <c r="VEE5" s="735"/>
      <c r="VEF5" s="735"/>
      <c r="VEG5" s="735"/>
      <c r="VEH5" s="735"/>
      <c r="VEI5" s="735"/>
      <c r="VEJ5" s="735"/>
      <c r="VEK5" s="735"/>
      <c r="VEL5" s="735"/>
      <c r="VEM5" s="735"/>
      <c r="VEN5" s="735"/>
      <c r="VEO5" s="735"/>
      <c r="VEP5" s="735"/>
      <c r="VEQ5" s="735"/>
      <c r="VER5" s="735"/>
      <c r="VES5" s="735"/>
      <c r="VET5" s="735"/>
      <c r="VEU5" s="735"/>
      <c r="VEV5" s="735"/>
      <c r="VEW5" s="735"/>
      <c r="VEX5" s="735"/>
      <c r="VEY5" s="735"/>
      <c r="VEZ5" s="735"/>
      <c r="VFA5" s="735"/>
      <c r="VFB5" s="735"/>
      <c r="VFC5" s="735"/>
      <c r="VFD5" s="735"/>
      <c r="VFE5" s="735"/>
      <c r="VFF5" s="735"/>
      <c r="VFG5" s="735"/>
      <c r="VFH5" s="735"/>
      <c r="VFI5" s="735"/>
      <c r="VFJ5" s="735"/>
      <c r="VFK5" s="735"/>
      <c r="VFL5" s="735"/>
      <c r="VFM5" s="735"/>
      <c r="VFN5" s="735"/>
      <c r="VFO5" s="735"/>
      <c r="VFP5" s="735"/>
      <c r="VFQ5" s="735"/>
      <c r="VFR5" s="735"/>
      <c r="VFS5" s="735"/>
      <c r="VFT5" s="735"/>
      <c r="VFU5" s="735"/>
      <c r="VFV5" s="735"/>
      <c r="VFW5" s="735"/>
      <c r="VFX5" s="735"/>
      <c r="VFY5" s="735"/>
      <c r="VFZ5" s="735"/>
      <c r="VGA5" s="735"/>
      <c r="VGB5" s="735"/>
      <c r="VGC5" s="735"/>
      <c r="VGD5" s="735"/>
      <c r="VGE5" s="735"/>
      <c r="VGF5" s="735"/>
      <c r="VGG5" s="735"/>
      <c r="VGH5" s="735"/>
      <c r="VGI5" s="735"/>
      <c r="VGJ5" s="735"/>
      <c r="VGK5" s="735"/>
      <c r="VGL5" s="735"/>
      <c r="VGM5" s="735"/>
      <c r="VGN5" s="735"/>
      <c r="VGO5" s="735"/>
      <c r="VGP5" s="735"/>
      <c r="VGQ5" s="735"/>
      <c r="VGR5" s="735"/>
      <c r="VGS5" s="735"/>
      <c r="VGT5" s="735"/>
      <c r="VGU5" s="735"/>
      <c r="VGV5" s="735"/>
      <c r="VGW5" s="735"/>
      <c r="VGX5" s="735"/>
      <c r="VGY5" s="735"/>
      <c r="VGZ5" s="735"/>
      <c r="VHA5" s="735"/>
      <c r="VHB5" s="735"/>
      <c r="VHC5" s="735"/>
      <c r="VHD5" s="735"/>
      <c r="VHE5" s="735"/>
      <c r="VHF5" s="735"/>
      <c r="VHG5" s="735"/>
      <c r="VHH5" s="735"/>
      <c r="VHI5" s="735"/>
      <c r="VHJ5" s="735"/>
      <c r="VHK5" s="735"/>
      <c r="VHL5" s="735"/>
      <c r="VHM5" s="735"/>
      <c r="VHN5" s="735"/>
      <c r="VHO5" s="735"/>
      <c r="VHP5" s="735"/>
      <c r="VHQ5" s="735"/>
      <c r="VHR5" s="735"/>
      <c r="VHS5" s="735"/>
      <c r="VHT5" s="735"/>
      <c r="VHU5" s="735"/>
      <c r="VHV5" s="735"/>
      <c r="VHW5" s="735"/>
      <c r="VHX5" s="735"/>
      <c r="VHY5" s="735"/>
      <c r="VHZ5" s="735"/>
      <c r="VIA5" s="735"/>
      <c r="VIB5" s="735"/>
      <c r="VIC5" s="735"/>
      <c r="VID5" s="735"/>
      <c r="VIE5" s="735"/>
      <c r="VIF5" s="735"/>
      <c r="VIG5" s="735"/>
      <c r="VIH5" s="735"/>
      <c r="VII5" s="735"/>
      <c r="VIJ5" s="735"/>
      <c r="VIK5" s="735"/>
      <c r="VIL5" s="735"/>
      <c r="VIM5" s="735"/>
      <c r="VIN5" s="735"/>
      <c r="VIO5" s="735"/>
      <c r="VIP5" s="735"/>
      <c r="VIQ5" s="735"/>
      <c r="VIR5" s="735"/>
      <c r="VIS5" s="735"/>
      <c r="VIT5" s="735"/>
      <c r="VIU5" s="735"/>
      <c r="VIV5" s="735"/>
      <c r="VIW5" s="735"/>
      <c r="VIX5" s="735"/>
      <c r="VIY5" s="735"/>
      <c r="VIZ5" s="735"/>
      <c r="VJA5" s="735"/>
      <c r="VJB5" s="735"/>
      <c r="VJC5" s="735"/>
      <c r="VJD5" s="735"/>
      <c r="VJE5" s="735"/>
      <c r="VJF5" s="735"/>
      <c r="VJG5" s="735"/>
      <c r="VJH5" s="735"/>
      <c r="VJI5" s="735"/>
      <c r="VJJ5" s="735"/>
      <c r="VJK5" s="735"/>
      <c r="VJL5" s="735"/>
      <c r="VJM5" s="735"/>
      <c r="VJN5" s="735"/>
      <c r="VJO5" s="735"/>
      <c r="VJP5" s="735"/>
      <c r="VJQ5" s="735"/>
      <c r="VJR5" s="735"/>
      <c r="VJS5" s="735"/>
      <c r="VJT5" s="735"/>
      <c r="VJU5" s="735"/>
      <c r="VJV5" s="735"/>
      <c r="VJW5" s="735"/>
      <c r="VJX5" s="735"/>
      <c r="VJY5" s="735"/>
      <c r="VJZ5" s="735"/>
      <c r="VKA5" s="735"/>
      <c r="VKB5" s="735"/>
      <c r="VKC5" s="735"/>
      <c r="VKD5" s="735"/>
      <c r="VKE5" s="735"/>
      <c r="VKF5" s="735"/>
      <c r="VKG5" s="735"/>
      <c r="VKH5" s="735"/>
      <c r="VKI5" s="735"/>
      <c r="VKJ5" s="735"/>
      <c r="VKK5" s="735"/>
      <c r="VKL5" s="735"/>
      <c r="VKM5" s="735"/>
      <c r="VKN5" s="735"/>
      <c r="VKO5" s="735"/>
      <c r="VKP5" s="735"/>
      <c r="VKQ5" s="735"/>
      <c r="VKR5" s="735"/>
      <c r="VKS5" s="735"/>
      <c r="VKT5" s="735"/>
      <c r="VKU5" s="735"/>
      <c r="VKV5" s="735"/>
      <c r="VKW5" s="735"/>
      <c r="VKX5" s="735"/>
      <c r="VKY5" s="735"/>
      <c r="VKZ5" s="735"/>
      <c r="VLA5" s="735"/>
      <c r="VLB5" s="735"/>
      <c r="VLC5" s="735"/>
      <c r="VLD5" s="735"/>
      <c r="VLE5" s="735"/>
      <c r="VLF5" s="735"/>
      <c r="VLG5" s="735"/>
      <c r="VLH5" s="735"/>
      <c r="VLI5" s="735"/>
      <c r="VLJ5" s="735"/>
      <c r="VLK5" s="735"/>
      <c r="VLL5" s="735"/>
      <c r="VLM5" s="735"/>
      <c r="VLN5" s="735"/>
      <c r="VLO5" s="735"/>
      <c r="VLP5" s="735"/>
      <c r="VLQ5" s="735"/>
      <c r="VLR5" s="735"/>
      <c r="VLS5" s="735"/>
      <c r="VLT5" s="735"/>
      <c r="VLU5" s="735"/>
      <c r="VLV5" s="735"/>
      <c r="VLW5" s="735"/>
      <c r="VLX5" s="735"/>
      <c r="VLY5" s="735"/>
      <c r="VLZ5" s="735"/>
      <c r="VMA5" s="735"/>
      <c r="VMB5" s="735"/>
      <c r="VMC5" s="735"/>
      <c r="VMD5" s="735"/>
      <c r="VME5" s="735"/>
      <c r="VMF5" s="735"/>
      <c r="VMG5" s="735"/>
      <c r="VMH5" s="735"/>
      <c r="VMI5" s="735"/>
      <c r="VMJ5" s="735"/>
      <c r="VMK5" s="735"/>
      <c r="VML5" s="735"/>
      <c r="VMM5" s="735"/>
      <c r="VMN5" s="735"/>
      <c r="VMO5" s="735"/>
      <c r="VMP5" s="735"/>
      <c r="VMQ5" s="735"/>
      <c r="VMR5" s="735"/>
      <c r="VMS5" s="735"/>
      <c r="VMT5" s="735"/>
      <c r="VMU5" s="735"/>
      <c r="VMV5" s="735"/>
      <c r="VMW5" s="735"/>
      <c r="VMX5" s="735"/>
      <c r="VMY5" s="735"/>
      <c r="VMZ5" s="735"/>
      <c r="VNA5" s="735"/>
      <c r="VNB5" s="735"/>
      <c r="VNC5" s="735"/>
      <c r="VND5" s="735"/>
      <c r="VNE5" s="735"/>
      <c r="VNF5" s="735"/>
      <c r="VNG5" s="735"/>
      <c r="VNH5" s="735"/>
      <c r="VNI5" s="735"/>
      <c r="VNJ5" s="735"/>
      <c r="VNK5" s="735"/>
      <c r="VNL5" s="735"/>
      <c r="VNM5" s="735"/>
      <c r="VNN5" s="735"/>
      <c r="VNO5" s="735"/>
      <c r="VNP5" s="735"/>
      <c r="VNQ5" s="735"/>
      <c r="VNR5" s="735"/>
      <c r="VNS5" s="735"/>
      <c r="VNT5" s="735"/>
      <c r="VNU5" s="735"/>
      <c r="VNV5" s="735"/>
      <c r="VNW5" s="735"/>
      <c r="VNX5" s="735"/>
      <c r="VNY5" s="735"/>
      <c r="VNZ5" s="735"/>
      <c r="VOA5" s="735"/>
      <c r="VOB5" s="735"/>
      <c r="VOC5" s="735"/>
      <c r="VOD5" s="735"/>
      <c r="VOE5" s="735"/>
      <c r="VOF5" s="735"/>
      <c r="VOG5" s="735"/>
      <c r="VOH5" s="735"/>
      <c r="VOI5" s="735"/>
      <c r="VOJ5" s="735"/>
      <c r="VOK5" s="735"/>
      <c r="VOL5" s="735"/>
      <c r="VOM5" s="735"/>
      <c r="VON5" s="735"/>
      <c r="VOO5" s="735"/>
      <c r="VOP5" s="735"/>
      <c r="VOQ5" s="735"/>
      <c r="VOR5" s="735"/>
      <c r="VOS5" s="735"/>
      <c r="VOT5" s="735"/>
      <c r="VOU5" s="735"/>
      <c r="VOV5" s="735"/>
      <c r="VOW5" s="735"/>
      <c r="VOX5" s="735"/>
      <c r="VOY5" s="735"/>
      <c r="VOZ5" s="735"/>
      <c r="VPA5" s="735"/>
      <c r="VPB5" s="735"/>
      <c r="VPC5" s="735"/>
      <c r="VPD5" s="735"/>
      <c r="VPE5" s="735"/>
      <c r="VPF5" s="735"/>
      <c r="VPG5" s="735"/>
      <c r="VPH5" s="735"/>
      <c r="VPI5" s="735"/>
      <c r="VPJ5" s="735"/>
      <c r="VPK5" s="735"/>
      <c r="VPL5" s="735"/>
      <c r="VPM5" s="735"/>
      <c r="VPN5" s="735"/>
      <c r="VPO5" s="735"/>
      <c r="VPP5" s="735"/>
      <c r="VPQ5" s="735"/>
      <c r="VPR5" s="735"/>
      <c r="VPS5" s="735"/>
      <c r="VPT5" s="735"/>
      <c r="VPU5" s="735"/>
      <c r="VPV5" s="735"/>
      <c r="VPW5" s="735"/>
      <c r="VPX5" s="735"/>
      <c r="VPY5" s="735"/>
      <c r="VPZ5" s="735"/>
      <c r="VQA5" s="735"/>
      <c r="VQB5" s="735"/>
      <c r="VQC5" s="735"/>
      <c r="VQD5" s="735"/>
      <c r="VQE5" s="735"/>
      <c r="VQF5" s="735"/>
      <c r="VQG5" s="735"/>
      <c r="VQH5" s="735"/>
      <c r="VQI5" s="735"/>
      <c r="VQJ5" s="735"/>
      <c r="VQK5" s="735"/>
      <c r="VQL5" s="735"/>
      <c r="VQM5" s="735"/>
      <c r="VQN5" s="735"/>
      <c r="VQO5" s="735"/>
      <c r="VQP5" s="735"/>
      <c r="VQQ5" s="735"/>
      <c r="VQR5" s="735"/>
      <c r="VQS5" s="735"/>
      <c r="VQT5" s="735"/>
      <c r="VQU5" s="735"/>
      <c r="VQV5" s="735"/>
      <c r="VQW5" s="735"/>
      <c r="VQX5" s="735"/>
      <c r="VQY5" s="735"/>
      <c r="VQZ5" s="735"/>
      <c r="VRA5" s="735"/>
      <c r="VRB5" s="735"/>
      <c r="VRC5" s="735"/>
      <c r="VRD5" s="735"/>
      <c r="VRE5" s="735"/>
      <c r="VRF5" s="735"/>
      <c r="VRG5" s="735"/>
      <c r="VRH5" s="735"/>
      <c r="VRI5" s="735"/>
      <c r="VRJ5" s="735"/>
      <c r="VRK5" s="735"/>
      <c r="VRL5" s="735"/>
      <c r="VRM5" s="735"/>
      <c r="VRN5" s="735"/>
      <c r="VRO5" s="735"/>
      <c r="VRP5" s="735"/>
      <c r="VRQ5" s="735"/>
      <c r="VRR5" s="735"/>
      <c r="VRS5" s="735"/>
      <c r="VRT5" s="735"/>
      <c r="VRU5" s="735"/>
      <c r="VRV5" s="735"/>
      <c r="VRW5" s="735"/>
      <c r="VRX5" s="735"/>
      <c r="VRY5" s="735"/>
      <c r="VRZ5" s="735"/>
      <c r="VSA5" s="735"/>
      <c r="VSB5" s="735"/>
      <c r="VSC5" s="735"/>
      <c r="VSD5" s="735"/>
      <c r="VSE5" s="735"/>
      <c r="VSF5" s="735"/>
      <c r="VSG5" s="735"/>
      <c r="VSH5" s="735"/>
      <c r="VSI5" s="735"/>
      <c r="VSJ5" s="735"/>
      <c r="VSK5" s="735"/>
      <c r="VSL5" s="735"/>
      <c r="VSM5" s="735"/>
      <c r="VSN5" s="735"/>
      <c r="VSO5" s="735"/>
      <c r="VSP5" s="735"/>
      <c r="VSQ5" s="735"/>
      <c r="VSR5" s="735"/>
      <c r="VSS5" s="735"/>
      <c r="VST5" s="735"/>
      <c r="VSU5" s="735"/>
      <c r="VSV5" s="735"/>
      <c r="VSW5" s="735"/>
      <c r="VSX5" s="735"/>
      <c r="VSY5" s="735"/>
      <c r="VSZ5" s="735"/>
      <c r="VTA5" s="735"/>
      <c r="VTB5" s="735"/>
      <c r="VTC5" s="735"/>
      <c r="VTD5" s="735"/>
      <c r="VTE5" s="735"/>
      <c r="VTF5" s="735"/>
      <c r="VTG5" s="735"/>
      <c r="VTH5" s="735"/>
      <c r="VTI5" s="735"/>
      <c r="VTJ5" s="735"/>
      <c r="VTK5" s="735"/>
      <c r="VTL5" s="735"/>
      <c r="VTM5" s="735"/>
      <c r="VTN5" s="735"/>
      <c r="VTO5" s="735"/>
      <c r="VTP5" s="735"/>
      <c r="VTQ5" s="735"/>
      <c r="VTR5" s="735"/>
      <c r="VTS5" s="735"/>
      <c r="VTT5" s="735"/>
      <c r="VTU5" s="735"/>
      <c r="VTV5" s="735"/>
      <c r="VTW5" s="735"/>
      <c r="VTX5" s="735"/>
      <c r="VTY5" s="735"/>
      <c r="VTZ5" s="735"/>
      <c r="VUA5" s="735"/>
      <c r="VUB5" s="735"/>
      <c r="VUC5" s="735"/>
      <c r="VUD5" s="735"/>
      <c r="VUE5" s="735"/>
      <c r="VUF5" s="735"/>
      <c r="VUG5" s="735"/>
      <c r="VUH5" s="735"/>
      <c r="VUI5" s="735"/>
      <c r="VUJ5" s="735"/>
      <c r="VUK5" s="735"/>
      <c r="VUL5" s="735"/>
      <c r="VUM5" s="735"/>
      <c r="VUN5" s="735"/>
      <c r="VUO5" s="735"/>
      <c r="VUP5" s="735"/>
      <c r="VUQ5" s="735"/>
      <c r="VUR5" s="735"/>
      <c r="VUS5" s="735"/>
      <c r="VUT5" s="735"/>
      <c r="VUU5" s="735"/>
      <c r="VUV5" s="735"/>
      <c r="VUW5" s="735"/>
      <c r="VUX5" s="735"/>
      <c r="VUY5" s="735"/>
      <c r="VUZ5" s="735"/>
      <c r="VVA5" s="735"/>
      <c r="VVB5" s="735"/>
      <c r="VVC5" s="735"/>
      <c r="VVD5" s="735"/>
      <c r="VVE5" s="735"/>
      <c r="VVF5" s="735"/>
      <c r="VVG5" s="735"/>
      <c r="VVH5" s="735"/>
      <c r="VVI5" s="735"/>
      <c r="VVJ5" s="735"/>
      <c r="VVK5" s="735"/>
      <c r="VVL5" s="735"/>
      <c r="VVM5" s="735"/>
      <c r="VVN5" s="735"/>
      <c r="VVO5" s="735"/>
      <c r="VVP5" s="735"/>
      <c r="VVQ5" s="735"/>
      <c r="VVR5" s="735"/>
      <c r="VVS5" s="735"/>
      <c r="VVT5" s="735"/>
      <c r="VVU5" s="735"/>
      <c r="VVV5" s="735"/>
      <c r="VVW5" s="735"/>
      <c r="VVX5" s="735"/>
      <c r="VVY5" s="735"/>
      <c r="VVZ5" s="735"/>
      <c r="VWA5" s="735"/>
      <c r="VWB5" s="735"/>
      <c r="VWC5" s="735"/>
      <c r="VWD5" s="735"/>
      <c r="VWE5" s="735"/>
      <c r="VWF5" s="735"/>
      <c r="VWG5" s="735"/>
      <c r="VWH5" s="735"/>
      <c r="VWI5" s="735"/>
      <c r="VWJ5" s="735"/>
      <c r="VWK5" s="735"/>
      <c r="VWL5" s="735"/>
      <c r="VWM5" s="735"/>
      <c r="VWN5" s="735"/>
      <c r="VWO5" s="735"/>
      <c r="VWP5" s="735"/>
      <c r="VWQ5" s="735"/>
      <c r="VWR5" s="735"/>
      <c r="VWS5" s="735"/>
      <c r="VWT5" s="735"/>
      <c r="VWU5" s="735"/>
      <c r="VWV5" s="735"/>
      <c r="VWW5" s="735"/>
      <c r="VWX5" s="735"/>
      <c r="VWY5" s="735"/>
      <c r="VWZ5" s="735"/>
      <c r="VXA5" s="735"/>
      <c r="VXB5" s="735"/>
      <c r="VXC5" s="735"/>
      <c r="VXD5" s="735"/>
      <c r="VXE5" s="735"/>
      <c r="VXF5" s="735"/>
      <c r="VXG5" s="735"/>
      <c r="VXH5" s="735"/>
      <c r="VXI5" s="735"/>
      <c r="VXJ5" s="735"/>
      <c r="VXK5" s="735"/>
      <c r="VXL5" s="735"/>
      <c r="VXM5" s="735"/>
      <c r="VXN5" s="735"/>
      <c r="VXO5" s="735"/>
      <c r="VXP5" s="735"/>
      <c r="VXQ5" s="735"/>
      <c r="VXR5" s="735"/>
      <c r="VXS5" s="735"/>
      <c r="VXT5" s="735"/>
      <c r="VXU5" s="735"/>
      <c r="VXV5" s="735"/>
      <c r="VXW5" s="735"/>
      <c r="VXX5" s="735"/>
      <c r="VXY5" s="735"/>
      <c r="VXZ5" s="735"/>
      <c r="VYA5" s="735"/>
      <c r="VYB5" s="735"/>
      <c r="VYC5" s="735"/>
      <c r="VYD5" s="735"/>
      <c r="VYE5" s="735"/>
      <c r="VYF5" s="735"/>
      <c r="VYG5" s="735"/>
      <c r="VYH5" s="735"/>
      <c r="VYI5" s="735"/>
      <c r="VYJ5" s="735"/>
      <c r="VYK5" s="735"/>
      <c r="VYL5" s="735"/>
      <c r="VYM5" s="735"/>
      <c r="VYN5" s="735"/>
      <c r="VYO5" s="735"/>
      <c r="VYP5" s="735"/>
      <c r="VYQ5" s="735"/>
      <c r="VYR5" s="735"/>
      <c r="VYS5" s="735"/>
      <c r="VYT5" s="735"/>
      <c r="VYU5" s="735"/>
      <c r="VYV5" s="735"/>
      <c r="VYW5" s="735"/>
      <c r="VYX5" s="735"/>
      <c r="VYY5" s="735"/>
      <c r="VYZ5" s="735"/>
      <c r="VZA5" s="735"/>
      <c r="VZB5" s="735"/>
      <c r="VZC5" s="735"/>
      <c r="VZD5" s="735"/>
      <c r="VZE5" s="735"/>
      <c r="VZF5" s="735"/>
      <c r="VZG5" s="735"/>
      <c r="VZH5" s="735"/>
      <c r="VZI5" s="735"/>
      <c r="VZJ5" s="735"/>
      <c r="VZK5" s="735"/>
      <c r="VZL5" s="735"/>
      <c r="VZM5" s="735"/>
      <c r="VZN5" s="735"/>
      <c r="VZO5" s="735"/>
      <c r="VZP5" s="735"/>
      <c r="VZQ5" s="735"/>
      <c r="VZR5" s="735"/>
      <c r="VZS5" s="735"/>
      <c r="VZT5" s="735"/>
      <c r="VZU5" s="735"/>
      <c r="VZV5" s="735"/>
      <c r="VZW5" s="735"/>
      <c r="VZX5" s="735"/>
      <c r="VZY5" s="735"/>
      <c r="VZZ5" s="735"/>
      <c r="WAA5" s="735"/>
      <c r="WAB5" s="735"/>
      <c r="WAC5" s="735"/>
      <c r="WAD5" s="735"/>
      <c r="WAE5" s="735"/>
      <c r="WAF5" s="735"/>
      <c r="WAG5" s="735"/>
      <c r="WAH5" s="735"/>
      <c r="WAI5" s="735"/>
      <c r="WAJ5" s="735"/>
      <c r="WAK5" s="735"/>
      <c r="WAL5" s="735"/>
      <c r="WAM5" s="735"/>
      <c r="WAN5" s="735"/>
      <c r="WAO5" s="735"/>
      <c r="WAP5" s="735"/>
      <c r="WAQ5" s="735"/>
      <c r="WAR5" s="735"/>
      <c r="WAS5" s="735"/>
      <c r="WAT5" s="735"/>
      <c r="WAU5" s="735"/>
      <c r="WAV5" s="735"/>
      <c r="WAW5" s="735"/>
      <c r="WAX5" s="735"/>
      <c r="WAY5" s="735"/>
      <c r="WAZ5" s="735"/>
      <c r="WBA5" s="735"/>
      <c r="WBB5" s="735"/>
      <c r="WBC5" s="735"/>
      <c r="WBD5" s="735"/>
      <c r="WBE5" s="735"/>
      <c r="WBF5" s="735"/>
      <c r="WBG5" s="735"/>
      <c r="WBH5" s="735"/>
      <c r="WBI5" s="735"/>
      <c r="WBJ5" s="735"/>
      <c r="WBK5" s="735"/>
      <c r="WBL5" s="735"/>
      <c r="WBM5" s="735"/>
      <c r="WBN5" s="735"/>
      <c r="WBO5" s="735"/>
      <c r="WBP5" s="735"/>
      <c r="WBQ5" s="735"/>
      <c r="WBR5" s="735"/>
      <c r="WBS5" s="735"/>
      <c r="WBT5" s="735"/>
      <c r="WBU5" s="735"/>
      <c r="WBV5" s="735"/>
      <c r="WBW5" s="735"/>
      <c r="WBX5" s="735"/>
      <c r="WBY5" s="735"/>
      <c r="WBZ5" s="735"/>
      <c r="WCA5" s="735"/>
      <c r="WCB5" s="735"/>
      <c r="WCC5" s="735"/>
      <c r="WCD5" s="735"/>
      <c r="WCE5" s="735"/>
      <c r="WCF5" s="735"/>
      <c r="WCG5" s="735"/>
      <c r="WCH5" s="735"/>
      <c r="WCI5" s="735"/>
      <c r="WCJ5" s="735"/>
      <c r="WCK5" s="735"/>
      <c r="WCL5" s="735"/>
      <c r="WCM5" s="735"/>
      <c r="WCN5" s="735"/>
      <c r="WCO5" s="735"/>
      <c r="WCP5" s="735"/>
      <c r="WCQ5" s="735"/>
      <c r="WCR5" s="735"/>
      <c r="WCS5" s="735"/>
      <c r="WCT5" s="735"/>
      <c r="WCU5" s="735"/>
      <c r="WCV5" s="735"/>
      <c r="WCW5" s="735"/>
      <c r="WCX5" s="735"/>
      <c r="WCY5" s="735"/>
      <c r="WCZ5" s="735"/>
      <c r="WDA5" s="735"/>
      <c r="WDB5" s="735"/>
      <c r="WDC5" s="735"/>
      <c r="WDD5" s="735"/>
      <c r="WDE5" s="735"/>
      <c r="WDF5" s="735"/>
      <c r="WDG5" s="735"/>
      <c r="WDH5" s="735"/>
      <c r="WDI5" s="735"/>
      <c r="WDJ5" s="735"/>
      <c r="WDK5" s="735"/>
      <c r="WDL5" s="735"/>
      <c r="WDM5" s="735"/>
      <c r="WDN5" s="735"/>
      <c r="WDO5" s="735"/>
      <c r="WDP5" s="735"/>
      <c r="WDQ5" s="735"/>
      <c r="WDR5" s="735"/>
      <c r="WDS5" s="735"/>
      <c r="WDT5" s="735"/>
      <c r="WDU5" s="735"/>
      <c r="WDV5" s="735"/>
      <c r="WDW5" s="735"/>
      <c r="WDX5" s="735"/>
      <c r="WDY5" s="735"/>
      <c r="WDZ5" s="735"/>
      <c r="WEA5" s="735"/>
      <c r="WEB5" s="735"/>
      <c r="WEC5" s="735"/>
      <c r="WED5" s="735"/>
      <c r="WEE5" s="735"/>
      <c r="WEF5" s="735"/>
      <c r="WEG5" s="735"/>
      <c r="WEH5" s="735"/>
      <c r="WEI5" s="735"/>
      <c r="WEJ5" s="735"/>
      <c r="WEK5" s="735"/>
      <c r="WEL5" s="735"/>
      <c r="WEM5" s="735"/>
      <c r="WEN5" s="735"/>
      <c r="WEO5" s="735"/>
      <c r="WEP5" s="735"/>
      <c r="WEQ5" s="735"/>
      <c r="WER5" s="735"/>
      <c r="WES5" s="735"/>
      <c r="WET5" s="735"/>
      <c r="WEU5" s="735"/>
      <c r="WEV5" s="735"/>
      <c r="WEW5" s="735"/>
      <c r="WEX5" s="735"/>
      <c r="WEY5" s="735"/>
      <c r="WEZ5" s="735"/>
      <c r="WFA5" s="735"/>
      <c r="WFB5" s="735"/>
      <c r="WFC5" s="735"/>
      <c r="WFD5" s="735"/>
      <c r="WFE5" s="735"/>
      <c r="WFF5" s="735"/>
      <c r="WFG5" s="735"/>
      <c r="WFH5" s="735"/>
      <c r="WFI5" s="735"/>
      <c r="WFJ5" s="735"/>
      <c r="WFK5" s="735"/>
      <c r="WFL5" s="735"/>
      <c r="WFM5" s="735"/>
      <c r="WFN5" s="735"/>
      <c r="WFO5" s="735"/>
      <c r="WFP5" s="735"/>
      <c r="WFQ5" s="735"/>
      <c r="WFR5" s="735"/>
      <c r="WFS5" s="735"/>
      <c r="WFT5" s="735"/>
      <c r="WFU5" s="735"/>
      <c r="WFV5" s="735"/>
      <c r="WFW5" s="735"/>
      <c r="WFX5" s="735"/>
      <c r="WFY5" s="735"/>
      <c r="WFZ5" s="735"/>
      <c r="WGA5" s="735"/>
      <c r="WGB5" s="735"/>
      <c r="WGC5" s="735"/>
      <c r="WGD5" s="735"/>
      <c r="WGE5" s="735"/>
      <c r="WGF5" s="735"/>
      <c r="WGG5" s="735"/>
      <c r="WGH5" s="735"/>
      <c r="WGI5" s="735"/>
      <c r="WGJ5" s="735"/>
      <c r="WGK5" s="735"/>
      <c r="WGL5" s="735"/>
      <c r="WGM5" s="735"/>
      <c r="WGN5" s="735"/>
      <c r="WGO5" s="735"/>
      <c r="WGP5" s="735"/>
      <c r="WGQ5" s="735"/>
      <c r="WGR5" s="735"/>
      <c r="WGS5" s="735"/>
      <c r="WGT5" s="735"/>
      <c r="WGU5" s="735"/>
      <c r="WGV5" s="735"/>
      <c r="WGW5" s="735"/>
      <c r="WGX5" s="735"/>
      <c r="WGY5" s="735"/>
      <c r="WGZ5" s="735"/>
      <c r="WHA5" s="735"/>
      <c r="WHB5" s="735"/>
      <c r="WHC5" s="735"/>
      <c r="WHD5" s="735"/>
      <c r="WHE5" s="735"/>
      <c r="WHF5" s="735"/>
      <c r="WHG5" s="735"/>
      <c r="WHH5" s="735"/>
      <c r="WHI5" s="735"/>
      <c r="WHJ5" s="735"/>
      <c r="WHK5" s="735"/>
      <c r="WHL5" s="735"/>
      <c r="WHM5" s="735"/>
      <c r="WHN5" s="735"/>
      <c r="WHO5" s="735"/>
      <c r="WHP5" s="735"/>
      <c r="WHQ5" s="735"/>
      <c r="WHR5" s="735"/>
      <c r="WHS5" s="735"/>
      <c r="WHT5" s="735"/>
      <c r="WHU5" s="735"/>
      <c r="WHV5" s="735"/>
      <c r="WHW5" s="735"/>
      <c r="WHX5" s="735"/>
      <c r="WHY5" s="735"/>
      <c r="WHZ5" s="735"/>
      <c r="WIA5" s="735"/>
      <c r="WIB5" s="735"/>
      <c r="WIC5" s="735"/>
      <c r="WID5" s="735"/>
      <c r="WIE5" s="735"/>
      <c r="WIF5" s="735"/>
      <c r="WIG5" s="735"/>
      <c r="WIH5" s="735"/>
      <c r="WII5" s="735"/>
      <c r="WIJ5" s="735"/>
      <c r="WIK5" s="735"/>
      <c r="WIL5" s="735"/>
      <c r="WIM5" s="735"/>
      <c r="WIN5" s="735"/>
      <c r="WIO5" s="735"/>
      <c r="WIP5" s="735"/>
      <c r="WIQ5" s="735"/>
      <c r="WIR5" s="735"/>
      <c r="WIS5" s="735"/>
      <c r="WIT5" s="735"/>
      <c r="WIU5" s="735"/>
      <c r="WIV5" s="735"/>
      <c r="WIW5" s="735"/>
      <c r="WIX5" s="735"/>
      <c r="WIY5" s="735"/>
      <c r="WIZ5" s="735"/>
      <c r="WJA5" s="735"/>
      <c r="WJB5" s="735"/>
      <c r="WJC5" s="735"/>
      <c r="WJD5" s="735"/>
      <c r="WJE5" s="735"/>
      <c r="WJF5" s="735"/>
      <c r="WJG5" s="735"/>
      <c r="WJH5" s="735"/>
      <c r="WJI5" s="735"/>
      <c r="WJJ5" s="735"/>
      <c r="WJK5" s="735"/>
      <c r="WJL5" s="735"/>
      <c r="WJM5" s="735"/>
      <c r="WJN5" s="735"/>
      <c r="WJO5" s="735"/>
      <c r="WJP5" s="735"/>
      <c r="WJQ5" s="735"/>
      <c r="WJR5" s="735"/>
      <c r="WJS5" s="735"/>
      <c r="WJT5" s="735"/>
      <c r="WJU5" s="735"/>
      <c r="WJV5" s="735"/>
      <c r="WJW5" s="735"/>
      <c r="WJX5" s="735"/>
      <c r="WJY5" s="735"/>
      <c r="WJZ5" s="735"/>
      <c r="WKA5" s="735"/>
      <c r="WKB5" s="735"/>
      <c r="WKC5" s="735"/>
      <c r="WKD5" s="735"/>
      <c r="WKE5" s="735"/>
      <c r="WKF5" s="735"/>
      <c r="WKG5" s="735"/>
      <c r="WKH5" s="735"/>
      <c r="WKI5" s="735"/>
      <c r="WKJ5" s="735"/>
      <c r="WKK5" s="735"/>
      <c r="WKL5" s="735"/>
      <c r="WKM5" s="735"/>
      <c r="WKN5" s="735"/>
      <c r="WKO5" s="735"/>
      <c r="WKP5" s="735"/>
      <c r="WKQ5" s="735"/>
      <c r="WKR5" s="735"/>
      <c r="WKS5" s="735"/>
      <c r="WKT5" s="735"/>
      <c r="WKU5" s="735"/>
      <c r="WKV5" s="735"/>
      <c r="WKW5" s="735"/>
      <c r="WKX5" s="735"/>
      <c r="WKY5" s="735"/>
      <c r="WKZ5" s="735"/>
      <c r="WLA5" s="735"/>
      <c r="WLB5" s="735"/>
      <c r="WLC5" s="735"/>
      <c r="WLD5" s="735"/>
      <c r="WLE5" s="735"/>
      <c r="WLF5" s="735"/>
      <c r="WLG5" s="735"/>
      <c r="WLH5" s="735"/>
      <c r="WLI5" s="735"/>
      <c r="WLJ5" s="735"/>
      <c r="WLK5" s="735"/>
      <c r="WLL5" s="735"/>
      <c r="WLM5" s="735"/>
      <c r="WLN5" s="735"/>
      <c r="WLO5" s="735"/>
      <c r="WLP5" s="735"/>
      <c r="WLQ5" s="735"/>
      <c r="WLR5" s="735"/>
      <c r="WLS5" s="735"/>
      <c r="WLT5" s="735"/>
      <c r="WLU5" s="735"/>
      <c r="WLV5" s="735"/>
      <c r="WLW5" s="735"/>
      <c r="WLX5" s="735"/>
      <c r="WLY5" s="735"/>
      <c r="WLZ5" s="735"/>
      <c r="WMA5" s="735"/>
      <c r="WMB5" s="735"/>
      <c r="WMC5" s="735"/>
      <c r="WMD5" s="735"/>
      <c r="WME5" s="735"/>
      <c r="WMF5" s="735"/>
      <c r="WMG5" s="735"/>
      <c r="WMH5" s="735"/>
      <c r="WMI5" s="735"/>
      <c r="WMJ5" s="735"/>
      <c r="WMK5" s="735"/>
      <c r="WML5" s="735"/>
      <c r="WMM5" s="735"/>
      <c r="WMN5" s="735"/>
      <c r="WMO5" s="735"/>
      <c r="WMP5" s="735"/>
      <c r="WMQ5" s="735"/>
      <c r="WMR5" s="735"/>
      <c r="WMS5" s="735"/>
      <c r="WMT5" s="735"/>
      <c r="WMU5" s="735"/>
      <c r="WMV5" s="735"/>
      <c r="WMW5" s="735"/>
      <c r="WMX5" s="735"/>
      <c r="WMY5" s="735"/>
      <c r="WMZ5" s="735"/>
      <c r="WNA5" s="735"/>
      <c r="WNB5" s="735"/>
      <c r="WNC5" s="735"/>
      <c r="WND5" s="735"/>
      <c r="WNE5" s="735"/>
      <c r="WNF5" s="735"/>
      <c r="WNG5" s="735"/>
      <c r="WNH5" s="735"/>
      <c r="WNI5" s="735"/>
      <c r="WNJ5" s="735"/>
      <c r="WNK5" s="735"/>
      <c r="WNL5" s="735"/>
      <c r="WNM5" s="735"/>
      <c r="WNN5" s="735"/>
      <c r="WNO5" s="735"/>
      <c r="WNP5" s="735"/>
      <c r="WNQ5" s="735"/>
      <c r="WNR5" s="735"/>
      <c r="WNS5" s="735"/>
      <c r="WNT5" s="735"/>
      <c r="WNU5" s="735"/>
      <c r="WNV5" s="735"/>
      <c r="WNW5" s="735"/>
      <c r="WNX5" s="735"/>
      <c r="WNY5" s="735"/>
      <c r="WNZ5" s="735"/>
      <c r="WOA5" s="735"/>
      <c r="WOB5" s="735"/>
      <c r="WOC5" s="735"/>
      <c r="WOD5" s="735"/>
      <c r="WOE5" s="735"/>
      <c r="WOF5" s="735"/>
      <c r="WOG5" s="735"/>
      <c r="WOH5" s="735"/>
      <c r="WOI5" s="735"/>
      <c r="WOJ5" s="735"/>
      <c r="WOK5" s="735"/>
      <c r="WOL5" s="735"/>
      <c r="WOM5" s="735"/>
      <c r="WON5" s="735"/>
      <c r="WOO5" s="735"/>
      <c r="WOP5" s="735"/>
      <c r="WOQ5" s="735"/>
      <c r="WOR5" s="735"/>
      <c r="WOS5" s="735"/>
      <c r="WOT5" s="735"/>
      <c r="WOU5" s="735"/>
      <c r="WOV5" s="735"/>
      <c r="WOW5" s="735"/>
      <c r="WOX5" s="735"/>
      <c r="WOY5" s="735"/>
      <c r="WOZ5" s="735"/>
      <c r="WPA5" s="735"/>
      <c r="WPB5" s="735"/>
      <c r="WPC5" s="735"/>
      <c r="WPD5" s="735"/>
      <c r="WPE5" s="735"/>
      <c r="WPF5" s="735"/>
      <c r="WPG5" s="735"/>
      <c r="WPH5" s="735"/>
      <c r="WPI5" s="735"/>
      <c r="WPJ5" s="735"/>
      <c r="WPK5" s="735"/>
      <c r="WPL5" s="735"/>
      <c r="WPM5" s="735"/>
      <c r="WPN5" s="735"/>
      <c r="WPO5" s="735"/>
      <c r="WPP5" s="735"/>
      <c r="WPQ5" s="735"/>
      <c r="WPR5" s="735"/>
      <c r="WPS5" s="735"/>
      <c r="WPT5" s="735"/>
      <c r="WPU5" s="735"/>
      <c r="WPV5" s="735"/>
      <c r="WPW5" s="735"/>
      <c r="WPX5" s="735"/>
      <c r="WPY5" s="735"/>
      <c r="WPZ5" s="735"/>
      <c r="WQA5" s="735"/>
      <c r="WQB5" s="735"/>
      <c r="WQC5" s="735"/>
      <c r="WQD5" s="735"/>
      <c r="WQE5" s="735"/>
      <c r="WQF5" s="735"/>
      <c r="WQG5" s="735"/>
      <c r="WQH5" s="735"/>
      <c r="WQI5" s="735"/>
      <c r="WQJ5" s="735"/>
      <c r="WQK5" s="735"/>
      <c r="WQL5" s="735"/>
      <c r="WQM5" s="735"/>
      <c r="WQN5" s="735"/>
      <c r="WQO5" s="735"/>
      <c r="WQP5" s="735"/>
      <c r="WQQ5" s="735"/>
      <c r="WQR5" s="735"/>
      <c r="WQS5" s="735"/>
      <c r="WQT5" s="735"/>
      <c r="WQU5" s="735"/>
      <c r="WQV5" s="735"/>
      <c r="WQW5" s="735"/>
      <c r="WQX5" s="735"/>
      <c r="WQY5" s="735"/>
      <c r="WQZ5" s="735"/>
      <c r="WRA5" s="735"/>
      <c r="WRB5" s="735"/>
      <c r="WRC5" s="735"/>
      <c r="WRD5" s="735"/>
      <c r="WRE5" s="735"/>
      <c r="WRF5" s="735"/>
      <c r="WRG5" s="735"/>
      <c r="WRH5" s="735"/>
      <c r="WRI5" s="735"/>
      <c r="WRJ5" s="735"/>
      <c r="WRK5" s="735"/>
      <c r="WRL5" s="735"/>
      <c r="WRM5" s="735"/>
      <c r="WRN5" s="735"/>
      <c r="WRO5" s="735"/>
      <c r="WRP5" s="735"/>
      <c r="WRQ5" s="735"/>
      <c r="WRR5" s="735"/>
      <c r="WRS5" s="735"/>
      <c r="WRT5" s="735"/>
      <c r="WRU5" s="735"/>
      <c r="WRV5" s="735"/>
      <c r="WRW5" s="735"/>
      <c r="WRX5" s="735"/>
      <c r="WRY5" s="735"/>
      <c r="WRZ5" s="735"/>
      <c r="WSA5" s="735"/>
      <c r="WSB5" s="735"/>
      <c r="WSC5" s="735"/>
      <c r="WSD5" s="735"/>
      <c r="WSE5" s="735"/>
      <c r="WSF5" s="735"/>
      <c r="WSG5" s="735"/>
      <c r="WSH5" s="735"/>
      <c r="WSI5" s="735"/>
      <c r="WSJ5" s="735"/>
      <c r="WSK5" s="735"/>
      <c r="WSL5" s="735"/>
      <c r="WSM5" s="735"/>
      <c r="WSN5" s="735"/>
      <c r="WSO5" s="735"/>
      <c r="WSP5" s="735"/>
      <c r="WSQ5" s="735"/>
      <c r="WSR5" s="735"/>
      <c r="WSS5" s="735"/>
      <c r="WST5" s="735"/>
      <c r="WSU5" s="735"/>
      <c r="WSV5" s="735"/>
      <c r="WSW5" s="735"/>
      <c r="WSX5" s="735"/>
      <c r="WSY5" s="735"/>
      <c r="WSZ5" s="735"/>
      <c r="WTA5" s="735"/>
      <c r="WTB5" s="735"/>
      <c r="WTC5" s="735"/>
      <c r="WTD5" s="735"/>
      <c r="WTE5" s="735"/>
      <c r="WTF5" s="735"/>
      <c r="WTG5" s="735"/>
      <c r="WTH5" s="735"/>
      <c r="WTI5" s="735"/>
      <c r="WTJ5" s="735"/>
      <c r="WTK5" s="735"/>
      <c r="WTL5" s="735"/>
      <c r="WTM5" s="735"/>
      <c r="WTN5" s="735"/>
      <c r="WTO5" s="735"/>
      <c r="WTP5" s="735"/>
      <c r="WTQ5" s="735"/>
      <c r="WTR5" s="735"/>
      <c r="WTS5" s="735"/>
      <c r="WTT5" s="735"/>
      <c r="WTU5" s="735"/>
      <c r="WTV5" s="735"/>
      <c r="WTW5" s="735"/>
      <c r="WTX5" s="735"/>
      <c r="WTY5" s="735"/>
      <c r="WTZ5" s="735"/>
      <c r="WUA5" s="735"/>
      <c r="WUB5" s="735"/>
      <c r="WUC5" s="735"/>
      <c r="WUD5" s="735"/>
      <c r="WUE5" s="735"/>
      <c r="WUF5" s="735"/>
      <c r="WUG5" s="735"/>
      <c r="WUH5" s="735"/>
      <c r="WUI5" s="735"/>
      <c r="WUJ5" s="735"/>
      <c r="WUK5" s="735"/>
      <c r="WUL5" s="735"/>
      <c r="WUM5" s="735"/>
      <c r="WUN5" s="735"/>
      <c r="WUO5" s="735"/>
      <c r="WUP5" s="735"/>
      <c r="WUQ5" s="735"/>
      <c r="WUR5" s="735"/>
      <c r="WUS5" s="735"/>
      <c r="WUT5" s="735"/>
      <c r="WUU5" s="735"/>
      <c r="WUV5" s="735"/>
      <c r="WUW5" s="735"/>
      <c r="WUX5" s="735"/>
      <c r="WUY5" s="735"/>
      <c r="WUZ5" s="735"/>
      <c r="WVA5" s="735"/>
      <c r="WVB5" s="735"/>
      <c r="WVC5" s="735"/>
      <c r="WVD5" s="735"/>
      <c r="WVE5" s="735"/>
      <c r="WVF5" s="735"/>
      <c r="WVG5" s="735"/>
      <c r="WVH5" s="735"/>
      <c r="WVI5" s="735"/>
      <c r="WVJ5" s="735"/>
      <c r="WVK5" s="735"/>
      <c r="WVL5" s="735"/>
      <c r="WVM5" s="735"/>
      <c r="WVN5" s="735"/>
      <c r="WVO5" s="735"/>
      <c r="WVP5" s="735"/>
      <c r="WVQ5" s="735"/>
      <c r="WVR5" s="735"/>
      <c r="WVS5" s="735"/>
      <c r="WVT5" s="735"/>
      <c r="WVU5" s="735"/>
      <c r="WVV5" s="735"/>
      <c r="WVW5" s="735"/>
      <c r="WVX5" s="735"/>
      <c r="WVY5" s="735"/>
      <c r="WVZ5" s="735"/>
      <c r="WWA5" s="735"/>
      <c r="WWB5" s="735"/>
      <c r="WWC5" s="735"/>
      <c r="WWD5" s="735"/>
      <c r="WWE5" s="735"/>
      <c r="WWF5" s="735"/>
      <c r="WWG5" s="735"/>
      <c r="WWH5" s="735"/>
      <c r="WWI5" s="735"/>
      <c r="WWJ5" s="735"/>
      <c r="WWK5" s="735"/>
      <c r="WWL5" s="735"/>
      <c r="WWM5" s="735"/>
      <c r="WWN5" s="735"/>
      <c r="WWO5" s="735"/>
      <c r="WWP5" s="735"/>
      <c r="WWQ5" s="735"/>
      <c r="WWR5" s="735"/>
      <c r="WWS5" s="735"/>
      <c r="WWT5" s="735"/>
      <c r="WWU5" s="735"/>
      <c r="WWV5" s="735"/>
      <c r="WWW5" s="735"/>
      <c r="WWX5" s="735"/>
      <c r="WWY5" s="735"/>
      <c r="WWZ5" s="735"/>
      <c r="WXA5" s="735"/>
      <c r="WXB5" s="735"/>
      <c r="WXC5" s="735"/>
      <c r="WXD5" s="735"/>
      <c r="WXE5" s="735"/>
      <c r="WXF5" s="735"/>
      <c r="WXG5" s="735"/>
      <c r="WXH5" s="735"/>
      <c r="WXI5" s="735"/>
      <c r="WXJ5" s="735"/>
      <c r="WXK5" s="735"/>
      <c r="WXL5" s="735"/>
      <c r="WXM5" s="735"/>
      <c r="WXN5" s="735"/>
      <c r="WXO5" s="735"/>
      <c r="WXP5" s="735"/>
      <c r="WXQ5" s="735"/>
      <c r="WXR5" s="735"/>
      <c r="WXS5" s="735"/>
      <c r="WXT5" s="735"/>
      <c r="WXU5" s="735"/>
      <c r="WXV5" s="735"/>
      <c r="WXW5" s="735"/>
      <c r="WXX5" s="735"/>
      <c r="WXY5" s="735"/>
      <c r="WXZ5" s="735"/>
      <c r="WYA5" s="735"/>
      <c r="WYB5" s="735"/>
      <c r="WYC5" s="735"/>
      <c r="WYD5" s="735"/>
      <c r="WYE5" s="735"/>
      <c r="WYF5" s="735"/>
      <c r="WYG5" s="735"/>
      <c r="WYH5" s="735"/>
      <c r="WYI5" s="735"/>
      <c r="WYJ5" s="735"/>
      <c r="WYK5" s="735"/>
      <c r="WYL5" s="735"/>
      <c r="WYM5" s="735"/>
      <c r="WYN5" s="735"/>
      <c r="WYO5" s="735"/>
      <c r="WYP5" s="735"/>
      <c r="WYQ5" s="735"/>
      <c r="WYR5" s="735"/>
      <c r="WYS5" s="735"/>
      <c r="WYT5" s="735"/>
      <c r="WYU5" s="735"/>
      <c r="WYV5" s="735"/>
      <c r="WYW5" s="735"/>
      <c r="WYX5" s="735"/>
      <c r="WYY5" s="735"/>
      <c r="WYZ5" s="735"/>
      <c r="WZA5" s="735"/>
      <c r="WZB5" s="735"/>
      <c r="WZC5" s="735"/>
      <c r="WZD5" s="735"/>
      <c r="WZE5" s="735"/>
      <c r="WZF5" s="735"/>
      <c r="WZG5" s="735"/>
      <c r="WZH5" s="735"/>
      <c r="WZI5" s="735"/>
      <c r="WZJ5" s="735"/>
      <c r="WZK5" s="735"/>
      <c r="WZL5" s="735"/>
      <c r="WZM5" s="735"/>
      <c r="WZN5" s="735"/>
      <c r="WZO5" s="735"/>
      <c r="WZP5" s="735"/>
      <c r="WZQ5" s="735"/>
      <c r="WZR5" s="735"/>
      <c r="WZS5" s="735"/>
      <c r="WZT5" s="735"/>
      <c r="WZU5" s="735"/>
      <c r="WZV5" s="735"/>
      <c r="WZW5" s="735"/>
      <c r="WZX5" s="735"/>
      <c r="WZY5" s="735"/>
      <c r="WZZ5" s="735"/>
      <c r="XAA5" s="735"/>
      <c r="XAB5" s="735"/>
      <c r="XAC5" s="735"/>
      <c r="XAD5" s="735"/>
      <c r="XAE5" s="735"/>
      <c r="XAF5" s="735"/>
      <c r="XAG5" s="735"/>
      <c r="XAH5" s="735"/>
      <c r="XAI5" s="735"/>
      <c r="XAJ5" s="735"/>
      <c r="XAK5" s="735"/>
      <c r="XAL5" s="735"/>
      <c r="XAM5" s="735"/>
      <c r="XAN5" s="735"/>
      <c r="XAO5" s="735"/>
      <c r="XAP5" s="735"/>
      <c r="XAQ5" s="735"/>
      <c r="XAR5" s="735"/>
      <c r="XAS5" s="735"/>
      <c r="XAT5" s="735"/>
      <c r="XAU5" s="735"/>
      <c r="XAV5" s="735"/>
      <c r="XAW5" s="735"/>
      <c r="XAX5" s="735"/>
      <c r="XAY5" s="735"/>
      <c r="XAZ5" s="735"/>
      <c r="XBA5" s="735"/>
      <c r="XBB5" s="735"/>
      <c r="XBC5" s="735"/>
      <c r="XBD5" s="735"/>
      <c r="XBE5" s="735"/>
      <c r="XBF5" s="735"/>
      <c r="XBG5" s="735"/>
      <c r="XBH5" s="735"/>
      <c r="XBI5" s="735"/>
      <c r="XBJ5" s="735"/>
      <c r="XBK5" s="735"/>
      <c r="XBL5" s="735"/>
      <c r="XBM5" s="735"/>
      <c r="XBN5" s="735"/>
      <c r="XBO5" s="735"/>
      <c r="XBP5" s="735"/>
      <c r="XBQ5" s="735"/>
      <c r="XBR5" s="735"/>
      <c r="XBS5" s="735"/>
      <c r="XBT5" s="735"/>
      <c r="XBU5" s="735"/>
      <c r="XBV5" s="735"/>
      <c r="XBW5" s="735"/>
      <c r="XBX5" s="735"/>
      <c r="XBY5" s="735"/>
      <c r="XBZ5" s="735"/>
      <c r="XCA5" s="735"/>
      <c r="XCB5" s="735"/>
      <c r="XCC5" s="735"/>
      <c r="XCD5" s="735"/>
      <c r="XCE5" s="735"/>
      <c r="XCF5" s="735"/>
      <c r="XCG5" s="735"/>
      <c r="XCH5" s="735"/>
      <c r="XCI5" s="735"/>
      <c r="XCJ5" s="735"/>
      <c r="XCK5" s="735"/>
      <c r="XCL5" s="735"/>
      <c r="XCM5" s="735"/>
      <c r="XCN5" s="735"/>
      <c r="XCO5" s="735"/>
      <c r="XCP5" s="735"/>
      <c r="XCQ5" s="735"/>
      <c r="XCR5" s="735"/>
      <c r="XCS5" s="735"/>
      <c r="XCT5" s="735"/>
      <c r="XCU5" s="735"/>
      <c r="XCV5" s="735"/>
      <c r="XCW5" s="735"/>
      <c r="XCX5" s="735"/>
      <c r="XCY5" s="735"/>
      <c r="XCZ5" s="735"/>
      <c r="XDA5" s="735"/>
      <c r="XDB5" s="735"/>
      <c r="XDC5" s="735"/>
      <c r="XDD5" s="735"/>
      <c r="XDE5" s="735"/>
      <c r="XDF5" s="735"/>
      <c r="XDG5" s="735"/>
      <c r="XDH5" s="735"/>
      <c r="XDI5" s="735"/>
      <c r="XDJ5" s="735"/>
      <c r="XDK5" s="735"/>
      <c r="XDL5" s="735"/>
      <c r="XDM5" s="735"/>
      <c r="XDN5" s="735"/>
      <c r="XDO5" s="735"/>
      <c r="XDP5" s="735"/>
      <c r="XDQ5" s="735"/>
      <c r="XDR5" s="735"/>
      <c r="XDS5" s="735"/>
      <c r="XDT5" s="735"/>
      <c r="XDU5" s="735"/>
      <c r="XDV5" s="735"/>
      <c r="XDW5" s="735"/>
      <c r="XDX5" s="735"/>
      <c r="XDY5" s="735"/>
      <c r="XDZ5" s="735"/>
      <c r="XEA5" s="735"/>
      <c r="XEB5" s="735"/>
      <c r="XEC5" s="735"/>
      <c r="XED5" s="735"/>
      <c r="XEE5" s="735"/>
      <c r="XEF5" s="735"/>
      <c r="XEG5" s="735"/>
      <c r="XEH5" s="735"/>
      <c r="XEI5" s="735"/>
      <c r="XEJ5" s="735"/>
      <c r="XEK5" s="735"/>
      <c r="XEL5" s="735"/>
      <c r="XEM5" s="735"/>
      <c r="XEN5" s="735"/>
      <c r="XEO5" s="735"/>
      <c r="XEP5" s="735"/>
      <c r="XEQ5" s="735"/>
      <c r="XER5" s="735"/>
      <c r="XES5" s="735"/>
      <c r="XET5" s="735"/>
      <c r="XEU5" s="735"/>
      <c r="XEV5" s="735"/>
      <c r="XEW5" s="735"/>
      <c r="XEX5" s="735"/>
      <c r="XEY5" s="735"/>
      <c r="XEZ5" s="735"/>
      <c r="XFA5" s="735"/>
      <c r="XFB5" s="735"/>
      <c r="XFC5" s="735"/>
      <c r="XFD5" s="735"/>
    </row>
    <row r="6" spans="1:16384" s="189" customFormat="1" x14ac:dyDescent="0.25">
      <c r="A6" s="717" t="s">
        <v>10598</v>
      </c>
      <c r="B6" s="643"/>
      <c r="C6" s="643"/>
      <c r="D6" s="661"/>
      <c r="E6" s="728"/>
      <c r="F6" s="728"/>
      <c r="G6" s="728"/>
      <c r="H6" s="728"/>
    </row>
    <row r="7" spans="1:16384" s="444" customFormat="1" ht="13.5" thickBot="1" x14ac:dyDescent="0.3">
      <c r="A7" s="732" t="s">
        <v>11459</v>
      </c>
      <c r="B7" s="733"/>
      <c r="C7" s="733"/>
      <c r="D7" s="733"/>
      <c r="E7" s="733"/>
      <c r="F7" s="733"/>
      <c r="G7" s="733"/>
      <c r="H7" s="734"/>
    </row>
    <row r="8" spans="1:16384" x14ac:dyDescent="0.25">
      <c r="A8" s="740" t="s">
        <v>7433</v>
      </c>
      <c r="B8" s="741"/>
      <c r="C8" s="741"/>
      <c r="D8" s="741"/>
      <c r="E8" s="741"/>
      <c r="F8" s="741"/>
      <c r="G8" s="741"/>
      <c r="H8" s="742"/>
    </row>
    <row r="9" spans="1:16384" ht="32.25" customHeight="1" x14ac:dyDescent="0.25">
      <c r="A9" s="129" t="s">
        <v>5</v>
      </c>
      <c r="B9" s="129"/>
      <c r="C9" s="129" t="s">
        <v>7435</v>
      </c>
      <c r="D9" s="129" t="s">
        <v>1</v>
      </c>
      <c r="E9" s="129" t="s">
        <v>2</v>
      </c>
      <c r="F9" s="129" t="s">
        <v>7436</v>
      </c>
      <c r="G9" s="130" t="s">
        <v>3</v>
      </c>
      <c r="H9" s="130" t="s">
        <v>7</v>
      </c>
    </row>
    <row r="10" spans="1:16384" x14ac:dyDescent="0.25">
      <c r="A10" s="129"/>
      <c r="B10" s="129"/>
      <c r="C10" s="370" t="s">
        <v>13080</v>
      </c>
      <c r="D10" s="175" t="s">
        <v>195</v>
      </c>
      <c r="E10" s="129" t="s">
        <v>8845</v>
      </c>
      <c r="F10" s="129"/>
      <c r="G10" s="130"/>
      <c r="H10" s="130"/>
    </row>
    <row r="11" spans="1:16384" s="356" customFormat="1" x14ac:dyDescent="0.25">
      <c r="A11" s="736" t="s">
        <v>13088</v>
      </c>
      <c r="B11" s="737"/>
      <c r="C11" s="737"/>
      <c r="D11" s="737"/>
      <c r="E11" s="737"/>
      <c r="F11" s="737"/>
      <c r="G11" s="737"/>
      <c r="H11" s="738"/>
    </row>
    <row r="12" spans="1:16384" ht="30" x14ac:dyDescent="0.25">
      <c r="A12" s="148" t="s">
        <v>8545</v>
      </c>
      <c r="B12" s="190" t="s">
        <v>3511</v>
      </c>
      <c r="C12" s="148">
        <v>4417</v>
      </c>
      <c r="D12" s="151" t="str">
        <f>VLOOKUP(C12,'INS.DESON.03.2021'!A:D,2,FALSE)</f>
        <v>SARRAFO NAO APARELHADO *2,5 X 7* CM, EM MACARANDUBA, ANGELIM OU EQUIVALENTE DA REGIAO -  BRUTA</v>
      </c>
      <c r="E12" s="152" t="str">
        <f>VLOOKUP(C12,'INS.DESON.03.2021'!A:D,3,FALSE)</f>
        <v xml:space="preserve">M     </v>
      </c>
      <c r="F12" s="173">
        <v>1</v>
      </c>
      <c r="G12" s="150">
        <f>VLOOKUP(C12,'INS.N.DESON.03.2021'!A:D,4,FALSE)</f>
        <v>5.66</v>
      </c>
      <c r="H12" s="150">
        <f>TRUNC(G12*F12,2)</f>
        <v>5.66</v>
      </c>
    </row>
    <row r="13" spans="1:16384" x14ac:dyDescent="0.25">
      <c r="A13" s="148" t="s">
        <v>8545</v>
      </c>
      <c r="B13" s="190" t="s">
        <v>3511</v>
      </c>
      <c r="C13" s="148">
        <v>4491</v>
      </c>
      <c r="D13" s="151" t="str">
        <f>VLOOKUP(C13,'INS.DESON.03.2021'!A:D,2,FALSE)</f>
        <v>PONTALETE *7,5 X 7,5* CM EM PINUS, MISTA OU EQUIVALENTE DA REGIAO - BRUTA</v>
      </c>
      <c r="E13" s="152" t="str">
        <f>VLOOKUP(C13,'INS.DESON.03.2021'!A:D,3,FALSE)</f>
        <v xml:space="preserve">M     </v>
      </c>
      <c r="F13" s="173">
        <v>4</v>
      </c>
      <c r="G13" s="371">
        <f>VLOOKUP(C13,'INS.N.DESON.03.2021'!A:D,4,FALSE)</f>
        <v>8.98</v>
      </c>
      <c r="H13" s="371">
        <f t="shared" ref="H13:H18" si="0">TRUNC(G13*F13,2)</f>
        <v>35.92</v>
      </c>
    </row>
    <row r="14" spans="1:16384" ht="30" x14ac:dyDescent="0.25">
      <c r="A14" s="148" t="s">
        <v>8545</v>
      </c>
      <c r="B14" s="190" t="s">
        <v>3511</v>
      </c>
      <c r="C14" s="148">
        <v>4813</v>
      </c>
      <c r="D14" s="151" t="str">
        <f>VLOOKUP(C14,'INS.DESON.03.2021'!A:D,2,FALSE)</f>
        <v>PLACA DE OBRA (PARA CONSTRUCAO CIVIL) EM CHAPA GALVANIZADA *N. 22*, ADESIVADA, DE *2,4 X 1,2* M (SEM POSTES PARA FIXACAO)</v>
      </c>
      <c r="E14" s="152" t="str">
        <f>VLOOKUP(C14,'INS.DESON.03.2021'!A:D,3,FALSE)</f>
        <v xml:space="preserve">M2    </v>
      </c>
      <c r="F14" s="173">
        <v>1</v>
      </c>
      <c r="G14" s="371">
        <f>VLOOKUP(C14,'INS.N.DESON.03.2021'!A:D,4,FALSE)</f>
        <v>225</v>
      </c>
      <c r="H14" s="371">
        <f t="shared" si="0"/>
        <v>225</v>
      </c>
    </row>
    <row r="15" spans="1:16384" x14ac:dyDescent="0.25">
      <c r="A15" s="148" t="s">
        <v>8545</v>
      </c>
      <c r="B15" s="190" t="s">
        <v>3511</v>
      </c>
      <c r="C15" s="148">
        <v>5075</v>
      </c>
      <c r="D15" s="151" t="str">
        <f>VLOOKUP(C15,'INS.DESON.03.2021'!A:D,2,FALSE)</f>
        <v>PREGO DE ACO POLIDO COM CABECA 18 X 30 (2 3/4 X 10)</v>
      </c>
      <c r="E15" s="152" t="str">
        <f>VLOOKUP(C15,'INS.DESON.03.2021'!A:D,3,FALSE)</f>
        <v xml:space="preserve">KG    </v>
      </c>
      <c r="F15" s="173">
        <v>0.11</v>
      </c>
      <c r="G15" s="371">
        <f>VLOOKUP(C15,'INS.N.DESON.03.2021'!A:D,4,FALSE)</f>
        <v>23.76</v>
      </c>
      <c r="H15" s="371">
        <f t="shared" si="0"/>
        <v>2.61</v>
      </c>
    </row>
    <row r="16" spans="1:16384" x14ac:dyDescent="0.25">
      <c r="A16" s="148" t="s">
        <v>7965</v>
      </c>
      <c r="B16" s="190" t="s">
        <v>3511</v>
      </c>
      <c r="C16" s="148">
        <v>88262</v>
      </c>
      <c r="D16" s="151" t="str">
        <f>VLOOKUP(C16,'SERV.N.DESON.03.2021'!A:E,2,FALSE)</f>
        <v>CARPINTEIRO DE FORMAS COM ENCARGOS COMPLEMENTARES</v>
      </c>
      <c r="E16" s="152" t="str">
        <f>VLOOKUP(C16,'SERV.N.DESON.03.2021'!A:E,3,FALSE)</f>
        <v>H</v>
      </c>
      <c r="F16" s="173">
        <v>1</v>
      </c>
      <c r="G16" s="150">
        <f>VLOOKUP(C16,'SERV.N.DESON.03.2021'!A:E,4,FALSE)</f>
        <v>20.85</v>
      </c>
      <c r="H16" s="371">
        <f t="shared" si="0"/>
        <v>20.85</v>
      </c>
    </row>
    <row r="17" spans="1:12" x14ac:dyDescent="0.25">
      <c r="A17" s="148" t="s">
        <v>7965</v>
      </c>
      <c r="B17" s="190" t="s">
        <v>3511</v>
      </c>
      <c r="C17" s="148">
        <v>88316</v>
      </c>
      <c r="D17" s="151" t="str">
        <f>VLOOKUP(C17,'SERV.N.DESON.03.2021'!A:E,2,FALSE)</f>
        <v>SERVENTE COM ENCARGOS COMPLEMENTARES</v>
      </c>
      <c r="E17" s="152" t="str">
        <f>VLOOKUP(C17,'SERV.N.DESON.03.2021'!A:E,3,FALSE)</f>
        <v>H</v>
      </c>
      <c r="F17" s="173">
        <v>2</v>
      </c>
      <c r="G17" s="371">
        <f>VLOOKUP(C17,'SERV.N.DESON.03.2021'!A:E,4,FALSE)</f>
        <v>16.829999999999998</v>
      </c>
      <c r="H17" s="371">
        <f t="shared" si="0"/>
        <v>33.659999999999997</v>
      </c>
    </row>
    <row r="18" spans="1:12" ht="30" x14ac:dyDescent="0.25">
      <c r="A18" s="148" t="s">
        <v>7965</v>
      </c>
      <c r="B18" s="190" t="s">
        <v>3511</v>
      </c>
      <c r="C18" s="148">
        <v>94962</v>
      </c>
      <c r="D18" s="151" t="str">
        <f>VLOOKUP(C18,'SERV.N.DESON.03.2021'!A:E,2,FALSE)</f>
        <v>CONCRETO MAGRO PARA LASTRO, TRAÇO 1:4,5:4,5 (EM MASSA SECA DE CIMENTO/ AREIA MÉDIA/ BRITA 1) - PREPARO MECÂNICO COM BETONEIRA 400 L. AF_05/2021</v>
      </c>
      <c r="E18" s="152" t="str">
        <f>VLOOKUP(C18,'SERV.N.DESON.03.2021'!A:E,3,FALSE)</f>
        <v>M3</v>
      </c>
      <c r="F18" s="173">
        <v>0.01</v>
      </c>
      <c r="G18" s="371">
        <f>VLOOKUP(C18,'SERV.N.DESON.03.2021'!A:E,4,FALSE)</f>
        <v>334.24</v>
      </c>
      <c r="H18" s="371">
        <f t="shared" si="0"/>
        <v>3.34</v>
      </c>
    </row>
    <row r="19" spans="1:12" x14ac:dyDescent="0.25">
      <c r="A19" s="147"/>
      <c r="B19" s="149"/>
      <c r="C19" s="149"/>
      <c r="D19" s="153" t="s">
        <v>3493</v>
      </c>
      <c r="E19" s="149"/>
      <c r="F19" s="154"/>
      <c r="G19" s="155"/>
      <c r="H19" s="156">
        <f>SUM(H12:H18)</f>
        <v>327.04000000000002</v>
      </c>
    </row>
    <row r="20" spans="1:12" x14ac:dyDescent="0.25">
      <c r="A20" s="147"/>
      <c r="B20" s="149"/>
      <c r="C20" s="149"/>
      <c r="D20" s="153"/>
      <c r="E20" s="149"/>
      <c r="F20" s="154"/>
      <c r="G20" s="155"/>
      <c r="H20" s="156"/>
    </row>
    <row r="21" spans="1:12" ht="26.25" x14ac:dyDescent="0.25">
      <c r="A21" s="129"/>
      <c r="B21" s="129"/>
      <c r="C21" s="370" t="s">
        <v>13179</v>
      </c>
      <c r="D21" s="175" t="s">
        <v>10600</v>
      </c>
      <c r="E21" s="129" t="str">
        <f>'ORÇAMENTO SINT'!E55</f>
        <v>M3</v>
      </c>
      <c r="F21" s="129"/>
      <c r="G21" s="130"/>
      <c r="H21" s="130"/>
    </row>
    <row r="22" spans="1:12" s="356" customFormat="1" x14ac:dyDescent="0.25">
      <c r="A22" s="736" t="s">
        <v>13089</v>
      </c>
      <c r="B22" s="737"/>
      <c r="C22" s="737"/>
      <c r="D22" s="737"/>
      <c r="E22" s="737"/>
      <c r="F22" s="737"/>
      <c r="G22" s="737"/>
      <c r="H22" s="738"/>
      <c r="L22" s="356">
        <v>92725</v>
      </c>
    </row>
    <row r="23" spans="1:12" ht="30" x14ac:dyDescent="0.25">
      <c r="A23" s="148" t="s">
        <v>8545</v>
      </c>
      <c r="B23" s="249" t="s">
        <v>3511</v>
      </c>
      <c r="C23" s="148">
        <v>1527</v>
      </c>
      <c r="D23" s="151" t="str">
        <f>VLOOKUP(C23,'INS.DESON.03.2021'!A:D,2,FALSE)</f>
        <v>CONCRETO USINADO BOMBEAVEL, CLASSE DE RESISTENCIA C25, COM BRITA 0 E 1, SLUMP = 100 +/- 20 MM, INCLUI SERVICO DE BOMBEAMENTO (NBR 8953)</v>
      </c>
      <c r="E23" s="152" t="str">
        <f>VLOOKUP(C23,'INS.DESON.03.2021'!A:D,3,FALSE)</f>
        <v xml:space="preserve">M3    </v>
      </c>
      <c r="F23" s="251">
        <v>1.103</v>
      </c>
      <c r="G23" s="371">
        <f>VLOOKUP(C23,'INS.N.DESON.03.2021'!A:D,4,FALSE)</f>
        <v>579.21</v>
      </c>
      <c r="H23" s="371">
        <f t="shared" ref="H23:H28" si="1">TRUNC(G23*F23,2)</f>
        <v>638.86</v>
      </c>
    </row>
    <row r="24" spans="1:12" x14ac:dyDescent="0.25">
      <c r="A24" s="148" t="s">
        <v>7965</v>
      </c>
      <c r="B24" s="249" t="s">
        <v>3511</v>
      </c>
      <c r="C24" s="148">
        <v>88262</v>
      </c>
      <c r="D24" s="151" t="str">
        <f>VLOOKUP(C24,'SERV.N.DESON.03.2021'!A:E,2,FALSE)</f>
        <v>CARPINTEIRO DE FORMAS COM ENCARGOS COMPLEMENTARES</v>
      </c>
      <c r="E24" s="152" t="str">
        <f>VLOOKUP(C24,'SERV.N.DESON.03.2021'!A:E,3,FALSE)</f>
        <v>H</v>
      </c>
      <c r="F24" s="251">
        <v>9.4E-2</v>
      </c>
      <c r="G24" s="371">
        <f>VLOOKUP(C24,'SERV.N.DESON.03.2021'!A:E,4,FALSE)</f>
        <v>20.85</v>
      </c>
      <c r="H24" s="371">
        <f t="shared" si="1"/>
        <v>1.95</v>
      </c>
    </row>
    <row r="25" spans="1:12" x14ac:dyDescent="0.25">
      <c r="A25" s="148" t="s">
        <v>7965</v>
      </c>
      <c r="B25" s="249" t="s">
        <v>3511</v>
      </c>
      <c r="C25" s="148">
        <v>88309</v>
      </c>
      <c r="D25" s="151" t="str">
        <f>VLOOKUP(C25,'SERV.N.DESON.03.2021'!A:E,2,FALSE)</f>
        <v>PEDREIRO COM ENCARGOS COMPLEMENTARES</v>
      </c>
      <c r="E25" s="152" t="str">
        <f>VLOOKUP(C25,'SERV.N.DESON.03.2021'!A:E,3,FALSE)</f>
        <v>H</v>
      </c>
      <c r="F25" s="251">
        <v>0.56499999999999995</v>
      </c>
      <c r="G25" s="371">
        <f>VLOOKUP(C25,'SERV.N.DESON.03.2021'!A:E,4,FALSE)</f>
        <v>21.1</v>
      </c>
      <c r="H25" s="371">
        <f t="shared" si="1"/>
        <v>11.92</v>
      </c>
    </row>
    <row r="26" spans="1:12" x14ac:dyDescent="0.25">
      <c r="A26" s="148" t="s">
        <v>7965</v>
      </c>
      <c r="B26" s="249" t="s">
        <v>3511</v>
      </c>
      <c r="C26" s="148">
        <v>88316</v>
      </c>
      <c r="D26" s="151" t="str">
        <f>VLOOKUP(C26,'SERV.N.DESON.03.2021'!A:E,2,FALSE)</f>
        <v>SERVENTE COM ENCARGOS COMPLEMENTARES</v>
      </c>
      <c r="E26" s="152" t="str">
        <f>VLOOKUP(C26,'SERV.N.DESON.03.2021'!A:E,3,FALSE)</f>
        <v>H</v>
      </c>
      <c r="F26" s="251">
        <v>0.63800000000000001</v>
      </c>
      <c r="G26" s="371">
        <f>VLOOKUP(C26,'SERV.N.DESON.03.2021'!A:E,4,FALSE)</f>
        <v>16.829999999999998</v>
      </c>
      <c r="H26" s="371">
        <f t="shared" si="1"/>
        <v>10.73</v>
      </c>
    </row>
    <row r="27" spans="1:12" ht="30" x14ac:dyDescent="0.25">
      <c r="A27" s="148" t="s">
        <v>7965</v>
      </c>
      <c r="B27" s="249" t="s">
        <v>3511</v>
      </c>
      <c r="C27" s="148">
        <v>90586</v>
      </c>
      <c r="D27" s="151" t="str">
        <f>VLOOKUP(C27,'SERV.N.DESON.03.2021'!A:E,2,FALSE)</f>
        <v>VIBRADOR DE IMERSÃO, DIÂMETRO DE PONTEIRA 45MM, MOTOR ELÉTRICO TRIFÁSICO POTÊNCIA DE 2 CV - CHP DIURNO. AF_06/2015</v>
      </c>
      <c r="E27" s="152" t="str">
        <f>VLOOKUP(C27,'SERV.N.DESON.03.2021'!A:E,3,FALSE)</f>
        <v>CHP</v>
      </c>
      <c r="F27" s="251">
        <v>5.6000000000000001E-2</v>
      </c>
      <c r="G27" s="371">
        <f>VLOOKUP(C27,'SERV.N.DESON.03.2021'!A:E,4,FALSE)</f>
        <v>1.22</v>
      </c>
      <c r="H27" s="371">
        <f t="shared" si="1"/>
        <v>0.06</v>
      </c>
    </row>
    <row r="28" spans="1:12" ht="30" x14ac:dyDescent="0.25">
      <c r="A28" s="148" t="s">
        <v>7965</v>
      </c>
      <c r="B28" s="249" t="s">
        <v>3511</v>
      </c>
      <c r="C28" s="148">
        <v>90587</v>
      </c>
      <c r="D28" s="151" t="str">
        <f>VLOOKUP(C28,'SERV.N.DESON.03.2021'!A:E,2,FALSE)</f>
        <v>VIBRADOR DE IMERSÃO, DIÂMETRO DE PONTEIRA 45MM, MOTOR ELÉTRICO TRIFÁSICO POTÊNCIA DE 2 CV - CHI DIURNO. AF_06/2015</v>
      </c>
      <c r="E28" s="152" t="str">
        <f>VLOOKUP(C28,'SERV.N.DESON.03.2021'!A:E,3,FALSE)</f>
        <v>CHI</v>
      </c>
      <c r="F28" s="251">
        <v>0.13300000000000001</v>
      </c>
      <c r="G28" s="371">
        <f>VLOOKUP(C28,'SERV.N.DESON.03.2021'!A:E,4,FALSE)</f>
        <v>0.44</v>
      </c>
      <c r="H28" s="371">
        <f t="shared" si="1"/>
        <v>0.05</v>
      </c>
    </row>
    <row r="29" spans="1:12" x14ac:dyDescent="0.25">
      <c r="A29" s="147"/>
      <c r="B29" s="149"/>
      <c r="C29" s="149"/>
      <c r="D29" s="153" t="s">
        <v>3493</v>
      </c>
      <c r="E29" s="149"/>
      <c r="F29" s="154"/>
      <c r="G29" s="155"/>
      <c r="H29" s="156">
        <f>SUM(H23:H28)</f>
        <v>663.56999999999994</v>
      </c>
    </row>
    <row r="30" spans="1:12" x14ac:dyDescent="0.25">
      <c r="A30" s="147"/>
      <c r="B30" s="149"/>
      <c r="C30" s="149"/>
      <c r="D30" s="153"/>
      <c r="E30" s="149"/>
      <c r="F30" s="154"/>
      <c r="G30" s="155"/>
      <c r="H30" s="156"/>
    </row>
    <row r="31" spans="1:12" x14ac:dyDescent="0.25">
      <c r="A31" s="147"/>
      <c r="B31" s="149"/>
      <c r="C31" s="149"/>
      <c r="D31" s="153"/>
      <c r="E31" s="149"/>
      <c r="F31" s="154"/>
      <c r="G31" s="155"/>
      <c r="H31" s="156"/>
    </row>
    <row r="32" spans="1:12" ht="39" x14ac:dyDescent="0.25">
      <c r="A32" s="129"/>
      <c r="B32" s="129"/>
      <c r="C32" s="370" t="s">
        <v>13180</v>
      </c>
      <c r="D32" s="175" t="s">
        <v>10607</v>
      </c>
      <c r="E32" s="129" t="s">
        <v>3518</v>
      </c>
      <c r="F32" s="129"/>
      <c r="G32" s="130"/>
      <c r="H32" s="130"/>
    </row>
    <row r="33" spans="1:11" s="356" customFormat="1" x14ac:dyDescent="0.25">
      <c r="A33" s="736" t="s">
        <v>13198</v>
      </c>
      <c r="B33" s="737"/>
      <c r="C33" s="737"/>
      <c r="D33" s="737"/>
      <c r="E33" s="737"/>
      <c r="F33" s="737"/>
      <c r="G33" s="737"/>
      <c r="H33" s="738"/>
    </row>
    <row r="34" spans="1:11" x14ac:dyDescent="0.25">
      <c r="A34" s="148" t="s">
        <v>8545</v>
      </c>
      <c r="B34" s="250" t="s">
        <v>3511</v>
      </c>
      <c r="C34" s="148">
        <v>1379</v>
      </c>
      <c r="D34" s="151" t="str">
        <f>VLOOKUP(C34,'INS.DESON.03.2021'!A:D,2,FALSE)</f>
        <v>CIMENTO PORTLAND COMPOSTO CP II-32</v>
      </c>
      <c r="E34" s="152" t="str">
        <f>VLOOKUP(C34,'INS.DESON.03.2021'!A:D,3,FALSE)</f>
        <v xml:space="preserve">KG    </v>
      </c>
      <c r="F34" s="173">
        <v>0.5</v>
      </c>
      <c r="G34" s="371">
        <f>VLOOKUP(C34,'INS.N.DESON.03.2021'!A:D,4,FALSE)</f>
        <v>0.72</v>
      </c>
      <c r="H34" s="371">
        <f t="shared" ref="H34:H39" si="2">TRUNC(G34*F34,2)</f>
        <v>0.36</v>
      </c>
    </row>
    <row r="35" spans="1:11" ht="30" x14ac:dyDescent="0.25">
      <c r="A35" s="148" t="s">
        <v>8545</v>
      </c>
      <c r="B35" s="250" t="s">
        <v>3511</v>
      </c>
      <c r="C35" s="148">
        <v>3671</v>
      </c>
      <c r="D35" s="151" t="str">
        <f>VLOOKUP(C35,'INS.DESON.03.2021'!A:D,2,FALSE)</f>
        <v>JUNTA PLASTICA DE DILATACAO PARA PISOS, COR CINZA, 17 X 3 MM (ALTURA X ESPESSURA)</v>
      </c>
      <c r="E35" s="152" t="str">
        <f>VLOOKUP(C35,'INS.DESON.03.2021'!A:D,3,FALSE)</f>
        <v xml:space="preserve">M     </v>
      </c>
      <c r="F35" s="173">
        <v>1.67</v>
      </c>
      <c r="G35" s="371">
        <f>VLOOKUP(C35,'INS.N.DESON.03.2021'!A:D,4,FALSE)</f>
        <v>1.1000000000000001</v>
      </c>
      <c r="H35" s="371">
        <f t="shared" si="2"/>
        <v>1.83</v>
      </c>
    </row>
    <row r="36" spans="1:11" ht="45" x14ac:dyDescent="0.25">
      <c r="A36" s="148" t="s">
        <v>8545</v>
      </c>
      <c r="B36" s="250" t="s">
        <v>3511</v>
      </c>
      <c r="C36" s="149">
        <v>43127</v>
      </c>
      <c r="D36" s="151" t="str">
        <f>VLOOKUP(C36,'INS.DESON.03.2021'!A:D,2,FALSE)</f>
        <v>TELA DE ACO SOLDADA NERVURADA, CA-60, Q-283 (4,48 KG/M2), DIAMETRO DO FIO = 6,0 MM, LARGURA = 2,45 X 6,00 M DE COMPRIMENTO, ESPACAMENTO DA MALHA = 10 X 10 CM</v>
      </c>
      <c r="E36" s="152" t="str">
        <f>VLOOKUP(C36,'INS.DESON.03.2021'!A:D,3,FALSE)</f>
        <v xml:space="preserve">M2    </v>
      </c>
      <c r="F36" s="173">
        <v>1.05</v>
      </c>
      <c r="G36" s="371">
        <f>VLOOKUP(C36,'INS.N.DESON.03.2021'!A:D,4,FALSE)</f>
        <v>71.36</v>
      </c>
      <c r="H36" s="371">
        <f t="shared" si="2"/>
        <v>74.92</v>
      </c>
    </row>
    <row r="37" spans="1:11" ht="30" x14ac:dyDescent="0.25">
      <c r="A37" s="148" t="s">
        <v>7965</v>
      </c>
      <c r="B37" s="250" t="s">
        <v>3511</v>
      </c>
      <c r="C37" s="148">
        <v>87298</v>
      </c>
      <c r="D37" s="151" t="str">
        <f>VLOOKUP(C37,'SERV.N.DESON.03.2021'!A:E,2,FALSE)</f>
        <v>ARGAMASSA TRAÇO 1:3 (EM VOLUME DE CIMENTO E AREIA MÉDIA ÚMIDA) PARA CONTRAPISO, PREPARO MECÂNICO COM BETONEIRA 400 L. AF_08/2019</v>
      </c>
      <c r="E37" s="152" t="str">
        <f>VLOOKUP(C37,'SERV.N.DESON.03.2021'!A:E,3,FALSE)</f>
        <v>M3</v>
      </c>
      <c r="F37" s="173">
        <v>5.2999999999999999E-2</v>
      </c>
      <c r="G37" s="371">
        <f>VLOOKUP(C37,'SERV.N.DESON.03.2021'!A:E,4,FALSE)</f>
        <v>589.78</v>
      </c>
      <c r="H37" s="371">
        <f t="shared" si="2"/>
        <v>31.25</v>
      </c>
    </row>
    <row r="38" spans="1:11" x14ac:dyDescent="0.25">
      <c r="A38" s="148" t="s">
        <v>7965</v>
      </c>
      <c r="B38" s="250" t="s">
        <v>3511</v>
      </c>
      <c r="C38" s="148">
        <v>88309</v>
      </c>
      <c r="D38" s="151" t="str">
        <f>VLOOKUP(C38,'SERV.N.DESON.03.2021'!A:E,2,FALSE)</f>
        <v>PEDREIRO COM ENCARGOS COMPLEMENTARES</v>
      </c>
      <c r="E38" s="152" t="str">
        <f>VLOOKUP(C38,'SERV.N.DESON.03.2021'!A:E,3,FALSE)</f>
        <v>H</v>
      </c>
      <c r="F38" s="254">
        <v>0.41799999999999998</v>
      </c>
      <c r="G38" s="371">
        <f>VLOOKUP(C38,'SERV.N.DESON.03.2021'!A:E,4,FALSE)</f>
        <v>21.1</v>
      </c>
      <c r="H38" s="371">
        <f t="shared" si="2"/>
        <v>8.81</v>
      </c>
    </row>
    <row r="39" spans="1:11" x14ac:dyDescent="0.25">
      <c r="A39" s="148" t="s">
        <v>7965</v>
      </c>
      <c r="B39" s="250" t="s">
        <v>3511</v>
      </c>
      <c r="C39" s="148">
        <v>88316</v>
      </c>
      <c r="D39" s="151" t="str">
        <f>VLOOKUP(C39,'SERV.N.DESON.03.2021'!A:E,2,FALSE)</f>
        <v>SERVENTE COM ENCARGOS COMPLEMENTARES</v>
      </c>
      <c r="E39" s="152" t="str">
        <f>VLOOKUP(C39,'SERV.N.DESON.03.2021'!A:E,3,FALSE)</f>
        <v>H</v>
      </c>
      <c r="F39" s="254">
        <v>0.20899999999999999</v>
      </c>
      <c r="G39" s="371">
        <f>VLOOKUP(C39,'SERV.N.DESON.03.2021'!A:E,4,FALSE)</f>
        <v>16.829999999999998</v>
      </c>
      <c r="H39" s="371">
        <f t="shared" si="2"/>
        <v>3.51</v>
      </c>
    </row>
    <row r="40" spans="1:11" x14ac:dyDescent="0.25">
      <c r="A40" s="147"/>
      <c r="B40" s="149"/>
      <c r="C40" s="149"/>
      <c r="D40" s="153" t="s">
        <v>3493</v>
      </c>
      <c r="E40" s="149"/>
      <c r="F40" s="154"/>
      <c r="G40" s="155"/>
      <c r="H40" s="156">
        <f>SUM(H34:H39)</f>
        <v>120.68</v>
      </c>
    </row>
    <row r="41" spans="1:11" x14ac:dyDescent="0.25">
      <c r="A41" s="147"/>
      <c r="B41" s="149"/>
      <c r="C41" s="149"/>
      <c r="D41" s="153"/>
      <c r="E41" s="149"/>
      <c r="F41" s="154"/>
      <c r="G41" s="155"/>
      <c r="H41" s="156"/>
    </row>
    <row r="42" spans="1:11" x14ac:dyDescent="0.25">
      <c r="A42" s="129"/>
      <c r="B42" s="129"/>
      <c r="C42" s="370" t="s">
        <v>13181</v>
      </c>
      <c r="D42" s="175" t="str">
        <f>'ORÇAMENTO SINT'!D61</f>
        <v xml:space="preserve">CANALETA DE CONCRETO SEM TAMPA  (0,15X0,25X0,25M) </v>
      </c>
      <c r="E42" s="129" t="s">
        <v>13</v>
      </c>
      <c r="F42" s="129"/>
      <c r="G42" s="130"/>
      <c r="H42" s="130"/>
    </row>
    <row r="43" spans="1:11" s="356" customFormat="1" x14ac:dyDescent="0.25">
      <c r="A43" s="736" t="s">
        <v>13091</v>
      </c>
      <c r="B43" s="737"/>
      <c r="C43" s="737"/>
      <c r="D43" s="737"/>
      <c r="E43" s="737"/>
      <c r="F43" s="737"/>
      <c r="G43" s="737"/>
      <c r="H43" s="738"/>
      <c r="K43" s="356">
        <v>102995</v>
      </c>
    </row>
    <row r="44" spans="1:11" ht="30" x14ac:dyDescent="0.25">
      <c r="A44" s="148" t="s">
        <v>7965</v>
      </c>
      <c r="B44" s="250" t="s">
        <v>3511</v>
      </c>
      <c r="C44" s="148">
        <v>96542</v>
      </c>
      <c r="D44" s="151" t="str">
        <f>VLOOKUP(C44,'SERV.N.DESON.03.2021'!A:E,2,FALSE)</f>
        <v>FABRICAÇÃO, MONTAGEM E DESMONTAGEM DE FÔRMA PARA VIGA BALDRAME, EM CHAPA DE MADEIRA COMPENSADA RESINADA, E=17 MM, 4 UTILIZAÇÕES. AF_06/2017</v>
      </c>
      <c r="E44" s="152" t="str">
        <f>VLOOKUP(C44,'SERV.N.DESON.03.2021'!A:E,3,FALSE)</f>
        <v>M2</v>
      </c>
      <c r="F44" s="251">
        <v>1.22</v>
      </c>
      <c r="G44" s="371">
        <f>VLOOKUP(C44,'SERV.N.DESON.03.2021'!A:E,4,FALSE)</f>
        <v>84.57</v>
      </c>
      <c r="H44" s="371">
        <f t="shared" ref="H44:H47" si="3">TRUNC(G44*F44,2)</f>
        <v>103.17</v>
      </c>
    </row>
    <row r="45" spans="1:11" ht="30" x14ac:dyDescent="0.25">
      <c r="A45" s="148" t="s">
        <v>7965</v>
      </c>
      <c r="B45" s="250" t="s">
        <v>3511</v>
      </c>
      <c r="C45" s="148">
        <v>93358</v>
      </c>
      <c r="D45" s="151" t="str">
        <f>VLOOKUP(C45,'SERV.N.DESON.03.2021'!A:E,2,FALSE)</f>
        <v>ESCAVAÇÃO MANUAL DE VALA COM PROFUNDIDADE MENOR OU IGUAL A 1,30 M. AF_02/2021</v>
      </c>
      <c r="E45" s="152" t="str">
        <f>VLOOKUP(C45,'SERV.N.DESON.03.2021'!A:E,3,FALSE)</f>
        <v>M3</v>
      </c>
      <c r="F45" s="251">
        <v>6.3E-2</v>
      </c>
      <c r="G45" s="371">
        <f>VLOOKUP(C45,'SERV.N.DESON.03.2021'!A:E,4,FALSE)</f>
        <v>66.569999999999993</v>
      </c>
      <c r="H45" s="371">
        <f t="shared" si="3"/>
        <v>4.1900000000000004</v>
      </c>
    </row>
    <row r="46" spans="1:11" ht="30" x14ac:dyDescent="0.25">
      <c r="A46" s="148" t="s">
        <v>7965</v>
      </c>
      <c r="B46" s="250" t="s">
        <v>3511</v>
      </c>
      <c r="C46" s="148">
        <v>96557</v>
      </c>
      <c r="D46" s="151" t="str">
        <f>VLOOKUP(C46,'SERV.N.DESON.03.2021'!A:E,2,FALSE)</f>
        <v>CONCRETAGEM DE BLOCOS DE COROAMENTO E VIGAS BALDRAMES, FCK 30 MPA, COM USO DE BOMBA  LANÇAMENTO, ADENSAMENTO E ACABAMENTO. AF_06/2017</v>
      </c>
      <c r="E46" s="152" t="str">
        <f>VLOOKUP(C46,'SERV.N.DESON.03.2021'!A:E,3,FALSE)</f>
        <v>M3</v>
      </c>
      <c r="F46" s="251">
        <f>0.013+0.055</f>
        <v>6.8000000000000005E-2</v>
      </c>
      <c r="G46" s="371">
        <f>VLOOKUP(C46,'SERV.N.DESON.03.2021'!A:E,4,FALSE)</f>
        <v>703.52</v>
      </c>
      <c r="H46" s="371">
        <f t="shared" si="3"/>
        <v>47.83</v>
      </c>
    </row>
    <row r="47" spans="1:11" ht="30" x14ac:dyDescent="0.25">
      <c r="A47" s="148" t="s">
        <v>7965</v>
      </c>
      <c r="B47" s="250" t="s">
        <v>3511</v>
      </c>
      <c r="C47" s="148">
        <v>96545</v>
      </c>
      <c r="D47" s="151" t="str">
        <f>VLOOKUP(C47,'SERV.N.DESON.03.2021'!A:E,2,FALSE)</f>
        <v>ARMAÇÃO DE BLOCO, VIGA BALDRAME OU SAPATA UTILIZANDO AÇO CA-50 DE 8 MM - MONTAGEM. AF_06/2017</v>
      </c>
      <c r="E47" s="152" t="str">
        <f>VLOOKUP(C47,'SERV.N.DESON.03.2021'!A:E,3,FALSE)</f>
        <v>KG</v>
      </c>
      <c r="F47" s="251">
        <v>2.75</v>
      </c>
      <c r="G47" s="371">
        <f>VLOOKUP(C47,'SERV.N.DESON.03.2021'!A:E,4,FALSE)</f>
        <v>16.54</v>
      </c>
      <c r="H47" s="371">
        <f t="shared" si="3"/>
        <v>45.48</v>
      </c>
    </row>
    <row r="48" spans="1:11" x14ac:dyDescent="0.25">
      <c r="A48" s="147"/>
      <c r="B48" s="149"/>
      <c r="C48" s="149"/>
      <c r="D48" s="153" t="s">
        <v>3493</v>
      </c>
      <c r="E48" s="149"/>
      <c r="F48" s="154"/>
      <c r="G48" s="155"/>
      <c r="H48" s="156">
        <f>SUM(H44:H47)</f>
        <v>200.67</v>
      </c>
    </row>
    <row r="49" spans="1:8" x14ac:dyDescent="0.25">
      <c r="A49" s="147"/>
      <c r="B49" s="149"/>
      <c r="C49" s="149"/>
      <c r="D49" s="153"/>
      <c r="E49" s="149"/>
      <c r="F49" s="154"/>
      <c r="G49" s="155"/>
      <c r="H49" s="156"/>
    </row>
    <row r="50" spans="1:8" ht="39" hidden="1" x14ac:dyDescent="0.25">
      <c r="A50" s="129"/>
      <c r="B50" s="129"/>
      <c r="C50" s="368" t="s">
        <v>13182</v>
      </c>
      <c r="D50" s="175" t="s">
        <v>13201</v>
      </c>
      <c r="E50" s="129" t="s">
        <v>13</v>
      </c>
      <c r="F50" s="129"/>
      <c r="G50" s="130"/>
      <c r="H50" s="130"/>
    </row>
    <row r="51" spans="1:8" s="356" customFormat="1" hidden="1" x14ac:dyDescent="0.25">
      <c r="A51" s="736" t="s">
        <v>13200</v>
      </c>
      <c r="B51" s="737"/>
      <c r="C51" s="737"/>
      <c r="D51" s="737"/>
      <c r="E51" s="737"/>
      <c r="F51" s="737"/>
      <c r="G51" s="737"/>
      <c r="H51" s="738"/>
    </row>
    <row r="52" spans="1:8" ht="30" hidden="1" x14ac:dyDescent="0.25">
      <c r="A52" s="148" t="s">
        <v>8545</v>
      </c>
      <c r="B52" s="250" t="s">
        <v>3511</v>
      </c>
      <c r="C52" s="148">
        <v>11235</v>
      </c>
      <c r="D52" s="151" t="str">
        <f>VLOOKUP(C52,'INS.DESON.03.2021'!A:D,2,FALSE)</f>
        <v>GRELHA FOFO SIMPLES COM REQUADRO, CARGA MAXIMA 1,5 T, 150 X 1000 MM, E= *15* MM</v>
      </c>
      <c r="E52" s="152" t="str">
        <f>VLOOKUP(C52,'INS.DESON.03.2021'!A:D,3,FALSE)</f>
        <v xml:space="preserve">UN    </v>
      </c>
      <c r="F52" s="251">
        <v>1</v>
      </c>
      <c r="G52" s="371">
        <f>VLOOKUP(C52,'INS.N.DESON.03.2021'!A:D,4,FALSE)</f>
        <v>223.25</v>
      </c>
      <c r="H52" s="371">
        <f t="shared" ref="H52:H55" si="4">TRUNC(G52*F52,2)</f>
        <v>223.25</v>
      </c>
    </row>
    <row r="53" spans="1:8" ht="30" hidden="1" x14ac:dyDescent="0.25">
      <c r="A53" s="148" t="s">
        <v>7965</v>
      </c>
      <c r="B53" s="250" t="s">
        <v>3511</v>
      </c>
      <c r="C53" s="148">
        <v>88629</v>
      </c>
      <c r="D53" s="151" t="str">
        <f>VLOOKUP(C53,'SERV.N.DESON.03.2021'!A:E,2,FALSE)</f>
        <v>ARGAMASSA TRAÇO 1:3 (EM VOLUME DE CIMENTO E AREIA MÉDIA ÚMIDA), PREPARO MANUAL. AF_08/2019</v>
      </c>
      <c r="E53" s="152" t="str">
        <f>VLOOKUP(C53,'SERV.N.DESON.03.2021'!A:E,3,FALSE)</f>
        <v>M3</v>
      </c>
      <c r="F53" s="251">
        <v>5.4000000000000003E-3</v>
      </c>
      <c r="G53" s="371">
        <f>VLOOKUP(C53,'SERV.N.DESON.03.2021'!A:E,4,FALSE)</f>
        <v>581.29999999999995</v>
      </c>
      <c r="H53" s="371">
        <f>TRUNC(G53*F53,2)</f>
        <v>3.13</v>
      </c>
    </row>
    <row r="54" spans="1:8" hidden="1" x14ac:dyDescent="0.25">
      <c r="A54" s="148" t="s">
        <v>7965</v>
      </c>
      <c r="B54" s="250" t="s">
        <v>3511</v>
      </c>
      <c r="C54" s="148">
        <v>88309</v>
      </c>
      <c r="D54" s="151" t="str">
        <f>VLOOKUP(C54,'SERV.N.DESON.03.2021'!A:E,2,FALSE)</f>
        <v>PEDREIRO COM ENCARGOS COMPLEMENTARES</v>
      </c>
      <c r="E54" s="152" t="str">
        <f>VLOOKUP(C54,'SERV.N.DESON.03.2021'!A:E,3,FALSE)</f>
        <v>H</v>
      </c>
      <c r="F54" s="251">
        <v>0.45300000000000001</v>
      </c>
      <c r="G54" s="371">
        <f>VLOOKUP(C54,'SERV.N.DESON.03.2021'!A:E,4,FALSE)</f>
        <v>21.1</v>
      </c>
      <c r="H54" s="371">
        <f t="shared" si="4"/>
        <v>9.5500000000000007</v>
      </c>
    </row>
    <row r="55" spans="1:8" hidden="1" x14ac:dyDescent="0.25">
      <c r="A55" s="148" t="s">
        <v>7965</v>
      </c>
      <c r="B55" s="250" t="s">
        <v>3511</v>
      </c>
      <c r="C55" s="148">
        <v>88316</v>
      </c>
      <c r="D55" s="151" t="str">
        <f>VLOOKUP(C55,'SERV.N.DESON.03.2021'!A:E,2,FALSE)</f>
        <v>SERVENTE COM ENCARGOS COMPLEMENTARES</v>
      </c>
      <c r="E55" s="152" t="str">
        <f>VLOOKUP(C55,'SERV.N.DESON.03.2021'!A:E,3,FALSE)</f>
        <v>H</v>
      </c>
      <c r="F55" s="251">
        <v>0.45300000000000001</v>
      </c>
      <c r="G55" s="371">
        <f>VLOOKUP(C55,'SERV.N.DESON.03.2021'!A:E,4,FALSE)</f>
        <v>16.829999999999998</v>
      </c>
      <c r="H55" s="371">
        <f t="shared" si="4"/>
        <v>7.62</v>
      </c>
    </row>
    <row r="56" spans="1:8" hidden="1" x14ac:dyDescent="0.25">
      <c r="A56" s="147"/>
      <c r="B56" s="149"/>
      <c r="C56" s="149"/>
      <c r="D56" s="153" t="s">
        <v>3493</v>
      </c>
      <c r="E56" s="149"/>
      <c r="F56" s="154"/>
      <c r="G56" s="155"/>
      <c r="H56" s="156">
        <f>SUM(H52:H55)</f>
        <v>243.55</v>
      </c>
    </row>
    <row r="58" spans="1:8" ht="26.25" x14ac:dyDescent="0.25">
      <c r="A58" s="129"/>
      <c r="B58" s="129"/>
      <c r="C58" s="368" t="s">
        <v>13183</v>
      </c>
      <c r="D58" s="175" t="str">
        <f>'ORÇAMENTO SINT'!D71</f>
        <v>Porta sanfonada em pvc 0.90 x 2.10 m, cores cinza ou branca, instalada - FORNECIMENTO E INSTALAÇAO</v>
      </c>
      <c r="E58" s="129" t="s">
        <v>3506</v>
      </c>
      <c r="F58" s="129"/>
      <c r="G58" s="130"/>
      <c r="H58" s="130"/>
    </row>
    <row r="59" spans="1:8" s="356" customFormat="1" x14ac:dyDescent="0.25">
      <c r="A59" s="736" t="s">
        <v>13092</v>
      </c>
      <c r="B59" s="737"/>
      <c r="C59" s="737"/>
      <c r="D59" s="737"/>
      <c r="E59" s="737"/>
      <c r="F59" s="737"/>
      <c r="G59" s="737"/>
      <c r="H59" s="738"/>
    </row>
    <row r="60" spans="1:8" x14ac:dyDescent="0.25">
      <c r="A60" s="148" t="s">
        <v>8545</v>
      </c>
      <c r="B60" s="413" t="s">
        <v>3511</v>
      </c>
      <c r="C60" s="148">
        <v>11235</v>
      </c>
      <c r="D60" s="151" t="str">
        <f>'MAPA de Cotação '!A12</f>
        <v>Porta sanfonada em pvc 0.90 x 2.10 m, cor cinza ou branca</v>
      </c>
      <c r="E60" s="152" t="str">
        <f>VLOOKUP(C60,'INS.DESON.03.2021'!A:D,3,FALSE)</f>
        <v xml:space="preserve">UN    </v>
      </c>
      <c r="F60" s="251">
        <v>1</v>
      </c>
      <c r="G60" s="371">
        <f>'MAPA de Cotação '!C12</f>
        <v>124.9</v>
      </c>
      <c r="H60" s="371">
        <f t="shared" ref="H60:H62" si="5">TRUNC(G60*F60,2)</f>
        <v>124.9</v>
      </c>
    </row>
    <row r="61" spans="1:8" x14ac:dyDescent="0.25">
      <c r="A61" s="148" t="s">
        <v>7965</v>
      </c>
      <c r="B61" s="413" t="s">
        <v>3511</v>
      </c>
      <c r="C61" s="148">
        <v>88262</v>
      </c>
      <c r="D61" s="151" t="str">
        <f>VLOOKUP(C61,'SERV.N.DESON.03.2021'!A:E,2,FALSE)</f>
        <v>CARPINTEIRO DE FORMAS COM ENCARGOS COMPLEMENTARES</v>
      </c>
      <c r="E61" s="152" t="str">
        <f>VLOOKUP(C61,'SERV.N.DESON.03.2021'!A:E,3,FALSE)</f>
        <v>H</v>
      </c>
      <c r="F61" s="251">
        <v>2.5</v>
      </c>
      <c r="G61" s="371">
        <f>VLOOKUP(C61,'SERV.N.DESON.03.2021'!A:E,4,FALSE)</f>
        <v>20.85</v>
      </c>
      <c r="H61" s="371">
        <f t="shared" si="5"/>
        <v>52.12</v>
      </c>
    </row>
    <row r="62" spans="1:8" x14ac:dyDescent="0.25">
      <c r="A62" s="148" t="s">
        <v>7965</v>
      </c>
      <c r="B62" s="413" t="s">
        <v>3511</v>
      </c>
      <c r="C62" s="148">
        <v>88316</v>
      </c>
      <c r="D62" s="151" t="str">
        <f>VLOOKUP(C62,'SERV.N.DESON.03.2021'!A:E,2,FALSE)</f>
        <v>SERVENTE COM ENCARGOS COMPLEMENTARES</v>
      </c>
      <c r="E62" s="152" t="str">
        <f>VLOOKUP(C62,'SERV.N.DESON.03.2021'!A:E,3,FALSE)</f>
        <v>H</v>
      </c>
      <c r="F62" s="251">
        <v>2.5</v>
      </c>
      <c r="G62" s="371">
        <f>VLOOKUP(C62,'SERV.N.DESON.03.2021'!A:E,4,FALSE)</f>
        <v>16.829999999999998</v>
      </c>
      <c r="H62" s="371">
        <f t="shared" si="5"/>
        <v>42.07</v>
      </c>
    </row>
    <row r="63" spans="1:8" x14ac:dyDescent="0.25">
      <c r="A63" s="147"/>
      <c r="B63" s="149"/>
      <c r="C63" s="149"/>
      <c r="D63" s="153" t="s">
        <v>3493</v>
      </c>
      <c r="E63" s="149"/>
      <c r="F63" s="154"/>
      <c r="G63" s="155"/>
      <c r="H63" s="156">
        <f>SUM(H60:H62)</f>
        <v>219.09</v>
      </c>
    </row>
    <row r="65" spans="1:8" ht="39" x14ac:dyDescent="0.25">
      <c r="A65" s="129"/>
      <c r="B65" s="129"/>
      <c r="C65" s="368" t="s">
        <v>13184</v>
      </c>
      <c r="D65" s="175" t="str">
        <f>'ORÇAMENTO SINT'!D73</f>
        <v>Porta de ferro tipo guilhotina, quadro em barra chata de 1" x 1/4", com 2 barras chata de 1" x 1/4" nos dois lados na horizontal e redonda de 1" na vertical, inclusive tela, puxador/contra peso e ferrolho</v>
      </c>
      <c r="E65" s="129" t="s">
        <v>3506</v>
      </c>
      <c r="F65" s="129"/>
      <c r="G65" s="130"/>
      <c r="H65" s="130"/>
    </row>
    <row r="66" spans="1:8" s="356" customFormat="1" x14ac:dyDescent="0.25">
      <c r="A66" s="736" t="s">
        <v>13093</v>
      </c>
      <c r="B66" s="737"/>
      <c r="C66" s="737"/>
      <c r="D66" s="737"/>
      <c r="E66" s="737"/>
      <c r="F66" s="737"/>
      <c r="G66" s="737"/>
      <c r="H66" s="738"/>
    </row>
    <row r="67" spans="1:8" s="356" customFormat="1" x14ac:dyDescent="0.25">
      <c r="A67" s="148" t="s">
        <v>8545</v>
      </c>
      <c r="B67" s="413" t="s">
        <v>3511</v>
      </c>
      <c r="C67" s="148">
        <v>41954</v>
      </c>
      <c r="D67" s="151" t="str">
        <f>VLOOKUP(C67,'INS.DESON.03.2021'!A:D,2,FALSE)</f>
        <v>CABO DE ACO GALVANIZADO, DIAMETRO 9,53 MM (3/8"), COM ALMA DE FIBRA 6 X 25 F</v>
      </c>
      <c r="E67" s="152" t="str">
        <f>VLOOKUP(C67,'INS.DESON.03.2021'!A:D,3,FALSE)</f>
        <v xml:space="preserve">KG    </v>
      </c>
      <c r="F67" s="251">
        <v>0.72</v>
      </c>
      <c r="G67" s="371">
        <f>VLOOKUP(C67,'INS.N.DESON.03.2021'!A:D,4,FALSE)</f>
        <v>63.27</v>
      </c>
      <c r="H67" s="371">
        <f t="shared" ref="H67:H71" si="6">TRUNC(G67*F67,2)</f>
        <v>45.55</v>
      </c>
    </row>
    <row r="68" spans="1:8" s="356" customFormat="1" ht="30" x14ac:dyDescent="0.25">
      <c r="A68" s="148" t="s">
        <v>8545</v>
      </c>
      <c r="B68" s="413" t="s">
        <v>3511</v>
      </c>
      <c r="C68" s="148">
        <v>574</v>
      </c>
      <c r="D68" s="151" t="str">
        <f>VLOOKUP(C68,'INS.DESON.03.2021'!A:D,2,FALSE)</f>
        <v>CANTONEIRA (ABAS IGUAIS) EM FERRO GALVANIZADO, 38,1 MM X 3,17 MM (L X E), 3,48 KG/M</v>
      </c>
      <c r="E68" s="152" t="str">
        <f>VLOOKUP(C68,'INS.DESON.03.2021'!A:D,3,FALSE)</f>
        <v xml:space="preserve">M     </v>
      </c>
      <c r="F68" s="251">
        <v>8.1489999999999991</v>
      </c>
      <c r="G68" s="371">
        <f>VLOOKUP(C68,'INS.N.DESON.03.2021'!A:D,4,FALSE)</f>
        <v>40.61</v>
      </c>
      <c r="H68" s="371">
        <f t="shared" si="6"/>
        <v>330.93</v>
      </c>
    </row>
    <row r="69" spans="1:8" s="356" customFormat="1" ht="30" x14ac:dyDescent="0.25">
      <c r="A69" s="148" t="s">
        <v>8545</v>
      </c>
      <c r="B69" s="413" t="s">
        <v>3511</v>
      </c>
      <c r="C69" s="148">
        <v>21013</v>
      </c>
      <c r="D69" s="151" t="str">
        <f>VLOOKUP(C69,'INS.DESON.03.2021'!A:D,2,FALSE)</f>
        <v>TUBO ACO GALVANIZADO COM COSTURA, CLASSE LEVE, DN 50 MM ( 2"),  E = 3,00 MM,  *4,40* KG/M (NBR 5580)</v>
      </c>
      <c r="E69" s="152" t="str">
        <f>VLOOKUP(C69,'INS.DESON.03.2021'!A:D,3,FALSE)</f>
        <v xml:space="preserve">M     </v>
      </c>
      <c r="F69" s="251">
        <v>0.56000000000000005</v>
      </c>
      <c r="G69" s="371">
        <f>VLOOKUP(C69,'INS.N.DESON.03.2021'!A:D,4,FALSE)</f>
        <v>82.43</v>
      </c>
      <c r="H69" s="371">
        <f t="shared" si="6"/>
        <v>46.16</v>
      </c>
    </row>
    <row r="70" spans="1:8" s="356" customFormat="1" ht="30" x14ac:dyDescent="0.25">
      <c r="A70" s="148" t="s">
        <v>8545</v>
      </c>
      <c r="B70" s="413" t="s">
        <v>3511</v>
      </c>
      <c r="C70" s="148">
        <v>11575</v>
      </c>
      <c r="D70" s="151" t="str">
        <f>VLOOKUP(C70,'INS.DESON.03.2021'!A:D,2,FALSE)</f>
        <v>ROLDANA CONCAVA DUPLA, 4 RODAS, EM ZAMAC COM CHAPA DE LATAO, ROLAMENTOS EM ACO, PARA PORTAS E JANELAS DE CORRER</v>
      </c>
      <c r="E70" s="152" t="str">
        <f>VLOOKUP(C70,'INS.DESON.03.2021'!A:D,3,FALSE)</f>
        <v xml:space="preserve">UN    </v>
      </c>
      <c r="F70" s="251">
        <v>1.85</v>
      </c>
      <c r="G70" s="371">
        <f>VLOOKUP(C70,'INS.N.DESON.03.2021'!A:D,4,FALSE)</f>
        <v>60.19</v>
      </c>
      <c r="H70" s="371">
        <f t="shared" si="6"/>
        <v>111.35</v>
      </c>
    </row>
    <row r="71" spans="1:8" s="356" customFormat="1" x14ac:dyDescent="0.25">
      <c r="A71" s="148" t="s">
        <v>8545</v>
      </c>
      <c r="B71" s="413" t="s">
        <v>3511</v>
      </c>
      <c r="C71" s="148">
        <v>1321</v>
      </c>
      <c r="D71" s="151" t="str">
        <f>VLOOKUP(C71,'INS.DESON.03.2021'!A:D,2,FALSE)</f>
        <v>CHAPA DE ACO FINA A QUENTE BITOLA MSG 13, E = 2,25 MM (18,00 KG/M2)</v>
      </c>
      <c r="E71" s="152" t="str">
        <f>VLOOKUP(C71,'INS.DESON.03.2021'!A:D,3,FALSE)</f>
        <v xml:space="preserve">KG    </v>
      </c>
      <c r="F71" s="251">
        <v>0.17</v>
      </c>
      <c r="G71" s="371">
        <f>VLOOKUP(C71,'INS.N.DESON.03.2021'!A:D,4,FALSE)</f>
        <v>11.78</v>
      </c>
      <c r="H71" s="371">
        <f t="shared" si="6"/>
        <v>2</v>
      </c>
    </row>
    <row r="72" spans="1:8" x14ac:dyDescent="0.25">
      <c r="A72" s="148" t="s">
        <v>8545</v>
      </c>
      <c r="B72" s="413" t="s">
        <v>3511</v>
      </c>
      <c r="C72" s="148">
        <v>552</v>
      </c>
      <c r="D72" s="151" t="str">
        <f>VLOOKUP(C72,'INS.DESON.03.2021'!A:D,2,FALSE)</f>
        <v>BARRA DE FERRO CHATO, RETANGULAR, 38,1 MM X 6,35 MM (L X E), 1,89 KG/M</v>
      </c>
      <c r="E72" s="152" t="str">
        <f>VLOOKUP(C72,'INS.DESON.03.2021'!A:D,3,FALSE)</f>
        <v xml:space="preserve">M     </v>
      </c>
      <c r="F72" s="251">
        <v>8.89</v>
      </c>
      <c r="G72" s="371">
        <f>VLOOKUP(C72,'INS.N.DESON.03.2021'!A:D,4,FALSE)</f>
        <v>23.25</v>
      </c>
      <c r="H72" s="371">
        <f t="shared" ref="H72" si="7">TRUNC(G72*F72,2)</f>
        <v>206.69</v>
      </c>
    </row>
    <row r="73" spans="1:8" s="356" customFormat="1" x14ac:dyDescent="0.25">
      <c r="A73" s="148" t="s">
        <v>8545</v>
      </c>
      <c r="B73" s="413" t="s">
        <v>3511</v>
      </c>
      <c r="C73" s="148">
        <v>555</v>
      </c>
      <c r="D73" s="151" t="str">
        <f>VLOOKUP(C73,'INS.DESON.03.2021'!A:D,2,FALSE)</f>
        <v>BARRA DE FERRO CHATO, RETANGULAR, 25,4 MM X 6,35 MM (L X E), 1,2265 KG/M</v>
      </c>
      <c r="E73" s="152" t="str">
        <f>VLOOKUP(C73,'INS.DESON.03.2021'!A:D,3,FALSE)</f>
        <v xml:space="preserve">M     </v>
      </c>
      <c r="F73" s="251">
        <v>7.22</v>
      </c>
      <c r="G73" s="371">
        <f>VLOOKUP(C73,'INS.N.DESON.03.2021'!A:D,4,FALSE)</f>
        <v>14.93</v>
      </c>
      <c r="H73" s="371">
        <f t="shared" ref="H73:H76" si="8">TRUNC(G73*F73,2)</f>
        <v>107.79</v>
      </c>
    </row>
    <row r="74" spans="1:8" s="356" customFormat="1" ht="30" x14ac:dyDescent="0.25">
      <c r="A74" s="148" t="s">
        <v>8545</v>
      </c>
      <c r="B74" s="413" t="s">
        <v>3511</v>
      </c>
      <c r="C74" s="148">
        <v>10935</v>
      </c>
      <c r="D74" s="151" t="str">
        <f>VLOOKUP(C74,'INS.DESON.03.2021'!A:D,2,FALSE)</f>
        <v>TELA DE ARAME GALVANIZADA REVESTIDA EM PVC, QUADRANGULAR / LOSANGULAR, FIO 2,77 MM (12 BWG), BITOLA FINAL = *3,8* MM, MALHA 7,5 X 7,5 CM, H = 2 M</v>
      </c>
      <c r="E74" s="152" t="str">
        <f>VLOOKUP(C74,'INS.DESON.03.2021'!A:D,3,FALSE)</f>
        <v xml:space="preserve">M2    </v>
      </c>
      <c r="F74" s="251">
        <v>1.1100000000000001</v>
      </c>
      <c r="G74" s="371">
        <f>VLOOKUP(C74,'INS.N.DESON.03.2021'!A:D,4,FALSE)</f>
        <v>48.53</v>
      </c>
      <c r="H74" s="371">
        <f t="shared" si="8"/>
        <v>53.86</v>
      </c>
    </row>
    <row r="75" spans="1:8" s="356" customFormat="1" x14ac:dyDescent="0.25">
      <c r="A75" s="148" t="s">
        <v>8545</v>
      </c>
      <c r="B75" s="413" t="s">
        <v>3511</v>
      </c>
      <c r="C75" s="148">
        <v>11002</v>
      </c>
      <c r="D75" s="151" t="str">
        <f>VLOOKUP(C75,'INS.DESON.03.2021'!A:D,2,FALSE)</f>
        <v>ELETRODO REVESTIDO AWS - E6013, DIAMETRO IGUAL A 2,50 MM</v>
      </c>
      <c r="E75" s="152" t="str">
        <f>VLOOKUP(C75,'INS.DESON.03.2021'!A:D,3,FALSE)</f>
        <v xml:space="preserve">KG    </v>
      </c>
      <c r="F75" s="251">
        <v>1.41</v>
      </c>
      <c r="G75" s="371">
        <f>VLOOKUP(C75,'INS.N.DESON.03.2021'!A:D,4,FALSE)</f>
        <v>27.51</v>
      </c>
      <c r="H75" s="371">
        <f t="shared" si="8"/>
        <v>38.78</v>
      </c>
    </row>
    <row r="76" spans="1:8" s="356" customFormat="1" x14ac:dyDescent="0.25">
      <c r="A76" s="148" t="s">
        <v>7965</v>
      </c>
      <c r="B76" s="413" t="s">
        <v>3511</v>
      </c>
      <c r="C76" s="148">
        <v>88315</v>
      </c>
      <c r="D76" s="151" t="str">
        <f>VLOOKUP(C76,'SERV.N.DESON.03.2021'!A:E,2,FALSE)</f>
        <v>SERRALHEIRO COM ENCARGOS COMPLEMENTARES</v>
      </c>
      <c r="E76" s="152" t="str">
        <f>VLOOKUP(C76,'SERV.N.DESON.03.2021'!A:E,3,FALSE)</f>
        <v>H</v>
      </c>
      <c r="F76" s="251">
        <v>5.6</v>
      </c>
      <c r="G76" s="371">
        <f>VLOOKUP(C76,'SERV.N.DESON.03.2021'!A:E,4,FALSE)</f>
        <v>20.97</v>
      </c>
      <c r="H76" s="371">
        <f t="shared" si="8"/>
        <v>117.43</v>
      </c>
    </row>
    <row r="77" spans="1:8" x14ac:dyDescent="0.25">
      <c r="A77" s="148" t="s">
        <v>7965</v>
      </c>
      <c r="B77" s="413" t="s">
        <v>3511</v>
      </c>
      <c r="C77" s="148">
        <v>88309</v>
      </c>
      <c r="D77" s="151" t="str">
        <f>VLOOKUP(C77,'SERV.N.DESON.03.2021'!A:E,2,FALSE)</f>
        <v>PEDREIRO COM ENCARGOS COMPLEMENTARES</v>
      </c>
      <c r="E77" s="152" t="str">
        <f>VLOOKUP(C77,'SERV.N.DESON.03.2021'!A:E,3,FALSE)</f>
        <v>H</v>
      </c>
      <c r="F77" s="251">
        <v>1.35</v>
      </c>
      <c r="G77" s="371">
        <f>VLOOKUP(C77,'SERV.N.DESON.03.2021'!A:E,4,FALSE)</f>
        <v>21.1</v>
      </c>
      <c r="H77" s="371">
        <f t="shared" ref="H77:H78" si="9">TRUNC(G77*F77,2)</f>
        <v>28.48</v>
      </c>
    </row>
    <row r="78" spans="1:8" x14ac:dyDescent="0.25">
      <c r="A78" s="148" t="s">
        <v>7965</v>
      </c>
      <c r="B78" s="413" t="s">
        <v>3511</v>
      </c>
      <c r="C78" s="148">
        <v>88316</v>
      </c>
      <c r="D78" s="151" t="str">
        <f>VLOOKUP(C78,'SERV.N.DESON.03.2021'!A:E,2,FALSE)</f>
        <v>SERVENTE COM ENCARGOS COMPLEMENTARES</v>
      </c>
      <c r="E78" s="152" t="str">
        <f>VLOOKUP(C78,'SERV.N.DESON.03.2021'!A:E,3,FALSE)</f>
        <v>H</v>
      </c>
      <c r="F78" s="251">
        <v>6.95</v>
      </c>
      <c r="G78" s="371">
        <f>VLOOKUP(C78,'SERV.N.DESON.03.2021'!A:E,4,FALSE)</f>
        <v>16.829999999999998</v>
      </c>
      <c r="H78" s="371">
        <f t="shared" si="9"/>
        <v>116.96</v>
      </c>
    </row>
    <row r="79" spans="1:8" x14ac:dyDescent="0.25">
      <c r="A79" s="147"/>
      <c r="B79" s="149"/>
      <c r="C79" s="149"/>
      <c r="D79" s="153" t="s">
        <v>3493</v>
      </c>
      <c r="E79" s="149"/>
      <c r="F79" s="154"/>
      <c r="G79" s="155"/>
      <c r="H79" s="156">
        <f>SUM(H67:H78)</f>
        <v>1205.98</v>
      </c>
    </row>
    <row r="81" spans="1:8" x14ac:dyDescent="0.25">
      <c r="A81" s="519"/>
      <c r="B81" s="519"/>
      <c r="C81" s="368" t="s">
        <v>13174</v>
      </c>
      <c r="D81" s="523" t="s">
        <v>13030</v>
      </c>
      <c r="E81" s="519" t="s">
        <v>65</v>
      </c>
      <c r="F81" s="519"/>
      <c r="G81" s="524"/>
      <c r="H81" s="524"/>
    </row>
    <row r="82" spans="1:8" x14ac:dyDescent="0.25">
      <c r="A82" s="729" t="s">
        <v>13085</v>
      </c>
      <c r="B82" s="730"/>
      <c r="C82" s="731"/>
      <c r="D82" s="525" t="s">
        <v>13030</v>
      </c>
      <c r="E82" s="526" t="s">
        <v>3517</v>
      </c>
      <c r="F82" s="432">
        <v>1</v>
      </c>
      <c r="G82" s="371">
        <f>'MAPA de Cotação '!C17</f>
        <v>32000</v>
      </c>
      <c r="H82" s="371">
        <f>TRUNC(G82*F82,2)</f>
        <v>32000</v>
      </c>
    </row>
    <row r="83" spans="1:8" x14ac:dyDescent="0.25">
      <c r="A83" s="147"/>
      <c r="B83" s="149"/>
      <c r="C83" s="149"/>
      <c r="D83" s="153" t="s">
        <v>3493</v>
      </c>
      <c r="E83" s="149"/>
      <c r="F83" s="154"/>
      <c r="G83" s="527"/>
      <c r="H83" s="156">
        <f>SUM(H82:H82)</f>
        <v>32000</v>
      </c>
    </row>
    <row r="84" spans="1:8" s="356" customFormat="1" x14ac:dyDescent="0.25">
      <c r="A84" s="739" t="s">
        <v>13086</v>
      </c>
      <c r="B84" s="739"/>
      <c r="C84" s="739"/>
      <c r="D84" s="739"/>
      <c r="E84" s="739"/>
      <c r="F84" s="739"/>
      <c r="G84" s="739"/>
      <c r="H84" s="739"/>
    </row>
    <row r="86" spans="1:8" s="356" customFormat="1" ht="26.25" x14ac:dyDescent="0.25">
      <c r="A86" s="129"/>
      <c r="B86" s="129"/>
      <c r="C86" s="367" t="s">
        <v>13194</v>
      </c>
      <c r="D86" s="175" t="str">
        <f>'ORÇAMENTO SINT'!D113</f>
        <v>BUCHA DE REDUCAO DE PVC, SOLDAVEL, CURTA, COM 25 X 20 MM, PARA AGUA FRIA PREDIAL</v>
      </c>
      <c r="E86" s="129" t="s">
        <v>3517</v>
      </c>
      <c r="F86" s="129"/>
      <c r="G86" s="130"/>
      <c r="H86" s="130"/>
    </row>
    <row r="87" spans="1:8" s="356" customFormat="1" x14ac:dyDescent="0.25">
      <c r="A87" s="736" t="s">
        <v>13094</v>
      </c>
      <c r="B87" s="737"/>
      <c r="C87" s="737"/>
      <c r="D87" s="737"/>
      <c r="E87" s="737"/>
      <c r="F87" s="737"/>
      <c r="G87" s="737"/>
      <c r="H87" s="738"/>
    </row>
    <row r="88" spans="1:8" s="356" customFormat="1" ht="30" x14ac:dyDescent="0.25">
      <c r="A88" s="148" t="s">
        <v>8545</v>
      </c>
      <c r="B88" s="413" t="s">
        <v>3511</v>
      </c>
      <c r="C88" s="148">
        <v>828</v>
      </c>
      <c r="D88" s="151" t="s">
        <v>3933</v>
      </c>
      <c r="E88" s="152" t="s">
        <v>3517</v>
      </c>
      <c r="F88" s="432">
        <v>1</v>
      </c>
      <c r="G88" s="371">
        <f>VLOOKUP(C88,'INS.N.DESON.03.2021'!A:D,4,FALSE)</f>
        <v>0.46</v>
      </c>
      <c r="H88" s="371">
        <f>TRUNC(G88*F88,2)</f>
        <v>0.46</v>
      </c>
    </row>
    <row r="89" spans="1:8" s="356" customFormat="1" ht="30" x14ac:dyDescent="0.25">
      <c r="A89" s="148" t="s">
        <v>8545</v>
      </c>
      <c r="B89" s="413" t="s">
        <v>3511</v>
      </c>
      <c r="C89" s="148">
        <v>20078</v>
      </c>
      <c r="D89" s="151" t="s">
        <v>13148</v>
      </c>
      <c r="E89" s="152" t="s">
        <v>3517</v>
      </c>
      <c r="F89" s="432">
        <v>5.0000000000000001E-3</v>
      </c>
      <c r="G89" s="371">
        <f>VLOOKUP(C89,'INS.N.DESON.03.2021'!A:D,4,FALSE)</f>
        <v>31.75</v>
      </c>
      <c r="H89" s="371">
        <f t="shared" ref="H89:H91" si="10">TRUNC(G89*F89,2)</f>
        <v>0.15</v>
      </c>
    </row>
    <row r="90" spans="1:8" s="356" customFormat="1" ht="30" x14ac:dyDescent="0.25">
      <c r="A90" s="148" t="s">
        <v>7965</v>
      </c>
      <c r="B90" s="413" t="s">
        <v>3511</v>
      </c>
      <c r="C90" s="148">
        <v>88248</v>
      </c>
      <c r="D90" s="151" t="s">
        <v>3251</v>
      </c>
      <c r="E90" s="152" t="s">
        <v>476</v>
      </c>
      <c r="F90" s="432">
        <v>0.09</v>
      </c>
      <c r="G90" s="371">
        <f>VLOOKUP(C90,'SERV.N.DESON.03.2021'!A:E,4,FALSE)</f>
        <v>17.329999999999998</v>
      </c>
      <c r="H90" s="371">
        <f t="shared" si="10"/>
        <v>1.55</v>
      </c>
    </row>
    <row r="91" spans="1:8" s="356" customFormat="1" x14ac:dyDescent="0.25">
      <c r="A91" s="148" t="s">
        <v>7965</v>
      </c>
      <c r="B91" s="413" t="s">
        <v>3511</v>
      </c>
      <c r="C91" s="148">
        <v>88267</v>
      </c>
      <c r="D91" s="151" t="s">
        <v>3268</v>
      </c>
      <c r="E91" s="152" t="s">
        <v>476</v>
      </c>
      <c r="F91" s="432">
        <v>0.09</v>
      </c>
      <c r="G91" s="371">
        <f>VLOOKUP(C91,'SERV.N.DESON.03.2021'!A:E,4,FALSE)</f>
        <v>21.03</v>
      </c>
      <c r="H91" s="371">
        <f t="shared" si="10"/>
        <v>1.89</v>
      </c>
    </row>
    <row r="92" spans="1:8" s="356" customFormat="1" x14ac:dyDescent="0.25">
      <c r="A92" s="147"/>
      <c r="B92" s="149"/>
      <c r="C92" s="149"/>
      <c r="D92" s="153" t="s">
        <v>3493</v>
      </c>
      <c r="E92" s="149"/>
      <c r="F92" s="434"/>
      <c r="G92" s="155"/>
      <c r="H92" s="156">
        <f>SUM(H88:H91)</f>
        <v>4.05</v>
      </c>
    </row>
    <row r="93" spans="1:8" s="356" customFormat="1" x14ac:dyDescent="0.25"/>
    <row r="94" spans="1:8" ht="26.25" x14ac:dyDescent="0.25">
      <c r="A94" s="129"/>
      <c r="B94" s="129"/>
      <c r="C94" s="129" t="s">
        <v>13081</v>
      </c>
      <c r="D94" s="175" t="str">
        <f>'ORÇAMENTO SINT'!D114</f>
        <v>BUCHA DE REDUCAO DE PVC, SOLDAVEL, CURTA, COM 32 X 25 MM, PARA AGUA FRIA PREDIAL</v>
      </c>
      <c r="E94" s="129" t="s">
        <v>3517</v>
      </c>
      <c r="F94" s="129"/>
      <c r="G94" s="130"/>
      <c r="H94" s="130"/>
    </row>
    <row r="95" spans="1:8" s="356" customFormat="1" x14ac:dyDescent="0.25">
      <c r="A95" s="736" t="s">
        <v>13094</v>
      </c>
      <c r="B95" s="737"/>
      <c r="C95" s="737"/>
      <c r="D95" s="737"/>
      <c r="E95" s="737"/>
      <c r="F95" s="737"/>
      <c r="G95" s="737"/>
      <c r="H95" s="738"/>
    </row>
    <row r="96" spans="1:8" ht="30" x14ac:dyDescent="0.25">
      <c r="A96" s="148" t="s">
        <v>8545</v>
      </c>
      <c r="B96" s="413" t="s">
        <v>3511</v>
      </c>
      <c r="C96" s="148">
        <v>829</v>
      </c>
      <c r="D96" s="151" t="s">
        <v>3934</v>
      </c>
      <c r="E96" s="152" t="s">
        <v>3517</v>
      </c>
      <c r="F96" s="432">
        <v>1</v>
      </c>
      <c r="G96" s="371">
        <f>VLOOKUP(C96,'INS.N.DESON.03.2021'!A:D,4,FALSE)</f>
        <v>0.97</v>
      </c>
      <c r="H96" s="371">
        <f>TRUNC(G96*F96,2)</f>
        <v>0.97</v>
      </c>
    </row>
    <row r="97" spans="1:8" ht="30" x14ac:dyDescent="0.25">
      <c r="A97" s="148" t="s">
        <v>8545</v>
      </c>
      <c r="B97" s="413" t="s">
        <v>3511</v>
      </c>
      <c r="C97" s="148">
        <v>20078</v>
      </c>
      <c r="D97" s="151" t="s">
        <v>13148</v>
      </c>
      <c r="E97" s="152" t="s">
        <v>3517</v>
      </c>
      <c r="F97" s="432">
        <v>0.02</v>
      </c>
      <c r="G97" s="371">
        <f>VLOOKUP(C97,'INS.N.DESON.03.2021'!A:D,4,FALSE)</f>
        <v>31.75</v>
      </c>
      <c r="H97" s="371">
        <f t="shared" ref="H97:H99" si="11">TRUNC(G97*F97,2)</f>
        <v>0.63</v>
      </c>
    </row>
    <row r="98" spans="1:8" ht="30" x14ac:dyDescent="0.25">
      <c r="A98" s="148" t="s">
        <v>7965</v>
      </c>
      <c r="B98" s="413" t="s">
        <v>3511</v>
      </c>
      <c r="C98" s="148">
        <v>88248</v>
      </c>
      <c r="D98" s="151" t="s">
        <v>3251</v>
      </c>
      <c r="E98" s="152" t="s">
        <v>476</v>
      </c>
      <c r="F98" s="432">
        <v>4.4999999999999998E-2</v>
      </c>
      <c r="G98" s="371">
        <f>VLOOKUP(C98,'SERV.N.DESON.03.2021'!A:E,4,FALSE)</f>
        <v>17.329999999999998</v>
      </c>
      <c r="H98" s="371">
        <f t="shared" si="11"/>
        <v>0.77</v>
      </c>
    </row>
    <row r="99" spans="1:8" x14ac:dyDescent="0.25">
      <c r="A99" s="148" t="s">
        <v>7965</v>
      </c>
      <c r="B99" s="413" t="s">
        <v>3511</v>
      </c>
      <c r="C99" s="148">
        <v>88267</v>
      </c>
      <c r="D99" s="151" t="s">
        <v>3268</v>
      </c>
      <c r="E99" s="152" t="s">
        <v>476</v>
      </c>
      <c r="F99" s="432">
        <v>4.4999999999999998E-2</v>
      </c>
      <c r="G99" s="371">
        <f>VLOOKUP(C99,'SERV.N.DESON.03.2021'!A:E,4,FALSE)</f>
        <v>21.03</v>
      </c>
      <c r="H99" s="371">
        <f t="shared" si="11"/>
        <v>0.94</v>
      </c>
    </row>
    <row r="100" spans="1:8" x14ac:dyDescent="0.25">
      <c r="A100" s="147"/>
      <c r="B100" s="149"/>
      <c r="C100" s="149"/>
      <c r="D100" s="153" t="s">
        <v>3493</v>
      </c>
      <c r="E100" s="149"/>
      <c r="F100" s="434"/>
      <c r="G100" s="155"/>
      <c r="H100" s="156">
        <f>SUM(H96:H99)</f>
        <v>3.31</v>
      </c>
    </row>
    <row r="102" spans="1:8" ht="26.25" x14ac:dyDescent="0.25">
      <c r="A102" s="129"/>
      <c r="B102" s="129"/>
      <c r="C102" s="129" t="s">
        <v>13082</v>
      </c>
      <c r="D102" s="175" t="str">
        <f>'ORÇAMENTO SINT'!D115</f>
        <v>BUCHA DE REDUCAO DE PVC, SOLDAVEL, CURTA, COM 60 X 50 MM, PARA AGUA FRIA PREDIAL</v>
      </c>
      <c r="E102" s="129" t="s">
        <v>3517</v>
      </c>
      <c r="F102" s="129"/>
      <c r="G102" s="130"/>
      <c r="H102" s="130"/>
    </row>
    <row r="103" spans="1:8" s="356" customFormat="1" x14ac:dyDescent="0.25">
      <c r="A103" s="736" t="s">
        <v>13094</v>
      </c>
      <c r="B103" s="737"/>
      <c r="C103" s="737"/>
      <c r="D103" s="737"/>
      <c r="E103" s="737"/>
      <c r="F103" s="737"/>
      <c r="G103" s="737"/>
      <c r="H103" s="738"/>
    </row>
    <row r="104" spans="1:8" ht="30" x14ac:dyDescent="0.25">
      <c r="A104" s="148" t="s">
        <v>8545</v>
      </c>
      <c r="B104" s="413" t="s">
        <v>3511</v>
      </c>
      <c r="C104" s="148">
        <v>818</v>
      </c>
      <c r="D104" s="151" t="s">
        <v>3937</v>
      </c>
      <c r="E104" s="152" t="s">
        <v>3517</v>
      </c>
      <c r="F104" s="432">
        <v>1</v>
      </c>
      <c r="G104" s="371">
        <f>VLOOKUP(C104,'INS.N.DESON.03.2021'!A:D,4,FALSE)</f>
        <v>5.84</v>
      </c>
      <c r="H104" s="371">
        <f>TRUNC(G104*F104,2)</f>
        <v>5.84</v>
      </c>
    </row>
    <row r="105" spans="1:8" ht="30" x14ac:dyDescent="0.25">
      <c r="A105" s="148" t="s">
        <v>8545</v>
      </c>
      <c r="B105" s="413" t="s">
        <v>3511</v>
      </c>
      <c r="C105" s="148">
        <v>20078</v>
      </c>
      <c r="D105" s="151" t="s">
        <v>13148</v>
      </c>
      <c r="E105" s="152" t="s">
        <v>3517</v>
      </c>
      <c r="F105" s="432">
        <v>0.02</v>
      </c>
      <c r="G105" s="371">
        <f>VLOOKUP(C105,'INS.N.DESON.03.2021'!A:D,4,FALSE)</f>
        <v>31.75</v>
      </c>
      <c r="H105" s="371">
        <f t="shared" ref="H105:H107" si="12">TRUNC(G105*F105,2)</f>
        <v>0.63</v>
      </c>
    </row>
    <row r="106" spans="1:8" ht="30" x14ac:dyDescent="0.25">
      <c r="A106" s="148" t="s">
        <v>7965</v>
      </c>
      <c r="B106" s="413" t="s">
        <v>3511</v>
      </c>
      <c r="C106" s="148">
        <v>88248</v>
      </c>
      <c r="D106" s="151" t="s">
        <v>3251</v>
      </c>
      <c r="E106" s="152" t="s">
        <v>476</v>
      </c>
      <c r="F106" s="432">
        <v>0.14000000000000001</v>
      </c>
      <c r="G106" s="371">
        <f>VLOOKUP(C106,'SERV.N.DESON.03.2021'!A:E,4,FALSE)</f>
        <v>17.329999999999998</v>
      </c>
      <c r="H106" s="371">
        <f t="shared" si="12"/>
        <v>2.42</v>
      </c>
    </row>
    <row r="107" spans="1:8" x14ac:dyDescent="0.25">
      <c r="A107" s="148" t="s">
        <v>7965</v>
      </c>
      <c r="B107" s="413" t="s">
        <v>3511</v>
      </c>
      <c r="C107" s="148">
        <v>88267</v>
      </c>
      <c r="D107" s="151" t="s">
        <v>3268</v>
      </c>
      <c r="E107" s="152" t="s">
        <v>476</v>
      </c>
      <c r="F107" s="432">
        <v>0.14000000000000001</v>
      </c>
      <c r="G107" s="371">
        <f>VLOOKUP(C107,'SERV.N.DESON.03.2021'!A:E,4,FALSE)</f>
        <v>21.03</v>
      </c>
      <c r="H107" s="371">
        <f t="shared" si="12"/>
        <v>2.94</v>
      </c>
    </row>
    <row r="108" spans="1:8" x14ac:dyDescent="0.25">
      <c r="A108" s="147"/>
      <c r="B108" s="149"/>
      <c r="C108" s="149"/>
      <c r="D108" s="153" t="s">
        <v>3493</v>
      </c>
      <c r="E108" s="149"/>
      <c r="F108" s="434"/>
      <c r="G108" s="155"/>
      <c r="H108" s="156">
        <f>SUM(H104:H107)</f>
        <v>11.83</v>
      </c>
    </row>
    <row r="110" spans="1:8" ht="26.25" x14ac:dyDescent="0.25">
      <c r="A110" s="129"/>
      <c r="B110" s="129"/>
      <c r="C110" s="129" t="s">
        <v>13083</v>
      </c>
      <c r="D110" s="175" t="str">
        <f>'ORÇAMENTO SINT'!D116</f>
        <v>BUCHA DE REDUCAO DE PVC, SOLDAVEL, LONGA, COM 50 X 25 MM, PARA AGUA FRIA PREDIAL</v>
      </c>
      <c r="E110" s="129" t="s">
        <v>3517</v>
      </c>
      <c r="F110" s="129"/>
      <c r="G110" s="130"/>
      <c r="H110" s="130"/>
    </row>
    <row r="111" spans="1:8" s="356" customFormat="1" x14ac:dyDescent="0.25">
      <c r="A111" s="736" t="s">
        <v>13094</v>
      </c>
      <c r="B111" s="737"/>
      <c r="C111" s="737"/>
      <c r="D111" s="737"/>
      <c r="E111" s="737"/>
      <c r="F111" s="737"/>
      <c r="G111" s="737"/>
      <c r="H111" s="738"/>
    </row>
    <row r="112" spans="1:8" ht="30" x14ac:dyDescent="0.25">
      <c r="A112" s="148" t="s">
        <v>8545</v>
      </c>
      <c r="B112" s="413" t="s">
        <v>3511</v>
      </c>
      <c r="C112" s="148">
        <v>813</v>
      </c>
      <c r="D112" s="151" t="s">
        <v>3946</v>
      </c>
      <c r="E112" s="152" t="s">
        <v>3517</v>
      </c>
      <c r="F112" s="432">
        <v>1</v>
      </c>
      <c r="G112" s="371">
        <f>VLOOKUP(C112,'INS.N.DESON.03.2021'!A:D,4,FALSE)</f>
        <v>4.49</v>
      </c>
      <c r="H112" s="371">
        <f>TRUNC(G112*F112,2)</f>
        <v>4.49</v>
      </c>
    </row>
    <row r="113" spans="1:8" ht="30" x14ac:dyDescent="0.25">
      <c r="A113" s="148" t="s">
        <v>8545</v>
      </c>
      <c r="B113" s="413" t="s">
        <v>3511</v>
      </c>
      <c r="C113" s="148">
        <v>20078</v>
      </c>
      <c r="D113" s="151" t="s">
        <v>13148</v>
      </c>
      <c r="E113" s="152" t="s">
        <v>3517</v>
      </c>
      <c r="F113" s="432">
        <v>4.5999999999999999E-2</v>
      </c>
      <c r="G113" s="371">
        <f>VLOOKUP(C113,'INS.N.DESON.03.2021'!A:D,4,FALSE)</f>
        <v>31.75</v>
      </c>
      <c r="H113" s="371">
        <f t="shared" ref="H113:H115" si="13">TRUNC(G113*F113,2)</f>
        <v>1.46</v>
      </c>
    </row>
    <row r="114" spans="1:8" ht="30" x14ac:dyDescent="0.25">
      <c r="A114" s="148" t="s">
        <v>7965</v>
      </c>
      <c r="B114" s="413" t="s">
        <v>3511</v>
      </c>
      <c r="C114" s="148">
        <v>88248</v>
      </c>
      <c r="D114" s="151" t="s">
        <v>3251</v>
      </c>
      <c r="E114" s="152" t="s">
        <v>476</v>
      </c>
      <c r="F114" s="432">
        <v>0.24</v>
      </c>
      <c r="G114" s="371">
        <f>VLOOKUP(C114,'SERV.N.DESON.03.2021'!A:E,4,FALSE)</f>
        <v>17.329999999999998</v>
      </c>
      <c r="H114" s="371">
        <f t="shared" si="13"/>
        <v>4.1500000000000004</v>
      </c>
    </row>
    <row r="115" spans="1:8" x14ac:dyDescent="0.25">
      <c r="A115" s="148" t="s">
        <v>7965</v>
      </c>
      <c r="B115" s="413" t="s">
        <v>3511</v>
      </c>
      <c r="C115" s="148">
        <v>88267</v>
      </c>
      <c r="D115" s="151" t="s">
        <v>3268</v>
      </c>
      <c r="E115" s="152" t="s">
        <v>476</v>
      </c>
      <c r="F115" s="432">
        <v>0.24</v>
      </c>
      <c r="G115" s="371">
        <f>VLOOKUP(C115,'SERV.N.DESON.03.2021'!A:E,4,FALSE)</f>
        <v>21.03</v>
      </c>
      <c r="H115" s="371">
        <f t="shared" si="13"/>
        <v>5.04</v>
      </c>
    </row>
    <row r="116" spans="1:8" x14ac:dyDescent="0.25">
      <c r="A116" s="147"/>
      <c r="B116" s="149"/>
      <c r="C116" s="149"/>
      <c r="D116" s="153" t="s">
        <v>3493</v>
      </c>
      <c r="E116" s="149"/>
      <c r="F116" s="434"/>
      <c r="G116" s="155"/>
      <c r="H116" s="156">
        <f>SUM(H112:H115)</f>
        <v>15.14</v>
      </c>
    </row>
    <row r="118" spans="1:8" ht="26.25" x14ac:dyDescent="0.25">
      <c r="A118" s="129"/>
      <c r="B118" s="129"/>
      <c r="C118" s="129" t="s">
        <v>13084</v>
      </c>
      <c r="D118" s="175" t="str">
        <f>'ORÇAMENTO SINT'!D117</f>
        <v>BUCHA DE REDUCAO DE PVC, SOLDAVEL, LONGA, COM 60 X 25 MM, PARA AGUA FRIA PREDIAL</v>
      </c>
      <c r="E118" s="129" t="s">
        <v>3517</v>
      </c>
      <c r="F118" s="129"/>
      <c r="G118" s="130"/>
      <c r="H118" s="130"/>
    </row>
    <row r="119" spans="1:8" s="356" customFormat="1" x14ac:dyDescent="0.25">
      <c r="A119" s="736" t="s">
        <v>13094</v>
      </c>
      <c r="B119" s="737"/>
      <c r="C119" s="737"/>
      <c r="D119" s="737"/>
      <c r="E119" s="737"/>
      <c r="F119" s="737"/>
      <c r="G119" s="737"/>
      <c r="H119" s="738"/>
    </row>
    <row r="120" spans="1:8" ht="30" x14ac:dyDescent="0.25">
      <c r="A120" s="148" t="s">
        <v>8545</v>
      </c>
      <c r="B120" s="413" t="s">
        <v>3511</v>
      </c>
      <c r="C120" s="148">
        <v>816</v>
      </c>
      <c r="D120" s="151" t="s">
        <v>3948</v>
      </c>
      <c r="E120" s="152" t="s">
        <v>3517</v>
      </c>
      <c r="F120" s="432">
        <v>1</v>
      </c>
      <c r="G120" s="371">
        <f>VLOOKUP(C120,'INS.N.DESON.03.2021'!A:D,4,FALSE)</f>
        <v>9.6999999999999993</v>
      </c>
      <c r="H120" s="371">
        <f>TRUNC(G120*F120,2)</f>
        <v>9.6999999999999993</v>
      </c>
    </row>
    <row r="121" spans="1:8" ht="30" x14ac:dyDescent="0.25">
      <c r="A121" s="148" t="s">
        <v>8545</v>
      </c>
      <c r="B121" s="413" t="s">
        <v>3511</v>
      </c>
      <c r="C121" s="148">
        <v>20078</v>
      </c>
      <c r="D121" s="151" t="s">
        <v>13148</v>
      </c>
      <c r="E121" s="152" t="s">
        <v>3517</v>
      </c>
      <c r="F121" s="432">
        <v>6.0999999999999999E-2</v>
      </c>
      <c r="G121" s="371">
        <f>VLOOKUP(C121,'INS.N.DESON.03.2021'!A:D,4,FALSE)</f>
        <v>31.75</v>
      </c>
      <c r="H121" s="371">
        <f t="shared" ref="H121:H123" si="14">TRUNC(G121*F121,2)</f>
        <v>1.93</v>
      </c>
    </row>
    <row r="122" spans="1:8" ht="30" x14ac:dyDescent="0.25">
      <c r="A122" s="148" t="s">
        <v>7965</v>
      </c>
      <c r="B122" s="413" t="s">
        <v>3511</v>
      </c>
      <c r="C122" s="148">
        <v>88248</v>
      </c>
      <c r="D122" s="151" t="s">
        <v>3251</v>
      </c>
      <c r="E122" s="152" t="s">
        <v>476</v>
      </c>
      <c r="F122" s="432">
        <v>0.25</v>
      </c>
      <c r="G122" s="371">
        <f>VLOOKUP(C122,'SERV.N.DESON.03.2021'!A:E,4,FALSE)</f>
        <v>17.329999999999998</v>
      </c>
      <c r="H122" s="371">
        <f t="shared" si="14"/>
        <v>4.33</v>
      </c>
    </row>
    <row r="123" spans="1:8" x14ac:dyDescent="0.25">
      <c r="A123" s="148" t="s">
        <v>7965</v>
      </c>
      <c r="B123" s="413" t="s">
        <v>3511</v>
      </c>
      <c r="C123" s="148">
        <v>88267</v>
      </c>
      <c r="D123" s="151" t="s">
        <v>3268</v>
      </c>
      <c r="E123" s="152" t="s">
        <v>476</v>
      </c>
      <c r="F123" s="432">
        <v>0.25</v>
      </c>
      <c r="G123" s="371">
        <f>VLOOKUP(C123,'SERV.N.DESON.03.2021'!A:E,4,FALSE)</f>
        <v>21.03</v>
      </c>
      <c r="H123" s="371">
        <f t="shared" si="14"/>
        <v>5.25</v>
      </c>
    </row>
    <row r="124" spans="1:8" x14ac:dyDescent="0.25">
      <c r="A124" s="147"/>
      <c r="B124" s="149"/>
      <c r="C124" s="149"/>
      <c r="D124" s="153" t="s">
        <v>3493</v>
      </c>
      <c r="E124" s="149"/>
      <c r="F124" s="434"/>
      <c r="G124" s="155"/>
      <c r="H124" s="156">
        <f>SUM(H120:H123)</f>
        <v>21.21</v>
      </c>
    </row>
    <row r="126" spans="1:8" ht="26.25" x14ac:dyDescent="0.25">
      <c r="A126" s="129"/>
      <c r="B126" s="129"/>
      <c r="C126" s="129" t="s">
        <v>13185</v>
      </c>
      <c r="D126" s="175" t="str">
        <f>'ORÇAMENTO SINT'!D118</f>
        <v>BUCHA DE REDUCAO DE PVC, SOLDAVEL, LONGA, COM 60 X 32 MM, PARA AGUA FRIA PREDIAL</v>
      </c>
      <c r="E126" s="129" t="s">
        <v>3517</v>
      </c>
      <c r="F126" s="129"/>
      <c r="G126" s="130"/>
      <c r="H126" s="130"/>
    </row>
    <row r="127" spans="1:8" s="356" customFormat="1" x14ac:dyDescent="0.25">
      <c r="A127" s="736" t="s">
        <v>13094</v>
      </c>
      <c r="B127" s="737"/>
      <c r="C127" s="737"/>
      <c r="D127" s="737"/>
      <c r="E127" s="737"/>
      <c r="F127" s="737"/>
      <c r="G127" s="737"/>
      <c r="H127" s="738"/>
    </row>
    <row r="128" spans="1:8" ht="30" x14ac:dyDescent="0.25">
      <c r="A128" s="148" t="s">
        <v>8545</v>
      </c>
      <c r="B128" s="413" t="s">
        <v>3511</v>
      </c>
      <c r="C128" s="148">
        <v>814</v>
      </c>
      <c r="D128" s="151" t="s">
        <v>3949</v>
      </c>
      <c r="E128" s="152" t="s">
        <v>3517</v>
      </c>
      <c r="F128" s="432">
        <v>1</v>
      </c>
      <c r="G128" s="371">
        <f>VLOOKUP(C128,'INS.N.DESON.03.2021'!A:D,4,FALSE)</f>
        <v>11.72</v>
      </c>
      <c r="H128" s="371">
        <f>TRUNC(G128*F128,2)</f>
        <v>11.72</v>
      </c>
    </row>
    <row r="129" spans="1:8" ht="30" x14ac:dyDescent="0.25">
      <c r="A129" s="148" t="s">
        <v>8545</v>
      </c>
      <c r="B129" s="413" t="s">
        <v>3511</v>
      </c>
      <c r="C129" s="148">
        <v>20078</v>
      </c>
      <c r="D129" s="151" t="s">
        <v>13148</v>
      </c>
      <c r="E129" s="152" t="s">
        <v>3517</v>
      </c>
      <c r="F129" s="251">
        <v>6.7000000000000002E-3</v>
      </c>
      <c r="G129" s="371">
        <f>VLOOKUP(C129,'INS.N.DESON.03.2021'!A:D,4,FALSE)</f>
        <v>31.75</v>
      </c>
      <c r="H129" s="371">
        <f t="shared" ref="H129:H131" si="15">TRUNC(G129*F129,2)</f>
        <v>0.21</v>
      </c>
    </row>
    <row r="130" spans="1:8" ht="30" x14ac:dyDescent="0.25">
      <c r="A130" s="148" t="s">
        <v>7965</v>
      </c>
      <c r="B130" s="413" t="s">
        <v>3511</v>
      </c>
      <c r="C130" s="148">
        <v>88248</v>
      </c>
      <c r="D130" s="151" t="s">
        <v>3251</v>
      </c>
      <c r="E130" s="152" t="s">
        <v>476</v>
      </c>
      <c r="F130" s="432">
        <v>0.25</v>
      </c>
      <c r="G130" s="371">
        <f>VLOOKUP(C130,'SERV.N.DESON.03.2021'!A:E,4,FALSE)</f>
        <v>17.329999999999998</v>
      </c>
      <c r="H130" s="371">
        <f t="shared" si="15"/>
        <v>4.33</v>
      </c>
    </row>
    <row r="131" spans="1:8" x14ac:dyDescent="0.25">
      <c r="A131" s="148" t="s">
        <v>7965</v>
      </c>
      <c r="B131" s="413" t="s">
        <v>3511</v>
      </c>
      <c r="C131" s="148">
        <v>88267</v>
      </c>
      <c r="D131" s="151" t="s">
        <v>3268</v>
      </c>
      <c r="E131" s="152" t="s">
        <v>476</v>
      </c>
      <c r="F131" s="432">
        <v>0.25</v>
      </c>
      <c r="G131" s="371">
        <f>VLOOKUP(C131,'SERV.N.DESON.03.2021'!A:E,4,FALSE)</f>
        <v>21.03</v>
      </c>
      <c r="H131" s="371">
        <f t="shared" si="15"/>
        <v>5.25</v>
      </c>
    </row>
    <row r="132" spans="1:8" x14ac:dyDescent="0.25">
      <c r="A132" s="147"/>
      <c r="B132" s="149"/>
      <c r="C132" s="149"/>
      <c r="D132" s="153" t="s">
        <v>3493</v>
      </c>
      <c r="E132" s="149"/>
      <c r="F132" s="434"/>
      <c r="G132" s="155"/>
      <c r="H132" s="156">
        <f>SUM(H128:H131)</f>
        <v>21.51</v>
      </c>
    </row>
    <row r="134" spans="1:8" ht="26.25" x14ac:dyDescent="0.25">
      <c r="A134" s="129"/>
      <c r="B134" s="129"/>
      <c r="C134" s="129" t="s">
        <v>13186</v>
      </c>
      <c r="D134" s="175" t="str">
        <f>'ORÇAMENTO SINT'!D155</f>
        <v>JOELHO PVC, 90 GRAUS, ROSCAVEL, 1 1/4", AGUA FRIA PREDIAL - FORNECIMENTO E INSTALAÇÃO</v>
      </c>
      <c r="E134" s="129" t="s">
        <v>3517</v>
      </c>
      <c r="F134" s="129"/>
      <c r="G134" s="130"/>
      <c r="H134" s="130"/>
    </row>
    <row r="135" spans="1:8" s="356" customFormat="1" x14ac:dyDescent="0.25">
      <c r="A135" s="736" t="s">
        <v>13095</v>
      </c>
      <c r="B135" s="737"/>
      <c r="C135" s="737"/>
      <c r="D135" s="737"/>
      <c r="E135" s="737"/>
      <c r="F135" s="737"/>
      <c r="G135" s="737"/>
      <c r="H135" s="738"/>
    </row>
    <row r="136" spans="1:8" x14ac:dyDescent="0.25">
      <c r="A136" s="148" t="s">
        <v>8545</v>
      </c>
      <c r="B136" s="413" t="s">
        <v>3511</v>
      </c>
      <c r="C136" s="148">
        <v>3510</v>
      </c>
      <c r="D136" s="151" t="s">
        <v>5500</v>
      </c>
      <c r="E136" s="152" t="s">
        <v>3517</v>
      </c>
      <c r="F136" s="432">
        <v>1</v>
      </c>
      <c r="G136" s="371">
        <f>VLOOKUP(C136,'INS.N.DESON.03.2021'!A:D,4,FALSE)</f>
        <v>14.52</v>
      </c>
      <c r="H136" s="371">
        <f>TRUNC(G136*F136,2)</f>
        <v>14.52</v>
      </c>
    </row>
    <row r="137" spans="1:8" x14ac:dyDescent="0.25">
      <c r="A137" s="148" t="s">
        <v>8545</v>
      </c>
      <c r="B137" s="413" t="s">
        <v>3511</v>
      </c>
      <c r="C137" s="148">
        <v>3146</v>
      </c>
      <c r="D137" s="151" t="s">
        <v>5227</v>
      </c>
      <c r="E137" s="152" t="s">
        <v>3517</v>
      </c>
      <c r="F137" s="251">
        <v>0.126</v>
      </c>
      <c r="G137" s="371">
        <f>VLOOKUP(C137,'INS.N.DESON.03.2021'!A:D,4,FALSE)</f>
        <v>5</v>
      </c>
      <c r="H137" s="371">
        <f t="shared" ref="H137:H139" si="16">TRUNC(G137*F137,2)</f>
        <v>0.63</v>
      </c>
    </row>
    <row r="138" spans="1:8" ht="30" x14ac:dyDescent="0.25">
      <c r="A138" s="148" t="s">
        <v>7965</v>
      </c>
      <c r="B138" s="413" t="s">
        <v>3511</v>
      </c>
      <c r="C138" s="148">
        <v>88248</v>
      </c>
      <c r="D138" s="151" t="s">
        <v>3251</v>
      </c>
      <c r="E138" s="152" t="s">
        <v>476</v>
      </c>
      <c r="F138" s="432">
        <v>0.34</v>
      </c>
      <c r="G138" s="371">
        <f>VLOOKUP(C138,'SERV.N.DESON.03.2021'!A:E,4,FALSE)</f>
        <v>17.329999999999998</v>
      </c>
      <c r="H138" s="371">
        <f t="shared" si="16"/>
        <v>5.89</v>
      </c>
    </row>
    <row r="139" spans="1:8" x14ac:dyDescent="0.25">
      <c r="A139" s="148" t="s">
        <v>7965</v>
      </c>
      <c r="B139" s="413" t="s">
        <v>3511</v>
      </c>
      <c r="C139" s="148">
        <v>88267</v>
      </c>
      <c r="D139" s="151" t="s">
        <v>3268</v>
      </c>
      <c r="E139" s="152" t="s">
        <v>476</v>
      </c>
      <c r="F139" s="432">
        <v>0.34</v>
      </c>
      <c r="G139" s="371">
        <f>VLOOKUP(C139,'SERV.N.DESON.03.2021'!A:E,4,FALSE)</f>
        <v>21.03</v>
      </c>
      <c r="H139" s="371">
        <f t="shared" si="16"/>
        <v>7.15</v>
      </c>
    </row>
    <row r="140" spans="1:8" x14ac:dyDescent="0.25">
      <c r="A140" s="147"/>
      <c r="B140" s="149"/>
      <c r="C140" s="149"/>
      <c r="D140" s="153" t="s">
        <v>3493</v>
      </c>
      <c r="E140" s="149"/>
      <c r="F140" s="434"/>
      <c r="G140" s="155"/>
      <c r="H140" s="156">
        <f>SUM(H136:H139)</f>
        <v>28.189999999999998</v>
      </c>
    </row>
    <row r="142" spans="1:8" x14ac:dyDescent="0.25">
      <c r="A142" s="129"/>
      <c r="B142" s="129"/>
      <c r="C142" s="129" t="s">
        <v>13187</v>
      </c>
      <c r="D142" s="175" t="str">
        <f>'ORÇAMENTO SINT'!D156</f>
        <v>JUNCAO SIMPLES, PVC, DN 100 X 50 MM, SERIE NORMAL PARA ESGOTO PREDIAL</v>
      </c>
      <c r="E142" s="129" t="s">
        <v>3517</v>
      </c>
      <c r="F142" s="129"/>
      <c r="G142" s="130"/>
      <c r="H142" s="130"/>
    </row>
    <row r="143" spans="1:8" s="356" customFormat="1" x14ac:dyDescent="0.25">
      <c r="A143" s="736" t="s">
        <v>13096</v>
      </c>
      <c r="B143" s="737"/>
      <c r="C143" s="737"/>
      <c r="D143" s="737"/>
      <c r="E143" s="737"/>
      <c r="F143" s="737"/>
      <c r="G143" s="737"/>
      <c r="H143" s="738"/>
    </row>
    <row r="144" spans="1:8" x14ac:dyDescent="0.25">
      <c r="A144" s="148" t="s">
        <v>8545</v>
      </c>
      <c r="B144" s="413" t="s">
        <v>3511</v>
      </c>
      <c r="C144" s="148">
        <v>3659</v>
      </c>
      <c r="D144" s="151" t="s">
        <v>5569</v>
      </c>
      <c r="E144" s="152" t="s">
        <v>3517</v>
      </c>
      <c r="F144" s="432">
        <v>1</v>
      </c>
      <c r="G144" s="371">
        <f>VLOOKUP(C144,'INS.N.DESON.03.2021'!A:D,4,FALSE)</f>
        <v>20.2</v>
      </c>
      <c r="H144" s="371">
        <f>TRUNC(G144*F144,2)</f>
        <v>20.2</v>
      </c>
    </row>
    <row r="145" spans="1:8" ht="30" x14ac:dyDescent="0.25">
      <c r="A145" s="148" t="s">
        <v>8545</v>
      </c>
      <c r="B145" s="413" t="s">
        <v>3511</v>
      </c>
      <c r="C145" s="148">
        <v>20078</v>
      </c>
      <c r="D145" s="151" t="s">
        <v>13148</v>
      </c>
      <c r="E145" s="152" t="s">
        <v>3517</v>
      </c>
      <c r="F145" s="251">
        <v>5.6000000000000001E-2</v>
      </c>
      <c r="G145" s="371">
        <f>VLOOKUP(C145,'INS.N.DESON.03.2021'!A:D,4,FALSE)</f>
        <v>31.75</v>
      </c>
      <c r="H145" s="371">
        <f t="shared" ref="H145:H149" si="17">TRUNC(G145*F145,2)</f>
        <v>1.77</v>
      </c>
    </row>
    <row r="146" spans="1:8" s="356" customFormat="1" x14ac:dyDescent="0.25">
      <c r="A146" s="148" t="s">
        <v>8545</v>
      </c>
      <c r="B146" s="413" t="s">
        <v>3511</v>
      </c>
      <c r="C146" s="148">
        <v>296</v>
      </c>
      <c r="D146" s="151" t="s">
        <v>13149</v>
      </c>
      <c r="E146" s="152" t="s">
        <v>3517</v>
      </c>
      <c r="F146" s="251">
        <v>1</v>
      </c>
      <c r="G146" s="371">
        <f>VLOOKUP(C146,'INS.N.DESON.03.2021'!A:D,4,FALSE)</f>
        <v>2.73</v>
      </c>
      <c r="H146" s="371">
        <f t="shared" ref="H146:H147" si="18">TRUNC(G146*F146,2)</f>
        <v>2.73</v>
      </c>
    </row>
    <row r="147" spans="1:8" s="356" customFormat="1" x14ac:dyDescent="0.25">
      <c r="A147" s="148" t="s">
        <v>8545</v>
      </c>
      <c r="B147" s="413" t="s">
        <v>3511</v>
      </c>
      <c r="C147" s="148">
        <v>301</v>
      </c>
      <c r="D147" s="151" t="s">
        <v>3680</v>
      </c>
      <c r="E147" s="152" t="s">
        <v>3517</v>
      </c>
      <c r="F147" s="251">
        <v>1</v>
      </c>
      <c r="G147" s="371">
        <f>VLOOKUP(C147,'INS.N.DESON.03.2021'!A:D,4,FALSE)</f>
        <v>4.84</v>
      </c>
      <c r="H147" s="371">
        <f t="shared" si="18"/>
        <v>4.84</v>
      </c>
    </row>
    <row r="148" spans="1:8" ht="30" x14ac:dyDescent="0.25">
      <c r="A148" s="148" t="s">
        <v>7965</v>
      </c>
      <c r="B148" s="413" t="s">
        <v>3511</v>
      </c>
      <c r="C148" s="148">
        <v>88248</v>
      </c>
      <c r="D148" s="151" t="s">
        <v>3251</v>
      </c>
      <c r="E148" s="152" t="s">
        <v>476</v>
      </c>
      <c r="F148" s="432">
        <v>0.46</v>
      </c>
      <c r="G148" s="371">
        <f>VLOOKUP(C148,'SERV.N.DESON.03.2021'!A:E,4,FALSE)</f>
        <v>17.329999999999998</v>
      </c>
      <c r="H148" s="371">
        <f t="shared" si="17"/>
        <v>7.97</v>
      </c>
    </row>
    <row r="149" spans="1:8" x14ac:dyDescent="0.25">
      <c r="A149" s="148" t="s">
        <v>7965</v>
      </c>
      <c r="B149" s="413" t="s">
        <v>3511</v>
      </c>
      <c r="C149" s="148">
        <v>88267</v>
      </c>
      <c r="D149" s="151" t="s">
        <v>3268</v>
      </c>
      <c r="E149" s="152" t="s">
        <v>476</v>
      </c>
      <c r="F149" s="432">
        <v>0.46</v>
      </c>
      <c r="G149" s="371">
        <f>VLOOKUP(C149,'SERV.N.DESON.03.2021'!A:E,4,FALSE)</f>
        <v>21.03</v>
      </c>
      <c r="H149" s="371">
        <f t="shared" si="17"/>
        <v>9.67</v>
      </c>
    </row>
    <row r="150" spans="1:8" x14ac:dyDescent="0.25">
      <c r="A150" s="147"/>
      <c r="B150" s="149"/>
      <c r="C150" s="149"/>
      <c r="D150" s="153" t="s">
        <v>3493</v>
      </c>
      <c r="E150" s="149"/>
      <c r="F150" s="434"/>
      <c r="G150" s="155"/>
      <c r="H150" s="156">
        <f>SUM(H144:H149)</f>
        <v>47.18</v>
      </c>
    </row>
    <row r="152" spans="1:8" ht="26.25" x14ac:dyDescent="0.25">
      <c r="A152" s="129"/>
      <c r="B152" s="129"/>
      <c r="C152" s="129" t="s">
        <v>13087</v>
      </c>
      <c r="D152" s="175" t="str">
        <f>'ORÇAMENTO SINT'!D160</f>
        <v>REDUCAO EXCENTRICA PVC P/ ESG PREDIAL DN 100 X 50MM - FORNECIDO E INSTALADO</v>
      </c>
      <c r="E152" s="129" t="s">
        <v>3517</v>
      </c>
      <c r="F152" s="129"/>
      <c r="G152" s="130"/>
      <c r="H152" s="130"/>
    </row>
    <row r="153" spans="1:8" s="356" customFormat="1" x14ac:dyDescent="0.25">
      <c r="A153" s="736" t="s">
        <v>13097</v>
      </c>
      <c r="B153" s="737"/>
      <c r="C153" s="737"/>
      <c r="D153" s="737"/>
      <c r="E153" s="737"/>
      <c r="F153" s="737"/>
      <c r="G153" s="737"/>
      <c r="H153" s="738"/>
    </row>
    <row r="154" spans="1:8" x14ac:dyDescent="0.25">
      <c r="A154" s="148" t="s">
        <v>8545</v>
      </c>
      <c r="B154" s="413" t="s">
        <v>3511</v>
      </c>
      <c r="C154" s="148">
        <v>20043</v>
      </c>
      <c r="D154" s="151" t="str">
        <f>VLOOKUP(C154,'INS.N.DESON.03.2021'!A:D,2,FALSE)</f>
        <v>REDUCAO EXCENTRICA PVC P/ ESG PREDIAL DN 100 X 50MM</v>
      </c>
      <c r="E154" s="152" t="s">
        <v>3517</v>
      </c>
      <c r="F154" s="432">
        <v>1</v>
      </c>
      <c r="G154" s="371">
        <f>VLOOKUP(C154,'INS.N.DESON.03.2021'!A:D,4,FALSE)</f>
        <v>9.2100000000000009</v>
      </c>
      <c r="H154" s="371">
        <f>TRUNC(G154*F154,2)</f>
        <v>9.2100000000000009</v>
      </c>
    </row>
    <row r="155" spans="1:8" s="356" customFormat="1" x14ac:dyDescent="0.25">
      <c r="A155" s="148" t="s">
        <v>8545</v>
      </c>
      <c r="B155" s="625" t="s">
        <v>3511</v>
      </c>
      <c r="C155" s="148">
        <v>296</v>
      </c>
      <c r="D155" s="151" t="str">
        <f>VLOOKUP(C155,'INS.N.DESON.03.2021'!A:D,2,FALSE)</f>
        <v>ANEL BORRACHA PARA TUBO ESGOTO PREDIAL, DN 50 MM (NBR 5688)</v>
      </c>
      <c r="E155" s="152" t="s">
        <v>3517</v>
      </c>
      <c r="F155" s="432">
        <v>1</v>
      </c>
      <c r="G155" s="371">
        <f>VLOOKUP(C155,'INS.N.DESON.03.2021'!A:D,4,FALSE)</f>
        <v>2.73</v>
      </c>
      <c r="H155" s="371">
        <f>TRUNC(G155*F155,2)</f>
        <v>2.73</v>
      </c>
    </row>
    <row r="156" spans="1:8" ht="30" x14ac:dyDescent="0.25">
      <c r="A156" s="148" t="s">
        <v>8545</v>
      </c>
      <c r="B156" s="413" t="s">
        <v>3511</v>
      </c>
      <c r="C156" s="148">
        <v>20078</v>
      </c>
      <c r="D156" s="151" t="str">
        <f>VLOOKUP(C156,'INS.N.DESON.03.2021'!A:D,2,FALSE)</f>
        <v>PASTA LUBRIFICANTE PARA TUBOS E CONEXOES COM JUNTA ELASTICA, EMBALAGEM DE *400* GR (USO EM PVC, ACO, POLIETILENO E OUTROS)</v>
      </c>
      <c r="E156" s="152" t="s">
        <v>3517</v>
      </c>
      <c r="F156" s="251">
        <v>3.3000000000000002E-2</v>
      </c>
      <c r="G156" s="371">
        <f>VLOOKUP(C156,'INS.N.DESON.03.2021'!A:D,4,FALSE)</f>
        <v>31.75</v>
      </c>
      <c r="H156" s="371">
        <f t="shared" ref="H156:H158" si="19">TRUNC(G156*F156,2)</f>
        <v>1.04</v>
      </c>
    </row>
    <row r="157" spans="1:8" ht="30" x14ac:dyDescent="0.25">
      <c r="A157" s="148" t="s">
        <v>7965</v>
      </c>
      <c r="B157" s="413" t="s">
        <v>3511</v>
      </c>
      <c r="C157" s="148">
        <v>88248</v>
      </c>
      <c r="D157" s="151" t="s">
        <v>3251</v>
      </c>
      <c r="E157" s="152" t="s">
        <v>476</v>
      </c>
      <c r="F157" s="432">
        <v>0.23</v>
      </c>
      <c r="G157" s="371">
        <f>VLOOKUP(C157,'SERV.N.DESON.03.2021'!A:E,4,FALSE)</f>
        <v>17.329999999999998</v>
      </c>
      <c r="H157" s="371">
        <f t="shared" si="19"/>
        <v>3.98</v>
      </c>
    </row>
    <row r="158" spans="1:8" x14ac:dyDescent="0.25">
      <c r="A158" s="148" t="s">
        <v>7965</v>
      </c>
      <c r="B158" s="413" t="s">
        <v>3511</v>
      </c>
      <c r="C158" s="148">
        <v>88267</v>
      </c>
      <c r="D158" s="151" t="s">
        <v>3268</v>
      </c>
      <c r="E158" s="152" t="s">
        <v>476</v>
      </c>
      <c r="F158" s="432">
        <v>0.23</v>
      </c>
      <c r="G158" s="371">
        <f>VLOOKUP(C158,'SERV.N.DESON.03.2021'!A:E,4,FALSE)</f>
        <v>21.03</v>
      </c>
      <c r="H158" s="371">
        <f t="shared" si="19"/>
        <v>4.83</v>
      </c>
    </row>
    <row r="159" spans="1:8" x14ac:dyDescent="0.25">
      <c r="A159" s="147"/>
      <c r="B159" s="149"/>
      <c r="C159" s="149"/>
      <c r="D159" s="153" t="s">
        <v>3493</v>
      </c>
      <c r="E159" s="149"/>
      <c r="F159" s="434"/>
      <c r="G159" s="155"/>
      <c r="H159" s="156">
        <f>SUM(H154:H158)</f>
        <v>21.79</v>
      </c>
    </row>
    <row r="161" spans="1:8" ht="26.25" x14ac:dyDescent="0.25">
      <c r="A161" s="129"/>
      <c r="B161" s="129"/>
      <c r="C161" s="129" t="s">
        <v>13188</v>
      </c>
      <c r="D161" s="175" t="str">
        <f>'ORÇAMENTO SINT'!D187</f>
        <v>Fornecimento e instalação de eletrocalha perfurada 100 x 100 x 3000 mm (ref. mopa ou similar)</v>
      </c>
      <c r="E161" s="129" t="s">
        <v>3517</v>
      </c>
      <c r="F161" s="129"/>
      <c r="G161" s="130"/>
      <c r="H161" s="130"/>
    </row>
    <row r="162" spans="1:8" s="356" customFormat="1" x14ac:dyDescent="0.25">
      <c r="A162" s="736" t="s">
        <v>13098</v>
      </c>
      <c r="B162" s="737"/>
      <c r="C162" s="737"/>
      <c r="D162" s="737"/>
      <c r="E162" s="737"/>
      <c r="F162" s="737"/>
      <c r="G162" s="737"/>
      <c r="H162" s="738"/>
    </row>
    <row r="163" spans="1:8" x14ac:dyDescent="0.25">
      <c r="A163" s="148" t="s">
        <v>8545</v>
      </c>
      <c r="B163" s="413" t="s">
        <v>11451</v>
      </c>
      <c r="C163" s="148"/>
      <c r="D163" s="151" t="str">
        <f>'MAPA de Cotação '!A13</f>
        <v>Eletrocalha perfurada 100 x 100 x 3000 mm (ref. mopa ou similar)</v>
      </c>
      <c r="E163" s="152" t="s">
        <v>3517</v>
      </c>
      <c r="F163" s="432">
        <v>1</v>
      </c>
      <c r="G163" s="371">
        <f>'MAPA de Cotação '!C13</f>
        <v>135.97999999999999</v>
      </c>
      <c r="H163" s="371">
        <f>TRUNC(G163*F163,2)</f>
        <v>135.97999999999999</v>
      </c>
    </row>
    <row r="164" spans="1:8" x14ac:dyDescent="0.25">
      <c r="A164" s="148" t="s">
        <v>7965</v>
      </c>
      <c r="B164" s="413" t="s">
        <v>3511</v>
      </c>
      <c r="C164" s="148">
        <v>88264</v>
      </c>
      <c r="D164" s="151" t="s">
        <v>3265</v>
      </c>
      <c r="E164" s="152" t="s">
        <v>476</v>
      </c>
      <c r="F164" s="432">
        <v>0.4</v>
      </c>
      <c r="G164" s="371">
        <f>VLOOKUP(C164,'SERV.N.DESON.03.2021'!A:E,4,FALSE)</f>
        <v>21.87</v>
      </c>
      <c r="H164" s="371">
        <f t="shared" ref="H164:H165" si="20">TRUNC(G164*F164,2)</f>
        <v>8.74</v>
      </c>
    </row>
    <row r="165" spans="1:8" x14ac:dyDescent="0.25">
      <c r="A165" s="148" t="s">
        <v>7965</v>
      </c>
      <c r="B165" s="413" t="s">
        <v>3511</v>
      </c>
      <c r="C165" s="148">
        <v>88316</v>
      </c>
      <c r="D165" s="151" t="s">
        <v>3309</v>
      </c>
      <c r="E165" s="152" t="s">
        <v>476</v>
      </c>
      <c r="F165" s="432">
        <v>0.4</v>
      </c>
      <c r="G165" s="371">
        <f>VLOOKUP(C165,'SERV.N.DESON.03.2021'!A:E,4,FALSE)</f>
        <v>16.829999999999998</v>
      </c>
      <c r="H165" s="371">
        <f t="shared" si="20"/>
        <v>6.73</v>
      </c>
    </row>
    <row r="166" spans="1:8" x14ac:dyDescent="0.25">
      <c r="A166" s="147"/>
      <c r="B166" s="149"/>
      <c r="C166" s="149"/>
      <c r="D166" s="153" t="s">
        <v>3493</v>
      </c>
      <c r="E166" s="149"/>
      <c r="F166" s="434"/>
      <c r="G166" s="155"/>
      <c r="H166" s="156">
        <f>SUM(H163:H165)</f>
        <v>151.44999999999999</v>
      </c>
    </row>
    <row r="168" spans="1:8" ht="26.25" x14ac:dyDescent="0.25">
      <c r="A168" s="129"/>
      <c r="B168" s="129"/>
      <c r="C168" s="129" t="s">
        <v>13189</v>
      </c>
      <c r="D168" s="175" t="str">
        <f>'ORÇAMENTO SINT'!D188</f>
        <v xml:space="preserve"> Curva de inversão 100x100 mm para eletrocalha metálica - Fornecimento e instalação</v>
      </c>
      <c r="E168" s="129" t="s">
        <v>3517</v>
      </c>
      <c r="F168" s="129"/>
      <c r="G168" s="130"/>
      <c r="H168" s="130"/>
    </row>
    <row r="169" spans="1:8" s="356" customFormat="1" x14ac:dyDescent="0.25">
      <c r="A169" s="736" t="s">
        <v>13099</v>
      </c>
      <c r="B169" s="737"/>
      <c r="C169" s="737"/>
      <c r="D169" s="737"/>
      <c r="E169" s="737"/>
      <c r="F169" s="737"/>
      <c r="G169" s="737"/>
      <c r="H169" s="738"/>
    </row>
    <row r="170" spans="1:8" x14ac:dyDescent="0.25">
      <c r="A170" s="148" t="s">
        <v>8545</v>
      </c>
      <c r="B170" s="413" t="s">
        <v>11451</v>
      </c>
      <c r="C170" s="148"/>
      <c r="D170" s="151" t="str">
        <f>'MAPA de Cotação '!A14</f>
        <v>Curva de inversão 100 x 100 mm para eletrocalha metálica (ref.: mopa ou similar)</v>
      </c>
      <c r="E170" s="152" t="s">
        <v>3517</v>
      </c>
      <c r="F170" s="432">
        <v>1</v>
      </c>
      <c r="G170" s="371">
        <f>'MAPA de Cotação '!C14</f>
        <v>38.65</v>
      </c>
      <c r="H170" s="371">
        <f>TRUNC(G170*F170,2)</f>
        <v>38.65</v>
      </c>
    </row>
    <row r="171" spans="1:8" x14ac:dyDescent="0.25">
      <c r="A171" s="148" t="s">
        <v>7965</v>
      </c>
      <c r="B171" s="413" t="s">
        <v>3511</v>
      </c>
      <c r="C171" s="148">
        <v>88264</v>
      </c>
      <c r="D171" s="151" t="s">
        <v>3265</v>
      </c>
      <c r="E171" s="152" t="s">
        <v>476</v>
      </c>
      <c r="F171" s="432">
        <v>0.2</v>
      </c>
      <c r="G171" s="371">
        <f>VLOOKUP(C171,'SERV.N.DESON.03.2021'!A:E,4,FALSE)</f>
        <v>21.87</v>
      </c>
      <c r="H171" s="371">
        <f t="shared" ref="H171:H172" si="21">TRUNC(G171*F171,2)</f>
        <v>4.37</v>
      </c>
    </row>
    <row r="172" spans="1:8" x14ac:dyDescent="0.25">
      <c r="A172" s="148" t="s">
        <v>7965</v>
      </c>
      <c r="B172" s="413" t="s">
        <v>3511</v>
      </c>
      <c r="C172" s="148">
        <v>88316</v>
      </c>
      <c r="D172" s="151" t="s">
        <v>3309</v>
      </c>
      <c r="E172" s="152" t="s">
        <v>476</v>
      </c>
      <c r="F172" s="432">
        <v>0.2</v>
      </c>
      <c r="G172" s="371">
        <f>VLOOKUP(C172,'SERV.N.DESON.03.2021'!A:E,4,FALSE)</f>
        <v>16.829999999999998</v>
      </c>
      <c r="H172" s="371">
        <f t="shared" si="21"/>
        <v>3.36</v>
      </c>
    </row>
    <row r="173" spans="1:8" x14ac:dyDescent="0.25">
      <c r="A173" s="147"/>
      <c r="B173" s="149"/>
      <c r="C173" s="149"/>
      <c r="D173" s="153" t="s">
        <v>3493</v>
      </c>
      <c r="E173" s="149"/>
      <c r="F173" s="434"/>
      <c r="G173" s="155"/>
      <c r="H173" s="156">
        <f>SUM(H170:H172)</f>
        <v>46.379999999999995</v>
      </c>
    </row>
    <row r="176" spans="1:8" ht="26.25" x14ac:dyDescent="0.25">
      <c r="A176" s="129"/>
      <c r="B176" s="129"/>
      <c r="C176" s="129" t="s">
        <v>13190</v>
      </c>
      <c r="D176" s="175" t="str">
        <f>'ORÇAMENTO SINT'!D189</f>
        <v>Suporte vertical 100 x 100 mm para fixação de eletrocalha metálica ( ref.: Mopa ou similar)</v>
      </c>
      <c r="E176" s="129" t="s">
        <v>3517</v>
      </c>
      <c r="F176" s="129"/>
      <c r="G176" s="130"/>
      <c r="H176" s="130"/>
    </row>
    <row r="177" spans="1:8" s="356" customFormat="1" x14ac:dyDescent="0.25">
      <c r="A177" s="736" t="s">
        <v>13100</v>
      </c>
      <c r="B177" s="737"/>
      <c r="C177" s="737"/>
      <c r="D177" s="737"/>
      <c r="E177" s="737"/>
      <c r="F177" s="737"/>
      <c r="G177" s="737"/>
      <c r="H177" s="738"/>
    </row>
    <row r="178" spans="1:8" ht="30" x14ac:dyDescent="0.25">
      <c r="A178" s="148" t="s">
        <v>8545</v>
      </c>
      <c r="B178" s="413" t="s">
        <v>11451</v>
      </c>
      <c r="C178" s="148"/>
      <c r="D178" s="151" t="str">
        <f>'MAPA de Cotação '!A15</f>
        <v>Suporte vertical 100 x 100 mm para fixação de eletrocalha metálica ( ref.: Mopa ou similar)</v>
      </c>
      <c r="E178" s="152" t="s">
        <v>3517</v>
      </c>
      <c r="F178" s="432">
        <v>1</v>
      </c>
      <c r="G178" s="371">
        <f>'MAPA de Cotação '!C15</f>
        <v>15.35</v>
      </c>
      <c r="H178" s="371">
        <f>TRUNC(G178*F178,2)</f>
        <v>15.35</v>
      </c>
    </row>
    <row r="179" spans="1:8" x14ac:dyDescent="0.25">
      <c r="A179" s="148" t="s">
        <v>7965</v>
      </c>
      <c r="B179" s="413" t="s">
        <v>3511</v>
      </c>
      <c r="C179" s="148">
        <v>88264</v>
      </c>
      <c r="D179" s="151" t="s">
        <v>3265</v>
      </c>
      <c r="E179" s="152" t="s">
        <v>476</v>
      </c>
      <c r="F179" s="432">
        <v>0.4</v>
      </c>
      <c r="G179" s="371">
        <f>VLOOKUP(C179,'SERV.N.DESON.03.2021'!A:E,4,FALSE)</f>
        <v>21.87</v>
      </c>
      <c r="H179" s="371">
        <f t="shared" ref="H179:H180" si="22">TRUNC(G179*F179,2)</f>
        <v>8.74</v>
      </c>
    </row>
    <row r="180" spans="1:8" x14ac:dyDescent="0.25">
      <c r="A180" s="148" t="s">
        <v>7965</v>
      </c>
      <c r="B180" s="413" t="s">
        <v>3511</v>
      </c>
      <c r="C180" s="148">
        <v>88316</v>
      </c>
      <c r="D180" s="151" t="s">
        <v>3309</v>
      </c>
      <c r="E180" s="152" t="s">
        <v>476</v>
      </c>
      <c r="F180" s="432">
        <v>0.4</v>
      </c>
      <c r="G180" s="371">
        <f>VLOOKUP(C180,'SERV.N.DESON.03.2021'!A:E,4,FALSE)</f>
        <v>16.829999999999998</v>
      </c>
      <c r="H180" s="371">
        <f t="shared" si="22"/>
        <v>6.73</v>
      </c>
    </row>
    <row r="181" spans="1:8" x14ac:dyDescent="0.25">
      <c r="A181" s="147"/>
      <c r="B181" s="149"/>
      <c r="C181" s="149"/>
      <c r="D181" s="153" t="s">
        <v>3493</v>
      </c>
      <c r="E181" s="149"/>
      <c r="F181" s="434"/>
      <c r="G181" s="155"/>
      <c r="H181" s="156">
        <f>SUM(H178:H180)</f>
        <v>30.82</v>
      </c>
    </row>
    <row r="183" spans="1:8" ht="39" x14ac:dyDescent="0.25">
      <c r="A183" s="129"/>
      <c r="B183" s="129"/>
      <c r="C183" s="129" t="s">
        <v>13191</v>
      </c>
      <c r="D183" s="175" t="str">
        <f>'ORÇAMENTO SINT'!D217</f>
        <v>HIDRANTE DE COLUNA COMPLETO, EM FERRO FUNDIDO, DN = 75 MM, COM REGISTRO, CUNHA DE BORRACHA, CURVA DESSIMETRICA, EXTREMIDADE E TAMPAS (INCLUI KIT FIXACAO)</v>
      </c>
      <c r="E183" s="129" t="s">
        <v>3517</v>
      </c>
      <c r="F183" s="129"/>
      <c r="G183" s="130"/>
      <c r="H183" s="130"/>
    </row>
    <row r="184" spans="1:8" s="356" customFormat="1" x14ac:dyDescent="0.25">
      <c r="A184" s="736" t="s">
        <v>13101</v>
      </c>
      <c r="B184" s="737"/>
      <c r="C184" s="737"/>
      <c r="D184" s="737"/>
      <c r="E184" s="737"/>
      <c r="F184" s="737"/>
      <c r="G184" s="737"/>
      <c r="H184" s="738"/>
    </row>
    <row r="185" spans="1:8" ht="45" x14ac:dyDescent="0.25">
      <c r="A185" s="148" t="s">
        <v>8545</v>
      </c>
      <c r="B185" s="413" t="s">
        <v>3511</v>
      </c>
      <c r="C185" s="148">
        <v>10922</v>
      </c>
      <c r="D185" s="151" t="s">
        <v>5366</v>
      </c>
      <c r="E185" s="152" t="s">
        <v>3517</v>
      </c>
      <c r="F185" s="432">
        <v>1</v>
      </c>
      <c r="G185" s="371">
        <f>VLOOKUP(C185,'INS.N.DESON.03.2021'!A:D,4,FALSE)</f>
        <v>4786.41</v>
      </c>
      <c r="H185" s="371">
        <f>TRUNC(G185*F185,2)</f>
        <v>4786.41</v>
      </c>
    </row>
    <row r="186" spans="1:8" x14ac:dyDescent="0.25">
      <c r="A186" s="148" t="s">
        <v>7965</v>
      </c>
      <c r="B186" s="413" t="s">
        <v>3511</v>
      </c>
      <c r="C186" s="148">
        <v>88267</v>
      </c>
      <c r="D186" s="151" t="s">
        <v>3268</v>
      </c>
      <c r="E186" s="152" t="s">
        <v>476</v>
      </c>
      <c r="F186" s="432">
        <v>1</v>
      </c>
      <c r="G186" s="371">
        <f>VLOOKUP(C186,'SERV.N.DESON.03.2021'!A:E,4,FALSE)</f>
        <v>21.03</v>
      </c>
      <c r="H186" s="371">
        <f t="shared" ref="H186:H187" si="23">TRUNC(G186*F186,2)</f>
        <v>21.03</v>
      </c>
    </row>
    <row r="187" spans="1:8" x14ac:dyDescent="0.25">
      <c r="A187" s="148" t="s">
        <v>7965</v>
      </c>
      <c r="B187" s="413" t="s">
        <v>3511</v>
      </c>
      <c r="C187" s="148">
        <v>88316</v>
      </c>
      <c r="D187" s="151" t="s">
        <v>3309</v>
      </c>
      <c r="E187" s="152" t="s">
        <v>476</v>
      </c>
      <c r="F187" s="432">
        <v>1</v>
      </c>
      <c r="G187" s="371">
        <f>VLOOKUP(C187,'SERV.N.DESON.03.2021'!A:E,4,FALSE)</f>
        <v>16.829999999999998</v>
      </c>
      <c r="H187" s="371">
        <f t="shared" si="23"/>
        <v>16.829999999999998</v>
      </c>
    </row>
    <row r="188" spans="1:8" x14ac:dyDescent="0.25">
      <c r="A188" s="147"/>
      <c r="B188" s="149"/>
      <c r="C188" s="149"/>
      <c r="D188" s="153" t="s">
        <v>3493</v>
      </c>
      <c r="E188" s="149"/>
      <c r="F188" s="434"/>
      <c r="G188" s="155"/>
      <c r="H188" s="156">
        <f>SUM(H185:H187)</f>
        <v>4824.2699999999995</v>
      </c>
    </row>
    <row r="190" spans="1:8" x14ac:dyDescent="0.25">
      <c r="A190" s="129"/>
      <c r="B190" s="129"/>
      <c r="C190" s="129" t="s">
        <v>13175</v>
      </c>
      <c r="D190" s="175" t="str">
        <f>'ORÇAMENTO SINT'!D218</f>
        <v>Avisador sonoro tipo sirene para incêndio - Fornecimento e instalação</v>
      </c>
      <c r="E190" s="129" t="s">
        <v>65</v>
      </c>
      <c r="F190" s="129"/>
      <c r="G190" s="130"/>
      <c r="H190" s="130"/>
    </row>
    <row r="191" spans="1:8" s="356" customFormat="1" x14ac:dyDescent="0.25">
      <c r="A191" s="736" t="s">
        <v>13102</v>
      </c>
      <c r="B191" s="737"/>
      <c r="C191" s="737"/>
      <c r="D191" s="737"/>
      <c r="E191" s="737"/>
      <c r="F191" s="737"/>
      <c r="G191" s="737"/>
      <c r="H191" s="738"/>
    </row>
    <row r="192" spans="1:8" x14ac:dyDescent="0.25">
      <c r="A192" s="148" t="s">
        <v>8545</v>
      </c>
      <c r="B192" s="413" t="s">
        <v>11451</v>
      </c>
      <c r="C192" s="148"/>
      <c r="D192" s="151" t="str">
        <f>'MAPA de Cotação '!A9</f>
        <v>Avisador sonoro tipo sirene para incêndio - Fornecimento</v>
      </c>
      <c r="E192" s="152" t="s">
        <v>3517</v>
      </c>
      <c r="F192" s="432">
        <v>1</v>
      </c>
      <c r="G192" s="371">
        <f>'MAPA de Cotação '!C9</f>
        <v>156.88999999999999</v>
      </c>
      <c r="H192" s="371">
        <f t="shared" ref="H192:H194" si="24">TRUNC(G192*F192,2)</f>
        <v>156.88999999999999</v>
      </c>
    </row>
    <row r="193" spans="1:8" x14ac:dyDescent="0.25">
      <c r="A193" s="148" t="s">
        <v>7965</v>
      </c>
      <c r="B193" s="413" t="s">
        <v>3511</v>
      </c>
      <c r="C193" s="148">
        <v>88264</v>
      </c>
      <c r="D193" s="151" t="s">
        <v>3265</v>
      </c>
      <c r="E193" s="152" t="s">
        <v>476</v>
      </c>
      <c r="F193" s="432">
        <v>0.5</v>
      </c>
      <c r="G193" s="371">
        <f>VLOOKUP(C193,'SERV.N.DESON.03.2021'!A:E,4,FALSE)</f>
        <v>21.87</v>
      </c>
      <c r="H193" s="371">
        <f t="shared" si="24"/>
        <v>10.93</v>
      </c>
    </row>
    <row r="194" spans="1:8" x14ac:dyDescent="0.25">
      <c r="A194" s="148" t="s">
        <v>7965</v>
      </c>
      <c r="B194" s="413" t="s">
        <v>3511</v>
      </c>
      <c r="C194" s="148">
        <v>88316</v>
      </c>
      <c r="D194" s="151" t="s">
        <v>3309</v>
      </c>
      <c r="E194" s="152" t="s">
        <v>476</v>
      </c>
      <c r="F194" s="432">
        <v>0.5</v>
      </c>
      <c r="G194" s="371">
        <f>VLOOKUP(C194,'SERV.N.DESON.03.2021'!A:E,4,FALSE)</f>
        <v>16.829999999999998</v>
      </c>
      <c r="H194" s="371">
        <f t="shared" si="24"/>
        <v>8.41</v>
      </c>
    </row>
    <row r="195" spans="1:8" x14ac:dyDescent="0.25">
      <c r="A195" s="147"/>
      <c r="B195" s="149"/>
      <c r="C195" s="149"/>
      <c r="D195" s="153" t="s">
        <v>3493</v>
      </c>
      <c r="E195" s="149"/>
      <c r="F195" s="154"/>
      <c r="G195" s="155"/>
      <c r="H195" s="156">
        <f>SUM(H192:H194)</f>
        <v>176.23</v>
      </c>
    </row>
    <row r="196" spans="1:8" x14ac:dyDescent="0.25">
      <c r="A196" s="356"/>
      <c r="B196" s="356"/>
      <c r="C196" s="356"/>
      <c r="D196" s="356"/>
      <c r="E196" s="356"/>
      <c r="F196" s="356"/>
      <c r="G196" s="356"/>
      <c r="H196" s="356"/>
    </row>
    <row r="197" spans="1:8" x14ac:dyDescent="0.25">
      <c r="A197" s="129"/>
      <c r="B197" s="129"/>
      <c r="C197" s="129" t="s">
        <v>13176</v>
      </c>
      <c r="D197" s="175" t="str">
        <f>'ORÇAMENTO SINT'!D219</f>
        <v>Acionador manual (botoeira) tipo quebra-vidro, p/instal. incendio</v>
      </c>
      <c r="E197" s="129" t="s">
        <v>65</v>
      </c>
      <c r="F197" s="129"/>
      <c r="G197" s="130"/>
      <c r="H197" s="130"/>
    </row>
    <row r="198" spans="1:8" s="356" customFormat="1" x14ac:dyDescent="0.25">
      <c r="A198" s="736" t="s">
        <v>13102</v>
      </c>
      <c r="B198" s="737"/>
      <c r="C198" s="737"/>
      <c r="D198" s="737"/>
      <c r="E198" s="737"/>
      <c r="F198" s="737"/>
      <c r="G198" s="737"/>
      <c r="H198" s="738"/>
    </row>
    <row r="199" spans="1:8" x14ac:dyDescent="0.25">
      <c r="A199" s="148" t="s">
        <v>8545</v>
      </c>
      <c r="B199" s="413" t="s">
        <v>11451</v>
      </c>
      <c r="C199" s="148"/>
      <c r="D199" s="151" t="str">
        <f>'MAPA de Cotação '!A10</f>
        <v>Acionador manual (botoeira) tipo quebra-vidro, p/instal. incendio</v>
      </c>
      <c r="E199" s="152" t="s">
        <v>3517</v>
      </c>
      <c r="F199" s="432">
        <v>1</v>
      </c>
      <c r="G199" s="371">
        <f>'MAPA de Cotação '!C10</f>
        <v>56.89</v>
      </c>
      <c r="H199" s="371">
        <f t="shared" ref="H199:H201" si="25">TRUNC(G199*F199,2)</f>
        <v>56.89</v>
      </c>
    </row>
    <row r="200" spans="1:8" x14ac:dyDescent="0.25">
      <c r="A200" s="148" t="s">
        <v>7965</v>
      </c>
      <c r="B200" s="413" t="s">
        <v>3511</v>
      </c>
      <c r="C200" s="148">
        <v>88264</v>
      </c>
      <c r="D200" s="151" t="s">
        <v>3265</v>
      </c>
      <c r="E200" s="152" t="s">
        <v>476</v>
      </c>
      <c r="F200" s="432">
        <v>0.5</v>
      </c>
      <c r="G200" s="371">
        <f>VLOOKUP(C200,'SERV.N.DESON.03.2021'!A:E,4,FALSE)</f>
        <v>21.87</v>
      </c>
      <c r="H200" s="371">
        <f t="shared" si="25"/>
        <v>10.93</v>
      </c>
    </row>
    <row r="201" spans="1:8" x14ac:dyDescent="0.25">
      <c r="A201" s="148" t="s">
        <v>7965</v>
      </c>
      <c r="B201" s="413" t="s">
        <v>3511</v>
      </c>
      <c r="C201" s="148">
        <v>88316</v>
      </c>
      <c r="D201" s="151" t="s">
        <v>3309</v>
      </c>
      <c r="E201" s="152" t="s">
        <v>476</v>
      </c>
      <c r="F201" s="432">
        <v>0.5</v>
      </c>
      <c r="G201" s="371">
        <f>VLOOKUP(C201,'SERV.N.DESON.03.2021'!A:E,4,FALSE)</f>
        <v>16.829999999999998</v>
      </c>
      <c r="H201" s="371">
        <f t="shared" si="25"/>
        <v>8.41</v>
      </c>
    </row>
    <row r="202" spans="1:8" x14ac:dyDescent="0.25">
      <c r="A202" s="147"/>
      <c r="B202" s="149"/>
      <c r="C202" s="149"/>
      <c r="D202" s="153" t="s">
        <v>3493</v>
      </c>
      <c r="E202" s="149"/>
      <c r="F202" s="154"/>
      <c r="G202" s="155"/>
      <c r="H202" s="156">
        <f>SUM(H199:H201)</f>
        <v>76.22999999999999</v>
      </c>
    </row>
    <row r="203" spans="1:8" x14ac:dyDescent="0.25">
      <c r="A203" s="356"/>
      <c r="B203" s="356"/>
      <c r="C203" s="356"/>
      <c r="D203" s="356"/>
      <c r="E203" s="356"/>
      <c r="F203" s="356"/>
      <c r="G203" s="356"/>
      <c r="H203" s="356"/>
    </row>
    <row r="204" spans="1:8" ht="26.25" x14ac:dyDescent="0.25">
      <c r="A204" s="129"/>
      <c r="B204" s="129"/>
      <c r="C204" s="129" t="s">
        <v>13177</v>
      </c>
      <c r="D204" s="175" t="str">
        <f>'ORÇAMENTO SINT'!D220</f>
        <v>Botoeira Liga-Desliga para Bomba de Incêndio Modelo BLD-1, marca VERIN ou similar</v>
      </c>
      <c r="E204" s="129" t="s">
        <v>65</v>
      </c>
      <c r="F204" s="129"/>
      <c r="G204" s="130"/>
      <c r="H204" s="130"/>
    </row>
    <row r="205" spans="1:8" s="356" customFormat="1" x14ac:dyDescent="0.25">
      <c r="A205" s="736" t="s">
        <v>13102</v>
      </c>
      <c r="B205" s="737"/>
      <c r="C205" s="737"/>
      <c r="D205" s="737"/>
      <c r="E205" s="737"/>
      <c r="F205" s="737"/>
      <c r="G205" s="737"/>
      <c r="H205" s="738"/>
    </row>
    <row r="206" spans="1:8" x14ac:dyDescent="0.25">
      <c r="A206" s="148" t="s">
        <v>8545</v>
      </c>
      <c r="B206" s="413" t="s">
        <v>11451</v>
      </c>
      <c r="C206" s="148"/>
      <c r="D206" s="151" t="str">
        <f>'MAPA de Cotação '!A11</f>
        <v>Botoeira Liga-Desliga para Bomba de Incêndio Modelo BLD-1, marca VERIN ou similar</v>
      </c>
      <c r="E206" s="152" t="s">
        <v>3517</v>
      </c>
      <c r="F206" s="432">
        <v>1</v>
      </c>
      <c r="G206" s="371">
        <f>'MAPA de Cotação '!C11</f>
        <v>115.09</v>
      </c>
      <c r="H206" s="371">
        <f t="shared" ref="H206:H208" si="26">TRUNC(G206*F206,2)</f>
        <v>115.09</v>
      </c>
    </row>
    <row r="207" spans="1:8" x14ac:dyDescent="0.25">
      <c r="A207" s="148" t="s">
        <v>7965</v>
      </c>
      <c r="B207" s="413" t="s">
        <v>3511</v>
      </c>
      <c r="C207" s="148">
        <v>88264</v>
      </c>
      <c r="D207" s="151" t="s">
        <v>3265</v>
      </c>
      <c r="E207" s="152" t="s">
        <v>476</v>
      </c>
      <c r="F207" s="432">
        <v>0.5</v>
      </c>
      <c r="G207" s="371">
        <f>VLOOKUP(C207,'SERV.N.DESON.03.2021'!A:E,4,FALSE)</f>
        <v>21.87</v>
      </c>
      <c r="H207" s="371">
        <f t="shared" si="26"/>
        <v>10.93</v>
      </c>
    </row>
    <row r="208" spans="1:8" x14ac:dyDescent="0.25">
      <c r="A208" s="148" t="s">
        <v>7965</v>
      </c>
      <c r="B208" s="413" t="s">
        <v>3511</v>
      </c>
      <c r="C208" s="148">
        <v>88316</v>
      </c>
      <c r="D208" s="151" t="s">
        <v>3309</v>
      </c>
      <c r="E208" s="152" t="s">
        <v>476</v>
      </c>
      <c r="F208" s="432">
        <v>0.5</v>
      </c>
      <c r="G208" s="371">
        <f>VLOOKUP(C208,'SERV.N.DESON.03.2021'!A:E,4,FALSE)</f>
        <v>16.829999999999998</v>
      </c>
      <c r="H208" s="371">
        <f t="shared" si="26"/>
        <v>8.41</v>
      </c>
    </row>
    <row r="209" spans="1:8" x14ac:dyDescent="0.25">
      <c r="A209" s="147"/>
      <c r="B209" s="149"/>
      <c r="C209" s="149"/>
      <c r="D209" s="153" t="s">
        <v>3493</v>
      </c>
      <c r="E209" s="149"/>
      <c r="F209" s="154"/>
      <c r="G209" s="155"/>
      <c r="H209" s="156">
        <f>SUM(H206:H208)</f>
        <v>134.43</v>
      </c>
    </row>
    <row r="210" spans="1:8" x14ac:dyDescent="0.25">
      <c r="A210" s="356"/>
      <c r="B210" s="356"/>
      <c r="C210" s="356"/>
      <c r="D210" s="356"/>
      <c r="E210" s="356"/>
      <c r="F210" s="356"/>
      <c r="G210" s="356"/>
      <c r="H210" s="356"/>
    </row>
    <row r="211" spans="1:8" ht="39" x14ac:dyDescent="0.25">
      <c r="A211" s="129"/>
      <c r="B211" s="129"/>
      <c r="C211" s="129" t="s">
        <v>13196</v>
      </c>
      <c r="D211" s="175" t="str">
        <f>'ORÇAMENTO SINT'!D221</f>
        <v>Placa de sinalizacao de seguranca contra incendio, fotoluminescente, retangular, *12 x 40* cm, em pvc *2* mm anti-chamas (simbolos, cores e pictogramas conforme nbr 13434)</v>
      </c>
      <c r="E211" s="129" t="s">
        <v>65</v>
      </c>
      <c r="F211" s="129"/>
      <c r="G211" s="130"/>
      <c r="H211" s="130"/>
    </row>
    <row r="212" spans="1:8" s="356" customFormat="1" x14ac:dyDescent="0.25">
      <c r="A212" s="736" t="s">
        <v>13103</v>
      </c>
      <c r="B212" s="737"/>
      <c r="C212" s="737"/>
      <c r="D212" s="737"/>
      <c r="E212" s="737"/>
      <c r="F212" s="737"/>
      <c r="G212" s="737"/>
      <c r="H212" s="738"/>
    </row>
    <row r="213" spans="1:8" ht="45" x14ac:dyDescent="0.25">
      <c r="A213" s="148" t="s">
        <v>8545</v>
      </c>
      <c r="B213" s="413" t="s">
        <v>3511</v>
      </c>
      <c r="C213" s="148">
        <v>37559</v>
      </c>
      <c r="D213" s="151" t="s">
        <v>13150</v>
      </c>
      <c r="E213" s="152" t="s">
        <v>3517</v>
      </c>
      <c r="F213" s="432">
        <v>1</v>
      </c>
      <c r="G213" s="371">
        <f>VLOOKUP(C213,'INS.DESON.03.2021'!A:D,4,FALSE)</f>
        <v>30.32</v>
      </c>
      <c r="H213" s="371">
        <f t="shared" ref="H213:H214" si="27">TRUNC(G213*F213,2)</f>
        <v>30.32</v>
      </c>
    </row>
    <row r="214" spans="1:8" x14ac:dyDescent="0.25">
      <c r="A214" s="148" t="s">
        <v>7965</v>
      </c>
      <c r="B214" s="413" t="s">
        <v>3511</v>
      </c>
      <c r="C214" s="148">
        <v>88316</v>
      </c>
      <c r="D214" s="151" t="s">
        <v>3309</v>
      </c>
      <c r="E214" s="152" t="s">
        <v>476</v>
      </c>
      <c r="F214" s="432">
        <v>0.15</v>
      </c>
      <c r="G214" s="371">
        <f>VLOOKUP(C214,'SERV.N.DESON.03.2021'!A:E,4,FALSE)</f>
        <v>16.829999999999998</v>
      </c>
      <c r="H214" s="371">
        <f t="shared" si="27"/>
        <v>2.52</v>
      </c>
    </row>
    <row r="215" spans="1:8" x14ac:dyDescent="0.25">
      <c r="A215" s="147"/>
      <c r="B215" s="149"/>
      <c r="C215" s="149"/>
      <c r="D215" s="153" t="s">
        <v>3493</v>
      </c>
      <c r="E215" s="149"/>
      <c r="F215" s="154"/>
      <c r="G215" s="155"/>
      <c r="H215" s="156">
        <f>SUM(H213:H214)</f>
        <v>32.840000000000003</v>
      </c>
    </row>
    <row r="217" spans="1:8" ht="26.25" x14ac:dyDescent="0.25">
      <c r="A217" s="129"/>
      <c r="B217" s="129"/>
      <c r="C217" s="129" t="s">
        <v>13192</v>
      </c>
      <c r="D217" s="175" t="s">
        <v>13155</v>
      </c>
      <c r="E217" s="129" t="s">
        <v>65</v>
      </c>
      <c r="F217" s="129"/>
      <c r="G217" s="130"/>
      <c r="H217" s="130"/>
    </row>
    <row r="218" spans="1:8" x14ac:dyDescent="0.25">
      <c r="A218" s="736" t="s">
        <v>13154</v>
      </c>
      <c r="B218" s="737"/>
      <c r="C218" s="737"/>
      <c r="D218" s="737"/>
      <c r="E218" s="737"/>
      <c r="F218" s="737"/>
      <c r="G218" s="737"/>
      <c r="H218" s="738"/>
    </row>
    <row r="219" spans="1:8" x14ac:dyDescent="0.25">
      <c r="A219" s="148" t="s">
        <v>8545</v>
      </c>
      <c r="B219" s="617" t="s">
        <v>3511</v>
      </c>
      <c r="C219" s="148">
        <v>650</v>
      </c>
      <c r="D219" s="151" t="str">
        <f>VLOOKUP(C219,'INS.DESON.03.2021'!A:D,2,FALSE)</f>
        <v>BLOCO DE VEDACAO DE CONCRETO, 9 X 19 X 39 CM (CLASSE C - NBR 6136)</v>
      </c>
      <c r="E219" s="152" t="str">
        <f>VLOOKUP(C219,'INS.DESON.03.2021'!A:D,3,FALSE)</f>
        <v xml:space="preserve">UN    </v>
      </c>
      <c r="F219" s="432">
        <v>16.873909999999999</v>
      </c>
      <c r="G219" s="371">
        <f>VLOOKUP(C219,'INS.DESON.03.2021'!A:D,4,FALSE)</f>
        <v>2.7</v>
      </c>
      <c r="H219" s="371">
        <f t="shared" ref="H219" si="28">TRUNC(G219*F219,2)</f>
        <v>45.55</v>
      </c>
    </row>
    <row r="220" spans="1:8" s="356" customFormat="1" ht="30" x14ac:dyDescent="0.25">
      <c r="A220" s="148" t="s">
        <v>7965</v>
      </c>
      <c r="B220" s="617" t="s">
        <v>3511</v>
      </c>
      <c r="C220" s="148">
        <v>87316</v>
      </c>
      <c r="D220" s="151" t="str">
        <f>VLOOKUP(C220,'SERV.N.DESON.03.2021'!A:E,2,FALSE)</f>
        <v>ARGAMASSA TRAÇO 1:4 (EM VOLUME DE CIMENTO E AREIA GROSSA ÚMIDA) PARA CHAPISCO CONVENCIONAL, PREPARO MECÂNICO COM BETONEIRA 400 L. AF_08/2019</v>
      </c>
      <c r="E220" s="152" t="str">
        <f>VLOOKUP(C220,'SERV.N.DESON.03.2021'!A:E,3,FALSE)</f>
        <v>M3</v>
      </c>
      <c r="F220" s="432">
        <v>1.0499999999999999E-3</v>
      </c>
      <c r="G220" s="371">
        <f>VLOOKUP(C220,'SERV.N.DESON.03.2021'!A:E,4,FALSE)</f>
        <v>407.87</v>
      </c>
      <c r="H220" s="371">
        <f t="shared" ref="H220" si="29">TRUNC(G220*F220,2)</f>
        <v>0.42</v>
      </c>
    </row>
    <row r="221" spans="1:8" s="356" customFormat="1" x14ac:dyDescent="0.25">
      <c r="A221" s="148" t="s">
        <v>7965</v>
      </c>
      <c r="B221" s="617" t="s">
        <v>3511</v>
      </c>
      <c r="C221" s="148">
        <v>88309</v>
      </c>
      <c r="D221" s="151" t="str">
        <f>VLOOKUP(C221,'SERV.N.DESON.03.2021'!A:E,2,FALSE)</f>
        <v>PEDREIRO COM ENCARGOS COMPLEMENTARES</v>
      </c>
      <c r="E221" s="152" t="str">
        <f>VLOOKUP(C221,'SERV.N.DESON.03.2021'!A:E,3,FALSE)</f>
        <v>H</v>
      </c>
      <c r="F221" s="432">
        <v>2.5898000000000003</v>
      </c>
      <c r="G221" s="371">
        <f>VLOOKUP(C221,'SERV.N.DESON.03.2021'!A:E,4,FALSE)</f>
        <v>21.1</v>
      </c>
      <c r="H221" s="371">
        <f t="shared" ref="H221:H225" si="30">TRUNC(G221*F221,2)</f>
        <v>54.64</v>
      </c>
    </row>
    <row r="222" spans="1:8" s="356" customFormat="1" x14ac:dyDescent="0.25">
      <c r="A222" s="148" t="s">
        <v>7965</v>
      </c>
      <c r="B222" s="617" t="s">
        <v>3511</v>
      </c>
      <c r="C222" s="148">
        <v>88316</v>
      </c>
      <c r="D222" s="151" t="str">
        <f>VLOOKUP(C222,'SERV.N.DESON.03.2021'!A:E,2,FALSE)</f>
        <v>SERVENTE COM ENCARGOS COMPLEMENTARES</v>
      </c>
      <c r="E222" s="152" t="str">
        <f>VLOOKUP(C222,'SERV.N.DESON.03.2021'!A:E,3,FALSE)</f>
        <v>H</v>
      </c>
      <c r="F222" s="432">
        <v>27.589799999999997</v>
      </c>
      <c r="G222" s="371">
        <f>VLOOKUP(C222,'SERV.N.DESON.03.2021'!A:E,4,FALSE)</f>
        <v>16.829999999999998</v>
      </c>
      <c r="H222" s="371">
        <f t="shared" si="30"/>
        <v>464.33</v>
      </c>
    </row>
    <row r="223" spans="1:8" s="356" customFormat="1" ht="30" x14ac:dyDescent="0.25">
      <c r="A223" s="148" t="s">
        <v>7965</v>
      </c>
      <c r="B223" s="617" t="s">
        <v>3511</v>
      </c>
      <c r="C223" s="148">
        <v>88628</v>
      </c>
      <c r="D223" s="151" t="str">
        <f>VLOOKUP(C223,'SERV.N.DESON.03.2021'!A:E,2,FALSE)</f>
        <v>ARGAMASSA TRAÇO 1:3 (EM VOLUME DE CIMENTO E AREIA MÉDIA ÚMIDA), PREPARO MECÂNICO COM BETONEIRA 400 L. AF_08/2019</v>
      </c>
      <c r="E223" s="152" t="str">
        <f>VLOOKUP(C223,'SERV.N.DESON.03.2021'!A:E,3,FALSE)</f>
        <v>M3</v>
      </c>
      <c r="F223" s="432">
        <v>4.1800000000000004E-2</v>
      </c>
      <c r="G223" s="371">
        <f>VLOOKUP(C223,'SERV.N.DESON.03.2021'!A:E,4,FALSE)</f>
        <v>492.34</v>
      </c>
      <c r="H223" s="371">
        <f t="shared" si="30"/>
        <v>20.57</v>
      </c>
    </row>
    <row r="224" spans="1:8" s="356" customFormat="1" ht="30" x14ac:dyDescent="0.25">
      <c r="A224" s="148" t="s">
        <v>7965</v>
      </c>
      <c r="B224" s="617" t="s">
        <v>3511</v>
      </c>
      <c r="C224" s="148">
        <v>97734</v>
      </c>
      <c r="D224" s="151" t="str">
        <f>VLOOKUP(C224,'SERV.N.DESON.03.2021'!A:E,2,FALSE)</f>
        <v>PEÇA RETANGULAR PRÉ-MOLDADA, VOLUME DE CONCRETO DE 10 A 30 LITROS, TAXA DE AÇO APROXIMADA DE 30KG/M³. AF_01/2018</v>
      </c>
      <c r="E224" s="152" t="str">
        <f>VLOOKUP(C224,'SERV.N.DESON.03.2021'!A:E,3,FALSE)</f>
        <v>M3</v>
      </c>
      <c r="F224" s="432">
        <v>3.5000000000000003E-2</v>
      </c>
      <c r="G224" s="371">
        <f>VLOOKUP(C224,'SERV.N.DESON.03.2021'!A:E,4,FALSE)</f>
        <v>2557.39</v>
      </c>
      <c r="H224" s="371">
        <f t="shared" si="30"/>
        <v>89.5</v>
      </c>
    </row>
    <row r="225" spans="1:8" s="356" customFormat="1" ht="30" x14ac:dyDescent="0.25">
      <c r="A225" s="148" t="s">
        <v>7965</v>
      </c>
      <c r="B225" s="617" t="s">
        <v>3511</v>
      </c>
      <c r="C225" s="148">
        <v>101619</v>
      </c>
      <c r="D225" s="151" t="str">
        <f>VLOOKUP(C225,'SERV.N.DESON.03.2021'!A:E,2,FALSE)</f>
        <v>PREPARO DE FUNDO DE VALA COM LARGURA MENOR QUE 1,5 M, COM CAMADA DE BRITA, LANÇAMENTO MANUAL. AF_08/2020</v>
      </c>
      <c r="E225" s="152" t="str">
        <f>VLOOKUP(C225,'SERV.N.DESON.03.2021'!A:E,3,FALSE)</f>
        <v>M3</v>
      </c>
      <c r="F225" s="432">
        <v>6.5000000000000002E-2</v>
      </c>
      <c r="G225" s="371">
        <f>VLOOKUP(C225,'SERV.N.DESON.03.2021'!A:E,4,FALSE)</f>
        <v>225.61</v>
      </c>
      <c r="H225" s="371">
        <f t="shared" si="30"/>
        <v>14.66</v>
      </c>
    </row>
    <row r="226" spans="1:8" x14ac:dyDescent="0.25">
      <c r="A226" s="147"/>
      <c r="B226" s="149"/>
      <c r="C226" s="149"/>
      <c r="D226" s="153" t="s">
        <v>3493</v>
      </c>
      <c r="E226" s="149"/>
      <c r="F226" s="154"/>
      <c r="G226" s="155"/>
      <c r="H226" s="156">
        <f>SUM(H219:H225)</f>
        <v>689.67</v>
      </c>
    </row>
    <row r="228" spans="1:8" ht="26.25" x14ac:dyDescent="0.25">
      <c r="A228" s="129"/>
      <c r="B228" s="129"/>
      <c r="C228" s="129" t="s">
        <v>13158</v>
      </c>
      <c r="D228" s="175" t="s">
        <v>13156</v>
      </c>
      <c r="E228" s="129" t="s">
        <v>65</v>
      </c>
      <c r="F228" s="129"/>
      <c r="G228" s="130"/>
      <c r="H228" s="130"/>
    </row>
    <row r="229" spans="1:8" x14ac:dyDescent="0.25">
      <c r="A229" s="736" t="s">
        <v>13157</v>
      </c>
      <c r="B229" s="737"/>
      <c r="C229" s="737"/>
      <c r="D229" s="737"/>
      <c r="E229" s="737"/>
      <c r="F229" s="737"/>
      <c r="G229" s="737"/>
      <c r="H229" s="738"/>
    </row>
    <row r="230" spans="1:8" s="356" customFormat="1" x14ac:dyDescent="0.25">
      <c r="A230" s="148" t="s">
        <v>8545</v>
      </c>
      <c r="B230" s="617" t="s">
        <v>3511</v>
      </c>
      <c r="C230" s="148">
        <v>34714</v>
      </c>
      <c r="D230" s="151" t="str">
        <f>VLOOKUP(C230,'INS.DESON.03.2021'!A:D,2,FALSE)</f>
        <v>DISJUNTOR TIPO DIN/IEC, TRIPOLAR 63 A</v>
      </c>
      <c r="E230" s="152" t="str">
        <f>VLOOKUP(C230,'INS.DESON.03.2021'!A:D,3,FALSE)</f>
        <v xml:space="preserve">UN    </v>
      </c>
      <c r="F230" s="432">
        <v>1</v>
      </c>
      <c r="G230" s="371">
        <f>VLOOKUP(C230,'INS.DESON.03.2021'!A:D,4,FALSE)</f>
        <v>80.89</v>
      </c>
      <c r="H230" s="371">
        <f t="shared" ref="H230" si="31">TRUNC(G230*F230,2)</f>
        <v>80.89</v>
      </c>
    </row>
    <row r="231" spans="1:8" x14ac:dyDescent="0.25">
      <c r="A231" s="148" t="s">
        <v>7965</v>
      </c>
      <c r="B231" s="617" t="s">
        <v>3511</v>
      </c>
      <c r="C231" s="148">
        <v>88264</v>
      </c>
      <c r="D231" s="151" t="str">
        <f>VLOOKUP(C231,'SERV.N.DESON.03.2021'!A:E,2,FALSE)</f>
        <v>ELETRICISTA COM ENCARGOS COMPLEMENTARES</v>
      </c>
      <c r="E231" s="152" t="str">
        <f>VLOOKUP(C231,'SERV.N.DESON.03.2021'!A:E,3,FALSE)</f>
        <v>H</v>
      </c>
      <c r="F231" s="432">
        <v>0.4</v>
      </c>
      <c r="G231" s="371">
        <f>VLOOKUP(C231,'SERV.N.DESON.03.2021'!A:E,4,FALSE)</f>
        <v>21.87</v>
      </c>
      <c r="H231" s="371">
        <f t="shared" ref="H231:H232" si="32">TRUNC(G231*F231,2)</f>
        <v>8.74</v>
      </c>
    </row>
    <row r="232" spans="1:8" x14ac:dyDescent="0.25">
      <c r="A232" s="148" t="s">
        <v>7965</v>
      </c>
      <c r="B232" s="617" t="s">
        <v>3511</v>
      </c>
      <c r="C232" s="148">
        <v>88316</v>
      </c>
      <c r="D232" s="151" t="str">
        <f>VLOOKUP(C232,'SERV.N.DESON.03.2021'!A:E,2,FALSE)</f>
        <v>SERVENTE COM ENCARGOS COMPLEMENTARES</v>
      </c>
      <c r="E232" s="152" t="str">
        <f>VLOOKUP(C232,'SERV.N.DESON.03.2021'!A:E,3,FALSE)</f>
        <v>H</v>
      </c>
      <c r="F232" s="432">
        <v>0.4</v>
      </c>
      <c r="G232" s="371">
        <f>VLOOKUP(C232,'SERV.N.DESON.03.2021'!A:E,4,FALSE)</f>
        <v>16.829999999999998</v>
      </c>
      <c r="H232" s="371">
        <f t="shared" si="32"/>
        <v>6.73</v>
      </c>
    </row>
    <row r="233" spans="1:8" x14ac:dyDescent="0.25">
      <c r="A233" s="147"/>
      <c r="B233" s="149"/>
      <c r="C233" s="149"/>
      <c r="D233" s="153" t="s">
        <v>3493</v>
      </c>
      <c r="E233" s="149"/>
      <c r="F233" s="154"/>
      <c r="G233" s="155"/>
      <c r="H233" s="156">
        <f>SUM(H230:H232)</f>
        <v>96.36</v>
      </c>
    </row>
    <row r="235" spans="1:8" ht="26.25" x14ac:dyDescent="0.25">
      <c r="A235" s="129"/>
      <c r="B235" s="129"/>
      <c r="C235" s="129" t="s">
        <v>13197</v>
      </c>
      <c r="D235" s="175" t="s">
        <v>13160</v>
      </c>
      <c r="E235" s="129" t="s">
        <v>65</v>
      </c>
      <c r="F235" s="129"/>
      <c r="G235" s="130"/>
      <c r="H235" s="130"/>
    </row>
    <row r="236" spans="1:8" x14ac:dyDescent="0.25">
      <c r="A236" s="736" t="s">
        <v>13159</v>
      </c>
      <c r="B236" s="737"/>
      <c r="C236" s="737"/>
      <c r="D236" s="737"/>
      <c r="E236" s="737"/>
      <c r="F236" s="737"/>
      <c r="G236" s="737"/>
      <c r="H236" s="738"/>
    </row>
    <row r="237" spans="1:8" ht="30" x14ac:dyDescent="0.25">
      <c r="A237" s="148" t="s">
        <v>8545</v>
      </c>
      <c r="B237" s="617" t="s">
        <v>3511</v>
      </c>
      <c r="C237" s="148">
        <v>39465</v>
      </c>
      <c r="D237" s="151" t="str">
        <f>VLOOKUP(C237,'INS.DESON.03.2021'!A:D,2,FALSE)</f>
        <v>DISPOSITIVO DPS CLASSE II, 1 POLO, TENSAO MAXIMA DE 175 V, CORRENTE MAXIMA DE *20* KA (TIPO AC)</v>
      </c>
      <c r="E237" s="152" t="str">
        <f>VLOOKUP(C237,'INS.DESON.03.2021'!A:D,3,FALSE)</f>
        <v xml:space="preserve">UN    </v>
      </c>
      <c r="F237" s="432">
        <v>1</v>
      </c>
      <c r="G237" s="371">
        <f>VLOOKUP(C237,'INS.DESON.03.2021'!A:D,4,FALSE)</f>
        <v>72.16</v>
      </c>
      <c r="H237" s="371">
        <f t="shared" ref="H237:H239" si="33">TRUNC(G237*F237,2)</f>
        <v>72.16</v>
      </c>
    </row>
    <row r="238" spans="1:8" x14ac:dyDescent="0.25">
      <c r="A238" s="148" t="s">
        <v>7965</v>
      </c>
      <c r="B238" s="617" t="s">
        <v>3511</v>
      </c>
      <c r="C238" s="148">
        <v>88264</v>
      </c>
      <c r="D238" s="151" t="str">
        <f>VLOOKUP(C238,'SERV.N.DESON.03.2021'!A:E,2,FALSE)</f>
        <v>ELETRICISTA COM ENCARGOS COMPLEMENTARES</v>
      </c>
      <c r="E238" s="152" t="str">
        <f>VLOOKUP(C238,'SERV.N.DESON.03.2021'!A:E,3,FALSE)</f>
        <v>H</v>
      </c>
      <c r="F238" s="432">
        <v>0.3</v>
      </c>
      <c r="G238" s="371">
        <f>VLOOKUP(C238,'SERV.N.DESON.03.2021'!A:E,4,FALSE)</f>
        <v>21.87</v>
      </c>
      <c r="H238" s="371">
        <f t="shared" si="33"/>
        <v>6.56</v>
      </c>
    </row>
    <row r="239" spans="1:8" x14ac:dyDescent="0.25">
      <c r="A239" s="148" t="s">
        <v>7965</v>
      </c>
      <c r="B239" s="617" t="s">
        <v>3511</v>
      </c>
      <c r="C239" s="148">
        <v>88316</v>
      </c>
      <c r="D239" s="151" t="str">
        <f>VLOOKUP(C239,'SERV.N.DESON.03.2021'!A:E,2,FALSE)</f>
        <v>SERVENTE COM ENCARGOS COMPLEMENTARES</v>
      </c>
      <c r="E239" s="152" t="str">
        <f>VLOOKUP(C239,'SERV.N.DESON.03.2021'!A:E,3,FALSE)</f>
        <v>H</v>
      </c>
      <c r="F239" s="432">
        <v>0.3</v>
      </c>
      <c r="G239" s="371">
        <f>VLOOKUP(C239,'SERV.N.DESON.03.2021'!A:E,4,FALSE)</f>
        <v>16.829999999999998</v>
      </c>
      <c r="H239" s="371">
        <f t="shared" si="33"/>
        <v>5.04</v>
      </c>
    </row>
    <row r="240" spans="1:8" x14ac:dyDescent="0.25">
      <c r="A240" s="147"/>
      <c r="B240" s="149"/>
      <c r="C240" s="149"/>
      <c r="D240" s="153" t="s">
        <v>3493</v>
      </c>
      <c r="E240" s="149"/>
      <c r="F240" s="154"/>
      <c r="G240" s="155"/>
      <c r="H240" s="156">
        <f>SUM(H237:H239)</f>
        <v>83.76</v>
      </c>
    </row>
    <row r="242" spans="1:8" ht="26.25" x14ac:dyDescent="0.25">
      <c r="A242" s="129"/>
      <c r="B242" s="129"/>
      <c r="C242" s="129" t="s">
        <v>13195</v>
      </c>
      <c r="D242" s="175" t="s">
        <v>13173</v>
      </c>
      <c r="E242" s="129" t="s">
        <v>65</v>
      </c>
      <c r="F242" s="129"/>
      <c r="G242" s="130"/>
      <c r="H242" s="130"/>
    </row>
    <row r="243" spans="1:8" x14ac:dyDescent="0.25">
      <c r="A243" s="736" t="s">
        <v>13161</v>
      </c>
      <c r="B243" s="737"/>
      <c r="C243" s="737"/>
      <c r="D243" s="737"/>
      <c r="E243" s="737"/>
      <c r="F243" s="737"/>
      <c r="G243" s="737"/>
      <c r="H243" s="738"/>
    </row>
    <row r="244" spans="1:8" x14ac:dyDescent="0.25">
      <c r="A244" s="148" t="s">
        <v>8545</v>
      </c>
      <c r="B244" s="617" t="s">
        <v>3511</v>
      </c>
      <c r="C244" s="148">
        <v>39447</v>
      </c>
      <c r="D244" s="151" t="str">
        <f>VLOOKUP(C244,'INS.DESON.03.2021'!A:D,2,FALSE)</f>
        <v>DISPOSITIVO DR, 2 POLOS, SENSIBILIDADE DE 30 MA, CORRENTE DE 63 A, TIPO AC</v>
      </c>
      <c r="E244" s="152" t="str">
        <f>VLOOKUP(C244,'INS.DESON.03.2021'!A:D,3,FALSE)</f>
        <v xml:space="preserve">UN    </v>
      </c>
      <c r="F244" s="432">
        <v>1</v>
      </c>
      <c r="G244" s="371">
        <f>VLOOKUP(C244,'INS.DESON.03.2021'!A:D,4,FALSE)</f>
        <v>161.62</v>
      </c>
      <c r="H244" s="371">
        <f t="shared" ref="H244:H246" si="34">TRUNC(G244*F244,2)</f>
        <v>161.62</v>
      </c>
    </row>
    <row r="245" spans="1:8" x14ac:dyDescent="0.25">
      <c r="A245" s="148" t="s">
        <v>7965</v>
      </c>
      <c r="B245" s="617" t="s">
        <v>3511</v>
      </c>
      <c r="C245" s="148">
        <v>88264</v>
      </c>
      <c r="D245" s="151" t="str">
        <f>VLOOKUP(C245,'SERV.N.DESON.03.2021'!A:E,2,FALSE)</f>
        <v>ELETRICISTA COM ENCARGOS COMPLEMENTARES</v>
      </c>
      <c r="E245" s="152" t="str">
        <f>VLOOKUP(C245,'SERV.N.DESON.03.2021'!A:E,3,FALSE)</f>
        <v>H</v>
      </c>
      <c r="F245" s="432">
        <v>0.6</v>
      </c>
      <c r="G245" s="371">
        <f>VLOOKUP(C245,'SERV.N.DESON.03.2021'!A:E,4,FALSE)</f>
        <v>21.87</v>
      </c>
      <c r="H245" s="371">
        <f t="shared" si="34"/>
        <v>13.12</v>
      </c>
    </row>
    <row r="246" spans="1:8" x14ac:dyDescent="0.25">
      <c r="A246" s="148" t="s">
        <v>7965</v>
      </c>
      <c r="B246" s="617" t="s">
        <v>3511</v>
      </c>
      <c r="C246" s="148">
        <v>88316</v>
      </c>
      <c r="D246" s="151" t="str">
        <f>VLOOKUP(C246,'SERV.N.DESON.03.2021'!A:E,2,FALSE)</f>
        <v>SERVENTE COM ENCARGOS COMPLEMENTARES</v>
      </c>
      <c r="E246" s="152" t="str">
        <f>VLOOKUP(C246,'SERV.N.DESON.03.2021'!A:E,3,FALSE)</f>
        <v>H</v>
      </c>
      <c r="F246" s="432">
        <v>0.6</v>
      </c>
      <c r="G246" s="371">
        <f>VLOOKUP(C246,'SERV.N.DESON.03.2021'!A:E,4,FALSE)</f>
        <v>16.829999999999998</v>
      </c>
      <c r="H246" s="371">
        <f t="shared" si="34"/>
        <v>10.09</v>
      </c>
    </row>
    <row r="247" spans="1:8" x14ac:dyDescent="0.25">
      <c r="A247" s="147"/>
      <c r="B247" s="149"/>
      <c r="C247" s="149"/>
      <c r="D247" s="153" t="s">
        <v>3493</v>
      </c>
      <c r="E247" s="149"/>
      <c r="F247" s="154"/>
      <c r="G247" s="155"/>
      <c r="H247" s="156">
        <f>SUM(H244:H246)</f>
        <v>184.83</v>
      </c>
    </row>
    <row r="338" ht="32.25" customHeight="1" x14ac:dyDescent="0.25"/>
    <row r="353" ht="32.25" customHeight="1" x14ac:dyDescent="0.25"/>
  </sheetData>
  <mergeCells count="32792">
    <mergeCell ref="I2:J2"/>
    <mergeCell ref="K2:L2"/>
    <mergeCell ref="M2:N2"/>
    <mergeCell ref="O2:P2"/>
    <mergeCell ref="Q2:R2"/>
    <mergeCell ref="S2:T2"/>
    <mergeCell ref="A8:H8"/>
    <mergeCell ref="BI3:BJ3"/>
    <mergeCell ref="BK3:BL3"/>
    <mergeCell ref="BM3:BN3"/>
    <mergeCell ref="BO3:BP3"/>
    <mergeCell ref="AG5:AH5"/>
    <mergeCell ref="AI5:AJ5"/>
    <mergeCell ref="AK5:AL5"/>
    <mergeCell ref="AM5:AN5"/>
    <mergeCell ref="AO5:AP5"/>
    <mergeCell ref="AQ5:AR5"/>
    <mergeCell ref="U5:V5"/>
    <mergeCell ref="W5:X5"/>
    <mergeCell ref="Y5:Z5"/>
    <mergeCell ref="AA5:AB5"/>
    <mergeCell ref="AC5:AD5"/>
    <mergeCell ref="AE5:AF5"/>
    <mergeCell ref="I5:J5"/>
    <mergeCell ref="K5:L5"/>
    <mergeCell ref="M5:N5"/>
    <mergeCell ref="O5:P5"/>
    <mergeCell ref="Q5:R5"/>
    <mergeCell ref="S5:T5"/>
    <mergeCell ref="BE5:BF5"/>
    <mergeCell ref="BG5:BH5"/>
    <mergeCell ref="BI5:BJ5"/>
    <mergeCell ref="BK5:BL5"/>
    <mergeCell ref="BM5:BN5"/>
    <mergeCell ref="BO5:BP5"/>
    <mergeCell ref="AS5:AT5"/>
    <mergeCell ref="AK3:AL3"/>
    <mergeCell ref="AM3:AN3"/>
    <mergeCell ref="AO3:AP3"/>
    <mergeCell ref="AQ3:AR3"/>
    <mergeCell ref="AS3:AT3"/>
    <mergeCell ref="AU3:AV3"/>
    <mergeCell ref="Y3:Z3"/>
    <mergeCell ref="AA3:AB3"/>
    <mergeCell ref="AC3:AD3"/>
    <mergeCell ref="AE3:AF3"/>
    <mergeCell ref="AG3:AH3"/>
    <mergeCell ref="AI3:AJ3"/>
    <mergeCell ref="M3:N3"/>
    <mergeCell ref="O3:P3"/>
    <mergeCell ref="Q3:R3"/>
    <mergeCell ref="S3:T3"/>
    <mergeCell ref="U3:V3"/>
    <mergeCell ref="W3:X3"/>
    <mergeCell ref="AU5:AV5"/>
    <mergeCell ref="AW5:AX5"/>
    <mergeCell ref="AY5:AZ5"/>
    <mergeCell ref="BA5:BB5"/>
    <mergeCell ref="BC5:BD5"/>
    <mergeCell ref="DA2:DB2"/>
    <mergeCell ref="DC2:DD2"/>
    <mergeCell ref="DE2:DF2"/>
    <mergeCell ref="DG2:DH2"/>
    <mergeCell ref="DI2:DJ2"/>
    <mergeCell ref="DK2:DL2"/>
    <mergeCell ref="CO2:CP2"/>
    <mergeCell ref="CQ2:CR2"/>
    <mergeCell ref="CS2:CT2"/>
    <mergeCell ref="CU2:CV2"/>
    <mergeCell ref="CW2:CX2"/>
    <mergeCell ref="CY2:CZ2"/>
    <mergeCell ref="CC2:CD2"/>
    <mergeCell ref="CE2:CF2"/>
    <mergeCell ref="CG2:CH2"/>
    <mergeCell ref="CI2:CJ2"/>
    <mergeCell ref="CK2:CL2"/>
    <mergeCell ref="CM2:CN2"/>
    <mergeCell ref="BQ2:BR2"/>
    <mergeCell ref="BS2:BT2"/>
    <mergeCell ref="BU2:BV2"/>
    <mergeCell ref="BW2:BX2"/>
    <mergeCell ref="BY2:BZ2"/>
    <mergeCell ref="CA2:CB2"/>
    <mergeCell ref="BE2:BF2"/>
    <mergeCell ref="BG2:BH2"/>
    <mergeCell ref="BI2:BJ2"/>
    <mergeCell ref="BK2:BL2"/>
    <mergeCell ref="BM2:BN2"/>
    <mergeCell ref="BO2:BP2"/>
    <mergeCell ref="AS2:AT2"/>
    <mergeCell ref="AU2:AV2"/>
    <mergeCell ref="AW2:AX2"/>
    <mergeCell ref="AY2:AZ2"/>
    <mergeCell ref="BA2:BB2"/>
    <mergeCell ref="BC2:BD2"/>
    <mergeCell ref="BQ3:BR3"/>
    <mergeCell ref="BS3:BT3"/>
    <mergeCell ref="AW3:AX3"/>
    <mergeCell ref="AY3:AZ3"/>
    <mergeCell ref="BA3:BB3"/>
    <mergeCell ref="BC3:BD3"/>
    <mergeCell ref="BE3:BF3"/>
    <mergeCell ref="BG3:BH3"/>
    <mergeCell ref="AG2:AH2"/>
    <mergeCell ref="AI2:AJ2"/>
    <mergeCell ref="AK2:AL2"/>
    <mergeCell ref="AM2:AN2"/>
    <mergeCell ref="AO2:AP2"/>
    <mergeCell ref="AQ2:AR2"/>
    <mergeCell ref="U2:V2"/>
    <mergeCell ref="W2:X2"/>
    <mergeCell ref="Y2:Z2"/>
    <mergeCell ref="AA2:AB2"/>
    <mergeCell ref="AC2:AD2"/>
    <mergeCell ref="AE2:AF2"/>
    <mergeCell ref="FU2:FV2"/>
    <mergeCell ref="FW2:FX2"/>
    <mergeCell ref="FY2:FZ2"/>
    <mergeCell ref="GA2:GB2"/>
    <mergeCell ref="GC2:GD2"/>
    <mergeCell ref="GE2:GF2"/>
    <mergeCell ref="FI2:FJ2"/>
    <mergeCell ref="FK2:FL2"/>
    <mergeCell ref="FM2:FN2"/>
    <mergeCell ref="FO2:FP2"/>
    <mergeCell ref="FQ2:FR2"/>
    <mergeCell ref="FS2:FT2"/>
    <mergeCell ref="EW2:EX2"/>
    <mergeCell ref="EY2:EZ2"/>
    <mergeCell ref="FA2:FB2"/>
    <mergeCell ref="FC2:FD2"/>
    <mergeCell ref="FE2:FF2"/>
    <mergeCell ref="FG2:FH2"/>
    <mergeCell ref="EK2:EL2"/>
    <mergeCell ref="EM2:EN2"/>
    <mergeCell ref="EO2:EP2"/>
    <mergeCell ref="EQ2:ER2"/>
    <mergeCell ref="ES2:ET2"/>
    <mergeCell ref="EU2:EV2"/>
    <mergeCell ref="DY2:DZ2"/>
    <mergeCell ref="EA2:EB2"/>
    <mergeCell ref="EC2:ED2"/>
    <mergeCell ref="EE2:EF2"/>
    <mergeCell ref="EG2:EH2"/>
    <mergeCell ref="EI2:EJ2"/>
    <mergeCell ref="DM2:DN2"/>
    <mergeCell ref="DO2:DP2"/>
    <mergeCell ref="DQ2:DR2"/>
    <mergeCell ref="DS2:DT2"/>
    <mergeCell ref="DU2:DV2"/>
    <mergeCell ref="DW2:DX2"/>
    <mergeCell ref="EU3:EV3"/>
    <mergeCell ref="EW3:EX3"/>
    <mergeCell ref="EY3:EZ3"/>
    <mergeCell ref="EK3:EL3"/>
    <mergeCell ref="EM3:EN3"/>
    <mergeCell ref="DQ3:DR3"/>
    <mergeCell ref="DS3:DT3"/>
    <mergeCell ref="DU3:DV3"/>
    <mergeCell ref="IO2:IP2"/>
    <mergeCell ref="IQ2:IR2"/>
    <mergeCell ref="IS2:IT2"/>
    <mergeCell ref="IU2:IV2"/>
    <mergeCell ref="IW2:IX2"/>
    <mergeCell ref="IY2:IZ2"/>
    <mergeCell ref="IC2:ID2"/>
    <mergeCell ref="IE2:IF2"/>
    <mergeCell ref="IG2:IH2"/>
    <mergeCell ref="II2:IJ2"/>
    <mergeCell ref="IK2:IL2"/>
    <mergeCell ref="IM2:IN2"/>
    <mergeCell ref="HQ2:HR2"/>
    <mergeCell ref="HS2:HT2"/>
    <mergeCell ref="HU2:HV2"/>
    <mergeCell ref="HW2:HX2"/>
    <mergeCell ref="HY2:HZ2"/>
    <mergeCell ref="IA2:IB2"/>
    <mergeCell ref="HE2:HF2"/>
    <mergeCell ref="HG2:HH2"/>
    <mergeCell ref="HI2:HJ2"/>
    <mergeCell ref="HK2:HL2"/>
    <mergeCell ref="HM2:HN2"/>
    <mergeCell ref="HO2:HP2"/>
    <mergeCell ref="GS2:GT2"/>
    <mergeCell ref="GU2:GV2"/>
    <mergeCell ref="GW2:GX2"/>
    <mergeCell ref="GY2:GZ2"/>
    <mergeCell ref="HA2:HB2"/>
    <mergeCell ref="HC2:HD2"/>
    <mergeCell ref="GG2:GH2"/>
    <mergeCell ref="GI2:GJ2"/>
    <mergeCell ref="GK2:GL2"/>
    <mergeCell ref="GM2:GN2"/>
    <mergeCell ref="GO2:GP2"/>
    <mergeCell ref="GQ2:GR2"/>
    <mergeCell ref="LI2:LJ2"/>
    <mergeCell ref="LK2:LL2"/>
    <mergeCell ref="LM2:LN2"/>
    <mergeCell ref="LO2:LP2"/>
    <mergeCell ref="LQ2:LR2"/>
    <mergeCell ref="LS2:LT2"/>
    <mergeCell ref="KW2:KX2"/>
    <mergeCell ref="KY2:KZ2"/>
    <mergeCell ref="LA2:LB2"/>
    <mergeCell ref="LC2:LD2"/>
    <mergeCell ref="LE2:LF2"/>
    <mergeCell ref="LG2:LH2"/>
    <mergeCell ref="KK2:KL2"/>
    <mergeCell ref="KM2:KN2"/>
    <mergeCell ref="KO2:KP2"/>
    <mergeCell ref="KQ2:KR2"/>
    <mergeCell ref="KS2:KT2"/>
    <mergeCell ref="KU2:KV2"/>
    <mergeCell ref="JY2:JZ2"/>
    <mergeCell ref="KA2:KB2"/>
    <mergeCell ref="KC2:KD2"/>
    <mergeCell ref="KE2:KF2"/>
    <mergeCell ref="KG2:KH2"/>
    <mergeCell ref="KI2:KJ2"/>
    <mergeCell ref="JM2:JN2"/>
    <mergeCell ref="JO2:JP2"/>
    <mergeCell ref="JQ2:JR2"/>
    <mergeCell ref="JS2:JT2"/>
    <mergeCell ref="JU2:JV2"/>
    <mergeCell ref="JW2:JX2"/>
    <mergeCell ref="JA2:JB2"/>
    <mergeCell ref="JC2:JD2"/>
    <mergeCell ref="JE2:JF2"/>
    <mergeCell ref="JG2:JH2"/>
    <mergeCell ref="JI2:JJ2"/>
    <mergeCell ref="JK2:JL2"/>
    <mergeCell ref="OC2:OD2"/>
    <mergeCell ref="OE2:OF2"/>
    <mergeCell ref="OG2:OH2"/>
    <mergeCell ref="OI2:OJ2"/>
    <mergeCell ref="OK2:OL2"/>
    <mergeCell ref="OM2:ON2"/>
    <mergeCell ref="NQ2:NR2"/>
    <mergeCell ref="NS2:NT2"/>
    <mergeCell ref="NU2:NV2"/>
    <mergeCell ref="NW2:NX2"/>
    <mergeCell ref="NY2:NZ2"/>
    <mergeCell ref="OA2:OB2"/>
    <mergeCell ref="NE2:NF2"/>
    <mergeCell ref="NG2:NH2"/>
    <mergeCell ref="NI2:NJ2"/>
    <mergeCell ref="NK2:NL2"/>
    <mergeCell ref="NM2:NN2"/>
    <mergeCell ref="NO2:NP2"/>
    <mergeCell ref="MS2:MT2"/>
    <mergeCell ref="MU2:MV2"/>
    <mergeCell ref="MW2:MX2"/>
    <mergeCell ref="MY2:MZ2"/>
    <mergeCell ref="NA2:NB2"/>
    <mergeCell ref="NC2:ND2"/>
    <mergeCell ref="MG2:MH2"/>
    <mergeCell ref="MI2:MJ2"/>
    <mergeCell ref="MK2:ML2"/>
    <mergeCell ref="MM2:MN2"/>
    <mergeCell ref="MO2:MP2"/>
    <mergeCell ref="MQ2:MR2"/>
    <mergeCell ref="LU2:LV2"/>
    <mergeCell ref="LW2:LX2"/>
    <mergeCell ref="LY2:LZ2"/>
    <mergeCell ref="MA2:MB2"/>
    <mergeCell ref="MC2:MD2"/>
    <mergeCell ref="ME2:MF2"/>
    <mergeCell ref="QW2:QX2"/>
    <mergeCell ref="QY2:QZ2"/>
    <mergeCell ref="RA2:RB2"/>
    <mergeCell ref="RC2:RD2"/>
    <mergeCell ref="RE2:RF2"/>
    <mergeCell ref="RG2:RH2"/>
    <mergeCell ref="QK2:QL2"/>
    <mergeCell ref="QM2:QN2"/>
    <mergeCell ref="QO2:QP2"/>
    <mergeCell ref="QQ2:QR2"/>
    <mergeCell ref="QS2:QT2"/>
    <mergeCell ref="QU2:QV2"/>
    <mergeCell ref="PY2:PZ2"/>
    <mergeCell ref="QA2:QB2"/>
    <mergeCell ref="QC2:QD2"/>
    <mergeCell ref="QE2:QF2"/>
    <mergeCell ref="QG2:QH2"/>
    <mergeCell ref="QI2:QJ2"/>
    <mergeCell ref="PM2:PN2"/>
    <mergeCell ref="PO2:PP2"/>
    <mergeCell ref="PQ2:PR2"/>
    <mergeCell ref="PS2:PT2"/>
    <mergeCell ref="PU2:PV2"/>
    <mergeCell ref="PW2:PX2"/>
    <mergeCell ref="PA2:PB2"/>
    <mergeCell ref="PC2:PD2"/>
    <mergeCell ref="PE2:PF2"/>
    <mergeCell ref="PG2:PH2"/>
    <mergeCell ref="PI2:PJ2"/>
    <mergeCell ref="PK2:PL2"/>
    <mergeCell ref="OO2:OP2"/>
    <mergeCell ref="OQ2:OR2"/>
    <mergeCell ref="OS2:OT2"/>
    <mergeCell ref="OU2:OV2"/>
    <mergeCell ref="OW2:OX2"/>
    <mergeCell ref="OY2:OZ2"/>
    <mergeCell ref="TQ2:TR2"/>
    <mergeCell ref="TS2:TT2"/>
    <mergeCell ref="TU2:TV2"/>
    <mergeCell ref="TW2:TX2"/>
    <mergeCell ref="TY2:TZ2"/>
    <mergeCell ref="UA2:UB2"/>
    <mergeCell ref="TE2:TF2"/>
    <mergeCell ref="TG2:TH2"/>
    <mergeCell ref="TI2:TJ2"/>
    <mergeCell ref="TK2:TL2"/>
    <mergeCell ref="TM2:TN2"/>
    <mergeCell ref="TO2:TP2"/>
    <mergeCell ref="SS2:ST2"/>
    <mergeCell ref="SU2:SV2"/>
    <mergeCell ref="SW2:SX2"/>
    <mergeCell ref="SY2:SZ2"/>
    <mergeCell ref="TA2:TB2"/>
    <mergeCell ref="TC2:TD2"/>
    <mergeCell ref="SG2:SH2"/>
    <mergeCell ref="SI2:SJ2"/>
    <mergeCell ref="SK2:SL2"/>
    <mergeCell ref="SM2:SN2"/>
    <mergeCell ref="SO2:SP2"/>
    <mergeCell ref="SQ2:SR2"/>
    <mergeCell ref="RU2:RV2"/>
    <mergeCell ref="RW2:RX2"/>
    <mergeCell ref="RY2:RZ2"/>
    <mergeCell ref="SA2:SB2"/>
    <mergeCell ref="SC2:SD2"/>
    <mergeCell ref="SE2:SF2"/>
    <mergeCell ref="RI2:RJ2"/>
    <mergeCell ref="RK2:RL2"/>
    <mergeCell ref="RM2:RN2"/>
    <mergeCell ref="RO2:RP2"/>
    <mergeCell ref="RQ2:RR2"/>
    <mergeCell ref="RS2:RT2"/>
    <mergeCell ref="WK2:WL2"/>
    <mergeCell ref="WM2:WN2"/>
    <mergeCell ref="WO2:WP2"/>
    <mergeCell ref="WQ2:WR2"/>
    <mergeCell ref="WS2:WT2"/>
    <mergeCell ref="WU2:WV2"/>
    <mergeCell ref="VY2:VZ2"/>
    <mergeCell ref="WA2:WB2"/>
    <mergeCell ref="WC2:WD2"/>
    <mergeCell ref="WE2:WF2"/>
    <mergeCell ref="WG2:WH2"/>
    <mergeCell ref="WI2:WJ2"/>
    <mergeCell ref="VM2:VN2"/>
    <mergeCell ref="VO2:VP2"/>
    <mergeCell ref="VQ2:VR2"/>
    <mergeCell ref="VS2:VT2"/>
    <mergeCell ref="VU2:VV2"/>
    <mergeCell ref="VW2:VX2"/>
    <mergeCell ref="VA2:VB2"/>
    <mergeCell ref="VC2:VD2"/>
    <mergeCell ref="VE2:VF2"/>
    <mergeCell ref="VG2:VH2"/>
    <mergeCell ref="VI2:VJ2"/>
    <mergeCell ref="VK2:VL2"/>
    <mergeCell ref="UO2:UP2"/>
    <mergeCell ref="UQ2:UR2"/>
    <mergeCell ref="US2:UT2"/>
    <mergeCell ref="UU2:UV2"/>
    <mergeCell ref="UW2:UX2"/>
    <mergeCell ref="UY2:UZ2"/>
    <mergeCell ref="UC2:UD2"/>
    <mergeCell ref="UE2:UF2"/>
    <mergeCell ref="UG2:UH2"/>
    <mergeCell ref="UI2:UJ2"/>
    <mergeCell ref="UK2:UL2"/>
    <mergeCell ref="UM2:UN2"/>
    <mergeCell ref="ZE2:ZF2"/>
    <mergeCell ref="ZG2:ZH2"/>
    <mergeCell ref="ZI2:ZJ2"/>
    <mergeCell ref="ZK2:ZL2"/>
    <mergeCell ref="ZM2:ZN2"/>
    <mergeCell ref="ZO2:ZP2"/>
    <mergeCell ref="YS2:YT2"/>
    <mergeCell ref="YU2:YV2"/>
    <mergeCell ref="YW2:YX2"/>
    <mergeCell ref="YY2:YZ2"/>
    <mergeCell ref="ZA2:ZB2"/>
    <mergeCell ref="ZC2:ZD2"/>
    <mergeCell ref="YG2:YH2"/>
    <mergeCell ref="YI2:YJ2"/>
    <mergeCell ref="YK2:YL2"/>
    <mergeCell ref="YM2:YN2"/>
    <mergeCell ref="YO2:YP2"/>
    <mergeCell ref="YQ2:YR2"/>
    <mergeCell ref="XU2:XV2"/>
    <mergeCell ref="XW2:XX2"/>
    <mergeCell ref="XY2:XZ2"/>
    <mergeCell ref="YA2:YB2"/>
    <mergeCell ref="YC2:YD2"/>
    <mergeCell ref="YE2:YF2"/>
    <mergeCell ref="XI2:XJ2"/>
    <mergeCell ref="XK2:XL2"/>
    <mergeCell ref="XM2:XN2"/>
    <mergeCell ref="XO2:XP2"/>
    <mergeCell ref="XQ2:XR2"/>
    <mergeCell ref="XS2:XT2"/>
    <mergeCell ref="WW2:WX2"/>
    <mergeCell ref="WY2:WZ2"/>
    <mergeCell ref="XA2:XB2"/>
    <mergeCell ref="XC2:XD2"/>
    <mergeCell ref="XE2:XF2"/>
    <mergeCell ref="XG2:XH2"/>
    <mergeCell ref="ABY2:ABZ2"/>
    <mergeCell ref="ACA2:ACB2"/>
    <mergeCell ref="ACC2:ACD2"/>
    <mergeCell ref="ACE2:ACF2"/>
    <mergeCell ref="ACG2:ACH2"/>
    <mergeCell ref="ACI2:ACJ2"/>
    <mergeCell ref="ABM2:ABN2"/>
    <mergeCell ref="ABO2:ABP2"/>
    <mergeCell ref="ABQ2:ABR2"/>
    <mergeCell ref="ABS2:ABT2"/>
    <mergeCell ref="ABU2:ABV2"/>
    <mergeCell ref="ABW2:ABX2"/>
    <mergeCell ref="ABA2:ABB2"/>
    <mergeCell ref="ABC2:ABD2"/>
    <mergeCell ref="ABE2:ABF2"/>
    <mergeCell ref="ABG2:ABH2"/>
    <mergeCell ref="ABI2:ABJ2"/>
    <mergeCell ref="ABK2:ABL2"/>
    <mergeCell ref="AAO2:AAP2"/>
    <mergeCell ref="AAQ2:AAR2"/>
    <mergeCell ref="AAS2:AAT2"/>
    <mergeCell ref="AAU2:AAV2"/>
    <mergeCell ref="AAW2:AAX2"/>
    <mergeCell ref="AAY2:AAZ2"/>
    <mergeCell ref="AAC2:AAD2"/>
    <mergeCell ref="AAE2:AAF2"/>
    <mergeCell ref="AAG2:AAH2"/>
    <mergeCell ref="AAI2:AAJ2"/>
    <mergeCell ref="AAK2:AAL2"/>
    <mergeCell ref="AAM2:AAN2"/>
    <mergeCell ref="ZQ2:ZR2"/>
    <mergeCell ref="ZS2:ZT2"/>
    <mergeCell ref="ZU2:ZV2"/>
    <mergeCell ref="ZW2:ZX2"/>
    <mergeCell ref="ZY2:ZZ2"/>
    <mergeCell ref="AAA2:AAB2"/>
    <mergeCell ref="AES2:AET2"/>
    <mergeCell ref="AEU2:AEV2"/>
    <mergeCell ref="AEW2:AEX2"/>
    <mergeCell ref="AEY2:AEZ2"/>
    <mergeCell ref="AFA2:AFB2"/>
    <mergeCell ref="AFC2:AFD2"/>
    <mergeCell ref="AEG2:AEH2"/>
    <mergeCell ref="AEI2:AEJ2"/>
    <mergeCell ref="AEK2:AEL2"/>
    <mergeCell ref="AEM2:AEN2"/>
    <mergeCell ref="AEO2:AEP2"/>
    <mergeCell ref="AEQ2:AER2"/>
    <mergeCell ref="ADU2:ADV2"/>
    <mergeCell ref="ADW2:ADX2"/>
    <mergeCell ref="ADY2:ADZ2"/>
    <mergeCell ref="AEA2:AEB2"/>
    <mergeCell ref="AEC2:AED2"/>
    <mergeCell ref="AEE2:AEF2"/>
    <mergeCell ref="ADI2:ADJ2"/>
    <mergeCell ref="ADK2:ADL2"/>
    <mergeCell ref="ADM2:ADN2"/>
    <mergeCell ref="ADO2:ADP2"/>
    <mergeCell ref="ADQ2:ADR2"/>
    <mergeCell ref="ADS2:ADT2"/>
    <mergeCell ref="ACW2:ACX2"/>
    <mergeCell ref="ACY2:ACZ2"/>
    <mergeCell ref="ADA2:ADB2"/>
    <mergeCell ref="ADC2:ADD2"/>
    <mergeCell ref="ADE2:ADF2"/>
    <mergeCell ref="ADG2:ADH2"/>
    <mergeCell ref="ACK2:ACL2"/>
    <mergeCell ref="ACM2:ACN2"/>
    <mergeCell ref="ACO2:ACP2"/>
    <mergeCell ref="ACQ2:ACR2"/>
    <mergeCell ref="ACS2:ACT2"/>
    <mergeCell ref="ACU2:ACV2"/>
    <mergeCell ref="AHM2:AHN2"/>
    <mergeCell ref="AHO2:AHP2"/>
    <mergeCell ref="AHQ2:AHR2"/>
    <mergeCell ref="AHS2:AHT2"/>
    <mergeCell ref="AHU2:AHV2"/>
    <mergeCell ref="AHW2:AHX2"/>
    <mergeCell ref="AHA2:AHB2"/>
    <mergeCell ref="AHC2:AHD2"/>
    <mergeCell ref="AHE2:AHF2"/>
    <mergeCell ref="AHG2:AHH2"/>
    <mergeCell ref="AHI2:AHJ2"/>
    <mergeCell ref="AHK2:AHL2"/>
    <mergeCell ref="AGO2:AGP2"/>
    <mergeCell ref="AGQ2:AGR2"/>
    <mergeCell ref="AGS2:AGT2"/>
    <mergeCell ref="AGU2:AGV2"/>
    <mergeCell ref="AGW2:AGX2"/>
    <mergeCell ref="AGY2:AGZ2"/>
    <mergeCell ref="AGC2:AGD2"/>
    <mergeCell ref="AGE2:AGF2"/>
    <mergeCell ref="AGG2:AGH2"/>
    <mergeCell ref="AGI2:AGJ2"/>
    <mergeCell ref="AGK2:AGL2"/>
    <mergeCell ref="AGM2:AGN2"/>
    <mergeCell ref="AFQ2:AFR2"/>
    <mergeCell ref="AFS2:AFT2"/>
    <mergeCell ref="AFU2:AFV2"/>
    <mergeCell ref="AFW2:AFX2"/>
    <mergeCell ref="AFY2:AFZ2"/>
    <mergeCell ref="AGA2:AGB2"/>
    <mergeCell ref="AFE2:AFF2"/>
    <mergeCell ref="AFG2:AFH2"/>
    <mergeCell ref="AFI2:AFJ2"/>
    <mergeCell ref="AFK2:AFL2"/>
    <mergeCell ref="AFM2:AFN2"/>
    <mergeCell ref="AFO2:AFP2"/>
    <mergeCell ref="AKG2:AKH2"/>
    <mergeCell ref="AKI2:AKJ2"/>
    <mergeCell ref="AKK2:AKL2"/>
    <mergeCell ref="AKM2:AKN2"/>
    <mergeCell ref="AKO2:AKP2"/>
    <mergeCell ref="AKQ2:AKR2"/>
    <mergeCell ref="AJU2:AJV2"/>
    <mergeCell ref="AJW2:AJX2"/>
    <mergeCell ref="AJY2:AJZ2"/>
    <mergeCell ref="AKA2:AKB2"/>
    <mergeCell ref="AKC2:AKD2"/>
    <mergeCell ref="AKE2:AKF2"/>
    <mergeCell ref="AJI2:AJJ2"/>
    <mergeCell ref="AJK2:AJL2"/>
    <mergeCell ref="AJM2:AJN2"/>
    <mergeCell ref="AJO2:AJP2"/>
    <mergeCell ref="AJQ2:AJR2"/>
    <mergeCell ref="AJS2:AJT2"/>
    <mergeCell ref="AIW2:AIX2"/>
    <mergeCell ref="AIY2:AIZ2"/>
    <mergeCell ref="AJA2:AJB2"/>
    <mergeCell ref="AJC2:AJD2"/>
    <mergeCell ref="AJE2:AJF2"/>
    <mergeCell ref="AJG2:AJH2"/>
    <mergeCell ref="AIK2:AIL2"/>
    <mergeCell ref="AIM2:AIN2"/>
    <mergeCell ref="AIO2:AIP2"/>
    <mergeCell ref="AIQ2:AIR2"/>
    <mergeCell ref="AIS2:AIT2"/>
    <mergeCell ref="AIU2:AIV2"/>
    <mergeCell ref="AHY2:AHZ2"/>
    <mergeCell ref="AIA2:AIB2"/>
    <mergeCell ref="AIC2:AID2"/>
    <mergeCell ref="AIE2:AIF2"/>
    <mergeCell ref="AIG2:AIH2"/>
    <mergeCell ref="AII2:AIJ2"/>
    <mergeCell ref="ANA2:ANB2"/>
    <mergeCell ref="ANC2:AND2"/>
    <mergeCell ref="ANE2:ANF2"/>
    <mergeCell ref="ANG2:ANH2"/>
    <mergeCell ref="ANI2:ANJ2"/>
    <mergeCell ref="ANK2:ANL2"/>
    <mergeCell ref="AMO2:AMP2"/>
    <mergeCell ref="AMQ2:AMR2"/>
    <mergeCell ref="AMS2:AMT2"/>
    <mergeCell ref="AMU2:AMV2"/>
    <mergeCell ref="AMW2:AMX2"/>
    <mergeCell ref="AMY2:AMZ2"/>
    <mergeCell ref="AMC2:AMD2"/>
    <mergeCell ref="AME2:AMF2"/>
    <mergeCell ref="AMG2:AMH2"/>
    <mergeCell ref="AMI2:AMJ2"/>
    <mergeCell ref="AMK2:AML2"/>
    <mergeCell ref="AMM2:AMN2"/>
    <mergeCell ref="ALQ2:ALR2"/>
    <mergeCell ref="ALS2:ALT2"/>
    <mergeCell ref="ALU2:ALV2"/>
    <mergeCell ref="ALW2:ALX2"/>
    <mergeCell ref="ALY2:ALZ2"/>
    <mergeCell ref="AMA2:AMB2"/>
    <mergeCell ref="ALE2:ALF2"/>
    <mergeCell ref="ALG2:ALH2"/>
    <mergeCell ref="ALI2:ALJ2"/>
    <mergeCell ref="ALK2:ALL2"/>
    <mergeCell ref="ALM2:ALN2"/>
    <mergeCell ref="ALO2:ALP2"/>
    <mergeCell ref="AKS2:AKT2"/>
    <mergeCell ref="AKU2:AKV2"/>
    <mergeCell ref="AKW2:AKX2"/>
    <mergeCell ref="AKY2:AKZ2"/>
    <mergeCell ref="ALA2:ALB2"/>
    <mergeCell ref="ALC2:ALD2"/>
    <mergeCell ref="APU2:APV2"/>
    <mergeCell ref="APW2:APX2"/>
    <mergeCell ref="APY2:APZ2"/>
    <mergeCell ref="AQA2:AQB2"/>
    <mergeCell ref="AQC2:AQD2"/>
    <mergeCell ref="AQE2:AQF2"/>
    <mergeCell ref="API2:APJ2"/>
    <mergeCell ref="APK2:APL2"/>
    <mergeCell ref="APM2:APN2"/>
    <mergeCell ref="APO2:APP2"/>
    <mergeCell ref="APQ2:APR2"/>
    <mergeCell ref="APS2:APT2"/>
    <mergeCell ref="AOW2:AOX2"/>
    <mergeCell ref="AOY2:AOZ2"/>
    <mergeCell ref="APA2:APB2"/>
    <mergeCell ref="APC2:APD2"/>
    <mergeCell ref="APE2:APF2"/>
    <mergeCell ref="APG2:APH2"/>
    <mergeCell ref="AOK2:AOL2"/>
    <mergeCell ref="AOM2:AON2"/>
    <mergeCell ref="AOO2:AOP2"/>
    <mergeCell ref="AOQ2:AOR2"/>
    <mergeCell ref="AOS2:AOT2"/>
    <mergeCell ref="AOU2:AOV2"/>
    <mergeCell ref="ANY2:ANZ2"/>
    <mergeCell ref="AOA2:AOB2"/>
    <mergeCell ref="AOC2:AOD2"/>
    <mergeCell ref="AOE2:AOF2"/>
    <mergeCell ref="AOG2:AOH2"/>
    <mergeCell ref="AOI2:AOJ2"/>
    <mergeCell ref="ANM2:ANN2"/>
    <mergeCell ref="ANO2:ANP2"/>
    <mergeCell ref="ANQ2:ANR2"/>
    <mergeCell ref="ANS2:ANT2"/>
    <mergeCell ref="ANU2:ANV2"/>
    <mergeCell ref="ANW2:ANX2"/>
    <mergeCell ref="ASO2:ASP2"/>
    <mergeCell ref="ASQ2:ASR2"/>
    <mergeCell ref="ASS2:AST2"/>
    <mergeCell ref="ASU2:ASV2"/>
    <mergeCell ref="ASW2:ASX2"/>
    <mergeCell ref="ASY2:ASZ2"/>
    <mergeCell ref="ASC2:ASD2"/>
    <mergeCell ref="ASE2:ASF2"/>
    <mergeCell ref="ASG2:ASH2"/>
    <mergeCell ref="ASI2:ASJ2"/>
    <mergeCell ref="ASK2:ASL2"/>
    <mergeCell ref="ASM2:ASN2"/>
    <mergeCell ref="ARQ2:ARR2"/>
    <mergeCell ref="ARS2:ART2"/>
    <mergeCell ref="ARU2:ARV2"/>
    <mergeCell ref="ARW2:ARX2"/>
    <mergeCell ref="ARY2:ARZ2"/>
    <mergeCell ref="ASA2:ASB2"/>
    <mergeCell ref="ARE2:ARF2"/>
    <mergeCell ref="ARG2:ARH2"/>
    <mergeCell ref="ARI2:ARJ2"/>
    <mergeCell ref="ARK2:ARL2"/>
    <mergeCell ref="ARM2:ARN2"/>
    <mergeCell ref="ARO2:ARP2"/>
    <mergeCell ref="AQS2:AQT2"/>
    <mergeCell ref="AQU2:AQV2"/>
    <mergeCell ref="AQW2:AQX2"/>
    <mergeCell ref="AQY2:AQZ2"/>
    <mergeCell ref="ARA2:ARB2"/>
    <mergeCell ref="ARC2:ARD2"/>
    <mergeCell ref="AQG2:AQH2"/>
    <mergeCell ref="AQI2:AQJ2"/>
    <mergeCell ref="AQK2:AQL2"/>
    <mergeCell ref="AQM2:AQN2"/>
    <mergeCell ref="AQO2:AQP2"/>
    <mergeCell ref="AQQ2:AQR2"/>
    <mergeCell ref="AVI2:AVJ2"/>
    <mergeCell ref="AVK2:AVL2"/>
    <mergeCell ref="AVM2:AVN2"/>
    <mergeCell ref="AVO2:AVP2"/>
    <mergeCell ref="AVQ2:AVR2"/>
    <mergeCell ref="AVS2:AVT2"/>
    <mergeCell ref="AUW2:AUX2"/>
    <mergeCell ref="AUY2:AUZ2"/>
    <mergeCell ref="AVA2:AVB2"/>
    <mergeCell ref="AVC2:AVD2"/>
    <mergeCell ref="AVE2:AVF2"/>
    <mergeCell ref="AVG2:AVH2"/>
    <mergeCell ref="AUK2:AUL2"/>
    <mergeCell ref="AUM2:AUN2"/>
    <mergeCell ref="AUO2:AUP2"/>
    <mergeCell ref="AUQ2:AUR2"/>
    <mergeCell ref="AUS2:AUT2"/>
    <mergeCell ref="AUU2:AUV2"/>
    <mergeCell ref="ATY2:ATZ2"/>
    <mergeCell ref="AUA2:AUB2"/>
    <mergeCell ref="AUC2:AUD2"/>
    <mergeCell ref="AUE2:AUF2"/>
    <mergeCell ref="AUG2:AUH2"/>
    <mergeCell ref="AUI2:AUJ2"/>
    <mergeCell ref="ATM2:ATN2"/>
    <mergeCell ref="ATO2:ATP2"/>
    <mergeCell ref="ATQ2:ATR2"/>
    <mergeCell ref="ATS2:ATT2"/>
    <mergeCell ref="ATU2:ATV2"/>
    <mergeCell ref="ATW2:ATX2"/>
    <mergeCell ref="ATA2:ATB2"/>
    <mergeCell ref="ATC2:ATD2"/>
    <mergeCell ref="ATE2:ATF2"/>
    <mergeCell ref="ATG2:ATH2"/>
    <mergeCell ref="ATI2:ATJ2"/>
    <mergeCell ref="ATK2:ATL2"/>
    <mergeCell ref="AYC2:AYD2"/>
    <mergeCell ref="AYE2:AYF2"/>
    <mergeCell ref="AYG2:AYH2"/>
    <mergeCell ref="AYI2:AYJ2"/>
    <mergeCell ref="AYK2:AYL2"/>
    <mergeCell ref="AYM2:AYN2"/>
    <mergeCell ref="AXQ2:AXR2"/>
    <mergeCell ref="AXS2:AXT2"/>
    <mergeCell ref="AXU2:AXV2"/>
    <mergeCell ref="AXW2:AXX2"/>
    <mergeCell ref="AXY2:AXZ2"/>
    <mergeCell ref="AYA2:AYB2"/>
    <mergeCell ref="AXE2:AXF2"/>
    <mergeCell ref="AXG2:AXH2"/>
    <mergeCell ref="AXI2:AXJ2"/>
    <mergeCell ref="AXK2:AXL2"/>
    <mergeCell ref="AXM2:AXN2"/>
    <mergeCell ref="AXO2:AXP2"/>
    <mergeCell ref="AWS2:AWT2"/>
    <mergeCell ref="AWU2:AWV2"/>
    <mergeCell ref="AWW2:AWX2"/>
    <mergeCell ref="AWY2:AWZ2"/>
    <mergeCell ref="AXA2:AXB2"/>
    <mergeCell ref="AXC2:AXD2"/>
    <mergeCell ref="AWG2:AWH2"/>
    <mergeCell ref="AWI2:AWJ2"/>
    <mergeCell ref="AWK2:AWL2"/>
    <mergeCell ref="AWM2:AWN2"/>
    <mergeCell ref="AWO2:AWP2"/>
    <mergeCell ref="AWQ2:AWR2"/>
    <mergeCell ref="AVU2:AVV2"/>
    <mergeCell ref="AVW2:AVX2"/>
    <mergeCell ref="AVY2:AVZ2"/>
    <mergeCell ref="AWA2:AWB2"/>
    <mergeCell ref="AWC2:AWD2"/>
    <mergeCell ref="AWE2:AWF2"/>
    <mergeCell ref="BAW2:BAX2"/>
    <mergeCell ref="BAY2:BAZ2"/>
    <mergeCell ref="BBA2:BBB2"/>
    <mergeCell ref="BBC2:BBD2"/>
    <mergeCell ref="BBE2:BBF2"/>
    <mergeCell ref="BBG2:BBH2"/>
    <mergeCell ref="BAK2:BAL2"/>
    <mergeCell ref="BAM2:BAN2"/>
    <mergeCell ref="BAO2:BAP2"/>
    <mergeCell ref="BAQ2:BAR2"/>
    <mergeCell ref="BAS2:BAT2"/>
    <mergeCell ref="BAU2:BAV2"/>
    <mergeCell ref="AZY2:AZZ2"/>
    <mergeCell ref="BAA2:BAB2"/>
    <mergeCell ref="BAC2:BAD2"/>
    <mergeCell ref="BAE2:BAF2"/>
    <mergeCell ref="BAG2:BAH2"/>
    <mergeCell ref="BAI2:BAJ2"/>
    <mergeCell ref="AZM2:AZN2"/>
    <mergeCell ref="AZO2:AZP2"/>
    <mergeCell ref="AZQ2:AZR2"/>
    <mergeCell ref="AZS2:AZT2"/>
    <mergeCell ref="AZU2:AZV2"/>
    <mergeCell ref="AZW2:AZX2"/>
    <mergeCell ref="AZA2:AZB2"/>
    <mergeCell ref="AZC2:AZD2"/>
    <mergeCell ref="AZE2:AZF2"/>
    <mergeCell ref="AZG2:AZH2"/>
    <mergeCell ref="AZI2:AZJ2"/>
    <mergeCell ref="AZK2:AZL2"/>
    <mergeCell ref="AYO2:AYP2"/>
    <mergeCell ref="AYQ2:AYR2"/>
    <mergeCell ref="AYS2:AYT2"/>
    <mergeCell ref="AYU2:AYV2"/>
    <mergeCell ref="AYW2:AYX2"/>
    <mergeCell ref="AYY2:AYZ2"/>
    <mergeCell ref="BDQ2:BDR2"/>
    <mergeCell ref="BDS2:BDT2"/>
    <mergeCell ref="BDU2:BDV2"/>
    <mergeCell ref="BDW2:BDX2"/>
    <mergeCell ref="BDY2:BDZ2"/>
    <mergeCell ref="BEA2:BEB2"/>
    <mergeCell ref="BDE2:BDF2"/>
    <mergeCell ref="BDG2:BDH2"/>
    <mergeCell ref="BDI2:BDJ2"/>
    <mergeCell ref="BDK2:BDL2"/>
    <mergeCell ref="BDM2:BDN2"/>
    <mergeCell ref="BDO2:BDP2"/>
    <mergeCell ref="BCS2:BCT2"/>
    <mergeCell ref="BCU2:BCV2"/>
    <mergeCell ref="BCW2:BCX2"/>
    <mergeCell ref="BCY2:BCZ2"/>
    <mergeCell ref="BDA2:BDB2"/>
    <mergeCell ref="BDC2:BDD2"/>
    <mergeCell ref="BCG2:BCH2"/>
    <mergeCell ref="BCI2:BCJ2"/>
    <mergeCell ref="BCK2:BCL2"/>
    <mergeCell ref="BCM2:BCN2"/>
    <mergeCell ref="BCO2:BCP2"/>
    <mergeCell ref="BCQ2:BCR2"/>
    <mergeCell ref="BBU2:BBV2"/>
    <mergeCell ref="BBW2:BBX2"/>
    <mergeCell ref="BBY2:BBZ2"/>
    <mergeCell ref="BCA2:BCB2"/>
    <mergeCell ref="BCC2:BCD2"/>
    <mergeCell ref="BCE2:BCF2"/>
    <mergeCell ref="BBI2:BBJ2"/>
    <mergeCell ref="BBK2:BBL2"/>
    <mergeCell ref="BBM2:BBN2"/>
    <mergeCell ref="BBO2:BBP2"/>
    <mergeCell ref="BBQ2:BBR2"/>
    <mergeCell ref="BBS2:BBT2"/>
    <mergeCell ref="BGK2:BGL2"/>
    <mergeCell ref="BGM2:BGN2"/>
    <mergeCell ref="BGO2:BGP2"/>
    <mergeCell ref="BGQ2:BGR2"/>
    <mergeCell ref="BGS2:BGT2"/>
    <mergeCell ref="BGU2:BGV2"/>
    <mergeCell ref="BFY2:BFZ2"/>
    <mergeCell ref="BGA2:BGB2"/>
    <mergeCell ref="BGC2:BGD2"/>
    <mergeCell ref="BGE2:BGF2"/>
    <mergeCell ref="BGG2:BGH2"/>
    <mergeCell ref="BGI2:BGJ2"/>
    <mergeCell ref="BFM2:BFN2"/>
    <mergeCell ref="BFO2:BFP2"/>
    <mergeCell ref="BFQ2:BFR2"/>
    <mergeCell ref="BFS2:BFT2"/>
    <mergeCell ref="BFU2:BFV2"/>
    <mergeCell ref="BFW2:BFX2"/>
    <mergeCell ref="BFA2:BFB2"/>
    <mergeCell ref="BFC2:BFD2"/>
    <mergeCell ref="BFE2:BFF2"/>
    <mergeCell ref="BFG2:BFH2"/>
    <mergeCell ref="BFI2:BFJ2"/>
    <mergeCell ref="BFK2:BFL2"/>
    <mergeCell ref="BEO2:BEP2"/>
    <mergeCell ref="BEQ2:BER2"/>
    <mergeCell ref="BES2:BET2"/>
    <mergeCell ref="BEU2:BEV2"/>
    <mergeCell ref="BEW2:BEX2"/>
    <mergeCell ref="BEY2:BEZ2"/>
    <mergeCell ref="BEC2:BED2"/>
    <mergeCell ref="BEE2:BEF2"/>
    <mergeCell ref="BEG2:BEH2"/>
    <mergeCell ref="BEI2:BEJ2"/>
    <mergeCell ref="BEK2:BEL2"/>
    <mergeCell ref="BEM2:BEN2"/>
    <mergeCell ref="BJE2:BJF2"/>
    <mergeCell ref="BJG2:BJH2"/>
    <mergeCell ref="BJI2:BJJ2"/>
    <mergeCell ref="BJK2:BJL2"/>
    <mergeCell ref="BJM2:BJN2"/>
    <mergeCell ref="BJO2:BJP2"/>
    <mergeCell ref="BIS2:BIT2"/>
    <mergeCell ref="BIU2:BIV2"/>
    <mergeCell ref="BIW2:BIX2"/>
    <mergeCell ref="BIY2:BIZ2"/>
    <mergeCell ref="BJA2:BJB2"/>
    <mergeCell ref="BJC2:BJD2"/>
    <mergeCell ref="BIG2:BIH2"/>
    <mergeCell ref="BII2:BIJ2"/>
    <mergeCell ref="BIK2:BIL2"/>
    <mergeCell ref="BIM2:BIN2"/>
    <mergeCell ref="BIO2:BIP2"/>
    <mergeCell ref="BIQ2:BIR2"/>
    <mergeCell ref="BHU2:BHV2"/>
    <mergeCell ref="BHW2:BHX2"/>
    <mergeCell ref="BHY2:BHZ2"/>
    <mergeCell ref="BIA2:BIB2"/>
    <mergeCell ref="BIC2:BID2"/>
    <mergeCell ref="BIE2:BIF2"/>
    <mergeCell ref="BHI2:BHJ2"/>
    <mergeCell ref="BHK2:BHL2"/>
    <mergeCell ref="BHM2:BHN2"/>
    <mergeCell ref="BHO2:BHP2"/>
    <mergeCell ref="BHQ2:BHR2"/>
    <mergeCell ref="BHS2:BHT2"/>
    <mergeCell ref="BGW2:BGX2"/>
    <mergeCell ref="BGY2:BGZ2"/>
    <mergeCell ref="BHA2:BHB2"/>
    <mergeCell ref="BHC2:BHD2"/>
    <mergeCell ref="BHE2:BHF2"/>
    <mergeCell ref="BHG2:BHH2"/>
    <mergeCell ref="BLY2:BLZ2"/>
    <mergeCell ref="BMA2:BMB2"/>
    <mergeCell ref="BMC2:BMD2"/>
    <mergeCell ref="BME2:BMF2"/>
    <mergeCell ref="BMG2:BMH2"/>
    <mergeCell ref="BMI2:BMJ2"/>
    <mergeCell ref="BLM2:BLN2"/>
    <mergeCell ref="BLO2:BLP2"/>
    <mergeCell ref="BLQ2:BLR2"/>
    <mergeCell ref="BLS2:BLT2"/>
    <mergeCell ref="BLU2:BLV2"/>
    <mergeCell ref="BLW2:BLX2"/>
    <mergeCell ref="BLA2:BLB2"/>
    <mergeCell ref="BLC2:BLD2"/>
    <mergeCell ref="BLE2:BLF2"/>
    <mergeCell ref="BLG2:BLH2"/>
    <mergeCell ref="BLI2:BLJ2"/>
    <mergeCell ref="BLK2:BLL2"/>
    <mergeCell ref="BKO2:BKP2"/>
    <mergeCell ref="BKQ2:BKR2"/>
    <mergeCell ref="BKS2:BKT2"/>
    <mergeCell ref="BKU2:BKV2"/>
    <mergeCell ref="BKW2:BKX2"/>
    <mergeCell ref="BKY2:BKZ2"/>
    <mergeCell ref="BKC2:BKD2"/>
    <mergeCell ref="BKE2:BKF2"/>
    <mergeCell ref="BKG2:BKH2"/>
    <mergeCell ref="BKI2:BKJ2"/>
    <mergeCell ref="BKK2:BKL2"/>
    <mergeCell ref="BKM2:BKN2"/>
    <mergeCell ref="BJQ2:BJR2"/>
    <mergeCell ref="BJS2:BJT2"/>
    <mergeCell ref="BJU2:BJV2"/>
    <mergeCell ref="BJW2:BJX2"/>
    <mergeCell ref="BJY2:BJZ2"/>
    <mergeCell ref="BKA2:BKB2"/>
    <mergeCell ref="BOS2:BOT2"/>
    <mergeCell ref="BOU2:BOV2"/>
    <mergeCell ref="BOW2:BOX2"/>
    <mergeCell ref="BOY2:BOZ2"/>
    <mergeCell ref="BPA2:BPB2"/>
    <mergeCell ref="BPC2:BPD2"/>
    <mergeCell ref="BOG2:BOH2"/>
    <mergeCell ref="BOI2:BOJ2"/>
    <mergeCell ref="BOK2:BOL2"/>
    <mergeCell ref="BOM2:BON2"/>
    <mergeCell ref="BOO2:BOP2"/>
    <mergeCell ref="BOQ2:BOR2"/>
    <mergeCell ref="BNU2:BNV2"/>
    <mergeCell ref="BNW2:BNX2"/>
    <mergeCell ref="BNY2:BNZ2"/>
    <mergeCell ref="BOA2:BOB2"/>
    <mergeCell ref="BOC2:BOD2"/>
    <mergeCell ref="BOE2:BOF2"/>
    <mergeCell ref="BNI2:BNJ2"/>
    <mergeCell ref="BNK2:BNL2"/>
    <mergeCell ref="BNM2:BNN2"/>
    <mergeCell ref="BNO2:BNP2"/>
    <mergeCell ref="BNQ2:BNR2"/>
    <mergeCell ref="BNS2:BNT2"/>
    <mergeCell ref="BMW2:BMX2"/>
    <mergeCell ref="BMY2:BMZ2"/>
    <mergeCell ref="BNA2:BNB2"/>
    <mergeCell ref="BNC2:BND2"/>
    <mergeCell ref="BNE2:BNF2"/>
    <mergeCell ref="BNG2:BNH2"/>
    <mergeCell ref="BMK2:BML2"/>
    <mergeCell ref="BMM2:BMN2"/>
    <mergeCell ref="BMO2:BMP2"/>
    <mergeCell ref="BMQ2:BMR2"/>
    <mergeCell ref="BMS2:BMT2"/>
    <mergeCell ref="BMU2:BMV2"/>
    <mergeCell ref="BRM2:BRN2"/>
    <mergeCell ref="BRO2:BRP2"/>
    <mergeCell ref="BRQ2:BRR2"/>
    <mergeCell ref="BRS2:BRT2"/>
    <mergeCell ref="BRU2:BRV2"/>
    <mergeCell ref="BRW2:BRX2"/>
    <mergeCell ref="BRA2:BRB2"/>
    <mergeCell ref="BRC2:BRD2"/>
    <mergeCell ref="BRE2:BRF2"/>
    <mergeCell ref="BRG2:BRH2"/>
    <mergeCell ref="BRI2:BRJ2"/>
    <mergeCell ref="BRK2:BRL2"/>
    <mergeCell ref="BQO2:BQP2"/>
    <mergeCell ref="BQQ2:BQR2"/>
    <mergeCell ref="BQS2:BQT2"/>
    <mergeCell ref="BQU2:BQV2"/>
    <mergeCell ref="BQW2:BQX2"/>
    <mergeCell ref="BQY2:BQZ2"/>
    <mergeCell ref="BQC2:BQD2"/>
    <mergeCell ref="BQE2:BQF2"/>
    <mergeCell ref="BQG2:BQH2"/>
    <mergeCell ref="BQI2:BQJ2"/>
    <mergeCell ref="BQK2:BQL2"/>
    <mergeCell ref="BQM2:BQN2"/>
    <mergeCell ref="BPQ2:BPR2"/>
    <mergeCell ref="BPS2:BPT2"/>
    <mergeCell ref="BPU2:BPV2"/>
    <mergeCell ref="BPW2:BPX2"/>
    <mergeCell ref="BPY2:BPZ2"/>
    <mergeCell ref="BQA2:BQB2"/>
    <mergeCell ref="BPE2:BPF2"/>
    <mergeCell ref="BPG2:BPH2"/>
    <mergeCell ref="BPI2:BPJ2"/>
    <mergeCell ref="BPK2:BPL2"/>
    <mergeCell ref="BPM2:BPN2"/>
    <mergeCell ref="BPO2:BPP2"/>
    <mergeCell ref="BUG2:BUH2"/>
    <mergeCell ref="BUI2:BUJ2"/>
    <mergeCell ref="BUK2:BUL2"/>
    <mergeCell ref="BUM2:BUN2"/>
    <mergeCell ref="BUO2:BUP2"/>
    <mergeCell ref="BUQ2:BUR2"/>
    <mergeCell ref="BTU2:BTV2"/>
    <mergeCell ref="BTW2:BTX2"/>
    <mergeCell ref="BTY2:BTZ2"/>
    <mergeCell ref="BUA2:BUB2"/>
    <mergeCell ref="BUC2:BUD2"/>
    <mergeCell ref="BUE2:BUF2"/>
    <mergeCell ref="BTI2:BTJ2"/>
    <mergeCell ref="BTK2:BTL2"/>
    <mergeCell ref="BTM2:BTN2"/>
    <mergeCell ref="BTO2:BTP2"/>
    <mergeCell ref="BTQ2:BTR2"/>
    <mergeCell ref="BTS2:BTT2"/>
    <mergeCell ref="BSW2:BSX2"/>
    <mergeCell ref="BSY2:BSZ2"/>
    <mergeCell ref="BTA2:BTB2"/>
    <mergeCell ref="BTC2:BTD2"/>
    <mergeCell ref="BTE2:BTF2"/>
    <mergeCell ref="BTG2:BTH2"/>
    <mergeCell ref="BSK2:BSL2"/>
    <mergeCell ref="BSM2:BSN2"/>
    <mergeCell ref="BSO2:BSP2"/>
    <mergeCell ref="BSQ2:BSR2"/>
    <mergeCell ref="BSS2:BST2"/>
    <mergeCell ref="BSU2:BSV2"/>
    <mergeCell ref="BRY2:BRZ2"/>
    <mergeCell ref="BSA2:BSB2"/>
    <mergeCell ref="BSC2:BSD2"/>
    <mergeCell ref="BSE2:BSF2"/>
    <mergeCell ref="BSG2:BSH2"/>
    <mergeCell ref="BSI2:BSJ2"/>
    <mergeCell ref="BXA2:BXB2"/>
    <mergeCell ref="BXC2:BXD2"/>
    <mergeCell ref="BXE2:BXF2"/>
    <mergeCell ref="BXG2:BXH2"/>
    <mergeCell ref="BXI2:BXJ2"/>
    <mergeCell ref="BXK2:BXL2"/>
    <mergeCell ref="BWO2:BWP2"/>
    <mergeCell ref="BWQ2:BWR2"/>
    <mergeCell ref="BWS2:BWT2"/>
    <mergeCell ref="BWU2:BWV2"/>
    <mergeCell ref="BWW2:BWX2"/>
    <mergeCell ref="BWY2:BWZ2"/>
    <mergeCell ref="BWC2:BWD2"/>
    <mergeCell ref="BWE2:BWF2"/>
    <mergeCell ref="BWG2:BWH2"/>
    <mergeCell ref="BWI2:BWJ2"/>
    <mergeCell ref="BWK2:BWL2"/>
    <mergeCell ref="BWM2:BWN2"/>
    <mergeCell ref="BVQ2:BVR2"/>
    <mergeCell ref="BVS2:BVT2"/>
    <mergeCell ref="BVU2:BVV2"/>
    <mergeCell ref="BVW2:BVX2"/>
    <mergeCell ref="BVY2:BVZ2"/>
    <mergeCell ref="BWA2:BWB2"/>
    <mergeCell ref="BVE2:BVF2"/>
    <mergeCell ref="BVG2:BVH2"/>
    <mergeCell ref="BVI2:BVJ2"/>
    <mergeCell ref="BVK2:BVL2"/>
    <mergeCell ref="BVM2:BVN2"/>
    <mergeCell ref="BVO2:BVP2"/>
    <mergeCell ref="BUS2:BUT2"/>
    <mergeCell ref="BUU2:BUV2"/>
    <mergeCell ref="BUW2:BUX2"/>
    <mergeCell ref="BUY2:BUZ2"/>
    <mergeCell ref="BVA2:BVB2"/>
    <mergeCell ref="BVC2:BVD2"/>
    <mergeCell ref="BZU2:BZV2"/>
    <mergeCell ref="BZW2:BZX2"/>
    <mergeCell ref="BZY2:BZZ2"/>
    <mergeCell ref="CAA2:CAB2"/>
    <mergeCell ref="CAC2:CAD2"/>
    <mergeCell ref="CAE2:CAF2"/>
    <mergeCell ref="BZI2:BZJ2"/>
    <mergeCell ref="BZK2:BZL2"/>
    <mergeCell ref="BZM2:BZN2"/>
    <mergeCell ref="BZO2:BZP2"/>
    <mergeCell ref="BZQ2:BZR2"/>
    <mergeCell ref="BZS2:BZT2"/>
    <mergeCell ref="BYW2:BYX2"/>
    <mergeCell ref="BYY2:BYZ2"/>
    <mergeCell ref="BZA2:BZB2"/>
    <mergeCell ref="BZC2:BZD2"/>
    <mergeCell ref="BZE2:BZF2"/>
    <mergeCell ref="BZG2:BZH2"/>
    <mergeCell ref="BYK2:BYL2"/>
    <mergeCell ref="BYM2:BYN2"/>
    <mergeCell ref="BYO2:BYP2"/>
    <mergeCell ref="BYQ2:BYR2"/>
    <mergeCell ref="BYS2:BYT2"/>
    <mergeCell ref="BYU2:BYV2"/>
    <mergeCell ref="BXY2:BXZ2"/>
    <mergeCell ref="BYA2:BYB2"/>
    <mergeCell ref="BYC2:BYD2"/>
    <mergeCell ref="BYE2:BYF2"/>
    <mergeCell ref="BYG2:BYH2"/>
    <mergeCell ref="BYI2:BYJ2"/>
    <mergeCell ref="BXM2:BXN2"/>
    <mergeCell ref="BXO2:BXP2"/>
    <mergeCell ref="BXQ2:BXR2"/>
    <mergeCell ref="BXS2:BXT2"/>
    <mergeCell ref="BXU2:BXV2"/>
    <mergeCell ref="BXW2:BXX2"/>
    <mergeCell ref="CCO2:CCP2"/>
    <mergeCell ref="CCQ2:CCR2"/>
    <mergeCell ref="CCS2:CCT2"/>
    <mergeCell ref="CCU2:CCV2"/>
    <mergeCell ref="CCW2:CCX2"/>
    <mergeCell ref="CCY2:CCZ2"/>
    <mergeCell ref="CCC2:CCD2"/>
    <mergeCell ref="CCE2:CCF2"/>
    <mergeCell ref="CCG2:CCH2"/>
    <mergeCell ref="CCI2:CCJ2"/>
    <mergeCell ref="CCK2:CCL2"/>
    <mergeCell ref="CCM2:CCN2"/>
    <mergeCell ref="CBQ2:CBR2"/>
    <mergeCell ref="CBS2:CBT2"/>
    <mergeCell ref="CBU2:CBV2"/>
    <mergeCell ref="CBW2:CBX2"/>
    <mergeCell ref="CBY2:CBZ2"/>
    <mergeCell ref="CCA2:CCB2"/>
    <mergeCell ref="CBE2:CBF2"/>
    <mergeCell ref="CBG2:CBH2"/>
    <mergeCell ref="CBI2:CBJ2"/>
    <mergeCell ref="CBK2:CBL2"/>
    <mergeCell ref="CBM2:CBN2"/>
    <mergeCell ref="CBO2:CBP2"/>
    <mergeCell ref="CAS2:CAT2"/>
    <mergeCell ref="CAU2:CAV2"/>
    <mergeCell ref="CAW2:CAX2"/>
    <mergeCell ref="CAY2:CAZ2"/>
    <mergeCell ref="CBA2:CBB2"/>
    <mergeCell ref="CBC2:CBD2"/>
    <mergeCell ref="CAG2:CAH2"/>
    <mergeCell ref="CAI2:CAJ2"/>
    <mergeCell ref="CAK2:CAL2"/>
    <mergeCell ref="CAM2:CAN2"/>
    <mergeCell ref="CAO2:CAP2"/>
    <mergeCell ref="CAQ2:CAR2"/>
    <mergeCell ref="CFI2:CFJ2"/>
    <mergeCell ref="CFK2:CFL2"/>
    <mergeCell ref="CFM2:CFN2"/>
    <mergeCell ref="CFO2:CFP2"/>
    <mergeCell ref="CFQ2:CFR2"/>
    <mergeCell ref="CFS2:CFT2"/>
    <mergeCell ref="CEW2:CEX2"/>
    <mergeCell ref="CEY2:CEZ2"/>
    <mergeCell ref="CFA2:CFB2"/>
    <mergeCell ref="CFC2:CFD2"/>
    <mergeCell ref="CFE2:CFF2"/>
    <mergeCell ref="CFG2:CFH2"/>
    <mergeCell ref="CEK2:CEL2"/>
    <mergeCell ref="CEM2:CEN2"/>
    <mergeCell ref="CEO2:CEP2"/>
    <mergeCell ref="CEQ2:CER2"/>
    <mergeCell ref="CES2:CET2"/>
    <mergeCell ref="CEU2:CEV2"/>
    <mergeCell ref="CDY2:CDZ2"/>
    <mergeCell ref="CEA2:CEB2"/>
    <mergeCell ref="CEC2:CED2"/>
    <mergeCell ref="CEE2:CEF2"/>
    <mergeCell ref="CEG2:CEH2"/>
    <mergeCell ref="CEI2:CEJ2"/>
    <mergeCell ref="CDM2:CDN2"/>
    <mergeCell ref="CDO2:CDP2"/>
    <mergeCell ref="CDQ2:CDR2"/>
    <mergeCell ref="CDS2:CDT2"/>
    <mergeCell ref="CDU2:CDV2"/>
    <mergeCell ref="CDW2:CDX2"/>
    <mergeCell ref="CDA2:CDB2"/>
    <mergeCell ref="CDC2:CDD2"/>
    <mergeCell ref="CDE2:CDF2"/>
    <mergeCell ref="CDG2:CDH2"/>
    <mergeCell ref="CDI2:CDJ2"/>
    <mergeCell ref="CDK2:CDL2"/>
    <mergeCell ref="CIC2:CID2"/>
    <mergeCell ref="CIE2:CIF2"/>
    <mergeCell ref="CIG2:CIH2"/>
    <mergeCell ref="CII2:CIJ2"/>
    <mergeCell ref="CIK2:CIL2"/>
    <mergeCell ref="CIM2:CIN2"/>
    <mergeCell ref="CHQ2:CHR2"/>
    <mergeCell ref="CHS2:CHT2"/>
    <mergeCell ref="CHU2:CHV2"/>
    <mergeCell ref="CHW2:CHX2"/>
    <mergeCell ref="CHY2:CHZ2"/>
    <mergeCell ref="CIA2:CIB2"/>
    <mergeCell ref="CHE2:CHF2"/>
    <mergeCell ref="CHG2:CHH2"/>
    <mergeCell ref="CHI2:CHJ2"/>
    <mergeCell ref="CHK2:CHL2"/>
    <mergeCell ref="CHM2:CHN2"/>
    <mergeCell ref="CHO2:CHP2"/>
    <mergeCell ref="CGS2:CGT2"/>
    <mergeCell ref="CGU2:CGV2"/>
    <mergeCell ref="CGW2:CGX2"/>
    <mergeCell ref="CGY2:CGZ2"/>
    <mergeCell ref="CHA2:CHB2"/>
    <mergeCell ref="CHC2:CHD2"/>
    <mergeCell ref="CGG2:CGH2"/>
    <mergeCell ref="CGI2:CGJ2"/>
    <mergeCell ref="CGK2:CGL2"/>
    <mergeCell ref="CGM2:CGN2"/>
    <mergeCell ref="CGO2:CGP2"/>
    <mergeCell ref="CGQ2:CGR2"/>
    <mergeCell ref="CFU2:CFV2"/>
    <mergeCell ref="CFW2:CFX2"/>
    <mergeCell ref="CFY2:CFZ2"/>
    <mergeCell ref="CGA2:CGB2"/>
    <mergeCell ref="CGC2:CGD2"/>
    <mergeCell ref="CGE2:CGF2"/>
    <mergeCell ref="CKW2:CKX2"/>
    <mergeCell ref="CKY2:CKZ2"/>
    <mergeCell ref="CLA2:CLB2"/>
    <mergeCell ref="CLC2:CLD2"/>
    <mergeCell ref="CLE2:CLF2"/>
    <mergeCell ref="CLG2:CLH2"/>
    <mergeCell ref="CKK2:CKL2"/>
    <mergeCell ref="CKM2:CKN2"/>
    <mergeCell ref="CKO2:CKP2"/>
    <mergeCell ref="CKQ2:CKR2"/>
    <mergeCell ref="CKS2:CKT2"/>
    <mergeCell ref="CKU2:CKV2"/>
    <mergeCell ref="CJY2:CJZ2"/>
    <mergeCell ref="CKA2:CKB2"/>
    <mergeCell ref="CKC2:CKD2"/>
    <mergeCell ref="CKE2:CKF2"/>
    <mergeCell ref="CKG2:CKH2"/>
    <mergeCell ref="CKI2:CKJ2"/>
    <mergeCell ref="CJM2:CJN2"/>
    <mergeCell ref="CJO2:CJP2"/>
    <mergeCell ref="CJQ2:CJR2"/>
    <mergeCell ref="CJS2:CJT2"/>
    <mergeCell ref="CJU2:CJV2"/>
    <mergeCell ref="CJW2:CJX2"/>
    <mergeCell ref="CJA2:CJB2"/>
    <mergeCell ref="CJC2:CJD2"/>
    <mergeCell ref="CJE2:CJF2"/>
    <mergeCell ref="CJG2:CJH2"/>
    <mergeCell ref="CJI2:CJJ2"/>
    <mergeCell ref="CJK2:CJL2"/>
    <mergeCell ref="CIO2:CIP2"/>
    <mergeCell ref="CIQ2:CIR2"/>
    <mergeCell ref="CIS2:CIT2"/>
    <mergeCell ref="CIU2:CIV2"/>
    <mergeCell ref="CIW2:CIX2"/>
    <mergeCell ref="CIY2:CIZ2"/>
    <mergeCell ref="CNQ2:CNR2"/>
    <mergeCell ref="CNS2:CNT2"/>
    <mergeCell ref="CNU2:CNV2"/>
    <mergeCell ref="CNW2:CNX2"/>
    <mergeCell ref="CNY2:CNZ2"/>
    <mergeCell ref="COA2:COB2"/>
    <mergeCell ref="CNE2:CNF2"/>
    <mergeCell ref="CNG2:CNH2"/>
    <mergeCell ref="CNI2:CNJ2"/>
    <mergeCell ref="CNK2:CNL2"/>
    <mergeCell ref="CNM2:CNN2"/>
    <mergeCell ref="CNO2:CNP2"/>
    <mergeCell ref="CMS2:CMT2"/>
    <mergeCell ref="CMU2:CMV2"/>
    <mergeCell ref="CMW2:CMX2"/>
    <mergeCell ref="CMY2:CMZ2"/>
    <mergeCell ref="CNA2:CNB2"/>
    <mergeCell ref="CNC2:CND2"/>
    <mergeCell ref="CMG2:CMH2"/>
    <mergeCell ref="CMI2:CMJ2"/>
    <mergeCell ref="CMK2:CML2"/>
    <mergeCell ref="CMM2:CMN2"/>
    <mergeCell ref="CMO2:CMP2"/>
    <mergeCell ref="CMQ2:CMR2"/>
    <mergeCell ref="CLU2:CLV2"/>
    <mergeCell ref="CLW2:CLX2"/>
    <mergeCell ref="CLY2:CLZ2"/>
    <mergeCell ref="CMA2:CMB2"/>
    <mergeCell ref="CMC2:CMD2"/>
    <mergeCell ref="CME2:CMF2"/>
    <mergeCell ref="CLI2:CLJ2"/>
    <mergeCell ref="CLK2:CLL2"/>
    <mergeCell ref="CLM2:CLN2"/>
    <mergeCell ref="CLO2:CLP2"/>
    <mergeCell ref="CLQ2:CLR2"/>
    <mergeCell ref="CLS2:CLT2"/>
    <mergeCell ref="CQK2:CQL2"/>
    <mergeCell ref="CQM2:CQN2"/>
    <mergeCell ref="CQO2:CQP2"/>
    <mergeCell ref="CQQ2:CQR2"/>
    <mergeCell ref="CQS2:CQT2"/>
    <mergeCell ref="CQU2:CQV2"/>
    <mergeCell ref="CPY2:CPZ2"/>
    <mergeCell ref="CQA2:CQB2"/>
    <mergeCell ref="CQC2:CQD2"/>
    <mergeCell ref="CQE2:CQF2"/>
    <mergeCell ref="CQG2:CQH2"/>
    <mergeCell ref="CQI2:CQJ2"/>
    <mergeCell ref="CPM2:CPN2"/>
    <mergeCell ref="CPO2:CPP2"/>
    <mergeCell ref="CPQ2:CPR2"/>
    <mergeCell ref="CPS2:CPT2"/>
    <mergeCell ref="CPU2:CPV2"/>
    <mergeCell ref="CPW2:CPX2"/>
    <mergeCell ref="CPA2:CPB2"/>
    <mergeCell ref="CPC2:CPD2"/>
    <mergeCell ref="CPE2:CPF2"/>
    <mergeCell ref="CPG2:CPH2"/>
    <mergeCell ref="CPI2:CPJ2"/>
    <mergeCell ref="CPK2:CPL2"/>
    <mergeCell ref="COO2:COP2"/>
    <mergeCell ref="COQ2:COR2"/>
    <mergeCell ref="COS2:COT2"/>
    <mergeCell ref="COU2:COV2"/>
    <mergeCell ref="COW2:COX2"/>
    <mergeCell ref="COY2:COZ2"/>
    <mergeCell ref="COC2:COD2"/>
    <mergeCell ref="COE2:COF2"/>
    <mergeCell ref="COG2:COH2"/>
    <mergeCell ref="COI2:COJ2"/>
    <mergeCell ref="COK2:COL2"/>
    <mergeCell ref="COM2:CON2"/>
    <mergeCell ref="CTE2:CTF2"/>
    <mergeCell ref="CTG2:CTH2"/>
    <mergeCell ref="CTI2:CTJ2"/>
    <mergeCell ref="CTK2:CTL2"/>
    <mergeCell ref="CTM2:CTN2"/>
    <mergeCell ref="CTO2:CTP2"/>
    <mergeCell ref="CSS2:CST2"/>
    <mergeCell ref="CSU2:CSV2"/>
    <mergeCell ref="CSW2:CSX2"/>
    <mergeCell ref="CSY2:CSZ2"/>
    <mergeCell ref="CTA2:CTB2"/>
    <mergeCell ref="CTC2:CTD2"/>
    <mergeCell ref="CSG2:CSH2"/>
    <mergeCell ref="CSI2:CSJ2"/>
    <mergeCell ref="CSK2:CSL2"/>
    <mergeCell ref="CSM2:CSN2"/>
    <mergeCell ref="CSO2:CSP2"/>
    <mergeCell ref="CSQ2:CSR2"/>
    <mergeCell ref="CRU2:CRV2"/>
    <mergeCell ref="CRW2:CRX2"/>
    <mergeCell ref="CRY2:CRZ2"/>
    <mergeCell ref="CSA2:CSB2"/>
    <mergeCell ref="CSC2:CSD2"/>
    <mergeCell ref="CSE2:CSF2"/>
    <mergeCell ref="CRI2:CRJ2"/>
    <mergeCell ref="CRK2:CRL2"/>
    <mergeCell ref="CRM2:CRN2"/>
    <mergeCell ref="CRO2:CRP2"/>
    <mergeCell ref="CRQ2:CRR2"/>
    <mergeCell ref="CRS2:CRT2"/>
    <mergeCell ref="CQW2:CQX2"/>
    <mergeCell ref="CQY2:CQZ2"/>
    <mergeCell ref="CRA2:CRB2"/>
    <mergeCell ref="CRC2:CRD2"/>
    <mergeCell ref="CRE2:CRF2"/>
    <mergeCell ref="CRG2:CRH2"/>
    <mergeCell ref="CVY2:CVZ2"/>
    <mergeCell ref="CWA2:CWB2"/>
    <mergeCell ref="CWC2:CWD2"/>
    <mergeCell ref="CWE2:CWF2"/>
    <mergeCell ref="CWG2:CWH2"/>
    <mergeCell ref="CWI2:CWJ2"/>
    <mergeCell ref="CVM2:CVN2"/>
    <mergeCell ref="CVO2:CVP2"/>
    <mergeCell ref="CVQ2:CVR2"/>
    <mergeCell ref="CVS2:CVT2"/>
    <mergeCell ref="CVU2:CVV2"/>
    <mergeCell ref="CVW2:CVX2"/>
    <mergeCell ref="CVA2:CVB2"/>
    <mergeCell ref="CVC2:CVD2"/>
    <mergeCell ref="CVE2:CVF2"/>
    <mergeCell ref="CVG2:CVH2"/>
    <mergeCell ref="CVI2:CVJ2"/>
    <mergeCell ref="CVK2:CVL2"/>
    <mergeCell ref="CUO2:CUP2"/>
    <mergeCell ref="CUQ2:CUR2"/>
    <mergeCell ref="CUS2:CUT2"/>
    <mergeCell ref="CUU2:CUV2"/>
    <mergeCell ref="CUW2:CUX2"/>
    <mergeCell ref="CUY2:CUZ2"/>
    <mergeCell ref="CUC2:CUD2"/>
    <mergeCell ref="CUE2:CUF2"/>
    <mergeCell ref="CUG2:CUH2"/>
    <mergeCell ref="CUI2:CUJ2"/>
    <mergeCell ref="CUK2:CUL2"/>
    <mergeCell ref="CUM2:CUN2"/>
    <mergeCell ref="CTQ2:CTR2"/>
    <mergeCell ref="CTS2:CTT2"/>
    <mergeCell ref="CTU2:CTV2"/>
    <mergeCell ref="CTW2:CTX2"/>
    <mergeCell ref="CTY2:CTZ2"/>
    <mergeCell ref="CUA2:CUB2"/>
    <mergeCell ref="CYS2:CYT2"/>
    <mergeCell ref="CYU2:CYV2"/>
    <mergeCell ref="CYW2:CYX2"/>
    <mergeCell ref="CYY2:CYZ2"/>
    <mergeCell ref="CZA2:CZB2"/>
    <mergeCell ref="CZC2:CZD2"/>
    <mergeCell ref="CYG2:CYH2"/>
    <mergeCell ref="CYI2:CYJ2"/>
    <mergeCell ref="CYK2:CYL2"/>
    <mergeCell ref="CYM2:CYN2"/>
    <mergeCell ref="CYO2:CYP2"/>
    <mergeCell ref="CYQ2:CYR2"/>
    <mergeCell ref="CXU2:CXV2"/>
    <mergeCell ref="CXW2:CXX2"/>
    <mergeCell ref="CXY2:CXZ2"/>
    <mergeCell ref="CYA2:CYB2"/>
    <mergeCell ref="CYC2:CYD2"/>
    <mergeCell ref="CYE2:CYF2"/>
    <mergeCell ref="CXI2:CXJ2"/>
    <mergeCell ref="CXK2:CXL2"/>
    <mergeCell ref="CXM2:CXN2"/>
    <mergeCell ref="CXO2:CXP2"/>
    <mergeCell ref="CXQ2:CXR2"/>
    <mergeCell ref="CXS2:CXT2"/>
    <mergeCell ref="CWW2:CWX2"/>
    <mergeCell ref="CWY2:CWZ2"/>
    <mergeCell ref="CXA2:CXB2"/>
    <mergeCell ref="CXC2:CXD2"/>
    <mergeCell ref="CXE2:CXF2"/>
    <mergeCell ref="CXG2:CXH2"/>
    <mergeCell ref="CWK2:CWL2"/>
    <mergeCell ref="CWM2:CWN2"/>
    <mergeCell ref="CWO2:CWP2"/>
    <mergeCell ref="CWQ2:CWR2"/>
    <mergeCell ref="CWS2:CWT2"/>
    <mergeCell ref="CWU2:CWV2"/>
    <mergeCell ref="DBM2:DBN2"/>
    <mergeCell ref="DBO2:DBP2"/>
    <mergeCell ref="DBQ2:DBR2"/>
    <mergeCell ref="DBS2:DBT2"/>
    <mergeCell ref="DBU2:DBV2"/>
    <mergeCell ref="DBW2:DBX2"/>
    <mergeCell ref="DBA2:DBB2"/>
    <mergeCell ref="DBC2:DBD2"/>
    <mergeCell ref="DBE2:DBF2"/>
    <mergeCell ref="DBG2:DBH2"/>
    <mergeCell ref="DBI2:DBJ2"/>
    <mergeCell ref="DBK2:DBL2"/>
    <mergeCell ref="DAO2:DAP2"/>
    <mergeCell ref="DAQ2:DAR2"/>
    <mergeCell ref="DAS2:DAT2"/>
    <mergeCell ref="DAU2:DAV2"/>
    <mergeCell ref="DAW2:DAX2"/>
    <mergeCell ref="DAY2:DAZ2"/>
    <mergeCell ref="DAC2:DAD2"/>
    <mergeCell ref="DAE2:DAF2"/>
    <mergeCell ref="DAG2:DAH2"/>
    <mergeCell ref="DAI2:DAJ2"/>
    <mergeCell ref="DAK2:DAL2"/>
    <mergeCell ref="DAM2:DAN2"/>
    <mergeCell ref="CZQ2:CZR2"/>
    <mergeCell ref="CZS2:CZT2"/>
    <mergeCell ref="CZU2:CZV2"/>
    <mergeCell ref="CZW2:CZX2"/>
    <mergeCell ref="CZY2:CZZ2"/>
    <mergeCell ref="DAA2:DAB2"/>
    <mergeCell ref="CZE2:CZF2"/>
    <mergeCell ref="CZG2:CZH2"/>
    <mergeCell ref="CZI2:CZJ2"/>
    <mergeCell ref="CZK2:CZL2"/>
    <mergeCell ref="CZM2:CZN2"/>
    <mergeCell ref="CZO2:CZP2"/>
    <mergeCell ref="DEG2:DEH2"/>
    <mergeCell ref="DEI2:DEJ2"/>
    <mergeCell ref="DEK2:DEL2"/>
    <mergeCell ref="DEM2:DEN2"/>
    <mergeCell ref="DEO2:DEP2"/>
    <mergeCell ref="DEQ2:DER2"/>
    <mergeCell ref="DDU2:DDV2"/>
    <mergeCell ref="DDW2:DDX2"/>
    <mergeCell ref="DDY2:DDZ2"/>
    <mergeCell ref="DEA2:DEB2"/>
    <mergeCell ref="DEC2:DED2"/>
    <mergeCell ref="DEE2:DEF2"/>
    <mergeCell ref="DDI2:DDJ2"/>
    <mergeCell ref="DDK2:DDL2"/>
    <mergeCell ref="DDM2:DDN2"/>
    <mergeCell ref="DDO2:DDP2"/>
    <mergeCell ref="DDQ2:DDR2"/>
    <mergeCell ref="DDS2:DDT2"/>
    <mergeCell ref="DCW2:DCX2"/>
    <mergeCell ref="DCY2:DCZ2"/>
    <mergeCell ref="DDA2:DDB2"/>
    <mergeCell ref="DDC2:DDD2"/>
    <mergeCell ref="DDE2:DDF2"/>
    <mergeCell ref="DDG2:DDH2"/>
    <mergeCell ref="DCK2:DCL2"/>
    <mergeCell ref="DCM2:DCN2"/>
    <mergeCell ref="DCO2:DCP2"/>
    <mergeCell ref="DCQ2:DCR2"/>
    <mergeCell ref="DCS2:DCT2"/>
    <mergeCell ref="DCU2:DCV2"/>
    <mergeCell ref="DBY2:DBZ2"/>
    <mergeCell ref="DCA2:DCB2"/>
    <mergeCell ref="DCC2:DCD2"/>
    <mergeCell ref="DCE2:DCF2"/>
    <mergeCell ref="DCG2:DCH2"/>
    <mergeCell ref="DCI2:DCJ2"/>
    <mergeCell ref="DHA2:DHB2"/>
    <mergeCell ref="DHC2:DHD2"/>
    <mergeCell ref="DHE2:DHF2"/>
    <mergeCell ref="DHG2:DHH2"/>
    <mergeCell ref="DHI2:DHJ2"/>
    <mergeCell ref="DHK2:DHL2"/>
    <mergeCell ref="DGO2:DGP2"/>
    <mergeCell ref="DGQ2:DGR2"/>
    <mergeCell ref="DGS2:DGT2"/>
    <mergeCell ref="DGU2:DGV2"/>
    <mergeCell ref="DGW2:DGX2"/>
    <mergeCell ref="DGY2:DGZ2"/>
    <mergeCell ref="DGC2:DGD2"/>
    <mergeCell ref="DGE2:DGF2"/>
    <mergeCell ref="DGG2:DGH2"/>
    <mergeCell ref="DGI2:DGJ2"/>
    <mergeCell ref="DGK2:DGL2"/>
    <mergeCell ref="DGM2:DGN2"/>
    <mergeCell ref="DFQ2:DFR2"/>
    <mergeCell ref="DFS2:DFT2"/>
    <mergeCell ref="DFU2:DFV2"/>
    <mergeCell ref="DFW2:DFX2"/>
    <mergeCell ref="DFY2:DFZ2"/>
    <mergeCell ref="DGA2:DGB2"/>
    <mergeCell ref="DFE2:DFF2"/>
    <mergeCell ref="DFG2:DFH2"/>
    <mergeCell ref="DFI2:DFJ2"/>
    <mergeCell ref="DFK2:DFL2"/>
    <mergeCell ref="DFM2:DFN2"/>
    <mergeCell ref="DFO2:DFP2"/>
    <mergeCell ref="DES2:DET2"/>
    <mergeCell ref="DEU2:DEV2"/>
    <mergeCell ref="DEW2:DEX2"/>
    <mergeCell ref="DEY2:DEZ2"/>
    <mergeCell ref="DFA2:DFB2"/>
    <mergeCell ref="DFC2:DFD2"/>
    <mergeCell ref="DJU2:DJV2"/>
    <mergeCell ref="DJW2:DJX2"/>
    <mergeCell ref="DJY2:DJZ2"/>
    <mergeCell ref="DKA2:DKB2"/>
    <mergeCell ref="DKC2:DKD2"/>
    <mergeCell ref="DKE2:DKF2"/>
    <mergeCell ref="DJI2:DJJ2"/>
    <mergeCell ref="DJK2:DJL2"/>
    <mergeCell ref="DJM2:DJN2"/>
    <mergeCell ref="DJO2:DJP2"/>
    <mergeCell ref="DJQ2:DJR2"/>
    <mergeCell ref="DJS2:DJT2"/>
    <mergeCell ref="DIW2:DIX2"/>
    <mergeCell ref="DIY2:DIZ2"/>
    <mergeCell ref="DJA2:DJB2"/>
    <mergeCell ref="DJC2:DJD2"/>
    <mergeCell ref="DJE2:DJF2"/>
    <mergeCell ref="DJG2:DJH2"/>
    <mergeCell ref="DIK2:DIL2"/>
    <mergeCell ref="DIM2:DIN2"/>
    <mergeCell ref="DIO2:DIP2"/>
    <mergeCell ref="DIQ2:DIR2"/>
    <mergeCell ref="DIS2:DIT2"/>
    <mergeCell ref="DIU2:DIV2"/>
    <mergeCell ref="DHY2:DHZ2"/>
    <mergeCell ref="DIA2:DIB2"/>
    <mergeCell ref="DIC2:DID2"/>
    <mergeCell ref="DIE2:DIF2"/>
    <mergeCell ref="DIG2:DIH2"/>
    <mergeCell ref="DII2:DIJ2"/>
    <mergeCell ref="DHM2:DHN2"/>
    <mergeCell ref="DHO2:DHP2"/>
    <mergeCell ref="DHQ2:DHR2"/>
    <mergeCell ref="DHS2:DHT2"/>
    <mergeCell ref="DHU2:DHV2"/>
    <mergeCell ref="DHW2:DHX2"/>
    <mergeCell ref="DMO2:DMP2"/>
    <mergeCell ref="DMQ2:DMR2"/>
    <mergeCell ref="DMS2:DMT2"/>
    <mergeCell ref="DMU2:DMV2"/>
    <mergeCell ref="DMW2:DMX2"/>
    <mergeCell ref="DMY2:DMZ2"/>
    <mergeCell ref="DMC2:DMD2"/>
    <mergeCell ref="DME2:DMF2"/>
    <mergeCell ref="DMG2:DMH2"/>
    <mergeCell ref="DMI2:DMJ2"/>
    <mergeCell ref="DMK2:DML2"/>
    <mergeCell ref="DMM2:DMN2"/>
    <mergeCell ref="DLQ2:DLR2"/>
    <mergeCell ref="DLS2:DLT2"/>
    <mergeCell ref="DLU2:DLV2"/>
    <mergeCell ref="DLW2:DLX2"/>
    <mergeCell ref="DLY2:DLZ2"/>
    <mergeCell ref="DMA2:DMB2"/>
    <mergeCell ref="DLE2:DLF2"/>
    <mergeCell ref="DLG2:DLH2"/>
    <mergeCell ref="DLI2:DLJ2"/>
    <mergeCell ref="DLK2:DLL2"/>
    <mergeCell ref="DLM2:DLN2"/>
    <mergeCell ref="DLO2:DLP2"/>
    <mergeCell ref="DKS2:DKT2"/>
    <mergeCell ref="DKU2:DKV2"/>
    <mergeCell ref="DKW2:DKX2"/>
    <mergeCell ref="DKY2:DKZ2"/>
    <mergeCell ref="DLA2:DLB2"/>
    <mergeCell ref="DLC2:DLD2"/>
    <mergeCell ref="DKG2:DKH2"/>
    <mergeCell ref="DKI2:DKJ2"/>
    <mergeCell ref="DKK2:DKL2"/>
    <mergeCell ref="DKM2:DKN2"/>
    <mergeCell ref="DKO2:DKP2"/>
    <mergeCell ref="DKQ2:DKR2"/>
    <mergeCell ref="DPI2:DPJ2"/>
    <mergeCell ref="DPK2:DPL2"/>
    <mergeCell ref="DPM2:DPN2"/>
    <mergeCell ref="DPO2:DPP2"/>
    <mergeCell ref="DPQ2:DPR2"/>
    <mergeCell ref="DPS2:DPT2"/>
    <mergeCell ref="DOW2:DOX2"/>
    <mergeCell ref="DOY2:DOZ2"/>
    <mergeCell ref="DPA2:DPB2"/>
    <mergeCell ref="DPC2:DPD2"/>
    <mergeCell ref="DPE2:DPF2"/>
    <mergeCell ref="DPG2:DPH2"/>
    <mergeCell ref="DOK2:DOL2"/>
    <mergeCell ref="DOM2:DON2"/>
    <mergeCell ref="DOO2:DOP2"/>
    <mergeCell ref="DOQ2:DOR2"/>
    <mergeCell ref="DOS2:DOT2"/>
    <mergeCell ref="DOU2:DOV2"/>
    <mergeCell ref="DNY2:DNZ2"/>
    <mergeCell ref="DOA2:DOB2"/>
    <mergeCell ref="DOC2:DOD2"/>
    <mergeCell ref="DOE2:DOF2"/>
    <mergeCell ref="DOG2:DOH2"/>
    <mergeCell ref="DOI2:DOJ2"/>
    <mergeCell ref="DNM2:DNN2"/>
    <mergeCell ref="DNO2:DNP2"/>
    <mergeCell ref="DNQ2:DNR2"/>
    <mergeCell ref="DNS2:DNT2"/>
    <mergeCell ref="DNU2:DNV2"/>
    <mergeCell ref="DNW2:DNX2"/>
    <mergeCell ref="DNA2:DNB2"/>
    <mergeCell ref="DNC2:DND2"/>
    <mergeCell ref="DNE2:DNF2"/>
    <mergeCell ref="DNG2:DNH2"/>
    <mergeCell ref="DNI2:DNJ2"/>
    <mergeCell ref="DNK2:DNL2"/>
    <mergeCell ref="DSC2:DSD2"/>
    <mergeCell ref="DSE2:DSF2"/>
    <mergeCell ref="DSG2:DSH2"/>
    <mergeCell ref="DSI2:DSJ2"/>
    <mergeCell ref="DSK2:DSL2"/>
    <mergeCell ref="DSM2:DSN2"/>
    <mergeCell ref="DRQ2:DRR2"/>
    <mergeCell ref="DRS2:DRT2"/>
    <mergeCell ref="DRU2:DRV2"/>
    <mergeCell ref="DRW2:DRX2"/>
    <mergeCell ref="DRY2:DRZ2"/>
    <mergeCell ref="DSA2:DSB2"/>
    <mergeCell ref="DRE2:DRF2"/>
    <mergeCell ref="DRG2:DRH2"/>
    <mergeCell ref="DRI2:DRJ2"/>
    <mergeCell ref="DRK2:DRL2"/>
    <mergeCell ref="DRM2:DRN2"/>
    <mergeCell ref="DRO2:DRP2"/>
    <mergeCell ref="DQS2:DQT2"/>
    <mergeCell ref="DQU2:DQV2"/>
    <mergeCell ref="DQW2:DQX2"/>
    <mergeCell ref="DQY2:DQZ2"/>
    <mergeCell ref="DRA2:DRB2"/>
    <mergeCell ref="DRC2:DRD2"/>
    <mergeCell ref="DQG2:DQH2"/>
    <mergeCell ref="DQI2:DQJ2"/>
    <mergeCell ref="DQK2:DQL2"/>
    <mergeCell ref="DQM2:DQN2"/>
    <mergeCell ref="DQO2:DQP2"/>
    <mergeCell ref="DQQ2:DQR2"/>
    <mergeCell ref="DPU2:DPV2"/>
    <mergeCell ref="DPW2:DPX2"/>
    <mergeCell ref="DPY2:DPZ2"/>
    <mergeCell ref="DQA2:DQB2"/>
    <mergeCell ref="DQC2:DQD2"/>
    <mergeCell ref="DQE2:DQF2"/>
    <mergeCell ref="DUW2:DUX2"/>
    <mergeCell ref="DUY2:DUZ2"/>
    <mergeCell ref="DVA2:DVB2"/>
    <mergeCell ref="DVC2:DVD2"/>
    <mergeCell ref="DVE2:DVF2"/>
    <mergeCell ref="DVG2:DVH2"/>
    <mergeCell ref="DUK2:DUL2"/>
    <mergeCell ref="DUM2:DUN2"/>
    <mergeCell ref="DUO2:DUP2"/>
    <mergeCell ref="DUQ2:DUR2"/>
    <mergeCell ref="DUS2:DUT2"/>
    <mergeCell ref="DUU2:DUV2"/>
    <mergeCell ref="DTY2:DTZ2"/>
    <mergeCell ref="DUA2:DUB2"/>
    <mergeCell ref="DUC2:DUD2"/>
    <mergeCell ref="DUE2:DUF2"/>
    <mergeCell ref="DUG2:DUH2"/>
    <mergeCell ref="DUI2:DUJ2"/>
    <mergeCell ref="DTM2:DTN2"/>
    <mergeCell ref="DTO2:DTP2"/>
    <mergeCell ref="DTQ2:DTR2"/>
    <mergeCell ref="DTS2:DTT2"/>
    <mergeCell ref="DTU2:DTV2"/>
    <mergeCell ref="DTW2:DTX2"/>
    <mergeCell ref="DTA2:DTB2"/>
    <mergeCell ref="DTC2:DTD2"/>
    <mergeCell ref="DTE2:DTF2"/>
    <mergeCell ref="DTG2:DTH2"/>
    <mergeCell ref="DTI2:DTJ2"/>
    <mergeCell ref="DTK2:DTL2"/>
    <mergeCell ref="DSO2:DSP2"/>
    <mergeCell ref="DSQ2:DSR2"/>
    <mergeCell ref="DSS2:DST2"/>
    <mergeCell ref="DSU2:DSV2"/>
    <mergeCell ref="DSW2:DSX2"/>
    <mergeCell ref="DSY2:DSZ2"/>
    <mergeCell ref="DXQ2:DXR2"/>
    <mergeCell ref="DXS2:DXT2"/>
    <mergeCell ref="DXU2:DXV2"/>
    <mergeCell ref="DXW2:DXX2"/>
    <mergeCell ref="DXY2:DXZ2"/>
    <mergeCell ref="DYA2:DYB2"/>
    <mergeCell ref="DXE2:DXF2"/>
    <mergeCell ref="DXG2:DXH2"/>
    <mergeCell ref="DXI2:DXJ2"/>
    <mergeCell ref="DXK2:DXL2"/>
    <mergeCell ref="DXM2:DXN2"/>
    <mergeCell ref="DXO2:DXP2"/>
    <mergeCell ref="DWS2:DWT2"/>
    <mergeCell ref="DWU2:DWV2"/>
    <mergeCell ref="DWW2:DWX2"/>
    <mergeCell ref="DWY2:DWZ2"/>
    <mergeCell ref="DXA2:DXB2"/>
    <mergeCell ref="DXC2:DXD2"/>
    <mergeCell ref="DWG2:DWH2"/>
    <mergeCell ref="DWI2:DWJ2"/>
    <mergeCell ref="DWK2:DWL2"/>
    <mergeCell ref="DWM2:DWN2"/>
    <mergeCell ref="DWO2:DWP2"/>
    <mergeCell ref="DWQ2:DWR2"/>
    <mergeCell ref="DVU2:DVV2"/>
    <mergeCell ref="DVW2:DVX2"/>
    <mergeCell ref="DVY2:DVZ2"/>
    <mergeCell ref="DWA2:DWB2"/>
    <mergeCell ref="DWC2:DWD2"/>
    <mergeCell ref="DWE2:DWF2"/>
    <mergeCell ref="DVI2:DVJ2"/>
    <mergeCell ref="DVK2:DVL2"/>
    <mergeCell ref="DVM2:DVN2"/>
    <mergeCell ref="DVO2:DVP2"/>
    <mergeCell ref="DVQ2:DVR2"/>
    <mergeCell ref="DVS2:DVT2"/>
    <mergeCell ref="EAK2:EAL2"/>
    <mergeCell ref="EAM2:EAN2"/>
    <mergeCell ref="EAO2:EAP2"/>
    <mergeCell ref="EAQ2:EAR2"/>
    <mergeCell ref="EAS2:EAT2"/>
    <mergeCell ref="EAU2:EAV2"/>
    <mergeCell ref="DZY2:DZZ2"/>
    <mergeCell ref="EAA2:EAB2"/>
    <mergeCell ref="EAC2:EAD2"/>
    <mergeCell ref="EAE2:EAF2"/>
    <mergeCell ref="EAG2:EAH2"/>
    <mergeCell ref="EAI2:EAJ2"/>
    <mergeCell ref="DZM2:DZN2"/>
    <mergeCell ref="DZO2:DZP2"/>
    <mergeCell ref="DZQ2:DZR2"/>
    <mergeCell ref="DZS2:DZT2"/>
    <mergeCell ref="DZU2:DZV2"/>
    <mergeCell ref="DZW2:DZX2"/>
    <mergeCell ref="DZA2:DZB2"/>
    <mergeCell ref="DZC2:DZD2"/>
    <mergeCell ref="DZE2:DZF2"/>
    <mergeCell ref="DZG2:DZH2"/>
    <mergeCell ref="DZI2:DZJ2"/>
    <mergeCell ref="DZK2:DZL2"/>
    <mergeCell ref="DYO2:DYP2"/>
    <mergeCell ref="DYQ2:DYR2"/>
    <mergeCell ref="DYS2:DYT2"/>
    <mergeCell ref="DYU2:DYV2"/>
    <mergeCell ref="DYW2:DYX2"/>
    <mergeCell ref="DYY2:DYZ2"/>
    <mergeCell ref="DYC2:DYD2"/>
    <mergeCell ref="DYE2:DYF2"/>
    <mergeCell ref="DYG2:DYH2"/>
    <mergeCell ref="DYI2:DYJ2"/>
    <mergeCell ref="DYK2:DYL2"/>
    <mergeCell ref="DYM2:DYN2"/>
    <mergeCell ref="EDE2:EDF2"/>
    <mergeCell ref="EDG2:EDH2"/>
    <mergeCell ref="EDI2:EDJ2"/>
    <mergeCell ref="EDK2:EDL2"/>
    <mergeCell ref="EDM2:EDN2"/>
    <mergeCell ref="EDO2:EDP2"/>
    <mergeCell ref="ECS2:ECT2"/>
    <mergeCell ref="ECU2:ECV2"/>
    <mergeCell ref="ECW2:ECX2"/>
    <mergeCell ref="ECY2:ECZ2"/>
    <mergeCell ref="EDA2:EDB2"/>
    <mergeCell ref="EDC2:EDD2"/>
    <mergeCell ref="ECG2:ECH2"/>
    <mergeCell ref="ECI2:ECJ2"/>
    <mergeCell ref="ECK2:ECL2"/>
    <mergeCell ref="ECM2:ECN2"/>
    <mergeCell ref="ECO2:ECP2"/>
    <mergeCell ref="ECQ2:ECR2"/>
    <mergeCell ref="EBU2:EBV2"/>
    <mergeCell ref="EBW2:EBX2"/>
    <mergeCell ref="EBY2:EBZ2"/>
    <mergeCell ref="ECA2:ECB2"/>
    <mergeCell ref="ECC2:ECD2"/>
    <mergeCell ref="ECE2:ECF2"/>
    <mergeCell ref="EBI2:EBJ2"/>
    <mergeCell ref="EBK2:EBL2"/>
    <mergeCell ref="EBM2:EBN2"/>
    <mergeCell ref="EBO2:EBP2"/>
    <mergeCell ref="EBQ2:EBR2"/>
    <mergeCell ref="EBS2:EBT2"/>
    <mergeCell ref="EAW2:EAX2"/>
    <mergeCell ref="EAY2:EAZ2"/>
    <mergeCell ref="EBA2:EBB2"/>
    <mergeCell ref="EBC2:EBD2"/>
    <mergeCell ref="EBE2:EBF2"/>
    <mergeCell ref="EBG2:EBH2"/>
    <mergeCell ref="EFY2:EFZ2"/>
    <mergeCell ref="EGA2:EGB2"/>
    <mergeCell ref="EGC2:EGD2"/>
    <mergeCell ref="EGE2:EGF2"/>
    <mergeCell ref="EGG2:EGH2"/>
    <mergeCell ref="EGI2:EGJ2"/>
    <mergeCell ref="EFM2:EFN2"/>
    <mergeCell ref="EFO2:EFP2"/>
    <mergeCell ref="EFQ2:EFR2"/>
    <mergeCell ref="EFS2:EFT2"/>
    <mergeCell ref="EFU2:EFV2"/>
    <mergeCell ref="EFW2:EFX2"/>
    <mergeCell ref="EFA2:EFB2"/>
    <mergeCell ref="EFC2:EFD2"/>
    <mergeCell ref="EFE2:EFF2"/>
    <mergeCell ref="EFG2:EFH2"/>
    <mergeCell ref="EFI2:EFJ2"/>
    <mergeCell ref="EFK2:EFL2"/>
    <mergeCell ref="EEO2:EEP2"/>
    <mergeCell ref="EEQ2:EER2"/>
    <mergeCell ref="EES2:EET2"/>
    <mergeCell ref="EEU2:EEV2"/>
    <mergeCell ref="EEW2:EEX2"/>
    <mergeCell ref="EEY2:EEZ2"/>
    <mergeCell ref="EEC2:EED2"/>
    <mergeCell ref="EEE2:EEF2"/>
    <mergeCell ref="EEG2:EEH2"/>
    <mergeCell ref="EEI2:EEJ2"/>
    <mergeCell ref="EEK2:EEL2"/>
    <mergeCell ref="EEM2:EEN2"/>
    <mergeCell ref="EDQ2:EDR2"/>
    <mergeCell ref="EDS2:EDT2"/>
    <mergeCell ref="EDU2:EDV2"/>
    <mergeCell ref="EDW2:EDX2"/>
    <mergeCell ref="EDY2:EDZ2"/>
    <mergeCell ref="EEA2:EEB2"/>
    <mergeCell ref="EIS2:EIT2"/>
    <mergeCell ref="EIU2:EIV2"/>
    <mergeCell ref="EIW2:EIX2"/>
    <mergeCell ref="EIY2:EIZ2"/>
    <mergeCell ref="EJA2:EJB2"/>
    <mergeCell ref="EJC2:EJD2"/>
    <mergeCell ref="EIG2:EIH2"/>
    <mergeCell ref="EII2:EIJ2"/>
    <mergeCell ref="EIK2:EIL2"/>
    <mergeCell ref="EIM2:EIN2"/>
    <mergeCell ref="EIO2:EIP2"/>
    <mergeCell ref="EIQ2:EIR2"/>
    <mergeCell ref="EHU2:EHV2"/>
    <mergeCell ref="EHW2:EHX2"/>
    <mergeCell ref="EHY2:EHZ2"/>
    <mergeCell ref="EIA2:EIB2"/>
    <mergeCell ref="EIC2:EID2"/>
    <mergeCell ref="EIE2:EIF2"/>
    <mergeCell ref="EHI2:EHJ2"/>
    <mergeCell ref="EHK2:EHL2"/>
    <mergeCell ref="EHM2:EHN2"/>
    <mergeCell ref="EHO2:EHP2"/>
    <mergeCell ref="EHQ2:EHR2"/>
    <mergeCell ref="EHS2:EHT2"/>
    <mergeCell ref="EGW2:EGX2"/>
    <mergeCell ref="EGY2:EGZ2"/>
    <mergeCell ref="EHA2:EHB2"/>
    <mergeCell ref="EHC2:EHD2"/>
    <mergeCell ref="EHE2:EHF2"/>
    <mergeCell ref="EHG2:EHH2"/>
    <mergeCell ref="EGK2:EGL2"/>
    <mergeCell ref="EGM2:EGN2"/>
    <mergeCell ref="EGO2:EGP2"/>
    <mergeCell ref="EGQ2:EGR2"/>
    <mergeCell ref="EGS2:EGT2"/>
    <mergeCell ref="EGU2:EGV2"/>
    <mergeCell ref="ELM2:ELN2"/>
    <mergeCell ref="ELO2:ELP2"/>
    <mergeCell ref="ELQ2:ELR2"/>
    <mergeCell ref="ELS2:ELT2"/>
    <mergeCell ref="ELU2:ELV2"/>
    <mergeCell ref="ELW2:ELX2"/>
    <mergeCell ref="ELA2:ELB2"/>
    <mergeCell ref="ELC2:ELD2"/>
    <mergeCell ref="ELE2:ELF2"/>
    <mergeCell ref="ELG2:ELH2"/>
    <mergeCell ref="ELI2:ELJ2"/>
    <mergeCell ref="ELK2:ELL2"/>
    <mergeCell ref="EKO2:EKP2"/>
    <mergeCell ref="EKQ2:EKR2"/>
    <mergeCell ref="EKS2:EKT2"/>
    <mergeCell ref="EKU2:EKV2"/>
    <mergeCell ref="EKW2:EKX2"/>
    <mergeCell ref="EKY2:EKZ2"/>
    <mergeCell ref="EKC2:EKD2"/>
    <mergeCell ref="EKE2:EKF2"/>
    <mergeCell ref="EKG2:EKH2"/>
    <mergeCell ref="EKI2:EKJ2"/>
    <mergeCell ref="EKK2:EKL2"/>
    <mergeCell ref="EKM2:EKN2"/>
    <mergeCell ref="EJQ2:EJR2"/>
    <mergeCell ref="EJS2:EJT2"/>
    <mergeCell ref="EJU2:EJV2"/>
    <mergeCell ref="EJW2:EJX2"/>
    <mergeCell ref="EJY2:EJZ2"/>
    <mergeCell ref="EKA2:EKB2"/>
    <mergeCell ref="EJE2:EJF2"/>
    <mergeCell ref="EJG2:EJH2"/>
    <mergeCell ref="EJI2:EJJ2"/>
    <mergeCell ref="EJK2:EJL2"/>
    <mergeCell ref="EJM2:EJN2"/>
    <mergeCell ref="EJO2:EJP2"/>
    <mergeCell ref="EOG2:EOH2"/>
    <mergeCell ref="EOI2:EOJ2"/>
    <mergeCell ref="EOK2:EOL2"/>
    <mergeCell ref="EOM2:EON2"/>
    <mergeCell ref="EOO2:EOP2"/>
    <mergeCell ref="EOQ2:EOR2"/>
    <mergeCell ref="ENU2:ENV2"/>
    <mergeCell ref="ENW2:ENX2"/>
    <mergeCell ref="ENY2:ENZ2"/>
    <mergeCell ref="EOA2:EOB2"/>
    <mergeCell ref="EOC2:EOD2"/>
    <mergeCell ref="EOE2:EOF2"/>
    <mergeCell ref="ENI2:ENJ2"/>
    <mergeCell ref="ENK2:ENL2"/>
    <mergeCell ref="ENM2:ENN2"/>
    <mergeCell ref="ENO2:ENP2"/>
    <mergeCell ref="ENQ2:ENR2"/>
    <mergeCell ref="ENS2:ENT2"/>
    <mergeCell ref="EMW2:EMX2"/>
    <mergeCell ref="EMY2:EMZ2"/>
    <mergeCell ref="ENA2:ENB2"/>
    <mergeCell ref="ENC2:END2"/>
    <mergeCell ref="ENE2:ENF2"/>
    <mergeCell ref="ENG2:ENH2"/>
    <mergeCell ref="EMK2:EML2"/>
    <mergeCell ref="EMM2:EMN2"/>
    <mergeCell ref="EMO2:EMP2"/>
    <mergeCell ref="EMQ2:EMR2"/>
    <mergeCell ref="EMS2:EMT2"/>
    <mergeCell ref="EMU2:EMV2"/>
    <mergeCell ref="ELY2:ELZ2"/>
    <mergeCell ref="EMA2:EMB2"/>
    <mergeCell ref="EMC2:EMD2"/>
    <mergeCell ref="EME2:EMF2"/>
    <mergeCell ref="EMG2:EMH2"/>
    <mergeCell ref="EMI2:EMJ2"/>
    <mergeCell ref="ERA2:ERB2"/>
    <mergeCell ref="ERC2:ERD2"/>
    <mergeCell ref="ERE2:ERF2"/>
    <mergeCell ref="ERG2:ERH2"/>
    <mergeCell ref="ERI2:ERJ2"/>
    <mergeCell ref="ERK2:ERL2"/>
    <mergeCell ref="EQO2:EQP2"/>
    <mergeCell ref="EQQ2:EQR2"/>
    <mergeCell ref="EQS2:EQT2"/>
    <mergeCell ref="EQU2:EQV2"/>
    <mergeCell ref="EQW2:EQX2"/>
    <mergeCell ref="EQY2:EQZ2"/>
    <mergeCell ref="EQC2:EQD2"/>
    <mergeCell ref="EQE2:EQF2"/>
    <mergeCell ref="EQG2:EQH2"/>
    <mergeCell ref="EQI2:EQJ2"/>
    <mergeCell ref="EQK2:EQL2"/>
    <mergeCell ref="EQM2:EQN2"/>
    <mergeCell ref="EPQ2:EPR2"/>
    <mergeCell ref="EPS2:EPT2"/>
    <mergeCell ref="EPU2:EPV2"/>
    <mergeCell ref="EPW2:EPX2"/>
    <mergeCell ref="EPY2:EPZ2"/>
    <mergeCell ref="EQA2:EQB2"/>
    <mergeCell ref="EPE2:EPF2"/>
    <mergeCell ref="EPG2:EPH2"/>
    <mergeCell ref="EPI2:EPJ2"/>
    <mergeCell ref="EPK2:EPL2"/>
    <mergeCell ref="EPM2:EPN2"/>
    <mergeCell ref="EPO2:EPP2"/>
    <mergeCell ref="EOS2:EOT2"/>
    <mergeCell ref="EOU2:EOV2"/>
    <mergeCell ref="EOW2:EOX2"/>
    <mergeCell ref="EOY2:EOZ2"/>
    <mergeCell ref="EPA2:EPB2"/>
    <mergeCell ref="EPC2:EPD2"/>
    <mergeCell ref="ETU2:ETV2"/>
    <mergeCell ref="ETW2:ETX2"/>
    <mergeCell ref="ETY2:ETZ2"/>
    <mergeCell ref="EUA2:EUB2"/>
    <mergeCell ref="EUC2:EUD2"/>
    <mergeCell ref="EUE2:EUF2"/>
    <mergeCell ref="ETI2:ETJ2"/>
    <mergeCell ref="ETK2:ETL2"/>
    <mergeCell ref="ETM2:ETN2"/>
    <mergeCell ref="ETO2:ETP2"/>
    <mergeCell ref="ETQ2:ETR2"/>
    <mergeCell ref="ETS2:ETT2"/>
    <mergeCell ref="ESW2:ESX2"/>
    <mergeCell ref="ESY2:ESZ2"/>
    <mergeCell ref="ETA2:ETB2"/>
    <mergeCell ref="ETC2:ETD2"/>
    <mergeCell ref="ETE2:ETF2"/>
    <mergeCell ref="ETG2:ETH2"/>
    <mergeCell ref="ESK2:ESL2"/>
    <mergeCell ref="ESM2:ESN2"/>
    <mergeCell ref="ESO2:ESP2"/>
    <mergeCell ref="ESQ2:ESR2"/>
    <mergeCell ref="ESS2:EST2"/>
    <mergeCell ref="ESU2:ESV2"/>
    <mergeCell ref="ERY2:ERZ2"/>
    <mergeCell ref="ESA2:ESB2"/>
    <mergeCell ref="ESC2:ESD2"/>
    <mergeCell ref="ESE2:ESF2"/>
    <mergeCell ref="ESG2:ESH2"/>
    <mergeCell ref="ESI2:ESJ2"/>
    <mergeCell ref="ERM2:ERN2"/>
    <mergeCell ref="ERO2:ERP2"/>
    <mergeCell ref="ERQ2:ERR2"/>
    <mergeCell ref="ERS2:ERT2"/>
    <mergeCell ref="ERU2:ERV2"/>
    <mergeCell ref="ERW2:ERX2"/>
    <mergeCell ref="EWO2:EWP2"/>
    <mergeCell ref="EWQ2:EWR2"/>
    <mergeCell ref="EWS2:EWT2"/>
    <mergeCell ref="EWU2:EWV2"/>
    <mergeCell ref="EWW2:EWX2"/>
    <mergeCell ref="EWY2:EWZ2"/>
    <mergeCell ref="EWC2:EWD2"/>
    <mergeCell ref="EWE2:EWF2"/>
    <mergeCell ref="EWG2:EWH2"/>
    <mergeCell ref="EWI2:EWJ2"/>
    <mergeCell ref="EWK2:EWL2"/>
    <mergeCell ref="EWM2:EWN2"/>
    <mergeCell ref="EVQ2:EVR2"/>
    <mergeCell ref="EVS2:EVT2"/>
    <mergeCell ref="EVU2:EVV2"/>
    <mergeCell ref="EVW2:EVX2"/>
    <mergeCell ref="EVY2:EVZ2"/>
    <mergeCell ref="EWA2:EWB2"/>
    <mergeCell ref="EVE2:EVF2"/>
    <mergeCell ref="EVG2:EVH2"/>
    <mergeCell ref="EVI2:EVJ2"/>
    <mergeCell ref="EVK2:EVL2"/>
    <mergeCell ref="EVM2:EVN2"/>
    <mergeCell ref="EVO2:EVP2"/>
    <mergeCell ref="EUS2:EUT2"/>
    <mergeCell ref="EUU2:EUV2"/>
    <mergeCell ref="EUW2:EUX2"/>
    <mergeCell ref="EUY2:EUZ2"/>
    <mergeCell ref="EVA2:EVB2"/>
    <mergeCell ref="EVC2:EVD2"/>
    <mergeCell ref="EUG2:EUH2"/>
    <mergeCell ref="EUI2:EUJ2"/>
    <mergeCell ref="EUK2:EUL2"/>
    <mergeCell ref="EUM2:EUN2"/>
    <mergeCell ref="EUO2:EUP2"/>
    <mergeCell ref="EUQ2:EUR2"/>
    <mergeCell ref="EZI2:EZJ2"/>
    <mergeCell ref="EZK2:EZL2"/>
    <mergeCell ref="EZM2:EZN2"/>
    <mergeCell ref="EZO2:EZP2"/>
    <mergeCell ref="EZQ2:EZR2"/>
    <mergeCell ref="EZS2:EZT2"/>
    <mergeCell ref="EYW2:EYX2"/>
    <mergeCell ref="EYY2:EYZ2"/>
    <mergeCell ref="EZA2:EZB2"/>
    <mergeCell ref="EZC2:EZD2"/>
    <mergeCell ref="EZE2:EZF2"/>
    <mergeCell ref="EZG2:EZH2"/>
    <mergeCell ref="EYK2:EYL2"/>
    <mergeCell ref="EYM2:EYN2"/>
    <mergeCell ref="EYO2:EYP2"/>
    <mergeCell ref="EYQ2:EYR2"/>
    <mergeCell ref="EYS2:EYT2"/>
    <mergeCell ref="EYU2:EYV2"/>
    <mergeCell ref="EXY2:EXZ2"/>
    <mergeCell ref="EYA2:EYB2"/>
    <mergeCell ref="EYC2:EYD2"/>
    <mergeCell ref="EYE2:EYF2"/>
    <mergeCell ref="EYG2:EYH2"/>
    <mergeCell ref="EYI2:EYJ2"/>
    <mergeCell ref="EXM2:EXN2"/>
    <mergeCell ref="EXO2:EXP2"/>
    <mergeCell ref="EXQ2:EXR2"/>
    <mergeCell ref="EXS2:EXT2"/>
    <mergeCell ref="EXU2:EXV2"/>
    <mergeCell ref="EXW2:EXX2"/>
    <mergeCell ref="EXA2:EXB2"/>
    <mergeCell ref="EXC2:EXD2"/>
    <mergeCell ref="EXE2:EXF2"/>
    <mergeCell ref="EXG2:EXH2"/>
    <mergeCell ref="EXI2:EXJ2"/>
    <mergeCell ref="EXK2:EXL2"/>
    <mergeCell ref="FCC2:FCD2"/>
    <mergeCell ref="FCE2:FCF2"/>
    <mergeCell ref="FCG2:FCH2"/>
    <mergeCell ref="FCI2:FCJ2"/>
    <mergeCell ref="FCK2:FCL2"/>
    <mergeCell ref="FCM2:FCN2"/>
    <mergeCell ref="FBQ2:FBR2"/>
    <mergeCell ref="FBS2:FBT2"/>
    <mergeCell ref="FBU2:FBV2"/>
    <mergeCell ref="FBW2:FBX2"/>
    <mergeCell ref="FBY2:FBZ2"/>
    <mergeCell ref="FCA2:FCB2"/>
    <mergeCell ref="FBE2:FBF2"/>
    <mergeCell ref="FBG2:FBH2"/>
    <mergeCell ref="FBI2:FBJ2"/>
    <mergeCell ref="FBK2:FBL2"/>
    <mergeCell ref="FBM2:FBN2"/>
    <mergeCell ref="FBO2:FBP2"/>
    <mergeCell ref="FAS2:FAT2"/>
    <mergeCell ref="FAU2:FAV2"/>
    <mergeCell ref="FAW2:FAX2"/>
    <mergeCell ref="FAY2:FAZ2"/>
    <mergeCell ref="FBA2:FBB2"/>
    <mergeCell ref="FBC2:FBD2"/>
    <mergeCell ref="FAG2:FAH2"/>
    <mergeCell ref="FAI2:FAJ2"/>
    <mergeCell ref="FAK2:FAL2"/>
    <mergeCell ref="FAM2:FAN2"/>
    <mergeCell ref="FAO2:FAP2"/>
    <mergeCell ref="FAQ2:FAR2"/>
    <mergeCell ref="EZU2:EZV2"/>
    <mergeCell ref="EZW2:EZX2"/>
    <mergeCell ref="EZY2:EZZ2"/>
    <mergeCell ref="FAA2:FAB2"/>
    <mergeCell ref="FAC2:FAD2"/>
    <mergeCell ref="FAE2:FAF2"/>
    <mergeCell ref="FEW2:FEX2"/>
    <mergeCell ref="FEY2:FEZ2"/>
    <mergeCell ref="FFA2:FFB2"/>
    <mergeCell ref="FFC2:FFD2"/>
    <mergeCell ref="FFE2:FFF2"/>
    <mergeCell ref="FFG2:FFH2"/>
    <mergeCell ref="FEK2:FEL2"/>
    <mergeCell ref="FEM2:FEN2"/>
    <mergeCell ref="FEO2:FEP2"/>
    <mergeCell ref="FEQ2:FER2"/>
    <mergeCell ref="FES2:FET2"/>
    <mergeCell ref="FEU2:FEV2"/>
    <mergeCell ref="FDY2:FDZ2"/>
    <mergeCell ref="FEA2:FEB2"/>
    <mergeCell ref="FEC2:FED2"/>
    <mergeCell ref="FEE2:FEF2"/>
    <mergeCell ref="FEG2:FEH2"/>
    <mergeCell ref="FEI2:FEJ2"/>
    <mergeCell ref="FDM2:FDN2"/>
    <mergeCell ref="FDO2:FDP2"/>
    <mergeCell ref="FDQ2:FDR2"/>
    <mergeCell ref="FDS2:FDT2"/>
    <mergeCell ref="FDU2:FDV2"/>
    <mergeCell ref="FDW2:FDX2"/>
    <mergeCell ref="FDA2:FDB2"/>
    <mergeCell ref="FDC2:FDD2"/>
    <mergeCell ref="FDE2:FDF2"/>
    <mergeCell ref="FDG2:FDH2"/>
    <mergeCell ref="FDI2:FDJ2"/>
    <mergeCell ref="FDK2:FDL2"/>
    <mergeCell ref="FCO2:FCP2"/>
    <mergeCell ref="FCQ2:FCR2"/>
    <mergeCell ref="FCS2:FCT2"/>
    <mergeCell ref="FCU2:FCV2"/>
    <mergeCell ref="FCW2:FCX2"/>
    <mergeCell ref="FCY2:FCZ2"/>
    <mergeCell ref="FHQ2:FHR2"/>
    <mergeCell ref="FHS2:FHT2"/>
    <mergeCell ref="FHU2:FHV2"/>
    <mergeCell ref="FHW2:FHX2"/>
    <mergeCell ref="FHY2:FHZ2"/>
    <mergeCell ref="FIA2:FIB2"/>
    <mergeCell ref="FHE2:FHF2"/>
    <mergeCell ref="FHG2:FHH2"/>
    <mergeCell ref="FHI2:FHJ2"/>
    <mergeCell ref="FHK2:FHL2"/>
    <mergeCell ref="FHM2:FHN2"/>
    <mergeCell ref="FHO2:FHP2"/>
    <mergeCell ref="FGS2:FGT2"/>
    <mergeCell ref="FGU2:FGV2"/>
    <mergeCell ref="FGW2:FGX2"/>
    <mergeCell ref="FGY2:FGZ2"/>
    <mergeCell ref="FHA2:FHB2"/>
    <mergeCell ref="FHC2:FHD2"/>
    <mergeCell ref="FGG2:FGH2"/>
    <mergeCell ref="FGI2:FGJ2"/>
    <mergeCell ref="FGK2:FGL2"/>
    <mergeCell ref="FGM2:FGN2"/>
    <mergeCell ref="FGO2:FGP2"/>
    <mergeCell ref="FGQ2:FGR2"/>
    <mergeCell ref="FFU2:FFV2"/>
    <mergeCell ref="FFW2:FFX2"/>
    <mergeCell ref="FFY2:FFZ2"/>
    <mergeCell ref="FGA2:FGB2"/>
    <mergeCell ref="FGC2:FGD2"/>
    <mergeCell ref="FGE2:FGF2"/>
    <mergeCell ref="FFI2:FFJ2"/>
    <mergeCell ref="FFK2:FFL2"/>
    <mergeCell ref="FFM2:FFN2"/>
    <mergeCell ref="FFO2:FFP2"/>
    <mergeCell ref="FFQ2:FFR2"/>
    <mergeCell ref="FFS2:FFT2"/>
    <mergeCell ref="FKK2:FKL2"/>
    <mergeCell ref="FKM2:FKN2"/>
    <mergeCell ref="FKO2:FKP2"/>
    <mergeCell ref="FKQ2:FKR2"/>
    <mergeCell ref="FKS2:FKT2"/>
    <mergeCell ref="FKU2:FKV2"/>
    <mergeCell ref="FJY2:FJZ2"/>
    <mergeCell ref="FKA2:FKB2"/>
    <mergeCell ref="FKC2:FKD2"/>
    <mergeCell ref="FKE2:FKF2"/>
    <mergeCell ref="FKG2:FKH2"/>
    <mergeCell ref="FKI2:FKJ2"/>
    <mergeCell ref="FJM2:FJN2"/>
    <mergeCell ref="FJO2:FJP2"/>
    <mergeCell ref="FJQ2:FJR2"/>
    <mergeCell ref="FJS2:FJT2"/>
    <mergeCell ref="FJU2:FJV2"/>
    <mergeCell ref="FJW2:FJX2"/>
    <mergeCell ref="FJA2:FJB2"/>
    <mergeCell ref="FJC2:FJD2"/>
    <mergeCell ref="FJE2:FJF2"/>
    <mergeCell ref="FJG2:FJH2"/>
    <mergeCell ref="FJI2:FJJ2"/>
    <mergeCell ref="FJK2:FJL2"/>
    <mergeCell ref="FIO2:FIP2"/>
    <mergeCell ref="FIQ2:FIR2"/>
    <mergeCell ref="FIS2:FIT2"/>
    <mergeCell ref="FIU2:FIV2"/>
    <mergeCell ref="FIW2:FIX2"/>
    <mergeCell ref="FIY2:FIZ2"/>
    <mergeCell ref="FIC2:FID2"/>
    <mergeCell ref="FIE2:FIF2"/>
    <mergeCell ref="FIG2:FIH2"/>
    <mergeCell ref="FII2:FIJ2"/>
    <mergeCell ref="FIK2:FIL2"/>
    <mergeCell ref="FIM2:FIN2"/>
    <mergeCell ref="FNE2:FNF2"/>
    <mergeCell ref="FNG2:FNH2"/>
    <mergeCell ref="FNI2:FNJ2"/>
    <mergeCell ref="FNK2:FNL2"/>
    <mergeCell ref="FNM2:FNN2"/>
    <mergeCell ref="FNO2:FNP2"/>
    <mergeCell ref="FMS2:FMT2"/>
    <mergeCell ref="FMU2:FMV2"/>
    <mergeCell ref="FMW2:FMX2"/>
    <mergeCell ref="FMY2:FMZ2"/>
    <mergeCell ref="FNA2:FNB2"/>
    <mergeCell ref="FNC2:FND2"/>
    <mergeCell ref="FMG2:FMH2"/>
    <mergeCell ref="FMI2:FMJ2"/>
    <mergeCell ref="FMK2:FML2"/>
    <mergeCell ref="FMM2:FMN2"/>
    <mergeCell ref="FMO2:FMP2"/>
    <mergeCell ref="FMQ2:FMR2"/>
    <mergeCell ref="FLU2:FLV2"/>
    <mergeCell ref="FLW2:FLX2"/>
    <mergeCell ref="FLY2:FLZ2"/>
    <mergeCell ref="FMA2:FMB2"/>
    <mergeCell ref="FMC2:FMD2"/>
    <mergeCell ref="FME2:FMF2"/>
    <mergeCell ref="FLI2:FLJ2"/>
    <mergeCell ref="FLK2:FLL2"/>
    <mergeCell ref="FLM2:FLN2"/>
    <mergeCell ref="FLO2:FLP2"/>
    <mergeCell ref="FLQ2:FLR2"/>
    <mergeCell ref="FLS2:FLT2"/>
    <mergeCell ref="FKW2:FKX2"/>
    <mergeCell ref="FKY2:FKZ2"/>
    <mergeCell ref="FLA2:FLB2"/>
    <mergeCell ref="FLC2:FLD2"/>
    <mergeCell ref="FLE2:FLF2"/>
    <mergeCell ref="FLG2:FLH2"/>
    <mergeCell ref="FPY2:FPZ2"/>
    <mergeCell ref="FQA2:FQB2"/>
    <mergeCell ref="FQC2:FQD2"/>
    <mergeCell ref="FQE2:FQF2"/>
    <mergeCell ref="FQG2:FQH2"/>
    <mergeCell ref="FQI2:FQJ2"/>
    <mergeCell ref="FPM2:FPN2"/>
    <mergeCell ref="FPO2:FPP2"/>
    <mergeCell ref="FPQ2:FPR2"/>
    <mergeCell ref="FPS2:FPT2"/>
    <mergeCell ref="FPU2:FPV2"/>
    <mergeCell ref="FPW2:FPX2"/>
    <mergeCell ref="FPA2:FPB2"/>
    <mergeCell ref="FPC2:FPD2"/>
    <mergeCell ref="FPE2:FPF2"/>
    <mergeCell ref="FPG2:FPH2"/>
    <mergeCell ref="FPI2:FPJ2"/>
    <mergeCell ref="FPK2:FPL2"/>
    <mergeCell ref="FOO2:FOP2"/>
    <mergeCell ref="FOQ2:FOR2"/>
    <mergeCell ref="FOS2:FOT2"/>
    <mergeCell ref="FOU2:FOV2"/>
    <mergeCell ref="FOW2:FOX2"/>
    <mergeCell ref="FOY2:FOZ2"/>
    <mergeCell ref="FOC2:FOD2"/>
    <mergeCell ref="FOE2:FOF2"/>
    <mergeCell ref="FOG2:FOH2"/>
    <mergeCell ref="FOI2:FOJ2"/>
    <mergeCell ref="FOK2:FOL2"/>
    <mergeCell ref="FOM2:FON2"/>
    <mergeCell ref="FNQ2:FNR2"/>
    <mergeCell ref="FNS2:FNT2"/>
    <mergeCell ref="FNU2:FNV2"/>
    <mergeCell ref="FNW2:FNX2"/>
    <mergeCell ref="FNY2:FNZ2"/>
    <mergeCell ref="FOA2:FOB2"/>
    <mergeCell ref="FSS2:FST2"/>
    <mergeCell ref="FSU2:FSV2"/>
    <mergeCell ref="FSW2:FSX2"/>
    <mergeCell ref="FSY2:FSZ2"/>
    <mergeCell ref="FTA2:FTB2"/>
    <mergeCell ref="FTC2:FTD2"/>
    <mergeCell ref="FSG2:FSH2"/>
    <mergeCell ref="FSI2:FSJ2"/>
    <mergeCell ref="FSK2:FSL2"/>
    <mergeCell ref="FSM2:FSN2"/>
    <mergeCell ref="FSO2:FSP2"/>
    <mergeCell ref="FSQ2:FSR2"/>
    <mergeCell ref="FRU2:FRV2"/>
    <mergeCell ref="FRW2:FRX2"/>
    <mergeCell ref="FRY2:FRZ2"/>
    <mergeCell ref="FSA2:FSB2"/>
    <mergeCell ref="FSC2:FSD2"/>
    <mergeCell ref="FSE2:FSF2"/>
    <mergeCell ref="FRI2:FRJ2"/>
    <mergeCell ref="FRK2:FRL2"/>
    <mergeCell ref="FRM2:FRN2"/>
    <mergeCell ref="FRO2:FRP2"/>
    <mergeCell ref="FRQ2:FRR2"/>
    <mergeCell ref="FRS2:FRT2"/>
    <mergeCell ref="FQW2:FQX2"/>
    <mergeCell ref="FQY2:FQZ2"/>
    <mergeCell ref="FRA2:FRB2"/>
    <mergeCell ref="FRC2:FRD2"/>
    <mergeCell ref="FRE2:FRF2"/>
    <mergeCell ref="FRG2:FRH2"/>
    <mergeCell ref="FQK2:FQL2"/>
    <mergeCell ref="FQM2:FQN2"/>
    <mergeCell ref="FQO2:FQP2"/>
    <mergeCell ref="FQQ2:FQR2"/>
    <mergeCell ref="FQS2:FQT2"/>
    <mergeCell ref="FQU2:FQV2"/>
    <mergeCell ref="FVM2:FVN2"/>
    <mergeCell ref="FVO2:FVP2"/>
    <mergeCell ref="FVQ2:FVR2"/>
    <mergeCell ref="FVS2:FVT2"/>
    <mergeCell ref="FVU2:FVV2"/>
    <mergeCell ref="FVW2:FVX2"/>
    <mergeCell ref="FVA2:FVB2"/>
    <mergeCell ref="FVC2:FVD2"/>
    <mergeCell ref="FVE2:FVF2"/>
    <mergeCell ref="FVG2:FVH2"/>
    <mergeCell ref="FVI2:FVJ2"/>
    <mergeCell ref="FVK2:FVL2"/>
    <mergeCell ref="FUO2:FUP2"/>
    <mergeCell ref="FUQ2:FUR2"/>
    <mergeCell ref="FUS2:FUT2"/>
    <mergeCell ref="FUU2:FUV2"/>
    <mergeCell ref="FUW2:FUX2"/>
    <mergeCell ref="FUY2:FUZ2"/>
    <mergeCell ref="FUC2:FUD2"/>
    <mergeCell ref="FUE2:FUF2"/>
    <mergeCell ref="FUG2:FUH2"/>
    <mergeCell ref="FUI2:FUJ2"/>
    <mergeCell ref="FUK2:FUL2"/>
    <mergeCell ref="FUM2:FUN2"/>
    <mergeCell ref="FTQ2:FTR2"/>
    <mergeCell ref="FTS2:FTT2"/>
    <mergeCell ref="FTU2:FTV2"/>
    <mergeCell ref="FTW2:FTX2"/>
    <mergeCell ref="FTY2:FTZ2"/>
    <mergeCell ref="FUA2:FUB2"/>
    <mergeCell ref="FTE2:FTF2"/>
    <mergeCell ref="FTG2:FTH2"/>
    <mergeCell ref="FTI2:FTJ2"/>
    <mergeCell ref="FTK2:FTL2"/>
    <mergeCell ref="FTM2:FTN2"/>
    <mergeCell ref="FTO2:FTP2"/>
    <mergeCell ref="FYG2:FYH2"/>
    <mergeCell ref="FYI2:FYJ2"/>
    <mergeCell ref="FYK2:FYL2"/>
    <mergeCell ref="FYM2:FYN2"/>
    <mergeCell ref="FYO2:FYP2"/>
    <mergeCell ref="FYQ2:FYR2"/>
    <mergeCell ref="FXU2:FXV2"/>
    <mergeCell ref="FXW2:FXX2"/>
    <mergeCell ref="FXY2:FXZ2"/>
    <mergeCell ref="FYA2:FYB2"/>
    <mergeCell ref="FYC2:FYD2"/>
    <mergeCell ref="FYE2:FYF2"/>
    <mergeCell ref="FXI2:FXJ2"/>
    <mergeCell ref="FXK2:FXL2"/>
    <mergeCell ref="FXM2:FXN2"/>
    <mergeCell ref="FXO2:FXP2"/>
    <mergeCell ref="FXQ2:FXR2"/>
    <mergeCell ref="FXS2:FXT2"/>
    <mergeCell ref="FWW2:FWX2"/>
    <mergeCell ref="FWY2:FWZ2"/>
    <mergeCell ref="FXA2:FXB2"/>
    <mergeCell ref="FXC2:FXD2"/>
    <mergeCell ref="FXE2:FXF2"/>
    <mergeCell ref="FXG2:FXH2"/>
    <mergeCell ref="FWK2:FWL2"/>
    <mergeCell ref="FWM2:FWN2"/>
    <mergeCell ref="FWO2:FWP2"/>
    <mergeCell ref="FWQ2:FWR2"/>
    <mergeCell ref="FWS2:FWT2"/>
    <mergeCell ref="FWU2:FWV2"/>
    <mergeCell ref="FVY2:FVZ2"/>
    <mergeCell ref="FWA2:FWB2"/>
    <mergeCell ref="FWC2:FWD2"/>
    <mergeCell ref="FWE2:FWF2"/>
    <mergeCell ref="FWG2:FWH2"/>
    <mergeCell ref="FWI2:FWJ2"/>
    <mergeCell ref="GBA2:GBB2"/>
    <mergeCell ref="GBC2:GBD2"/>
    <mergeCell ref="GBE2:GBF2"/>
    <mergeCell ref="GBG2:GBH2"/>
    <mergeCell ref="GBI2:GBJ2"/>
    <mergeCell ref="GBK2:GBL2"/>
    <mergeCell ref="GAO2:GAP2"/>
    <mergeCell ref="GAQ2:GAR2"/>
    <mergeCell ref="GAS2:GAT2"/>
    <mergeCell ref="GAU2:GAV2"/>
    <mergeCell ref="GAW2:GAX2"/>
    <mergeCell ref="GAY2:GAZ2"/>
    <mergeCell ref="GAC2:GAD2"/>
    <mergeCell ref="GAE2:GAF2"/>
    <mergeCell ref="GAG2:GAH2"/>
    <mergeCell ref="GAI2:GAJ2"/>
    <mergeCell ref="GAK2:GAL2"/>
    <mergeCell ref="GAM2:GAN2"/>
    <mergeCell ref="FZQ2:FZR2"/>
    <mergeCell ref="FZS2:FZT2"/>
    <mergeCell ref="FZU2:FZV2"/>
    <mergeCell ref="FZW2:FZX2"/>
    <mergeCell ref="FZY2:FZZ2"/>
    <mergeCell ref="GAA2:GAB2"/>
    <mergeCell ref="FZE2:FZF2"/>
    <mergeCell ref="FZG2:FZH2"/>
    <mergeCell ref="FZI2:FZJ2"/>
    <mergeCell ref="FZK2:FZL2"/>
    <mergeCell ref="FZM2:FZN2"/>
    <mergeCell ref="FZO2:FZP2"/>
    <mergeCell ref="FYS2:FYT2"/>
    <mergeCell ref="FYU2:FYV2"/>
    <mergeCell ref="FYW2:FYX2"/>
    <mergeCell ref="FYY2:FYZ2"/>
    <mergeCell ref="FZA2:FZB2"/>
    <mergeCell ref="FZC2:FZD2"/>
    <mergeCell ref="GDU2:GDV2"/>
    <mergeCell ref="GDW2:GDX2"/>
    <mergeCell ref="GDY2:GDZ2"/>
    <mergeCell ref="GEA2:GEB2"/>
    <mergeCell ref="GEC2:GED2"/>
    <mergeCell ref="GEE2:GEF2"/>
    <mergeCell ref="GDI2:GDJ2"/>
    <mergeCell ref="GDK2:GDL2"/>
    <mergeCell ref="GDM2:GDN2"/>
    <mergeCell ref="GDO2:GDP2"/>
    <mergeCell ref="GDQ2:GDR2"/>
    <mergeCell ref="GDS2:GDT2"/>
    <mergeCell ref="GCW2:GCX2"/>
    <mergeCell ref="GCY2:GCZ2"/>
    <mergeCell ref="GDA2:GDB2"/>
    <mergeCell ref="GDC2:GDD2"/>
    <mergeCell ref="GDE2:GDF2"/>
    <mergeCell ref="GDG2:GDH2"/>
    <mergeCell ref="GCK2:GCL2"/>
    <mergeCell ref="GCM2:GCN2"/>
    <mergeCell ref="GCO2:GCP2"/>
    <mergeCell ref="GCQ2:GCR2"/>
    <mergeCell ref="GCS2:GCT2"/>
    <mergeCell ref="GCU2:GCV2"/>
    <mergeCell ref="GBY2:GBZ2"/>
    <mergeCell ref="GCA2:GCB2"/>
    <mergeCell ref="GCC2:GCD2"/>
    <mergeCell ref="GCE2:GCF2"/>
    <mergeCell ref="GCG2:GCH2"/>
    <mergeCell ref="GCI2:GCJ2"/>
    <mergeCell ref="GBM2:GBN2"/>
    <mergeCell ref="GBO2:GBP2"/>
    <mergeCell ref="GBQ2:GBR2"/>
    <mergeCell ref="GBS2:GBT2"/>
    <mergeCell ref="GBU2:GBV2"/>
    <mergeCell ref="GBW2:GBX2"/>
    <mergeCell ref="GGO2:GGP2"/>
    <mergeCell ref="GGQ2:GGR2"/>
    <mergeCell ref="GGS2:GGT2"/>
    <mergeCell ref="GGU2:GGV2"/>
    <mergeCell ref="GGW2:GGX2"/>
    <mergeCell ref="GGY2:GGZ2"/>
    <mergeCell ref="GGC2:GGD2"/>
    <mergeCell ref="GGE2:GGF2"/>
    <mergeCell ref="GGG2:GGH2"/>
    <mergeCell ref="GGI2:GGJ2"/>
    <mergeCell ref="GGK2:GGL2"/>
    <mergeCell ref="GGM2:GGN2"/>
    <mergeCell ref="GFQ2:GFR2"/>
    <mergeCell ref="GFS2:GFT2"/>
    <mergeCell ref="GFU2:GFV2"/>
    <mergeCell ref="GFW2:GFX2"/>
    <mergeCell ref="GFY2:GFZ2"/>
    <mergeCell ref="GGA2:GGB2"/>
    <mergeCell ref="GFE2:GFF2"/>
    <mergeCell ref="GFG2:GFH2"/>
    <mergeCell ref="GFI2:GFJ2"/>
    <mergeCell ref="GFK2:GFL2"/>
    <mergeCell ref="GFM2:GFN2"/>
    <mergeCell ref="GFO2:GFP2"/>
    <mergeCell ref="GES2:GET2"/>
    <mergeCell ref="GEU2:GEV2"/>
    <mergeCell ref="GEW2:GEX2"/>
    <mergeCell ref="GEY2:GEZ2"/>
    <mergeCell ref="GFA2:GFB2"/>
    <mergeCell ref="GFC2:GFD2"/>
    <mergeCell ref="GEG2:GEH2"/>
    <mergeCell ref="GEI2:GEJ2"/>
    <mergeCell ref="GEK2:GEL2"/>
    <mergeCell ref="GEM2:GEN2"/>
    <mergeCell ref="GEO2:GEP2"/>
    <mergeCell ref="GEQ2:GER2"/>
    <mergeCell ref="GJI2:GJJ2"/>
    <mergeCell ref="GJK2:GJL2"/>
    <mergeCell ref="GJM2:GJN2"/>
    <mergeCell ref="GJO2:GJP2"/>
    <mergeCell ref="GJQ2:GJR2"/>
    <mergeCell ref="GJS2:GJT2"/>
    <mergeCell ref="GIW2:GIX2"/>
    <mergeCell ref="GIY2:GIZ2"/>
    <mergeCell ref="GJA2:GJB2"/>
    <mergeCell ref="GJC2:GJD2"/>
    <mergeCell ref="GJE2:GJF2"/>
    <mergeCell ref="GJG2:GJH2"/>
    <mergeCell ref="GIK2:GIL2"/>
    <mergeCell ref="GIM2:GIN2"/>
    <mergeCell ref="GIO2:GIP2"/>
    <mergeCell ref="GIQ2:GIR2"/>
    <mergeCell ref="GIS2:GIT2"/>
    <mergeCell ref="GIU2:GIV2"/>
    <mergeCell ref="GHY2:GHZ2"/>
    <mergeCell ref="GIA2:GIB2"/>
    <mergeCell ref="GIC2:GID2"/>
    <mergeCell ref="GIE2:GIF2"/>
    <mergeCell ref="GIG2:GIH2"/>
    <mergeCell ref="GII2:GIJ2"/>
    <mergeCell ref="GHM2:GHN2"/>
    <mergeCell ref="GHO2:GHP2"/>
    <mergeCell ref="GHQ2:GHR2"/>
    <mergeCell ref="GHS2:GHT2"/>
    <mergeCell ref="GHU2:GHV2"/>
    <mergeCell ref="GHW2:GHX2"/>
    <mergeCell ref="GHA2:GHB2"/>
    <mergeCell ref="GHC2:GHD2"/>
    <mergeCell ref="GHE2:GHF2"/>
    <mergeCell ref="GHG2:GHH2"/>
    <mergeCell ref="GHI2:GHJ2"/>
    <mergeCell ref="GHK2:GHL2"/>
    <mergeCell ref="GMC2:GMD2"/>
    <mergeCell ref="GME2:GMF2"/>
    <mergeCell ref="GMG2:GMH2"/>
    <mergeCell ref="GMI2:GMJ2"/>
    <mergeCell ref="GMK2:GML2"/>
    <mergeCell ref="GMM2:GMN2"/>
    <mergeCell ref="GLQ2:GLR2"/>
    <mergeCell ref="GLS2:GLT2"/>
    <mergeCell ref="GLU2:GLV2"/>
    <mergeCell ref="GLW2:GLX2"/>
    <mergeCell ref="GLY2:GLZ2"/>
    <mergeCell ref="GMA2:GMB2"/>
    <mergeCell ref="GLE2:GLF2"/>
    <mergeCell ref="GLG2:GLH2"/>
    <mergeCell ref="GLI2:GLJ2"/>
    <mergeCell ref="GLK2:GLL2"/>
    <mergeCell ref="GLM2:GLN2"/>
    <mergeCell ref="GLO2:GLP2"/>
    <mergeCell ref="GKS2:GKT2"/>
    <mergeCell ref="GKU2:GKV2"/>
    <mergeCell ref="GKW2:GKX2"/>
    <mergeCell ref="GKY2:GKZ2"/>
    <mergeCell ref="GLA2:GLB2"/>
    <mergeCell ref="GLC2:GLD2"/>
    <mergeCell ref="GKG2:GKH2"/>
    <mergeCell ref="GKI2:GKJ2"/>
    <mergeCell ref="GKK2:GKL2"/>
    <mergeCell ref="GKM2:GKN2"/>
    <mergeCell ref="GKO2:GKP2"/>
    <mergeCell ref="GKQ2:GKR2"/>
    <mergeCell ref="GJU2:GJV2"/>
    <mergeCell ref="GJW2:GJX2"/>
    <mergeCell ref="GJY2:GJZ2"/>
    <mergeCell ref="GKA2:GKB2"/>
    <mergeCell ref="GKC2:GKD2"/>
    <mergeCell ref="GKE2:GKF2"/>
    <mergeCell ref="GOW2:GOX2"/>
    <mergeCell ref="GOY2:GOZ2"/>
    <mergeCell ref="GPA2:GPB2"/>
    <mergeCell ref="GPC2:GPD2"/>
    <mergeCell ref="GPE2:GPF2"/>
    <mergeCell ref="GPG2:GPH2"/>
    <mergeCell ref="GOK2:GOL2"/>
    <mergeCell ref="GOM2:GON2"/>
    <mergeCell ref="GOO2:GOP2"/>
    <mergeCell ref="GOQ2:GOR2"/>
    <mergeCell ref="GOS2:GOT2"/>
    <mergeCell ref="GOU2:GOV2"/>
    <mergeCell ref="GNY2:GNZ2"/>
    <mergeCell ref="GOA2:GOB2"/>
    <mergeCell ref="GOC2:GOD2"/>
    <mergeCell ref="GOE2:GOF2"/>
    <mergeCell ref="GOG2:GOH2"/>
    <mergeCell ref="GOI2:GOJ2"/>
    <mergeCell ref="GNM2:GNN2"/>
    <mergeCell ref="GNO2:GNP2"/>
    <mergeCell ref="GNQ2:GNR2"/>
    <mergeCell ref="GNS2:GNT2"/>
    <mergeCell ref="GNU2:GNV2"/>
    <mergeCell ref="GNW2:GNX2"/>
    <mergeCell ref="GNA2:GNB2"/>
    <mergeCell ref="GNC2:GND2"/>
    <mergeCell ref="GNE2:GNF2"/>
    <mergeCell ref="GNG2:GNH2"/>
    <mergeCell ref="GNI2:GNJ2"/>
    <mergeCell ref="GNK2:GNL2"/>
    <mergeCell ref="GMO2:GMP2"/>
    <mergeCell ref="GMQ2:GMR2"/>
    <mergeCell ref="GMS2:GMT2"/>
    <mergeCell ref="GMU2:GMV2"/>
    <mergeCell ref="GMW2:GMX2"/>
    <mergeCell ref="GMY2:GMZ2"/>
    <mergeCell ref="GRQ2:GRR2"/>
    <mergeCell ref="GRS2:GRT2"/>
    <mergeCell ref="GRU2:GRV2"/>
    <mergeCell ref="GRW2:GRX2"/>
    <mergeCell ref="GRY2:GRZ2"/>
    <mergeCell ref="GSA2:GSB2"/>
    <mergeCell ref="GRE2:GRF2"/>
    <mergeCell ref="GRG2:GRH2"/>
    <mergeCell ref="GRI2:GRJ2"/>
    <mergeCell ref="GRK2:GRL2"/>
    <mergeCell ref="GRM2:GRN2"/>
    <mergeCell ref="GRO2:GRP2"/>
    <mergeCell ref="GQS2:GQT2"/>
    <mergeCell ref="GQU2:GQV2"/>
    <mergeCell ref="GQW2:GQX2"/>
    <mergeCell ref="GQY2:GQZ2"/>
    <mergeCell ref="GRA2:GRB2"/>
    <mergeCell ref="GRC2:GRD2"/>
    <mergeCell ref="GQG2:GQH2"/>
    <mergeCell ref="GQI2:GQJ2"/>
    <mergeCell ref="GQK2:GQL2"/>
    <mergeCell ref="GQM2:GQN2"/>
    <mergeCell ref="GQO2:GQP2"/>
    <mergeCell ref="GQQ2:GQR2"/>
    <mergeCell ref="GPU2:GPV2"/>
    <mergeCell ref="GPW2:GPX2"/>
    <mergeCell ref="GPY2:GPZ2"/>
    <mergeCell ref="GQA2:GQB2"/>
    <mergeCell ref="GQC2:GQD2"/>
    <mergeCell ref="GQE2:GQF2"/>
    <mergeCell ref="GPI2:GPJ2"/>
    <mergeCell ref="GPK2:GPL2"/>
    <mergeCell ref="GPM2:GPN2"/>
    <mergeCell ref="GPO2:GPP2"/>
    <mergeCell ref="GPQ2:GPR2"/>
    <mergeCell ref="GPS2:GPT2"/>
    <mergeCell ref="GUK2:GUL2"/>
    <mergeCell ref="GUM2:GUN2"/>
    <mergeCell ref="GUO2:GUP2"/>
    <mergeCell ref="GUQ2:GUR2"/>
    <mergeCell ref="GUS2:GUT2"/>
    <mergeCell ref="GUU2:GUV2"/>
    <mergeCell ref="GTY2:GTZ2"/>
    <mergeCell ref="GUA2:GUB2"/>
    <mergeCell ref="GUC2:GUD2"/>
    <mergeCell ref="GUE2:GUF2"/>
    <mergeCell ref="GUG2:GUH2"/>
    <mergeCell ref="GUI2:GUJ2"/>
    <mergeCell ref="GTM2:GTN2"/>
    <mergeCell ref="GTO2:GTP2"/>
    <mergeCell ref="GTQ2:GTR2"/>
    <mergeCell ref="GTS2:GTT2"/>
    <mergeCell ref="GTU2:GTV2"/>
    <mergeCell ref="GTW2:GTX2"/>
    <mergeCell ref="GTA2:GTB2"/>
    <mergeCell ref="GTC2:GTD2"/>
    <mergeCell ref="GTE2:GTF2"/>
    <mergeCell ref="GTG2:GTH2"/>
    <mergeCell ref="GTI2:GTJ2"/>
    <mergeCell ref="GTK2:GTL2"/>
    <mergeCell ref="GSO2:GSP2"/>
    <mergeCell ref="GSQ2:GSR2"/>
    <mergeCell ref="GSS2:GST2"/>
    <mergeCell ref="GSU2:GSV2"/>
    <mergeCell ref="GSW2:GSX2"/>
    <mergeCell ref="GSY2:GSZ2"/>
    <mergeCell ref="GSC2:GSD2"/>
    <mergeCell ref="GSE2:GSF2"/>
    <mergeCell ref="GSG2:GSH2"/>
    <mergeCell ref="GSI2:GSJ2"/>
    <mergeCell ref="GSK2:GSL2"/>
    <mergeCell ref="GSM2:GSN2"/>
    <mergeCell ref="GXE2:GXF2"/>
    <mergeCell ref="GXG2:GXH2"/>
    <mergeCell ref="GXI2:GXJ2"/>
    <mergeCell ref="GXK2:GXL2"/>
    <mergeCell ref="GXM2:GXN2"/>
    <mergeCell ref="GXO2:GXP2"/>
    <mergeCell ref="GWS2:GWT2"/>
    <mergeCell ref="GWU2:GWV2"/>
    <mergeCell ref="GWW2:GWX2"/>
    <mergeCell ref="GWY2:GWZ2"/>
    <mergeCell ref="GXA2:GXB2"/>
    <mergeCell ref="GXC2:GXD2"/>
    <mergeCell ref="GWG2:GWH2"/>
    <mergeCell ref="GWI2:GWJ2"/>
    <mergeCell ref="GWK2:GWL2"/>
    <mergeCell ref="GWM2:GWN2"/>
    <mergeCell ref="GWO2:GWP2"/>
    <mergeCell ref="GWQ2:GWR2"/>
    <mergeCell ref="GVU2:GVV2"/>
    <mergeCell ref="GVW2:GVX2"/>
    <mergeCell ref="GVY2:GVZ2"/>
    <mergeCell ref="GWA2:GWB2"/>
    <mergeCell ref="GWC2:GWD2"/>
    <mergeCell ref="GWE2:GWF2"/>
    <mergeCell ref="GVI2:GVJ2"/>
    <mergeCell ref="GVK2:GVL2"/>
    <mergeCell ref="GVM2:GVN2"/>
    <mergeCell ref="GVO2:GVP2"/>
    <mergeCell ref="GVQ2:GVR2"/>
    <mergeCell ref="GVS2:GVT2"/>
    <mergeCell ref="GUW2:GUX2"/>
    <mergeCell ref="GUY2:GUZ2"/>
    <mergeCell ref="GVA2:GVB2"/>
    <mergeCell ref="GVC2:GVD2"/>
    <mergeCell ref="GVE2:GVF2"/>
    <mergeCell ref="GVG2:GVH2"/>
    <mergeCell ref="GZY2:GZZ2"/>
    <mergeCell ref="HAA2:HAB2"/>
    <mergeCell ref="HAC2:HAD2"/>
    <mergeCell ref="HAE2:HAF2"/>
    <mergeCell ref="HAG2:HAH2"/>
    <mergeCell ref="HAI2:HAJ2"/>
    <mergeCell ref="GZM2:GZN2"/>
    <mergeCell ref="GZO2:GZP2"/>
    <mergeCell ref="GZQ2:GZR2"/>
    <mergeCell ref="GZS2:GZT2"/>
    <mergeCell ref="GZU2:GZV2"/>
    <mergeCell ref="GZW2:GZX2"/>
    <mergeCell ref="GZA2:GZB2"/>
    <mergeCell ref="GZC2:GZD2"/>
    <mergeCell ref="GZE2:GZF2"/>
    <mergeCell ref="GZG2:GZH2"/>
    <mergeCell ref="GZI2:GZJ2"/>
    <mergeCell ref="GZK2:GZL2"/>
    <mergeCell ref="GYO2:GYP2"/>
    <mergeCell ref="GYQ2:GYR2"/>
    <mergeCell ref="GYS2:GYT2"/>
    <mergeCell ref="GYU2:GYV2"/>
    <mergeCell ref="GYW2:GYX2"/>
    <mergeCell ref="GYY2:GYZ2"/>
    <mergeCell ref="GYC2:GYD2"/>
    <mergeCell ref="GYE2:GYF2"/>
    <mergeCell ref="GYG2:GYH2"/>
    <mergeCell ref="GYI2:GYJ2"/>
    <mergeCell ref="GYK2:GYL2"/>
    <mergeCell ref="GYM2:GYN2"/>
    <mergeCell ref="GXQ2:GXR2"/>
    <mergeCell ref="GXS2:GXT2"/>
    <mergeCell ref="GXU2:GXV2"/>
    <mergeCell ref="GXW2:GXX2"/>
    <mergeCell ref="GXY2:GXZ2"/>
    <mergeCell ref="GYA2:GYB2"/>
    <mergeCell ref="HCS2:HCT2"/>
    <mergeCell ref="HCU2:HCV2"/>
    <mergeCell ref="HCW2:HCX2"/>
    <mergeCell ref="HCY2:HCZ2"/>
    <mergeCell ref="HDA2:HDB2"/>
    <mergeCell ref="HDC2:HDD2"/>
    <mergeCell ref="HCG2:HCH2"/>
    <mergeCell ref="HCI2:HCJ2"/>
    <mergeCell ref="HCK2:HCL2"/>
    <mergeCell ref="HCM2:HCN2"/>
    <mergeCell ref="HCO2:HCP2"/>
    <mergeCell ref="HCQ2:HCR2"/>
    <mergeCell ref="HBU2:HBV2"/>
    <mergeCell ref="HBW2:HBX2"/>
    <mergeCell ref="HBY2:HBZ2"/>
    <mergeCell ref="HCA2:HCB2"/>
    <mergeCell ref="HCC2:HCD2"/>
    <mergeCell ref="HCE2:HCF2"/>
    <mergeCell ref="HBI2:HBJ2"/>
    <mergeCell ref="HBK2:HBL2"/>
    <mergeCell ref="HBM2:HBN2"/>
    <mergeCell ref="HBO2:HBP2"/>
    <mergeCell ref="HBQ2:HBR2"/>
    <mergeCell ref="HBS2:HBT2"/>
    <mergeCell ref="HAW2:HAX2"/>
    <mergeCell ref="HAY2:HAZ2"/>
    <mergeCell ref="HBA2:HBB2"/>
    <mergeCell ref="HBC2:HBD2"/>
    <mergeCell ref="HBE2:HBF2"/>
    <mergeCell ref="HBG2:HBH2"/>
    <mergeCell ref="HAK2:HAL2"/>
    <mergeCell ref="HAM2:HAN2"/>
    <mergeCell ref="HAO2:HAP2"/>
    <mergeCell ref="HAQ2:HAR2"/>
    <mergeCell ref="HAS2:HAT2"/>
    <mergeCell ref="HAU2:HAV2"/>
    <mergeCell ref="HFM2:HFN2"/>
    <mergeCell ref="HFO2:HFP2"/>
    <mergeCell ref="HFQ2:HFR2"/>
    <mergeCell ref="HFS2:HFT2"/>
    <mergeCell ref="HFU2:HFV2"/>
    <mergeCell ref="HFW2:HFX2"/>
    <mergeCell ref="HFA2:HFB2"/>
    <mergeCell ref="HFC2:HFD2"/>
    <mergeCell ref="HFE2:HFF2"/>
    <mergeCell ref="HFG2:HFH2"/>
    <mergeCell ref="HFI2:HFJ2"/>
    <mergeCell ref="HFK2:HFL2"/>
    <mergeCell ref="HEO2:HEP2"/>
    <mergeCell ref="HEQ2:HER2"/>
    <mergeCell ref="HES2:HET2"/>
    <mergeCell ref="HEU2:HEV2"/>
    <mergeCell ref="HEW2:HEX2"/>
    <mergeCell ref="HEY2:HEZ2"/>
    <mergeCell ref="HEC2:HED2"/>
    <mergeCell ref="HEE2:HEF2"/>
    <mergeCell ref="HEG2:HEH2"/>
    <mergeCell ref="HEI2:HEJ2"/>
    <mergeCell ref="HEK2:HEL2"/>
    <mergeCell ref="HEM2:HEN2"/>
    <mergeCell ref="HDQ2:HDR2"/>
    <mergeCell ref="HDS2:HDT2"/>
    <mergeCell ref="HDU2:HDV2"/>
    <mergeCell ref="HDW2:HDX2"/>
    <mergeCell ref="HDY2:HDZ2"/>
    <mergeCell ref="HEA2:HEB2"/>
    <mergeCell ref="HDE2:HDF2"/>
    <mergeCell ref="HDG2:HDH2"/>
    <mergeCell ref="HDI2:HDJ2"/>
    <mergeCell ref="HDK2:HDL2"/>
    <mergeCell ref="HDM2:HDN2"/>
    <mergeCell ref="HDO2:HDP2"/>
    <mergeCell ref="HIG2:HIH2"/>
    <mergeCell ref="HII2:HIJ2"/>
    <mergeCell ref="HIK2:HIL2"/>
    <mergeCell ref="HIM2:HIN2"/>
    <mergeCell ref="HIO2:HIP2"/>
    <mergeCell ref="HIQ2:HIR2"/>
    <mergeCell ref="HHU2:HHV2"/>
    <mergeCell ref="HHW2:HHX2"/>
    <mergeCell ref="HHY2:HHZ2"/>
    <mergeCell ref="HIA2:HIB2"/>
    <mergeCell ref="HIC2:HID2"/>
    <mergeCell ref="HIE2:HIF2"/>
    <mergeCell ref="HHI2:HHJ2"/>
    <mergeCell ref="HHK2:HHL2"/>
    <mergeCell ref="HHM2:HHN2"/>
    <mergeCell ref="HHO2:HHP2"/>
    <mergeCell ref="HHQ2:HHR2"/>
    <mergeCell ref="HHS2:HHT2"/>
    <mergeCell ref="HGW2:HGX2"/>
    <mergeCell ref="HGY2:HGZ2"/>
    <mergeCell ref="HHA2:HHB2"/>
    <mergeCell ref="HHC2:HHD2"/>
    <mergeCell ref="HHE2:HHF2"/>
    <mergeCell ref="HHG2:HHH2"/>
    <mergeCell ref="HGK2:HGL2"/>
    <mergeCell ref="HGM2:HGN2"/>
    <mergeCell ref="HGO2:HGP2"/>
    <mergeCell ref="HGQ2:HGR2"/>
    <mergeCell ref="HGS2:HGT2"/>
    <mergeCell ref="HGU2:HGV2"/>
    <mergeCell ref="HFY2:HFZ2"/>
    <mergeCell ref="HGA2:HGB2"/>
    <mergeCell ref="HGC2:HGD2"/>
    <mergeCell ref="HGE2:HGF2"/>
    <mergeCell ref="HGG2:HGH2"/>
    <mergeCell ref="HGI2:HGJ2"/>
    <mergeCell ref="HLA2:HLB2"/>
    <mergeCell ref="HLC2:HLD2"/>
    <mergeCell ref="HLE2:HLF2"/>
    <mergeCell ref="HLG2:HLH2"/>
    <mergeCell ref="HLI2:HLJ2"/>
    <mergeCell ref="HLK2:HLL2"/>
    <mergeCell ref="HKO2:HKP2"/>
    <mergeCell ref="HKQ2:HKR2"/>
    <mergeCell ref="HKS2:HKT2"/>
    <mergeCell ref="HKU2:HKV2"/>
    <mergeCell ref="HKW2:HKX2"/>
    <mergeCell ref="HKY2:HKZ2"/>
    <mergeCell ref="HKC2:HKD2"/>
    <mergeCell ref="HKE2:HKF2"/>
    <mergeCell ref="HKG2:HKH2"/>
    <mergeCell ref="HKI2:HKJ2"/>
    <mergeCell ref="HKK2:HKL2"/>
    <mergeCell ref="HKM2:HKN2"/>
    <mergeCell ref="HJQ2:HJR2"/>
    <mergeCell ref="HJS2:HJT2"/>
    <mergeCell ref="HJU2:HJV2"/>
    <mergeCell ref="HJW2:HJX2"/>
    <mergeCell ref="HJY2:HJZ2"/>
    <mergeCell ref="HKA2:HKB2"/>
    <mergeCell ref="HJE2:HJF2"/>
    <mergeCell ref="HJG2:HJH2"/>
    <mergeCell ref="HJI2:HJJ2"/>
    <mergeCell ref="HJK2:HJL2"/>
    <mergeCell ref="HJM2:HJN2"/>
    <mergeCell ref="HJO2:HJP2"/>
    <mergeCell ref="HIS2:HIT2"/>
    <mergeCell ref="HIU2:HIV2"/>
    <mergeCell ref="HIW2:HIX2"/>
    <mergeCell ref="HIY2:HIZ2"/>
    <mergeCell ref="HJA2:HJB2"/>
    <mergeCell ref="HJC2:HJD2"/>
    <mergeCell ref="HNU2:HNV2"/>
    <mergeCell ref="HNW2:HNX2"/>
    <mergeCell ref="HNY2:HNZ2"/>
    <mergeCell ref="HOA2:HOB2"/>
    <mergeCell ref="HOC2:HOD2"/>
    <mergeCell ref="HOE2:HOF2"/>
    <mergeCell ref="HNI2:HNJ2"/>
    <mergeCell ref="HNK2:HNL2"/>
    <mergeCell ref="HNM2:HNN2"/>
    <mergeCell ref="HNO2:HNP2"/>
    <mergeCell ref="HNQ2:HNR2"/>
    <mergeCell ref="HNS2:HNT2"/>
    <mergeCell ref="HMW2:HMX2"/>
    <mergeCell ref="HMY2:HMZ2"/>
    <mergeCell ref="HNA2:HNB2"/>
    <mergeCell ref="HNC2:HND2"/>
    <mergeCell ref="HNE2:HNF2"/>
    <mergeCell ref="HNG2:HNH2"/>
    <mergeCell ref="HMK2:HML2"/>
    <mergeCell ref="HMM2:HMN2"/>
    <mergeCell ref="HMO2:HMP2"/>
    <mergeCell ref="HMQ2:HMR2"/>
    <mergeCell ref="HMS2:HMT2"/>
    <mergeCell ref="HMU2:HMV2"/>
    <mergeCell ref="HLY2:HLZ2"/>
    <mergeCell ref="HMA2:HMB2"/>
    <mergeCell ref="HMC2:HMD2"/>
    <mergeCell ref="HME2:HMF2"/>
    <mergeCell ref="HMG2:HMH2"/>
    <mergeCell ref="HMI2:HMJ2"/>
    <mergeCell ref="HLM2:HLN2"/>
    <mergeCell ref="HLO2:HLP2"/>
    <mergeCell ref="HLQ2:HLR2"/>
    <mergeCell ref="HLS2:HLT2"/>
    <mergeCell ref="HLU2:HLV2"/>
    <mergeCell ref="HLW2:HLX2"/>
    <mergeCell ref="HQO2:HQP2"/>
    <mergeCell ref="HQQ2:HQR2"/>
    <mergeCell ref="HQS2:HQT2"/>
    <mergeCell ref="HQU2:HQV2"/>
    <mergeCell ref="HQW2:HQX2"/>
    <mergeCell ref="HQY2:HQZ2"/>
    <mergeCell ref="HQC2:HQD2"/>
    <mergeCell ref="HQE2:HQF2"/>
    <mergeCell ref="HQG2:HQH2"/>
    <mergeCell ref="HQI2:HQJ2"/>
    <mergeCell ref="HQK2:HQL2"/>
    <mergeCell ref="HQM2:HQN2"/>
    <mergeCell ref="HPQ2:HPR2"/>
    <mergeCell ref="HPS2:HPT2"/>
    <mergeCell ref="HPU2:HPV2"/>
    <mergeCell ref="HPW2:HPX2"/>
    <mergeCell ref="HPY2:HPZ2"/>
    <mergeCell ref="HQA2:HQB2"/>
    <mergeCell ref="HPE2:HPF2"/>
    <mergeCell ref="HPG2:HPH2"/>
    <mergeCell ref="HPI2:HPJ2"/>
    <mergeCell ref="HPK2:HPL2"/>
    <mergeCell ref="HPM2:HPN2"/>
    <mergeCell ref="HPO2:HPP2"/>
    <mergeCell ref="HOS2:HOT2"/>
    <mergeCell ref="HOU2:HOV2"/>
    <mergeCell ref="HOW2:HOX2"/>
    <mergeCell ref="HOY2:HOZ2"/>
    <mergeCell ref="HPA2:HPB2"/>
    <mergeCell ref="HPC2:HPD2"/>
    <mergeCell ref="HOG2:HOH2"/>
    <mergeCell ref="HOI2:HOJ2"/>
    <mergeCell ref="HOK2:HOL2"/>
    <mergeCell ref="HOM2:HON2"/>
    <mergeCell ref="HOO2:HOP2"/>
    <mergeCell ref="HOQ2:HOR2"/>
    <mergeCell ref="HTI2:HTJ2"/>
    <mergeCell ref="HTK2:HTL2"/>
    <mergeCell ref="HTM2:HTN2"/>
    <mergeCell ref="HTO2:HTP2"/>
    <mergeCell ref="HTQ2:HTR2"/>
    <mergeCell ref="HTS2:HTT2"/>
    <mergeCell ref="HSW2:HSX2"/>
    <mergeCell ref="HSY2:HSZ2"/>
    <mergeCell ref="HTA2:HTB2"/>
    <mergeCell ref="HTC2:HTD2"/>
    <mergeCell ref="HTE2:HTF2"/>
    <mergeCell ref="HTG2:HTH2"/>
    <mergeCell ref="HSK2:HSL2"/>
    <mergeCell ref="HSM2:HSN2"/>
    <mergeCell ref="HSO2:HSP2"/>
    <mergeCell ref="HSQ2:HSR2"/>
    <mergeCell ref="HSS2:HST2"/>
    <mergeCell ref="HSU2:HSV2"/>
    <mergeCell ref="HRY2:HRZ2"/>
    <mergeCell ref="HSA2:HSB2"/>
    <mergeCell ref="HSC2:HSD2"/>
    <mergeCell ref="HSE2:HSF2"/>
    <mergeCell ref="HSG2:HSH2"/>
    <mergeCell ref="HSI2:HSJ2"/>
    <mergeCell ref="HRM2:HRN2"/>
    <mergeCell ref="HRO2:HRP2"/>
    <mergeCell ref="HRQ2:HRR2"/>
    <mergeCell ref="HRS2:HRT2"/>
    <mergeCell ref="HRU2:HRV2"/>
    <mergeCell ref="HRW2:HRX2"/>
    <mergeCell ref="HRA2:HRB2"/>
    <mergeCell ref="HRC2:HRD2"/>
    <mergeCell ref="HRE2:HRF2"/>
    <mergeCell ref="HRG2:HRH2"/>
    <mergeCell ref="HRI2:HRJ2"/>
    <mergeCell ref="HRK2:HRL2"/>
    <mergeCell ref="HWC2:HWD2"/>
    <mergeCell ref="HWE2:HWF2"/>
    <mergeCell ref="HWG2:HWH2"/>
    <mergeCell ref="HWI2:HWJ2"/>
    <mergeCell ref="HWK2:HWL2"/>
    <mergeCell ref="HWM2:HWN2"/>
    <mergeCell ref="HVQ2:HVR2"/>
    <mergeCell ref="HVS2:HVT2"/>
    <mergeCell ref="HVU2:HVV2"/>
    <mergeCell ref="HVW2:HVX2"/>
    <mergeCell ref="HVY2:HVZ2"/>
    <mergeCell ref="HWA2:HWB2"/>
    <mergeCell ref="HVE2:HVF2"/>
    <mergeCell ref="HVG2:HVH2"/>
    <mergeCell ref="HVI2:HVJ2"/>
    <mergeCell ref="HVK2:HVL2"/>
    <mergeCell ref="HVM2:HVN2"/>
    <mergeCell ref="HVO2:HVP2"/>
    <mergeCell ref="HUS2:HUT2"/>
    <mergeCell ref="HUU2:HUV2"/>
    <mergeCell ref="HUW2:HUX2"/>
    <mergeCell ref="HUY2:HUZ2"/>
    <mergeCell ref="HVA2:HVB2"/>
    <mergeCell ref="HVC2:HVD2"/>
    <mergeCell ref="HUG2:HUH2"/>
    <mergeCell ref="HUI2:HUJ2"/>
    <mergeCell ref="HUK2:HUL2"/>
    <mergeCell ref="HUM2:HUN2"/>
    <mergeCell ref="HUO2:HUP2"/>
    <mergeCell ref="HUQ2:HUR2"/>
    <mergeCell ref="HTU2:HTV2"/>
    <mergeCell ref="HTW2:HTX2"/>
    <mergeCell ref="HTY2:HTZ2"/>
    <mergeCell ref="HUA2:HUB2"/>
    <mergeCell ref="HUC2:HUD2"/>
    <mergeCell ref="HUE2:HUF2"/>
    <mergeCell ref="HYW2:HYX2"/>
    <mergeCell ref="HYY2:HYZ2"/>
    <mergeCell ref="HZA2:HZB2"/>
    <mergeCell ref="HZC2:HZD2"/>
    <mergeCell ref="HZE2:HZF2"/>
    <mergeCell ref="HZG2:HZH2"/>
    <mergeCell ref="HYK2:HYL2"/>
    <mergeCell ref="HYM2:HYN2"/>
    <mergeCell ref="HYO2:HYP2"/>
    <mergeCell ref="HYQ2:HYR2"/>
    <mergeCell ref="HYS2:HYT2"/>
    <mergeCell ref="HYU2:HYV2"/>
    <mergeCell ref="HXY2:HXZ2"/>
    <mergeCell ref="HYA2:HYB2"/>
    <mergeCell ref="HYC2:HYD2"/>
    <mergeCell ref="HYE2:HYF2"/>
    <mergeCell ref="HYG2:HYH2"/>
    <mergeCell ref="HYI2:HYJ2"/>
    <mergeCell ref="HXM2:HXN2"/>
    <mergeCell ref="HXO2:HXP2"/>
    <mergeCell ref="HXQ2:HXR2"/>
    <mergeCell ref="HXS2:HXT2"/>
    <mergeCell ref="HXU2:HXV2"/>
    <mergeCell ref="HXW2:HXX2"/>
    <mergeCell ref="HXA2:HXB2"/>
    <mergeCell ref="HXC2:HXD2"/>
    <mergeCell ref="HXE2:HXF2"/>
    <mergeCell ref="HXG2:HXH2"/>
    <mergeCell ref="HXI2:HXJ2"/>
    <mergeCell ref="HXK2:HXL2"/>
    <mergeCell ref="HWO2:HWP2"/>
    <mergeCell ref="HWQ2:HWR2"/>
    <mergeCell ref="HWS2:HWT2"/>
    <mergeCell ref="HWU2:HWV2"/>
    <mergeCell ref="HWW2:HWX2"/>
    <mergeCell ref="HWY2:HWZ2"/>
    <mergeCell ref="IBQ2:IBR2"/>
    <mergeCell ref="IBS2:IBT2"/>
    <mergeCell ref="IBU2:IBV2"/>
    <mergeCell ref="IBW2:IBX2"/>
    <mergeCell ref="IBY2:IBZ2"/>
    <mergeCell ref="ICA2:ICB2"/>
    <mergeCell ref="IBE2:IBF2"/>
    <mergeCell ref="IBG2:IBH2"/>
    <mergeCell ref="IBI2:IBJ2"/>
    <mergeCell ref="IBK2:IBL2"/>
    <mergeCell ref="IBM2:IBN2"/>
    <mergeCell ref="IBO2:IBP2"/>
    <mergeCell ref="IAS2:IAT2"/>
    <mergeCell ref="IAU2:IAV2"/>
    <mergeCell ref="IAW2:IAX2"/>
    <mergeCell ref="IAY2:IAZ2"/>
    <mergeCell ref="IBA2:IBB2"/>
    <mergeCell ref="IBC2:IBD2"/>
    <mergeCell ref="IAG2:IAH2"/>
    <mergeCell ref="IAI2:IAJ2"/>
    <mergeCell ref="IAK2:IAL2"/>
    <mergeCell ref="IAM2:IAN2"/>
    <mergeCell ref="IAO2:IAP2"/>
    <mergeCell ref="IAQ2:IAR2"/>
    <mergeCell ref="HZU2:HZV2"/>
    <mergeCell ref="HZW2:HZX2"/>
    <mergeCell ref="HZY2:HZZ2"/>
    <mergeCell ref="IAA2:IAB2"/>
    <mergeCell ref="IAC2:IAD2"/>
    <mergeCell ref="IAE2:IAF2"/>
    <mergeCell ref="HZI2:HZJ2"/>
    <mergeCell ref="HZK2:HZL2"/>
    <mergeCell ref="HZM2:HZN2"/>
    <mergeCell ref="HZO2:HZP2"/>
    <mergeCell ref="HZQ2:HZR2"/>
    <mergeCell ref="HZS2:HZT2"/>
    <mergeCell ref="IEK2:IEL2"/>
    <mergeCell ref="IEM2:IEN2"/>
    <mergeCell ref="IEO2:IEP2"/>
    <mergeCell ref="IEQ2:IER2"/>
    <mergeCell ref="IES2:IET2"/>
    <mergeCell ref="IEU2:IEV2"/>
    <mergeCell ref="IDY2:IDZ2"/>
    <mergeCell ref="IEA2:IEB2"/>
    <mergeCell ref="IEC2:IED2"/>
    <mergeCell ref="IEE2:IEF2"/>
    <mergeCell ref="IEG2:IEH2"/>
    <mergeCell ref="IEI2:IEJ2"/>
    <mergeCell ref="IDM2:IDN2"/>
    <mergeCell ref="IDO2:IDP2"/>
    <mergeCell ref="IDQ2:IDR2"/>
    <mergeCell ref="IDS2:IDT2"/>
    <mergeCell ref="IDU2:IDV2"/>
    <mergeCell ref="IDW2:IDX2"/>
    <mergeCell ref="IDA2:IDB2"/>
    <mergeCell ref="IDC2:IDD2"/>
    <mergeCell ref="IDE2:IDF2"/>
    <mergeCell ref="IDG2:IDH2"/>
    <mergeCell ref="IDI2:IDJ2"/>
    <mergeCell ref="IDK2:IDL2"/>
    <mergeCell ref="ICO2:ICP2"/>
    <mergeCell ref="ICQ2:ICR2"/>
    <mergeCell ref="ICS2:ICT2"/>
    <mergeCell ref="ICU2:ICV2"/>
    <mergeCell ref="ICW2:ICX2"/>
    <mergeCell ref="ICY2:ICZ2"/>
    <mergeCell ref="ICC2:ICD2"/>
    <mergeCell ref="ICE2:ICF2"/>
    <mergeCell ref="ICG2:ICH2"/>
    <mergeCell ref="ICI2:ICJ2"/>
    <mergeCell ref="ICK2:ICL2"/>
    <mergeCell ref="ICM2:ICN2"/>
    <mergeCell ref="IHE2:IHF2"/>
    <mergeCell ref="IHG2:IHH2"/>
    <mergeCell ref="IHI2:IHJ2"/>
    <mergeCell ref="IHK2:IHL2"/>
    <mergeCell ref="IHM2:IHN2"/>
    <mergeCell ref="IHO2:IHP2"/>
    <mergeCell ref="IGS2:IGT2"/>
    <mergeCell ref="IGU2:IGV2"/>
    <mergeCell ref="IGW2:IGX2"/>
    <mergeCell ref="IGY2:IGZ2"/>
    <mergeCell ref="IHA2:IHB2"/>
    <mergeCell ref="IHC2:IHD2"/>
    <mergeCell ref="IGG2:IGH2"/>
    <mergeCell ref="IGI2:IGJ2"/>
    <mergeCell ref="IGK2:IGL2"/>
    <mergeCell ref="IGM2:IGN2"/>
    <mergeCell ref="IGO2:IGP2"/>
    <mergeCell ref="IGQ2:IGR2"/>
    <mergeCell ref="IFU2:IFV2"/>
    <mergeCell ref="IFW2:IFX2"/>
    <mergeCell ref="IFY2:IFZ2"/>
    <mergeCell ref="IGA2:IGB2"/>
    <mergeCell ref="IGC2:IGD2"/>
    <mergeCell ref="IGE2:IGF2"/>
    <mergeCell ref="IFI2:IFJ2"/>
    <mergeCell ref="IFK2:IFL2"/>
    <mergeCell ref="IFM2:IFN2"/>
    <mergeCell ref="IFO2:IFP2"/>
    <mergeCell ref="IFQ2:IFR2"/>
    <mergeCell ref="IFS2:IFT2"/>
    <mergeCell ref="IEW2:IEX2"/>
    <mergeCell ref="IEY2:IEZ2"/>
    <mergeCell ref="IFA2:IFB2"/>
    <mergeCell ref="IFC2:IFD2"/>
    <mergeCell ref="IFE2:IFF2"/>
    <mergeCell ref="IFG2:IFH2"/>
    <mergeCell ref="IJY2:IJZ2"/>
    <mergeCell ref="IKA2:IKB2"/>
    <mergeCell ref="IKC2:IKD2"/>
    <mergeCell ref="IKE2:IKF2"/>
    <mergeCell ref="IKG2:IKH2"/>
    <mergeCell ref="IKI2:IKJ2"/>
    <mergeCell ref="IJM2:IJN2"/>
    <mergeCell ref="IJO2:IJP2"/>
    <mergeCell ref="IJQ2:IJR2"/>
    <mergeCell ref="IJS2:IJT2"/>
    <mergeCell ref="IJU2:IJV2"/>
    <mergeCell ref="IJW2:IJX2"/>
    <mergeCell ref="IJA2:IJB2"/>
    <mergeCell ref="IJC2:IJD2"/>
    <mergeCell ref="IJE2:IJF2"/>
    <mergeCell ref="IJG2:IJH2"/>
    <mergeCell ref="IJI2:IJJ2"/>
    <mergeCell ref="IJK2:IJL2"/>
    <mergeCell ref="IIO2:IIP2"/>
    <mergeCell ref="IIQ2:IIR2"/>
    <mergeCell ref="IIS2:IIT2"/>
    <mergeCell ref="IIU2:IIV2"/>
    <mergeCell ref="IIW2:IIX2"/>
    <mergeCell ref="IIY2:IIZ2"/>
    <mergeCell ref="IIC2:IID2"/>
    <mergeCell ref="IIE2:IIF2"/>
    <mergeCell ref="IIG2:IIH2"/>
    <mergeCell ref="III2:IIJ2"/>
    <mergeCell ref="IIK2:IIL2"/>
    <mergeCell ref="IIM2:IIN2"/>
    <mergeCell ref="IHQ2:IHR2"/>
    <mergeCell ref="IHS2:IHT2"/>
    <mergeCell ref="IHU2:IHV2"/>
    <mergeCell ref="IHW2:IHX2"/>
    <mergeCell ref="IHY2:IHZ2"/>
    <mergeCell ref="IIA2:IIB2"/>
    <mergeCell ref="IMS2:IMT2"/>
    <mergeCell ref="IMU2:IMV2"/>
    <mergeCell ref="IMW2:IMX2"/>
    <mergeCell ref="IMY2:IMZ2"/>
    <mergeCell ref="INA2:INB2"/>
    <mergeCell ref="INC2:IND2"/>
    <mergeCell ref="IMG2:IMH2"/>
    <mergeCell ref="IMI2:IMJ2"/>
    <mergeCell ref="IMK2:IML2"/>
    <mergeCell ref="IMM2:IMN2"/>
    <mergeCell ref="IMO2:IMP2"/>
    <mergeCell ref="IMQ2:IMR2"/>
    <mergeCell ref="ILU2:ILV2"/>
    <mergeCell ref="ILW2:ILX2"/>
    <mergeCell ref="ILY2:ILZ2"/>
    <mergeCell ref="IMA2:IMB2"/>
    <mergeCell ref="IMC2:IMD2"/>
    <mergeCell ref="IME2:IMF2"/>
    <mergeCell ref="ILI2:ILJ2"/>
    <mergeCell ref="ILK2:ILL2"/>
    <mergeCell ref="ILM2:ILN2"/>
    <mergeCell ref="ILO2:ILP2"/>
    <mergeCell ref="ILQ2:ILR2"/>
    <mergeCell ref="ILS2:ILT2"/>
    <mergeCell ref="IKW2:IKX2"/>
    <mergeCell ref="IKY2:IKZ2"/>
    <mergeCell ref="ILA2:ILB2"/>
    <mergeCell ref="ILC2:ILD2"/>
    <mergeCell ref="ILE2:ILF2"/>
    <mergeCell ref="ILG2:ILH2"/>
    <mergeCell ref="IKK2:IKL2"/>
    <mergeCell ref="IKM2:IKN2"/>
    <mergeCell ref="IKO2:IKP2"/>
    <mergeCell ref="IKQ2:IKR2"/>
    <mergeCell ref="IKS2:IKT2"/>
    <mergeCell ref="IKU2:IKV2"/>
    <mergeCell ref="IPM2:IPN2"/>
    <mergeCell ref="IPO2:IPP2"/>
    <mergeCell ref="IPQ2:IPR2"/>
    <mergeCell ref="IPS2:IPT2"/>
    <mergeCell ref="IPU2:IPV2"/>
    <mergeCell ref="IPW2:IPX2"/>
    <mergeCell ref="IPA2:IPB2"/>
    <mergeCell ref="IPC2:IPD2"/>
    <mergeCell ref="IPE2:IPF2"/>
    <mergeCell ref="IPG2:IPH2"/>
    <mergeCell ref="IPI2:IPJ2"/>
    <mergeCell ref="IPK2:IPL2"/>
    <mergeCell ref="IOO2:IOP2"/>
    <mergeCell ref="IOQ2:IOR2"/>
    <mergeCell ref="IOS2:IOT2"/>
    <mergeCell ref="IOU2:IOV2"/>
    <mergeCell ref="IOW2:IOX2"/>
    <mergeCell ref="IOY2:IOZ2"/>
    <mergeCell ref="IOC2:IOD2"/>
    <mergeCell ref="IOE2:IOF2"/>
    <mergeCell ref="IOG2:IOH2"/>
    <mergeCell ref="IOI2:IOJ2"/>
    <mergeCell ref="IOK2:IOL2"/>
    <mergeCell ref="IOM2:ION2"/>
    <mergeCell ref="INQ2:INR2"/>
    <mergeCell ref="INS2:INT2"/>
    <mergeCell ref="INU2:INV2"/>
    <mergeCell ref="INW2:INX2"/>
    <mergeCell ref="INY2:INZ2"/>
    <mergeCell ref="IOA2:IOB2"/>
    <mergeCell ref="INE2:INF2"/>
    <mergeCell ref="ING2:INH2"/>
    <mergeCell ref="INI2:INJ2"/>
    <mergeCell ref="INK2:INL2"/>
    <mergeCell ref="INM2:INN2"/>
    <mergeCell ref="INO2:INP2"/>
    <mergeCell ref="ISG2:ISH2"/>
    <mergeCell ref="ISI2:ISJ2"/>
    <mergeCell ref="ISK2:ISL2"/>
    <mergeCell ref="ISM2:ISN2"/>
    <mergeCell ref="ISO2:ISP2"/>
    <mergeCell ref="ISQ2:ISR2"/>
    <mergeCell ref="IRU2:IRV2"/>
    <mergeCell ref="IRW2:IRX2"/>
    <mergeCell ref="IRY2:IRZ2"/>
    <mergeCell ref="ISA2:ISB2"/>
    <mergeCell ref="ISC2:ISD2"/>
    <mergeCell ref="ISE2:ISF2"/>
    <mergeCell ref="IRI2:IRJ2"/>
    <mergeCell ref="IRK2:IRL2"/>
    <mergeCell ref="IRM2:IRN2"/>
    <mergeCell ref="IRO2:IRP2"/>
    <mergeCell ref="IRQ2:IRR2"/>
    <mergeCell ref="IRS2:IRT2"/>
    <mergeCell ref="IQW2:IQX2"/>
    <mergeCell ref="IQY2:IQZ2"/>
    <mergeCell ref="IRA2:IRB2"/>
    <mergeCell ref="IRC2:IRD2"/>
    <mergeCell ref="IRE2:IRF2"/>
    <mergeCell ref="IRG2:IRH2"/>
    <mergeCell ref="IQK2:IQL2"/>
    <mergeCell ref="IQM2:IQN2"/>
    <mergeCell ref="IQO2:IQP2"/>
    <mergeCell ref="IQQ2:IQR2"/>
    <mergeCell ref="IQS2:IQT2"/>
    <mergeCell ref="IQU2:IQV2"/>
    <mergeCell ref="IPY2:IPZ2"/>
    <mergeCell ref="IQA2:IQB2"/>
    <mergeCell ref="IQC2:IQD2"/>
    <mergeCell ref="IQE2:IQF2"/>
    <mergeCell ref="IQG2:IQH2"/>
    <mergeCell ref="IQI2:IQJ2"/>
    <mergeCell ref="IVA2:IVB2"/>
    <mergeCell ref="IVC2:IVD2"/>
    <mergeCell ref="IVE2:IVF2"/>
    <mergeCell ref="IVG2:IVH2"/>
    <mergeCell ref="IVI2:IVJ2"/>
    <mergeCell ref="IVK2:IVL2"/>
    <mergeCell ref="IUO2:IUP2"/>
    <mergeCell ref="IUQ2:IUR2"/>
    <mergeCell ref="IUS2:IUT2"/>
    <mergeCell ref="IUU2:IUV2"/>
    <mergeCell ref="IUW2:IUX2"/>
    <mergeCell ref="IUY2:IUZ2"/>
    <mergeCell ref="IUC2:IUD2"/>
    <mergeCell ref="IUE2:IUF2"/>
    <mergeCell ref="IUG2:IUH2"/>
    <mergeCell ref="IUI2:IUJ2"/>
    <mergeCell ref="IUK2:IUL2"/>
    <mergeCell ref="IUM2:IUN2"/>
    <mergeCell ref="ITQ2:ITR2"/>
    <mergeCell ref="ITS2:ITT2"/>
    <mergeCell ref="ITU2:ITV2"/>
    <mergeCell ref="ITW2:ITX2"/>
    <mergeCell ref="ITY2:ITZ2"/>
    <mergeCell ref="IUA2:IUB2"/>
    <mergeCell ref="ITE2:ITF2"/>
    <mergeCell ref="ITG2:ITH2"/>
    <mergeCell ref="ITI2:ITJ2"/>
    <mergeCell ref="ITK2:ITL2"/>
    <mergeCell ref="ITM2:ITN2"/>
    <mergeCell ref="ITO2:ITP2"/>
    <mergeCell ref="ISS2:IST2"/>
    <mergeCell ref="ISU2:ISV2"/>
    <mergeCell ref="ISW2:ISX2"/>
    <mergeCell ref="ISY2:ISZ2"/>
    <mergeCell ref="ITA2:ITB2"/>
    <mergeCell ref="ITC2:ITD2"/>
    <mergeCell ref="IXU2:IXV2"/>
    <mergeCell ref="IXW2:IXX2"/>
    <mergeCell ref="IXY2:IXZ2"/>
    <mergeCell ref="IYA2:IYB2"/>
    <mergeCell ref="IYC2:IYD2"/>
    <mergeCell ref="IYE2:IYF2"/>
    <mergeCell ref="IXI2:IXJ2"/>
    <mergeCell ref="IXK2:IXL2"/>
    <mergeCell ref="IXM2:IXN2"/>
    <mergeCell ref="IXO2:IXP2"/>
    <mergeCell ref="IXQ2:IXR2"/>
    <mergeCell ref="IXS2:IXT2"/>
    <mergeCell ref="IWW2:IWX2"/>
    <mergeCell ref="IWY2:IWZ2"/>
    <mergeCell ref="IXA2:IXB2"/>
    <mergeCell ref="IXC2:IXD2"/>
    <mergeCell ref="IXE2:IXF2"/>
    <mergeCell ref="IXG2:IXH2"/>
    <mergeCell ref="IWK2:IWL2"/>
    <mergeCell ref="IWM2:IWN2"/>
    <mergeCell ref="IWO2:IWP2"/>
    <mergeCell ref="IWQ2:IWR2"/>
    <mergeCell ref="IWS2:IWT2"/>
    <mergeCell ref="IWU2:IWV2"/>
    <mergeCell ref="IVY2:IVZ2"/>
    <mergeCell ref="IWA2:IWB2"/>
    <mergeCell ref="IWC2:IWD2"/>
    <mergeCell ref="IWE2:IWF2"/>
    <mergeCell ref="IWG2:IWH2"/>
    <mergeCell ref="IWI2:IWJ2"/>
    <mergeCell ref="IVM2:IVN2"/>
    <mergeCell ref="IVO2:IVP2"/>
    <mergeCell ref="IVQ2:IVR2"/>
    <mergeCell ref="IVS2:IVT2"/>
    <mergeCell ref="IVU2:IVV2"/>
    <mergeCell ref="IVW2:IVX2"/>
    <mergeCell ref="JAO2:JAP2"/>
    <mergeCell ref="JAQ2:JAR2"/>
    <mergeCell ref="JAS2:JAT2"/>
    <mergeCell ref="JAU2:JAV2"/>
    <mergeCell ref="JAW2:JAX2"/>
    <mergeCell ref="JAY2:JAZ2"/>
    <mergeCell ref="JAC2:JAD2"/>
    <mergeCell ref="JAE2:JAF2"/>
    <mergeCell ref="JAG2:JAH2"/>
    <mergeCell ref="JAI2:JAJ2"/>
    <mergeCell ref="JAK2:JAL2"/>
    <mergeCell ref="JAM2:JAN2"/>
    <mergeCell ref="IZQ2:IZR2"/>
    <mergeCell ref="IZS2:IZT2"/>
    <mergeCell ref="IZU2:IZV2"/>
    <mergeCell ref="IZW2:IZX2"/>
    <mergeCell ref="IZY2:IZZ2"/>
    <mergeCell ref="JAA2:JAB2"/>
    <mergeCell ref="IZE2:IZF2"/>
    <mergeCell ref="IZG2:IZH2"/>
    <mergeCell ref="IZI2:IZJ2"/>
    <mergeCell ref="IZK2:IZL2"/>
    <mergeCell ref="IZM2:IZN2"/>
    <mergeCell ref="IZO2:IZP2"/>
    <mergeCell ref="IYS2:IYT2"/>
    <mergeCell ref="IYU2:IYV2"/>
    <mergeCell ref="IYW2:IYX2"/>
    <mergeCell ref="IYY2:IYZ2"/>
    <mergeCell ref="IZA2:IZB2"/>
    <mergeCell ref="IZC2:IZD2"/>
    <mergeCell ref="IYG2:IYH2"/>
    <mergeCell ref="IYI2:IYJ2"/>
    <mergeCell ref="IYK2:IYL2"/>
    <mergeCell ref="IYM2:IYN2"/>
    <mergeCell ref="IYO2:IYP2"/>
    <mergeCell ref="IYQ2:IYR2"/>
    <mergeCell ref="JDI2:JDJ2"/>
    <mergeCell ref="JDK2:JDL2"/>
    <mergeCell ref="JDM2:JDN2"/>
    <mergeCell ref="JDO2:JDP2"/>
    <mergeCell ref="JDQ2:JDR2"/>
    <mergeCell ref="JDS2:JDT2"/>
    <mergeCell ref="JCW2:JCX2"/>
    <mergeCell ref="JCY2:JCZ2"/>
    <mergeCell ref="JDA2:JDB2"/>
    <mergeCell ref="JDC2:JDD2"/>
    <mergeCell ref="JDE2:JDF2"/>
    <mergeCell ref="JDG2:JDH2"/>
    <mergeCell ref="JCK2:JCL2"/>
    <mergeCell ref="JCM2:JCN2"/>
    <mergeCell ref="JCO2:JCP2"/>
    <mergeCell ref="JCQ2:JCR2"/>
    <mergeCell ref="JCS2:JCT2"/>
    <mergeCell ref="JCU2:JCV2"/>
    <mergeCell ref="JBY2:JBZ2"/>
    <mergeCell ref="JCA2:JCB2"/>
    <mergeCell ref="JCC2:JCD2"/>
    <mergeCell ref="JCE2:JCF2"/>
    <mergeCell ref="JCG2:JCH2"/>
    <mergeCell ref="JCI2:JCJ2"/>
    <mergeCell ref="JBM2:JBN2"/>
    <mergeCell ref="JBO2:JBP2"/>
    <mergeCell ref="JBQ2:JBR2"/>
    <mergeCell ref="JBS2:JBT2"/>
    <mergeCell ref="JBU2:JBV2"/>
    <mergeCell ref="JBW2:JBX2"/>
    <mergeCell ref="JBA2:JBB2"/>
    <mergeCell ref="JBC2:JBD2"/>
    <mergeCell ref="JBE2:JBF2"/>
    <mergeCell ref="JBG2:JBH2"/>
    <mergeCell ref="JBI2:JBJ2"/>
    <mergeCell ref="JBK2:JBL2"/>
    <mergeCell ref="JGC2:JGD2"/>
    <mergeCell ref="JGE2:JGF2"/>
    <mergeCell ref="JGG2:JGH2"/>
    <mergeCell ref="JGI2:JGJ2"/>
    <mergeCell ref="JGK2:JGL2"/>
    <mergeCell ref="JGM2:JGN2"/>
    <mergeCell ref="JFQ2:JFR2"/>
    <mergeCell ref="JFS2:JFT2"/>
    <mergeCell ref="JFU2:JFV2"/>
    <mergeCell ref="JFW2:JFX2"/>
    <mergeCell ref="JFY2:JFZ2"/>
    <mergeCell ref="JGA2:JGB2"/>
    <mergeCell ref="JFE2:JFF2"/>
    <mergeCell ref="JFG2:JFH2"/>
    <mergeCell ref="JFI2:JFJ2"/>
    <mergeCell ref="JFK2:JFL2"/>
    <mergeCell ref="JFM2:JFN2"/>
    <mergeCell ref="JFO2:JFP2"/>
    <mergeCell ref="JES2:JET2"/>
    <mergeCell ref="JEU2:JEV2"/>
    <mergeCell ref="JEW2:JEX2"/>
    <mergeCell ref="JEY2:JEZ2"/>
    <mergeCell ref="JFA2:JFB2"/>
    <mergeCell ref="JFC2:JFD2"/>
    <mergeCell ref="JEG2:JEH2"/>
    <mergeCell ref="JEI2:JEJ2"/>
    <mergeCell ref="JEK2:JEL2"/>
    <mergeCell ref="JEM2:JEN2"/>
    <mergeCell ref="JEO2:JEP2"/>
    <mergeCell ref="JEQ2:JER2"/>
    <mergeCell ref="JDU2:JDV2"/>
    <mergeCell ref="JDW2:JDX2"/>
    <mergeCell ref="JDY2:JDZ2"/>
    <mergeCell ref="JEA2:JEB2"/>
    <mergeCell ref="JEC2:JED2"/>
    <mergeCell ref="JEE2:JEF2"/>
    <mergeCell ref="JIW2:JIX2"/>
    <mergeCell ref="JIY2:JIZ2"/>
    <mergeCell ref="JJA2:JJB2"/>
    <mergeCell ref="JJC2:JJD2"/>
    <mergeCell ref="JJE2:JJF2"/>
    <mergeCell ref="JJG2:JJH2"/>
    <mergeCell ref="JIK2:JIL2"/>
    <mergeCell ref="JIM2:JIN2"/>
    <mergeCell ref="JIO2:JIP2"/>
    <mergeCell ref="JIQ2:JIR2"/>
    <mergeCell ref="JIS2:JIT2"/>
    <mergeCell ref="JIU2:JIV2"/>
    <mergeCell ref="JHY2:JHZ2"/>
    <mergeCell ref="JIA2:JIB2"/>
    <mergeCell ref="JIC2:JID2"/>
    <mergeCell ref="JIE2:JIF2"/>
    <mergeCell ref="JIG2:JIH2"/>
    <mergeCell ref="JII2:JIJ2"/>
    <mergeCell ref="JHM2:JHN2"/>
    <mergeCell ref="JHO2:JHP2"/>
    <mergeCell ref="JHQ2:JHR2"/>
    <mergeCell ref="JHS2:JHT2"/>
    <mergeCell ref="JHU2:JHV2"/>
    <mergeCell ref="JHW2:JHX2"/>
    <mergeCell ref="JHA2:JHB2"/>
    <mergeCell ref="JHC2:JHD2"/>
    <mergeCell ref="JHE2:JHF2"/>
    <mergeCell ref="JHG2:JHH2"/>
    <mergeCell ref="JHI2:JHJ2"/>
    <mergeCell ref="JHK2:JHL2"/>
    <mergeCell ref="JGO2:JGP2"/>
    <mergeCell ref="JGQ2:JGR2"/>
    <mergeCell ref="JGS2:JGT2"/>
    <mergeCell ref="JGU2:JGV2"/>
    <mergeCell ref="JGW2:JGX2"/>
    <mergeCell ref="JGY2:JGZ2"/>
    <mergeCell ref="JLQ2:JLR2"/>
    <mergeCell ref="JLS2:JLT2"/>
    <mergeCell ref="JLU2:JLV2"/>
    <mergeCell ref="JLW2:JLX2"/>
    <mergeCell ref="JLY2:JLZ2"/>
    <mergeCell ref="JMA2:JMB2"/>
    <mergeCell ref="JLE2:JLF2"/>
    <mergeCell ref="JLG2:JLH2"/>
    <mergeCell ref="JLI2:JLJ2"/>
    <mergeCell ref="JLK2:JLL2"/>
    <mergeCell ref="JLM2:JLN2"/>
    <mergeCell ref="JLO2:JLP2"/>
    <mergeCell ref="JKS2:JKT2"/>
    <mergeCell ref="JKU2:JKV2"/>
    <mergeCell ref="JKW2:JKX2"/>
    <mergeCell ref="JKY2:JKZ2"/>
    <mergeCell ref="JLA2:JLB2"/>
    <mergeCell ref="JLC2:JLD2"/>
    <mergeCell ref="JKG2:JKH2"/>
    <mergeCell ref="JKI2:JKJ2"/>
    <mergeCell ref="JKK2:JKL2"/>
    <mergeCell ref="JKM2:JKN2"/>
    <mergeCell ref="JKO2:JKP2"/>
    <mergeCell ref="JKQ2:JKR2"/>
    <mergeCell ref="JJU2:JJV2"/>
    <mergeCell ref="JJW2:JJX2"/>
    <mergeCell ref="JJY2:JJZ2"/>
    <mergeCell ref="JKA2:JKB2"/>
    <mergeCell ref="JKC2:JKD2"/>
    <mergeCell ref="JKE2:JKF2"/>
    <mergeCell ref="JJI2:JJJ2"/>
    <mergeCell ref="JJK2:JJL2"/>
    <mergeCell ref="JJM2:JJN2"/>
    <mergeCell ref="JJO2:JJP2"/>
    <mergeCell ref="JJQ2:JJR2"/>
    <mergeCell ref="JJS2:JJT2"/>
    <mergeCell ref="JOK2:JOL2"/>
    <mergeCell ref="JOM2:JON2"/>
    <mergeCell ref="JOO2:JOP2"/>
    <mergeCell ref="JOQ2:JOR2"/>
    <mergeCell ref="JOS2:JOT2"/>
    <mergeCell ref="JOU2:JOV2"/>
    <mergeCell ref="JNY2:JNZ2"/>
    <mergeCell ref="JOA2:JOB2"/>
    <mergeCell ref="JOC2:JOD2"/>
    <mergeCell ref="JOE2:JOF2"/>
    <mergeCell ref="JOG2:JOH2"/>
    <mergeCell ref="JOI2:JOJ2"/>
    <mergeCell ref="JNM2:JNN2"/>
    <mergeCell ref="JNO2:JNP2"/>
    <mergeCell ref="JNQ2:JNR2"/>
    <mergeCell ref="JNS2:JNT2"/>
    <mergeCell ref="JNU2:JNV2"/>
    <mergeCell ref="JNW2:JNX2"/>
    <mergeCell ref="JNA2:JNB2"/>
    <mergeCell ref="JNC2:JND2"/>
    <mergeCell ref="JNE2:JNF2"/>
    <mergeCell ref="JNG2:JNH2"/>
    <mergeCell ref="JNI2:JNJ2"/>
    <mergeCell ref="JNK2:JNL2"/>
    <mergeCell ref="JMO2:JMP2"/>
    <mergeCell ref="JMQ2:JMR2"/>
    <mergeCell ref="JMS2:JMT2"/>
    <mergeCell ref="JMU2:JMV2"/>
    <mergeCell ref="JMW2:JMX2"/>
    <mergeCell ref="JMY2:JMZ2"/>
    <mergeCell ref="JMC2:JMD2"/>
    <mergeCell ref="JME2:JMF2"/>
    <mergeCell ref="JMG2:JMH2"/>
    <mergeCell ref="JMI2:JMJ2"/>
    <mergeCell ref="JMK2:JML2"/>
    <mergeCell ref="JMM2:JMN2"/>
    <mergeCell ref="JRE2:JRF2"/>
    <mergeCell ref="JRG2:JRH2"/>
    <mergeCell ref="JRI2:JRJ2"/>
    <mergeCell ref="JRK2:JRL2"/>
    <mergeCell ref="JRM2:JRN2"/>
    <mergeCell ref="JRO2:JRP2"/>
    <mergeCell ref="JQS2:JQT2"/>
    <mergeCell ref="JQU2:JQV2"/>
    <mergeCell ref="JQW2:JQX2"/>
    <mergeCell ref="JQY2:JQZ2"/>
    <mergeCell ref="JRA2:JRB2"/>
    <mergeCell ref="JRC2:JRD2"/>
    <mergeCell ref="JQG2:JQH2"/>
    <mergeCell ref="JQI2:JQJ2"/>
    <mergeCell ref="JQK2:JQL2"/>
    <mergeCell ref="JQM2:JQN2"/>
    <mergeCell ref="JQO2:JQP2"/>
    <mergeCell ref="JQQ2:JQR2"/>
    <mergeCell ref="JPU2:JPV2"/>
    <mergeCell ref="JPW2:JPX2"/>
    <mergeCell ref="JPY2:JPZ2"/>
    <mergeCell ref="JQA2:JQB2"/>
    <mergeCell ref="JQC2:JQD2"/>
    <mergeCell ref="JQE2:JQF2"/>
    <mergeCell ref="JPI2:JPJ2"/>
    <mergeCell ref="JPK2:JPL2"/>
    <mergeCell ref="JPM2:JPN2"/>
    <mergeCell ref="JPO2:JPP2"/>
    <mergeCell ref="JPQ2:JPR2"/>
    <mergeCell ref="JPS2:JPT2"/>
    <mergeCell ref="JOW2:JOX2"/>
    <mergeCell ref="JOY2:JOZ2"/>
    <mergeCell ref="JPA2:JPB2"/>
    <mergeCell ref="JPC2:JPD2"/>
    <mergeCell ref="JPE2:JPF2"/>
    <mergeCell ref="JPG2:JPH2"/>
    <mergeCell ref="JTY2:JTZ2"/>
    <mergeCell ref="JUA2:JUB2"/>
    <mergeCell ref="JUC2:JUD2"/>
    <mergeCell ref="JUE2:JUF2"/>
    <mergeCell ref="JUG2:JUH2"/>
    <mergeCell ref="JUI2:JUJ2"/>
    <mergeCell ref="JTM2:JTN2"/>
    <mergeCell ref="JTO2:JTP2"/>
    <mergeCell ref="JTQ2:JTR2"/>
    <mergeCell ref="JTS2:JTT2"/>
    <mergeCell ref="JTU2:JTV2"/>
    <mergeCell ref="JTW2:JTX2"/>
    <mergeCell ref="JTA2:JTB2"/>
    <mergeCell ref="JTC2:JTD2"/>
    <mergeCell ref="JTE2:JTF2"/>
    <mergeCell ref="JTG2:JTH2"/>
    <mergeCell ref="JTI2:JTJ2"/>
    <mergeCell ref="JTK2:JTL2"/>
    <mergeCell ref="JSO2:JSP2"/>
    <mergeCell ref="JSQ2:JSR2"/>
    <mergeCell ref="JSS2:JST2"/>
    <mergeCell ref="JSU2:JSV2"/>
    <mergeCell ref="JSW2:JSX2"/>
    <mergeCell ref="JSY2:JSZ2"/>
    <mergeCell ref="JSC2:JSD2"/>
    <mergeCell ref="JSE2:JSF2"/>
    <mergeCell ref="JSG2:JSH2"/>
    <mergeCell ref="JSI2:JSJ2"/>
    <mergeCell ref="JSK2:JSL2"/>
    <mergeCell ref="JSM2:JSN2"/>
    <mergeCell ref="JRQ2:JRR2"/>
    <mergeCell ref="JRS2:JRT2"/>
    <mergeCell ref="JRU2:JRV2"/>
    <mergeCell ref="JRW2:JRX2"/>
    <mergeCell ref="JRY2:JRZ2"/>
    <mergeCell ref="JSA2:JSB2"/>
    <mergeCell ref="JWS2:JWT2"/>
    <mergeCell ref="JWU2:JWV2"/>
    <mergeCell ref="JWW2:JWX2"/>
    <mergeCell ref="JWY2:JWZ2"/>
    <mergeCell ref="JXA2:JXB2"/>
    <mergeCell ref="JXC2:JXD2"/>
    <mergeCell ref="JWG2:JWH2"/>
    <mergeCell ref="JWI2:JWJ2"/>
    <mergeCell ref="JWK2:JWL2"/>
    <mergeCell ref="JWM2:JWN2"/>
    <mergeCell ref="JWO2:JWP2"/>
    <mergeCell ref="JWQ2:JWR2"/>
    <mergeCell ref="JVU2:JVV2"/>
    <mergeCell ref="JVW2:JVX2"/>
    <mergeCell ref="JVY2:JVZ2"/>
    <mergeCell ref="JWA2:JWB2"/>
    <mergeCell ref="JWC2:JWD2"/>
    <mergeCell ref="JWE2:JWF2"/>
    <mergeCell ref="JVI2:JVJ2"/>
    <mergeCell ref="JVK2:JVL2"/>
    <mergeCell ref="JVM2:JVN2"/>
    <mergeCell ref="JVO2:JVP2"/>
    <mergeCell ref="JVQ2:JVR2"/>
    <mergeCell ref="JVS2:JVT2"/>
    <mergeCell ref="JUW2:JUX2"/>
    <mergeCell ref="JUY2:JUZ2"/>
    <mergeCell ref="JVA2:JVB2"/>
    <mergeCell ref="JVC2:JVD2"/>
    <mergeCell ref="JVE2:JVF2"/>
    <mergeCell ref="JVG2:JVH2"/>
    <mergeCell ref="JUK2:JUL2"/>
    <mergeCell ref="JUM2:JUN2"/>
    <mergeCell ref="JUO2:JUP2"/>
    <mergeCell ref="JUQ2:JUR2"/>
    <mergeCell ref="JUS2:JUT2"/>
    <mergeCell ref="JUU2:JUV2"/>
    <mergeCell ref="JZM2:JZN2"/>
    <mergeCell ref="JZO2:JZP2"/>
    <mergeCell ref="JZQ2:JZR2"/>
    <mergeCell ref="JZS2:JZT2"/>
    <mergeCell ref="JZU2:JZV2"/>
    <mergeCell ref="JZW2:JZX2"/>
    <mergeCell ref="JZA2:JZB2"/>
    <mergeCell ref="JZC2:JZD2"/>
    <mergeCell ref="JZE2:JZF2"/>
    <mergeCell ref="JZG2:JZH2"/>
    <mergeCell ref="JZI2:JZJ2"/>
    <mergeCell ref="JZK2:JZL2"/>
    <mergeCell ref="JYO2:JYP2"/>
    <mergeCell ref="JYQ2:JYR2"/>
    <mergeCell ref="JYS2:JYT2"/>
    <mergeCell ref="JYU2:JYV2"/>
    <mergeCell ref="JYW2:JYX2"/>
    <mergeCell ref="JYY2:JYZ2"/>
    <mergeCell ref="JYC2:JYD2"/>
    <mergeCell ref="JYE2:JYF2"/>
    <mergeCell ref="JYG2:JYH2"/>
    <mergeCell ref="JYI2:JYJ2"/>
    <mergeCell ref="JYK2:JYL2"/>
    <mergeCell ref="JYM2:JYN2"/>
    <mergeCell ref="JXQ2:JXR2"/>
    <mergeCell ref="JXS2:JXT2"/>
    <mergeCell ref="JXU2:JXV2"/>
    <mergeCell ref="JXW2:JXX2"/>
    <mergeCell ref="JXY2:JXZ2"/>
    <mergeCell ref="JYA2:JYB2"/>
    <mergeCell ref="JXE2:JXF2"/>
    <mergeCell ref="JXG2:JXH2"/>
    <mergeCell ref="JXI2:JXJ2"/>
    <mergeCell ref="JXK2:JXL2"/>
    <mergeCell ref="JXM2:JXN2"/>
    <mergeCell ref="JXO2:JXP2"/>
    <mergeCell ref="KCG2:KCH2"/>
    <mergeCell ref="KCI2:KCJ2"/>
    <mergeCell ref="KCK2:KCL2"/>
    <mergeCell ref="KCM2:KCN2"/>
    <mergeCell ref="KCO2:KCP2"/>
    <mergeCell ref="KCQ2:KCR2"/>
    <mergeCell ref="KBU2:KBV2"/>
    <mergeCell ref="KBW2:KBX2"/>
    <mergeCell ref="KBY2:KBZ2"/>
    <mergeCell ref="KCA2:KCB2"/>
    <mergeCell ref="KCC2:KCD2"/>
    <mergeCell ref="KCE2:KCF2"/>
    <mergeCell ref="KBI2:KBJ2"/>
    <mergeCell ref="KBK2:KBL2"/>
    <mergeCell ref="KBM2:KBN2"/>
    <mergeCell ref="KBO2:KBP2"/>
    <mergeCell ref="KBQ2:KBR2"/>
    <mergeCell ref="KBS2:KBT2"/>
    <mergeCell ref="KAW2:KAX2"/>
    <mergeCell ref="KAY2:KAZ2"/>
    <mergeCell ref="KBA2:KBB2"/>
    <mergeCell ref="KBC2:KBD2"/>
    <mergeCell ref="KBE2:KBF2"/>
    <mergeCell ref="KBG2:KBH2"/>
    <mergeCell ref="KAK2:KAL2"/>
    <mergeCell ref="KAM2:KAN2"/>
    <mergeCell ref="KAO2:KAP2"/>
    <mergeCell ref="KAQ2:KAR2"/>
    <mergeCell ref="KAS2:KAT2"/>
    <mergeCell ref="KAU2:KAV2"/>
    <mergeCell ref="JZY2:JZZ2"/>
    <mergeCell ref="KAA2:KAB2"/>
    <mergeCell ref="KAC2:KAD2"/>
    <mergeCell ref="KAE2:KAF2"/>
    <mergeCell ref="KAG2:KAH2"/>
    <mergeCell ref="KAI2:KAJ2"/>
    <mergeCell ref="KFA2:KFB2"/>
    <mergeCell ref="KFC2:KFD2"/>
    <mergeCell ref="KFE2:KFF2"/>
    <mergeCell ref="KFG2:KFH2"/>
    <mergeCell ref="KFI2:KFJ2"/>
    <mergeCell ref="KFK2:KFL2"/>
    <mergeCell ref="KEO2:KEP2"/>
    <mergeCell ref="KEQ2:KER2"/>
    <mergeCell ref="KES2:KET2"/>
    <mergeCell ref="KEU2:KEV2"/>
    <mergeCell ref="KEW2:KEX2"/>
    <mergeCell ref="KEY2:KEZ2"/>
    <mergeCell ref="KEC2:KED2"/>
    <mergeCell ref="KEE2:KEF2"/>
    <mergeCell ref="KEG2:KEH2"/>
    <mergeCell ref="KEI2:KEJ2"/>
    <mergeCell ref="KEK2:KEL2"/>
    <mergeCell ref="KEM2:KEN2"/>
    <mergeCell ref="KDQ2:KDR2"/>
    <mergeCell ref="KDS2:KDT2"/>
    <mergeCell ref="KDU2:KDV2"/>
    <mergeCell ref="KDW2:KDX2"/>
    <mergeCell ref="KDY2:KDZ2"/>
    <mergeCell ref="KEA2:KEB2"/>
    <mergeCell ref="KDE2:KDF2"/>
    <mergeCell ref="KDG2:KDH2"/>
    <mergeCell ref="KDI2:KDJ2"/>
    <mergeCell ref="KDK2:KDL2"/>
    <mergeCell ref="KDM2:KDN2"/>
    <mergeCell ref="KDO2:KDP2"/>
    <mergeCell ref="KCS2:KCT2"/>
    <mergeCell ref="KCU2:KCV2"/>
    <mergeCell ref="KCW2:KCX2"/>
    <mergeCell ref="KCY2:KCZ2"/>
    <mergeCell ref="KDA2:KDB2"/>
    <mergeCell ref="KDC2:KDD2"/>
    <mergeCell ref="KHU2:KHV2"/>
    <mergeCell ref="KHW2:KHX2"/>
    <mergeCell ref="KHY2:KHZ2"/>
    <mergeCell ref="KIA2:KIB2"/>
    <mergeCell ref="KIC2:KID2"/>
    <mergeCell ref="KIE2:KIF2"/>
    <mergeCell ref="KHI2:KHJ2"/>
    <mergeCell ref="KHK2:KHL2"/>
    <mergeCell ref="KHM2:KHN2"/>
    <mergeCell ref="KHO2:KHP2"/>
    <mergeCell ref="KHQ2:KHR2"/>
    <mergeCell ref="KHS2:KHT2"/>
    <mergeCell ref="KGW2:KGX2"/>
    <mergeCell ref="KGY2:KGZ2"/>
    <mergeCell ref="KHA2:KHB2"/>
    <mergeCell ref="KHC2:KHD2"/>
    <mergeCell ref="KHE2:KHF2"/>
    <mergeCell ref="KHG2:KHH2"/>
    <mergeCell ref="KGK2:KGL2"/>
    <mergeCell ref="KGM2:KGN2"/>
    <mergeCell ref="KGO2:KGP2"/>
    <mergeCell ref="KGQ2:KGR2"/>
    <mergeCell ref="KGS2:KGT2"/>
    <mergeCell ref="KGU2:KGV2"/>
    <mergeCell ref="KFY2:KFZ2"/>
    <mergeCell ref="KGA2:KGB2"/>
    <mergeCell ref="KGC2:KGD2"/>
    <mergeCell ref="KGE2:KGF2"/>
    <mergeCell ref="KGG2:KGH2"/>
    <mergeCell ref="KGI2:KGJ2"/>
    <mergeCell ref="KFM2:KFN2"/>
    <mergeCell ref="KFO2:KFP2"/>
    <mergeCell ref="KFQ2:KFR2"/>
    <mergeCell ref="KFS2:KFT2"/>
    <mergeCell ref="KFU2:KFV2"/>
    <mergeCell ref="KFW2:KFX2"/>
    <mergeCell ref="KKO2:KKP2"/>
    <mergeCell ref="KKQ2:KKR2"/>
    <mergeCell ref="KKS2:KKT2"/>
    <mergeCell ref="KKU2:KKV2"/>
    <mergeCell ref="KKW2:KKX2"/>
    <mergeCell ref="KKY2:KKZ2"/>
    <mergeCell ref="KKC2:KKD2"/>
    <mergeCell ref="KKE2:KKF2"/>
    <mergeCell ref="KKG2:KKH2"/>
    <mergeCell ref="KKI2:KKJ2"/>
    <mergeCell ref="KKK2:KKL2"/>
    <mergeCell ref="KKM2:KKN2"/>
    <mergeCell ref="KJQ2:KJR2"/>
    <mergeCell ref="KJS2:KJT2"/>
    <mergeCell ref="KJU2:KJV2"/>
    <mergeCell ref="KJW2:KJX2"/>
    <mergeCell ref="KJY2:KJZ2"/>
    <mergeCell ref="KKA2:KKB2"/>
    <mergeCell ref="KJE2:KJF2"/>
    <mergeCell ref="KJG2:KJH2"/>
    <mergeCell ref="KJI2:KJJ2"/>
    <mergeCell ref="KJK2:KJL2"/>
    <mergeCell ref="KJM2:KJN2"/>
    <mergeCell ref="KJO2:KJP2"/>
    <mergeCell ref="KIS2:KIT2"/>
    <mergeCell ref="KIU2:KIV2"/>
    <mergeCell ref="KIW2:KIX2"/>
    <mergeCell ref="KIY2:KIZ2"/>
    <mergeCell ref="KJA2:KJB2"/>
    <mergeCell ref="KJC2:KJD2"/>
    <mergeCell ref="KIG2:KIH2"/>
    <mergeCell ref="KII2:KIJ2"/>
    <mergeCell ref="KIK2:KIL2"/>
    <mergeCell ref="KIM2:KIN2"/>
    <mergeCell ref="KIO2:KIP2"/>
    <mergeCell ref="KIQ2:KIR2"/>
    <mergeCell ref="KNI2:KNJ2"/>
    <mergeCell ref="KNK2:KNL2"/>
    <mergeCell ref="KNM2:KNN2"/>
    <mergeCell ref="KNO2:KNP2"/>
    <mergeCell ref="KNQ2:KNR2"/>
    <mergeCell ref="KNS2:KNT2"/>
    <mergeCell ref="KMW2:KMX2"/>
    <mergeCell ref="KMY2:KMZ2"/>
    <mergeCell ref="KNA2:KNB2"/>
    <mergeCell ref="KNC2:KND2"/>
    <mergeCell ref="KNE2:KNF2"/>
    <mergeCell ref="KNG2:KNH2"/>
    <mergeCell ref="KMK2:KML2"/>
    <mergeCell ref="KMM2:KMN2"/>
    <mergeCell ref="KMO2:KMP2"/>
    <mergeCell ref="KMQ2:KMR2"/>
    <mergeCell ref="KMS2:KMT2"/>
    <mergeCell ref="KMU2:KMV2"/>
    <mergeCell ref="KLY2:KLZ2"/>
    <mergeCell ref="KMA2:KMB2"/>
    <mergeCell ref="KMC2:KMD2"/>
    <mergeCell ref="KME2:KMF2"/>
    <mergeCell ref="KMG2:KMH2"/>
    <mergeCell ref="KMI2:KMJ2"/>
    <mergeCell ref="KLM2:KLN2"/>
    <mergeCell ref="KLO2:KLP2"/>
    <mergeCell ref="KLQ2:KLR2"/>
    <mergeCell ref="KLS2:KLT2"/>
    <mergeCell ref="KLU2:KLV2"/>
    <mergeCell ref="KLW2:KLX2"/>
    <mergeCell ref="KLA2:KLB2"/>
    <mergeCell ref="KLC2:KLD2"/>
    <mergeCell ref="KLE2:KLF2"/>
    <mergeCell ref="KLG2:KLH2"/>
    <mergeCell ref="KLI2:KLJ2"/>
    <mergeCell ref="KLK2:KLL2"/>
    <mergeCell ref="KQC2:KQD2"/>
    <mergeCell ref="KQE2:KQF2"/>
    <mergeCell ref="KQG2:KQH2"/>
    <mergeCell ref="KQI2:KQJ2"/>
    <mergeCell ref="KQK2:KQL2"/>
    <mergeCell ref="KQM2:KQN2"/>
    <mergeCell ref="KPQ2:KPR2"/>
    <mergeCell ref="KPS2:KPT2"/>
    <mergeCell ref="KPU2:KPV2"/>
    <mergeCell ref="KPW2:KPX2"/>
    <mergeCell ref="KPY2:KPZ2"/>
    <mergeCell ref="KQA2:KQB2"/>
    <mergeCell ref="KPE2:KPF2"/>
    <mergeCell ref="KPG2:KPH2"/>
    <mergeCell ref="KPI2:KPJ2"/>
    <mergeCell ref="KPK2:KPL2"/>
    <mergeCell ref="KPM2:KPN2"/>
    <mergeCell ref="KPO2:KPP2"/>
    <mergeCell ref="KOS2:KOT2"/>
    <mergeCell ref="KOU2:KOV2"/>
    <mergeCell ref="KOW2:KOX2"/>
    <mergeCell ref="KOY2:KOZ2"/>
    <mergeCell ref="KPA2:KPB2"/>
    <mergeCell ref="KPC2:KPD2"/>
    <mergeCell ref="KOG2:KOH2"/>
    <mergeCell ref="KOI2:KOJ2"/>
    <mergeCell ref="KOK2:KOL2"/>
    <mergeCell ref="KOM2:KON2"/>
    <mergeCell ref="KOO2:KOP2"/>
    <mergeCell ref="KOQ2:KOR2"/>
    <mergeCell ref="KNU2:KNV2"/>
    <mergeCell ref="KNW2:KNX2"/>
    <mergeCell ref="KNY2:KNZ2"/>
    <mergeCell ref="KOA2:KOB2"/>
    <mergeCell ref="KOC2:KOD2"/>
    <mergeCell ref="KOE2:KOF2"/>
    <mergeCell ref="KSW2:KSX2"/>
    <mergeCell ref="KSY2:KSZ2"/>
    <mergeCell ref="KTA2:KTB2"/>
    <mergeCell ref="KTC2:KTD2"/>
    <mergeCell ref="KTE2:KTF2"/>
    <mergeCell ref="KTG2:KTH2"/>
    <mergeCell ref="KSK2:KSL2"/>
    <mergeCell ref="KSM2:KSN2"/>
    <mergeCell ref="KSO2:KSP2"/>
    <mergeCell ref="KSQ2:KSR2"/>
    <mergeCell ref="KSS2:KST2"/>
    <mergeCell ref="KSU2:KSV2"/>
    <mergeCell ref="KRY2:KRZ2"/>
    <mergeCell ref="KSA2:KSB2"/>
    <mergeCell ref="KSC2:KSD2"/>
    <mergeCell ref="KSE2:KSF2"/>
    <mergeCell ref="KSG2:KSH2"/>
    <mergeCell ref="KSI2:KSJ2"/>
    <mergeCell ref="KRM2:KRN2"/>
    <mergeCell ref="KRO2:KRP2"/>
    <mergeCell ref="KRQ2:KRR2"/>
    <mergeCell ref="KRS2:KRT2"/>
    <mergeCell ref="KRU2:KRV2"/>
    <mergeCell ref="KRW2:KRX2"/>
    <mergeCell ref="KRA2:KRB2"/>
    <mergeCell ref="KRC2:KRD2"/>
    <mergeCell ref="KRE2:KRF2"/>
    <mergeCell ref="KRG2:KRH2"/>
    <mergeCell ref="KRI2:KRJ2"/>
    <mergeCell ref="KRK2:KRL2"/>
    <mergeCell ref="KQO2:KQP2"/>
    <mergeCell ref="KQQ2:KQR2"/>
    <mergeCell ref="KQS2:KQT2"/>
    <mergeCell ref="KQU2:KQV2"/>
    <mergeCell ref="KQW2:KQX2"/>
    <mergeCell ref="KQY2:KQZ2"/>
    <mergeCell ref="KVQ2:KVR2"/>
    <mergeCell ref="KVS2:KVT2"/>
    <mergeCell ref="KVU2:KVV2"/>
    <mergeCell ref="KVW2:KVX2"/>
    <mergeCell ref="KVY2:KVZ2"/>
    <mergeCell ref="KWA2:KWB2"/>
    <mergeCell ref="KVE2:KVF2"/>
    <mergeCell ref="KVG2:KVH2"/>
    <mergeCell ref="KVI2:KVJ2"/>
    <mergeCell ref="KVK2:KVL2"/>
    <mergeCell ref="KVM2:KVN2"/>
    <mergeCell ref="KVO2:KVP2"/>
    <mergeCell ref="KUS2:KUT2"/>
    <mergeCell ref="KUU2:KUV2"/>
    <mergeCell ref="KUW2:KUX2"/>
    <mergeCell ref="KUY2:KUZ2"/>
    <mergeCell ref="KVA2:KVB2"/>
    <mergeCell ref="KVC2:KVD2"/>
    <mergeCell ref="KUG2:KUH2"/>
    <mergeCell ref="KUI2:KUJ2"/>
    <mergeCell ref="KUK2:KUL2"/>
    <mergeCell ref="KUM2:KUN2"/>
    <mergeCell ref="KUO2:KUP2"/>
    <mergeCell ref="KUQ2:KUR2"/>
    <mergeCell ref="KTU2:KTV2"/>
    <mergeCell ref="KTW2:KTX2"/>
    <mergeCell ref="KTY2:KTZ2"/>
    <mergeCell ref="KUA2:KUB2"/>
    <mergeCell ref="KUC2:KUD2"/>
    <mergeCell ref="KUE2:KUF2"/>
    <mergeCell ref="KTI2:KTJ2"/>
    <mergeCell ref="KTK2:KTL2"/>
    <mergeCell ref="KTM2:KTN2"/>
    <mergeCell ref="KTO2:KTP2"/>
    <mergeCell ref="KTQ2:KTR2"/>
    <mergeCell ref="KTS2:KTT2"/>
    <mergeCell ref="KYK2:KYL2"/>
    <mergeCell ref="KYM2:KYN2"/>
    <mergeCell ref="KYO2:KYP2"/>
    <mergeCell ref="KYQ2:KYR2"/>
    <mergeCell ref="KYS2:KYT2"/>
    <mergeCell ref="KYU2:KYV2"/>
    <mergeCell ref="KXY2:KXZ2"/>
    <mergeCell ref="KYA2:KYB2"/>
    <mergeCell ref="KYC2:KYD2"/>
    <mergeCell ref="KYE2:KYF2"/>
    <mergeCell ref="KYG2:KYH2"/>
    <mergeCell ref="KYI2:KYJ2"/>
    <mergeCell ref="KXM2:KXN2"/>
    <mergeCell ref="KXO2:KXP2"/>
    <mergeCell ref="KXQ2:KXR2"/>
    <mergeCell ref="KXS2:KXT2"/>
    <mergeCell ref="KXU2:KXV2"/>
    <mergeCell ref="KXW2:KXX2"/>
    <mergeCell ref="KXA2:KXB2"/>
    <mergeCell ref="KXC2:KXD2"/>
    <mergeCell ref="KXE2:KXF2"/>
    <mergeCell ref="KXG2:KXH2"/>
    <mergeCell ref="KXI2:KXJ2"/>
    <mergeCell ref="KXK2:KXL2"/>
    <mergeCell ref="KWO2:KWP2"/>
    <mergeCell ref="KWQ2:KWR2"/>
    <mergeCell ref="KWS2:KWT2"/>
    <mergeCell ref="KWU2:KWV2"/>
    <mergeCell ref="KWW2:KWX2"/>
    <mergeCell ref="KWY2:KWZ2"/>
    <mergeCell ref="KWC2:KWD2"/>
    <mergeCell ref="KWE2:KWF2"/>
    <mergeCell ref="KWG2:KWH2"/>
    <mergeCell ref="KWI2:KWJ2"/>
    <mergeCell ref="KWK2:KWL2"/>
    <mergeCell ref="KWM2:KWN2"/>
    <mergeCell ref="LBE2:LBF2"/>
    <mergeCell ref="LBG2:LBH2"/>
    <mergeCell ref="LBI2:LBJ2"/>
    <mergeCell ref="LBK2:LBL2"/>
    <mergeCell ref="LBM2:LBN2"/>
    <mergeCell ref="LBO2:LBP2"/>
    <mergeCell ref="LAS2:LAT2"/>
    <mergeCell ref="LAU2:LAV2"/>
    <mergeCell ref="LAW2:LAX2"/>
    <mergeCell ref="LAY2:LAZ2"/>
    <mergeCell ref="LBA2:LBB2"/>
    <mergeCell ref="LBC2:LBD2"/>
    <mergeCell ref="LAG2:LAH2"/>
    <mergeCell ref="LAI2:LAJ2"/>
    <mergeCell ref="LAK2:LAL2"/>
    <mergeCell ref="LAM2:LAN2"/>
    <mergeCell ref="LAO2:LAP2"/>
    <mergeCell ref="LAQ2:LAR2"/>
    <mergeCell ref="KZU2:KZV2"/>
    <mergeCell ref="KZW2:KZX2"/>
    <mergeCell ref="KZY2:KZZ2"/>
    <mergeCell ref="LAA2:LAB2"/>
    <mergeCell ref="LAC2:LAD2"/>
    <mergeCell ref="LAE2:LAF2"/>
    <mergeCell ref="KZI2:KZJ2"/>
    <mergeCell ref="KZK2:KZL2"/>
    <mergeCell ref="KZM2:KZN2"/>
    <mergeCell ref="KZO2:KZP2"/>
    <mergeCell ref="KZQ2:KZR2"/>
    <mergeCell ref="KZS2:KZT2"/>
    <mergeCell ref="KYW2:KYX2"/>
    <mergeCell ref="KYY2:KYZ2"/>
    <mergeCell ref="KZA2:KZB2"/>
    <mergeCell ref="KZC2:KZD2"/>
    <mergeCell ref="KZE2:KZF2"/>
    <mergeCell ref="KZG2:KZH2"/>
    <mergeCell ref="LDY2:LDZ2"/>
    <mergeCell ref="LEA2:LEB2"/>
    <mergeCell ref="LEC2:LED2"/>
    <mergeCell ref="LEE2:LEF2"/>
    <mergeCell ref="LEG2:LEH2"/>
    <mergeCell ref="LEI2:LEJ2"/>
    <mergeCell ref="LDM2:LDN2"/>
    <mergeCell ref="LDO2:LDP2"/>
    <mergeCell ref="LDQ2:LDR2"/>
    <mergeCell ref="LDS2:LDT2"/>
    <mergeCell ref="LDU2:LDV2"/>
    <mergeCell ref="LDW2:LDX2"/>
    <mergeCell ref="LDA2:LDB2"/>
    <mergeCell ref="LDC2:LDD2"/>
    <mergeCell ref="LDE2:LDF2"/>
    <mergeCell ref="LDG2:LDH2"/>
    <mergeCell ref="LDI2:LDJ2"/>
    <mergeCell ref="LDK2:LDL2"/>
    <mergeCell ref="LCO2:LCP2"/>
    <mergeCell ref="LCQ2:LCR2"/>
    <mergeCell ref="LCS2:LCT2"/>
    <mergeCell ref="LCU2:LCV2"/>
    <mergeCell ref="LCW2:LCX2"/>
    <mergeCell ref="LCY2:LCZ2"/>
    <mergeCell ref="LCC2:LCD2"/>
    <mergeCell ref="LCE2:LCF2"/>
    <mergeCell ref="LCG2:LCH2"/>
    <mergeCell ref="LCI2:LCJ2"/>
    <mergeCell ref="LCK2:LCL2"/>
    <mergeCell ref="LCM2:LCN2"/>
    <mergeCell ref="LBQ2:LBR2"/>
    <mergeCell ref="LBS2:LBT2"/>
    <mergeCell ref="LBU2:LBV2"/>
    <mergeCell ref="LBW2:LBX2"/>
    <mergeCell ref="LBY2:LBZ2"/>
    <mergeCell ref="LCA2:LCB2"/>
    <mergeCell ref="LGS2:LGT2"/>
    <mergeCell ref="LGU2:LGV2"/>
    <mergeCell ref="LGW2:LGX2"/>
    <mergeCell ref="LGY2:LGZ2"/>
    <mergeCell ref="LHA2:LHB2"/>
    <mergeCell ref="LHC2:LHD2"/>
    <mergeCell ref="LGG2:LGH2"/>
    <mergeCell ref="LGI2:LGJ2"/>
    <mergeCell ref="LGK2:LGL2"/>
    <mergeCell ref="LGM2:LGN2"/>
    <mergeCell ref="LGO2:LGP2"/>
    <mergeCell ref="LGQ2:LGR2"/>
    <mergeCell ref="LFU2:LFV2"/>
    <mergeCell ref="LFW2:LFX2"/>
    <mergeCell ref="LFY2:LFZ2"/>
    <mergeCell ref="LGA2:LGB2"/>
    <mergeCell ref="LGC2:LGD2"/>
    <mergeCell ref="LGE2:LGF2"/>
    <mergeCell ref="LFI2:LFJ2"/>
    <mergeCell ref="LFK2:LFL2"/>
    <mergeCell ref="LFM2:LFN2"/>
    <mergeCell ref="LFO2:LFP2"/>
    <mergeCell ref="LFQ2:LFR2"/>
    <mergeCell ref="LFS2:LFT2"/>
    <mergeCell ref="LEW2:LEX2"/>
    <mergeCell ref="LEY2:LEZ2"/>
    <mergeCell ref="LFA2:LFB2"/>
    <mergeCell ref="LFC2:LFD2"/>
    <mergeCell ref="LFE2:LFF2"/>
    <mergeCell ref="LFG2:LFH2"/>
    <mergeCell ref="LEK2:LEL2"/>
    <mergeCell ref="LEM2:LEN2"/>
    <mergeCell ref="LEO2:LEP2"/>
    <mergeCell ref="LEQ2:LER2"/>
    <mergeCell ref="LES2:LET2"/>
    <mergeCell ref="LEU2:LEV2"/>
    <mergeCell ref="LJM2:LJN2"/>
    <mergeCell ref="LJO2:LJP2"/>
    <mergeCell ref="LJQ2:LJR2"/>
    <mergeCell ref="LJS2:LJT2"/>
    <mergeCell ref="LJU2:LJV2"/>
    <mergeCell ref="LJW2:LJX2"/>
    <mergeCell ref="LJA2:LJB2"/>
    <mergeCell ref="LJC2:LJD2"/>
    <mergeCell ref="LJE2:LJF2"/>
    <mergeCell ref="LJG2:LJH2"/>
    <mergeCell ref="LJI2:LJJ2"/>
    <mergeCell ref="LJK2:LJL2"/>
    <mergeCell ref="LIO2:LIP2"/>
    <mergeCell ref="LIQ2:LIR2"/>
    <mergeCell ref="LIS2:LIT2"/>
    <mergeCell ref="LIU2:LIV2"/>
    <mergeCell ref="LIW2:LIX2"/>
    <mergeCell ref="LIY2:LIZ2"/>
    <mergeCell ref="LIC2:LID2"/>
    <mergeCell ref="LIE2:LIF2"/>
    <mergeCell ref="LIG2:LIH2"/>
    <mergeCell ref="LII2:LIJ2"/>
    <mergeCell ref="LIK2:LIL2"/>
    <mergeCell ref="LIM2:LIN2"/>
    <mergeCell ref="LHQ2:LHR2"/>
    <mergeCell ref="LHS2:LHT2"/>
    <mergeCell ref="LHU2:LHV2"/>
    <mergeCell ref="LHW2:LHX2"/>
    <mergeCell ref="LHY2:LHZ2"/>
    <mergeCell ref="LIA2:LIB2"/>
    <mergeCell ref="LHE2:LHF2"/>
    <mergeCell ref="LHG2:LHH2"/>
    <mergeCell ref="LHI2:LHJ2"/>
    <mergeCell ref="LHK2:LHL2"/>
    <mergeCell ref="LHM2:LHN2"/>
    <mergeCell ref="LHO2:LHP2"/>
    <mergeCell ref="LMG2:LMH2"/>
    <mergeCell ref="LMI2:LMJ2"/>
    <mergeCell ref="LMK2:LML2"/>
    <mergeCell ref="LMM2:LMN2"/>
    <mergeCell ref="LMO2:LMP2"/>
    <mergeCell ref="LMQ2:LMR2"/>
    <mergeCell ref="LLU2:LLV2"/>
    <mergeCell ref="LLW2:LLX2"/>
    <mergeCell ref="LLY2:LLZ2"/>
    <mergeCell ref="LMA2:LMB2"/>
    <mergeCell ref="LMC2:LMD2"/>
    <mergeCell ref="LME2:LMF2"/>
    <mergeCell ref="LLI2:LLJ2"/>
    <mergeCell ref="LLK2:LLL2"/>
    <mergeCell ref="LLM2:LLN2"/>
    <mergeCell ref="LLO2:LLP2"/>
    <mergeCell ref="LLQ2:LLR2"/>
    <mergeCell ref="LLS2:LLT2"/>
    <mergeCell ref="LKW2:LKX2"/>
    <mergeCell ref="LKY2:LKZ2"/>
    <mergeCell ref="LLA2:LLB2"/>
    <mergeCell ref="LLC2:LLD2"/>
    <mergeCell ref="LLE2:LLF2"/>
    <mergeCell ref="LLG2:LLH2"/>
    <mergeCell ref="LKK2:LKL2"/>
    <mergeCell ref="LKM2:LKN2"/>
    <mergeCell ref="LKO2:LKP2"/>
    <mergeCell ref="LKQ2:LKR2"/>
    <mergeCell ref="LKS2:LKT2"/>
    <mergeCell ref="LKU2:LKV2"/>
    <mergeCell ref="LJY2:LJZ2"/>
    <mergeCell ref="LKA2:LKB2"/>
    <mergeCell ref="LKC2:LKD2"/>
    <mergeCell ref="LKE2:LKF2"/>
    <mergeCell ref="LKG2:LKH2"/>
    <mergeCell ref="LKI2:LKJ2"/>
    <mergeCell ref="LPA2:LPB2"/>
    <mergeCell ref="LPC2:LPD2"/>
    <mergeCell ref="LPE2:LPF2"/>
    <mergeCell ref="LPG2:LPH2"/>
    <mergeCell ref="LPI2:LPJ2"/>
    <mergeCell ref="LPK2:LPL2"/>
    <mergeCell ref="LOO2:LOP2"/>
    <mergeCell ref="LOQ2:LOR2"/>
    <mergeCell ref="LOS2:LOT2"/>
    <mergeCell ref="LOU2:LOV2"/>
    <mergeCell ref="LOW2:LOX2"/>
    <mergeCell ref="LOY2:LOZ2"/>
    <mergeCell ref="LOC2:LOD2"/>
    <mergeCell ref="LOE2:LOF2"/>
    <mergeCell ref="LOG2:LOH2"/>
    <mergeCell ref="LOI2:LOJ2"/>
    <mergeCell ref="LOK2:LOL2"/>
    <mergeCell ref="LOM2:LON2"/>
    <mergeCell ref="LNQ2:LNR2"/>
    <mergeCell ref="LNS2:LNT2"/>
    <mergeCell ref="LNU2:LNV2"/>
    <mergeCell ref="LNW2:LNX2"/>
    <mergeCell ref="LNY2:LNZ2"/>
    <mergeCell ref="LOA2:LOB2"/>
    <mergeCell ref="LNE2:LNF2"/>
    <mergeCell ref="LNG2:LNH2"/>
    <mergeCell ref="LNI2:LNJ2"/>
    <mergeCell ref="LNK2:LNL2"/>
    <mergeCell ref="LNM2:LNN2"/>
    <mergeCell ref="LNO2:LNP2"/>
    <mergeCell ref="LMS2:LMT2"/>
    <mergeCell ref="LMU2:LMV2"/>
    <mergeCell ref="LMW2:LMX2"/>
    <mergeCell ref="LMY2:LMZ2"/>
    <mergeCell ref="LNA2:LNB2"/>
    <mergeCell ref="LNC2:LND2"/>
    <mergeCell ref="LRU2:LRV2"/>
    <mergeCell ref="LRW2:LRX2"/>
    <mergeCell ref="LRY2:LRZ2"/>
    <mergeCell ref="LSA2:LSB2"/>
    <mergeCell ref="LSC2:LSD2"/>
    <mergeCell ref="LSE2:LSF2"/>
    <mergeCell ref="LRI2:LRJ2"/>
    <mergeCell ref="LRK2:LRL2"/>
    <mergeCell ref="LRM2:LRN2"/>
    <mergeCell ref="LRO2:LRP2"/>
    <mergeCell ref="LRQ2:LRR2"/>
    <mergeCell ref="LRS2:LRT2"/>
    <mergeCell ref="LQW2:LQX2"/>
    <mergeCell ref="LQY2:LQZ2"/>
    <mergeCell ref="LRA2:LRB2"/>
    <mergeCell ref="LRC2:LRD2"/>
    <mergeCell ref="LRE2:LRF2"/>
    <mergeCell ref="LRG2:LRH2"/>
    <mergeCell ref="LQK2:LQL2"/>
    <mergeCell ref="LQM2:LQN2"/>
    <mergeCell ref="LQO2:LQP2"/>
    <mergeCell ref="LQQ2:LQR2"/>
    <mergeCell ref="LQS2:LQT2"/>
    <mergeCell ref="LQU2:LQV2"/>
    <mergeCell ref="LPY2:LPZ2"/>
    <mergeCell ref="LQA2:LQB2"/>
    <mergeCell ref="LQC2:LQD2"/>
    <mergeCell ref="LQE2:LQF2"/>
    <mergeCell ref="LQG2:LQH2"/>
    <mergeCell ref="LQI2:LQJ2"/>
    <mergeCell ref="LPM2:LPN2"/>
    <mergeCell ref="LPO2:LPP2"/>
    <mergeCell ref="LPQ2:LPR2"/>
    <mergeCell ref="LPS2:LPT2"/>
    <mergeCell ref="LPU2:LPV2"/>
    <mergeCell ref="LPW2:LPX2"/>
    <mergeCell ref="LUO2:LUP2"/>
    <mergeCell ref="LUQ2:LUR2"/>
    <mergeCell ref="LUS2:LUT2"/>
    <mergeCell ref="LUU2:LUV2"/>
    <mergeCell ref="LUW2:LUX2"/>
    <mergeCell ref="LUY2:LUZ2"/>
    <mergeCell ref="LUC2:LUD2"/>
    <mergeCell ref="LUE2:LUF2"/>
    <mergeCell ref="LUG2:LUH2"/>
    <mergeCell ref="LUI2:LUJ2"/>
    <mergeCell ref="LUK2:LUL2"/>
    <mergeCell ref="LUM2:LUN2"/>
    <mergeCell ref="LTQ2:LTR2"/>
    <mergeCell ref="LTS2:LTT2"/>
    <mergeCell ref="LTU2:LTV2"/>
    <mergeCell ref="LTW2:LTX2"/>
    <mergeCell ref="LTY2:LTZ2"/>
    <mergeCell ref="LUA2:LUB2"/>
    <mergeCell ref="LTE2:LTF2"/>
    <mergeCell ref="LTG2:LTH2"/>
    <mergeCell ref="LTI2:LTJ2"/>
    <mergeCell ref="LTK2:LTL2"/>
    <mergeCell ref="LTM2:LTN2"/>
    <mergeCell ref="LTO2:LTP2"/>
    <mergeCell ref="LSS2:LST2"/>
    <mergeCell ref="LSU2:LSV2"/>
    <mergeCell ref="LSW2:LSX2"/>
    <mergeCell ref="LSY2:LSZ2"/>
    <mergeCell ref="LTA2:LTB2"/>
    <mergeCell ref="LTC2:LTD2"/>
    <mergeCell ref="LSG2:LSH2"/>
    <mergeCell ref="LSI2:LSJ2"/>
    <mergeCell ref="LSK2:LSL2"/>
    <mergeCell ref="LSM2:LSN2"/>
    <mergeCell ref="LSO2:LSP2"/>
    <mergeCell ref="LSQ2:LSR2"/>
    <mergeCell ref="LXI2:LXJ2"/>
    <mergeCell ref="LXK2:LXL2"/>
    <mergeCell ref="LXM2:LXN2"/>
    <mergeCell ref="LXO2:LXP2"/>
    <mergeCell ref="LXQ2:LXR2"/>
    <mergeCell ref="LXS2:LXT2"/>
    <mergeCell ref="LWW2:LWX2"/>
    <mergeCell ref="LWY2:LWZ2"/>
    <mergeCell ref="LXA2:LXB2"/>
    <mergeCell ref="LXC2:LXD2"/>
    <mergeCell ref="LXE2:LXF2"/>
    <mergeCell ref="LXG2:LXH2"/>
    <mergeCell ref="LWK2:LWL2"/>
    <mergeCell ref="LWM2:LWN2"/>
    <mergeCell ref="LWO2:LWP2"/>
    <mergeCell ref="LWQ2:LWR2"/>
    <mergeCell ref="LWS2:LWT2"/>
    <mergeCell ref="LWU2:LWV2"/>
    <mergeCell ref="LVY2:LVZ2"/>
    <mergeCell ref="LWA2:LWB2"/>
    <mergeCell ref="LWC2:LWD2"/>
    <mergeCell ref="LWE2:LWF2"/>
    <mergeCell ref="LWG2:LWH2"/>
    <mergeCell ref="LWI2:LWJ2"/>
    <mergeCell ref="LVM2:LVN2"/>
    <mergeCell ref="LVO2:LVP2"/>
    <mergeCell ref="LVQ2:LVR2"/>
    <mergeCell ref="LVS2:LVT2"/>
    <mergeCell ref="LVU2:LVV2"/>
    <mergeCell ref="LVW2:LVX2"/>
    <mergeCell ref="LVA2:LVB2"/>
    <mergeCell ref="LVC2:LVD2"/>
    <mergeCell ref="LVE2:LVF2"/>
    <mergeCell ref="LVG2:LVH2"/>
    <mergeCell ref="LVI2:LVJ2"/>
    <mergeCell ref="LVK2:LVL2"/>
    <mergeCell ref="MAC2:MAD2"/>
    <mergeCell ref="MAE2:MAF2"/>
    <mergeCell ref="MAG2:MAH2"/>
    <mergeCell ref="MAI2:MAJ2"/>
    <mergeCell ref="MAK2:MAL2"/>
    <mergeCell ref="MAM2:MAN2"/>
    <mergeCell ref="LZQ2:LZR2"/>
    <mergeCell ref="LZS2:LZT2"/>
    <mergeCell ref="LZU2:LZV2"/>
    <mergeCell ref="LZW2:LZX2"/>
    <mergeCell ref="LZY2:LZZ2"/>
    <mergeCell ref="MAA2:MAB2"/>
    <mergeCell ref="LZE2:LZF2"/>
    <mergeCell ref="LZG2:LZH2"/>
    <mergeCell ref="LZI2:LZJ2"/>
    <mergeCell ref="LZK2:LZL2"/>
    <mergeCell ref="LZM2:LZN2"/>
    <mergeCell ref="LZO2:LZP2"/>
    <mergeCell ref="LYS2:LYT2"/>
    <mergeCell ref="LYU2:LYV2"/>
    <mergeCell ref="LYW2:LYX2"/>
    <mergeCell ref="LYY2:LYZ2"/>
    <mergeCell ref="LZA2:LZB2"/>
    <mergeCell ref="LZC2:LZD2"/>
    <mergeCell ref="LYG2:LYH2"/>
    <mergeCell ref="LYI2:LYJ2"/>
    <mergeCell ref="LYK2:LYL2"/>
    <mergeCell ref="LYM2:LYN2"/>
    <mergeCell ref="LYO2:LYP2"/>
    <mergeCell ref="LYQ2:LYR2"/>
    <mergeCell ref="LXU2:LXV2"/>
    <mergeCell ref="LXW2:LXX2"/>
    <mergeCell ref="LXY2:LXZ2"/>
    <mergeCell ref="LYA2:LYB2"/>
    <mergeCell ref="LYC2:LYD2"/>
    <mergeCell ref="LYE2:LYF2"/>
    <mergeCell ref="MCW2:MCX2"/>
    <mergeCell ref="MCY2:MCZ2"/>
    <mergeCell ref="MDA2:MDB2"/>
    <mergeCell ref="MDC2:MDD2"/>
    <mergeCell ref="MDE2:MDF2"/>
    <mergeCell ref="MDG2:MDH2"/>
    <mergeCell ref="MCK2:MCL2"/>
    <mergeCell ref="MCM2:MCN2"/>
    <mergeCell ref="MCO2:MCP2"/>
    <mergeCell ref="MCQ2:MCR2"/>
    <mergeCell ref="MCS2:MCT2"/>
    <mergeCell ref="MCU2:MCV2"/>
    <mergeCell ref="MBY2:MBZ2"/>
    <mergeCell ref="MCA2:MCB2"/>
    <mergeCell ref="MCC2:MCD2"/>
    <mergeCell ref="MCE2:MCF2"/>
    <mergeCell ref="MCG2:MCH2"/>
    <mergeCell ref="MCI2:MCJ2"/>
    <mergeCell ref="MBM2:MBN2"/>
    <mergeCell ref="MBO2:MBP2"/>
    <mergeCell ref="MBQ2:MBR2"/>
    <mergeCell ref="MBS2:MBT2"/>
    <mergeCell ref="MBU2:MBV2"/>
    <mergeCell ref="MBW2:MBX2"/>
    <mergeCell ref="MBA2:MBB2"/>
    <mergeCell ref="MBC2:MBD2"/>
    <mergeCell ref="MBE2:MBF2"/>
    <mergeCell ref="MBG2:MBH2"/>
    <mergeCell ref="MBI2:MBJ2"/>
    <mergeCell ref="MBK2:MBL2"/>
    <mergeCell ref="MAO2:MAP2"/>
    <mergeCell ref="MAQ2:MAR2"/>
    <mergeCell ref="MAS2:MAT2"/>
    <mergeCell ref="MAU2:MAV2"/>
    <mergeCell ref="MAW2:MAX2"/>
    <mergeCell ref="MAY2:MAZ2"/>
    <mergeCell ref="MFQ2:MFR2"/>
    <mergeCell ref="MFS2:MFT2"/>
    <mergeCell ref="MFU2:MFV2"/>
    <mergeCell ref="MFW2:MFX2"/>
    <mergeCell ref="MFY2:MFZ2"/>
    <mergeCell ref="MGA2:MGB2"/>
    <mergeCell ref="MFE2:MFF2"/>
    <mergeCell ref="MFG2:MFH2"/>
    <mergeCell ref="MFI2:MFJ2"/>
    <mergeCell ref="MFK2:MFL2"/>
    <mergeCell ref="MFM2:MFN2"/>
    <mergeCell ref="MFO2:MFP2"/>
    <mergeCell ref="MES2:MET2"/>
    <mergeCell ref="MEU2:MEV2"/>
    <mergeCell ref="MEW2:MEX2"/>
    <mergeCell ref="MEY2:MEZ2"/>
    <mergeCell ref="MFA2:MFB2"/>
    <mergeCell ref="MFC2:MFD2"/>
    <mergeCell ref="MEG2:MEH2"/>
    <mergeCell ref="MEI2:MEJ2"/>
    <mergeCell ref="MEK2:MEL2"/>
    <mergeCell ref="MEM2:MEN2"/>
    <mergeCell ref="MEO2:MEP2"/>
    <mergeCell ref="MEQ2:MER2"/>
    <mergeCell ref="MDU2:MDV2"/>
    <mergeCell ref="MDW2:MDX2"/>
    <mergeCell ref="MDY2:MDZ2"/>
    <mergeCell ref="MEA2:MEB2"/>
    <mergeCell ref="MEC2:MED2"/>
    <mergeCell ref="MEE2:MEF2"/>
    <mergeCell ref="MDI2:MDJ2"/>
    <mergeCell ref="MDK2:MDL2"/>
    <mergeCell ref="MDM2:MDN2"/>
    <mergeCell ref="MDO2:MDP2"/>
    <mergeCell ref="MDQ2:MDR2"/>
    <mergeCell ref="MDS2:MDT2"/>
    <mergeCell ref="MIK2:MIL2"/>
    <mergeCell ref="MIM2:MIN2"/>
    <mergeCell ref="MIO2:MIP2"/>
    <mergeCell ref="MIQ2:MIR2"/>
    <mergeCell ref="MIS2:MIT2"/>
    <mergeCell ref="MIU2:MIV2"/>
    <mergeCell ref="MHY2:MHZ2"/>
    <mergeCell ref="MIA2:MIB2"/>
    <mergeCell ref="MIC2:MID2"/>
    <mergeCell ref="MIE2:MIF2"/>
    <mergeCell ref="MIG2:MIH2"/>
    <mergeCell ref="MII2:MIJ2"/>
    <mergeCell ref="MHM2:MHN2"/>
    <mergeCell ref="MHO2:MHP2"/>
    <mergeCell ref="MHQ2:MHR2"/>
    <mergeCell ref="MHS2:MHT2"/>
    <mergeCell ref="MHU2:MHV2"/>
    <mergeCell ref="MHW2:MHX2"/>
    <mergeCell ref="MHA2:MHB2"/>
    <mergeCell ref="MHC2:MHD2"/>
    <mergeCell ref="MHE2:MHF2"/>
    <mergeCell ref="MHG2:MHH2"/>
    <mergeCell ref="MHI2:MHJ2"/>
    <mergeCell ref="MHK2:MHL2"/>
    <mergeCell ref="MGO2:MGP2"/>
    <mergeCell ref="MGQ2:MGR2"/>
    <mergeCell ref="MGS2:MGT2"/>
    <mergeCell ref="MGU2:MGV2"/>
    <mergeCell ref="MGW2:MGX2"/>
    <mergeCell ref="MGY2:MGZ2"/>
    <mergeCell ref="MGC2:MGD2"/>
    <mergeCell ref="MGE2:MGF2"/>
    <mergeCell ref="MGG2:MGH2"/>
    <mergeCell ref="MGI2:MGJ2"/>
    <mergeCell ref="MGK2:MGL2"/>
    <mergeCell ref="MGM2:MGN2"/>
    <mergeCell ref="MLE2:MLF2"/>
    <mergeCell ref="MLG2:MLH2"/>
    <mergeCell ref="MLI2:MLJ2"/>
    <mergeCell ref="MLK2:MLL2"/>
    <mergeCell ref="MLM2:MLN2"/>
    <mergeCell ref="MLO2:MLP2"/>
    <mergeCell ref="MKS2:MKT2"/>
    <mergeCell ref="MKU2:MKV2"/>
    <mergeCell ref="MKW2:MKX2"/>
    <mergeCell ref="MKY2:MKZ2"/>
    <mergeCell ref="MLA2:MLB2"/>
    <mergeCell ref="MLC2:MLD2"/>
    <mergeCell ref="MKG2:MKH2"/>
    <mergeCell ref="MKI2:MKJ2"/>
    <mergeCell ref="MKK2:MKL2"/>
    <mergeCell ref="MKM2:MKN2"/>
    <mergeCell ref="MKO2:MKP2"/>
    <mergeCell ref="MKQ2:MKR2"/>
    <mergeCell ref="MJU2:MJV2"/>
    <mergeCell ref="MJW2:MJX2"/>
    <mergeCell ref="MJY2:MJZ2"/>
    <mergeCell ref="MKA2:MKB2"/>
    <mergeCell ref="MKC2:MKD2"/>
    <mergeCell ref="MKE2:MKF2"/>
    <mergeCell ref="MJI2:MJJ2"/>
    <mergeCell ref="MJK2:MJL2"/>
    <mergeCell ref="MJM2:MJN2"/>
    <mergeCell ref="MJO2:MJP2"/>
    <mergeCell ref="MJQ2:MJR2"/>
    <mergeCell ref="MJS2:MJT2"/>
    <mergeCell ref="MIW2:MIX2"/>
    <mergeCell ref="MIY2:MIZ2"/>
    <mergeCell ref="MJA2:MJB2"/>
    <mergeCell ref="MJC2:MJD2"/>
    <mergeCell ref="MJE2:MJF2"/>
    <mergeCell ref="MJG2:MJH2"/>
    <mergeCell ref="MNY2:MNZ2"/>
    <mergeCell ref="MOA2:MOB2"/>
    <mergeCell ref="MOC2:MOD2"/>
    <mergeCell ref="MOE2:MOF2"/>
    <mergeCell ref="MOG2:MOH2"/>
    <mergeCell ref="MOI2:MOJ2"/>
    <mergeCell ref="MNM2:MNN2"/>
    <mergeCell ref="MNO2:MNP2"/>
    <mergeCell ref="MNQ2:MNR2"/>
    <mergeCell ref="MNS2:MNT2"/>
    <mergeCell ref="MNU2:MNV2"/>
    <mergeCell ref="MNW2:MNX2"/>
    <mergeCell ref="MNA2:MNB2"/>
    <mergeCell ref="MNC2:MND2"/>
    <mergeCell ref="MNE2:MNF2"/>
    <mergeCell ref="MNG2:MNH2"/>
    <mergeCell ref="MNI2:MNJ2"/>
    <mergeCell ref="MNK2:MNL2"/>
    <mergeCell ref="MMO2:MMP2"/>
    <mergeCell ref="MMQ2:MMR2"/>
    <mergeCell ref="MMS2:MMT2"/>
    <mergeCell ref="MMU2:MMV2"/>
    <mergeCell ref="MMW2:MMX2"/>
    <mergeCell ref="MMY2:MMZ2"/>
    <mergeCell ref="MMC2:MMD2"/>
    <mergeCell ref="MME2:MMF2"/>
    <mergeCell ref="MMG2:MMH2"/>
    <mergeCell ref="MMI2:MMJ2"/>
    <mergeCell ref="MMK2:MML2"/>
    <mergeCell ref="MMM2:MMN2"/>
    <mergeCell ref="MLQ2:MLR2"/>
    <mergeCell ref="MLS2:MLT2"/>
    <mergeCell ref="MLU2:MLV2"/>
    <mergeCell ref="MLW2:MLX2"/>
    <mergeCell ref="MLY2:MLZ2"/>
    <mergeCell ref="MMA2:MMB2"/>
    <mergeCell ref="MQS2:MQT2"/>
    <mergeCell ref="MQU2:MQV2"/>
    <mergeCell ref="MQW2:MQX2"/>
    <mergeCell ref="MQY2:MQZ2"/>
    <mergeCell ref="MRA2:MRB2"/>
    <mergeCell ref="MRC2:MRD2"/>
    <mergeCell ref="MQG2:MQH2"/>
    <mergeCell ref="MQI2:MQJ2"/>
    <mergeCell ref="MQK2:MQL2"/>
    <mergeCell ref="MQM2:MQN2"/>
    <mergeCell ref="MQO2:MQP2"/>
    <mergeCell ref="MQQ2:MQR2"/>
    <mergeCell ref="MPU2:MPV2"/>
    <mergeCell ref="MPW2:MPX2"/>
    <mergeCell ref="MPY2:MPZ2"/>
    <mergeCell ref="MQA2:MQB2"/>
    <mergeCell ref="MQC2:MQD2"/>
    <mergeCell ref="MQE2:MQF2"/>
    <mergeCell ref="MPI2:MPJ2"/>
    <mergeCell ref="MPK2:MPL2"/>
    <mergeCell ref="MPM2:MPN2"/>
    <mergeCell ref="MPO2:MPP2"/>
    <mergeCell ref="MPQ2:MPR2"/>
    <mergeCell ref="MPS2:MPT2"/>
    <mergeCell ref="MOW2:MOX2"/>
    <mergeCell ref="MOY2:MOZ2"/>
    <mergeCell ref="MPA2:MPB2"/>
    <mergeCell ref="MPC2:MPD2"/>
    <mergeCell ref="MPE2:MPF2"/>
    <mergeCell ref="MPG2:MPH2"/>
    <mergeCell ref="MOK2:MOL2"/>
    <mergeCell ref="MOM2:MON2"/>
    <mergeCell ref="MOO2:MOP2"/>
    <mergeCell ref="MOQ2:MOR2"/>
    <mergeCell ref="MOS2:MOT2"/>
    <mergeCell ref="MOU2:MOV2"/>
    <mergeCell ref="MTM2:MTN2"/>
    <mergeCell ref="MTO2:MTP2"/>
    <mergeCell ref="MTQ2:MTR2"/>
    <mergeCell ref="MTS2:MTT2"/>
    <mergeCell ref="MTU2:MTV2"/>
    <mergeCell ref="MTW2:MTX2"/>
    <mergeCell ref="MTA2:MTB2"/>
    <mergeCell ref="MTC2:MTD2"/>
    <mergeCell ref="MTE2:MTF2"/>
    <mergeCell ref="MTG2:MTH2"/>
    <mergeCell ref="MTI2:MTJ2"/>
    <mergeCell ref="MTK2:MTL2"/>
    <mergeCell ref="MSO2:MSP2"/>
    <mergeCell ref="MSQ2:MSR2"/>
    <mergeCell ref="MSS2:MST2"/>
    <mergeCell ref="MSU2:MSV2"/>
    <mergeCell ref="MSW2:MSX2"/>
    <mergeCell ref="MSY2:MSZ2"/>
    <mergeCell ref="MSC2:MSD2"/>
    <mergeCell ref="MSE2:MSF2"/>
    <mergeCell ref="MSG2:MSH2"/>
    <mergeCell ref="MSI2:MSJ2"/>
    <mergeCell ref="MSK2:MSL2"/>
    <mergeCell ref="MSM2:MSN2"/>
    <mergeCell ref="MRQ2:MRR2"/>
    <mergeCell ref="MRS2:MRT2"/>
    <mergeCell ref="MRU2:MRV2"/>
    <mergeCell ref="MRW2:MRX2"/>
    <mergeCell ref="MRY2:MRZ2"/>
    <mergeCell ref="MSA2:MSB2"/>
    <mergeCell ref="MRE2:MRF2"/>
    <mergeCell ref="MRG2:MRH2"/>
    <mergeCell ref="MRI2:MRJ2"/>
    <mergeCell ref="MRK2:MRL2"/>
    <mergeCell ref="MRM2:MRN2"/>
    <mergeCell ref="MRO2:MRP2"/>
    <mergeCell ref="MWG2:MWH2"/>
    <mergeCell ref="MWI2:MWJ2"/>
    <mergeCell ref="MWK2:MWL2"/>
    <mergeCell ref="MWM2:MWN2"/>
    <mergeCell ref="MWO2:MWP2"/>
    <mergeCell ref="MWQ2:MWR2"/>
    <mergeCell ref="MVU2:MVV2"/>
    <mergeCell ref="MVW2:MVX2"/>
    <mergeCell ref="MVY2:MVZ2"/>
    <mergeCell ref="MWA2:MWB2"/>
    <mergeCell ref="MWC2:MWD2"/>
    <mergeCell ref="MWE2:MWF2"/>
    <mergeCell ref="MVI2:MVJ2"/>
    <mergeCell ref="MVK2:MVL2"/>
    <mergeCell ref="MVM2:MVN2"/>
    <mergeCell ref="MVO2:MVP2"/>
    <mergeCell ref="MVQ2:MVR2"/>
    <mergeCell ref="MVS2:MVT2"/>
    <mergeCell ref="MUW2:MUX2"/>
    <mergeCell ref="MUY2:MUZ2"/>
    <mergeCell ref="MVA2:MVB2"/>
    <mergeCell ref="MVC2:MVD2"/>
    <mergeCell ref="MVE2:MVF2"/>
    <mergeCell ref="MVG2:MVH2"/>
    <mergeCell ref="MUK2:MUL2"/>
    <mergeCell ref="MUM2:MUN2"/>
    <mergeCell ref="MUO2:MUP2"/>
    <mergeCell ref="MUQ2:MUR2"/>
    <mergeCell ref="MUS2:MUT2"/>
    <mergeCell ref="MUU2:MUV2"/>
    <mergeCell ref="MTY2:MTZ2"/>
    <mergeCell ref="MUA2:MUB2"/>
    <mergeCell ref="MUC2:MUD2"/>
    <mergeCell ref="MUE2:MUF2"/>
    <mergeCell ref="MUG2:MUH2"/>
    <mergeCell ref="MUI2:MUJ2"/>
    <mergeCell ref="MZA2:MZB2"/>
    <mergeCell ref="MZC2:MZD2"/>
    <mergeCell ref="MZE2:MZF2"/>
    <mergeCell ref="MZG2:MZH2"/>
    <mergeCell ref="MZI2:MZJ2"/>
    <mergeCell ref="MZK2:MZL2"/>
    <mergeCell ref="MYO2:MYP2"/>
    <mergeCell ref="MYQ2:MYR2"/>
    <mergeCell ref="MYS2:MYT2"/>
    <mergeCell ref="MYU2:MYV2"/>
    <mergeCell ref="MYW2:MYX2"/>
    <mergeCell ref="MYY2:MYZ2"/>
    <mergeCell ref="MYC2:MYD2"/>
    <mergeCell ref="MYE2:MYF2"/>
    <mergeCell ref="MYG2:MYH2"/>
    <mergeCell ref="MYI2:MYJ2"/>
    <mergeCell ref="MYK2:MYL2"/>
    <mergeCell ref="MYM2:MYN2"/>
    <mergeCell ref="MXQ2:MXR2"/>
    <mergeCell ref="MXS2:MXT2"/>
    <mergeCell ref="MXU2:MXV2"/>
    <mergeCell ref="MXW2:MXX2"/>
    <mergeCell ref="MXY2:MXZ2"/>
    <mergeCell ref="MYA2:MYB2"/>
    <mergeCell ref="MXE2:MXF2"/>
    <mergeCell ref="MXG2:MXH2"/>
    <mergeCell ref="MXI2:MXJ2"/>
    <mergeCell ref="MXK2:MXL2"/>
    <mergeCell ref="MXM2:MXN2"/>
    <mergeCell ref="MXO2:MXP2"/>
    <mergeCell ref="MWS2:MWT2"/>
    <mergeCell ref="MWU2:MWV2"/>
    <mergeCell ref="MWW2:MWX2"/>
    <mergeCell ref="MWY2:MWZ2"/>
    <mergeCell ref="MXA2:MXB2"/>
    <mergeCell ref="MXC2:MXD2"/>
    <mergeCell ref="NBU2:NBV2"/>
    <mergeCell ref="NBW2:NBX2"/>
    <mergeCell ref="NBY2:NBZ2"/>
    <mergeCell ref="NCA2:NCB2"/>
    <mergeCell ref="NCC2:NCD2"/>
    <mergeCell ref="NCE2:NCF2"/>
    <mergeCell ref="NBI2:NBJ2"/>
    <mergeCell ref="NBK2:NBL2"/>
    <mergeCell ref="NBM2:NBN2"/>
    <mergeCell ref="NBO2:NBP2"/>
    <mergeCell ref="NBQ2:NBR2"/>
    <mergeCell ref="NBS2:NBT2"/>
    <mergeCell ref="NAW2:NAX2"/>
    <mergeCell ref="NAY2:NAZ2"/>
    <mergeCell ref="NBA2:NBB2"/>
    <mergeCell ref="NBC2:NBD2"/>
    <mergeCell ref="NBE2:NBF2"/>
    <mergeCell ref="NBG2:NBH2"/>
    <mergeCell ref="NAK2:NAL2"/>
    <mergeCell ref="NAM2:NAN2"/>
    <mergeCell ref="NAO2:NAP2"/>
    <mergeCell ref="NAQ2:NAR2"/>
    <mergeCell ref="NAS2:NAT2"/>
    <mergeCell ref="NAU2:NAV2"/>
    <mergeCell ref="MZY2:MZZ2"/>
    <mergeCell ref="NAA2:NAB2"/>
    <mergeCell ref="NAC2:NAD2"/>
    <mergeCell ref="NAE2:NAF2"/>
    <mergeCell ref="NAG2:NAH2"/>
    <mergeCell ref="NAI2:NAJ2"/>
    <mergeCell ref="MZM2:MZN2"/>
    <mergeCell ref="MZO2:MZP2"/>
    <mergeCell ref="MZQ2:MZR2"/>
    <mergeCell ref="MZS2:MZT2"/>
    <mergeCell ref="MZU2:MZV2"/>
    <mergeCell ref="MZW2:MZX2"/>
    <mergeCell ref="NEO2:NEP2"/>
    <mergeCell ref="NEQ2:NER2"/>
    <mergeCell ref="NES2:NET2"/>
    <mergeCell ref="NEU2:NEV2"/>
    <mergeCell ref="NEW2:NEX2"/>
    <mergeCell ref="NEY2:NEZ2"/>
    <mergeCell ref="NEC2:NED2"/>
    <mergeCell ref="NEE2:NEF2"/>
    <mergeCell ref="NEG2:NEH2"/>
    <mergeCell ref="NEI2:NEJ2"/>
    <mergeCell ref="NEK2:NEL2"/>
    <mergeCell ref="NEM2:NEN2"/>
    <mergeCell ref="NDQ2:NDR2"/>
    <mergeCell ref="NDS2:NDT2"/>
    <mergeCell ref="NDU2:NDV2"/>
    <mergeCell ref="NDW2:NDX2"/>
    <mergeCell ref="NDY2:NDZ2"/>
    <mergeCell ref="NEA2:NEB2"/>
    <mergeCell ref="NDE2:NDF2"/>
    <mergeCell ref="NDG2:NDH2"/>
    <mergeCell ref="NDI2:NDJ2"/>
    <mergeCell ref="NDK2:NDL2"/>
    <mergeCell ref="NDM2:NDN2"/>
    <mergeCell ref="NDO2:NDP2"/>
    <mergeCell ref="NCS2:NCT2"/>
    <mergeCell ref="NCU2:NCV2"/>
    <mergeCell ref="NCW2:NCX2"/>
    <mergeCell ref="NCY2:NCZ2"/>
    <mergeCell ref="NDA2:NDB2"/>
    <mergeCell ref="NDC2:NDD2"/>
    <mergeCell ref="NCG2:NCH2"/>
    <mergeCell ref="NCI2:NCJ2"/>
    <mergeCell ref="NCK2:NCL2"/>
    <mergeCell ref="NCM2:NCN2"/>
    <mergeCell ref="NCO2:NCP2"/>
    <mergeCell ref="NCQ2:NCR2"/>
    <mergeCell ref="NHI2:NHJ2"/>
    <mergeCell ref="NHK2:NHL2"/>
    <mergeCell ref="NHM2:NHN2"/>
    <mergeCell ref="NHO2:NHP2"/>
    <mergeCell ref="NHQ2:NHR2"/>
    <mergeCell ref="NHS2:NHT2"/>
    <mergeCell ref="NGW2:NGX2"/>
    <mergeCell ref="NGY2:NGZ2"/>
    <mergeCell ref="NHA2:NHB2"/>
    <mergeCell ref="NHC2:NHD2"/>
    <mergeCell ref="NHE2:NHF2"/>
    <mergeCell ref="NHG2:NHH2"/>
    <mergeCell ref="NGK2:NGL2"/>
    <mergeCell ref="NGM2:NGN2"/>
    <mergeCell ref="NGO2:NGP2"/>
    <mergeCell ref="NGQ2:NGR2"/>
    <mergeCell ref="NGS2:NGT2"/>
    <mergeCell ref="NGU2:NGV2"/>
    <mergeCell ref="NFY2:NFZ2"/>
    <mergeCell ref="NGA2:NGB2"/>
    <mergeCell ref="NGC2:NGD2"/>
    <mergeCell ref="NGE2:NGF2"/>
    <mergeCell ref="NGG2:NGH2"/>
    <mergeCell ref="NGI2:NGJ2"/>
    <mergeCell ref="NFM2:NFN2"/>
    <mergeCell ref="NFO2:NFP2"/>
    <mergeCell ref="NFQ2:NFR2"/>
    <mergeCell ref="NFS2:NFT2"/>
    <mergeCell ref="NFU2:NFV2"/>
    <mergeCell ref="NFW2:NFX2"/>
    <mergeCell ref="NFA2:NFB2"/>
    <mergeCell ref="NFC2:NFD2"/>
    <mergeCell ref="NFE2:NFF2"/>
    <mergeCell ref="NFG2:NFH2"/>
    <mergeCell ref="NFI2:NFJ2"/>
    <mergeCell ref="NFK2:NFL2"/>
    <mergeCell ref="NKC2:NKD2"/>
    <mergeCell ref="NKE2:NKF2"/>
    <mergeCell ref="NKG2:NKH2"/>
    <mergeCell ref="NKI2:NKJ2"/>
    <mergeCell ref="NKK2:NKL2"/>
    <mergeCell ref="NKM2:NKN2"/>
    <mergeCell ref="NJQ2:NJR2"/>
    <mergeCell ref="NJS2:NJT2"/>
    <mergeCell ref="NJU2:NJV2"/>
    <mergeCell ref="NJW2:NJX2"/>
    <mergeCell ref="NJY2:NJZ2"/>
    <mergeCell ref="NKA2:NKB2"/>
    <mergeCell ref="NJE2:NJF2"/>
    <mergeCell ref="NJG2:NJH2"/>
    <mergeCell ref="NJI2:NJJ2"/>
    <mergeCell ref="NJK2:NJL2"/>
    <mergeCell ref="NJM2:NJN2"/>
    <mergeCell ref="NJO2:NJP2"/>
    <mergeCell ref="NIS2:NIT2"/>
    <mergeCell ref="NIU2:NIV2"/>
    <mergeCell ref="NIW2:NIX2"/>
    <mergeCell ref="NIY2:NIZ2"/>
    <mergeCell ref="NJA2:NJB2"/>
    <mergeCell ref="NJC2:NJD2"/>
    <mergeCell ref="NIG2:NIH2"/>
    <mergeCell ref="NII2:NIJ2"/>
    <mergeCell ref="NIK2:NIL2"/>
    <mergeCell ref="NIM2:NIN2"/>
    <mergeCell ref="NIO2:NIP2"/>
    <mergeCell ref="NIQ2:NIR2"/>
    <mergeCell ref="NHU2:NHV2"/>
    <mergeCell ref="NHW2:NHX2"/>
    <mergeCell ref="NHY2:NHZ2"/>
    <mergeCell ref="NIA2:NIB2"/>
    <mergeCell ref="NIC2:NID2"/>
    <mergeCell ref="NIE2:NIF2"/>
    <mergeCell ref="NMW2:NMX2"/>
    <mergeCell ref="NMY2:NMZ2"/>
    <mergeCell ref="NNA2:NNB2"/>
    <mergeCell ref="NNC2:NND2"/>
    <mergeCell ref="NNE2:NNF2"/>
    <mergeCell ref="NNG2:NNH2"/>
    <mergeCell ref="NMK2:NML2"/>
    <mergeCell ref="NMM2:NMN2"/>
    <mergeCell ref="NMO2:NMP2"/>
    <mergeCell ref="NMQ2:NMR2"/>
    <mergeCell ref="NMS2:NMT2"/>
    <mergeCell ref="NMU2:NMV2"/>
    <mergeCell ref="NLY2:NLZ2"/>
    <mergeCell ref="NMA2:NMB2"/>
    <mergeCell ref="NMC2:NMD2"/>
    <mergeCell ref="NME2:NMF2"/>
    <mergeCell ref="NMG2:NMH2"/>
    <mergeCell ref="NMI2:NMJ2"/>
    <mergeCell ref="NLM2:NLN2"/>
    <mergeCell ref="NLO2:NLP2"/>
    <mergeCell ref="NLQ2:NLR2"/>
    <mergeCell ref="NLS2:NLT2"/>
    <mergeCell ref="NLU2:NLV2"/>
    <mergeCell ref="NLW2:NLX2"/>
    <mergeCell ref="NLA2:NLB2"/>
    <mergeCell ref="NLC2:NLD2"/>
    <mergeCell ref="NLE2:NLF2"/>
    <mergeCell ref="NLG2:NLH2"/>
    <mergeCell ref="NLI2:NLJ2"/>
    <mergeCell ref="NLK2:NLL2"/>
    <mergeCell ref="NKO2:NKP2"/>
    <mergeCell ref="NKQ2:NKR2"/>
    <mergeCell ref="NKS2:NKT2"/>
    <mergeCell ref="NKU2:NKV2"/>
    <mergeCell ref="NKW2:NKX2"/>
    <mergeCell ref="NKY2:NKZ2"/>
    <mergeCell ref="NPQ2:NPR2"/>
    <mergeCell ref="NPS2:NPT2"/>
    <mergeCell ref="NPU2:NPV2"/>
    <mergeCell ref="NPW2:NPX2"/>
    <mergeCell ref="NPY2:NPZ2"/>
    <mergeCell ref="NQA2:NQB2"/>
    <mergeCell ref="NPE2:NPF2"/>
    <mergeCell ref="NPG2:NPH2"/>
    <mergeCell ref="NPI2:NPJ2"/>
    <mergeCell ref="NPK2:NPL2"/>
    <mergeCell ref="NPM2:NPN2"/>
    <mergeCell ref="NPO2:NPP2"/>
    <mergeCell ref="NOS2:NOT2"/>
    <mergeCell ref="NOU2:NOV2"/>
    <mergeCell ref="NOW2:NOX2"/>
    <mergeCell ref="NOY2:NOZ2"/>
    <mergeCell ref="NPA2:NPB2"/>
    <mergeCell ref="NPC2:NPD2"/>
    <mergeCell ref="NOG2:NOH2"/>
    <mergeCell ref="NOI2:NOJ2"/>
    <mergeCell ref="NOK2:NOL2"/>
    <mergeCell ref="NOM2:NON2"/>
    <mergeCell ref="NOO2:NOP2"/>
    <mergeCell ref="NOQ2:NOR2"/>
    <mergeCell ref="NNU2:NNV2"/>
    <mergeCell ref="NNW2:NNX2"/>
    <mergeCell ref="NNY2:NNZ2"/>
    <mergeCell ref="NOA2:NOB2"/>
    <mergeCell ref="NOC2:NOD2"/>
    <mergeCell ref="NOE2:NOF2"/>
    <mergeCell ref="NNI2:NNJ2"/>
    <mergeCell ref="NNK2:NNL2"/>
    <mergeCell ref="NNM2:NNN2"/>
    <mergeCell ref="NNO2:NNP2"/>
    <mergeCell ref="NNQ2:NNR2"/>
    <mergeCell ref="NNS2:NNT2"/>
    <mergeCell ref="NSK2:NSL2"/>
    <mergeCell ref="NSM2:NSN2"/>
    <mergeCell ref="NSO2:NSP2"/>
    <mergeCell ref="NSQ2:NSR2"/>
    <mergeCell ref="NSS2:NST2"/>
    <mergeCell ref="NSU2:NSV2"/>
    <mergeCell ref="NRY2:NRZ2"/>
    <mergeCell ref="NSA2:NSB2"/>
    <mergeCell ref="NSC2:NSD2"/>
    <mergeCell ref="NSE2:NSF2"/>
    <mergeCell ref="NSG2:NSH2"/>
    <mergeCell ref="NSI2:NSJ2"/>
    <mergeCell ref="NRM2:NRN2"/>
    <mergeCell ref="NRO2:NRP2"/>
    <mergeCell ref="NRQ2:NRR2"/>
    <mergeCell ref="NRS2:NRT2"/>
    <mergeCell ref="NRU2:NRV2"/>
    <mergeCell ref="NRW2:NRX2"/>
    <mergeCell ref="NRA2:NRB2"/>
    <mergeCell ref="NRC2:NRD2"/>
    <mergeCell ref="NRE2:NRF2"/>
    <mergeCell ref="NRG2:NRH2"/>
    <mergeCell ref="NRI2:NRJ2"/>
    <mergeCell ref="NRK2:NRL2"/>
    <mergeCell ref="NQO2:NQP2"/>
    <mergeCell ref="NQQ2:NQR2"/>
    <mergeCell ref="NQS2:NQT2"/>
    <mergeCell ref="NQU2:NQV2"/>
    <mergeCell ref="NQW2:NQX2"/>
    <mergeCell ref="NQY2:NQZ2"/>
    <mergeCell ref="NQC2:NQD2"/>
    <mergeCell ref="NQE2:NQF2"/>
    <mergeCell ref="NQG2:NQH2"/>
    <mergeCell ref="NQI2:NQJ2"/>
    <mergeCell ref="NQK2:NQL2"/>
    <mergeCell ref="NQM2:NQN2"/>
    <mergeCell ref="NVE2:NVF2"/>
    <mergeCell ref="NVG2:NVH2"/>
    <mergeCell ref="NVI2:NVJ2"/>
    <mergeCell ref="NVK2:NVL2"/>
    <mergeCell ref="NVM2:NVN2"/>
    <mergeCell ref="NVO2:NVP2"/>
    <mergeCell ref="NUS2:NUT2"/>
    <mergeCell ref="NUU2:NUV2"/>
    <mergeCell ref="NUW2:NUX2"/>
    <mergeCell ref="NUY2:NUZ2"/>
    <mergeCell ref="NVA2:NVB2"/>
    <mergeCell ref="NVC2:NVD2"/>
    <mergeCell ref="NUG2:NUH2"/>
    <mergeCell ref="NUI2:NUJ2"/>
    <mergeCell ref="NUK2:NUL2"/>
    <mergeCell ref="NUM2:NUN2"/>
    <mergeCell ref="NUO2:NUP2"/>
    <mergeCell ref="NUQ2:NUR2"/>
    <mergeCell ref="NTU2:NTV2"/>
    <mergeCell ref="NTW2:NTX2"/>
    <mergeCell ref="NTY2:NTZ2"/>
    <mergeCell ref="NUA2:NUB2"/>
    <mergeCell ref="NUC2:NUD2"/>
    <mergeCell ref="NUE2:NUF2"/>
    <mergeCell ref="NTI2:NTJ2"/>
    <mergeCell ref="NTK2:NTL2"/>
    <mergeCell ref="NTM2:NTN2"/>
    <mergeCell ref="NTO2:NTP2"/>
    <mergeCell ref="NTQ2:NTR2"/>
    <mergeCell ref="NTS2:NTT2"/>
    <mergeCell ref="NSW2:NSX2"/>
    <mergeCell ref="NSY2:NSZ2"/>
    <mergeCell ref="NTA2:NTB2"/>
    <mergeCell ref="NTC2:NTD2"/>
    <mergeCell ref="NTE2:NTF2"/>
    <mergeCell ref="NTG2:NTH2"/>
    <mergeCell ref="NXY2:NXZ2"/>
    <mergeCell ref="NYA2:NYB2"/>
    <mergeCell ref="NYC2:NYD2"/>
    <mergeCell ref="NYE2:NYF2"/>
    <mergeCell ref="NYG2:NYH2"/>
    <mergeCell ref="NYI2:NYJ2"/>
    <mergeCell ref="NXM2:NXN2"/>
    <mergeCell ref="NXO2:NXP2"/>
    <mergeCell ref="NXQ2:NXR2"/>
    <mergeCell ref="NXS2:NXT2"/>
    <mergeCell ref="NXU2:NXV2"/>
    <mergeCell ref="NXW2:NXX2"/>
    <mergeCell ref="NXA2:NXB2"/>
    <mergeCell ref="NXC2:NXD2"/>
    <mergeCell ref="NXE2:NXF2"/>
    <mergeCell ref="NXG2:NXH2"/>
    <mergeCell ref="NXI2:NXJ2"/>
    <mergeCell ref="NXK2:NXL2"/>
    <mergeCell ref="NWO2:NWP2"/>
    <mergeCell ref="NWQ2:NWR2"/>
    <mergeCell ref="NWS2:NWT2"/>
    <mergeCell ref="NWU2:NWV2"/>
    <mergeCell ref="NWW2:NWX2"/>
    <mergeCell ref="NWY2:NWZ2"/>
    <mergeCell ref="NWC2:NWD2"/>
    <mergeCell ref="NWE2:NWF2"/>
    <mergeCell ref="NWG2:NWH2"/>
    <mergeCell ref="NWI2:NWJ2"/>
    <mergeCell ref="NWK2:NWL2"/>
    <mergeCell ref="NWM2:NWN2"/>
    <mergeCell ref="NVQ2:NVR2"/>
    <mergeCell ref="NVS2:NVT2"/>
    <mergeCell ref="NVU2:NVV2"/>
    <mergeCell ref="NVW2:NVX2"/>
    <mergeCell ref="NVY2:NVZ2"/>
    <mergeCell ref="NWA2:NWB2"/>
    <mergeCell ref="OAS2:OAT2"/>
    <mergeCell ref="OAU2:OAV2"/>
    <mergeCell ref="OAW2:OAX2"/>
    <mergeCell ref="OAY2:OAZ2"/>
    <mergeCell ref="OBA2:OBB2"/>
    <mergeCell ref="OBC2:OBD2"/>
    <mergeCell ref="OAG2:OAH2"/>
    <mergeCell ref="OAI2:OAJ2"/>
    <mergeCell ref="OAK2:OAL2"/>
    <mergeCell ref="OAM2:OAN2"/>
    <mergeCell ref="OAO2:OAP2"/>
    <mergeCell ref="OAQ2:OAR2"/>
    <mergeCell ref="NZU2:NZV2"/>
    <mergeCell ref="NZW2:NZX2"/>
    <mergeCell ref="NZY2:NZZ2"/>
    <mergeCell ref="OAA2:OAB2"/>
    <mergeCell ref="OAC2:OAD2"/>
    <mergeCell ref="OAE2:OAF2"/>
    <mergeCell ref="NZI2:NZJ2"/>
    <mergeCell ref="NZK2:NZL2"/>
    <mergeCell ref="NZM2:NZN2"/>
    <mergeCell ref="NZO2:NZP2"/>
    <mergeCell ref="NZQ2:NZR2"/>
    <mergeCell ref="NZS2:NZT2"/>
    <mergeCell ref="NYW2:NYX2"/>
    <mergeCell ref="NYY2:NYZ2"/>
    <mergeCell ref="NZA2:NZB2"/>
    <mergeCell ref="NZC2:NZD2"/>
    <mergeCell ref="NZE2:NZF2"/>
    <mergeCell ref="NZG2:NZH2"/>
    <mergeCell ref="NYK2:NYL2"/>
    <mergeCell ref="NYM2:NYN2"/>
    <mergeCell ref="NYO2:NYP2"/>
    <mergeCell ref="NYQ2:NYR2"/>
    <mergeCell ref="NYS2:NYT2"/>
    <mergeCell ref="NYU2:NYV2"/>
    <mergeCell ref="ODM2:ODN2"/>
    <mergeCell ref="ODO2:ODP2"/>
    <mergeCell ref="ODQ2:ODR2"/>
    <mergeCell ref="ODS2:ODT2"/>
    <mergeCell ref="ODU2:ODV2"/>
    <mergeCell ref="ODW2:ODX2"/>
    <mergeCell ref="ODA2:ODB2"/>
    <mergeCell ref="ODC2:ODD2"/>
    <mergeCell ref="ODE2:ODF2"/>
    <mergeCell ref="ODG2:ODH2"/>
    <mergeCell ref="ODI2:ODJ2"/>
    <mergeCell ref="ODK2:ODL2"/>
    <mergeCell ref="OCO2:OCP2"/>
    <mergeCell ref="OCQ2:OCR2"/>
    <mergeCell ref="OCS2:OCT2"/>
    <mergeCell ref="OCU2:OCV2"/>
    <mergeCell ref="OCW2:OCX2"/>
    <mergeCell ref="OCY2:OCZ2"/>
    <mergeCell ref="OCC2:OCD2"/>
    <mergeCell ref="OCE2:OCF2"/>
    <mergeCell ref="OCG2:OCH2"/>
    <mergeCell ref="OCI2:OCJ2"/>
    <mergeCell ref="OCK2:OCL2"/>
    <mergeCell ref="OCM2:OCN2"/>
    <mergeCell ref="OBQ2:OBR2"/>
    <mergeCell ref="OBS2:OBT2"/>
    <mergeCell ref="OBU2:OBV2"/>
    <mergeCell ref="OBW2:OBX2"/>
    <mergeCell ref="OBY2:OBZ2"/>
    <mergeCell ref="OCA2:OCB2"/>
    <mergeCell ref="OBE2:OBF2"/>
    <mergeCell ref="OBG2:OBH2"/>
    <mergeCell ref="OBI2:OBJ2"/>
    <mergeCell ref="OBK2:OBL2"/>
    <mergeCell ref="OBM2:OBN2"/>
    <mergeCell ref="OBO2:OBP2"/>
    <mergeCell ref="OGG2:OGH2"/>
    <mergeCell ref="OGI2:OGJ2"/>
    <mergeCell ref="OGK2:OGL2"/>
    <mergeCell ref="OGM2:OGN2"/>
    <mergeCell ref="OGO2:OGP2"/>
    <mergeCell ref="OGQ2:OGR2"/>
    <mergeCell ref="OFU2:OFV2"/>
    <mergeCell ref="OFW2:OFX2"/>
    <mergeCell ref="OFY2:OFZ2"/>
    <mergeCell ref="OGA2:OGB2"/>
    <mergeCell ref="OGC2:OGD2"/>
    <mergeCell ref="OGE2:OGF2"/>
    <mergeCell ref="OFI2:OFJ2"/>
    <mergeCell ref="OFK2:OFL2"/>
    <mergeCell ref="OFM2:OFN2"/>
    <mergeCell ref="OFO2:OFP2"/>
    <mergeCell ref="OFQ2:OFR2"/>
    <mergeCell ref="OFS2:OFT2"/>
    <mergeCell ref="OEW2:OEX2"/>
    <mergeCell ref="OEY2:OEZ2"/>
    <mergeCell ref="OFA2:OFB2"/>
    <mergeCell ref="OFC2:OFD2"/>
    <mergeCell ref="OFE2:OFF2"/>
    <mergeCell ref="OFG2:OFH2"/>
    <mergeCell ref="OEK2:OEL2"/>
    <mergeCell ref="OEM2:OEN2"/>
    <mergeCell ref="OEO2:OEP2"/>
    <mergeCell ref="OEQ2:OER2"/>
    <mergeCell ref="OES2:OET2"/>
    <mergeCell ref="OEU2:OEV2"/>
    <mergeCell ref="ODY2:ODZ2"/>
    <mergeCell ref="OEA2:OEB2"/>
    <mergeCell ref="OEC2:OED2"/>
    <mergeCell ref="OEE2:OEF2"/>
    <mergeCell ref="OEG2:OEH2"/>
    <mergeCell ref="OEI2:OEJ2"/>
    <mergeCell ref="OJA2:OJB2"/>
    <mergeCell ref="OJC2:OJD2"/>
    <mergeCell ref="OJE2:OJF2"/>
    <mergeCell ref="OJG2:OJH2"/>
    <mergeCell ref="OJI2:OJJ2"/>
    <mergeCell ref="OJK2:OJL2"/>
    <mergeCell ref="OIO2:OIP2"/>
    <mergeCell ref="OIQ2:OIR2"/>
    <mergeCell ref="OIS2:OIT2"/>
    <mergeCell ref="OIU2:OIV2"/>
    <mergeCell ref="OIW2:OIX2"/>
    <mergeCell ref="OIY2:OIZ2"/>
    <mergeCell ref="OIC2:OID2"/>
    <mergeCell ref="OIE2:OIF2"/>
    <mergeCell ref="OIG2:OIH2"/>
    <mergeCell ref="OII2:OIJ2"/>
    <mergeCell ref="OIK2:OIL2"/>
    <mergeCell ref="OIM2:OIN2"/>
    <mergeCell ref="OHQ2:OHR2"/>
    <mergeCell ref="OHS2:OHT2"/>
    <mergeCell ref="OHU2:OHV2"/>
    <mergeCell ref="OHW2:OHX2"/>
    <mergeCell ref="OHY2:OHZ2"/>
    <mergeCell ref="OIA2:OIB2"/>
    <mergeCell ref="OHE2:OHF2"/>
    <mergeCell ref="OHG2:OHH2"/>
    <mergeCell ref="OHI2:OHJ2"/>
    <mergeCell ref="OHK2:OHL2"/>
    <mergeCell ref="OHM2:OHN2"/>
    <mergeCell ref="OHO2:OHP2"/>
    <mergeCell ref="OGS2:OGT2"/>
    <mergeCell ref="OGU2:OGV2"/>
    <mergeCell ref="OGW2:OGX2"/>
    <mergeCell ref="OGY2:OGZ2"/>
    <mergeCell ref="OHA2:OHB2"/>
    <mergeCell ref="OHC2:OHD2"/>
    <mergeCell ref="OLU2:OLV2"/>
    <mergeCell ref="OLW2:OLX2"/>
    <mergeCell ref="OLY2:OLZ2"/>
    <mergeCell ref="OMA2:OMB2"/>
    <mergeCell ref="OMC2:OMD2"/>
    <mergeCell ref="OME2:OMF2"/>
    <mergeCell ref="OLI2:OLJ2"/>
    <mergeCell ref="OLK2:OLL2"/>
    <mergeCell ref="OLM2:OLN2"/>
    <mergeCell ref="OLO2:OLP2"/>
    <mergeCell ref="OLQ2:OLR2"/>
    <mergeCell ref="OLS2:OLT2"/>
    <mergeCell ref="OKW2:OKX2"/>
    <mergeCell ref="OKY2:OKZ2"/>
    <mergeCell ref="OLA2:OLB2"/>
    <mergeCell ref="OLC2:OLD2"/>
    <mergeCell ref="OLE2:OLF2"/>
    <mergeCell ref="OLG2:OLH2"/>
    <mergeCell ref="OKK2:OKL2"/>
    <mergeCell ref="OKM2:OKN2"/>
    <mergeCell ref="OKO2:OKP2"/>
    <mergeCell ref="OKQ2:OKR2"/>
    <mergeCell ref="OKS2:OKT2"/>
    <mergeCell ref="OKU2:OKV2"/>
    <mergeCell ref="OJY2:OJZ2"/>
    <mergeCell ref="OKA2:OKB2"/>
    <mergeCell ref="OKC2:OKD2"/>
    <mergeCell ref="OKE2:OKF2"/>
    <mergeCell ref="OKG2:OKH2"/>
    <mergeCell ref="OKI2:OKJ2"/>
    <mergeCell ref="OJM2:OJN2"/>
    <mergeCell ref="OJO2:OJP2"/>
    <mergeCell ref="OJQ2:OJR2"/>
    <mergeCell ref="OJS2:OJT2"/>
    <mergeCell ref="OJU2:OJV2"/>
    <mergeCell ref="OJW2:OJX2"/>
    <mergeCell ref="OOO2:OOP2"/>
    <mergeCell ref="OOQ2:OOR2"/>
    <mergeCell ref="OOS2:OOT2"/>
    <mergeCell ref="OOU2:OOV2"/>
    <mergeCell ref="OOW2:OOX2"/>
    <mergeCell ref="OOY2:OOZ2"/>
    <mergeCell ref="OOC2:OOD2"/>
    <mergeCell ref="OOE2:OOF2"/>
    <mergeCell ref="OOG2:OOH2"/>
    <mergeCell ref="OOI2:OOJ2"/>
    <mergeCell ref="OOK2:OOL2"/>
    <mergeCell ref="OOM2:OON2"/>
    <mergeCell ref="ONQ2:ONR2"/>
    <mergeCell ref="ONS2:ONT2"/>
    <mergeCell ref="ONU2:ONV2"/>
    <mergeCell ref="ONW2:ONX2"/>
    <mergeCell ref="ONY2:ONZ2"/>
    <mergeCell ref="OOA2:OOB2"/>
    <mergeCell ref="ONE2:ONF2"/>
    <mergeCell ref="ONG2:ONH2"/>
    <mergeCell ref="ONI2:ONJ2"/>
    <mergeCell ref="ONK2:ONL2"/>
    <mergeCell ref="ONM2:ONN2"/>
    <mergeCell ref="ONO2:ONP2"/>
    <mergeCell ref="OMS2:OMT2"/>
    <mergeCell ref="OMU2:OMV2"/>
    <mergeCell ref="OMW2:OMX2"/>
    <mergeCell ref="OMY2:OMZ2"/>
    <mergeCell ref="ONA2:ONB2"/>
    <mergeCell ref="ONC2:OND2"/>
    <mergeCell ref="OMG2:OMH2"/>
    <mergeCell ref="OMI2:OMJ2"/>
    <mergeCell ref="OMK2:OML2"/>
    <mergeCell ref="OMM2:OMN2"/>
    <mergeCell ref="OMO2:OMP2"/>
    <mergeCell ref="OMQ2:OMR2"/>
    <mergeCell ref="ORI2:ORJ2"/>
    <mergeCell ref="ORK2:ORL2"/>
    <mergeCell ref="ORM2:ORN2"/>
    <mergeCell ref="ORO2:ORP2"/>
    <mergeCell ref="ORQ2:ORR2"/>
    <mergeCell ref="ORS2:ORT2"/>
    <mergeCell ref="OQW2:OQX2"/>
    <mergeCell ref="OQY2:OQZ2"/>
    <mergeCell ref="ORA2:ORB2"/>
    <mergeCell ref="ORC2:ORD2"/>
    <mergeCell ref="ORE2:ORF2"/>
    <mergeCell ref="ORG2:ORH2"/>
    <mergeCell ref="OQK2:OQL2"/>
    <mergeCell ref="OQM2:OQN2"/>
    <mergeCell ref="OQO2:OQP2"/>
    <mergeCell ref="OQQ2:OQR2"/>
    <mergeCell ref="OQS2:OQT2"/>
    <mergeCell ref="OQU2:OQV2"/>
    <mergeCell ref="OPY2:OPZ2"/>
    <mergeCell ref="OQA2:OQB2"/>
    <mergeCell ref="OQC2:OQD2"/>
    <mergeCell ref="OQE2:OQF2"/>
    <mergeCell ref="OQG2:OQH2"/>
    <mergeCell ref="OQI2:OQJ2"/>
    <mergeCell ref="OPM2:OPN2"/>
    <mergeCell ref="OPO2:OPP2"/>
    <mergeCell ref="OPQ2:OPR2"/>
    <mergeCell ref="OPS2:OPT2"/>
    <mergeCell ref="OPU2:OPV2"/>
    <mergeCell ref="OPW2:OPX2"/>
    <mergeCell ref="OPA2:OPB2"/>
    <mergeCell ref="OPC2:OPD2"/>
    <mergeCell ref="OPE2:OPF2"/>
    <mergeCell ref="OPG2:OPH2"/>
    <mergeCell ref="OPI2:OPJ2"/>
    <mergeCell ref="OPK2:OPL2"/>
    <mergeCell ref="OUC2:OUD2"/>
    <mergeCell ref="OUE2:OUF2"/>
    <mergeCell ref="OUG2:OUH2"/>
    <mergeCell ref="OUI2:OUJ2"/>
    <mergeCell ref="OUK2:OUL2"/>
    <mergeCell ref="OUM2:OUN2"/>
    <mergeCell ref="OTQ2:OTR2"/>
    <mergeCell ref="OTS2:OTT2"/>
    <mergeCell ref="OTU2:OTV2"/>
    <mergeCell ref="OTW2:OTX2"/>
    <mergeCell ref="OTY2:OTZ2"/>
    <mergeCell ref="OUA2:OUB2"/>
    <mergeCell ref="OTE2:OTF2"/>
    <mergeCell ref="OTG2:OTH2"/>
    <mergeCell ref="OTI2:OTJ2"/>
    <mergeCell ref="OTK2:OTL2"/>
    <mergeCell ref="OTM2:OTN2"/>
    <mergeCell ref="OTO2:OTP2"/>
    <mergeCell ref="OSS2:OST2"/>
    <mergeCell ref="OSU2:OSV2"/>
    <mergeCell ref="OSW2:OSX2"/>
    <mergeCell ref="OSY2:OSZ2"/>
    <mergeCell ref="OTA2:OTB2"/>
    <mergeCell ref="OTC2:OTD2"/>
    <mergeCell ref="OSG2:OSH2"/>
    <mergeCell ref="OSI2:OSJ2"/>
    <mergeCell ref="OSK2:OSL2"/>
    <mergeCell ref="OSM2:OSN2"/>
    <mergeCell ref="OSO2:OSP2"/>
    <mergeCell ref="OSQ2:OSR2"/>
    <mergeCell ref="ORU2:ORV2"/>
    <mergeCell ref="ORW2:ORX2"/>
    <mergeCell ref="ORY2:ORZ2"/>
    <mergeCell ref="OSA2:OSB2"/>
    <mergeCell ref="OSC2:OSD2"/>
    <mergeCell ref="OSE2:OSF2"/>
    <mergeCell ref="OWW2:OWX2"/>
    <mergeCell ref="OWY2:OWZ2"/>
    <mergeCell ref="OXA2:OXB2"/>
    <mergeCell ref="OXC2:OXD2"/>
    <mergeCell ref="OXE2:OXF2"/>
    <mergeCell ref="OXG2:OXH2"/>
    <mergeCell ref="OWK2:OWL2"/>
    <mergeCell ref="OWM2:OWN2"/>
    <mergeCell ref="OWO2:OWP2"/>
    <mergeCell ref="OWQ2:OWR2"/>
    <mergeCell ref="OWS2:OWT2"/>
    <mergeCell ref="OWU2:OWV2"/>
    <mergeCell ref="OVY2:OVZ2"/>
    <mergeCell ref="OWA2:OWB2"/>
    <mergeCell ref="OWC2:OWD2"/>
    <mergeCell ref="OWE2:OWF2"/>
    <mergeCell ref="OWG2:OWH2"/>
    <mergeCell ref="OWI2:OWJ2"/>
    <mergeCell ref="OVM2:OVN2"/>
    <mergeCell ref="OVO2:OVP2"/>
    <mergeCell ref="OVQ2:OVR2"/>
    <mergeCell ref="OVS2:OVT2"/>
    <mergeCell ref="OVU2:OVV2"/>
    <mergeCell ref="OVW2:OVX2"/>
    <mergeCell ref="OVA2:OVB2"/>
    <mergeCell ref="OVC2:OVD2"/>
    <mergeCell ref="OVE2:OVF2"/>
    <mergeCell ref="OVG2:OVH2"/>
    <mergeCell ref="OVI2:OVJ2"/>
    <mergeCell ref="OVK2:OVL2"/>
    <mergeCell ref="OUO2:OUP2"/>
    <mergeCell ref="OUQ2:OUR2"/>
    <mergeCell ref="OUS2:OUT2"/>
    <mergeCell ref="OUU2:OUV2"/>
    <mergeCell ref="OUW2:OUX2"/>
    <mergeCell ref="OUY2:OUZ2"/>
    <mergeCell ref="OZQ2:OZR2"/>
    <mergeCell ref="OZS2:OZT2"/>
    <mergeCell ref="OZU2:OZV2"/>
    <mergeCell ref="OZW2:OZX2"/>
    <mergeCell ref="OZY2:OZZ2"/>
    <mergeCell ref="PAA2:PAB2"/>
    <mergeCell ref="OZE2:OZF2"/>
    <mergeCell ref="OZG2:OZH2"/>
    <mergeCell ref="OZI2:OZJ2"/>
    <mergeCell ref="OZK2:OZL2"/>
    <mergeCell ref="OZM2:OZN2"/>
    <mergeCell ref="OZO2:OZP2"/>
    <mergeCell ref="OYS2:OYT2"/>
    <mergeCell ref="OYU2:OYV2"/>
    <mergeCell ref="OYW2:OYX2"/>
    <mergeCell ref="OYY2:OYZ2"/>
    <mergeCell ref="OZA2:OZB2"/>
    <mergeCell ref="OZC2:OZD2"/>
    <mergeCell ref="OYG2:OYH2"/>
    <mergeCell ref="OYI2:OYJ2"/>
    <mergeCell ref="OYK2:OYL2"/>
    <mergeCell ref="OYM2:OYN2"/>
    <mergeCell ref="OYO2:OYP2"/>
    <mergeCell ref="OYQ2:OYR2"/>
    <mergeCell ref="OXU2:OXV2"/>
    <mergeCell ref="OXW2:OXX2"/>
    <mergeCell ref="OXY2:OXZ2"/>
    <mergeCell ref="OYA2:OYB2"/>
    <mergeCell ref="OYC2:OYD2"/>
    <mergeCell ref="OYE2:OYF2"/>
    <mergeCell ref="OXI2:OXJ2"/>
    <mergeCell ref="OXK2:OXL2"/>
    <mergeCell ref="OXM2:OXN2"/>
    <mergeCell ref="OXO2:OXP2"/>
    <mergeCell ref="OXQ2:OXR2"/>
    <mergeCell ref="OXS2:OXT2"/>
    <mergeCell ref="PCK2:PCL2"/>
    <mergeCell ref="PCM2:PCN2"/>
    <mergeCell ref="PCO2:PCP2"/>
    <mergeCell ref="PCQ2:PCR2"/>
    <mergeCell ref="PCS2:PCT2"/>
    <mergeCell ref="PCU2:PCV2"/>
    <mergeCell ref="PBY2:PBZ2"/>
    <mergeCell ref="PCA2:PCB2"/>
    <mergeCell ref="PCC2:PCD2"/>
    <mergeCell ref="PCE2:PCF2"/>
    <mergeCell ref="PCG2:PCH2"/>
    <mergeCell ref="PCI2:PCJ2"/>
    <mergeCell ref="PBM2:PBN2"/>
    <mergeCell ref="PBO2:PBP2"/>
    <mergeCell ref="PBQ2:PBR2"/>
    <mergeCell ref="PBS2:PBT2"/>
    <mergeCell ref="PBU2:PBV2"/>
    <mergeCell ref="PBW2:PBX2"/>
    <mergeCell ref="PBA2:PBB2"/>
    <mergeCell ref="PBC2:PBD2"/>
    <mergeCell ref="PBE2:PBF2"/>
    <mergeCell ref="PBG2:PBH2"/>
    <mergeCell ref="PBI2:PBJ2"/>
    <mergeCell ref="PBK2:PBL2"/>
    <mergeCell ref="PAO2:PAP2"/>
    <mergeCell ref="PAQ2:PAR2"/>
    <mergeCell ref="PAS2:PAT2"/>
    <mergeCell ref="PAU2:PAV2"/>
    <mergeCell ref="PAW2:PAX2"/>
    <mergeCell ref="PAY2:PAZ2"/>
    <mergeCell ref="PAC2:PAD2"/>
    <mergeCell ref="PAE2:PAF2"/>
    <mergeCell ref="PAG2:PAH2"/>
    <mergeCell ref="PAI2:PAJ2"/>
    <mergeCell ref="PAK2:PAL2"/>
    <mergeCell ref="PAM2:PAN2"/>
    <mergeCell ref="PFE2:PFF2"/>
    <mergeCell ref="PFG2:PFH2"/>
    <mergeCell ref="PFI2:PFJ2"/>
    <mergeCell ref="PFK2:PFL2"/>
    <mergeCell ref="PFM2:PFN2"/>
    <mergeCell ref="PFO2:PFP2"/>
    <mergeCell ref="PES2:PET2"/>
    <mergeCell ref="PEU2:PEV2"/>
    <mergeCell ref="PEW2:PEX2"/>
    <mergeCell ref="PEY2:PEZ2"/>
    <mergeCell ref="PFA2:PFB2"/>
    <mergeCell ref="PFC2:PFD2"/>
    <mergeCell ref="PEG2:PEH2"/>
    <mergeCell ref="PEI2:PEJ2"/>
    <mergeCell ref="PEK2:PEL2"/>
    <mergeCell ref="PEM2:PEN2"/>
    <mergeCell ref="PEO2:PEP2"/>
    <mergeCell ref="PEQ2:PER2"/>
    <mergeCell ref="PDU2:PDV2"/>
    <mergeCell ref="PDW2:PDX2"/>
    <mergeCell ref="PDY2:PDZ2"/>
    <mergeCell ref="PEA2:PEB2"/>
    <mergeCell ref="PEC2:PED2"/>
    <mergeCell ref="PEE2:PEF2"/>
    <mergeCell ref="PDI2:PDJ2"/>
    <mergeCell ref="PDK2:PDL2"/>
    <mergeCell ref="PDM2:PDN2"/>
    <mergeCell ref="PDO2:PDP2"/>
    <mergeCell ref="PDQ2:PDR2"/>
    <mergeCell ref="PDS2:PDT2"/>
    <mergeCell ref="PCW2:PCX2"/>
    <mergeCell ref="PCY2:PCZ2"/>
    <mergeCell ref="PDA2:PDB2"/>
    <mergeCell ref="PDC2:PDD2"/>
    <mergeCell ref="PDE2:PDF2"/>
    <mergeCell ref="PDG2:PDH2"/>
    <mergeCell ref="PHY2:PHZ2"/>
    <mergeCell ref="PIA2:PIB2"/>
    <mergeCell ref="PIC2:PID2"/>
    <mergeCell ref="PIE2:PIF2"/>
    <mergeCell ref="PIG2:PIH2"/>
    <mergeCell ref="PII2:PIJ2"/>
    <mergeCell ref="PHM2:PHN2"/>
    <mergeCell ref="PHO2:PHP2"/>
    <mergeCell ref="PHQ2:PHR2"/>
    <mergeCell ref="PHS2:PHT2"/>
    <mergeCell ref="PHU2:PHV2"/>
    <mergeCell ref="PHW2:PHX2"/>
    <mergeCell ref="PHA2:PHB2"/>
    <mergeCell ref="PHC2:PHD2"/>
    <mergeCell ref="PHE2:PHF2"/>
    <mergeCell ref="PHG2:PHH2"/>
    <mergeCell ref="PHI2:PHJ2"/>
    <mergeCell ref="PHK2:PHL2"/>
    <mergeCell ref="PGO2:PGP2"/>
    <mergeCell ref="PGQ2:PGR2"/>
    <mergeCell ref="PGS2:PGT2"/>
    <mergeCell ref="PGU2:PGV2"/>
    <mergeCell ref="PGW2:PGX2"/>
    <mergeCell ref="PGY2:PGZ2"/>
    <mergeCell ref="PGC2:PGD2"/>
    <mergeCell ref="PGE2:PGF2"/>
    <mergeCell ref="PGG2:PGH2"/>
    <mergeCell ref="PGI2:PGJ2"/>
    <mergeCell ref="PGK2:PGL2"/>
    <mergeCell ref="PGM2:PGN2"/>
    <mergeCell ref="PFQ2:PFR2"/>
    <mergeCell ref="PFS2:PFT2"/>
    <mergeCell ref="PFU2:PFV2"/>
    <mergeCell ref="PFW2:PFX2"/>
    <mergeCell ref="PFY2:PFZ2"/>
    <mergeCell ref="PGA2:PGB2"/>
    <mergeCell ref="PKS2:PKT2"/>
    <mergeCell ref="PKU2:PKV2"/>
    <mergeCell ref="PKW2:PKX2"/>
    <mergeCell ref="PKY2:PKZ2"/>
    <mergeCell ref="PLA2:PLB2"/>
    <mergeCell ref="PLC2:PLD2"/>
    <mergeCell ref="PKG2:PKH2"/>
    <mergeCell ref="PKI2:PKJ2"/>
    <mergeCell ref="PKK2:PKL2"/>
    <mergeCell ref="PKM2:PKN2"/>
    <mergeCell ref="PKO2:PKP2"/>
    <mergeCell ref="PKQ2:PKR2"/>
    <mergeCell ref="PJU2:PJV2"/>
    <mergeCell ref="PJW2:PJX2"/>
    <mergeCell ref="PJY2:PJZ2"/>
    <mergeCell ref="PKA2:PKB2"/>
    <mergeCell ref="PKC2:PKD2"/>
    <mergeCell ref="PKE2:PKF2"/>
    <mergeCell ref="PJI2:PJJ2"/>
    <mergeCell ref="PJK2:PJL2"/>
    <mergeCell ref="PJM2:PJN2"/>
    <mergeCell ref="PJO2:PJP2"/>
    <mergeCell ref="PJQ2:PJR2"/>
    <mergeCell ref="PJS2:PJT2"/>
    <mergeCell ref="PIW2:PIX2"/>
    <mergeCell ref="PIY2:PIZ2"/>
    <mergeCell ref="PJA2:PJB2"/>
    <mergeCell ref="PJC2:PJD2"/>
    <mergeCell ref="PJE2:PJF2"/>
    <mergeCell ref="PJG2:PJH2"/>
    <mergeCell ref="PIK2:PIL2"/>
    <mergeCell ref="PIM2:PIN2"/>
    <mergeCell ref="PIO2:PIP2"/>
    <mergeCell ref="PIQ2:PIR2"/>
    <mergeCell ref="PIS2:PIT2"/>
    <mergeCell ref="PIU2:PIV2"/>
    <mergeCell ref="PNM2:PNN2"/>
    <mergeCell ref="PNO2:PNP2"/>
    <mergeCell ref="PNQ2:PNR2"/>
    <mergeCell ref="PNS2:PNT2"/>
    <mergeCell ref="PNU2:PNV2"/>
    <mergeCell ref="PNW2:PNX2"/>
    <mergeCell ref="PNA2:PNB2"/>
    <mergeCell ref="PNC2:PND2"/>
    <mergeCell ref="PNE2:PNF2"/>
    <mergeCell ref="PNG2:PNH2"/>
    <mergeCell ref="PNI2:PNJ2"/>
    <mergeCell ref="PNK2:PNL2"/>
    <mergeCell ref="PMO2:PMP2"/>
    <mergeCell ref="PMQ2:PMR2"/>
    <mergeCell ref="PMS2:PMT2"/>
    <mergeCell ref="PMU2:PMV2"/>
    <mergeCell ref="PMW2:PMX2"/>
    <mergeCell ref="PMY2:PMZ2"/>
    <mergeCell ref="PMC2:PMD2"/>
    <mergeCell ref="PME2:PMF2"/>
    <mergeCell ref="PMG2:PMH2"/>
    <mergeCell ref="PMI2:PMJ2"/>
    <mergeCell ref="PMK2:PML2"/>
    <mergeCell ref="PMM2:PMN2"/>
    <mergeCell ref="PLQ2:PLR2"/>
    <mergeCell ref="PLS2:PLT2"/>
    <mergeCell ref="PLU2:PLV2"/>
    <mergeCell ref="PLW2:PLX2"/>
    <mergeCell ref="PLY2:PLZ2"/>
    <mergeCell ref="PMA2:PMB2"/>
    <mergeCell ref="PLE2:PLF2"/>
    <mergeCell ref="PLG2:PLH2"/>
    <mergeCell ref="PLI2:PLJ2"/>
    <mergeCell ref="PLK2:PLL2"/>
    <mergeCell ref="PLM2:PLN2"/>
    <mergeCell ref="PLO2:PLP2"/>
    <mergeCell ref="PQG2:PQH2"/>
    <mergeCell ref="PQI2:PQJ2"/>
    <mergeCell ref="PQK2:PQL2"/>
    <mergeCell ref="PQM2:PQN2"/>
    <mergeCell ref="PQO2:PQP2"/>
    <mergeCell ref="PQQ2:PQR2"/>
    <mergeCell ref="PPU2:PPV2"/>
    <mergeCell ref="PPW2:PPX2"/>
    <mergeCell ref="PPY2:PPZ2"/>
    <mergeCell ref="PQA2:PQB2"/>
    <mergeCell ref="PQC2:PQD2"/>
    <mergeCell ref="PQE2:PQF2"/>
    <mergeCell ref="PPI2:PPJ2"/>
    <mergeCell ref="PPK2:PPL2"/>
    <mergeCell ref="PPM2:PPN2"/>
    <mergeCell ref="PPO2:PPP2"/>
    <mergeCell ref="PPQ2:PPR2"/>
    <mergeCell ref="PPS2:PPT2"/>
    <mergeCell ref="POW2:POX2"/>
    <mergeCell ref="POY2:POZ2"/>
    <mergeCell ref="PPA2:PPB2"/>
    <mergeCell ref="PPC2:PPD2"/>
    <mergeCell ref="PPE2:PPF2"/>
    <mergeCell ref="PPG2:PPH2"/>
    <mergeCell ref="POK2:POL2"/>
    <mergeCell ref="POM2:PON2"/>
    <mergeCell ref="POO2:POP2"/>
    <mergeCell ref="POQ2:POR2"/>
    <mergeCell ref="POS2:POT2"/>
    <mergeCell ref="POU2:POV2"/>
    <mergeCell ref="PNY2:PNZ2"/>
    <mergeCell ref="POA2:POB2"/>
    <mergeCell ref="POC2:POD2"/>
    <mergeCell ref="POE2:POF2"/>
    <mergeCell ref="POG2:POH2"/>
    <mergeCell ref="POI2:POJ2"/>
    <mergeCell ref="PTA2:PTB2"/>
    <mergeCell ref="PTC2:PTD2"/>
    <mergeCell ref="PTE2:PTF2"/>
    <mergeCell ref="PTG2:PTH2"/>
    <mergeCell ref="PTI2:PTJ2"/>
    <mergeCell ref="PTK2:PTL2"/>
    <mergeCell ref="PSO2:PSP2"/>
    <mergeCell ref="PSQ2:PSR2"/>
    <mergeCell ref="PSS2:PST2"/>
    <mergeCell ref="PSU2:PSV2"/>
    <mergeCell ref="PSW2:PSX2"/>
    <mergeCell ref="PSY2:PSZ2"/>
    <mergeCell ref="PSC2:PSD2"/>
    <mergeCell ref="PSE2:PSF2"/>
    <mergeCell ref="PSG2:PSH2"/>
    <mergeCell ref="PSI2:PSJ2"/>
    <mergeCell ref="PSK2:PSL2"/>
    <mergeCell ref="PSM2:PSN2"/>
    <mergeCell ref="PRQ2:PRR2"/>
    <mergeCell ref="PRS2:PRT2"/>
    <mergeCell ref="PRU2:PRV2"/>
    <mergeCell ref="PRW2:PRX2"/>
    <mergeCell ref="PRY2:PRZ2"/>
    <mergeCell ref="PSA2:PSB2"/>
    <mergeCell ref="PRE2:PRF2"/>
    <mergeCell ref="PRG2:PRH2"/>
    <mergeCell ref="PRI2:PRJ2"/>
    <mergeCell ref="PRK2:PRL2"/>
    <mergeCell ref="PRM2:PRN2"/>
    <mergeCell ref="PRO2:PRP2"/>
    <mergeCell ref="PQS2:PQT2"/>
    <mergeCell ref="PQU2:PQV2"/>
    <mergeCell ref="PQW2:PQX2"/>
    <mergeCell ref="PQY2:PQZ2"/>
    <mergeCell ref="PRA2:PRB2"/>
    <mergeCell ref="PRC2:PRD2"/>
    <mergeCell ref="PVU2:PVV2"/>
    <mergeCell ref="PVW2:PVX2"/>
    <mergeCell ref="PVY2:PVZ2"/>
    <mergeCell ref="PWA2:PWB2"/>
    <mergeCell ref="PWC2:PWD2"/>
    <mergeCell ref="PWE2:PWF2"/>
    <mergeCell ref="PVI2:PVJ2"/>
    <mergeCell ref="PVK2:PVL2"/>
    <mergeCell ref="PVM2:PVN2"/>
    <mergeCell ref="PVO2:PVP2"/>
    <mergeCell ref="PVQ2:PVR2"/>
    <mergeCell ref="PVS2:PVT2"/>
    <mergeCell ref="PUW2:PUX2"/>
    <mergeCell ref="PUY2:PUZ2"/>
    <mergeCell ref="PVA2:PVB2"/>
    <mergeCell ref="PVC2:PVD2"/>
    <mergeCell ref="PVE2:PVF2"/>
    <mergeCell ref="PVG2:PVH2"/>
    <mergeCell ref="PUK2:PUL2"/>
    <mergeCell ref="PUM2:PUN2"/>
    <mergeCell ref="PUO2:PUP2"/>
    <mergeCell ref="PUQ2:PUR2"/>
    <mergeCell ref="PUS2:PUT2"/>
    <mergeCell ref="PUU2:PUV2"/>
    <mergeCell ref="PTY2:PTZ2"/>
    <mergeCell ref="PUA2:PUB2"/>
    <mergeCell ref="PUC2:PUD2"/>
    <mergeCell ref="PUE2:PUF2"/>
    <mergeCell ref="PUG2:PUH2"/>
    <mergeCell ref="PUI2:PUJ2"/>
    <mergeCell ref="PTM2:PTN2"/>
    <mergeCell ref="PTO2:PTP2"/>
    <mergeCell ref="PTQ2:PTR2"/>
    <mergeCell ref="PTS2:PTT2"/>
    <mergeCell ref="PTU2:PTV2"/>
    <mergeCell ref="PTW2:PTX2"/>
    <mergeCell ref="PYO2:PYP2"/>
    <mergeCell ref="PYQ2:PYR2"/>
    <mergeCell ref="PYS2:PYT2"/>
    <mergeCell ref="PYU2:PYV2"/>
    <mergeCell ref="PYW2:PYX2"/>
    <mergeCell ref="PYY2:PYZ2"/>
    <mergeCell ref="PYC2:PYD2"/>
    <mergeCell ref="PYE2:PYF2"/>
    <mergeCell ref="PYG2:PYH2"/>
    <mergeCell ref="PYI2:PYJ2"/>
    <mergeCell ref="PYK2:PYL2"/>
    <mergeCell ref="PYM2:PYN2"/>
    <mergeCell ref="PXQ2:PXR2"/>
    <mergeCell ref="PXS2:PXT2"/>
    <mergeCell ref="PXU2:PXV2"/>
    <mergeCell ref="PXW2:PXX2"/>
    <mergeCell ref="PXY2:PXZ2"/>
    <mergeCell ref="PYA2:PYB2"/>
    <mergeCell ref="PXE2:PXF2"/>
    <mergeCell ref="PXG2:PXH2"/>
    <mergeCell ref="PXI2:PXJ2"/>
    <mergeCell ref="PXK2:PXL2"/>
    <mergeCell ref="PXM2:PXN2"/>
    <mergeCell ref="PXO2:PXP2"/>
    <mergeCell ref="PWS2:PWT2"/>
    <mergeCell ref="PWU2:PWV2"/>
    <mergeCell ref="PWW2:PWX2"/>
    <mergeCell ref="PWY2:PWZ2"/>
    <mergeCell ref="PXA2:PXB2"/>
    <mergeCell ref="PXC2:PXD2"/>
    <mergeCell ref="PWG2:PWH2"/>
    <mergeCell ref="PWI2:PWJ2"/>
    <mergeCell ref="PWK2:PWL2"/>
    <mergeCell ref="PWM2:PWN2"/>
    <mergeCell ref="PWO2:PWP2"/>
    <mergeCell ref="PWQ2:PWR2"/>
    <mergeCell ref="QBI2:QBJ2"/>
    <mergeCell ref="QBK2:QBL2"/>
    <mergeCell ref="QBM2:QBN2"/>
    <mergeCell ref="QBO2:QBP2"/>
    <mergeCell ref="QBQ2:QBR2"/>
    <mergeCell ref="QBS2:QBT2"/>
    <mergeCell ref="QAW2:QAX2"/>
    <mergeCell ref="QAY2:QAZ2"/>
    <mergeCell ref="QBA2:QBB2"/>
    <mergeCell ref="QBC2:QBD2"/>
    <mergeCell ref="QBE2:QBF2"/>
    <mergeCell ref="QBG2:QBH2"/>
    <mergeCell ref="QAK2:QAL2"/>
    <mergeCell ref="QAM2:QAN2"/>
    <mergeCell ref="QAO2:QAP2"/>
    <mergeCell ref="QAQ2:QAR2"/>
    <mergeCell ref="QAS2:QAT2"/>
    <mergeCell ref="QAU2:QAV2"/>
    <mergeCell ref="PZY2:PZZ2"/>
    <mergeCell ref="QAA2:QAB2"/>
    <mergeCell ref="QAC2:QAD2"/>
    <mergeCell ref="QAE2:QAF2"/>
    <mergeCell ref="QAG2:QAH2"/>
    <mergeCell ref="QAI2:QAJ2"/>
    <mergeCell ref="PZM2:PZN2"/>
    <mergeCell ref="PZO2:PZP2"/>
    <mergeCell ref="PZQ2:PZR2"/>
    <mergeCell ref="PZS2:PZT2"/>
    <mergeCell ref="PZU2:PZV2"/>
    <mergeCell ref="PZW2:PZX2"/>
    <mergeCell ref="PZA2:PZB2"/>
    <mergeCell ref="PZC2:PZD2"/>
    <mergeCell ref="PZE2:PZF2"/>
    <mergeCell ref="PZG2:PZH2"/>
    <mergeCell ref="PZI2:PZJ2"/>
    <mergeCell ref="PZK2:PZL2"/>
    <mergeCell ref="QEC2:QED2"/>
    <mergeCell ref="QEE2:QEF2"/>
    <mergeCell ref="QEG2:QEH2"/>
    <mergeCell ref="QEI2:QEJ2"/>
    <mergeCell ref="QEK2:QEL2"/>
    <mergeCell ref="QEM2:QEN2"/>
    <mergeCell ref="QDQ2:QDR2"/>
    <mergeCell ref="QDS2:QDT2"/>
    <mergeCell ref="QDU2:QDV2"/>
    <mergeCell ref="QDW2:QDX2"/>
    <mergeCell ref="QDY2:QDZ2"/>
    <mergeCell ref="QEA2:QEB2"/>
    <mergeCell ref="QDE2:QDF2"/>
    <mergeCell ref="QDG2:QDH2"/>
    <mergeCell ref="QDI2:QDJ2"/>
    <mergeCell ref="QDK2:QDL2"/>
    <mergeCell ref="QDM2:QDN2"/>
    <mergeCell ref="QDO2:QDP2"/>
    <mergeCell ref="QCS2:QCT2"/>
    <mergeCell ref="QCU2:QCV2"/>
    <mergeCell ref="QCW2:QCX2"/>
    <mergeCell ref="QCY2:QCZ2"/>
    <mergeCell ref="QDA2:QDB2"/>
    <mergeCell ref="QDC2:QDD2"/>
    <mergeCell ref="QCG2:QCH2"/>
    <mergeCell ref="QCI2:QCJ2"/>
    <mergeCell ref="QCK2:QCL2"/>
    <mergeCell ref="QCM2:QCN2"/>
    <mergeCell ref="QCO2:QCP2"/>
    <mergeCell ref="QCQ2:QCR2"/>
    <mergeCell ref="QBU2:QBV2"/>
    <mergeCell ref="QBW2:QBX2"/>
    <mergeCell ref="QBY2:QBZ2"/>
    <mergeCell ref="QCA2:QCB2"/>
    <mergeCell ref="QCC2:QCD2"/>
    <mergeCell ref="QCE2:QCF2"/>
    <mergeCell ref="QGW2:QGX2"/>
    <mergeCell ref="QGY2:QGZ2"/>
    <mergeCell ref="QHA2:QHB2"/>
    <mergeCell ref="QHC2:QHD2"/>
    <mergeCell ref="QHE2:QHF2"/>
    <mergeCell ref="QHG2:QHH2"/>
    <mergeCell ref="QGK2:QGL2"/>
    <mergeCell ref="QGM2:QGN2"/>
    <mergeCell ref="QGO2:QGP2"/>
    <mergeCell ref="QGQ2:QGR2"/>
    <mergeCell ref="QGS2:QGT2"/>
    <mergeCell ref="QGU2:QGV2"/>
    <mergeCell ref="QFY2:QFZ2"/>
    <mergeCell ref="QGA2:QGB2"/>
    <mergeCell ref="QGC2:QGD2"/>
    <mergeCell ref="QGE2:QGF2"/>
    <mergeCell ref="QGG2:QGH2"/>
    <mergeCell ref="QGI2:QGJ2"/>
    <mergeCell ref="QFM2:QFN2"/>
    <mergeCell ref="QFO2:QFP2"/>
    <mergeCell ref="QFQ2:QFR2"/>
    <mergeCell ref="QFS2:QFT2"/>
    <mergeCell ref="QFU2:QFV2"/>
    <mergeCell ref="QFW2:QFX2"/>
    <mergeCell ref="QFA2:QFB2"/>
    <mergeCell ref="QFC2:QFD2"/>
    <mergeCell ref="QFE2:QFF2"/>
    <mergeCell ref="QFG2:QFH2"/>
    <mergeCell ref="QFI2:QFJ2"/>
    <mergeCell ref="QFK2:QFL2"/>
    <mergeCell ref="QEO2:QEP2"/>
    <mergeCell ref="QEQ2:QER2"/>
    <mergeCell ref="QES2:QET2"/>
    <mergeCell ref="QEU2:QEV2"/>
    <mergeCell ref="QEW2:QEX2"/>
    <mergeCell ref="QEY2:QEZ2"/>
    <mergeCell ref="QJQ2:QJR2"/>
    <mergeCell ref="QJS2:QJT2"/>
    <mergeCell ref="QJU2:QJV2"/>
    <mergeCell ref="QJW2:QJX2"/>
    <mergeCell ref="QJY2:QJZ2"/>
    <mergeCell ref="QKA2:QKB2"/>
    <mergeCell ref="QJE2:QJF2"/>
    <mergeCell ref="QJG2:QJH2"/>
    <mergeCell ref="QJI2:QJJ2"/>
    <mergeCell ref="QJK2:QJL2"/>
    <mergeCell ref="QJM2:QJN2"/>
    <mergeCell ref="QJO2:QJP2"/>
    <mergeCell ref="QIS2:QIT2"/>
    <mergeCell ref="QIU2:QIV2"/>
    <mergeCell ref="QIW2:QIX2"/>
    <mergeCell ref="QIY2:QIZ2"/>
    <mergeCell ref="QJA2:QJB2"/>
    <mergeCell ref="QJC2:QJD2"/>
    <mergeCell ref="QIG2:QIH2"/>
    <mergeCell ref="QII2:QIJ2"/>
    <mergeCell ref="QIK2:QIL2"/>
    <mergeCell ref="QIM2:QIN2"/>
    <mergeCell ref="QIO2:QIP2"/>
    <mergeCell ref="QIQ2:QIR2"/>
    <mergeCell ref="QHU2:QHV2"/>
    <mergeCell ref="QHW2:QHX2"/>
    <mergeCell ref="QHY2:QHZ2"/>
    <mergeCell ref="QIA2:QIB2"/>
    <mergeCell ref="QIC2:QID2"/>
    <mergeCell ref="QIE2:QIF2"/>
    <mergeCell ref="QHI2:QHJ2"/>
    <mergeCell ref="QHK2:QHL2"/>
    <mergeCell ref="QHM2:QHN2"/>
    <mergeCell ref="QHO2:QHP2"/>
    <mergeCell ref="QHQ2:QHR2"/>
    <mergeCell ref="QHS2:QHT2"/>
    <mergeCell ref="QMK2:QML2"/>
    <mergeCell ref="QMM2:QMN2"/>
    <mergeCell ref="QMO2:QMP2"/>
    <mergeCell ref="QMQ2:QMR2"/>
    <mergeCell ref="QMS2:QMT2"/>
    <mergeCell ref="QMU2:QMV2"/>
    <mergeCell ref="QLY2:QLZ2"/>
    <mergeCell ref="QMA2:QMB2"/>
    <mergeCell ref="QMC2:QMD2"/>
    <mergeCell ref="QME2:QMF2"/>
    <mergeCell ref="QMG2:QMH2"/>
    <mergeCell ref="QMI2:QMJ2"/>
    <mergeCell ref="QLM2:QLN2"/>
    <mergeCell ref="QLO2:QLP2"/>
    <mergeCell ref="QLQ2:QLR2"/>
    <mergeCell ref="QLS2:QLT2"/>
    <mergeCell ref="QLU2:QLV2"/>
    <mergeCell ref="QLW2:QLX2"/>
    <mergeCell ref="QLA2:QLB2"/>
    <mergeCell ref="QLC2:QLD2"/>
    <mergeCell ref="QLE2:QLF2"/>
    <mergeCell ref="QLG2:QLH2"/>
    <mergeCell ref="QLI2:QLJ2"/>
    <mergeCell ref="QLK2:QLL2"/>
    <mergeCell ref="QKO2:QKP2"/>
    <mergeCell ref="QKQ2:QKR2"/>
    <mergeCell ref="QKS2:QKT2"/>
    <mergeCell ref="QKU2:QKV2"/>
    <mergeCell ref="QKW2:QKX2"/>
    <mergeCell ref="QKY2:QKZ2"/>
    <mergeCell ref="QKC2:QKD2"/>
    <mergeCell ref="QKE2:QKF2"/>
    <mergeCell ref="QKG2:QKH2"/>
    <mergeCell ref="QKI2:QKJ2"/>
    <mergeCell ref="QKK2:QKL2"/>
    <mergeCell ref="QKM2:QKN2"/>
    <mergeCell ref="QPE2:QPF2"/>
    <mergeCell ref="QPG2:QPH2"/>
    <mergeCell ref="QPI2:QPJ2"/>
    <mergeCell ref="QPK2:QPL2"/>
    <mergeCell ref="QPM2:QPN2"/>
    <mergeCell ref="QPO2:QPP2"/>
    <mergeCell ref="QOS2:QOT2"/>
    <mergeCell ref="QOU2:QOV2"/>
    <mergeCell ref="QOW2:QOX2"/>
    <mergeCell ref="QOY2:QOZ2"/>
    <mergeCell ref="QPA2:QPB2"/>
    <mergeCell ref="QPC2:QPD2"/>
    <mergeCell ref="QOG2:QOH2"/>
    <mergeCell ref="QOI2:QOJ2"/>
    <mergeCell ref="QOK2:QOL2"/>
    <mergeCell ref="QOM2:QON2"/>
    <mergeCell ref="QOO2:QOP2"/>
    <mergeCell ref="QOQ2:QOR2"/>
    <mergeCell ref="QNU2:QNV2"/>
    <mergeCell ref="QNW2:QNX2"/>
    <mergeCell ref="QNY2:QNZ2"/>
    <mergeCell ref="QOA2:QOB2"/>
    <mergeCell ref="QOC2:QOD2"/>
    <mergeCell ref="QOE2:QOF2"/>
    <mergeCell ref="QNI2:QNJ2"/>
    <mergeCell ref="QNK2:QNL2"/>
    <mergeCell ref="QNM2:QNN2"/>
    <mergeCell ref="QNO2:QNP2"/>
    <mergeCell ref="QNQ2:QNR2"/>
    <mergeCell ref="QNS2:QNT2"/>
    <mergeCell ref="QMW2:QMX2"/>
    <mergeCell ref="QMY2:QMZ2"/>
    <mergeCell ref="QNA2:QNB2"/>
    <mergeCell ref="QNC2:QND2"/>
    <mergeCell ref="QNE2:QNF2"/>
    <mergeCell ref="QNG2:QNH2"/>
    <mergeCell ref="QRY2:QRZ2"/>
    <mergeCell ref="QSA2:QSB2"/>
    <mergeCell ref="QSC2:QSD2"/>
    <mergeCell ref="QSE2:QSF2"/>
    <mergeCell ref="QSG2:QSH2"/>
    <mergeCell ref="QSI2:QSJ2"/>
    <mergeCell ref="QRM2:QRN2"/>
    <mergeCell ref="QRO2:QRP2"/>
    <mergeCell ref="QRQ2:QRR2"/>
    <mergeCell ref="QRS2:QRT2"/>
    <mergeCell ref="QRU2:QRV2"/>
    <mergeCell ref="QRW2:QRX2"/>
    <mergeCell ref="QRA2:QRB2"/>
    <mergeCell ref="QRC2:QRD2"/>
    <mergeCell ref="QRE2:QRF2"/>
    <mergeCell ref="QRG2:QRH2"/>
    <mergeCell ref="QRI2:QRJ2"/>
    <mergeCell ref="QRK2:QRL2"/>
    <mergeCell ref="QQO2:QQP2"/>
    <mergeCell ref="QQQ2:QQR2"/>
    <mergeCell ref="QQS2:QQT2"/>
    <mergeCell ref="QQU2:QQV2"/>
    <mergeCell ref="QQW2:QQX2"/>
    <mergeCell ref="QQY2:QQZ2"/>
    <mergeCell ref="QQC2:QQD2"/>
    <mergeCell ref="QQE2:QQF2"/>
    <mergeCell ref="QQG2:QQH2"/>
    <mergeCell ref="QQI2:QQJ2"/>
    <mergeCell ref="QQK2:QQL2"/>
    <mergeCell ref="QQM2:QQN2"/>
    <mergeCell ref="QPQ2:QPR2"/>
    <mergeCell ref="QPS2:QPT2"/>
    <mergeCell ref="QPU2:QPV2"/>
    <mergeCell ref="QPW2:QPX2"/>
    <mergeCell ref="QPY2:QPZ2"/>
    <mergeCell ref="QQA2:QQB2"/>
    <mergeCell ref="QUS2:QUT2"/>
    <mergeCell ref="QUU2:QUV2"/>
    <mergeCell ref="QUW2:QUX2"/>
    <mergeCell ref="QUY2:QUZ2"/>
    <mergeCell ref="QVA2:QVB2"/>
    <mergeCell ref="QVC2:QVD2"/>
    <mergeCell ref="QUG2:QUH2"/>
    <mergeCell ref="QUI2:QUJ2"/>
    <mergeCell ref="QUK2:QUL2"/>
    <mergeCell ref="QUM2:QUN2"/>
    <mergeCell ref="QUO2:QUP2"/>
    <mergeCell ref="QUQ2:QUR2"/>
    <mergeCell ref="QTU2:QTV2"/>
    <mergeCell ref="QTW2:QTX2"/>
    <mergeCell ref="QTY2:QTZ2"/>
    <mergeCell ref="QUA2:QUB2"/>
    <mergeCell ref="QUC2:QUD2"/>
    <mergeCell ref="QUE2:QUF2"/>
    <mergeCell ref="QTI2:QTJ2"/>
    <mergeCell ref="QTK2:QTL2"/>
    <mergeCell ref="QTM2:QTN2"/>
    <mergeCell ref="QTO2:QTP2"/>
    <mergeCell ref="QTQ2:QTR2"/>
    <mergeCell ref="QTS2:QTT2"/>
    <mergeCell ref="QSW2:QSX2"/>
    <mergeCell ref="QSY2:QSZ2"/>
    <mergeCell ref="QTA2:QTB2"/>
    <mergeCell ref="QTC2:QTD2"/>
    <mergeCell ref="QTE2:QTF2"/>
    <mergeCell ref="QTG2:QTH2"/>
    <mergeCell ref="QSK2:QSL2"/>
    <mergeCell ref="QSM2:QSN2"/>
    <mergeCell ref="QSO2:QSP2"/>
    <mergeCell ref="QSQ2:QSR2"/>
    <mergeCell ref="QSS2:QST2"/>
    <mergeCell ref="QSU2:QSV2"/>
    <mergeCell ref="QXM2:QXN2"/>
    <mergeCell ref="QXO2:QXP2"/>
    <mergeCell ref="QXQ2:QXR2"/>
    <mergeCell ref="QXS2:QXT2"/>
    <mergeCell ref="QXU2:QXV2"/>
    <mergeCell ref="QXW2:QXX2"/>
    <mergeCell ref="QXA2:QXB2"/>
    <mergeCell ref="QXC2:QXD2"/>
    <mergeCell ref="QXE2:QXF2"/>
    <mergeCell ref="QXG2:QXH2"/>
    <mergeCell ref="QXI2:QXJ2"/>
    <mergeCell ref="QXK2:QXL2"/>
    <mergeCell ref="QWO2:QWP2"/>
    <mergeCell ref="QWQ2:QWR2"/>
    <mergeCell ref="QWS2:QWT2"/>
    <mergeCell ref="QWU2:QWV2"/>
    <mergeCell ref="QWW2:QWX2"/>
    <mergeCell ref="QWY2:QWZ2"/>
    <mergeCell ref="QWC2:QWD2"/>
    <mergeCell ref="QWE2:QWF2"/>
    <mergeCell ref="QWG2:QWH2"/>
    <mergeCell ref="QWI2:QWJ2"/>
    <mergeCell ref="QWK2:QWL2"/>
    <mergeCell ref="QWM2:QWN2"/>
    <mergeCell ref="QVQ2:QVR2"/>
    <mergeCell ref="QVS2:QVT2"/>
    <mergeCell ref="QVU2:QVV2"/>
    <mergeCell ref="QVW2:QVX2"/>
    <mergeCell ref="QVY2:QVZ2"/>
    <mergeCell ref="QWA2:QWB2"/>
    <mergeCell ref="QVE2:QVF2"/>
    <mergeCell ref="QVG2:QVH2"/>
    <mergeCell ref="QVI2:QVJ2"/>
    <mergeCell ref="QVK2:QVL2"/>
    <mergeCell ref="QVM2:QVN2"/>
    <mergeCell ref="QVO2:QVP2"/>
    <mergeCell ref="RAG2:RAH2"/>
    <mergeCell ref="RAI2:RAJ2"/>
    <mergeCell ref="RAK2:RAL2"/>
    <mergeCell ref="RAM2:RAN2"/>
    <mergeCell ref="RAO2:RAP2"/>
    <mergeCell ref="RAQ2:RAR2"/>
    <mergeCell ref="QZU2:QZV2"/>
    <mergeCell ref="QZW2:QZX2"/>
    <mergeCell ref="QZY2:QZZ2"/>
    <mergeCell ref="RAA2:RAB2"/>
    <mergeCell ref="RAC2:RAD2"/>
    <mergeCell ref="RAE2:RAF2"/>
    <mergeCell ref="QZI2:QZJ2"/>
    <mergeCell ref="QZK2:QZL2"/>
    <mergeCell ref="QZM2:QZN2"/>
    <mergeCell ref="QZO2:QZP2"/>
    <mergeCell ref="QZQ2:QZR2"/>
    <mergeCell ref="QZS2:QZT2"/>
    <mergeCell ref="QYW2:QYX2"/>
    <mergeCell ref="QYY2:QYZ2"/>
    <mergeCell ref="QZA2:QZB2"/>
    <mergeCell ref="QZC2:QZD2"/>
    <mergeCell ref="QZE2:QZF2"/>
    <mergeCell ref="QZG2:QZH2"/>
    <mergeCell ref="QYK2:QYL2"/>
    <mergeCell ref="QYM2:QYN2"/>
    <mergeCell ref="QYO2:QYP2"/>
    <mergeCell ref="QYQ2:QYR2"/>
    <mergeCell ref="QYS2:QYT2"/>
    <mergeCell ref="QYU2:QYV2"/>
    <mergeCell ref="QXY2:QXZ2"/>
    <mergeCell ref="QYA2:QYB2"/>
    <mergeCell ref="QYC2:QYD2"/>
    <mergeCell ref="QYE2:QYF2"/>
    <mergeCell ref="QYG2:QYH2"/>
    <mergeCell ref="QYI2:QYJ2"/>
    <mergeCell ref="RDA2:RDB2"/>
    <mergeCell ref="RDC2:RDD2"/>
    <mergeCell ref="RDE2:RDF2"/>
    <mergeCell ref="RDG2:RDH2"/>
    <mergeCell ref="RDI2:RDJ2"/>
    <mergeCell ref="RDK2:RDL2"/>
    <mergeCell ref="RCO2:RCP2"/>
    <mergeCell ref="RCQ2:RCR2"/>
    <mergeCell ref="RCS2:RCT2"/>
    <mergeCell ref="RCU2:RCV2"/>
    <mergeCell ref="RCW2:RCX2"/>
    <mergeCell ref="RCY2:RCZ2"/>
    <mergeCell ref="RCC2:RCD2"/>
    <mergeCell ref="RCE2:RCF2"/>
    <mergeCell ref="RCG2:RCH2"/>
    <mergeCell ref="RCI2:RCJ2"/>
    <mergeCell ref="RCK2:RCL2"/>
    <mergeCell ref="RCM2:RCN2"/>
    <mergeCell ref="RBQ2:RBR2"/>
    <mergeCell ref="RBS2:RBT2"/>
    <mergeCell ref="RBU2:RBV2"/>
    <mergeCell ref="RBW2:RBX2"/>
    <mergeCell ref="RBY2:RBZ2"/>
    <mergeCell ref="RCA2:RCB2"/>
    <mergeCell ref="RBE2:RBF2"/>
    <mergeCell ref="RBG2:RBH2"/>
    <mergeCell ref="RBI2:RBJ2"/>
    <mergeCell ref="RBK2:RBL2"/>
    <mergeCell ref="RBM2:RBN2"/>
    <mergeCell ref="RBO2:RBP2"/>
    <mergeCell ref="RAS2:RAT2"/>
    <mergeCell ref="RAU2:RAV2"/>
    <mergeCell ref="RAW2:RAX2"/>
    <mergeCell ref="RAY2:RAZ2"/>
    <mergeCell ref="RBA2:RBB2"/>
    <mergeCell ref="RBC2:RBD2"/>
    <mergeCell ref="RFU2:RFV2"/>
    <mergeCell ref="RFW2:RFX2"/>
    <mergeCell ref="RFY2:RFZ2"/>
    <mergeCell ref="RGA2:RGB2"/>
    <mergeCell ref="RGC2:RGD2"/>
    <mergeCell ref="RGE2:RGF2"/>
    <mergeCell ref="RFI2:RFJ2"/>
    <mergeCell ref="RFK2:RFL2"/>
    <mergeCell ref="RFM2:RFN2"/>
    <mergeCell ref="RFO2:RFP2"/>
    <mergeCell ref="RFQ2:RFR2"/>
    <mergeCell ref="RFS2:RFT2"/>
    <mergeCell ref="REW2:REX2"/>
    <mergeCell ref="REY2:REZ2"/>
    <mergeCell ref="RFA2:RFB2"/>
    <mergeCell ref="RFC2:RFD2"/>
    <mergeCell ref="RFE2:RFF2"/>
    <mergeCell ref="RFG2:RFH2"/>
    <mergeCell ref="REK2:REL2"/>
    <mergeCell ref="REM2:REN2"/>
    <mergeCell ref="REO2:REP2"/>
    <mergeCell ref="REQ2:RER2"/>
    <mergeCell ref="RES2:RET2"/>
    <mergeCell ref="REU2:REV2"/>
    <mergeCell ref="RDY2:RDZ2"/>
    <mergeCell ref="REA2:REB2"/>
    <mergeCell ref="REC2:RED2"/>
    <mergeCell ref="REE2:REF2"/>
    <mergeCell ref="REG2:REH2"/>
    <mergeCell ref="REI2:REJ2"/>
    <mergeCell ref="RDM2:RDN2"/>
    <mergeCell ref="RDO2:RDP2"/>
    <mergeCell ref="RDQ2:RDR2"/>
    <mergeCell ref="RDS2:RDT2"/>
    <mergeCell ref="RDU2:RDV2"/>
    <mergeCell ref="RDW2:RDX2"/>
    <mergeCell ref="RIO2:RIP2"/>
    <mergeCell ref="RIQ2:RIR2"/>
    <mergeCell ref="RIS2:RIT2"/>
    <mergeCell ref="RIU2:RIV2"/>
    <mergeCell ref="RIW2:RIX2"/>
    <mergeCell ref="RIY2:RIZ2"/>
    <mergeCell ref="RIC2:RID2"/>
    <mergeCell ref="RIE2:RIF2"/>
    <mergeCell ref="RIG2:RIH2"/>
    <mergeCell ref="RII2:RIJ2"/>
    <mergeCell ref="RIK2:RIL2"/>
    <mergeCell ref="RIM2:RIN2"/>
    <mergeCell ref="RHQ2:RHR2"/>
    <mergeCell ref="RHS2:RHT2"/>
    <mergeCell ref="RHU2:RHV2"/>
    <mergeCell ref="RHW2:RHX2"/>
    <mergeCell ref="RHY2:RHZ2"/>
    <mergeCell ref="RIA2:RIB2"/>
    <mergeCell ref="RHE2:RHF2"/>
    <mergeCell ref="RHG2:RHH2"/>
    <mergeCell ref="RHI2:RHJ2"/>
    <mergeCell ref="RHK2:RHL2"/>
    <mergeCell ref="RHM2:RHN2"/>
    <mergeCell ref="RHO2:RHP2"/>
    <mergeCell ref="RGS2:RGT2"/>
    <mergeCell ref="RGU2:RGV2"/>
    <mergeCell ref="RGW2:RGX2"/>
    <mergeCell ref="RGY2:RGZ2"/>
    <mergeCell ref="RHA2:RHB2"/>
    <mergeCell ref="RHC2:RHD2"/>
    <mergeCell ref="RGG2:RGH2"/>
    <mergeCell ref="RGI2:RGJ2"/>
    <mergeCell ref="RGK2:RGL2"/>
    <mergeCell ref="RGM2:RGN2"/>
    <mergeCell ref="RGO2:RGP2"/>
    <mergeCell ref="RGQ2:RGR2"/>
    <mergeCell ref="RLI2:RLJ2"/>
    <mergeCell ref="RLK2:RLL2"/>
    <mergeCell ref="RLM2:RLN2"/>
    <mergeCell ref="RLO2:RLP2"/>
    <mergeCell ref="RLQ2:RLR2"/>
    <mergeCell ref="RLS2:RLT2"/>
    <mergeCell ref="RKW2:RKX2"/>
    <mergeCell ref="RKY2:RKZ2"/>
    <mergeCell ref="RLA2:RLB2"/>
    <mergeCell ref="RLC2:RLD2"/>
    <mergeCell ref="RLE2:RLF2"/>
    <mergeCell ref="RLG2:RLH2"/>
    <mergeCell ref="RKK2:RKL2"/>
    <mergeCell ref="RKM2:RKN2"/>
    <mergeCell ref="RKO2:RKP2"/>
    <mergeCell ref="RKQ2:RKR2"/>
    <mergeCell ref="RKS2:RKT2"/>
    <mergeCell ref="RKU2:RKV2"/>
    <mergeCell ref="RJY2:RJZ2"/>
    <mergeCell ref="RKA2:RKB2"/>
    <mergeCell ref="RKC2:RKD2"/>
    <mergeCell ref="RKE2:RKF2"/>
    <mergeCell ref="RKG2:RKH2"/>
    <mergeCell ref="RKI2:RKJ2"/>
    <mergeCell ref="RJM2:RJN2"/>
    <mergeCell ref="RJO2:RJP2"/>
    <mergeCell ref="RJQ2:RJR2"/>
    <mergeCell ref="RJS2:RJT2"/>
    <mergeCell ref="RJU2:RJV2"/>
    <mergeCell ref="RJW2:RJX2"/>
    <mergeCell ref="RJA2:RJB2"/>
    <mergeCell ref="RJC2:RJD2"/>
    <mergeCell ref="RJE2:RJF2"/>
    <mergeCell ref="RJG2:RJH2"/>
    <mergeCell ref="RJI2:RJJ2"/>
    <mergeCell ref="RJK2:RJL2"/>
    <mergeCell ref="ROC2:ROD2"/>
    <mergeCell ref="ROE2:ROF2"/>
    <mergeCell ref="ROG2:ROH2"/>
    <mergeCell ref="ROI2:ROJ2"/>
    <mergeCell ref="ROK2:ROL2"/>
    <mergeCell ref="ROM2:RON2"/>
    <mergeCell ref="RNQ2:RNR2"/>
    <mergeCell ref="RNS2:RNT2"/>
    <mergeCell ref="RNU2:RNV2"/>
    <mergeCell ref="RNW2:RNX2"/>
    <mergeCell ref="RNY2:RNZ2"/>
    <mergeCell ref="ROA2:ROB2"/>
    <mergeCell ref="RNE2:RNF2"/>
    <mergeCell ref="RNG2:RNH2"/>
    <mergeCell ref="RNI2:RNJ2"/>
    <mergeCell ref="RNK2:RNL2"/>
    <mergeCell ref="RNM2:RNN2"/>
    <mergeCell ref="RNO2:RNP2"/>
    <mergeCell ref="RMS2:RMT2"/>
    <mergeCell ref="RMU2:RMV2"/>
    <mergeCell ref="RMW2:RMX2"/>
    <mergeCell ref="RMY2:RMZ2"/>
    <mergeCell ref="RNA2:RNB2"/>
    <mergeCell ref="RNC2:RND2"/>
    <mergeCell ref="RMG2:RMH2"/>
    <mergeCell ref="RMI2:RMJ2"/>
    <mergeCell ref="RMK2:RML2"/>
    <mergeCell ref="RMM2:RMN2"/>
    <mergeCell ref="RMO2:RMP2"/>
    <mergeCell ref="RMQ2:RMR2"/>
    <mergeCell ref="RLU2:RLV2"/>
    <mergeCell ref="RLW2:RLX2"/>
    <mergeCell ref="RLY2:RLZ2"/>
    <mergeCell ref="RMA2:RMB2"/>
    <mergeCell ref="RMC2:RMD2"/>
    <mergeCell ref="RME2:RMF2"/>
    <mergeCell ref="RQW2:RQX2"/>
    <mergeCell ref="RQY2:RQZ2"/>
    <mergeCell ref="RRA2:RRB2"/>
    <mergeCell ref="RRC2:RRD2"/>
    <mergeCell ref="RRE2:RRF2"/>
    <mergeCell ref="RRG2:RRH2"/>
    <mergeCell ref="RQK2:RQL2"/>
    <mergeCell ref="RQM2:RQN2"/>
    <mergeCell ref="RQO2:RQP2"/>
    <mergeCell ref="RQQ2:RQR2"/>
    <mergeCell ref="RQS2:RQT2"/>
    <mergeCell ref="RQU2:RQV2"/>
    <mergeCell ref="RPY2:RPZ2"/>
    <mergeCell ref="RQA2:RQB2"/>
    <mergeCell ref="RQC2:RQD2"/>
    <mergeCell ref="RQE2:RQF2"/>
    <mergeCell ref="RQG2:RQH2"/>
    <mergeCell ref="RQI2:RQJ2"/>
    <mergeCell ref="RPM2:RPN2"/>
    <mergeCell ref="RPO2:RPP2"/>
    <mergeCell ref="RPQ2:RPR2"/>
    <mergeCell ref="RPS2:RPT2"/>
    <mergeCell ref="RPU2:RPV2"/>
    <mergeCell ref="RPW2:RPX2"/>
    <mergeCell ref="RPA2:RPB2"/>
    <mergeCell ref="RPC2:RPD2"/>
    <mergeCell ref="RPE2:RPF2"/>
    <mergeCell ref="RPG2:RPH2"/>
    <mergeCell ref="RPI2:RPJ2"/>
    <mergeCell ref="RPK2:RPL2"/>
    <mergeCell ref="ROO2:ROP2"/>
    <mergeCell ref="ROQ2:ROR2"/>
    <mergeCell ref="ROS2:ROT2"/>
    <mergeCell ref="ROU2:ROV2"/>
    <mergeCell ref="ROW2:ROX2"/>
    <mergeCell ref="ROY2:ROZ2"/>
    <mergeCell ref="RTQ2:RTR2"/>
    <mergeCell ref="RTS2:RTT2"/>
    <mergeCell ref="RTU2:RTV2"/>
    <mergeCell ref="RTW2:RTX2"/>
    <mergeCell ref="RTY2:RTZ2"/>
    <mergeCell ref="RUA2:RUB2"/>
    <mergeCell ref="RTE2:RTF2"/>
    <mergeCell ref="RTG2:RTH2"/>
    <mergeCell ref="RTI2:RTJ2"/>
    <mergeCell ref="RTK2:RTL2"/>
    <mergeCell ref="RTM2:RTN2"/>
    <mergeCell ref="RTO2:RTP2"/>
    <mergeCell ref="RSS2:RST2"/>
    <mergeCell ref="RSU2:RSV2"/>
    <mergeCell ref="RSW2:RSX2"/>
    <mergeCell ref="RSY2:RSZ2"/>
    <mergeCell ref="RTA2:RTB2"/>
    <mergeCell ref="RTC2:RTD2"/>
    <mergeCell ref="RSG2:RSH2"/>
    <mergeCell ref="RSI2:RSJ2"/>
    <mergeCell ref="RSK2:RSL2"/>
    <mergeCell ref="RSM2:RSN2"/>
    <mergeCell ref="RSO2:RSP2"/>
    <mergeCell ref="RSQ2:RSR2"/>
    <mergeCell ref="RRU2:RRV2"/>
    <mergeCell ref="RRW2:RRX2"/>
    <mergeCell ref="RRY2:RRZ2"/>
    <mergeCell ref="RSA2:RSB2"/>
    <mergeCell ref="RSC2:RSD2"/>
    <mergeCell ref="RSE2:RSF2"/>
    <mergeCell ref="RRI2:RRJ2"/>
    <mergeCell ref="RRK2:RRL2"/>
    <mergeCell ref="RRM2:RRN2"/>
    <mergeCell ref="RRO2:RRP2"/>
    <mergeCell ref="RRQ2:RRR2"/>
    <mergeCell ref="RRS2:RRT2"/>
    <mergeCell ref="RWK2:RWL2"/>
    <mergeCell ref="RWM2:RWN2"/>
    <mergeCell ref="RWO2:RWP2"/>
    <mergeCell ref="RWQ2:RWR2"/>
    <mergeCell ref="RWS2:RWT2"/>
    <mergeCell ref="RWU2:RWV2"/>
    <mergeCell ref="RVY2:RVZ2"/>
    <mergeCell ref="RWA2:RWB2"/>
    <mergeCell ref="RWC2:RWD2"/>
    <mergeCell ref="RWE2:RWF2"/>
    <mergeCell ref="RWG2:RWH2"/>
    <mergeCell ref="RWI2:RWJ2"/>
    <mergeCell ref="RVM2:RVN2"/>
    <mergeCell ref="RVO2:RVP2"/>
    <mergeCell ref="RVQ2:RVR2"/>
    <mergeCell ref="RVS2:RVT2"/>
    <mergeCell ref="RVU2:RVV2"/>
    <mergeCell ref="RVW2:RVX2"/>
    <mergeCell ref="RVA2:RVB2"/>
    <mergeCell ref="RVC2:RVD2"/>
    <mergeCell ref="RVE2:RVF2"/>
    <mergeCell ref="RVG2:RVH2"/>
    <mergeCell ref="RVI2:RVJ2"/>
    <mergeCell ref="RVK2:RVL2"/>
    <mergeCell ref="RUO2:RUP2"/>
    <mergeCell ref="RUQ2:RUR2"/>
    <mergeCell ref="RUS2:RUT2"/>
    <mergeCell ref="RUU2:RUV2"/>
    <mergeCell ref="RUW2:RUX2"/>
    <mergeCell ref="RUY2:RUZ2"/>
    <mergeCell ref="RUC2:RUD2"/>
    <mergeCell ref="RUE2:RUF2"/>
    <mergeCell ref="RUG2:RUH2"/>
    <mergeCell ref="RUI2:RUJ2"/>
    <mergeCell ref="RUK2:RUL2"/>
    <mergeCell ref="RUM2:RUN2"/>
    <mergeCell ref="RZE2:RZF2"/>
    <mergeCell ref="RZG2:RZH2"/>
    <mergeCell ref="RZI2:RZJ2"/>
    <mergeCell ref="RZK2:RZL2"/>
    <mergeCell ref="RZM2:RZN2"/>
    <mergeCell ref="RZO2:RZP2"/>
    <mergeCell ref="RYS2:RYT2"/>
    <mergeCell ref="RYU2:RYV2"/>
    <mergeCell ref="RYW2:RYX2"/>
    <mergeCell ref="RYY2:RYZ2"/>
    <mergeCell ref="RZA2:RZB2"/>
    <mergeCell ref="RZC2:RZD2"/>
    <mergeCell ref="RYG2:RYH2"/>
    <mergeCell ref="RYI2:RYJ2"/>
    <mergeCell ref="RYK2:RYL2"/>
    <mergeCell ref="RYM2:RYN2"/>
    <mergeCell ref="RYO2:RYP2"/>
    <mergeCell ref="RYQ2:RYR2"/>
    <mergeCell ref="RXU2:RXV2"/>
    <mergeCell ref="RXW2:RXX2"/>
    <mergeCell ref="RXY2:RXZ2"/>
    <mergeCell ref="RYA2:RYB2"/>
    <mergeCell ref="RYC2:RYD2"/>
    <mergeCell ref="RYE2:RYF2"/>
    <mergeCell ref="RXI2:RXJ2"/>
    <mergeCell ref="RXK2:RXL2"/>
    <mergeCell ref="RXM2:RXN2"/>
    <mergeCell ref="RXO2:RXP2"/>
    <mergeCell ref="RXQ2:RXR2"/>
    <mergeCell ref="RXS2:RXT2"/>
    <mergeCell ref="RWW2:RWX2"/>
    <mergeCell ref="RWY2:RWZ2"/>
    <mergeCell ref="RXA2:RXB2"/>
    <mergeCell ref="RXC2:RXD2"/>
    <mergeCell ref="RXE2:RXF2"/>
    <mergeCell ref="RXG2:RXH2"/>
    <mergeCell ref="SBY2:SBZ2"/>
    <mergeCell ref="SCA2:SCB2"/>
    <mergeCell ref="SCC2:SCD2"/>
    <mergeCell ref="SCE2:SCF2"/>
    <mergeCell ref="SCG2:SCH2"/>
    <mergeCell ref="SCI2:SCJ2"/>
    <mergeCell ref="SBM2:SBN2"/>
    <mergeCell ref="SBO2:SBP2"/>
    <mergeCell ref="SBQ2:SBR2"/>
    <mergeCell ref="SBS2:SBT2"/>
    <mergeCell ref="SBU2:SBV2"/>
    <mergeCell ref="SBW2:SBX2"/>
    <mergeCell ref="SBA2:SBB2"/>
    <mergeCell ref="SBC2:SBD2"/>
    <mergeCell ref="SBE2:SBF2"/>
    <mergeCell ref="SBG2:SBH2"/>
    <mergeCell ref="SBI2:SBJ2"/>
    <mergeCell ref="SBK2:SBL2"/>
    <mergeCell ref="SAO2:SAP2"/>
    <mergeCell ref="SAQ2:SAR2"/>
    <mergeCell ref="SAS2:SAT2"/>
    <mergeCell ref="SAU2:SAV2"/>
    <mergeCell ref="SAW2:SAX2"/>
    <mergeCell ref="SAY2:SAZ2"/>
    <mergeCell ref="SAC2:SAD2"/>
    <mergeCell ref="SAE2:SAF2"/>
    <mergeCell ref="SAG2:SAH2"/>
    <mergeCell ref="SAI2:SAJ2"/>
    <mergeCell ref="SAK2:SAL2"/>
    <mergeCell ref="SAM2:SAN2"/>
    <mergeCell ref="RZQ2:RZR2"/>
    <mergeCell ref="RZS2:RZT2"/>
    <mergeCell ref="RZU2:RZV2"/>
    <mergeCell ref="RZW2:RZX2"/>
    <mergeCell ref="RZY2:RZZ2"/>
    <mergeCell ref="SAA2:SAB2"/>
    <mergeCell ref="SES2:SET2"/>
    <mergeCell ref="SEU2:SEV2"/>
    <mergeCell ref="SEW2:SEX2"/>
    <mergeCell ref="SEY2:SEZ2"/>
    <mergeCell ref="SFA2:SFB2"/>
    <mergeCell ref="SFC2:SFD2"/>
    <mergeCell ref="SEG2:SEH2"/>
    <mergeCell ref="SEI2:SEJ2"/>
    <mergeCell ref="SEK2:SEL2"/>
    <mergeCell ref="SEM2:SEN2"/>
    <mergeCell ref="SEO2:SEP2"/>
    <mergeCell ref="SEQ2:SER2"/>
    <mergeCell ref="SDU2:SDV2"/>
    <mergeCell ref="SDW2:SDX2"/>
    <mergeCell ref="SDY2:SDZ2"/>
    <mergeCell ref="SEA2:SEB2"/>
    <mergeCell ref="SEC2:SED2"/>
    <mergeCell ref="SEE2:SEF2"/>
    <mergeCell ref="SDI2:SDJ2"/>
    <mergeCell ref="SDK2:SDL2"/>
    <mergeCell ref="SDM2:SDN2"/>
    <mergeCell ref="SDO2:SDP2"/>
    <mergeCell ref="SDQ2:SDR2"/>
    <mergeCell ref="SDS2:SDT2"/>
    <mergeCell ref="SCW2:SCX2"/>
    <mergeCell ref="SCY2:SCZ2"/>
    <mergeCell ref="SDA2:SDB2"/>
    <mergeCell ref="SDC2:SDD2"/>
    <mergeCell ref="SDE2:SDF2"/>
    <mergeCell ref="SDG2:SDH2"/>
    <mergeCell ref="SCK2:SCL2"/>
    <mergeCell ref="SCM2:SCN2"/>
    <mergeCell ref="SCO2:SCP2"/>
    <mergeCell ref="SCQ2:SCR2"/>
    <mergeCell ref="SCS2:SCT2"/>
    <mergeCell ref="SCU2:SCV2"/>
    <mergeCell ref="SHM2:SHN2"/>
    <mergeCell ref="SHO2:SHP2"/>
    <mergeCell ref="SHQ2:SHR2"/>
    <mergeCell ref="SHS2:SHT2"/>
    <mergeCell ref="SHU2:SHV2"/>
    <mergeCell ref="SHW2:SHX2"/>
    <mergeCell ref="SHA2:SHB2"/>
    <mergeCell ref="SHC2:SHD2"/>
    <mergeCell ref="SHE2:SHF2"/>
    <mergeCell ref="SHG2:SHH2"/>
    <mergeCell ref="SHI2:SHJ2"/>
    <mergeCell ref="SHK2:SHL2"/>
    <mergeCell ref="SGO2:SGP2"/>
    <mergeCell ref="SGQ2:SGR2"/>
    <mergeCell ref="SGS2:SGT2"/>
    <mergeCell ref="SGU2:SGV2"/>
    <mergeCell ref="SGW2:SGX2"/>
    <mergeCell ref="SGY2:SGZ2"/>
    <mergeCell ref="SGC2:SGD2"/>
    <mergeCell ref="SGE2:SGF2"/>
    <mergeCell ref="SGG2:SGH2"/>
    <mergeCell ref="SGI2:SGJ2"/>
    <mergeCell ref="SGK2:SGL2"/>
    <mergeCell ref="SGM2:SGN2"/>
    <mergeCell ref="SFQ2:SFR2"/>
    <mergeCell ref="SFS2:SFT2"/>
    <mergeCell ref="SFU2:SFV2"/>
    <mergeCell ref="SFW2:SFX2"/>
    <mergeCell ref="SFY2:SFZ2"/>
    <mergeCell ref="SGA2:SGB2"/>
    <mergeCell ref="SFE2:SFF2"/>
    <mergeCell ref="SFG2:SFH2"/>
    <mergeCell ref="SFI2:SFJ2"/>
    <mergeCell ref="SFK2:SFL2"/>
    <mergeCell ref="SFM2:SFN2"/>
    <mergeCell ref="SFO2:SFP2"/>
    <mergeCell ref="SKG2:SKH2"/>
    <mergeCell ref="SKI2:SKJ2"/>
    <mergeCell ref="SKK2:SKL2"/>
    <mergeCell ref="SKM2:SKN2"/>
    <mergeCell ref="SKO2:SKP2"/>
    <mergeCell ref="SKQ2:SKR2"/>
    <mergeCell ref="SJU2:SJV2"/>
    <mergeCell ref="SJW2:SJX2"/>
    <mergeCell ref="SJY2:SJZ2"/>
    <mergeCell ref="SKA2:SKB2"/>
    <mergeCell ref="SKC2:SKD2"/>
    <mergeCell ref="SKE2:SKF2"/>
    <mergeCell ref="SJI2:SJJ2"/>
    <mergeCell ref="SJK2:SJL2"/>
    <mergeCell ref="SJM2:SJN2"/>
    <mergeCell ref="SJO2:SJP2"/>
    <mergeCell ref="SJQ2:SJR2"/>
    <mergeCell ref="SJS2:SJT2"/>
    <mergeCell ref="SIW2:SIX2"/>
    <mergeCell ref="SIY2:SIZ2"/>
    <mergeCell ref="SJA2:SJB2"/>
    <mergeCell ref="SJC2:SJD2"/>
    <mergeCell ref="SJE2:SJF2"/>
    <mergeCell ref="SJG2:SJH2"/>
    <mergeCell ref="SIK2:SIL2"/>
    <mergeCell ref="SIM2:SIN2"/>
    <mergeCell ref="SIO2:SIP2"/>
    <mergeCell ref="SIQ2:SIR2"/>
    <mergeCell ref="SIS2:SIT2"/>
    <mergeCell ref="SIU2:SIV2"/>
    <mergeCell ref="SHY2:SHZ2"/>
    <mergeCell ref="SIA2:SIB2"/>
    <mergeCell ref="SIC2:SID2"/>
    <mergeCell ref="SIE2:SIF2"/>
    <mergeCell ref="SIG2:SIH2"/>
    <mergeCell ref="SII2:SIJ2"/>
    <mergeCell ref="SNA2:SNB2"/>
    <mergeCell ref="SNC2:SND2"/>
    <mergeCell ref="SNE2:SNF2"/>
    <mergeCell ref="SNG2:SNH2"/>
    <mergeCell ref="SNI2:SNJ2"/>
    <mergeCell ref="SNK2:SNL2"/>
    <mergeCell ref="SMO2:SMP2"/>
    <mergeCell ref="SMQ2:SMR2"/>
    <mergeCell ref="SMS2:SMT2"/>
    <mergeCell ref="SMU2:SMV2"/>
    <mergeCell ref="SMW2:SMX2"/>
    <mergeCell ref="SMY2:SMZ2"/>
    <mergeCell ref="SMC2:SMD2"/>
    <mergeCell ref="SME2:SMF2"/>
    <mergeCell ref="SMG2:SMH2"/>
    <mergeCell ref="SMI2:SMJ2"/>
    <mergeCell ref="SMK2:SML2"/>
    <mergeCell ref="SMM2:SMN2"/>
    <mergeCell ref="SLQ2:SLR2"/>
    <mergeCell ref="SLS2:SLT2"/>
    <mergeCell ref="SLU2:SLV2"/>
    <mergeCell ref="SLW2:SLX2"/>
    <mergeCell ref="SLY2:SLZ2"/>
    <mergeCell ref="SMA2:SMB2"/>
    <mergeCell ref="SLE2:SLF2"/>
    <mergeCell ref="SLG2:SLH2"/>
    <mergeCell ref="SLI2:SLJ2"/>
    <mergeCell ref="SLK2:SLL2"/>
    <mergeCell ref="SLM2:SLN2"/>
    <mergeCell ref="SLO2:SLP2"/>
    <mergeCell ref="SKS2:SKT2"/>
    <mergeCell ref="SKU2:SKV2"/>
    <mergeCell ref="SKW2:SKX2"/>
    <mergeCell ref="SKY2:SKZ2"/>
    <mergeCell ref="SLA2:SLB2"/>
    <mergeCell ref="SLC2:SLD2"/>
    <mergeCell ref="SPU2:SPV2"/>
    <mergeCell ref="SPW2:SPX2"/>
    <mergeCell ref="SPY2:SPZ2"/>
    <mergeCell ref="SQA2:SQB2"/>
    <mergeCell ref="SQC2:SQD2"/>
    <mergeCell ref="SQE2:SQF2"/>
    <mergeCell ref="SPI2:SPJ2"/>
    <mergeCell ref="SPK2:SPL2"/>
    <mergeCell ref="SPM2:SPN2"/>
    <mergeCell ref="SPO2:SPP2"/>
    <mergeCell ref="SPQ2:SPR2"/>
    <mergeCell ref="SPS2:SPT2"/>
    <mergeCell ref="SOW2:SOX2"/>
    <mergeCell ref="SOY2:SOZ2"/>
    <mergeCell ref="SPA2:SPB2"/>
    <mergeCell ref="SPC2:SPD2"/>
    <mergeCell ref="SPE2:SPF2"/>
    <mergeCell ref="SPG2:SPH2"/>
    <mergeCell ref="SOK2:SOL2"/>
    <mergeCell ref="SOM2:SON2"/>
    <mergeCell ref="SOO2:SOP2"/>
    <mergeCell ref="SOQ2:SOR2"/>
    <mergeCell ref="SOS2:SOT2"/>
    <mergeCell ref="SOU2:SOV2"/>
    <mergeCell ref="SNY2:SNZ2"/>
    <mergeCell ref="SOA2:SOB2"/>
    <mergeCell ref="SOC2:SOD2"/>
    <mergeCell ref="SOE2:SOF2"/>
    <mergeCell ref="SOG2:SOH2"/>
    <mergeCell ref="SOI2:SOJ2"/>
    <mergeCell ref="SNM2:SNN2"/>
    <mergeCell ref="SNO2:SNP2"/>
    <mergeCell ref="SNQ2:SNR2"/>
    <mergeCell ref="SNS2:SNT2"/>
    <mergeCell ref="SNU2:SNV2"/>
    <mergeCell ref="SNW2:SNX2"/>
    <mergeCell ref="SSO2:SSP2"/>
    <mergeCell ref="SSQ2:SSR2"/>
    <mergeCell ref="SSS2:SST2"/>
    <mergeCell ref="SSU2:SSV2"/>
    <mergeCell ref="SSW2:SSX2"/>
    <mergeCell ref="SSY2:SSZ2"/>
    <mergeCell ref="SSC2:SSD2"/>
    <mergeCell ref="SSE2:SSF2"/>
    <mergeCell ref="SSG2:SSH2"/>
    <mergeCell ref="SSI2:SSJ2"/>
    <mergeCell ref="SSK2:SSL2"/>
    <mergeCell ref="SSM2:SSN2"/>
    <mergeCell ref="SRQ2:SRR2"/>
    <mergeCell ref="SRS2:SRT2"/>
    <mergeCell ref="SRU2:SRV2"/>
    <mergeCell ref="SRW2:SRX2"/>
    <mergeCell ref="SRY2:SRZ2"/>
    <mergeCell ref="SSA2:SSB2"/>
    <mergeCell ref="SRE2:SRF2"/>
    <mergeCell ref="SRG2:SRH2"/>
    <mergeCell ref="SRI2:SRJ2"/>
    <mergeCell ref="SRK2:SRL2"/>
    <mergeCell ref="SRM2:SRN2"/>
    <mergeCell ref="SRO2:SRP2"/>
    <mergeCell ref="SQS2:SQT2"/>
    <mergeCell ref="SQU2:SQV2"/>
    <mergeCell ref="SQW2:SQX2"/>
    <mergeCell ref="SQY2:SQZ2"/>
    <mergeCell ref="SRA2:SRB2"/>
    <mergeCell ref="SRC2:SRD2"/>
    <mergeCell ref="SQG2:SQH2"/>
    <mergeCell ref="SQI2:SQJ2"/>
    <mergeCell ref="SQK2:SQL2"/>
    <mergeCell ref="SQM2:SQN2"/>
    <mergeCell ref="SQO2:SQP2"/>
    <mergeCell ref="SQQ2:SQR2"/>
    <mergeCell ref="SVI2:SVJ2"/>
    <mergeCell ref="SVK2:SVL2"/>
    <mergeCell ref="SVM2:SVN2"/>
    <mergeCell ref="SVO2:SVP2"/>
    <mergeCell ref="SVQ2:SVR2"/>
    <mergeCell ref="SVS2:SVT2"/>
    <mergeCell ref="SUW2:SUX2"/>
    <mergeCell ref="SUY2:SUZ2"/>
    <mergeCell ref="SVA2:SVB2"/>
    <mergeCell ref="SVC2:SVD2"/>
    <mergeCell ref="SVE2:SVF2"/>
    <mergeCell ref="SVG2:SVH2"/>
    <mergeCell ref="SUK2:SUL2"/>
    <mergeCell ref="SUM2:SUN2"/>
    <mergeCell ref="SUO2:SUP2"/>
    <mergeCell ref="SUQ2:SUR2"/>
    <mergeCell ref="SUS2:SUT2"/>
    <mergeCell ref="SUU2:SUV2"/>
    <mergeCell ref="STY2:STZ2"/>
    <mergeCell ref="SUA2:SUB2"/>
    <mergeCell ref="SUC2:SUD2"/>
    <mergeCell ref="SUE2:SUF2"/>
    <mergeCell ref="SUG2:SUH2"/>
    <mergeCell ref="SUI2:SUJ2"/>
    <mergeCell ref="STM2:STN2"/>
    <mergeCell ref="STO2:STP2"/>
    <mergeCell ref="STQ2:STR2"/>
    <mergeCell ref="STS2:STT2"/>
    <mergeCell ref="STU2:STV2"/>
    <mergeCell ref="STW2:STX2"/>
    <mergeCell ref="STA2:STB2"/>
    <mergeCell ref="STC2:STD2"/>
    <mergeCell ref="STE2:STF2"/>
    <mergeCell ref="STG2:STH2"/>
    <mergeCell ref="STI2:STJ2"/>
    <mergeCell ref="STK2:STL2"/>
    <mergeCell ref="SYC2:SYD2"/>
    <mergeCell ref="SYE2:SYF2"/>
    <mergeCell ref="SYG2:SYH2"/>
    <mergeCell ref="SYI2:SYJ2"/>
    <mergeCell ref="SYK2:SYL2"/>
    <mergeCell ref="SYM2:SYN2"/>
    <mergeCell ref="SXQ2:SXR2"/>
    <mergeCell ref="SXS2:SXT2"/>
    <mergeCell ref="SXU2:SXV2"/>
    <mergeCell ref="SXW2:SXX2"/>
    <mergeCell ref="SXY2:SXZ2"/>
    <mergeCell ref="SYA2:SYB2"/>
    <mergeCell ref="SXE2:SXF2"/>
    <mergeCell ref="SXG2:SXH2"/>
    <mergeCell ref="SXI2:SXJ2"/>
    <mergeCell ref="SXK2:SXL2"/>
    <mergeCell ref="SXM2:SXN2"/>
    <mergeCell ref="SXO2:SXP2"/>
    <mergeCell ref="SWS2:SWT2"/>
    <mergeCell ref="SWU2:SWV2"/>
    <mergeCell ref="SWW2:SWX2"/>
    <mergeCell ref="SWY2:SWZ2"/>
    <mergeCell ref="SXA2:SXB2"/>
    <mergeCell ref="SXC2:SXD2"/>
    <mergeCell ref="SWG2:SWH2"/>
    <mergeCell ref="SWI2:SWJ2"/>
    <mergeCell ref="SWK2:SWL2"/>
    <mergeCell ref="SWM2:SWN2"/>
    <mergeCell ref="SWO2:SWP2"/>
    <mergeCell ref="SWQ2:SWR2"/>
    <mergeCell ref="SVU2:SVV2"/>
    <mergeCell ref="SVW2:SVX2"/>
    <mergeCell ref="SVY2:SVZ2"/>
    <mergeCell ref="SWA2:SWB2"/>
    <mergeCell ref="SWC2:SWD2"/>
    <mergeCell ref="SWE2:SWF2"/>
    <mergeCell ref="TAW2:TAX2"/>
    <mergeCell ref="TAY2:TAZ2"/>
    <mergeCell ref="TBA2:TBB2"/>
    <mergeCell ref="TBC2:TBD2"/>
    <mergeCell ref="TBE2:TBF2"/>
    <mergeCell ref="TBG2:TBH2"/>
    <mergeCell ref="TAK2:TAL2"/>
    <mergeCell ref="TAM2:TAN2"/>
    <mergeCell ref="TAO2:TAP2"/>
    <mergeCell ref="TAQ2:TAR2"/>
    <mergeCell ref="TAS2:TAT2"/>
    <mergeCell ref="TAU2:TAV2"/>
    <mergeCell ref="SZY2:SZZ2"/>
    <mergeCell ref="TAA2:TAB2"/>
    <mergeCell ref="TAC2:TAD2"/>
    <mergeCell ref="TAE2:TAF2"/>
    <mergeCell ref="TAG2:TAH2"/>
    <mergeCell ref="TAI2:TAJ2"/>
    <mergeCell ref="SZM2:SZN2"/>
    <mergeCell ref="SZO2:SZP2"/>
    <mergeCell ref="SZQ2:SZR2"/>
    <mergeCell ref="SZS2:SZT2"/>
    <mergeCell ref="SZU2:SZV2"/>
    <mergeCell ref="SZW2:SZX2"/>
    <mergeCell ref="SZA2:SZB2"/>
    <mergeCell ref="SZC2:SZD2"/>
    <mergeCell ref="SZE2:SZF2"/>
    <mergeCell ref="SZG2:SZH2"/>
    <mergeCell ref="SZI2:SZJ2"/>
    <mergeCell ref="SZK2:SZL2"/>
    <mergeCell ref="SYO2:SYP2"/>
    <mergeCell ref="SYQ2:SYR2"/>
    <mergeCell ref="SYS2:SYT2"/>
    <mergeCell ref="SYU2:SYV2"/>
    <mergeCell ref="SYW2:SYX2"/>
    <mergeCell ref="SYY2:SYZ2"/>
    <mergeCell ref="TDQ2:TDR2"/>
    <mergeCell ref="TDS2:TDT2"/>
    <mergeCell ref="TDU2:TDV2"/>
    <mergeCell ref="TDW2:TDX2"/>
    <mergeCell ref="TDY2:TDZ2"/>
    <mergeCell ref="TEA2:TEB2"/>
    <mergeCell ref="TDE2:TDF2"/>
    <mergeCell ref="TDG2:TDH2"/>
    <mergeCell ref="TDI2:TDJ2"/>
    <mergeCell ref="TDK2:TDL2"/>
    <mergeCell ref="TDM2:TDN2"/>
    <mergeCell ref="TDO2:TDP2"/>
    <mergeCell ref="TCS2:TCT2"/>
    <mergeCell ref="TCU2:TCV2"/>
    <mergeCell ref="TCW2:TCX2"/>
    <mergeCell ref="TCY2:TCZ2"/>
    <mergeCell ref="TDA2:TDB2"/>
    <mergeCell ref="TDC2:TDD2"/>
    <mergeCell ref="TCG2:TCH2"/>
    <mergeCell ref="TCI2:TCJ2"/>
    <mergeCell ref="TCK2:TCL2"/>
    <mergeCell ref="TCM2:TCN2"/>
    <mergeCell ref="TCO2:TCP2"/>
    <mergeCell ref="TCQ2:TCR2"/>
    <mergeCell ref="TBU2:TBV2"/>
    <mergeCell ref="TBW2:TBX2"/>
    <mergeCell ref="TBY2:TBZ2"/>
    <mergeCell ref="TCA2:TCB2"/>
    <mergeCell ref="TCC2:TCD2"/>
    <mergeCell ref="TCE2:TCF2"/>
    <mergeCell ref="TBI2:TBJ2"/>
    <mergeCell ref="TBK2:TBL2"/>
    <mergeCell ref="TBM2:TBN2"/>
    <mergeCell ref="TBO2:TBP2"/>
    <mergeCell ref="TBQ2:TBR2"/>
    <mergeCell ref="TBS2:TBT2"/>
    <mergeCell ref="TGK2:TGL2"/>
    <mergeCell ref="TGM2:TGN2"/>
    <mergeCell ref="TGO2:TGP2"/>
    <mergeCell ref="TGQ2:TGR2"/>
    <mergeCell ref="TGS2:TGT2"/>
    <mergeCell ref="TGU2:TGV2"/>
    <mergeCell ref="TFY2:TFZ2"/>
    <mergeCell ref="TGA2:TGB2"/>
    <mergeCell ref="TGC2:TGD2"/>
    <mergeCell ref="TGE2:TGF2"/>
    <mergeCell ref="TGG2:TGH2"/>
    <mergeCell ref="TGI2:TGJ2"/>
    <mergeCell ref="TFM2:TFN2"/>
    <mergeCell ref="TFO2:TFP2"/>
    <mergeCell ref="TFQ2:TFR2"/>
    <mergeCell ref="TFS2:TFT2"/>
    <mergeCell ref="TFU2:TFV2"/>
    <mergeCell ref="TFW2:TFX2"/>
    <mergeCell ref="TFA2:TFB2"/>
    <mergeCell ref="TFC2:TFD2"/>
    <mergeCell ref="TFE2:TFF2"/>
    <mergeCell ref="TFG2:TFH2"/>
    <mergeCell ref="TFI2:TFJ2"/>
    <mergeCell ref="TFK2:TFL2"/>
    <mergeCell ref="TEO2:TEP2"/>
    <mergeCell ref="TEQ2:TER2"/>
    <mergeCell ref="TES2:TET2"/>
    <mergeCell ref="TEU2:TEV2"/>
    <mergeCell ref="TEW2:TEX2"/>
    <mergeCell ref="TEY2:TEZ2"/>
    <mergeCell ref="TEC2:TED2"/>
    <mergeCell ref="TEE2:TEF2"/>
    <mergeCell ref="TEG2:TEH2"/>
    <mergeCell ref="TEI2:TEJ2"/>
    <mergeCell ref="TEK2:TEL2"/>
    <mergeCell ref="TEM2:TEN2"/>
    <mergeCell ref="TJE2:TJF2"/>
    <mergeCell ref="TJG2:TJH2"/>
    <mergeCell ref="TJI2:TJJ2"/>
    <mergeCell ref="TJK2:TJL2"/>
    <mergeCell ref="TJM2:TJN2"/>
    <mergeCell ref="TJO2:TJP2"/>
    <mergeCell ref="TIS2:TIT2"/>
    <mergeCell ref="TIU2:TIV2"/>
    <mergeCell ref="TIW2:TIX2"/>
    <mergeCell ref="TIY2:TIZ2"/>
    <mergeCell ref="TJA2:TJB2"/>
    <mergeCell ref="TJC2:TJD2"/>
    <mergeCell ref="TIG2:TIH2"/>
    <mergeCell ref="TII2:TIJ2"/>
    <mergeCell ref="TIK2:TIL2"/>
    <mergeCell ref="TIM2:TIN2"/>
    <mergeCell ref="TIO2:TIP2"/>
    <mergeCell ref="TIQ2:TIR2"/>
    <mergeCell ref="THU2:THV2"/>
    <mergeCell ref="THW2:THX2"/>
    <mergeCell ref="THY2:THZ2"/>
    <mergeCell ref="TIA2:TIB2"/>
    <mergeCell ref="TIC2:TID2"/>
    <mergeCell ref="TIE2:TIF2"/>
    <mergeCell ref="THI2:THJ2"/>
    <mergeCell ref="THK2:THL2"/>
    <mergeCell ref="THM2:THN2"/>
    <mergeCell ref="THO2:THP2"/>
    <mergeCell ref="THQ2:THR2"/>
    <mergeCell ref="THS2:THT2"/>
    <mergeCell ref="TGW2:TGX2"/>
    <mergeCell ref="TGY2:TGZ2"/>
    <mergeCell ref="THA2:THB2"/>
    <mergeCell ref="THC2:THD2"/>
    <mergeCell ref="THE2:THF2"/>
    <mergeCell ref="THG2:THH2"/>
    <mergeCell ref="TLY2:TLZ2"/>
    <mergeCell ref="TMA2:TMB2"/>
    <mergeCell ref="TMC2:TMD2"/>
    <mergeCell ref="TME2:TMF2"/>
    <mergeCell ref="TMG2:TMH2"/>
    <mergeCell ref="TMI2:TMJ2"/>
    <mergeCell ref="TLM2:TLN2"/>
    <mergeCell ref="TLO2:TLP2"/>
    <mergeCell ref="TLQ2:TLR2"/>
    <mergeCell ref="TLS2:TLT2"/>
    <mergeCell ref="TLU2:TLV2"/>
    <mergeCell ref="TLW2:TLX2"/>
    <mergeCell ref="TLA2:TLB2"/>
    <mergeCell ref="TLC2:TLD2"/>
    <mergeCell ref="TLE2:TLF2"/>
    <mergeCell ref="TLG2:TLH2"/>
    <mergeCell ref="TLI2:TLJ2"/>
    <mergeCell ref="TLK2:TLL2"/>
    <mergeCell ref="TKO2:TKP2"/>
    <mergeCell ref="TKQ2:TKR2"/>
    <mergeCell ref="TKS2:TKT2"/>
    <mergeCell ref="TKU2:TKV2"/>
    <mergeCell ref="TKW2:TKX2"/>
    <mergeCell ref="TKY2:TKZ2"/>
    <mergeCell ref="TKC2:TKD2"/>
    <mergeCell ref="TKE2:TKF2"/>
    <mergeCell ref="TKG2:TKH2"/>
    <mergeCell ref="TKI2:TKJ2"/>
    <mergeCell ref="TKK2:TKL2"/>
    <mergeCell ref="TKM2:TKN2"/>
    <mergeCell ref="TJQ2:TJR2"/>
    <mergeCell ref="TJS2:TJT2"/>
    <mergeCell ref="TJU2:TJV2"/>
    <mergeCell ref="TJW2:TJX2"/>
    <mergeCell ref="TJY2:TJZ2"/>
    <mergeCell ref="TKA2:TKB2"/>
    <mergeCell ref="TOS2:TOT2"/>
    <mergeCell ref="TOU2:TOV2"/>
    <mergeCell ref="TOW2:TOX2"/>
    <mergeCell ref="TOY2:TOZ2"/>
    <mergeCell ref="TPA2:TPB2"/>
    <mergeCell ref="TPC2:TPD2"/>
    <mergeCell ref="TOG2:TOH2"/>
    <mergeCell ref="TOI2:TOJ2"/>
    <mergeCell ref="TOK2:TOL2"/>
    <mergeCell ref="TOM2:TON2"/>
    <mergeCell ref="TOO2:TOP2"/>
    <mergeCell ref="TOQ2:TOR2"/>
    <mergeCell ref="TNU2:TNV2"/>
    <mergeCell ref="TNW2:TNX2"/>
    <mergeCell ref="TNY2:TNZ2"/>
    <mergeCell ref="TOA2:TOB2"/>
    <mergeCell ref="TOC2:TOD2"/>
    <mergeCell ref="TOE2:TOF2"/>
    <mergeCell ref="TNI2:TNJ2"/>
    <mergeCell ref="TNK2:TNL2"/>
    <mergeCell ref="TNM2:TNN2"/>
    <mergeCell ref="TNO2:TNP2"/>
    <mergeCell ref="TNQ2:TNR2"/>
    <mergeCell ref="TNS2:TNT2"/>
    <mergeCell ref="TMW2:TMX2"/>
    <mergeCell ref="TMY2:TMZ2"/>
    <mergeCell ref="TNA2:TNB2"/>
    <mergeCell ref="TNC2:TND2"/>
    <mergeCell ref="TNE2:TNF2"/>
    <mergeCell ref="TNG2:TNH2"/>
    <mergeCell ref="TMK2:TML2"/>
    <mergeCell ref="TMM2:TMN2"/>
    <mergeCell ref="TMO2:TMP2"/>
    <mergeCell ref="TMQ2:TMR2"/>
    <mergeCell ref="TMS2:TMT2"/>
    <mergeCell ref="TMU2:TMV2"/>
    <mergeCell ref="TRM2:TRN2"/>
    <mergeCell ref="TRO2:TRP2"/>
    <mergeCell ref="TRQ2:TRR2"/>
    <mergeCell ref="TRS2:TRT2"/>
    <mergeCell ref="TRU2:TRV2"/>
    <mergeCell ref="TRW2:TRX2"/>
    <mergeCell ref="TRA2:TRB2"/>
    <mergeCell ref="TRC2:TRD2"/>
    <mergeCell ref="TRE2:TRF2"/>
    <mergeCell ref="TRG2:TRH2"/>
    <mergeCell ref="TRI2:TRJ2"/>
    <mergeCell ref="TRK2:TRL2"/>
    <mergeCell ref="TQO2:TQP2"/>
    <mergeCell ref="TQQ2:TQR2"/>
    <mergeCell ref="TQS2:TQT2"/>
    <mergeCell ref="TQU2:TQV2"/>
    <mergeCell ref="TQW2:TQX2"/>
    <mergeCell ref="TQY2:TQZ2"/>
    <mergeCell ref="TQC2:TQD2"/>
    <mergeCell ref="TQE2:TQF2"/>
    <mergeCell ref="TQG2:TQH2"/>
    <mergeCell ref="TQI2:TQJ2"/>
    <mergeCell ref="TQK2:TQL2"/>
    <mergeCell ref="TQM2:TQN2"/>
    <mergeCell ref="TPQ2:TPR2"/>
    <mergeCell ref="TPS2:TPT2"/>
    <mergeCell ref="TPU2:TPV2"/>
    <mergeCell ref="TPW2:TPX2"/>
    <mergeCell ref="TPY2:TPZ2"/>
    <mergeCell ref="TQA2:TQB2"/>
    <mergeCell ref="TPE2:TPF2"/>
    <mergeCell ref="TPG2:TPH2"/>
    <mergeCell ref="TPI2:TPJ2"/>
    <mergeCell ref="TPK2:TPL2"/>
    <mergeCell ref="TPM2:TPN2"/>
    <mergeCell ref="TPO2:TPP2"/>
    <mergeCell ref="TUG2:TUH2"/>
    <mergeCell ref="TUI2:TUJ2"/>
    <mergeCell ref="TUK2:TUL2"/>
    <mergeCell ref="TUM2:TUN2"/>
    <mergeCell ref="TUO2:TUP2"/>
    <mergeCell ref="TUQ2:TUR2"/>
    <mergeCell ref="TTU2:TTV2"/>
    <mergeCell ref="TTW2:TTX2"/>
    <mergeCell ref="TTY2:TTZ2"/>
    <mergeCell ref="TUA2:TUB2"/>
    <mergeCell ref="TUC2:TUD2"/>
    <mergeCell ref="TUE2:TUF2"/>
    <mergeCell ref="TTI2:TTJ2"/>
    <mergeCell ref="TTK2:TTL2"/>
    <mergeCell ref="TTM2:TTN2"/>
    <mergeCell ref="TTO2:TTP2"/>
    <mergeCell ref="TTQ2:TTR2"/>
    <mergeCell ref="TTS2:TTT2"/>
    <mergeCell ref="TSW2:TSX2"/>
    <mergeCell ref="TSY2:TSZ2"/>
    <mergeCell ref="TTA2:TTB2"/>
    <mergeCell ref="TTC2:TTD2"/>
    <mergeCell ref="TTE2:TTF2"/>
    <mergeCell ref="TTG2:TTH2"/>
    <mergeCell ref="TSK2:TSL2"/>
    <mergeCell ref="TSM2:TSN2"/>
    <mergeCell ref="TSO2:TSP2"/>
    <mergeCell ref="TSQ2:TSR2"/>
    <mergeCell ref="TSS2:TST2"/>
    <mergeCell ref="TSU2:TSV2"/>
    <mergeCell ref="TRY2:TRZ2"/>
    <mergeCell ref="TSA2:TSB2"/>
    <mergeCell ref="TSC2:TSD2"/>
    <mergeCell ref="TSE2:TSF2"/>
    <mergeCell ref="TSG2:TSH2"/>
    <mergeCell ref="TSI2:TSJ2"/>
    <mergeCell ref="TXA2:TXB2"/>
    <mergeCell ref="TXC2:TXD2"/>
    <mergeCell ref="TXE2:TXF2"/>
    <mergeCell ref="TXG2:TXH2"/>
    <mergeCell ref="TXI2:TXJ2"/>
    <mergeCell ref="TXK2:TXL2"/>
    <mergeCell ref="TWO2:TWP2"/>
    <mergeCell ref="TWQ2:TWR2"/>
    <mergeCell ref="TWS2:TWT2"/>
    <mergeCell ref="TWU2:TWV2"/>
    <mergeCell ref="TWW2:TWX2"/>
    <mergeCell ref="TWY2:TWZ2"/>
    <mergeCell ref="TWC2:TWD2"/>
    <mergeCell ref="TWE2:TWF2"/>
    <mergeCell ref="TWG2:TWH2"/>
    <mergeCell ref="TWI2:TWJ2"/>
    <mergeCell ref="TWK2:TWL2"/>
    <mergeCell ref="TWM2:TWN2"/>
    <mergeCell ref="TVQ2:TVR2"/>
    <mergeCell ref="TVS2:TVT2"/>
    <mergeCell ref="TVU2:TVV2"/>
    <mergeCell ref="TVW2:TVX2"/>
    <mergeCell ref="TVY2:TVZ2"/>
    <mergeCell ref="TWA2:TWB2"/>
    <mergeCell ref="TVE2:TVF2"/>
    <mergeCell ref="TVG2:TVH2"/>
    <mergeCell ref="TVI2:TVJ2"/>
    <mergeCell ref="TVK2:TVL2"/>
    <mergeCell ref="TVM2:TVN2"/>
    <mergeCell ref="TVO2:TVP2"/>
    <mergeCell ref="TUS2:TUT2"/>
    <mergeCell ref="TUU2:TUV2"/>
    <mergeCell ref="TUW2:TUX2"/>
    <mergeCell ref="TUY2:TUZ2"/>
    <mergeCell ref="TVA2:TVB2"/>
    <mergeCell ref="TVC2:TVD2"/>
    <mergeCell ref="TZU2:TZV2"/>
    <mergeCell ref="TZW2:TZX2"/>
    <mergeCell ref="TZY2:TZZ2"/>
    <mergeCell ref="UAA2:UAB2"/>
    <mergeCell ref="UAC2:UAD2"/>
    <mergeCell ref="UAE2:UAF2"/>
    <mergeCell ref="TZI2:TZJ2"/>
    <mergeCell ref="TZK2:TZL2"/>
    <mergeCell ref="TZM2:TZN2"/>
    <mergeCell ref="TZO2:TZP2"/>
    <mergeCell ref="TZQ2:TZR2"/>
    <mergeCell ref="TZS2:TZT2"/>
    <mergeCell ref="TYW2:TYX2"/>
    <mergeCell ref="TYY2:TYZ2"/>
    <mergeCell ref="TZA2:TZB2"/>
    <mergeCell ref="TZC2:TZD2"/>
    <mergeCell ref="TZE2:TZF2"/>
    <mergeCell ref="TZG2:TZH2"/>
    <mergeCell ref="TYK2:TYL2"/>
    <mergeCell ref="TYM2:TYN2"/>
    <mergeCell ref="TYO2:TYP2"/>
    <mergeCell ref="TYQ2:TYR2"/>
    <mergeCell ref="TYS2:TYT2"/>
    <mergeCell ref="TYU2:TYV2"/>
    <mergeCell ref="TXY2:TXZ2"/>
    <mergeCell ref="TYA2:TYB2"/>
    <mergeCell ref="TYC2:TYD2"/>
    <mergeCell ref="TYE2:TYF2"/>
    <mergeCell ref="TYG2:TYH2"/>
    <mergeCell ref="TYI2:TYJ2"/>
    <mergeCell ref="TXM2:TXN2"/>
    <mergeCell ref="TXO2:TXP2"/>
    <mergeCell ref="TXQ2:TXR2"/>
    <mergeCell ref="TXS2:TXT2"/>
    <mergeCell ref="TXU2:TXV2"/>
    <mergeCell ref="TXW2:TXX2"/>
    <mergeCell ref="UCO2:UCP2"/>
    <mergeCell ref="UCQ2:UCR2"/>
    <mergeCell ref="UCS2:UCT2"/>
    <mergeCell ref="UCU2:UCV2"/>
    <mergeCell ref="UCW2:UCX2"/>
    <mergeCell ref="UCY2:UCZ2"/>
    <mergeCell ref="UCC2:UCD2"/>
    <mergeCell ref="UCE2:UCF2"/>
    <mergeCell ref="UCG2:UCH2"/>
    <mergeCell ref="UCI2:UCJ2"/>
    <mergeCell ref="UCK2:UCL2"/>
    <mergeCell ref="UCM2:UCN2"/>
    <mergeCell ref="UBQ2:UBR2"/>
    <mergeCell ref="UBS2:UBT2"/>
    <mergeCell ref="UBU2:UBV2"/>
    <mergeCell ref="UBW2:UBX2"/>
    <mergeCell ref="UBY2:UBZ2"/>
    <mergeCell ref="UCA2:UCB2"/>
    <mergeCell ref="UBE2:UBF2"/>
    <mergeCell ref="UBG2:UBH2"/>
    <mergeCell ref="UBI2:UBJ2"/>
    <mergeCell ref="UBK2:UBL2"/>
    <mergeCell ref="UBM2:UBN2"/>
    <mergeCell ref="UBO2:UBP2"/>
    <mergeCell ref="UAS2:UAT2"/>
    <mergeCell ref="UAU2:UAV2"/>
    <mergeCell ref="UAW2:UAX2"/>
    <mergeCell ref="UAY2:UAZ2"/>
    <mergeCell ref="UBA2:UBB2"/>
    <mergeCell ref="UBC2:UBD2"/>
    <mergeCell ref="UAG2:UAH2"/>
    <mergeCell ref="UAI2:UAJ2"/>
    <mergeCell ref="UAK2:UAL2"/>
    <mergeCell ref="UAM2:UAN2"/>
    <mergeCell ref="UAO2:UAP2"/>
    <mergeCell ref="UAQ2:UAR2"/>
    <mergeCell ref="UFI2:UFJ2"/>
    <mergeCell ref="UFK2:UFL2"/>
    <mergeCell ref="UFM2:UFN2"/>
    <mergeCell ref="UFO2:UFP2"/>
    <mergeCell ref="UFQ2:UFR2"/>
    <mergeCell ref="UFS2:UFT2"/>
    <mergeCell ref="UEW2:UEX2"/>
    <mergeCell ref="UEY2:UEZ2"/>
    <mergeCell ref="UFA2:UFB2"/>
    <mergeCell ref="UFC2:UFD2"/>
    <mergeCell ref="UFE2:UFF2"/>
    <mergeCell ref="UFG2:UFH2"/>
    <mergeCell ref="UEK2:UEL2"/>
    <mergeCell ref="UEM2:UEN2"/>
    <mergeCell ref="UEO2:UEP2"/>
    <mergeCell ref="UEQ2:UER2"/>
    <mergeCell ref="UES2:UET2"/>
    <mergeCell ref="UEU2:UEV2"/>
    <mergeCell ref="UDY2:UDZ2"/>
    <mergeCell ref="UEA2:UEB2"/>
    <mergeCell ref="UEC2:UED2"/>
    <mergeCell ref="UEE2:UEF2"/>
    <mergeCell ref="UEG2:UEH2"/>
    <mergeCell ref="UEI2:UEJ2"/>
    <mergeCell ref="UDM2:UDN2"/>
    <mergeCell ref="UDO2:UDP2"/>
    <mergeCell ref="UDQ2:UDR2"/>
    <mergeCell ref="UDS2:UDT2"/>
    <mergeCell ref="UDU2:UDV2"/>
    <mergeCell ref="UDW2:UDX2"/>
    <mergeCell ref="UDA2:UDB2"/>
    <mergeCell ref="UDC2:UDD2"/>
    <mergeCell ref="UDE2:UDF2"/>
    <mergeCell ref="UDG2:UDH2"/>
    <mergeCell ref="UDI2:UDJ2"/>
    <mergeCell ref="UDK2:UDL2"/>
    <mergeCell ref="UIC2:UID2"/>
    <mergeCell ref="UIE2:UIF2"/>
    <mergeCell ref="UIG2:UIH2"/>
    <mergeCell ref="UII2:UIJ2"/>
    <mergeCell ref="UIK2:UIL2"/>
    <mergeCell ref="UIM2:UIN2"/>
    <mergeCell ref="UHQ2:UHR2"/>
    <mergeCell ref="UHS2:UHT2"/>
    <mergeCell ref="UHU2:UHV2"/>
    <mergeCell ref="UHW2:UHX2"/>
    <mergeCell ref="UHY2:UHZ2"/>
    <mergeCell ref="UIA2:UIB2"/>
    <mergeCell ref="UHE2:UHF2"/>
    <mergeCell ref="UHG2:UHH2"/>
    <mergeCell ref="UHI2:UHJ2"/>
    <mergeCell ref="UHK2:UHL2"/>
    <mergeCell ref="UHM2:UHN2"/>
    <mergeCell ref="UHO2:UHP2"/>
    <mergeCell ref="UGS2:UGT2"/>
    <mergeCell ref="UGU2:UGV2"/>
    <mergeCell ref="UGW2:UGX2"/>
    <mergeCell ref="UGY2:UGZ2"/>
    <mergeCell ref="UHA2:UHB2"/>
    <mergeCell ref="UHC2:UHD2"/>
    <mergeCell ref="UGG2:UGH2"/>
    <mergeCell ref="UGI2:UGJ2"/>
    <mergeCell ref="UGK2:UGL2"/>
    <mergeCell ref="UGM2:UGN2"/>
    <mergeCell ref="UGO2:UGP2"/>
    <mergeCell ref="UGQ2:UGR2"/>
    <mergeCell ref="UFU2:UFV2"/>
    <mergeCell ref="UFW2:UFX2"/>
    <mergeCell ref="UFY2:UFZ2"/>
    <mergeCell ref="UGA2:UGB2"/>
    <mergeCell ref="UGC2:UGD2"/>
    <mergeCell ref="UGE2:UGF2"/>
    <mergeCell ref="UKW2:UKX2"/>
    <mergeCell ref="UKY2:UKZ2"/>
    <mergeCell ref="ULA2:ULB2"/>
    <mergeCell ref="ULC2:ULD2"/>
    <mergeCell ref="ULE2:ULF2"/>
    <mergeCell ref="ULG2:ULH2"/>
    <mergeCell ref="UKK2:UKL2"/>
    <mergeCell ref="UKM2:UKN2"/>
    <mergeCell ref="UKO2:UKP2"/>
    <mergeCell ref="UKQ2:UKR2"/>
    <mergeCell ref="UKS2:UKT2"/>
    <mergeCell ref="UKU2:UKV2"/>
    <mergeCell ref="UJY2:UJZ2"/>
    <mergeCell ref="UKA2:UKB2"/>
    <mergeCell ref="UKC2:UKD2"/>
    <mergeCell ref="UKE2:UKF2"/>
    <mergeCell ref="UKG2:UKH2"/>
    <mergeCell ref="UKI2:UKJ2"/>
    <mergeCell ref="UJM2:UJN2"/>
    <mergeCell ref="UJO2:UJP2"/>
    <mergeCell ref="UJQ2:UJR2"/>
    <mergeCell ref="UJS2:UJT2"/>
    <mergeCell ref="UJU2:UJV2"/>
    <mergeCell ref="UJW2:UJX2"/>
    <mergeCell ref="UJA2:UJB2"/>
    <mergeCell ref="UJC2:UJD2"/>
    <mergeCell ref="UJE2:UJF2"/>
    <mergeCell ref="UJG2:UJH2"/>
    <mergeCell ref="UJI2:UJJ2"/>
    <mergeCell ref="UJK2:UJL2"/>
    <mergeCell ref="UIO2:UIP2"/>
    <mergeCell ref="UIQ2:UIR2"/>
    <mergeCell ref="UIS2:UIT2"/>
    <mergeCell ref="UIU2:UIV2"/>
    <mergeCell ref="UIW2:UIX2"/>
    <mergeCell ref="UIY2:UIZ2"/>
    <mergeCell ref="UNQ2:UNR2"/>
    <mergeCell ref="UNS2:UNT2"/>
    <mergeCell ref="UNU2:UNV2"/>
    <mergeCell ref="UNW2:UNX2"/>
    <mergeCell ref="UNY2:UNZ2"/>
    <mergeCell ref="UOA2:UOB2"/>
    <mergeCell ref="UNE2:UNF2"/>
    <mergeCell ref="UNG2:UNH2"/>
    <mergeCell ref="UNI2:UNJ2"/>
    <mergeCell ref="UNK2:UNL2"/>
    <mergeCell ref="UNM2:UNN2"/>
    <mergeCell ref="UNO2:UNP2"/>
    <mergeCell ref="UMS2:UMT2"/>
    <mergeCell ref="UMU2:UMV2"/>
    <mergeCell ref="UMW2:UMX2"/>
    <mergeCell ref="UMY2:UMZ2"/>
    <mergeCell ref="UNA2:UNB2"/>
    <mergeCell ref="UNC2:UND2"/>
    <mergeCell ref="UMG2:UMH2"/>
    <mergeCell ref="UMI2:UMJ2"/>
    <mergeCell ref="UMK2:UML2"/>
    <mergeCell ref="UMM2:UMN2"/>
    <mergeCell ref="UMO2:UMP2"/>
    <mergeCell ref="UMQ2:UMR2"/>
    <mergeCell ref="ULU2:ULV2"/>
    <mergeCell ref="ULW2:ULX2"/>
    <mergeCell ref="ULY2:ULZ2"/>
    <mergeCell ref="UMA2:UMB2"/>
    <mergeCell ref="UMC2:UMD2"/>
    <mergeCell ref="UME2:UMF2"/>
    <mergeCell ref="ULI2:ULJ2"/>
    <mergeCell ref="ULK2:ULL2"/>
    <mergeCell ref="ULM2:ULN2"/>
    <mergeCell ref="ULO2:ULP2"/>
    <mergeCell ref="ULQ2:ULR2"/>
    <mergeCell ref="ULS2:ULT2"/>
    <mergeCell ref="UQK2:UQL2"/>
    <mergeCell ref="UQM2:UQN2"/>
    <mergeCell ref="UQO2:UQP2"/>
    <mergeCell ref="UQQ2:UQR2"/>
    <mergeCell ref="UQS2:UQT2"/>
    <mergeCell ref="UQU2:UQV2"/>
    <mergeCell ref="UPY2:UPZ2"/>
    <mergeCell ref="UQA2:UQB2"/>
    <mergeCell ref="UQC2:UQD2"/>
    <mergeCell ref="UQE2:UQF2"/>
    <mergeCell ref="UQG2:UQH2"/>
    <mergeCell ref="UQI2:UQJ2"/>
    <mergeCell ref="UPM2:UPN2"/>
    <mergeCell ref="UPO2:UPP2"/>
    <mergeCell ref="UPQ2:UPR2"/>
    <mergeCell ref="UPS2:UPT2"/>
    <mergeCell ref="UPU2:UPV2"/>
    <mergeCell ref="UPW2:UPX2"/>
    <mergeCell ref="UPA2:UPB2"/>
    <mergeCell ref="UPC2:UPD2"/>
    <mergeCell ref="UPE2:UPF2"/>
    <mergeCell ref="UPG2:UPH2"/>
    <mergeCell ref="UPI2:UPJ2"/>
    <mergeCell ref="UPK2:UPL2"/>
    <mergeCell ref="UOO2:UOP2"/>
    <mergeCell ref="UOQ2:UOR2"/>
    <mergeCell ref="UOS2:UOT2"/>
    <mergeCell ref="UOU2:UOV2"/>
    <mergeCell ref="UOW2:UOX2"/>
    <mergeCell ref="UOY2:UOZ2"/>
    <mergeCell ref="UOC2:UOD2"/>
    <mergeCell ref="UOE2:UOF2"/>
    <mergeCell ref="UOG2:UOH2"/>
    <mergeCell ref="UOI2:UOJ2"/>
    <mergeCell ref="UOK2:UOL2"/>
    <mergeCell ref="UOM2:UON2"/>
    <mergeCell ref="UTE2:UTF2"/>
    <mergeCell ref="UTG2:UTH2"/>
    <mergeCell ref="UTI2:UTJ2"/>
    <mergeCell ref="UTK2:UTL2"/>
    <mergeCell ref="UTM2:UTN2"/>
    <mergeCell ref="UTO2:UTP2"/>
    <mergeCell ref="USS2:UST2"/>
    <mergeCell ref="USU2:USV2"/>
    <mergeCell ref="USW2:USX2"/>
    <mergeCell ref="USY2:USZ2"/>
    <mergeCell ref="UTA2:UTB2"/>
    <mergeCell ref="UTC2:UTD2"/>
    <mergeCell ref="USG2:USH2"/>
    <mergeCell ref="USI2:USJ2"/>
    <mergeCell ref="USK2:USL2"/>
    <mergeCell ref="USM2:USN2"/>
    <mergeCell ref="USO2:USP2"/>
    <mergeCell ref="USQ2:USR2"/>
    <mergeCell ref="URU2:URV2"/>
    <mergeCell ref="URW2:URX2"/>
    <mergeCell ref="URY2:URZ2"/>
    <mergeCell ref="USA2:USB2"/>
    <mergeCell ref="USC2:USD2"/>
    <mergeCell ref="USE2:USF2"/>
    <mergeCell ref="URI2:URJ2"/>
    <mergeCell ref="URK2:URL2"/>
    <mergeCell ref="URM2:URN2"/>
    <mergeCell ref="URO2:URP2"/>
    <mergeCell ref="URQ2:URR2"/>
    <mergeCell ref="URS2:URT2"/>
    <mergeCell ref="UQW2:UQX2"/>
    <mergeCell ref="UQY2:UQZ2"/>
    <mergeCell ref="URA2:URB2"/>
    <mergeCell ref="URC2:URD2"/>
    <mergeCell ref="URE2:URF2"/>
    <mergeCell ref="URG2:URH2"/>
    <mergeCell ref="UVY2:UVZ2"/>
    <mergeCell ref="UWA2:UWB2"/>
    <mergeCell ref="UWC2:UWD2"/>
    <mergeCell ref="UWE2:UWF2"/>
    <mergeCell ref="UWG2:UWH2"/>
    <mergeCell ref="UWI2:UWJ2"/>
    <mergeCell ref="UVM2:UVN2"/>
    <mergeCell ref="UVO2:UVP2"/>
    <mergeCell ref="UVQ2:UVR2"/>
    <mergeCell ref="UVS2:UVT2"/>
    <mergeCell ref="UVU2:UVV2"/>
    <mergeCell ref="UVW2:UVX2"/>
    <mergeCell ref="UVA2:UVB2"/>
    <mergeCell ref="UVC2:UVD2"/>
    <mergeCell ref="UVE2:UVF2"/>
    <mergeCell ref="UVG2:UVH2"/>
    <mergeCell ref="UVI2:UVJ2"/>
    <mergeCell ref="UVK2:UVL2"/>
    <mergeCell ref="UUO2:UUP2"/>
    <mergeCell ref="UUQ2:UUR2"/>
    <mergeCell ref="UUS2:UUT2"/>
    <mergeCell ref="UUU2:UUV2"/>
    <mergeCell ref="UUW2:UUX2"/>
    <mergeCell ref="UUY2:UUZ2"/>
    <mergeCell ref="UUC2:UUD2"/>
    <mergeCell ref="UUE2:UUF2"/>
    <mergeCell ref="UUG2:UUH2"/>
    <mergeCell ref="UUI2:UUJ2"/>
    <mergeCell ref="UUK2:UUL2"/>
    <mergeCell ref="UUM2:UUN2"/>
    <mergeCell ref="UTQ2:UTR2"/>
    <mergeCell ref="UTS2:UTT2"/>
    <mergeCell ref="UTU2:UTV2"/>
    <mergeCell ref="UTW2:UTX2"/>
    <mergeCell ref="UTY2:UTZ2"/>
    <mergeCell ref="UUA2:UUB2"/>
    <mergeCell ref="UYS2:UYT2"/>
    <mergeCell ref="UYU2:UYV2"/>
    <mergeCell ref="UYW2:UYX2"/>
    <mergeCell ref="UYY2:UYZ2"/>
    <mergeCell ref="UZA2:UZB2"/>
    <mergeCell ref="UZC2:UZD2"/>
    <mergeCell ref="UYG2:UYH2"/>
    <mergeCell ref="UYI2:UYJ2"/>
    <mergeCell ref="UYK2:UYL2"/>
    <mergeCell ref="UYM2:UYN2"/>
    <mergeCell ref="UYO2:UYP2"/>
    <mergeCell ref="UYQ2:UYR2"/>
    <mergeCell ref="UXU2:UXV2"/>
    <mergeCell ref="UXW2:UXX2"/>
    <mergeCell ref="UXY2:UXZ2"/>
    <mergeCell ref="UYA2:UYB2"/>
    <mergeCell ref="UYC2:UYD2"/>
    <mergeCell ref="UYE2:UYF2"/>
    <mergeCell ref="UXI2:UXJ2"/>
    <mergeCell ref="UXK2:UXL2"/>
    <mergeCell ref="UXM2:UXN2"/>
    <mergeCell ref="UXO2:UXP2"/>
    <mergeCell ref="UXQ2:UXR2"/>
    <mergeCell ref="UXS2:UXT2"/>
    <mergeCell ref="UWW2:UWX2"/>
    <mergeCell ref="UWY2:UWZ2"/>
    <mergeCell ref="UXA2:UXB2"/>
    <mergeCell ref="UXC2:UXD2"/>
    <mergeCell ref="UXE2:UXF2"/>
    <mergeCell ref="UXG2:UXH2"/>
    <mergeCell ref="UWK2:UWL2"/>
    <mergeCell ref="UWM2:UWN2"/>
    <mergeCell ref="UWO2:UWP2"/>
    <mergeCell ref="UWQ2:UWR2"/>
    <mergeCell ref="UWS2:UWT2"/>
    <mergeCell ref="UWU2:UWV2"/>
    <mergeCell ref="VBM2:VBN2"/>
    <mergeCell ref="VBO2:VBP2"/>
    <mergeCell ref="VBQ2:VBR2"/>
    <mergeCell ref="VBS2:VBT2"/>
    <mergeCell ref="VBU2:VBV2"/>
    <mergeCell ref="VBW2:VBX2"/>
    <mergeCell ref="VBA2:VBB2"/>
    <mergeCell ref="VBC2:VBD2"/>
    <mergeCell ref="VBE2:VBF2"/>
    <mergeCell ref="VBG2:VBH2"/>
    <mergeCell ref="VBI2:VBJ2"/>
    <mergeCell ref="VBK2:VBL2"/>
    <mergeCell ref="VAO2:VAP2"/>
    <mergeCell ref="VAQ2:VAR2"/>
    <mergeCell ref="VAS2:VAT2"/>
    <mergeCell ref="VAU2:VAV2"/>
    <mergeCell ref="VAW2:VAX2"/>
    <mergeCell ref="VAY2:VAZ2"/>
    <mergeCell ref="VAC2:VAD2"/>
    <mergeCell ref="VAE2:VAF2"/>
    <mergeCell ref="VAG2:VAH2"/>
    <mergeCell ref="VAI2:VAJ2"/>
    <mergeCell ref="VAK2:VAL2"/>
    <mergeCell ref="VAM2:VAN2"/>
    <mergeCell ref="UZQ2:UZR2"/>
    <mergeCell ref="UZS2:UZT2"/>
    <mergeCell ref="UZU2:UZV2"/>
    <mergeCell ref="UZW2:UZX2"/>
    <mergeCell ref="UZY2:UZZ2"/>
    <mergeCell ref="VAA2:VAB2"/>
    <mergeCell ref="UZE2:UZF2"/>
    <mergeCell ref="UZG2:UZH2"/>
    <mergeCell ref="UZI2:UZJ2"/>
    <mergeCell ref="UZK2:UZL2"/>
    <mergeCell ref="UZM2:UZN2"/>
    <mergeCell ref="UZO2:UZP2"/>
    <mergeCell ref="VEG2:VEH2"/>
    <mergeCell ref="VEI2:VEJ2"/>
    <mergeCell ref="VEK2:VEL2"/>
    <mergeCell ref="VEM2:VEN2"/>
    <mergeCell ref="VEO2:VEP2"/>
    <mergeCell ref="VEQ2:VER2"/>
    <mergeCell ref="VDU2:VDV2"/>
    <mergeCell ref="VDW2:VDX2"/>
    <mergeCell ref="VDY2:VDZ2"/>
    <mergeCell ref="VEA2:VEB2"/>
    <mergeCell ref="VEC2:VED2"/>
    <mergeCell ref="VEE2:VEF2"/>
    <mergeCell ref="VDI2:VDJ2"/>
    <mergeCell ref="VDK2:VDL2"/>
    <mergeCell ref="VDM2:VDN2"/>
    <mergeCell ref="VDO2:VDP2"/>
    <mergeCell ref="VDQ2:VDR2"/>
    <mergeCell ref="VDS2:VDT2"/>
    <mergeCell ref="VCW2:VCX2"/>
    <mergeCell ref="VCY2:VCZ2"/>
    <mergeCell ref="VDA2:VDB2"/>
    <mergeCell ref="VDC2:VDD2"/>
    <mergeCell ref="VDE2:VDF2"/>
    <mergeCell ref="VDG2:VDH2"/>
    <mergeCell ref="VCK2:VCL2"/>
    <mergeCell ref="VCM2:VCN2"/>
    <mergeCell ref="VCO2:VCP2"/>
    <mergeCell ref="VCQ2:VCR2"/>
    <mergeCell ref="VCS2:VCT2"/>
    <mergeCell ref="VCU2:VCV2"/>
    <mergeCell ref="VBY2:VBZ2"/>
    <mergeCell ref="VCA2:VCB2"/>
    <mergeCell ref="VCC2:VCD2"/>
    <mergeCell ref="VCE2:VCF2"/>
    <mergeCell ref="VCG2:VCH2"/>
    <mergeCell ref="VCI2:VCJ2"/>
    <mergeCell ref="VHA2:VHB2"/>
    <mergeCell ref="VHC2:VHD2"/>
    <mergeCell ref="VHE2:VHF2"/>
    <mergeCell ref="VHG2:VHH2"/>
    <mergeCell ref="VHI2:VHJ2"/>
    <mergeCell ref="VHK2:VHL2"/>
    <mergeCell ref="VGO2:VGP2"/>
    <mergeCell ref="VGQ2:VGR2"/>
    <mergeCell ref="VGS2:VGT2"/>
    <mergeCell ref="VGU2:VGV2"/>
    <mergeCell ref="VGW2:VGX2"/>
    <mergeCell ref="VGY2:VGZ2"/>
    <mergeCell ref="VGC2:VGD2"/>
    <mergeCell ref="VGE2:VGF2"/>
    <mergeCell ref="VGG2:VGH2"/>
    <mergeCell ref="VGI2:VGJ2"/>
    <mergeCell ref="VGK2:VGL2"/>
    <mergeCell ref="VGM2:VGN2"/>
    <mergeCell ref="VFQ2:VFR2"/>
    <mergeCell ref="VFS2:VFT2"/>
    <mergeCell ref="VFU2:VFV2"/>
    <mergeCell ref="VFW2:VFX2"/>
    <mergeCell ref="VFY2:VFZ2"/>
    <mergeCell ref="VGA2:VGB2"/>
    <mergeCell ref="VFE2:VFF2"/>
    <mergeCell ref="VFG2:VFH2"/>
    <mergeCell ref="VFI2:VFJ2"/>
    <mergeCell ref="VFK2:VFL2"/>
    <mergeCell ref="VFM2:VFN2"/>
    <mergeCell ref="VFO2:VFP2"/>
    <mergeCell ref="VES2:VET2"/>
    <mergeCell ref="VEU2:VEV2"/>
    <mergeCell ref="VEW2:VEX2"/>
    <mergeCell ref="VEY2:VEZ2"/>
    <mergeCell ref="VFA2:VFB2"/>
    <mergeCell ref="VFC2:VFD2"/>
    <mergeCell ref="VJU2:VJV2"/>
    <mergeCell ref="VJW2:VJX2"/>
    <mergeCell ref="VJY2:VJZ2"/>
    <mergeCell ref="VKA2:VKB2"/>
    <mergeCell ref="VKC2:VKD2"/>
    <mergeCell ref="VKE2:VKF2"/>
    <mergeCell ref="VJI2:VJJ2"/>
    <mergeCell ref="VJK2:VJL2"/>
    <mergeCell ref="VJM2:VJN2"/>
    <mergeCell ref="VJO2:VJP2"/>
    <mergeCell ref="VJQ2:VJR2"/>
    <mergeCell ref="VJS2:VJT2"/>
    <mergeCell ref="VIW2:VIX2"/>
    <mergeCell ref="VIY2:VIZ2"/>
    <mergeCell ref="VJA2:VJB2"/>
    <mergeCell ref="VJC2:VJD2"/>
    <mergeCell ref="VJE2:VJF2"/>
    <mergeCell ref="VJG2:VJH2"/>
    <mergeCell ref="VIK2:VIL2"/>
    <mergeCell ref="VIM2:VIN2"/>
    <mergeCell ref="VIO2:VIP2"/>
    <mergeCell ref="VIQ2:VIR2"/>
    <mergeCell ref="VIS2:VIT2"/>
    <mergeCell ref="VIU2:VIV2"/>
    <mergeCell ref="VHY2:VHZ2"/>
    <mergeCell ref="VIA2:VIB2"/>
    <mergeCell ref="VIC2:VID2"/>
    <mergeCell ref="VIE2:VIF2"/>
    <mergeCell ref="VIG2:VIH2"/>
    <mergeCell ref="VII2:VIJ2"/>
    <mergeCell ref="VHM2:VHN2"/>
    <mergeCell ref="VHO2:VHP2"/>
    <mergeCell ref="VHQ2:VHR2"/>
    <mergeCell ref="VHS2:VHT2"/>
    <mergeCell ref="VHU2:VHV2"/>
    <mergeCell ref="VHW2:VHX2"/>
    <mergeCell ref="VMO2:VMP2"/>
    <mergeCell ref="VMQ2:VMR2"/>
    <mergeCell ref="VMS2:VMT2"/>
    <mergeCell ref="VMU2:VMV2"/>
    <mergeCell ref="VMW2:VMX2"/>
    <mergeCell ref="VMY2:VMZ2"/>
    <mergeCell ref="VMC2:VMD2"/>
    <mergeCell ref="VME2:VMF2"/>
    <mergeCell ref="VMG2:VMH2"/>
    <mergeCell ref="VMI2:VMJ2"/>
    <mergeCell ref="VMK2:VML2"/>
    <mergeCell ref="VMM2:VMN2"/>
    <mergeCell ref="VLQ2:VLR2"/>
    <mergeCell ref="VLS2:VLT2"/>
    <mergeCell ref="VLU2:VLV2"/>
    <mergeCell ref="VLW2:VLX2"/>
    <mergeCell ref="VLY2:VLZ2"/>
    <mergeCell ref="VMA2:VMB2"/>
    <mergeCell ref="VLE2:VLF2"/>
    <mergeCell ref="VLG2:VLH2"/>
    <mergeCell ref="VLI2:VLJ2"/>
    <mergeCell ref="VLK2:VLL2"/>
    <mergeCell ref="VLM2:VLN2"/>
    <mergeCell ref="VLO2:VLP2"/>
    <mergeCell ref="VKS2:VKT2"/>
    <mergeCell ref="VKU2:VKV2"/>
    <mergeCell ref="VKW2:VKX2"/>
    <mergeCell ref="VKY2:VKZ2"/>
    <mergeCell ref="VLA2:VLB2"/>
    <mergeCell ref="VLC2:VLD2"/>
    <mergeCell ref="VKG2:VKH2"/>
    <mergeCell ref="VKI2:VKJ2"/>
    <mergeCell ref="VKK2:VKL2"/>
    <mergeCell ref="VKM2:VKN2"/>
    <mergeCell ref="VKO2:VKP2"/>
    <mergeCell ref="VKQ2:VKR2"/>
    <mergeCell ref="VPI2:VPJ2"/>
    <mergeCell ref="VPK2:VPL2"/>
    <mergeCell ref="VPM2:VPN2"/>
    <mergeCell ref="VPO2:VPP2"/>
    <mergeCell ref="VPQ2:VPR2"/>
    <mergeCell ref="VPS2:VPT2"/>
    <mergeCell ref="VOW2:VOX2"/>
    <mergeCell ref="VOY2:VOZ2"/>
    <mergeCell ref="VPA2:VPB2"/>
    <mergeCell ref="VPC2:VPD2"/>
    <mergeCell ref="VPE2:VPF2"/>
    <mergeCell ref="VPG2:VPH2"/>
    <mergeCell ref="VOK2:VOL2"/>
    <mergeCell ref="VOM2:VON2"/>
    <mergeCell ref="VOO2:VOP2"/>
    <mergeCell ref="VOQ2:VOR2"/>
    <mergeCell ref="VOS2:VOT2"/>
    <mergeCell ref="VOU2:VOV2"/>
    <mergeCell ref="VNY2:VNZ2"/>
    <mergeCell ref="VOA2:VOB2"/>
    <mergeCell ref="VOC2:VOD2"/>
    <mergeCell ref="VOE2:VOF2"/>
    <mergeCell ref="VOG2:VOH2"/>
    <mergeCell ref="VOI2:VOJ2"/>
    <mergeCell ref="VNM2:VNN2"/>
    <mergeCell ref="VNO2:VNP2"/>
    <mergeCell ref="VNQ2:VNR2"/>
    <mergeCell ref="VNS2:VNT2"/>
    <mergeCell ref="VNU2:VNV2"/>
    <mergeCell ref="VNW2:VNX2"/>
    <mergeCell ref="VNA2:VNB2"/>
    <mergeCell ref="VNC2:VND2"/>
    <mergeCell ref="VNE2:VNF2"/>
    <mergeCell ref="VNG2:VNH2"/>
    <mergeCell ref="VNI2:VNJ2"/>
    <mergeCell ref="VNK2:VNL2"/>
    <mergeCell ref="VSC2:VSD2"/>
    <mergeCell ref="VSE2:VSF2"/>
    <mergeCell ref="VSG2:VSH2"/>
    <mergeCell ref="VSI2:VSJ2"/>
    <mergeCell ref="VSK2:VSL2"/>
    <mergeCell ref="VSM2:VSN2"/>
    <mergeCell ref="VRQ2:VRR2"/>
    <mergeCell ref="VRS2:VRT2"/>
    <mergeCell ref="VRU2:VRV2"/>
    <mergeCell ref="VRW2:VRX2"/>
    <mergeCell ref="VRY2:VRZ2"/>
    <mergeCell ref="VSA2:VSB2"/>
    <mergeCell ref="VRE2:VRF2"/>
    <mergeCell ref="VRG2:VRH2"/>
    <mergeCell ref="VRI2:VRJ2"/>
    <mergeCell ref="VRK2:VRL2"/>
    <mergeCell ref="VRM2:VRN2"/>
    <mergeCell ref="VRO2:VRP2"/>
    <mergeCell ref="VQS2:VQT2"/>
    <mergeCell ref="VQU2:VQV2"/>
    <mergeCell ref="VQW2:VQX2"/>
    <mergeCell ref="VQY2:VQZ2"/>
    <mergeCell ref="VRA2:VRB2"/>
    <mergeCell ref="VRC2:VRD2"/>
    <mergeCell ref="VQG2:VQH2"/>
    <mergeCell ref="VQI2:VQJ2"/>
    <mergeCell ref="VQK2:VQL2"/>
    <mergeCell ref="VQM2:VQN2"/>
    <mergeCell ref="VQO2:VQP2"/>
    <mergeCell ref="VQQ2:VQR2"/>
    <mergeCell ref="VPU2:VPV2"/>
    <mergeCell ref="VPW2:VPX2"/>
    <mergeCell ref="VPY2:VPZ2"/>
    <mergeCell ref="VQA2:VQB2"/>
    <mergeCell ref="VQC2:VQD2"/>
    <mergeCell ref="VQE2:VQF2"/>
    <mergeCell ref="VUW2:VUX2"/>
    <mergeCell ref="VUY2:VUZ2"/>
    <mergeCell ref="VVA2:VVB2"/>
    <mergeCell ref="VVC2:VVD2"/>
    <mergeCell ref="VVE2:VVF2"/>
    <mergeCell ref="VVG2:VVH2"/>
    <mergeCell ref="VUK2:VUL2"/>
    <mergeCell ref="VUM2:VUN2"/>
    <mergeCell ref="VUO2:VUP2"/>
    <mergeCell ref="VUQ2:VUR2"/>
    <mergeCell ref="VUS2:VUT2"/>
    <mergeCell ref="VUU2:VUV2"/>
    <mergeCell ref="VTY2:VTZ2"/>
    <mergeCell ref="VUA2:VUB2"/>
    <mergeCell ref="VUC2:VUD2"/>
    <mergeCell ref="VUE2:VUF2"/>
    <mergeCell ref="VUG2:VUH2"/>
    <mergeCell ref="VUI2:VUJ2"/>
    <mergeCell ref="VTM2:VTN2"/>
    <mergeCell ref="VTO2:VTP2"/>
    <mergeCell ref="VTQ2:VTR2"/>
    <mergeCell ref="VTS2:VTT2"/>
    <mergeCell ref="VTU2:VTV2"/>
    <mergeCell ref="VTW2:VTX2"/>
    <mergeCell ref="VTA2:VTB2"/>
    <mergeCell ref="VTC2:VTD2"/>
    <mergeCell ref="VTE2:VTF2"/>
    <mergeCell ref="VTG2:VTH2"/>
    <mergeCell ref="VTI2:VTJ2"/>
    <mergeCell ref="VTK2:VTL2"/>
    <mergeCell ref="VSO2:VSP2"/>
    <mergeCell ref="VSQ2:VSR2"/>
    <mergeCell ref="VSS2:VST2"/>
    <mergeCell ref="VSU2:VSV2"/>
    <mergeCell ref="VSW2:VSX2"/>
    <mergeCell ref="VSY2:VSZ2"/>
    <mergeCell ref="VXQ2:VXR2"/>
    <mergeCell ref="VXS2:VXT2"/>
    <mergeCell ref="VXU2:VXV2"/>
    <mergeCell ref="VXW2:VXX2"/>
    <mergeCell ref="VXY2:VXZ2"/>
    <mergeCell ref="VYA2:VYB2"/>
    <mergeCell ref="VXE2:VXF2"/>
    <mergeCell ref="VXG2:VXH2"/>
    <mergeCell ref="VXI2:VXJ2"/>
    <mergeCell ref="VXK2:VXL2"/>
    <mergeCell ref="VXM2:VXN2"/>
    <mergeCell ref="VXO2:VXP2"/>
    <mergeCell ref="VWS2:VWT2"/>
    <mergeCell ref="VWU2:VWV2"/>
    <mergeCell ref="VWW2:VWX2"/>
    <mergeCell ref="VWY2:VWZ2"/>
    <mergeCell ref="VXA2:VXB2"/>
    <mergeCell ref="VXC2:VXD2"/>
    <mergeCell ref="VWG2:VWH2"/>
    <mergeCell ref="VWI2:VWJ2"/>
    <mergeCell ref="VWK2:VWL2"/>
    <mergeCell ref="VWM2:VWN2"/>
    <mergeCell ref="VWO2:VWP2"/>
    <mergeCell ref="VWQ2:VWR2"/>
    <mergeCell ref="VVU2:VVV2"/>
    <mergeCell ref="VVW2:VVX2"/>
    <mergeCell ref="VVY2:VVZ2"/>
    <mergeCell ref="VWA2:VWB2"/>
    <mergeCell ref="VWC2:VWD2"/>
    <mergeCell ref="VWE2:VWF2"/>
    <mergeCell ref="VVI2:VVJ2"/>
    <mergeCell ref="VVK2:VVL2"/>
    <mergeCell ref="VVM2:VVN2"/>
    <mergeCell ref="VVO2:VVP2"/>
    <mergeCell ref="VVQ2:VVR2"/>
    <mergeCell ref="VVS2:VVT2"/>
    <mergeCell ref="WAK2:WAL2"/>
    <mergeCell ref="WAM2:WAN2"/>
    <mergeCell ref="WAO2:WAP2"/>
    <mergeCell ref="WAQ2:WAR2"/>
    <mergeCell ref="WAS2:WAT2"/>
    <mergeCell ref="WAU2:WAV2"/>
    <mergeCell ref="VZY2:VZZ2"/>
    <mergeCell ref="WAA2:WAB2"/>
    <mergeCell ref="WAC2:WAD2"/>
    <mergeCell ref="WAE2:WAF2"/>
    <mergeCell ref="WAG2:WAH2"/>
    <mergeCell ref="WAI2:WAJ2"/>
    <mergeCell ref="VZM2:VZN2"/>
    <mergeCell ref="VZO2:VZP2"/>
    <mergeCell ref="VZQ2:VZR2"/>
    <mergeCell ref="VZS2:VZT2"/>
    <mergeCell ref="VZU2:VZV2"/>
    <mergeCell ref="VZW2:VZX2"/>
    <mergeCell ref="VZA2:VZB2"/>
    <mergeCell ref="VZC2:VZD2"/>
    <mergeCell ref="VZE2:VZF2"/>
    <mergeCell ref="VZG2:VZH2"/>
    <mergeCell ref="VZI2:VZJ2"/>
    <mergeCell ref="VZK2:VZL2"/>
    <mergeCell ref="VYO2:VYP2"/>
    <mergeCell ref="VYQ2:VYR2"/>
    <mergeCell ref="VYS2:VYT2"/>
    <mergeCell ref="VYU2:VYV2"/>
    <mergeCell ref="VYW2:VYX2"/>
    <mergeCell ref="VYY2:VYZ2"/>
    <mergeCell ref="VYC2:VYD2"/>
    <mergeCell ref="VYE2:VYF2"/>
    <mergeCell ref="VYG2:VYH2"/>
    <mergeCell ref="VYI2:VYJ2"/>
    <mergeCell ref="VYK2:VYL2"/>
    <mergeCell ref="VYM2:VYN2"/>
    <mergeCell ref="WDE2:WDF2"/>
    <mergeCell ref="WDG2:WDH2"/>
    <mergeCell ref="WDI2:WDJ2"/>
    <mergeCell ref="WDK2:WDL2"/>
    <mergeCell ref="WDM2:WDN2"/>
    <mergeCell ref="WDO2:WDP2"/>
    <mergeCell ref="WCS2:WCT2"/>
    <mergeCell ref="WCU2:WCV2"/>
    <mergeCell ref="WCW2:WCX2"/>
    <mergeCell ref="WCY2:WCZ2"/>
    <mergeCell ref="WDA2:WDB2"/>
    <mergeCell ref="WDC2:WDD2"/>
    <mergeCell ref="WCG2:WCH2"/>
    <mergeCell ref="WCI2:WCJ2"/>
    <mergeCell ref="WCK2:WCL2"/>
    <mergeCell ref="WCM2:WCN2"/>
    <mergeCell ref="WCO2:WCP2"/>
    <mergeCell ref="WCQ2:WCR2"/>
    <mergeCell ref="WBU2:WBV2"/>
    <mergeCell ref="WBW2:WBX2"/>
    <mergeCell ref="WBY2:WBZ2"/>
    <mergeCell ref="WCA2:WCB2"/>
    <mergeCell ref="WCC2:WCD2"/>
    <mergeCell ref="WCE2:WCF2"/>
    <mergeCell ref="WBI2:WBJ2"/>
    <mergeCell ref="WBK2:WBL2"/>
    <mergeCell ref="WBM2:WBN2"/>
    <mergeCell ref="WBO2:WBP2"/>
    <mergeCell ref="WBQ2:WBR2"/>
    <mergeCell ref="WBS2:WBT2"/>
    <mergeCell ref="WAW2:WAX2"/>
    <mergeCell ref="WAY2:WAZ2"/>
    <mergeCell ref="WBA2:WBB2"/>
    <mergeCell ref="WBC2:WBD2"/>
    <mergeCell ref="WBE2:WBF2"/>
    <mergeCell ref="WBG2:WBH2"/>
    <mergeCell ref="WFY2:WFZ2"/>
    <mergeCell ref="WGA2:WGB2"/>
    <mergeCell ref="WGC2:WGD2"/>
    <mergeCell ref="WGE2:WGF2"/>
    <mergeCell ref="WGG2:WGH2"/>
    <mergeCell ref="WGI2:WGJ2"/>
    <mergeCell ref="WFM2:WFN2"/>
    <mergeCell ref="WFO2:WFP2"/>
    <mergeCell ref="WFQ2:WFR2"/>
    <mergeCell ref="WFS2:WFT2"/>
    <mergeCell ref="WFU2:WFV2"/>
    <mergeCell ref="WFW2:WFX2"/>
    <mergeCell ref="WFA2:WFB2"/>
    <mergeCell ref="WFC2:WFD2"/>
    <mergeCell ref="WFE2:WFF2"/>
    <mergeCell ref="WFG2:WFH2"/>
    <mergeCell ref="WFI2:WFJ2"/>
    <mergeCell ref="WFK2:WFL2"/>
    <mergeCell ref="WEO2:WEP2"/>
    <mergeCell ref="WEQ2:WER2"/>
    <mergeCell ref="WES2:WET2"/>
    <mergeCell ref="WEU2:WEV2"/>
    <mergeCell ref="WEW2:WEX2"/>
    <mergeCell ref="WEY2:WEZ2"/>
    <mergeCell ref="WEC2:WED2"/>
    <mergeCell ref="WEE2:WEF2"/>
    <mergeCell ref="WEG2:WEH2"/>
    <mergeCell ref="WEI2:WEJ2"/>
    <mergeCell ref="WEK2:WEL2"/>
    <mergeCell ref="WEM2:WEN2"/>
    <mergeCell ref="WDQ2:WDR2"/>
    <mergeCell ref="WDS2:WDT2"/>
    <mergeCell ref="WDU2:WDV2"/>
    <mergeCell ref="WDW2:WDX2"/>
    <mergeCell ref="WDY2:WDZ2"/>
    <mergeCell ref="WEA2:WEB2"/>
    <mergeCell ref="WIS2:WIT2"/>
    <mergeCell ref="WIU2:WIV2"/>
    <mergeCell ref="WIW2:WIX2"/>
    <mergeCell ref="WIY2:WIZ2"/>
    <mergeCell ref="WJA2:WJB2"/>
    <mergeCell ref="WJC2:WJD2"/>
    <mergeCell ref="WIG2:WIH2"/>
    <mergeCell ref="WII2:WIJ2"/>
    <mergeCell ref="WIK2:WIL2"/>
    <mergeCell ref="WIM2:WIN2"/>
    <mergeCell ref="WIO2:WIP2"/>
    <mergeCell ref="WIQ2:WIR2"/>
    <mergeCell ref="WHU2:WHV2"/>
    <mergeCell ref="WHW2:WHX2"/>
    <mergeCell ref="WHY2:WHZ2"/>
    <mergeCell ref="WIA2:WIB2"/>
    <mergeCell ref="WIC2:WID2"/>
    <mergeCell ref="WIE2:WIF2"/>
    <mergeCell ref="WHI2:WHJ2"/>
    <mergeCell ref="WHK2:WHL2"/>
    <mergeCell ref="WHM2:WHN2"/>
    <mergeCell ref="WHO2:WHP2"/>
    <mergeCell ref="WHQ2:WHR2"/>
    <mergeCell ref="WHS2:WHT2"/>
    <mergeCell ref="WGW2:WGX2"/>
    <mergeCell ref="WGY2:WGZ2"/>
    <mergeCell ref="WHA2:WHB2"/>
    <mergeCell ref="WHC2:WHD2"/>
    <mergeCell ref="WHE2:WHF2"/>
    <mergeCell ref="WHG2:WHH2"/>
    <mergeCell ref="WGK2:WGL2"/>
    <mergeCell ref="WGM2:WGN2"/>
    <mergeCell ref="WGO2:WGP2"/>
    <mergeCell ref="WGQ2:WGR2"/>
    <mergeCell ref="WGS2:WGT2"/>
    <mergeCell ref="WGU2:WGV2"/>
    <mergeCell ref="WLM2:WLN2"/>
    <mergeCell ref="WLO2:WLP2"/>
    <mergeCell ref="WLQ2:WLR2"/>
    <mergeCell ref="WLS2:WLT2"/>
    <mergeCell ref="WLU2:WLV2"/>
    <mergeCell ref="WLW2:WLX2"/>
    <mergeCell ref="WLA2:WLB2"/>
    <mergeCell ref="WLC2:WLD2"/>
    <mergeCell ref="WLE2:WLF2"/>
    <mergeCell ref="WLG2:WLH2"/>
    <mergeCell ref="WLI2:WLJ2"/>
    <mergeCell ref="WLK2:WLL2"/>
    <mergeCell ref="WKO2:WKP2"/>
    <mergeCell ref="WKQ2:WKR2"/>
    <mergeCell ref="WKS2:WKT2"/>
    <mergeCell ref="WKU2:WKV2"/>
    <mergeCell ref="WKW2:WKX2"/>
    <mergeCell ref="WKY2:WKZ2"/>
    <mergeCell ref="WKC2:WKD2"/>
    <mergeCell ref="WKE2:WKF2"/>
    <mergeCell ref="WKG2:WKH2"/>
    <mergeCell ref="WKI2:WKJ2"/>
    <mergeCell ref="WKK2:WKL2"/>
    <mergeCell ref="WKM2:WKN2"/>
    <mergeCell ref="WJQ2:WJR2"/>
    <mergeCell ref="WJS2:WJT2"/>
    <mergeCell ref="WJU2:WJV2"/>
    <mergeCell ref="WJW2:WJX2"/>
    <mergeCell ref="WJY2:WJZ2"/>
    <mergeCell ref="WKA2:WKB2"/>
    <mergeCell ref="WJE2:WJF2"/>
    <mergeCell ref="WJG2:WJH2"/>
    <mergeCell ref="WJI2:WJJ2"/>
    <mergeCell ref="WJK2:WJL2"/>
    <mergeCell ref="WJM2:WJN2"/>
    <mergeCell ref="WJO2:WJP2"/>
    <mergeCell ref="WOG2:WOH2"/>
    <mergeCell ref="WOI2:WOJ2"/>
    <mergeCell ref="WOK2:WOL2"/>
    <mergeCell ref="WOM2:WON2"/>
    <mergeCell ref="WOO2:WOP2"/>
    <mergeCell ref="WOQ2:WOR2"/>
    <mergeCell ref="WNU2:WNV2"/>
    <mergeCell ref="WNW2:WNX2"/>
    <mergeCell ref="WNY2:WNZ2"/>
    <mergeCell ref="WOA2:WOB2"/>
    <mergeCell ref="WOC2:WOD2"/>
    <mergeCell ref="WOE2:WOF2"/>
    <mergeCell ref="WNI2:WNJ2"/>
    <mergeCell ref="WNK2:WNL2"/>
    <mergeCell ref="WNM2:WNN2"/>
    <mergeCell ref="WNO2:WNP2"/>
    <mergeCell ref="WNQ2:WNR2"/>
    <mergeCell ref="WNS2:WNT2"/>
    <mergeCell ref="WMW2:WMX2"/>
    <mergeCell ref="WMY2:WMZ2"/>
    <mergeCell ref="WNA2:WNB2"/>
    <mergeCell ref="WNC2:WND2"/>
    <mergeCell ref="WNE2:WNF2"/>
    <mergeCell ref="WNG2:WNH2"/>
    <mergeCell ref="WMK2:WML2"/>
    <mergeCell ref="WMM2:WMN2"/>
    <mergeCell ref="WMO2:WMP2"/>
    <mergeCell ref="WMQ2:WMR2"/>
    <mergeCell ref="WMS2:WMT2"/>
    <mergeCell ref="WMU2:WMV2"/>
    <mergeCell ref="WLY2:WLZ2"/>
    <mergeCell ref="WMA2:WMB2"/>
    <mergeCell ref="WMC2:WMD2"/>
    <mergeCell ref="WME2:WMF2"/>
    <mergeCell ref="WMG2:WMH2"/>
    <mergeCell ref="WMI2:WMJ2"/>
    <mergeCell ref="WRA2:WRB2"/>
    <mergeCell ref="WRC2:WRD2"/>
    <mergeCell ref="WRE2:WRF2"/>
    <mergeCell ref="WRG2:WRH2"/>
    <mergeCell ref="WRI2:WRJ2"/>
    <mergeCell ref="WRK2:WRL2"/>
    <mergeCell ref="WQO2:WQP2"/>
    <mergeCell ref="WQQ2:WQR2"/>
    <mergeCell ref="WQS2:WQT2"/>
    <mergeCell ref="WQU2:WQV2"/>
    <mergeCell ref="WQW2:WQX2"/>
    <mergeCell ref="WQY2:WQZ2"/>
    <mergeCell ref="WQC2:WQD2"/>
    <mergeCell ref="WQE2:WQF2"/>
    <mergeCell ref="WQG2:WQH2"/>
    <mergeCell ref="WQI2:WQJ2"/>
    <mergeCell ref="WQK2:WQL2"/>
    <mergeCell ref="WQM2:WQN2"/>
    <mergeCell ref="WPQ2:WPR2"/>
    <mergeCell ref="WPS2:WPT2"/>
    <mergeCell ref="WPU2:WPV2"/>
    <mergeCell ref="WPW2:WPX2"/>
    <mergeCell ref="WPY2:WPZ2"/>
    <mergeCell ref="WQA2:WQB2"/>
    <mergeCell ref="WPE2:WPF2"/>
    <mergeCell ref="WPG2:WPH2"/>
    <mergeCell ref="WPI2:WPJ2"/>
    <mergeCell ref="WPK2:WPL2"/>
    <mergeCell ref="WPM2:WPN2"/>
    <mergeCell ref="WPO2:WPP2"/>
    <mergeCell ref="WOS2:WOT2"/>
    <mergeCell ref="WOU2:WOV2"/>
    <mergeCell ref="WOW2:WOX2"/>
    <mergeCell ref="WOY2:WOZ2"/>
    <mergeCell ref="WPA2:WPB2"/>
    <mergeCell ref="WPC2:WPD2"/>
    <mergeCell ref="WTU2:WTV2"/>
    <mergeCell ref="WTW2:WTX2"/>
    <mergeCell ref="WTY2:WTZ2"/>
    <mergeCell ref="WUA2:WUB2"/>
    <mergeCell ref="WUC2:WUD2"/>
    <mergeCell ref="WUE2:WUF2"/>
    <mergeCell ref="WTI2:WTJ2"/>
    <mergeCell ref="WTK2:WTL2"/>
    <mergeCell ref="WTM2:WTN2"/>
    <mergeCell ref="WTO2:WTP2"/>
    <mergeCell ref="WTQ2:WTR2"/>
    <mergeCell ref="WTS2:WTT2"/>
    <mergeCell ref="WSW2:WSX2"/>
    <mergeCell ref="WSY2:WSZ2"/>
    <mergeCell ref="WTA2:WTB2"/>
    <mergeCell ref="WTC2:WTD2"/>
    <mergeCell ref="WTE2:WTF2"/>
    <mergeCell ref="WTG2:WTH2"/>
    <mergeCell ref="WSK2:WSL2"/>
    <mergeCell ref="WSM2:WSN2"/>
    <mergeCell ref="WSO2:WSP2"/>
    <mergeCell ref="WSQ2:WSR2"/>
    <mergeCell ref="WSS2:WST2"/>
    <mergeCell ref="WSU2:WSV2"/>
    <mergeCell ref="WRY2:WRZ2"/>
    <mergeCell ref="WSA2:WSB2"/>
    <mergeCell ref="WSC2:WSD2"/>
    <mergeCell ref="WSE2:WSF2"/>
    <mergeCell ref="WSG2:WSH2"/>
    <mergeCell ref="WSI2:WSJ2"/>
    <mergeCell ref="WRM2:WRN2"/>
    <mergeCell ref="WRO2:WRP2"/>
    <mergeCell ref="WRQ2:WRR2"/>
    <mergeCell ref="WRS2:WRT2"/>
    <mergeCell ref="WRU2:WRV2"/>
    <mergeCell ref="WRW2:WRX2"/>
    <mergeCell ref="WWS2:WWT2"/>
    <mergeCell ref="WWU2:WWV2"/>
    <mergeCell ref="WWW2:WWX2"/>
    <mergeCell ref="WWY2:WWZ2"/>
    <mergeCell ref="WWC2:WWD2"/>
    <mergeCell ref="WWE2:WWF2"/>
    <mergeCell ref="WWG2:WWH2"/>
    <mergeCell ref="WWI2:WWJ2"/>
    <mergeCell ref="WWK2:WWL2"/>
    <mergeCell ref="WWM2:WWN2"/>
    <mergeCell ref="WVQ2:WVR2"/>
    <mergeCell ref="WVS2:WVT2"/>
    <mergeCell ref="WVU2:WVV2"/>
    <mergeCell ref="WVW2:WVX2"/>
    <mergeCell ref="WVY2:WVZ2"/>
    <mergeCell ref="WWA2:WWB2"/>
    <mergeCell ref="WVE2:WVF2"/>
    <mergeCell ref="WVG2:WVH2"/>
    <mergeCell ref="WVI2:WVJ2"/>
    <mergeCell ref="WVK2:WVL2"/>
    <mergeCell ref="WVM2:WVN2"/>
    <mergeCell ref="WVO2:WVP2"/>
    <mergeCell ref="WUS2:WUT2"/>
    <mergeCell ref="WUU2:WUV2"/>
    <mergeCell ref="WUW2:WUX2"/>
    <mergeCell ref="WUY2:WUZ2"/>
    <mergeCell ref="WVA2:WVB2"/>
    <mergeCell ref="WVC2:WVD2"/>
    <mergeCell ref="WUG2:WUH2"/>
    <mergeCell ref="WUI2:WUJ2"/>
    <mergeCell ref="WUK2:WUL2"/>
    <mergeCell ref="WUM2:WUN2"/>
    <mergeCell ref="WUO2:WUP2"/>
    <mergeCell ref="WUQ2:WUR2"/>
    <mergeCell ref="XFC2:XFD2"/>
    <mergeCell ref="I3:J3"/>
    <mergeCell ref="K3:L3"/>
    <mergeCell ref="XEK2:XEL2"/>
    <mergeCell ref="XEM2:XEN2"/>
    <mergeCell ref="XEO2:XEP2"/>
    <mergeCell ref="XEQ2:XER2"/>
    <mergeCell ref="XES2:XET2"/>
    <mergeCell ref="XEU2:XEV2"/>
    <mergeCell ref="XDY2:XDZ2"/>
    <mergeCell ref="XEA2:XEB2"/>
    <mergeCell ref="XEC2:XED2"/>
    <mergeCell ref="XEE2:XEF2"/>
    <mergeCell ref="XEG2:XEH2"/>
    <mergeCell ref="XEI2:XEJ2"/>
    <mergeCell ref="XDM2:XDN2"/>
    <mergeCell ref="XDO2:XDP2"/>
    <mergeCell ref="XDQ2:XDR2"/>
    <mergeCell ref="XDS2:XDT2"/>
    <mergeCell ref="XDU2:XDV2"/>
    <mergeCell ref="XDW2:XDX2"/>
    <mergeCell ref="XDA2:XDB2"/>
    <mergeCell ref="XDC2:XDD2"/>
    <mergeCell ref="XDE2:XDF2"/>
    <mergeCell ref="XDG2:XDH2"/>
    <mergeCell ref="XDI2:XDJ2"/>
    <mergeCell ref="XDK2:XDL2"/>
    <mergeCell ref="XCO2:XCP2"/>
    <mergeCell ref="XCQ2:XCR2"/>
    <mergeCell ref="XCS2:XCT2"/>
    <mergeCell ref="XCU2:XCV2"/>
    <mergeCell ref="XCW2:XCX2"/>
    <mergeCell ref="XCY2:XCZ2"/>
    <mergeCell ref="XCC2:XCD2"/>
    <mergeCell ref="XCE2:XCF2"/>
    <mergeCell ref="XCG2:XCH2"/>
    <mergeCell ref="XCI2:XCJ2"/>
    <mergeCell ref="XCK2:XCL2"/>
    <mergeCell ref="XCM2:XCN2"/>
    <mergeCell ref="XBQ2:XBR2"/>
    <mergeCell ref="XBS2:XBT2"/>
    <mergeCell ref="XBU2:XBV2"/>
    <mergeCell ref="XBW2:XBX2"/>
    <mergeCell ref="XBY2:XBZ2"/>
    <mergeCell ref="XCA2:XCB2"/>
    <mergeCell ref="XBE2:XBF2"/>
    <mergeCell ref="XBG2:XBH2"/>
    <mergeCell ref="XBI2:XBJ2"/>
    <mergeCell ref="XBK2:XBL2"/>
    <mergeCell ref="XBM2:XBN2"/>
    <mergeCell ref="XBO2:XBP2"/>
    <mergeCell ref="XAS2:XAT2"/>
    <mergeCell ref="XAU2:XAV2"/>
    <mergeCell ref="XAW2:XAX2"/>
    <mergeCell ref="XAY2:XAZ2"/>
    <mergeCell ref="XBA2:XBB2"/>
    <mergeCell ref="XBC2:XBD2"/>
    <mergeCell ref="XAG2:XAH2"/>
    <mergeCell ref="XAI2:XAJ2"/>
    <mergeCell ref="XAK2:XAL2"/>
    <mergeCell ref="XAM2:XAN2"/>
    <mergeCell ref="XAO2:XAP2"/>
    <mergeCell ref="WXM2:WXN2"/>
    <mergeCell ref="WXO2:WXP2"/>
    <mergeCell ref="XEW2:XEX2"/>
    <mergeCell ref="XEY2:XEZ2"/>
    <mergeCell ref="XFA2:XFB2"/>
    <mergeCell ref="XAQ2:XAR2"/>
    <mergeCell ref="WZU2:WZV2"/>
    <mergeCell ref="WZW2:WZX2"/>
    <mergeCell ref="WZY2:WZZ2"/>
    <mergeCell ref="XAA2:XAB2"/>
    <mergeCell ref="XAC2:XAD2"/>
    <mergeCell ref="XAE2:XAF2"/>
    <mergeCell ref="WZI2:WZJ2"/>
    <mergeCell ref="WZK2:WZL2"/>
    <mergeCell ref="WZM2:WZN2"/>
    <mergeCell ref="WZO2:WZP2"/>
    <mergeCell ref="WZQ2:WZR2"/>
    <mergeCell ref="WZS2:WZT2"/>
    <mergeCell ref="WYW2:WYX2"/>
    <mergeCell ref="WYY2:WYZ2"/>
    <mergeCell ref="WZA2:WZB2"/>
    <mergeCell ref="WZC2:WZD2"/>
    <mergeCell ref="WZE2:WZF2"/>
    <mergeCell ref="WZG2:WZH2"/>
    <mergeCell ref="WYK2:WYL2"/>
    <mergeCell ref="WYM2:WYN2"/>
    <mergeCell ref="WYO2:WYP2"/>
    <mergeCell ref="WYQ2:WYR2"/>
    <mergeCell ref="WYS2:WYT2"/>
    <mergeCell ref="WYU2:WYV2"/>
    <mergeCell ref="WXY2:WXZ2"/>
    <mergeCell ref="WYA2:WYB2"/>
    <mergeCell ref="WYC2:WYD2"/>
    <mergeCell ref="WYE2:WYF2"/>
    <mergeCell ref="WYG2:WYH2"/>
    <mergeCell ref="WYI2:WYJ2"/>
    <mergeCell ref="WXQ2:WXR2"/>
    <mergeCell ref="WXS2:WXT2"/>
    <mergeCell ref="WXU2:WXV2"/>
    <mergeCell ref="WXW2:WXX2"/>
    <mergeCell ref="WXA2:WXB2"/>
    <mergeCell ref="WXC2:WXD2"/>
    <mergeCell ref="WXE2:WXF2"/>
    <mergeCell ref="WXG2:WXH2"/>
    <mergeCell ref="DE3:DF3"/>
    <mergeCell ref="DG3:DH3"/>
    <mergeCell ref="DI3:DJ3"/>
    <mergeCell ref="DK3:DL3"/>
    <mergeCell ref="DM3:DN3"/>
    <mergeCell ref="DO3:DP3"/>
    <mergeCell ref="CS3:CT3"/>
    <mergeCell ref="CU3:CV3"/>
    <mergeCell ref="CW3:CX3"/>
    <mergeCell ref="CY3:CZ3"/>
    <mergeCell ref="DA3:DB3"/>
    <mergeCell ref="DC3:DD3"/>
    <mergeCell ref="CG3:CH3"/>
    <mergeCell ref="CI3:CJ3"/>
    <mergeCell ref="CK3:CL3"/>
    <mergeCell ref="CM3:CN3"/>
    <mergeCell ref="CO3:CP3"/>
    <mergeCell ref="CQ3:CR3"/>
    <mergeCell ref="BU3:BV3"/>
    <mergeCell ref="BW3:BX3"/>
    <mergeCell ref="BY3:BZ3"/>
    <mergeCell ref="CA3:CB3"/>
    <mergeCell ref="CC3:CD3"/>
    <mergeCell ref="CE3:CF3"/>
    <mergeCell ref="GW3:GX3"/>
    <mergeCell ref="GK3:GL3"/>
    <mergeCell ref="GM3:GN3"/>
    <mergeCell ref="GO3:GP3"/>
    <mergeCell ref="GQ3:GR3"/>
    <mergeCell ref="GS3:GT3"/>
    <mergeCell ref="GU3:GV3"/>
    <mergeCell ref="FY3:FZ3"/>
    <mergeCell ref="GA3:GB3"/>
    <mergeCell ref="GC3:GD3"/>
    <mergeCell ref="GE3:GF3"/>
    <mergeCell ref="GG3:GH3"/>
    <mergeCell ref="GI3:GJ3"/>
    <mergeCell ref="FM3:FN3"/>
    <mergeCell ref="FO3:FP3"/>
    <mergeCell ref="FQ3:FR3"/>
    <mergeCell ref="FS3:FT3"/>
    <mergeCell ref="FU3:FV3"/>
    <mergeCell ref="FW3:FX3"/>
    <mergeCell ref="FA3:FB3"/>
    <mergeCell ref="FC3:FD3"/>
    <mergeCell ref="FE3:FF3"/>
    <mergeCell ref="FG3:FH3"/>
    <mergeCell ref="FI3:FJ3"/>
    <mergeCell ref="FK3:FL3"/>
    <mergeCell ref="EO3:EP3"/>
    <mergeCell ref="EQ3:ER3"/>
    <mergeCell ref="ES3:ET3"/>
    <mergeCell ref="WXI2:WXJ2"/>
    <mergeCell ref="WXK2:WXL2"/>
    <mergeCell ref="WWO2:WWP2"/>
    <mergeCell ref="WWQ2:WWR2"/>
    <mergeCell ref="DW3:DX3"/>
    <mergeCell ref="DY3:DZ3"/>
    <mergeCell ref="EA3:EB3"/>
    <mergeCell ref="JE3:JF3"/>
    <mergeCell ref="JG3:JH3"/>
    <mergeCell ref="JI3:JJ3"/>
    <mergeCell ref="JK3:JL3"/>
    <mergeCell ref="JM3:JN3"/>
    <mergeCell ref="JO3:JP3"/>
    <mergeCell ref="IS3:IT3"/>
    <mergeCell ref="IU3:IV3"/>
    <mergeCell ref="IW3:IX3"/>
    <mergeCell ref="IY3:IZ3"/>
    <mergeCell ref="JA3:JB3"/>
    <mergeCell ref="JC3:JD3"/>
    <mergeCell ref="IG3:IH3"/>
    <mergeCell ref="II3:IJ3"/>
    <mergeCell ref="IK3:IL3"/>
    <mergeCell ref="IM3:IN3"/>
    <mergeCell ref="IO3:IP3"/>
    <mergeCell ref="IQ3:IR3"/>
    <mergeCell ref="HU3:HV3"/>
    <mergeCell ref="HW3:HX3"/>
    <mergeCell ref="HY3:HZ3"/>
    <mergeCell ref="IA3:IB3"/>
    <mergeCell ref="IC3:ID3"/>
    <mergeCell ref="IE3:IF3"/>
    <mergeCell ref="HI3:HJ3"/>
    <mergeCell ref="HK3:HL3"/>
    <mergeCell ref="HM3:HN3"/>
    <mergeCell ref="HO3:HP3"/>
    <mergeCell ref="HQ3:HR3"/>
    <mergeCell ref="HS3:HT3"/>
    <mergeCell ref="GY3:GZ3"/>
    <mergeCell ref="HA3:HB3"/>
    <mergeCell ref="HC3:HD3"/>
    <mergeCell ref="HE3:HF3"/>
    <mergeCell ref="HG3:HH3"/>
    <mergeCell ref="EC3:ED3"/>
    <mergeCell ref="EE3:EF3"/>
    <mergeCell ref="EG3:EH3"/>
    <mergeCell ref="EI3:EJ3"/>
    <mergeCell ref="LY3:LZ3"/>
    <mergeCell ref="MA3:MB3"/>
    <mergeCell ref="MC3:MD3"/>
    <mergeCell ref="ME3:MF3"/>
    <mergeCell ref="MG3:MH3"/>
    <mergeCell ref="MI3:MJ3"/>
    <mergeCell ref="LM3:LN3"/>
    <mergeCell ref="LO3:LP3"/>
    <mergeCell ref="LQ3:LR3"/>
    <mergeCell ref="LS3:LT3"/>
    <mergeCell ref="LU3:LV3"/>
    <mergeCell ref="LW3:LX3"/>
    <mergeCell ref="LA3:LB3"/>
    <mergeCell ref="LC3:LD3"/>
    <mergeCell ref="LE3:LF3"/>
    <mergeCell ref="LG3:LH3"/>
    <mergeCell ref="LI3:LJ3"/>
    <mergeCell ref="LK3:LL3"/>
    <mergeCell ref="KO3:KP3"/>
    <mergeCell ref="KQ3:KR3"/>
    <mergeCell ref="KS3:KT3"/>
    <mergeCell ref="KU3:KV3"/>
    <mergeCell ref="KW3:KX3"/>
    <mergeCell ref="KY3:KZ3"/>
    <mergeCell ref="KC3:KD3"/>
    <mergeCell ref="KE3:KF3"/>
    <mergeCell ref="KG3:KH3"/>
    <mergeCell ref="KI3:KJ3"/>
    <mergeCell ref="KK3:KL3"/>
    <mergeCell ref="KM3:KN3"/>
    <mergeCell ref="JQ3:JR3"/>
    <mergeCell ref="JS3:JT3"/>
    <mergeCell ref="JU3:JV3"/>
    <mergeCell ref="JW3:JX3"/>
    <mergeCell ref="JY3:JZ3"/>
    <mergeCell ref="KA3:KB3"/>
    <mergeCell ref="OS3:OT3"/>
    <mergeCell ref="OU3:OV3"/>
    <mergeCell ref="OW3:OX3"/>
    <mergeCell ref="OY3:OZ3"/>
    <mergeCell ref="PA3:PB3"/>
    <mergeCell ref="PC3:PD3"/>
    <mergeCell ref="OG3:OH3"/>
    <mergeCell ref="OI3:OJ3"/>
    <mergeCell ref="OK3:OL3"/>
    <mergeCell ref="OM3:ON3"/>
    <mergeCell ref="OO3:OP3"/>
    <mergeCell ref="OQ3:OR3"/>
    <mergeCell ref="NU3:NV3"/>
    <mergeCell ref="NW3:NX3"/>
    <mergeCell ref="NY3:NZ3"/>
    <mergeCell ref="OA3:OB3"/>
    <mergeCell ref="OC3:OD3"/>
    <mergeCell ref="OE3:OF3"/>
    <mergeCell ref="NI3:NJ3"/>
    <mergeCell ref="NK3:NL3"/>
    <mergeCell ref="NM3:NN3"/>
    <mergeCell ref="NO3:NP3"/>
    <mergeCell ref="NQ3:NR3"/>
    <mergeCell ref="NS3:NT3"/>
    <mergeCell ref="MW3:MX3"/>
    <mergeCell ref="MY3:MZ3"/>
    <mergeCell ref="NA3:NB3"/>
    <mergeCell ref="NC3:ND3"/>
    <mergeCell ref="NE3:NF3"/>
    <mergeCell ref="NG3:NH3"/>
    <mergeCell ref="MK3:ML3"/>
    <mergeCell ref="MM3:MN3"/>
    <mergeCell ref="MO3:MP3"/>
    <mergeCell ref="MQ3:MR3"/>
    <mergeCell ref="MS3:MT3"/>
    <mergeCell ref="MU3:MV3"/>
    <mergeCell ref="RM3:RN3"/>
    <mergeCell ref="RO3:RP3"/>
    <mergeCell ref="RQ3:RR3"/>
    <mergeCell ref="RS3:RT3"/>
    <mergeCell ref="RU3:RV3"/>
    <mergeCell ref="RW3:RX3"/>
    <mergeCell ref="RA3:RB3"/>
    <mergeCell ref="RC3:RD3"/>
    <mergeCell ref="RE3:RF3"/>
    <mergeCell ref="RG3:RH3"/>
    <mergeCell ref="RI3:RJ3"/>
    <mergeCell ref="RK3:RL3"/>
    <mergeCell ref="QO3:QP3"/>
    <mergeCell ref="QQ3:QR3"/>
    <mergeCell ref="QS3:QT3"/>
    <mergeCell ref="QU3:QV3"/>
    <mergeCell ref="QW3:QX3"/>
    <mergeCell ref="QY3:QZ3"/>
    <mergeCell ref="QC3:QD3"/>
    <mergeCell ref="QE3:QF3"/>
    <mergeCell ref="QG3:QH3"/>
    <mergeCell ref="QI3:QJ3"/>
    <mergeCell ref="QK3:QL3"/>
    <mergeCell ref="QM3:QN3"/>
    <mergeCell ref="PQ3:PR3"/>
    <mergeCell ref="PS3:PT3"/>
    <mergeCell ref="PU3:PV3"/>
    <mergeCell ref="PW3:PX3"/>
    <mergeCell ref="PY3:PZ3"/>
    <mergeCell ref="QA3:QB3"/>
    <mergeCell ref="PE3:PF3"/>
    <mergeCell ref="PG3:PH3"/>
    <mergeCell ref="PI3:PJ3"/>
    <mergeCell ref="PK3:PL3"/>
    <mergeCell ref="PM3:PN3"/>
    <mergeCell ref="PO3:PP3"/>
    <mergeCell ref="UG3:UH3"/>
    <mergeCell ref="UI3:UJ3"/>
    <mergeCell ref="UK3:UL3"/>
    <mergeCell ref="UM3:UN3"/>
    <mergeCell ref="UO3:UP3"/>
    <mergeCell ref="UQ3:UR3"/>
    <mergeCell ref="TU3:TV3"/>
    <mergeCell ref="TW3:TX3"/>
    <mergeCell ref="TY3:TZ3"/>
    <mergeCell ref="UA3:UB3"/>
    <mergeCell ref="UC3:UD3"/>
    <mergeCell ref="UE3:UF3"/>
    <mergeCell ref="TI3:TJ3"/>
    <mergeCell ref="TK3:TL3"/>
    <mergeCell ref="TM3:TN3"/>
    <mergeCell ref="TO3:TP3"/>
    <mergeCell ref="TQ3:TR3"/>
    <mergeCell ref="TS3:TT3"/>
    <mergeCell ref="SW3:SX3"/>
    <mergeCell ref="SY3:SZ3"/>
    <mergeCell ref="TA3:TB3"/>
    <mergeCell ref="TC3:TD3"/>
    <mergeCell ref="TE3:TF3"/>
    <mergeCell ref="TG3:TH3"/>
    <mergeCell ref="SK3:SL3"/>
    <mergeCell ref="SM3:SN3"/>
    <mergeCell ref="SO3:SP3"/>
    <mergeCell ref="SQ3:SR3"/>
    <mergeCell ref="SS3:ST3"/>
    <mergeCell ref="SU3:SV3"/>
    <mergeCell ref="RY3:RZ3"/>
    <mergeCell ref="SA3:SB3"/>
    <mergeCell ref="SC3:SD3"/>
    <mergeCell ref="SE3:SF3"/>
    <mergeCell ref="SG3:SH3"/>
    <mergeCell ref="SI3:SJ3"/>
    <mergeCell ref="XA3:XB3"/>
    <mergeCell ref="XC3:XD3"/>
    <mergeCell ref="XE3:XF3"/>
    <mergeCell ref="XG3:XH3"/>
    <mergeCell ref="XI3:XJ3"/>
    <mergeCell ref="XK3:XL3"/>
    <mergeCell ref="WO3:WP3"/>
    <mergeCell ref="WQ3:WR3"/>
    <mergeCell ref="WS3:WT3"/>
    <mergeCell ref="WU3:WV3"/>
    <mergeCell ref="WW3:WX3"/>
    <mergeCell ref="WY3:WZ3"/>
    <mergeCell ref="WC3:WD3"/>
    <mergeCell ref="WE3:WF3"/>
    <mergeCell ref="WG3:WH3"/>
    <mergeCell ref="WI3:WJ3"/>
    <mergeCell ref="WK3:WL3"/>
    <mergeCell ref="WM3:WN3"/>
    <mergeCell ref="VQ3:VR3"/>
    <mergeCell ref="VS3:VT3"/>
    <mergeCell ref="VU3:VV3"/>
    <mergeCell ref="VW3:VX3"/>
    <mergeCell ref="VY3:VZ3"/>
    <mergeCell ref="WA3:WB3"/>
    <mergeCell ref="VE3:VF3"/>
    <mergeCell ref="VG3:VH3"/>
    <mergeCell ref="VI3:VJ3"/>
    <mergeCell ref="VK3:VL3"/>
    <mergeCell ref="VM3:VN3"/>
    <mergeCell ref="VO3:VP3"/>
    <mergeCell ref="US3:UT3"/>
    <mergeCell ref="UU3:UV3"/>
    <mergeCell ref="UW3:UX3"/>
    <mergeCell ref="UY3:UZ3"/>
    <mergeCell ref="VA3:VB3"/>
    <mergeCell ref="VC3:VD3"/>
    <mergeCell ref="ZU3:ZV3"/>
    <mergeCell ref="ZW3:ZX3"/>
    <mergeCell ref="ZY3:ZZ3"/>
    <mergeCell ref="AAA3:AAB3"/>
    <mergeCell ref="AAC3:AAD3"/>
    <mergeCell ref="AAE3:AAF3"/>
    <mergeCell ref="ZI3:ZJ3"/>
    <mergeCell ref="ZK3:ZL3"/>
    <mergeCell ref="ZM3:ZN3"/>
    <mergeCell ref="ZO3:ZP3"/>
    <mergeCell ref="ZQ3:ZR3"/>
    <mergeCell ref="ZS3:ZT3"/>
    <mergeCell ref="YW3:YX3"/>
    <mergeCell ref="YY3:YZ3"/>
    <mergeCell ref="ZA3:ZB3"/>
    <mergeCell ref="ZC3:ZD3"/>
    <mergeCell ref="ZE3:ZF3"/>
    <mergeCell ref="ZG3:ZH3"/>
    <mergeCell ref="YK3:YL3"/>
    <mergeCell ref="YM3:YN3"/>
    <mergeCell ref="YO3:YP3"/>
    <mergeCell ref="YQ3:YR3"/>
    <mergeCell ref="YS3:YT3"/>
    <mergeCell ref="YU3:YV3"/>
    <mergeCell ref="XY3:XZ3"/>
    <mergeCell ref="YA3:YB3"/>
    <mergeCell ref="YC3:YD3"/>
    <mergeCell ref="YE3:YF3"/>
    <mergeCell ref="YG3:YH3"/>
    <mergeCell ref="YI3:YJ3"/>
    <mergeCell ref="XM3:XN3"/>
    <mergeCell ref="XO3:XP3"/>
    <mergeCell ref="XQ3:XR3"/>
    <mergeCell ref="XS3:XT3"/>
    <mergeCell ref="XU3:XV3"/>
    <mergeCell ref="XW3:XX3"/>
    <mergeCell ref="ACO3:ACP3"/>
    <mergeCell ref="ACQ3:ACR3"/>
    <mergeCell ref="ACS3:ACT3"/>
    <mergeCell ref="ACU3:ACV3"/>
    <mergeCell ref="ACW3:ACX3"/>
    <mergeCell ref="ACY3:ACZ3"/>
    <mergeCell ref="ACC3:ACD3"/>
    <mergeCell ref="ACE3:ACF3"/>
    <mergeCell ref="ACG3:ACH3"/>
    <mergeCell ref="ACI3:ACJ3"/>
    <mergeCell ref="ACK3:ACL3"/>
    <mergeCell ref="ACM3:ACN3"/>
    <mergeCell ref="ABQ3:ABR3"/>
    <mergeCell ref="ABS3:ABT3"/>
    <mergeCell ref="ABU3:ABV3"/>
    <mergeCell ref="ABW3:ABX3"/>
    <mergeCell ref="ABY3:ABZ3"/>
    <mergeCell ref="ACA3:ACB3"/>
    <mergeCell ref="ABE3:ABF3"/>
    <mergeCell ref="ABG3:ABH3"/>
    <mergeCell ref="ABI3:ABJ3"/>
    <mergeCell ref="ABK3:ABL3"/>
    <mergeCell ref="ABM3:ABN3"/>
    <mergeCell ref="ABO3:ABP3"/>
    <mergeCell ref="AAS3:AAT3"/>
    <mergeCell ref="AAU3:AAV3"/>
    <mergeCell ref="AAW3:AAX3"/>
    <mergeCell ref="AAY3:AAZ3"/>
    <mergeCell ref="ABA3:ABB3"/>
    <mergeCell ref="ABC3:ABD3"/>
    <mergeCell ref="AAG3:AAH3"/>
    <mergeCell ref="AAI3:AAJ3"/>
    <mergeCell ref="AAK3:AAL3"/>
    <mergeCell ref="AAM3:AAN3"/>
    <mergeCell ref="AAO3:AAP3"/>
    <mergeCell ref="AAQ3:AAR3"/>
    <mergeCell ref="AFI3:AFJ3"/>
    <mergeCell ref="AFK3:AFL3"/>
    <mergeCell ref="AFM3:AFN3"/>
    <mergeCell ref="AFO3:AFP3"/>
    <mergeCell ref="AFQ3:AFR3"/>
    <mergeCell ref="AFS3:AFT3"/>
    <mergeCell ref="AEW3:AEX3"/>
    <mergeCell ref="AEY3:AEZ3"/>
    <mergeCell ref="AFA3:AFB3"/>
    <mergeCell ref="AFC3:AFD3"/>
    <mergeCell ref="AFE3:AFF3"/>
    <mergeCell ref="AFG3:AFH3"/>
    <mergeCell ref="AEK3:AEL3"/>
    <mergeCell ref="AEM3:AEN3"/>
    <mergeCell ref="AEO3:AEP3"/>
    <mergeCell ref="AEQ3:AER3"/>
    <mergeCell ref="AES3:AET3"/>
    <mergeCell ref="AEU3:AEV3"/>
    <mergeCell ref="ADY3:ADZ3"/>
    <mergeCell ref="AEA3:AEB3"/>
    <mergeCell ref="AEC3:AED3"/>
    <mergeCell ref="AEE3:AEF3"/>
    <mergeCell ref="AEG3:AEH3"/>
    <mergeCell ref="AEI3:AEJ3"/>
    <mergeCell ref="ADM3:ADN3"/>
    <mergeCell ref="ADO3:ADP3"/>
    <mergeCell ref="ADQ3:ADR3"/>
    <mergeCell ref="ADS3:ADT3"/>
    <mergeCell ref="ADU3:ADV3"/>
    <mergeCell ref="ADW3:ADX3"/>
    <mergeCell ref="ADA3:ADB3"/>
    <mergeCell ref="ADC3:ADD3"/>
    <mergeCell ref="ADE3:ADF3"/>
    <mergeCell ref="ADG3:ADH3"/>
    <mergeCell ref="ADI3:ADJ3"/>
    <mergeCell ref="ADK3:ADL3"/>
    <mergeCell ref="AIC3:AID3"/>
    <mergeCell ref="AIE3:AIF3"/>
    <mergeCell ref="AIG3:AIH3"/>
    <mergeCell ref="AII3:AIJ3"/>
    <mergeCell ref="AIK3:AIL3"/>
    <mergeCell ref="AIM3:AIN3"/>
    <mergeCell ref="AHQ3:AHR3"/>
    <mergeCell ref="AHS3:AHT3"/>
    <mergeCell ref="AHU3:AHV3"/>
    <mergeCell ref="AHW3:AHX3"/>
    <mergeCell ref="AHY3:AHZ3"/>
    <mergeCell ref="AIA3:AIB3"/>
    <mergeCell ref="AHE3:AHF3"/>
    <mergeCell ref="AHG3:AHH3"/>
    <mergeCell ref="AHI3:AHJ3"/>
    <mergeCell ref="AHK3:AHL3"/>
    <mergeCell ref="AHM3:AHN3"/>
    <mergeCell ref="AHO3:AHP3"/>
    <mergeCell ref="AGS3:AGT3"/>
    <mergeCell ref="AGU3:AGV3"/>
    <mergeCell ref="AGW3:AGX3"/>
    <mergeCell ref="AGY3:AGZ3"/>
    <mergeCell ref="AHA3:AHB3"/>
    <mergeCell ref="AHC3:AHD3"/>
    <mergeCell ref="AGG3:AGH3"/>
    <mergeCell ref="AGI3:AGJ3"/>
    <mergeCell ref="AGK3:AGL3"/>
    <mergeCell ref="AGM3:AGN3"/>
    <mergeCell ref="AGO3:AGP3"/>
    <mergeCell ref="AGQ3:AGR3"/>
    <mergeCell ref="AFU3:AFV3"/>
    <mergeCell ref="AFW3:AFX3"/>
    <mergeCell ref="AFY3:AFZ3"/>
    <mergeCell ref="AGA3:AGB3"/>
    <mergeCell ref="AGC3:AGD3"/>
    <mergeCell ref="AGE3:AGF3"/>
    <mergeCell ref="AKW3:AKX3"/>
    <mergeCell ref="AKY3:AKZ3"/>
    <mergeCell ref="ALA3:ALB3"/>
    <mergeCell ref="ALC3:ALD3"/>
    <mergeCell ref="ALE3:ALF3"/>
    <mergeCell ref="ALG3:ALH3"/>
    <mergeCell ref="AKK3:AKL3"/>
    <mergeCell ref="AKM3:AKN3"/>
    <mergeCell ref="AKO3:AKP3"/>
    <mergeCell ref="AKQ3:AKR3"/>
    <mergeCell ref="AKS3:AKT3"/>
    <mergeCell ref="AKU3:AKV3"/>
    <mergeCell ref="AJY3:AJZ3"/>
    <mergeCell ref="AKA3:AKB3"/>
    <mergeCell ref="AKC3:AKD3"/>
    <mergeCell ref="AKE3:AKF3"/>
    <mergeCell ref="AKG3:AKH3"/>
    <mergeCell ref="AKI3:AKJ3"/>
    <mergeCell ref="AJM3:AJN3"/>
    <mergeCell ref="AJO3:AJP3"/>
    <mergeCell ref="AJQ3:AJR3"/>
    <mergeCell ref="AJS3:AJT3"/>
    <mergeCell ref="AJU3:AJV3"/>
    <mergeCell ref="AJW3:AJX3"/>
    <mergeCell ref="AJA3:AJB3"/>
    <mergeCell ref="AJC3:AJD3"/>
    <mergeCell ref="AJE3:AJF3"/>
    <mergeCell ref="AJG3:AJH3"/>
    <mergeCell ref="AJI3:AJJ3"/>
    <mergeCell ref="AJK3:AJL3"/>
    <mergeCell ref="AIO3:AIP3"/>
    <mergeCell ref="AIQ3:AIR3"/>
    <mergeCell ref="AIS3:AIT3"/>
    <mergeCell ref="AIU3:AIV3"/>
    <mergeCell ref="AIW3:AIX3"/>
    <mergeCell ref="AIY3:AIZ3"/>
    <mergeCell ref="ANQ3:ANR3"/>
    <mergeCell ref="ANS3:ANT3"/>
    <mergeCell ref="ANU3:ANV3"/>
    <mergeCell ref="ANW3:ANX3"/>
    <mergeCell ref="ANY3:ANZ3"/>
    <mergeCell ref="AOA3:AOB3"/>
    <mergeCell ref="ANE3:ANF3"/>
    <mergeCell ref="ANG3:ANH3"/>
    <mergeCell ref="ANI3:ANJ3"/>
    <mergeCell ref="ANK3:ANL3"/>
    <mergeCell ref="ANM3:ANN3"/>
    <mergeCell ref="ANO3:ANP3"/>
    <mergeCell ref="AMS3:AMT3"/>
    <mergeCell ref="AMU3:AMV3"/>
    <mergeCell ref="AMW3:AMX3"/>
    <mergeCell ref="AMY3:AMZ3"/>
    <mergeCell ref="ANA3:ANB3"/>
    <mergeCell ref="ANC3:AND3"/>
    <mergeCell ref="AMG3:AMH3"/>
    <mergeCell ref="AMI3:AMJ3"/>
    <mergeCell ref="AMK3:AML3"/>
    <mergeCell ref="AMM3:AMN3"/>
    <mergeCell ref="AMO3:AMP3"/>
    <mergeCell ref="AMQ3:AMR3"/>
    <mergeCell ref="ALU3:ALV3"/>
    <mergeCell ref="ALW3:ALX3"/>
    <mergeCell ref="ALY3:ALZ3"/>
    <mergeCell ref="AMA3:AMB3"/>
    <mergeCell ref="AMC3:AMD3"/>
    <mergeCell ref="AME3:AMF3"/>
    <mergeCell ref="ALI3:ALJ3"/>
    <mergeCell ref="ALK3:ALL3"/>
    <mergeCell ref="ALM3:ALN3"/>
    <mergeCell ref="ALO3:ALP3"/>
    <mergeCell ref="ALQ3:ALR3"/>
    <mergeCell ref="ALS3:ALT3"/>
    <mergeCell ref="AQK3:AQL3"/>
    <mergeCell ref="AQM3:AQN3"/>
    <mergeCell ref="AQO3:AQP3"/>
    <mergeCell ref="AQQ3:AQR3"/>
    <mergeCell ref="AQS3:AQT3"/>
    <mergeCell ref="AQU3:AQV3"/>
    <mergeCell ref="APY3:APZ3"/>
    <mergeCell ref="AQA3:AQB3"/>
    <mergeCell ref="AQC3:AQD3"/>
    <mergeCell ref="AQE3:AQF3"/>
    <mergeCell ref="AQG3:AQH3"/>
    <mergeCell ref="AQI3:AQJ3"/>
    <mergeCell ref="APM3:APN3"/>
    <mergeCell ref="APO3:APP3"/>
    <mergeCell ref="APQ3:APR3"/>
    <mergeCell ref="APS3:APT3"/>
    <mergeCell ref="APU3:APV3"/>
    <mergeCell ref="APW3:APX3"/>
    <mergeCell ref="APA3:APB3"/>
    <mergeCell ref="APC3:APD3"/>
    <mergeCell ref="APE3:APF3"/>
    <mergeCell ref="APG3:APH3"/>
    <mergeCell ref="API3:APJ3"/>
    <mergeCell ref="APK3:APL3"/>
    <mergeCell ref="AOO3:AOP3"/>
    <mergeCell ref="AOQ3:AOR3"/>
    <mergeCell ref="AOS3:AOT3"/>
    <mergeCell ref="AOU3:AOV3"/>
    <mergeCell ref="AOW3:AOX3"/>
    <mergeCell ref="AOY3:AOZ3"/>
    <mergeCell ref="AOC3:AOD3"/>
    <mergeCell ref="AOE3:AOF3"/>
    <mergeCell ref="AOG3:AOH3"/>
    <mergeCell ref="AOI3:AOJ3"/>
    <mergeCell ref="AOK3:AOL3"/>
    <mergeCell ref="AOM3:AON3"/>
    <mergeCell ref="ATE3:ATF3"/>
    <mergeCell ref="ATG3:ATH3"/>
    <mergeCell ref="ATI3:ATJ3"/>
    <mergeCell ref="ATK3:ATL3"/>
    <mergeCell ref="ATM3:ATN3"/>
    <mergeCell ref="ATO3:ATP3"/>
    <mergeCell ref="ASS3:AST3"/>
    <mergeCell ref="ASU3:ASV3"/>
    <mergeCell ref="ASW3:ASX3"/>
    <mergeCell ref="ASY3:ASZ3"/>
    <mergeCell ref="ATA3:ATB3"/>
    <mergeCell ref="ATC3:ATD3"/>
    <mergeCell ref="ASG3:ASH3"/>
    <mergeCell ref="ASI3:ASJ3"/>
    <mergeCell ref="ASK3:ASL3"/>
    <mergeCell ref="ASM3:ASN3"/>
    <mergeCell ref="ASO3:ASP3"/>
    <mergeCell ref="ASQ3:ASR3"/>
    <mergeCell ref="ARU3:ARV3"/>
    <mergeCell ref="ARW3:ARX3"/>
    <mergeCell ref="ARY3:ARZ3"/>
    <mergeCell ref="ASA3:ASB3"/>
    <mergeCell ref="ASC3:ASD3"/>
    <mergeCell ref="ASE3:ASF3"/>
    <mergeCell ref="ARI3:ARJ3"/>
    <mergeCell ref="ARK3:ARL3"/>
    <mergeCell ref="ARM3:ARN3"/>
    <mergeCell ref="ARO3:ARP3"/>
    <mergeCell ref="ARQ3:ARR3"/>
    <mergeCell ref="ARS3:ART3"/>
    <mergeCell ref="AQW3:AQX3"/>
    <mergeCell ref="AQY3:AQZ3"/>
    <mergeCell ref="ARA3:ARB3"/>
    <mergeCell ref="ARC3:ARD3"/>
    <mergeCell ref="ARE3:ARF3"/>
    <mergeCell ref="ARG3:ARH3"/>
    <mergeCell ref="AVY3:AVZ3"/>
    <mergeCell ref="AWA3:AWB3"/>
    <mergeCell ref="AWC3:AWD3"/>
    <mergeCell ref="AWE3:AWF3"/>
    <mergeCell ref="AWG3:AWH3"/>
    <mergeCell ref="AWI3:AWJ3"/>
    <mergeCell ref="AVM3:AVN3"/>
    <mergeCell ref="AVO3:AVP3"/>
    <mergeCell ref="AVQ3:AVR3"/>
    <mergeCell ref="AVS3:AVT3"/>
    <mergeCell ref="AVU3:AVV3"/>
    <mergeCell ref="AVW3:AVX3"/>
    <mergeCell ref="AVA3:AVB3"/>
    <mergeCell ref="AVC3:AVD3"/>
    <mergeCell ref="AVE3:AVF3"/>
    <mergeCell ref="AVG3:AVH3"/>
    <mergeCell ref="AVI3:AVJ3"/>
    <mergeCell ref="AVK3:AVL3"/>
    <mergeCell ref="AUO3:AUP3"/>
    <mergeCell ref="AUQ3:AUR3"/>
    <mergeCell ref="AUS3:AUT3"/>
    <mergeCell ref="AUU3:AUV3"/>
    <mergeCell ref="AUW3:AUX3"/>
    <mergeCell ref="AUY3:AUZ3"/>
    <mergeCell ref="AUC3:AUD3"/>
    <mergeCell ref="AUE3:AUF3"/>
    <mergeCell ref="AUG3:AUH3"/>
    <mergeCell ref="AUI3:AUJ3"/>
    <mergeCell ref="AUK3:AUL3"/>
    <mergeCell ref="AUM3:AUN3"/>
    <mergeCell ref="ATQ3:ATR3"/>
    <mergeCell ref="ATS3:ATT3"/>
    <mergeCell ref="ATU3:ATV3"/>
    <mergeCell ref="ATW3:ATX3"/>
    <mergeCell ref="ATY3:ATZ3"/>
    <mergeCell ref="AUA3:AUB3"/>
    <mergeCell ref="AYS3:AYT3"/>
    <mergeCell ref="AYU3:AYV3"/>
    <mergeCell ref="AYW3:AYX3"/>
    <mergeCell ref="AYY3:AYZ3"/>
    <mergeCell ref="AZA3:AZB3"/>
    <mergeCell ref="AZC3:AZD3"/>
    <mergeCell ref="AYG3:AYH3"/>
    <mergeCell ref="AYI3:AYJ3"/>
    <mergeCell ref="AYK3:AYL3"/>
    <mergeCell ref="AYM3:AYN3"/>
    <mergeCell ref="AYO3:AYP3"/>
    <mergeCell ref="AYQ3:AYR3"/>
    <mergeCell ref="AXU3:AXV3"/>
    <mergeCell ref="AXW3:AXX3"/>
    <mergeCell ref="AXY3:AXZ3"/>
    <mergeCell ref="AYA3:AYB3"/>
    <mergeCell ref="AYC3:AYD3"/>
    <mergeCell ref="AYE3:AYF3"/>
    <mergeCell ref="AXI3:AXJ3"/>
    <mergeCell ref="AXK3:AXL3"/>
    <mergeCell ref="AXM3:AXN3"/>
    <mergeCell ref="AXO3:AXP3"/>
    <mergeCell ref="AXQ3:AXR3"/>
    <mergeCell ref="AXS3:AXT3"/>
    <mergeCell ref="AWW3:AWX3"/>
    <mergeCell ref="AWY3:AWZ3"/>
    <mergeCell ref="AXA3:AXB3"/>
    <mergeCell ref="AXC3:AXD3"/>
    <mergeCell ref="AXE3:AXF3"/>
    <mergeCell ref="AXG3:AXH3"/>
    <mergeCell ref="AWK3:AWL3"/>
    <mergeCell ref="AWM3:AWN3"/>
    <mergeCell ref="AWO3:AWP3"/>
    <mergeCell ref="AWQ3:AWR3"/>
    <mergeCell ref="AWS3:AWT3"/>
    <mergeCell ref="AWU3:AWV3"/>
    <mergeCell ref="BBM3:BBN3"/>
    <mergeCell ref="BBO3:BBP3"/>
    <mergeCell ref="BBQ3:BBR3"/>
    <mergeCell ref="BBS3:BBT3"/>
    <mergeCell ref="BBU3:BBV3"/>
    <mergeCell ref="BBW3:BBX3"/>
    <mergeCell ref="BBA3:BBB3"/>
    <mergeCell ref="BBC3:BBD3"/>
    <mergeCell ref="BBE3:BBF3"/>
    <mergeCell ref="BBG3:BBH3"/>
    <mergeCell ref="BBI3:BBJ3"/>
    <mergeCell ref="BBK3:BBL3"/>
    <mergeCell ref="BAO3:BAP3"/>
    <mergeCell ref="BAQ3:BAR3"/>
    <mergeCell ref="BAS3:BAT3"/>
    <mergeCell ref="BAU3:BAV3"/>
    <mergeCell ref="BAW3:BAX3"/>
    <mergeCell ref="BAY3:BAZ3"/>
    <mergeCell ref="BAC3:BAD3"/>
    <mergeCell ref="BAE3:BAF3"/>
    <mergeCell ref="BAG3:BAH3"/>
    <mergeCell ref="BAI3:BAJ3"/>
    <mergeCell ref="BAK3:BAL3"/>
    <mergeCell ref="BAM3:BAN3"/>
    <mergeCell ref="AZQ3:AZR3"/>
    <mergeCell ref="AZS3:AZT3"/>
    <mergeCell ref="AZU3:AZV3"/>
    <mergeCell ref="AZW3:AZX3"/>
    <mergeCell ref="AZY3:AZZ3"/>
    <mergeCell ref="BAA3:BAB3"/>
    <mergeCell ref="AZE3:AZF3"/>
    <mergeCell ref="AZG3:AZH3"/>
    <mergeCell ref="AZI3:AZJ3"/>
    <mergeCell ref="AZK3:AZL3"/>
    <mergeCell ref="AZM3:AZN3"/>
    <mergeCell ref="AZO3:AZP3"/>
    <mergeCell ref="BEG3:BEH3"/>
    <mergeCell ref="BEI3:BEJ3"/>
    <mergeCell ref="BEK3:BEL3"/>
    <mergeCell ref="BEM3:BEN3"/>
    <mergeCell ref="BEO3:BEP3"/>
    <mergeCell ref="BEQ3:BER3"/>
    <mergeCell ref="BDU3:BDV3"/>
    <mergeCell ref="BDW3:BDX3"/>
    <mergeCell ref="BDY3:BDZ3"/>
    <mergeCell ref="BEA3:BEB3"/>
    <mergeCell ref="BEC3:BED3"/>
    <mergeCell ref="BEE3:BEF3"/>
    <mergeCell ref="BDI3:BDJ3"/>
    <mergeCell ref="BDK3:BDL3"/>
    <mergeCell ref="BDM3:BDN3"/>
    <mergeCell ref="BDO3:BDP3"/>
    <mergeCell ref="BDQ3:BDR3"/>
    <mergeCell ref="BDS3:BDT3"/>
    <mergeCell ref="BCW3:BCX3"/>
    <mergeCell ref="BCY3:BCZ3"/>
    <mergeCell ref="BDA3:BDB3"/>
    <mergeCell ref="BDC3:BDD3"/>
    <mergeCell ref="BDE3:BDF3"/>
    <mergeCell ref="BDG3:BDH3"/>
    <mergeCell ref="BCK3:BCL3"/>
    <mergeCell ref="BCM3:BCN3"/>
    <mergeCell ref="BCO3:BCP3"/>
    <mergeCell ref="BCQ3:BCR3"/>
    <mergeCell ref="BCS3:BCT3"/>
    <mergeCell ref="BCU3:BCV3"/>
    <mergeCell ref="BBY3:BBZ3"/>
    <mergeCell ref="BCA3:BCB3"/>
    <mergeCell ref="BCC3:BCD3"/>
    <mergeCell ref="BCE3:BCF3"/>
    <mergeCell ref="BCG3:BCH3"/>
    <mergeCell ref="BCI3:BCJ3"/>
    <mergeCell ref="BHA3:BHB3"/>
    <mergeCell ref="BHC3:BHD3"/>
    <mergeCell ref="BHE3:BHF3"/>
    <mergeCell ref="BHG3:BHH3"/>
    <mergeCell ref="BHI3:BHJ3"/>
    <mergeCell ref="BHK3:BHL3"/>
    <mergeCell ref="BGO3:BGP3"/>
    <mergeCell ref="BGQ3:BGR3"/>
    <mergeCell ref="BGS3:BGT3"/>
    <mergeCell ref="BGU3:BGV3"/>
    <mergeCell ref="BGW3:BGX3"/>
    <mergeCell ref="BGY3:BGZ3"/>
    <mergeCell ref="BGC3:BGD3"/>
    <mergeCell ref="BGE3:BGF3"/>
    <mergeCell ref="BGG3:BGH3"/>
    <mergeCell ref="BGI3:BGJ3"/>
    <mergeCell ref="BGK3:BGL3"/>
    <mergeCell ref="BGM3:BGN3"/>
    <mergeCell ref="BFQ3:BFR3"/>
    <mergeCell ref="BFS3:BFT3"/>
    <mergeCell ref="BFU3:BFV3"/>
    <mergeCell ref="BFW3:BFX3"/>
    <mergeCell ref="BFY3:BFZ3"/>
    <mergeCell ref="BGA3:BGB3"/>
    <mergeCell ref="BFE3:BFF3"/>
    <mergeCell ref="BFG3:BFH3"/>
    <mergeCell ref="BFI3:BFJ3"/>
    <mergeCell ref="BFK3:BFL3"/>
    <mergeCell ref="BFM3:BFN3"/>
    <mergeCell ref="BFO3:BFP3"/>
    <mergeCell ref="BES3:BET3"/>
    <mergeCell ref="BEU3:BEV3"/>
    <mergeCell ref="BEW3:BEX3"/>
    <mergeCell ref="BEY3:BEZ3"/>
    <mergeCell ref="BFA3:BFB3"/>
    <mergeCell ref="BFC3:BFD3"/>
    <mergeCell ref="BJU3:BJV3"/>
    <mergeCell ref="BJW3:BJX3"/>
    <mergeCell ref="BJY3:BJZ3"/>
    <mergeCell ref="BKA3:BKB3"/>
    <mergeCell ref="BKC3:BKD3"/>
    <mergeCell ref="BKE3:BKF3"/>
    <mergeCell ref="BJI3:BJJ3"/>
    <mergeCell ref="BJK3:BJL3"/>
    <mergeCell ref="BJM3:BJN3"/>
    <mergeCell ref="BJO3:BJP3"/>
    <mergeCell ref="BJQ3:BJR3"/>
    <mergeCell ref="BJS3:BJT3"/>
    <mergeCell ref="BIW3:BIX3"/>
    <mergeCell ref="BIY3:BIZ3"/>
    <mergeCell ref="BJA3:BJB3"/>
    <mergeCell ref="BJC3:BJD3"/>
    <mergeCell ref="BJE3:BJF3"/>
    <mergeCell ref="BJG3:BJH3"/>
    <mergeCell ref="BIK3:BIL3"/>
    <mergeCell ref="BIM3:BIN3"/>
    <mergeCell ref="BIO3:BIP3"/>
    <mergeCell ref="BIQ3:BIR3"/>
    <mergeCell ref="BIS3:BIT3"/>
    <mergeCell ref="BIU3:BIV3"/>
    <mergeCell ref="BHY3:BHZ3"/>
    <mergeCell ref="BIA3:BIB3"/>
    <mergeCell ref="BIC3:BID3"/>
    <mergeCell ref="BIE3:BIF3"/>
    <mergeCell ref="BIG3:BIH3"/>
    <mergeCell ref="BII3:BIJ3"/>
    <mergeCell ref="BHM3:BHN3"/>
    <mergeCell ref="BHO3:BHP3"/>
    <mergeCell ref="BHQ3:BHR3"/>
    <mergeCell ref="BHS3:BHT3"/>
    <mergeCell ref="BHU3:BHV3"/>
    <mergeCell ref="BHW3:BHX3"/>
    <mergeCell ref="BMO3:BMP3"/>
    <mergeCell ref="BMQ3:BMR3"/>
    <mergeCell ref="BMS3:BMT3"/>
    <mergeCell ref="BMU3:BMV3"/>
    <mergeCell ref="BMW3:BMX3"/>
    <mergeCell ref="BMY3:BMZ3"/>
    <mergeCell ref="BMC3:BMD3"/>
    <mergeCell ref="BME3:BMF3"/>
    <mergeCell ref="BMG3:BMH3"/>
    <mergeCell ref="BMI3:BMJ3"/>
    <mergeCell ref="BMK3:BML3"/>
    <mergeCell ref="BMM3:BMN3"/>
    <mergeCell ref="BLQ3:BLR3"/>
    <mergeCell ref="BLS3:BLT3"/>
    <mergeCell ref="BLU3:BLV3"/>
    <mergeCell ref="BLW3:BLX3"/>
    <mergeCell ref="BLY3:BLZ3"/>
    <mergeCell ref="BMA3:BMB3"/>
    <mergeCell ref="BLE3:BLF3"/>
    <mergeCell ref="BLG3:BLH3"/>
    <mergeCell ref="BLI3:BLJ3"/>
    <mergeCell ref="BLK3:BLL3"/>
    <mergeCell ref="BLM3:BLN3"/>
    <mergeCell ref="BLO3:BLP3"/>
    <mergeCell ref="BKS3:BKT3"/>
    <mergeCell ref="BKU3:BKV3"/>
    <mergeCell ref="BKW3:BKX3"/>
    <mergeCell ref="BKY3:BKZ3"/>
    <mergeCell ref="BLA3:BLB3"/>
    <mergeCell ref="BLC3:BLD3"/>
    <mergeCell ref="BKG3:BKH3"/>
    <mergeCell ref="BKI3:BKJ3"/>
    <mergeCell ref="BKK3:BKL3"/>
    <mergeCell ref="BKM3:BKN3"/>
    <mergeCell ref="BKO3:BKP3"/>
    <mergeCell ref="BKQ3:BKR3"/>
    <mergeCell ref="BPI3:BPJ3"/>
    <mergeCell ref="BPK3:BPL3"/>
    <mergeCell ref="BPM3:BPN3"/>
    <mergeCell ref="BPO3:BPP3"/>
    <mergeCell ref="BPQ3:BPR3"/>
    <mergeCell ref="BPS3:BPT3"/>
    <mergeCell ref="BOW3:BOX3"/>
    <mergeCell ref="BOY3:BOZ3"/>
    <mergeCell ref="BPA3:BPB3"/>
    <mergeCell ref="BPC3:BPD3"/>
    <mergeCell ref="BPE3:BPF3"/>
    <mergeCell ref="BPG3:BPH3"/>
    <mergeCell ref="BOK3:BOL3"/>
    <mergeCell ref="BOM3:BON3"/>
    <mergeCell ref="BOO3:BOP3"/>
    <mergeCell ref="BOQ3:BOR3"/>
    <mergeCell ref="BOS3:BOT3"/>
    <mergeCell ref="BOU3:BOV3"/>
    <mergeCell ref="BNY3:BNZ3"/>
    <mergeCell ref="BOA3:BOB3"/>
    <mergeCell ref="BOC3:BOD3"/>
    <mergeCell ref="BOE3:BOF3"/>
    <mergeCell ref="BOG3:BOH3"/>
    <mergeCell ref="BOI3:BOJ3"/>
    <mergeCell ref="BNM3:BNN3"/>
    <mergeCell ref="BNO3:BNP3"/>
    <mergeCell ref="BNQ3:BNR3"/>
    <mergeCell ref="BNS3:BNT3"/>
    <mergeCell ref="BNU3:BNV3"/>
    <mergeCell ref="BNW3:BNX3"/>
    <mergeCell ref="BNA3:BNB3"/>
    <mergeCell ref="BNC3:BND3"/>
    <mergeCell ref="BNE3:BNF3"/>
    <mergeCell ref="BNG3:BNH3"/>
    <mergeCell ref="BNI3:BNJ3"/>
    <mergeCell ref="BNK3:BNL3"/>
    <mergeCell ref="BSC3:BSD3"/>
    <mergeCell ref="BSE3:BSF3"/>
    <mergeCell ref="BSG3:BSH3"/>
    <mergeCell ref="BSI3:BSJ3"/>
    <mergeCell ref="BSK3:BSL3"/>
    <mergeCell ref="BSM3:BSN3"/>
    <mergeCell ref="BRQ3:BRR3"/>
    <mergeCell ref="BRS3:BRT3"/>
    <mergeCell ref="BRU3:BRV3"/>
    <mergeCell ref="BRW3:BRX3"/>
    <mergeCell ref="BRY3:BRZ3"/>
    <mergeCell ref="BSA3:BSB3"/>
    <mergeCell ref="BRE3:BRF3"/>
    <mergeCell ref="BRG3:BRH3"/>
    <mergeCell ref="BRI3:BRJ3"/>
    <mergeCell ref="BRK3:BRL3"/>
    <mergeCell ref="BRM3:BRN3"/>
    <mergeCell ref="BRO3:BRP3"/>
    <mergeCell ref="BQS3:BQT3"/>
    <mergeCell ref="BQU3:BQV3"/>
    <mergeCell ref="BQW3:BQX3"/>
    <mergeCell ref="BQY3:BQZ3"/>
    <mergeCell ref="BRA3:BRB3"/>
    <mergeCell ref="BRC3:BRD3"/>
    <mergeCell ref="BQG3:BQH3"/>
    <mergeCell ref="BQI3:BQJ3"/>
    <mergeCell ref="BQK3:BQL3"/>
    <mergeCell ref="BQM3:BQN3"/>
    <mergeCell ref="BQO3:BQP3"/>
    <mergeCell ref="BQQ3:BQR3"/>
    <mergeCell ref="BPU3:BPV3"/>
    <mergeCell ref="BPW3:BPX3"/>
    <mergeCell ref="BPY3:BPZ3"/>
    <mergeCell ref="BQA3:BQB3"/>
    <mergeCell ref="BQC3:BQD3"/>
    <mergeCell ref="BQE3:BQF3"/>
    <mergeCell ref="BUW3:BUX3"/>
    <mergeCell ref="BUY3:BUZ3"/>
    <mergeCell ref="BVA3:BVB3"/>
    <mergeCell ref="BVC3:BVD3"/>
    <mergeCell ref="BVE3:BVF3"/>
    <mergeCell ref="BVG3:BVH3"/>
    <mergeCell ref="BUK3:BUL3"/>
    <mergeCell ref="BUM3:BUN3"/>
    <mergeCell ref="BUO3:BUP3"/>
    <mergeCell ref="BUQ3:BUR3"/>
    <mergeCell ref="BUS3:BUT3"/>
    <mergeCell ref="BUU3:BUV3"/>
    <mergeCell ref="BTY3:BTZ3"/>
    <mergeCell ref="BUA3:BUB3"/>
    <mergeCell ref="BUC3:BUD3"/>
    <mergeCell ref="BUE3:BUF3"/>
    <mergeCell ref="BUG3:BUH3"/>
    <mergeCell ref="BUI3:BUJ3"/>
    <mergeCell ref="BTM3:BTN3"/>
    <mergeCell ref="BTO3:BTP3"/>
    <mergeCell ref="BTQ3:BTR3"/>
    <mergeCell ref="BTS3:BTT3"/>
    <mergeCell ref="BTU3:BTV3"/>
    <mergeCell ref="BTW3:BTX3"/>
    <mergeCell ref="BTA3:BTB3"/>
    <mergeCell ref="BTC3:BTD3"/>
    <mergeCell ref="BTE3:BTF3"/>
    <mergeCell ref="BTG3:BTH3"/>
    <mergeCell ref="BTI3:BTJ3"/>
    <mergeCell ref="BTK3:BTL3"/>
    <mergeCell ref="BSO3:BSP3"/>
    <mergeCell ref="BSQ3:BSR3"/>
    <mergeCell ref="BSS3:BST3"/>
    <mergeCell ref="BSU3:BSV3"/>
    <mergeCell ref="BSW3:BSX3"/>
    <mergeCell ref="BSY3:BSZ3"/>
    <mergeCell ref="BXQ3:BXR3"/>
    <mergeCell ref="BXS3:BXT3"/>
    <mergeCell ref="BXU3:BXV3"/>
    <mergeCell ref="BXW3:BXX3"/>
    <mergeCell ref="BXY3:BXZ3"/>
    <mergeCell ref="BYA3:BYB3"/>
    <mergeCell ref="BXE3:BXF3"/>
    <mergeCell ref="BXG3:BXH3"/>
    <mergeCell ref="BXI3:BXJ3"/>
    <mergeCell ref="BXK3:BXL3"/>
    <mergeCell ref="BXM3:BXN3"/>
    <mergeCell ref="BXO3:BXP3"/>
    <mergeCell ref="BWS3:BWT3"/>
    <mergeCell ref="BWU3:BWV3"/>
    <mergeCell ref="BWW3:BWX3"/>
    <mergeCell ref="BWY3:BWZ3"/>
    <mergeCell ref="BXA3:BXB3"/>
    <mergeCell ref="BXC3:BXD3"/>
    <mergeCell ref="BWG3:BWH3"/>
    <mergeCell ref="BWI3:BWJ3"/>
    <mergeCell ref="BWK3:BWL3"/>
    <mergeCell ref="BWM3:BWN3"/>
    <mergeCell ref="BWO3:BWP3"/>
    <mergeCell ref="BWQ3:BWR3"/>
    <mergeCell ref="BVU3:BVV3"/>
    <mergeCell ref="BVW3:BVX3"/>
    <mergeCell ref="BVY3:BVZ3"/>
    <mergeCell ref="BWA3:BWB3"/>
    <mergeCell ref="BWC3:BWD3"/>
    <mergeCell ref="BWE3:BWF3"/>
    <mergeCell ref="BVI3:BVJ3"/>
    <mergeCell ref="BVK3:BVL3"/>
    <mergeCell ref="BVM3:BVN3"/>
    <mergeCell ref="BVO3:BVP3"/>
    <mergeCell ref="BVQ3:BVR3"/>
    <mergeCell ref="BVS3:BVT3"/>
    <mergeCell ref="CAK3:CAL3"/>
    <mergeCell ref="CAM3:CAN3"/>
    <mergeCell ref="CAO3:CAP3"/>
    <mergeCell ref="CAQ3:CAR3"/>
    <mergeCell ref="CAS3:CAT3"/>
    <mergeCell ref="CAU3:CAV3"/>
    <mergeCell ref="BZY3:BZZ3"/>
    <mergeCell ref="CAA3:CAB3"/>
    <mergeCell ref="CAC3:CAD3"/>
    <mergeCell ref="CAE3:CAF3"/>
    <mergeCell ref="CAG3:CAH3"/>
    <mergeCell ref="CAI3:CAJ3"/>
    <mergeCell ref="BZM3:BZN3"/>
    <mergeCell ref="BZO3:BZP3"/>
    <mergeCell ref="BZQ3:BZR3"/>
    <mergeCell ref="BZS3:BZT3"/>
    <mergeCell ref="BZU3:BZV3"/>
    <mergeCell ref="BZW3:BZX3"/>
    <mergeCell ref="BZA3:BZB3"/>
    <mergeCell ref="BZC3:BZD3"/>
    <mergeCell ref="BZE3:BZF3"/>
    <mergeCell ref="BZG3:BZH3"/>
    <mergeCell ref="BZI3:BZJ3"/>
    <mergeCell ref="BZK3:BZL3"/>
    <mergeCell ref="BYO3:BYP3"/>
    <mergeCell ref="BYQ3:BYR3"/>
    <mergeCell ref="BYS3:BYT3"/>
    <mergeCell ref="BYU3:BYV3"/>
    <mergeCell ref="BYW3:BYX3"/>
    <mergeCell ref="BYY3:BYZ3"/>
    <mergeCell ref="BYC3:BYD3"/>
    <mergeCell ref="BYE3:BYF3"/>
    <mergeCell ref="BYG3:BYH3"/>
    <mergeCell ref="BYI3:BYJ3"/>
    <mergeCell ref="BYK3:BYL3"/>
    <mergeCell ref="BYM3:BYN3"/>
    <mergeCell ref="CDE3:CDF3"/>
    <mergeCell ref="CDG3:CDH3"/>
    <mergeCell ref="CDI3:CDJ3"/>
    <mergeCell ref="CDK3:CDL3"/>
    <mergeCell ref="CDM3:CDN3"/>
    <mergeCell ref="CDO3:CDP3"/>
    <mergeCell ref="CCS3:CCT3"/>
    <mergeCell ref="CCU3:CCV3"/>
    <mergeCell ref="CCW3:CCX3"/>
    <mergeCell ref="CCY3:CCZ3"/>
    <mergeCell ref="CDA3:CDB3"/>
    <mergeCell ref="CDC3:CDD3"/>
    <mergeCell ref="CCG3:CCH3"/>
    <mergeCell ref="CCI3:CCJ3"/>
    <mergeCell ref="CCK3:CCL3"/>
    <mergeCell ref="CCM3:CCN3"/>
    <mergeCell ref="CCO3:CCP3"/>
    <mergeCell ref="CCQ3:CCR3"/>
    <mergeCell ref="CBU3:CBV3"/>
    <mergeCell ref="CBW3:CBX3"/>
    <mergeCell ref="CBY3:CBZ3"/>
    <mergeCell ref="CCA3:CCB3"/>
    <mergeCell ref="CCC3:CCD3"/>
    <mergeCell ref="CCE3:CCF3"/>
    <mergeCell ref="CBI3:CBJ3"/>
    <mergeCell ref="CBK3:CBL3"/>
    <mergeCell ref="CBM3:CBN3"/>
    <mergeCell ref="CBO3:CBP3"/>
    <mergeCell ref="CBQ3:CBR3"/>
    <mergeCell ref="CBS3:CBT3"/>
    <mergeCell ref="CAW3:CAX3"/>
    <mergeCell ref="CAY3:CAZ3"/>
    <mergeCell ref="CBA3:CBB3"/>
    <mergeCell ref="CBC3:CBD3"/>
    <mergeCell ref="CBE3:CBF3"/>
    <mergeCell ref="CBG3:CBH3"/>
    <mergeCell ref="CFY3:CFZ3"/>
    <mergeCell ref="CGA3:CGB3"/>
    <mergeCell ref="CGC3:CGD3"/>
    <mergeCell ref="CGE3:CGF3"/>
    <mergeCell ref="CGG3:CGH3"/>
    <mergeCell ref="CGI3:CGJ3"/>
    <mergeCell ref="CFM3:CFN3"/>
    <mergeCell ref="CFO3:CFP3"/>
    <mergeCell ref="CFQ3:CFR3"/>
    <mergeCell ref="CFS3:CFT3"/>
    <mergeCell ref="CFU3:CFV3"/>
    <mergeCell ref="CFW3:CFX3"/>
    <mergeCell ref="CFA3:CFB3"/>
    <mergeCell ref="CFC3:CFD3"/>
    <mergeCell ref="CFE3:CFF3"/>
    <mergeCell ref="CFG3:CFH3"/>
    <mergeCell ref="CFI3:CFJ3"/>
    <mergeCell ref="CFK3:CFL3"/>
    <mergeCell ref="CEO3:CEP3"/>
    <mergeCell ref="CEQ3:CER3"/>
    <mergeCell ref="CES3:CET3"/>
    <mergeCell ref="CEU3:CEV3"/>
    <mergeCell ref="CEW3:CEX3"/>
    <mergeCell ref="CEY3:CEZ3"/>
    <mergeCell ref="CEC3:CED3"/>
    <mergeCell ref="CEE3:CEF3"/>
    <mergeCell ref="CEG3:CEH3"/>
    <mergeCell ref="CEI3:CEJ3"/>
    <mergeCell ref="CEK3:CEL3"/>
    <mergeCell ref="CEM3:CEN3"/>
    <mergeCell ref="CDQ3:CDR3"/>
    <mergeCell ref="CDS3:CDT3"/>
    <mergeCell ref="CDU3:CDV3"/>
    <mergeCell ref="CDW3:CDX3"/>
    <mergeCell ref="CDY3:CDZ3"/>
    <mergeCell ref="CEA3:CEB3"/>
    <mergeCell ref="CIS3:CIT3"/>
    <mergeCell ref="CIU3:CIV3"/>
    <mergeCell ref="CIW3:CIX3"/>
    <mergeCell ref="CIY3:CIZ3"/>
    <mergeCell ref="CJA3:CJB3"/>
    <mergeCell ref="CJC3:CJD3"/>
    <mergeCell ref="CIG3:CIH3"/>
    <mergeCell ref="CII3:CIJ3"/>
    <mergeCell ref="CIK3:CIL3"/>
    <mergeCell ref="CIM3:CIN3"/>
    <mergeCell ref="CIO3:CIP3"/>
    <mergeCell ref="CIQ3:CIR3"/>
    <mergeCell ref="CHU3:CHV3"/>
    <mergeCell ref="CHW3:CHX3"/>
    <mergeCell ref="CHY3:CHZ3"/>
    <mergeCell ref="CIA3:CIB3"/>
    <mergeCell ref="CIC3:CID3"/>
    <mergeCell ref="CIE3:CIF3"/>
    <mergeCell ref="CHI3:CHJ3"/>
    <mergeCell ref="CHK3:CHL3"/>
    <mergeCell ref="CHM3:CHN3"/>
    <mergeCell ref="CHO3:CHP3"/>
    <mergeCell ref="CHQ3:CHR3"/>
    <mergeCell ref="CHS3:CHT3"/>
    <mergeCell ref="CGW3:CGX3"/>
    <mergeCell ref="CGY3:CGZ3"/>
    <mergeCell ref="CHA3:CHB3"/>
    <mergeCell ref="CHC3:CHD3"/>
    <mergeCell ref="CHE3:CHF3"/>
    <mergeCell ref="CHG3:CHH3"/>
    <mergeCell ref="CGK3:CGL3"/>
    <mergeCell ref="CGM3:CGN3"/>
    <mergeCell ref="CGO3:CGP3"/>
    <mergeCell ref="CGQ3:CGR3"/>
    <mergeCell ref="CGS3:CGT3"/>
    <mergeCell ref="CGU3:CGV3"/>
    <mergeCell ref="CLM3:CLN3"/>
    <mergeCell ref="CLO3:CLP3"/>
    <mergeCell ref="CLQ3:CLR3"/>
    <mergeCell ref="CLS3:CLT3"/>
    <mergeCell ref="CLU3:CLV3"/>
    <mergeCell ref="CLW3:CLX3"/>
    <mergeCell ref="CLA3:CLB3"/>
    <mergeCell ref="CLC3:CLD3"/>
    <mergeCell ref="CLE3:CLF3"/>
    <mergeCell ref="CLG3:CLH3"/>
    <mergeCell ref="CLI3:CLJ3"/>
    <mergeCell ref="CLK3:CLL3"/>
    <mergeCell ref="CKO3:CKP3"/>
    <mergeCell ref="CKQ3:CKR3"/>
    <mergeCell ref="CKS3:CKT3"/>
    <mergeCell ref="CKU3:CKV3"/>
    <mergeCell ref="CKW3:CKX3"/>
    <mergeCell ref="CKY3:CKZ3"/>
    <mergeCell ref="CKC3:CKD3"/>
    <mergeCell ref="CKE3:CKF3"/>
    <mergeCell ref="CKG3:CKH3"/>
    <mergeCell ref="CKI3:CKJ3"/>
    <mergeCell ref="CKK3:CKL3"/>
    <mergeCell ref="CKM3:CKN3"/>
    <mergeCell ref="CJQ3:CJR3"/>
    <mergeCell ref="CJS3:CJT3"/>
    <mergeCell ref="CJU3:CJV3"/>
    <mergeCell ref="CJW3:CJX3"/>
    <mergeCell ref="CJY3:CJZ3"/>
    <mergeCell ref="CKA3:CKB3"/>
    <mergeCell ref="CJE3:CJF3"/>
    <mergeCell ref="CJG3:CJH3"/>
    <mergeCell ref="CJI3:CJJ3"/>
    <mergeCell ref="CJK3:CJL3"/>
    <mergeCell ref="CJM3:CJN3"/>
    <mergeCell ref="CJO3:CJP3"/>
    <mergeCell ref="COG3:COH3"/>
    <mergeCell ref="COI3:COJ3"/>
    <mergeCell ref="COK3:COL3"/>
    <mergeCell ref="COM3:CON3"/>
    <mergeCell ref="COO3:COP3"/>
    <mergeCell ref="COQ3:COR3"/>
    <mergeCell ref="CNU3:CNV3"/>
    <mergeCell ref="CNW3:CNX3"/>
    <mergeCell ref="CNY3:CNZ3"/>
    <mergeCell ref="COA3:COB3"/>
    <mergeCell ref="COC3:COD3"/>
    <mergeCell ref="COE3:COF3"/>
    <mergeCell ref="CNI3:CNJ3"/>
    <mergeCell ref="CNK3:CNL3"/>
    <mergeCell ref="CNM3:CNN3"/>
    <mergeCell ref="CNO3:CNP3"/>
    <mergeCell ref="CNQ3:CNR3"/>
    <mergeCell ref="CNS3:CNT3"/>
    <mergeCell ref="CMW3:CMX3"/>
    <mergeCell ref="CMY3:CMZ3"/>
    <mergeCell ref="CNA3:CNB3"/>
    <mergeCell ref="CNC3:CND3"/>
    <mergeCell ref="CNE3:CNF3"/>
    <mergeCell ref="CNG3:CNH3"/>
    <mergeCell ref="CMK3:CML3"/>
    <mergeCell ref="CMM3:CMN3"/>
    <mergeCell ref="CMO3:CMP3"/>
    <mergeCell ref="CMQ3:CMR3"/>
    <mergeCell ref="CMS3:CMT3"/>
    <mergeCell ref="CMU3:CMV3"/>
    <mergeCell ref="CLY3:CLZ3"/>
    <mergeCell ref="CMA3:CMB3"/>
    <mergeCell ref="CMC3:CMD3"/>
    <mergeCell ref="CME3:CMF3"/>
    <mergeCell ref="CMG3:CMH3"/>
    <mergeCell ref="CMI3:CMJ3"/>
    <mergeCell ref="CRA3:CRB3"/>
    <mergeCell ref="CRC3:CRD3"/>
    <mergeCell ref="CRE3:CRF3"/>
    <mergeCell ref="CRG3:CRH3"/>
    <mergeCell ref="CRI3:CRJ3"/>
    <mergeCell ref="CRK3:CRL3"/>
    <mergeCell ref="CQO3:CQP3"/>
    <mergeCell ref="CQQ3:CQR3"/>
    <mergeCell ref="CQS3:CQT3"/>
    <mergeCell ref="CQU3:CQV3"/>
    <mergeCell ref="CQW3:CQX3"/>
    <mergeCell ref="CQY3:CQZ3"/>
    <mergeCell ref="CQC3:CQD3"/>
    <mergeCell ref="CQE3:CQF3"/>
    <mergeCell ref="CQG3:CQH3"/>
    <mergeCell ref="CQI3:CQJ3"/>
    <mergeCell ref="CQK3:CQL3"/>
    <mergeCell ref="CQM3:CQN3"/>
    <mergeCell ref="CPQ3:CPR3"/>
    <mergeCell ref="CPS3:CPT3"/>
    <mergeCell ref="CPU3:CPV3"/>
    <mergeCell ref="CPW3:CPX3"/>
    <mergeCell ref="CPY3:CPZ3"/>
    <mergeCell ref="CQA3:CQB3"/>
    <mergeCell ref="CPE3:CPF3"/>
    <mergeCell ref="CPG3:CPH3"/>
    <mergeCell ref="CPI3:CPJ3"/>
    <mergeCell ref="CPK3:CPL3"/>
    <mergeCell ref="CPM3:CPN3"/>
    <mergeCell ref="CPO3:CPP3"/>
    <mergeCell ref="COS3:COT3"/>
    <mergeCell ref="COU3:COV3"/>
    <mergeCell ref="COW3:COX3"/>
    <mergeCell ref="COY3:COZ3"/>
    <mergeCell ref="CPA3:CPB3"/>
    <mergeCell ref="CPC3:CPD3"/>
    <mergeCell ref="CTU3:CTV3"/>
    <mergeCell ref="CTW3:CTX3"/>
    <mergeCell ref="CTY3:CTZ3"/>
    <mergeCell ref="CUA3:CUB3"/>
    <mergeCell ref="CUC3:CUD3"/>
    <mergeCell ref="CUE3:CUF3"/>
    <mergeCell ref="CTI3:CTJ3"/>
    <mergeCell ref="CTK3:CTL3"/>
    <mergeCell ref="CTM3:CTN3"/>
    <mergeCell ref="CTO3:CTP3"/>
    <mergeCell ref="CTQ3:CTR3"/>
    <mergeCell ref="CTS3:CTT3"/>
    <mergeCell ref="CSW3:CSX3"/>
    <mergeCell ref="CSY3:CSZ3"/>
    <mergeCell ref="CTA3:CTB3"/>
    <mergeCell ref="CTC3:CTD3"/>
    <mergeCell ref="CTE3:CTF3"/>
    <mergeCell ref="CTG3:CTH3"/>
    <mergeCell ref="CSK3:CSL3"/>
    <mergeCell ref="CSM3:CSN3"/>
    <mergeCell ref="CSO3:CSP3"/>
    <mergeCell ref="CSQ3:CSR3"/>
    <mergeCell ref="CSS3:CST3"/>
    <mergeCell ref="CSU3:CSV3"/>
    <mergeCell ref="CRY3:CRZ3"/>
    <mergeCell ref="CSA3:CSB3"/>
    <mergeCell ref="CSC3:CSD3"/>
    <mergeCell ref="CSE3:CSF3"/>
    <mergeCell ref="CSG3:CSH3"/>
    <mergeCell ref="CSI3:CSJ3"/>
    <mergeCell ref="CRM3:CRN3"/>
    <mergeCell ref="CRO3:CRP3"/>
    <mergeCell ref="CRQ3:CRR3"/>
    <mergeCell ref="CRS3:CRT3"/>
    <mergeCell ref="CRU3:CRV3"/>
    <mergeCell ref="CRW3:CRX3"/>
    <mergeCell ref="CWO3:CWP3"/>
    <mergeCell ref="CWQ3:CWR3"/>
    <mergeCell ref="CWS3:CWT3"/>
    <mergeCell ref="CWU3:CWV3"/>
    <mergeCell ref="CWW3:CWX3"/>
    <mergeCell ref="CWY3:CWZ3"/>
    <mergeCell ref="CWC3:CWD3"/>
    <mergeCell ref="CWE3:CWF3"/>
    <mergeCell ref="CWG3:CWH3"/>
    <mergeCell ref="CWI3:CWJ3"/>
    <mergeCell ref="CWK3:CWL3"/>
    <mergeCell ref="CWM3:CWN3"/>
    <mergeCell ref="CVQ3:CVR3"/>
    <mergeCell ref="CVS3:CVT3"/>
    <mergeCell ref="CVU3:CVV3"/>
    <mergeCell ref="CVW3:CVX3"/>
    <mergeCell ref="CVY3:CVZ3"/>
    <mergeCell ref="CWA3:CWB3"/>
    <mergeCell ref="CVE3:CVF3"/>
    <mergeCell ref="CVG3:CVH3"/>
    <mergeCell ref="CVI3:CVJ3"/>
    <mergeCell ref="CVK3:CVL3"/>
    <mergeCell ref="CVM3:CVN3"/>
    <mergeCell ref="CVO3:CVP3"/>
    <mergeCell ref="CUS3:CUT3"/>
    <mergeCell ref="CUU3:CUV3"/>
    <mergeCell ref="CUW3:CUX3"/>
    <mergeCell ref="CUY3:CUZ3"/>
    <mergeCell ref="CVA3:CVB3"/>
    <mergeCell ref="CVC3:CVD3"/>
    <mergeCell ref="CUG3:CUH3"/>
    <mergeCell ref="CUI3:CUJ3"/>
    <mergeCell ref="CUK3:CUL3"/>
    <mergeCell ref="CUM3:CUN3"/>
    <mergeCell ref="CUO3:CUP3"/>
    <mergeCell ref="CUQ3:CUR3"/>
    <mergeCell ref="CZI3:CZJ3"/>
    <mergeCell ref="CZK3:CZL3"/>
    <mergeCell ref="CZM3:CZN3"/>
    <mergeCell ref="CZO3:CZP3"/>
    <mergeCell ref="CZQ3:CZR3"/>
    <mergeCell ref="CZS3:CZT3"/>
    <mergeCell ref="CYW3:CYX3"/>
    <mergeCell ref="CYY3:CYZ3"/>
    <mergeCell ref="CZA3:CZB3"/>
    <mergeCell ref="CZC3:CZD3"/>
    <mergeCell ref="CZE3:CZF3"/>
    <mergeCell ref="CZG3:CZH3"/>
    <mergeCell ref="CYK3:CYL3"/>
    <mergeCell ref="CYM3:CYN3"/>
    <mergeCell ref="CYO3:CYP3"/>
    <mergeCell ref="CYQ3:CYR3"/>
    <mergeCell ref="CYS3:CYT3"/>
    <mergeCell ref="CYU3:CYV3"/>
    <mergeCell ref="CXY3:CXZ3"/>
    <mergeCell ref="CYA3:CYB3"/>
    <mergeCell ref="CYC3:CYD3"/>
    <mergeCell ref="CYE3:CYF3"/>
    <mergeCell ref="CYG3:CYH3"/>
    <mergeCell ref="CYI3:CYJ3"/>
    <mergeCell ref="CXM3:CXN3"/>
    <mergeCell ref="CXO3:CXP3"/>
    <mergeCell ref="CXQ3:CXR3"/>
    <mergeCell ref="CXS3:CXT3"/>
    <mergeCell ref="CXU3:CXV3"/>
    <mergeCell ref="CXW3:CXX3"/>
    <mergeCell ref="CXA3:CXB3"/>
    <mergeCell ref="CXC3:CXD3"/>
    <mergeCell ref="CXE3:CXF3"/>
    <mergeCell ref="CXG3:CXH3"/>
    <mergeCell ref="CXI3:CXJ3"/>
    <mergeCell ref="CXK3:CXL3"/>
    <mergeCell ref="DCC3:DCD3"/>
    <mergeCell ref="DCE3:DCF3"/>
    <mergeCell ref="DCG3:DCH3"/>
    <mergeCell ref="DCI3:DCJ3"/>
    <mergeCell ref="DCK3:DCL3"/>
    <mergeCell ref="DCM3:DCN3"/>
    <mergeCell ref="DBQ3:DBR3"/>
    <mergeCell ref="DBS3:DBT3"/>
    <mergeCell ref="DBU3:DBV3"/>
    <mergeCell ref="DBW3:DBX3"/>
    <mergeCell ref="DBY3:DBZ3"/>
    <mergeCell ref="DCA3:DCB3"/>
    <mergeCell ref="DBE3:DBF3"/>
    <mergeCell ref="DBG3:DBH3"/>
    <mergeCell ref="DBI3:DBJ3"/>
    <mergeCell ref="DBK3:DBL3"/>
    <mergeCell ref="DBM3:DBN3"/>
    <mergeCell ref="DBO3:DBP3"/>
    <mergeCell ref="DAS3:DAT3"/>
    <mergeCell ref="DAU3:DAV3"/>
    <mergeCell ref="DAW3:DAX3"/>
    <mergeCell ref="DAY3:DAZ3"/>
    <mergeCell ref="DBA3:DBB3"/>
    <mergeCell ref="DBC3:DBD3"/>
    <mergeCell ref="DAG3:DAH3"/>
    <mergeCell ref="DAI3:DAJ3"/>
    <mergeCell ref="DAK3:DAL3"/>
    <mergeCell ref="DAM3:DAN3"/>
    <mergeCell ref="DAO3:DAP3"/>
    <mergeCell ref="DAQ3:DAR3"/>
    <mergeCell ref="CZU3:CZV3"/>
    <mergeCell ref="CZW3:CZX3"/>
    <mergeCell ref="CZY3:CZZ3"/>
    <mergeCell ref="DAA3:DAB3"/>
    <mergeCell ref="DAC3:DAD3"/>
    <mergeCell ref="DAE3:DAF3"/>
    <mergeCell ref="DEW3:DEX3"/>
    <mergeCell ref="DEY3:DEZ3"/>
    <mergeCell ref="DFA3:DFB3"/>
    <mergeCell ref="DFC3:DFD3"/>
    <mergeCell ref="DFE3:DFF3"/>
    <mergeCell ref="DFG3:DFH3"/>
    <mergeCell ref="DEK3:DEL3"/>
    <mergeCell ref="DEM3:DEN3"/>
    <mergeCell ref="DEO3:DEP3"/>
    <mergeCell ref="DEQ3:DER3"/>
    <mergeCell ref="DES3:DET3"/>
    <mergeCell ref="DEU3:DEV3"/>
    <mergeCell ref="DDY3:DDZ3"/>
    <mergeCell ref="DEA3:DEB3"/>
    <mergeCell ref="DEC3:DED3"/>
    <mergeCell ref="DEE3:DEF3"/>
    <mergeCell ref="DEG3:DEH3"/>
    <mergeCell ref="DEI3:DEJ3"/>
    <mergeCell ref="DDM3:DDN3"/>
    <mergeCell ref="DDO3:DDP3"/>
    <mergeCell ref="DDQ3:DDR3"/>
    <mergeCell ref="DDS3:DDT3"/>
    <mergeCell ref="DDU3:DDV3"/>
    <mergeCell ref="DDW3:DDX3"/>
    <mergeCell ref="DDA3:DDB3"/>
    <mergeCell ref="DDC3:DDD3"/>
    <mergeCell ref="DDE3:DDF3"/>
    <mergeCell ref="DDG3:DDH3"/>
    <mergeCell ref="DDI3:DDJ3"/>
    <mergeCell ref="DDK3:DDL3"/>
    <mergeCell ref="DCO3:DCP3"/>
    <mergeCell ref="DCQ3:DCR3"/>
    <mergeCell ref="DCS3:DCT3"/>
    <mergeCell ref="DCU3:DCV3"/>
    <mergeCell ref="DCW3:DCX3"/>
    <mergeCell ref="DCY3:DCZ3"/>
    <mergeCell ref="DHQ3:DHR3"/>
    <mergeCell ref="DHS3:DHT3"/>
    <mergeCell ref="DHU3:DHV3"/>
    <mergeCell ref="DHW3:DHX3"/>
    <mergeCell ref="DHY3:DHZ3"/>
    <mergeCell ref="DIA3:DIB3"/>
    <mergeCell ref="DHE3:DHF3"/>
    <mergeCell ref="DHG3:DHH3"/>
    <mergeCell ref="DHI3:DHJ3"/>
    <mergeCell ref="DHK3:DHL3"/>
    <mergeCell ref="DHM3:DHN3"/>
    <mergeCell ref="DHO3:DHP3"/>
    <mergeCell ref="DGS3:DGT3"/>
    <mergeCell ref="DGU3:DGV3"/>
    <mergeCell ref="DGW3:DGX3"/>
    <mergeCell ref="DGY3:DGZ3"/>
    <mergeCell ref="DHA3:DHB3"/>
    <mergeCell ref="DHC3:DHD3"/>
    <mergeCell ref="DGG3:DGH3"/>
    <mergeCell ref="DGI3:DGJ3"/>
    <mergeCell ref="DGK3:DGL3"/>
    <mergeCell ref="DGM3:DGN3"/>
    <mergeCell ref="DGO3:DGP3"/>
    <mergeCell ref="DGQ3:DGR3"/>
    <mergeCell ref="DFU3:DFV3"/>
    <mergeCell ref="DFW3:DFX3"/>
    <mergeCell ref="DFY3:DFZ3"/>
    <mergeCell ref="DGA3:DGB3"/>
    <mergeCell ref="DGC3:DGD3"/>
    <mergeCell ref="DGE3:DGF3"/>
    <mergeCell ref="DFI3:DFJ3"/>
    <mergeCell ref="DFK3:DFL3"/>
    <mergeCell ref="DFM3:DFN3"/>
    <mergeCell ref="DFO3:DFP3"/>
    <mergeCell ref="DFQ3:DFR3"/>
    <mergeCell ref="DFS3:DFT3"/>
    <mergeCell ref="DKK3:DKL3"/>
    <mergeCell ref="DKM3:DKN3"/>
    <mergeCell ref="DKO3:DKP3"/>
    <mergeCell ref="DKQ3:DKR3"/>
    <mergeCell ref="DKS3:DKT3"/>
    <mergeCell ref="DKU3:DKV3"/>
    <mergeCell ref="DJY3:DJZ3"/>
    <mergeCell ref="DKA3:DKB3"/>
    <mergeCell ref="DKC3:DKD3"/>
    <mergeCell ref="DKE3:DKF3"/>
    <mergeCell ref="DKG3:DKH3"/>
    <mergeCell ref="DKI3:DKJ3"/>
    <mergeCell ref="DJM3:DJN3"/>
    <mergeCell ref="DJO3:DJP3"/>
    <mergeCell ref="DJQ3:DJR3"/>
    <mergeCell ref="DJS3:DJT3"/>
    <mergeCell ref="DJU3:DJV3"/>
    <mergeCell ref="DJW3:DJX3"/>
    <mergeCell ref="DJA3:DJB3"/>
    <mergeCell ref="DJC3:DJD3"/>
    <mergeCell ref="DJE3:DJF3"/>
    <mergeCell ref="DJG3:DJH3"/>
    <mergeCell ref="DJI3:DJJ3"/>
    <mergeCell ref="DJK3:DJL3"/>
    <mergeCell ref="DIO3:DIP3"/>
    <mergeCell ref="DIQ3:DIR3"/>
    <mergeCell ref="DIS3:DIT3"/>
    <mergeCell ref="DIU3:DIV3"/>
    <mergeCell ref="DIW3:DIX3"/>
    <mergeCell ref="DIY3:DIZ3"/>
    <mergeCell ref="DIC3:DID3"/>
    <mergeCell ref="DIE3:DIF3"/>
    <mergeCell ref="DIG3:DIH3"/>
    <mergeCell ref="DII3:DIJ3"/>
    <mergeCell ref="DIK3:DIL3"/>
    <mergeCell ref="DIM3:DIN3"/>
    <mergeCell ref="DNE3:DNF3"/>
    <mergeCell ref="DNG3:DNH3"/>
    <mergeCell ref="DNI3:DNJ3"/>
    <mergeCell ref="DNK3:DNL3"/>
    <mergeCell ref="DNM3:DNN3"/>
    <mergeCell ref="DNO3:DNP3"/>
    <mergeCell ref="DMS3:DMT3"/>
    <mergeCell ref="DMU3:DMV3"/>
    <mergeCell ref="DMW3:DMX3"/>
    <mergeCell ref="DMY3:DMZ3"/>
    <mergeCell ref="DNA3:DNB3"/>
    <mergeCell ref="DNC3:DND3"/>
    <mergeCell ref="DMG3:DMH3"/>
    <mergeCell ref="DMI3:DMJ3"/>
    <mergeCell ref="DMK3:DML3"/>
    <mergeCell ref="DMM3:DMN3"/>
    <mergeCell ref="DMO3:DMP3"/>
    <mergeCell ref="DMQ3:DMR3"/>
    <mergeCell ref="DLU3:DLV3"/>
    <mergeCell ref="DLW3:DLX3"/>
    <mergeCell ref="DLY3:DLZ3"/>
    <mergeCell ref="DMA3:DMB3"/>
    <mergeCell ref="DMC3:DMD3"/>
    <mergeCell ref="DME3:DMF3"/>
    <mergeCell ref="DLI3:DLJ3"/>
    <mergeCell ref="DLK3:DLL3"/>
    <mergeCell ref="DLM3:DLN3"/>
    <mergeCell ref="DLO3:DLP3"/>
    <mergeCell ref="DLQ3:DLR3"/>
    <mergeCell ref="DLS3:DLT3"/>
    <mergeCell ref="DKW3:DKX3"/>
    <mergeCell ref="DKY3:DKZ3"/>
    <mergeCell ref="DLA3:DLB3"/>
    <mergeCell ref="DLC3:DLD3"/>
    <mergeCell ref="DLE3:DLF3"/>
    <mergeCell ref="DLG3:DLH3"/>
    <mergeCell ref="DPY3:DPZ3"/>
    <mergeCell ref="DQA3:DQB3"/>
    <mergeCell ref="DQC3:DQD3"/>
    <mergeCell ref="DQE3:DQF3"/>
    <mergeCell ref="DQG3:DQH3"/>
    <mergeCell ref="DQI3:DQJ3"/>
    <mergeCell ref="DPM3:DPN3"/>
    <mergeCell ref="DPO3:DPP3"/>
    <mergeCell ref="DPQ3:DPR3"/>
    <mergeCell ref="DPS3:DPT3"/>
    <mergeCell ref="DPU3:DPV3"/>
    <mergeCell ref="DPW3:DPX3"/>
    <mergeCell ref="DPA3:DPB3"/>
    <mergeCell ref="DPC3:DPD3"/>
    <mergeCell ref="DPE3:DPF3"/>
    <mergeCell ref="DPG3:DPH3"/>
    <mergeCell ref="DPI3:DPJ3"/>
    <mergeCell ref="DPK3:DPL3"/>
    <mergeCell ref="DOO3:DOP3"/>
    <mergeCell ref="DOQ3:DOR3"/>
    <mergeCell ref="DOS3:DOT3"/>
    <mergeCell ref="DOU3:DOV3"/>
    <mergeCell ref="DOW3:DOX3"/>
    <mergeCell ref="DOY3:DOZ3"/>
    <mergeCell ref="DOC3:DOD3"/>
    <mergeCell ref="DOE3:DOF3"/>
    <mergeCell ref="DOG3:DOH3"/>
    <mergeCell ref="DOI3:DOJ3"/>
    <mergeCell ref="DOK3:DOL3"/>
    <mergeCell ref="DOM3:DON3"/>
    <mergeCell ref="DNQ3:DNR3"/>
    <mergeCell ref="DNS3:DNT3"/>
    <mergeCell ref="DNU3:DNV3"/>
    <mergeCell ref="DNW3:DNX3"/>
    <mergeCell ref="DNY3:DNZ3"/>
    <mergeCell ref="DOA3:DOB3"/>
    <mergeCell ref="DSS3:DST3"/>
    <mergeCell ref="DSU3:DSV3"/>
    <mergeCell ref="DSW3:DSX3"/>
    <mergeCell ref="DSY3:DSZ3"/>
    <mergeCell ref="DTA3:DTB3"/>
    <mergeCell ref="DTC3:DTD3"/>
    <mergeCell ref="DSG3:DSH3"/>
    <mergeCell ref="DSI3:DSJ3"/>
    <mergeCell ref="DSK3:DSL3"/>
    <mergeCell ref="DSM3:DSN3"/>
    <mergeCell ref="DSO3:DSP3"/>
    <mergeCell ref="DSQ3:DSR3"/>
    <mergeCell ref="DRU3:DRV3"/>
    <mergeCell ref="DRW3:DRX3"/>
    <mergeCell ref="DRY3:DRZ3"/>
    <mergeCell ref="DSA3:DSB3"/>
    <mergeCell ref="DSC3:DSD3"/>
    <mergeCell ref="DSE3:DSF3"/>
    <mergeCell ref="DRI3:DRJ3"/>
    <mergeCell ref="DRK3:DRL3"/>
    <mergeCell ref="DRM3:DRN3"/>
    <mergeCell ref="DRO3:DRP3"/>
    <mergeCell ref="DRQ3:DRR3"/>
    <mergeCell ref="DRS3:DRT3"/>
    <mergeCell ref="DQW3:DQX3"/>
    <mergeCell ref="DQY3:DQZ3"/>
    <mergeCell ref="DRA3:DRB3"/>
    <mergeCell ref="DRC3:DRD3"/>
    <mergeCell ref="DRE3:DRF3"/>
    <mergeCell ref="DRG3:DRH3"/>
    <mergeCell ref="DQK3:DQL3"/>
    <mergeCell ref="DQM3:DQN3"/>
    <mergeCell ref="DQO3:DQP3"/>
    <mergeCell ref="DQQ3:DQR3"/>
    <mergeCell ref="DQS3:DQT3"/>
    <mergeCell ref="DQU3:DQV3"/>
    <mergeCell ref="DVM3:DVN3"/>
    <mergeCell ref="DVO3:DVP3"/>
    <mergeCell ref="DVQ3:DVR3"/>
    <mergeCell ref="DVS3:DVT3"/>
    <mergeCell ref="DVU3:DVV3"/>
    <mergeCell ref="DVW3:DVX3"/>
    <mergeCell ref="DVA3:DVB3"/>
    <mergeCell ref="DVC3:DVD3"/>
    <mergeCell ref="DVE3:DVF3"/>
    <mergeCell ref="DVG3:DVH3"/>
    <mergeCell ref="DVI3:DVJ3"/>
    <mergeCell ref="DVK3:DVL3"/>
    <mergeCell ref="DUO3:DUP3"/>
    <mergeCell ref="DUQ3:DUR3"/>
    <mergeCell ref="DUS3:DUT3"/>
    <mergeCell ref="DUU3:DUV3"/>
    <mergeCell ref="DUW3:DUX3"/>
    <mergeCell ref="DUY3:DUZ3"/>
    <mergeCell ref="DUC3:DUD3"/>
    <mergeCell ref="DUE3:DUF3"/>
    <mergeCell ref="DUG3:DUH3"/>
    <mergeCell ref="DUI3:DUJ3"/>
    <mergeCell ref="DUK3:DUL3"/>
    <mergeCell ref="DUM3:DUN3"/>
    <mergeCell ref="DTQ3:DTR3"/>
    <mergeCell ref="DTS3:DTT3"/>
    <mergeCell ref="DTU3:DTV3"/>
    <mergeCell ref="DTW3:DTX3"/>
    <mergeCell ref="DTY3:DTZ3"/>
    <mergeCell ref="DUA3:DUB3"/>
    <mergeCell ref="DTE3:DTF3"/>
    <mergeCell ref="DTG3:DTH3"/>
    <mergeCell ref="DTI3:DTJ3"/>
    <mergeCell ref="DTK3:DTL3"/>
    <mergeCell ref="DTM3:DTN3"/>
    <mergeCell ref="DTO3:DTP3"/>
    <mergeCell ref="DYG3:DYH3"/>
    <mergeCell ref="DYI3:DYJ3"/>
    <mergeCell ref="DYK3:DYL3"/>
    <mergeCell ref="DYM3:DYN3"/>
    <mergeCell ref="DYO3:DYP3"/>
    <mergeCell ref="DYQ3:DYR3"/>
    <mergeCell ref="DXU3:DXV3"/>
    <mergeCell ref="DXW3:DXX3"/>
    <mergeCell ref="DXY3:DXZ3"/>
    <mergeCell ref="DYA3:DYB3"/>
    <mergeCell ref="DYC3:DYD3"/>
    <mergeCell ref="DYE3:DYF3"/>
    <mergeCell ref="DXI3:DXJ3"/>
    <mergeCell ref="DXK3:DXL3"/>
    <mergeCell ref="DXM3:DXN3"/>
    <mergeCell ref="DXO3:DXP3"/>
    <mergeCell ref="DXQ3:DXR3"/>
    <mergeCell ref="DXS3:DXT3"/>
    <mergeCell ref="DWW3:DWX3"/>
    <mergeCell ref="DWY3:DWZ3"/>
    <mergeCell ref="DXA3:DXB3"/>
    <mergeCell ref="DXC3:DXD3"/>
    <mergeCell ref="DXE3:DXF3"/>
    <mergeCell ref="DXG3:DXH3"/>
    <mergeCell ref="DWK3:DWL3"/>
    <mergeCell ref="DWM3:DWN3"/>
    <mergeCell ref="DWO3:DWP3"/>
    <mergeCell ref="DWQ3:DWR3"/>
    <mergeCell ref="DWS3:DWT3"/>
    <mergeCell ref="DWU3:DWV3"/>
    <mergeCell ref="DVY3:DVZ3"/>
    <mergeCell ref="DWA3:DWB3"/>
    <mergeCell ref="DWC3:DWD3"/>
    <mergeCell ref="DWE3:DWF3"/>
    <mergeCell ref="DWG3:DWH3"/>
    <mergeCell ref="DWI3:DWJ3"/>
    <mergeCell ref="EBA3:EBB3"/>
    <mergeCell ref="EBC3:EBD3"/>
    <mergeCell ref="EBE3:EBF3"/>
    <mergeCell ref="EBG3:EBH3"/>
    <mergeCell ref="EBI3:EBJ3"/>
    <mergeCell ref="EBK3:EBL3"/>
    <mergeCell ref="EAO3:EAP3"/>
    <mergeCell ref="EAQ3:EAR3"/>
    <mergeCell ref="EAS3:EAT3"/>
    <mergeCell ref="EAU3:EAV3"/>
    <mergeCell ref="EAW3:EAX3"/>
    <mergeCell ref="EAY3:EAZ3"/>
    <mergeCell ref="EAC3:EAD3"/>
    <mergeCell ref="EAE3:EAF3"/>
    <mergeCell ref="EAG3:EAH3"/>
    <mergeCell ref="EAI3:EAJ3"/>
    <mergeCell ref="EAK3:EAL3"/>
    <mergeCell ref="EAM3:EAN3"/>
    <mergeCell ref="DZQ3:DZR3"/>
    <mergeCell ref="DZS3:DZT3"/>
    <mergeCell ref="DZU3:DZV3"/>
    <mergeCell ref="DZW3:DZX3"/>
    <mergeCell ref="DZY3:DZZ3"/>
    <mergeCell ref="EAA3:EAB3"/>
    <mergeCell ref="DZE3:DZF3"/>
    <mergeCell ref="DZG3:DZH3"/>
    <mergeCell ref="DZI3:DZJ3"/>
    <mergeCell ref="DZK3:DZL3"/>
    <mergeCell ref="DZM3:DZN3"/>
    <mergeCell ref="DZO3:DZP3"/>
    <mergeCell ref="DYS3:DYT3"/>
    <mergeCell ref="DYU3:DYV3"/>
    <mergeCell ref="DYW3:DYX3"/>
    <mergeCell ref="DYY3:DYZ3"/>
    <mergeCell ref="DZA3:DZB3"/>
    <mergeCell ref="DZC3:DZD3"/>
    <mergeCell ref="EDU3:EDV3"/>
    <mergeCell ref="EDW3:EDX3"/>
    <mergeCell ref="EDY3:EDZ3"/>
    <mergeCell ref="EEA3:EEB3"/>
    <mergeCell ref="EEC3:EED3"/>
    <mergeCell ref="EEE3:EEF3"/>
    <mergeCell ref="EDI3:EDJ3"/>
    <mergeCell ref="EDK3:EDL3"/>
    <mergeCell ref="EDM3:EDN3"/>
    <mergeCell ref="EDO3:EDP3"/>
    <mergeCell ref="EDQ3:EDR3"/>
    <mergeCell ref="EDS3:EDT3"/>
    <mergeCell ref="ECW3:ECX3"/>
    <mergeCell ref="ECY3:ECZ3"/>
    <mergeCell ref="EDA3:EDB3"/>
    <mergeCell ref="EDC3:EDD3"/>
    <mergeCell ref="EDE3:EDF3"/>
    <mergeCell ref="EDG3:EDH3"/>
    <mergeCell ref="ECK3:ECL3"/>
    <mergeCell ref="ECM3:ECN3"/>
    <mergeCell ref="ECO3:ECP3"/>
    <mergeCell ref="ECQ3:ECR3"/>
    <mergeCell ref="ECS3:ECT3"/>
    <mergeCell ref="ECU3:ECV3"/>
    <mergeCell ref="EBY3:EBZ3"/>
    <mergeCell ref="ECA3:ECB3"/>
    <mergeCell ref="ECC3:ECD3"/>
    <mergeCell ref="ECE3:ECF3"/>
    <mergeCell ref="ECG3:ECH3"/>
    <mergeCell ref="ECI3:ECJ3"/>
    <mergeCell ref="EBM3:EBN3"/>
    <mergeCell ref="EBO3:EBP3"/>
    <mergeCell ref="EBQ3:EBR3"/>
    <mergeCell ref="EBS3:EBT3"/>
    <mergeCell ref="EBU3:EBV3"/>
    <mergeCell ref="EBW3:EBX3"/>
    <mergeCell ref="EGO3:EGP3"/>
    <mergeCell ref="EGQ3:EGR3"/>
    <mergeCell ref="EGS3:EGT3"/>
    <mergeCell ref="EGU3:EGV3"/>
    <mergeCell ref="EGW3:EGX3"/>
    <mergeCell ref="EGY3:EGZ3"/>
    <mergeCell ref="EGC3:EGD3"/>
    <mergeCell ref="EGE3:EGF3"/>
    <mergeCell ref="EGG3:EGH3"/>
    <mergeCell ref="EGI3:EGJ3"/>
    <mergeCell ref="EGK3:EGL3"/>
    <mergeCell ref="EGM3:EGN3"/>
    <mergeCell ref="EFQ3:EFR3"/>
    <mergeCell ref="EFS3:EFT3"/>
    <mergeCell ref="EFU3:EFV3"/>
    <mergeCell ref="EFW3:EFX3"/>
    <mergeCell ref="EFY3:EFZ3"/>
    <mergeCell ref="EGA3:EGB3"/>
    <mergeCell ref="EFE3:EFF3"/>
    <mergeCell ref="EFG3:EFH3"/>
    <mergeCell ref="EFI3:EFJ3"/>
    <mergeCell ref="EFK3:EFL3"/>
    <mergeCell ref="EFM3:EFN3"/>
    <mergeCell ref="EFO3:EFP3"/>
    <mergeCell ref="EES3:EET3"/>
    <mergeCell ref="EEU3:EEV3"/>
    <mergeCell ref="EEW3:EEX3"/>
    <mergeCell ref="EEY3:EEZ3"/>
    <mergeCell ref="EFA3:EFB3"/>
    <mergeCell ref="EFC3:EFD3"/>
    <mergeCell ref="EEG3:EEH3"/>
    <mergeCell ref="EEI3:EEJ3"/>
    <mergeCell ref="EEK3:EEL3"/>
    <mergeCell ref="EEM3:EEN3"/>
    <mergeCell ref="EEO3:EEP3"/>
    <mergeCell ref="EEQ3:EER3"/>
    <mergeCell ref="EJI3:EJJ3"/>
    <mergeCell ref="EJK3:EJL3"/>
    <mergeCell ref="EJM3:EJN3"/>
    <mergeCell ref="EJO3:EJP3"/>
    <mergeCell ref="EJQ3:EJR3"/>
    <mergeCell ref="EJS3:EJT3"/>
    <mergeCell ref="EIW3:EIX3"/>
    <mergeCell ref="EIY3:EIZ3"/>
    <mergeCell ref="EJA3:EJB3"/>
    <mergeCell ref="EJC3:EJD3"/>
    <mergeCell ref="EJE3:EJF3"/>
    <mergeCell ref="EJG3:EJH3"/>
    <mergeCell ref="EIK3:EIL3"/>
    <mergeCell ref="EIM3:EIN3"/>
    <mergeCell ref="EIO3:EIP3"/>
    <mergeCell ref="EIQ3:EIR3"/>
    <mergeCell ref="EIS3:EIT3"/>
    <mergeCell ref="EIU3:EIV3"/>
    <mergeCell ref="EHY3:EHZ3"/>
    <mergeCell ref="EIA3:EIB3"/>
    <mergeCell ref="EIC3:EID3"/>
    <mergeCell ref="EIE3:EIF3"/>
    <mergeCell ref="EIG3:EIH3"/>
    <mergeCell ref="EII3:EIJ3"/>
    <mergeCell ref="EHM3:EHN3"/>
    <mergeCell ref="EHO3:EHP3"/>
    <mergeCell ref="EHQ3:EHR3"/>
    <mergeCell ref="EHS3:EHT3"/>
    <mergeCell ref="EHU3:EHV3"/>
    <mergeCell ref="EHW3:EHX3"/>
    <mergeCell ref="EHA3:EHB3"/>
    <mergeCell ref="EHC3:EHD3"/>
    <mergeCell ref="EHE3:EHF3"/>
    <mergeCell ref="EHG3:EHH3"/>
    <mergeCell ref="EHI3:EHJ3"/>
    <mergeCell ref="EHK3:EHL3"/>
    <mergeCell ref="EMC3:EMD3"/>
    <mergeCell ref="EME3:EMF3"/>
    <mergeCell ref="EMG3:EMH3"/>
    <mergeCell ref="EMI3:EMJ3"/>
    <mergeCell ref="EMK3:EML3"/>
    <mergeCell ref="EMM3:EMN3"/>
    <mergeCell ref="ELQ3:ELR3"/>
    <mergeCell ref="ELS3:ELT3"/>
    <mergeCell ref="ELU3:ELV3"/>
    <mergeCell ref="ELW3:ELX3"/>
    <mergeCell ref="ELY3:ELZ3"/>
    <mergeCell ref="EMA3:EMB3"/>
    <mergeCell ref="ELE3:ELF3"/>
    <mergeCell ref="ELG3:ELH3"/>
    <mergeCell ref="ELI3:ELJ3"/>
    <mergeCell ref="ELK3:ELL3"/>
    <mergeCell ref="ELM3:ELN3"/>
    <mergeCell ref="ELO3:ELP3"/>
    <mergeCell ref="EKS3:EKT3"/>
    <mergeCell ref="EKU3:EKV3"/>
    <mergeCell ref="EKW3:EKX3"/>
    <mergeCell ref="EKY3:EKZ3"/>
    <mergeCell ref="ELA3:ELB3"/>
    <mergeCell ref="ELC3:ELD3"/>
    <mergeCell ref="EKG3:EKH3"/>
    <mergeCell ref="EKI3:EKJ3"/>
    <mergeCell ref="EKK3:EKL3"/>
    <mergeCell ref="EKM3:EKN3"/>
    <mergeCell ref="EKO3:EKP3"/>
    <mergeCell ref="EKQ3:EKR3"/>
    <mergeCell ref="EJU3:EJV3"/>
    <mergeCell ref="EJW3:EJX3"/>
    <mergeCell ref="EJY3:EJZ3"/>
    <mergeCell ref="EKA3:EKB3"/>
    <mergeCell ref="EKC3:EKD3"/>
    <mergeCell ref="EKE3:EKF3"/>
    <mergeCell ref="EOW3:EOX3"/>
    <mergeCell ref="EOY3:EOZ3"/>
    <mergeCell ref="EPA3:EPB3"/>
    <mergeCell ref="EPC3:EPD3"/>
    <mergeCell ref="EPE3:EPF3"/>
    <mergeCell ref="EPG3:EPH3"/>
    <mergeCell ref="EOK3:EOL3"/>
    <mergeCell ref="EOM3:EON3"/>
    <mergeCell ref="EOO3:EOP3"/>
    <mergeCell ref="EOQ3:EOR3"/>
    <mergeCell ref="EOS3:EOT3"/>
    <mergeCell ref="EOU3:EOV3"/>
    <mergeCell ref="ENY3:ENZ3"/>
    <mergeCell ref="EOA3:EOB3"/>
    <mergeCell ref="EOC3:EOD3"/>
    <mergeCell ref="EOE3:EOF3"/>
    <mergeCell ref="EOG3:EOH3"/>
    <mergeCell ref="EOI3:EOJ3"/>
    <mergeCell ref="ENM3:ENN3"/>
    <mergeCell ref="ENO3:ENP3"/>
    <mergeCell ref="ENQ3:ENR3"/>
    <mergeCell ref="ENS3:ENT3"/>
    <mergeCell ref="ENU3:ENV3"/>
    <mergeCell ref="ENW3:ENX3"/>
    <mergeCell ref="ENA3:ENB3"/>
    <mergeCell ref="ENC3:END3"/>
    <mergeCell ref="ENE3:ENF3"/>
    <mergeCell ref="ENG3:ENH3"/>
    <mergeCell ref="ENI3:ENJ3"/>
    <mergeCell ref="ENK3:ENL3"/>
    <mergeCell ref="EMO3:EMP3"/>
    <mergeCell ref="EMQ3:EMR3"/>
    <mergeCell ref="EMS3:EMT3"/>
    <mergeCell ref="EMU3:EMV3"/>
    <mergeCell ref="EMW3:EMX3"/>
    <mergeCell ref="EMY3:EMZ3"/>
    <mergeCell ref="ERQ3:ERR3"/>
    <mergeCell ref="ERS3:ERT3"/>
    <mergeCell ref="ERU3:ERV3"/>
    <mergeCell ref="ERW3:ERX3"/>
    <mergeCell ref="ERY3:ERZ3"/>
    <mergeCell ref="ESA3:ESB3"/>
    <mergeCell ref="ERE3:ERF3"/>
    <mergeCell ref="ERG3:ERH3"/>
    <mergeCell ref="ERI3:ERJ3"/>
    <mergeCell ref="ERK3:ERL3"/>
    <mergeCell ref="ERM3:ERN3"/>
    <mergeCell ref="ERO3:ERP3"/>
    <mergeCell ref="EQS3:EQT3"/>
    <mergeCell ref="EQU3:EQV3"/>
    <mergeCell ref="EQW3:EQX3"/>
    <mergeCell ref="EQY3:EQZ3"/>
    <mergeCell ref="ERA3:ERB3"/>
    <mergeCell ref="ERC3:ERD3"/>
    <mergeCell ref="EQG3:EQH3"/>
    <mergeCell ref="EQI3:EQJ3"/>
    <mergeCell ref="EQK3:EQL3"/>
    <mergeCell ref="EQM3:EQN3"/>
    <mergeCell ref="EQO3:EQP3"/>
    <mergeCell ref="EQQ3:EQR3"/>
    <mergeCell ref="EPU3:EPV3"/>
    <mergeCell ref="EPW3:EPX3"/>
    <mergeCell ref="EPY3:EPZ3"/>
    <mergeCell ref="EQA3:EQB3"/>
    <mergeCell ref="EQC3:EQD3"/>
    <mergeCell ref="EQE3:EQF3"/>
    <mergeCell ref="EPI3:EPJ3"/>
    <mergeCell ref="EPK3:EPL3"/>
    <mergeCell ref="EPM3:EPN3"/>
    <mergeCell ref="EPO3:EPP3"/>
    <mergeCell ref="EPQ3:EPR3"/>
    <mergeCell ref="EPS3:EPT3"/>
    <mergeCell ref="EUK3:EUL3"/>
    <mergeCell ref="EUM3:EUN3"/>
    <mergeCell ref="EUO3:EUP3"/>
    <mergeCell ref="EUQ3:EUR3"/>
    <mergeCell ref="EUS3:EUT3"/>
    <mergeCell ref="EUU3:EUV3"/>
    <mergeCell ref="ETY3:ETZ3"/>
    <mergeCell ref="EUA3:EUB3"/>
    <mergeCell ref="EUC3:EUD3"/>
    <mergeCell ref="EUE3:EUF3"/>
    <mergeCell ref="EUG3:EUH3"/>
    <mergeCell ref="EUI3:EUJ3"/>
    <mergeCell ref="ETM3:ETN3"/>
    <mergeCell ref="ETO3:ETP3"/>
    <mergeCell ref="ETQ3:ETR3"/>
    <mergeCell ref="ETS3:ETT3"/>
    <mergeCell ref="ETU3:ETV3"/>
    <mergeCell ref="ETW3:ETX3"/>
    <mergeCell ref="ETA3:ETB3"/>
    <mergeCell ref="ETC3:ETD3"/>
    <mergeCell ref="ETE3:ETF3"/>
    <mergeCell ref="ETG3:ETH3"/>
    <mergeCell ref="ETI3:ETJ3"/>
    <mergeCell ref="ETK3:ETL3"/>
    <mergeCell ref="ESO3:ESP3"/>
    <mergeCell ref="ESQ3:ESR3"/>
    <mergeCell ref="ESS3:EST3"/>
    <mergeCell ref="ESU3:ESV3"/>
    <mergeCell ref="ESW3:ESX3"/>
    <mergeCell ref="ESY3:ESZ3"/>
    <mergeCell ref="ESC3:ESD3"/>
    <mergeCell ref="ESE3:ESF3"/>
    <mergeCell ref="ESG3:ESH3"/>
    <mergeCell ref="ESI3:ESJ3"/>
    <mergeCell ref="ESK3:ESL3"/>
    <mergeCell ref="ESM3:ESN3"/>
    <mergeCell ref="EXE3:EXF3"/>
    <mergeCell ref="EXG3:EXH3"/>
    <mergeCell ref="EXI3:EXJ3"/>
    <mergeCell ref="EXK3:EXL3"/>
    <mergeCell ref="EXM3:EXN3"/>
    <mergeCell ref="EXO3:EXP3"/>
    <mergeCell ref="EWS3:EWT3"/>
    <mergeCell ref="EWU3:EWV3"/>
    <mergeCell ref="EWW3:EWX3"/>
    <mergeCell ref="EWY3:EWZ3"/>
    <mergeCell ref="EXA3:EXB3"/>
    <mergeCell ref="EXC3:EXD3"/>
    <mergeCell ref="EWG3:EWH3"/>
    <mergeCell ref="EWI3:EWJ3"/>
    <mergeCell ref="EWK3:EWL3"/>
    <mergeCell ref="EWM3:EWN3"/>
    <mergeCell ref="EWO3:EWP3"/>
    <mergeCell ref="EWQ3:EWR3"/>
    <mergeCell ref="EVU3:EVV3"/>
    <mergeCell ref="EVW3:EVX3"/>
    <mergeCell ref="EVY3:EVZ3"/>
    <mergeCell ref="EWA3:EWB3"/>
    <mergeCell ref="EWC3:EWD3"/>
    <mergeCell ref="EWE3:EWF3"/>
    <mergeCell ref="EVI3:EVJ3"/>
    <mergeCell ref="EVK3:EVL3"/>
    <mergeCell ref="EVM3:EVN3"/>
    <mergeCell ref="EVO3:EVP3"/>
    <mergeCell ref="EVQ3:EVR3"/>
    <mergeCell ref="EVS3:EVT3"/>
    <mergeCell ref="EUW3:EUX3"/>
    <mergeCell ref="EUY3:EUZ3"/>
    <mergeCell ref="EVA3:EVB3"/>
    <mergeCell ref="EVC3:EVD3"/>
    <mergeCell ref="EVE3:EVF3"/>
    <mergeCell ref="EVG3:EVH3"/>
    <mergeCell ref="EZY3:EZZ3"/>
    <mergeCell ref="FAA3:FAB3"/>
    <mergeCell ref="FAC3:FAD3"/>
    <mergeCell ref="FAE3:FAF3"/>
    <mergeCell ref="FAG3:FAH3"/>
    <mergeCell ref="FAI3:FAJ3"/>
    <mergeCell ref="EZM3:EZN3"/>
    <mergeCell ref="EZO3:EZP3"/>
    <mergeCell ref="EZQ3:EZR3"/>
    <mergeCell ref="EZS3:EZT3"/>
    <mergeCell ref="EZU3:EZV3"/>
    <mergeCell ref="EZW3:EZX3"/>
    <mergeCell ref="EZA3:EZB3"/>
    <mergeCell ref="EZC3:EZD3"/>
    <mergeCell ref="EZE3:EZF3"/>
    <mergeCell ref="EZG3:EZH3"/>
    <mergeCell ref="EZI3:EZJ3"/>
    <mergeCell ref="EZK3:EZL3"/>
    <mergeCell ref="EYO3:EYP3"/>
    <mergeCell ref="EYQ3:EYR3"/>
    <mergeCell ref="EYS3:EYT3"/>
    <mergeCell ref="EYU3:EYV3"/>
    <mergeCell ref="EYW3:EYX3"/>
    <mergeCell ref="EYY3:EYZ3"/>
    <mergeCell ref="EYC3:EYD3"/>
    <mergeCell ref="EYE3:EYF3"/>
    <mergeCell ref="EYG3:EYH3"/>
    <mergeCell ref="EYI3:EYJ3"/>
    <mergeCell ref="EYK3:EYL3"/>
    <mergeCell ref="EYM3:EYN3"/>
    <mergeCell ref="EXQ3:EXR3"/>
    <mergeCell ref="EXS3:EXT3"/>
    <mergeCell ref="EXU3:EXV3"/>
    <mergeCell ref="EXW3:EXX3"/>
    <mergeCell ref="EXY3:EXZ3"/>
    <mergeCell ref="EYA3:EYB3"/>
    <mergeCell ref="FCS3:FCT3"/>
    <mergeCell ref="FCU3:FCV3"/>
    <mergeCell ref="FCW3:FCX3"/>
    <mergeCell ref="FCY3:FCZ3"/>
    <mergeCell ref="FDA3:FDB3"/>
    <mergeCell ref="FDC3:FDD3"/>
    <mergeCell ref="FCG3:FCH3"/>
    <mergeCell ref="FCI3:FCJ3"/>
    <mergeCell ref="FCK3:FCL3"/>
    <mergeCell ref="FCM3:FCN3"/>
    <mergeCell ref="FCO3:FCP3"/>
    <mergeCell ref="FCQ3:FCR3"/>
    <mergeCell ref="FBU3:FBV3"/>
    <mergeCell ref="FBW3:FBX3"/>
    <mergeCell ref="FBY3:FBZ3"/>
    <mergeCell ref="FCA3:FCB3"/>
    <mergeCell ref="FCC3:FCD3"/>
    <mergeCell ref="FCE3:FCF3"/>
    <mergeCell ref="FBI3:FBJ3"/>
    <mergeCell ref="FBK3:FBL3"/>
    <mergeCell ref="FBM3:FBN3"/>
    <mergeCell ref="FBO3:FBP3"/>
    <mergeCell ref="FBQ3:FBR3"/>
    <mergeCell ref="FBS3:FBT3"/>
    <mergeCell ref="FAW3:FAX3"/>
    <mergeCell ref="FAY3:FAZ3"/>
    <mergeCell ref="FBA3:FBB3"/>
    <mergeCell ref="FBC3:FBD3"/>
    <mergeCell ref="FBE3:FBF3"/>
    <mergeCell ref="FBG3:FBH3"/>
    <mergeCell ref="FAK3:FAL3"/>
    <mergeCell ref="FAM3:FAN3"/>
    <mergeCell ref="FAO3:FAP3"/>
    <mergeCell ref="FAQ3:FAR3"/>
    <mergeCell ref="FAS3:FAT3"/>
    <mergeCell ref="FAU3:FAV3"/>
    <mergeCell ref="FFM3:FFN3"/>
    <mergeCell ref="FFO3:FFP3"/>
    <mergeCell ref="FFQ3:FFR3"/>
    <mergeCell ref="FFS3:FFT3"/>
    <mergeCell ref="FFU3:FFV3"/>
    <mergeCell ref="FFW3:FFX3"/>
    <mergeCell ref="FFA3:FFB3"/>
    <mergeCell ref="FFC3:FFD3"/>
    <mergeCell ref="FFE3:FFF3"/>
    <mergeCell ref="FFG3:FFH3"/>
    <mergeCell ref="FFI3:FFJ3"/>
    <mergeCell ref="FFK3:FFL3"/>
    <mergeCell ref="FEO3:FEP3"/>
    <mergeCell ref="FEQ3:FER3"/>
    <mergeCell ref="FES3:FET3"/>
    <mergeCell ref="FEU3:FEV3"/>
    <mergeCell ref="FEW3:FEX3"/>
    <mergeCell ref="FEY3:FEZ3"/>
    <mergeCell ref="FEC3:FED3"/>
    <mergeCell ref="FEE3:FEF3"/>
    <mergeCell ref="FEG3:FEH3"/>
    <mergeCell ref="FEI3:FEJ3"/>
    <mergeCell ref="FEK3:FEL3"/>
    <mergeCell ref="FEM3:FEN3"/>
    <mergeCell ref="FDQ3:FDR3"/>
    <mergeCell ref="FDS3:FDT3"/>
    <mergeCell ref="FDU3:FDV3"/>
    <mergeCell ref="FDW3:FDX3"/>
    <mergeCell ref="FDY3:FDZ3"/>
    <mergeCell ref="FEA3:FEB3"/>
    <mergeCell ref="FDE3:FDF3"/>
    <mergeCell ref="FDG3:FDH3"/>
    <mergeCell ref="FDI3:FDJ3"/>
    <mergeCell ref="FDK3:FDL3"/>
    <mergeCell ref="FDM3:FDN3"/>
    <mergeCell ref="FDO3:FDP3"/>
    <mergeCell ref="FIG3:FIH3"/>
    <mergeCell ref="FII3:FIJ3"/>
    <mergeCell ref="FIK3:FIL3"/>
    <mergeCell ref="FIM3:FIN3"/>
    <mergeCell ref="FIO3:FIP3"/>
    <mergeCell ref="FIQ3:FIR3"/>
    <mergeCell ref="FHU3:FHV3"/>
    <mergeCell ref="FHW3:FHX3"/>
    <mergeCell ref="FHY3:FHZ3"/>
    <mergeCell ref="FIA3:FIB3"/>
    <mergeCell ref="FIC3:FID3"/>
    <mergeCell ref="FIE3:FIF3"/>
    <mergeCell ref="FHI3:FHJ3"/>
    <mergeCell ref="FHK3:FHL3"/>
    <mergeCell ref="FHM3:FHN3"/>
    <mergeCell ref="FHO3:FHP3"/>
    <mergeCell ref="FHQ3:FHR3"/>
    <mergeCell ref="FHS3:FHT3"/>
    <mergeCell ref="FGW3:FGX3"/>
    <mergeCell ref="FGY3:FGZ3"/>
    <mergeCell ref="FHA3:FHB3"/>
    <mergeCell ref="FHC3:FHD3"/>
    <mergeCell ref="FHE3:FHF3"/>
    <mergeCell ref="FHG3:FHH3"/>
    <mergeCell ref="FGK3:FGL3"/>
    <mergeCell ref="FGM3:FGN3"/>
    <mergeCell ref="FGO3:FGP3"/>
    <mergeCell ref="FGQ3:FGR3"/>
    <mergeCell ref="FGS3:FGT3"/>
    <mergeCell ref="FGU3:FGV3"/>
    <mergeCell ref="FFY3:FFZ3"/>
    <mergeCell ref="FGA3:FGB3"/>
    <mergeCell ref="FGC3:FGD3"/>
    <mergeCell ref="FGE3:FGF3"/>
    <mergeCell ref="FGG3:FGH3"/>
    <mergeCell ref="FGI3:FGJ3"/>
    <mergeCell ref="FLA3:FLB3"/>
    <mergeCell ref="FLC3:FLD3"/>
    <mergeCell ref="FLE3:FLF3"/>
    <mergeCell ref="FLG3:FLH3"/>
    <mergeCell ref="FLI3:FLJ3"/>
    <mergeCell ref="FLK3:FLL3"/>
    <mergeCell ref="FKO3:FKP3"/>
    <mergeCell ref="FKQ3:FKR3"/>
    <mergeCell ref="FKS3:FKT3"/>
    <mergeCell ref="FKU3:FKV3"/>
    <mergeCell ref="FKW3:FKX3"/>
    <mergeCell ref="FKY3:FKZ3"/>
    <mergeCell ref="FKC3:FKD3"/>
    <mergeCell ref="FKE3:FKF3"/>
    <mergeCell ref="FKG3:FKH3"/>
    <mergeCell ref="FKI3:FKJ3"/>
    <mergeCell ref="FKK3:FKL3"/>
    <mergeCell ref="FKM3:FKN3"/>
    <mergeCell ref="FJQ3:FJR3"/>
    <mergeCell ref="FJS3:FJT3"/>
    <mergeCell ref="FJU3:FJV3"/>
    <mergeCell ref="FJW3:FJX3"/>
    <mergeCell ref="FJY3:FJZ3"/>
    <mergeCell ref="FKA3:FKB3"/>
    <mergeCell ref="FJE3:FJF3"/>
    <mergeCell ref="FJG3:FJH3"/>
    <mergeCell ref="FJI3:FJJ3"/>
    <mergeCell ref="FJK3:FJL3"/>
    <mergeCell ref="FJM3:FJN3"/>
    <mergeCell ref="FJO3:FJP3"/>
    <mergeCell ref="FIS3:FIT3"/>
    <mergeCell ref="FIU3:FIV3"/>
    <mergeCell ref="FIW3:FIX3"/>
    <mergeCell ref="FIY3:FIZ3"/>
    <mergeCell ref="FJA3:FJB3"/>
    <mergeCell ref="FJC3:FJD3"/>
    <mergeCell ref="FNU3:FNV3"/>
    <mergeCell ref="FNW3:FNX3"/>
    <mergeCell ref="FNY3:FNZ3"/>
    <mergeCell ref="FOA3:FOB3"/>
    <mergeCell ref="FOC3:FOD3"/>
    <mergeCell ref="FOE3:FOF3"/>
    <mergeCell ref="FNI3:FNJ3"/>
    <mergeCell ref="FNK3:FNL3"/>
    <mergeCell ref="FNM3:FNN3"/>
    <mergeCell ref="FNO3:FNP3"/>
    <mergeCell ref="FNQ3:FNR3"/>
    <mergeCell ref="FNS3:FNT3"/>
    <mergeCell ref="FMW3:FMX3"/>
    <mergeCell ref="FMY3:FMZ3"/>
    <mergeCell ref="FNA3:FNB3"/>
    <mergeCell ref="FNC3:FND3"/>
    <mergeCell ref="FNE3:FNF3"/>
    <mergeCell ref="FNG3:FNH3"/>
    <mergeCell ref="FMK3:FML3"/>
    <mergeCell ref="FMM3:FMN3"/>
    <mergeCell ref="FMO3:FMP3"/>
    <mergeCell ref="FMQ3:FMR3"/>
    <mergeCell ref="FMS3:FMT3"/>
    <mergeCell ref="FMU3:FMV3"/>
    <mergeCell ref="FLY3:FLZ3"/>
    <mergeCell ref="FMA3:FMB3"/>
    <mergeCell ref="FMC3:FMD3"/>
    <mergeCell ref="FME3:FMF3"/>
    <mergeCell ref="FMG3:FMH3"/>
    <mergeCell ref="FMI3:FMJ3"/>
    <mergeCell ref="FLM3:FLN3"/>
    <mergeCell ref="FLO3:FLP3"/>
    <mergeCell ref="FLQ3:FLR3"/>
    <mergeCell ref="FLS3:FLT3"/>
    <mergeCell ref="FLU3:FLV3"/>
    <mergeCell ref="FLW3:FLX3"/>
    <mergeCell ref="FQO3:FQP3"/>
    <mergeCell ref="FQQ3:FQR3"/>
    <mergeCell ref="FQS3:FQT3"/>
    <mergeCell ref="FQU3:FQV3"/>
    <mergeCell ref="FQW3:FQX3"/>
    <mergeCell ref="FQY3:FQZ3"/>
    <mergeCell ref="FQC3:FQD3"/>
    <mergeCell ref="FQE3:FQF3"/>
    <mergeCell ref="FQG3:FQH3"/>
    <mergeCell ref="FQI3:FQJ3"/>
    <mergeCell ref="FQK3:FQL3"/>
    <mergeCell ref="FQM3:FQN3"/>
    <mergeCell ref="FPQ3:FPR3"/>
    <mergeCell ref="FPS3:FPT3"/>
    <mergeCell ref="FPU3:FPV3"/>
    <mergeCell ref="FPW3:FPX3"/>
    <mergeCell ref="FPY3:FPZ3"/>
    <mergeCell ref="FQA3:FQB3"/>
    <mergeCell ref="FPE3:FPF3"/>
    <mergeCell ref="FPG3:FPH3"/>
    <mergeCell ref="FPI3:FPJ3"/>
    <mergeCell ref="FPK3:FPL3"/>
    <mergeCell ref="FPM3:FPN3"/>
    <mergeCell ref="FPO3:FPP3"/>
    <mergeCell ref="FOS3:FOT3"/>
    <mergeCell ref="FOU3:FOV3"/>
    <mergeCell ref="FOW3:FOX3"/>
    <mergeCell ref="FOY3:FOZ3"/>
    <mergeCell ref="FPA3:FPB3"/>
    <mergeCell ref="FPC3:FPD3"/>
    <mergeCell ref="FOG3:FOH3"/>
    <mergeCell ref="FOI3:FOJ3"/>
    <mergeCell ref="FOK3:FOL3"/>
    <mergeCell ref="FOM3:FON3"/>
    <mergeCell ref="FOO3:FOP3"/>
    <mergeCell ref="FOQ3:FOR3"/>
    <mergeCell ref="FTI3:FTJ3"/>
    <mergeCell ref="FTK3:FTL3"/>
    <mergeCell ref="FTM3:FTN3"/>
    <mergeCell ref="FTO3:FTP3"/>
    <mergeCell ref="FTQ3:FTR3"/>
    <mergeCell ref="FTS3:FTT3"/>
    <mergeCell ref="FSW3:FSX3"/>
    <mergeCell ref="FSY3:FSZ3"/>
    <mergeCell ref="FTA3:FTB3"/>
    <mergeCell ref="FTC3:FTD3"/>
    <mergeCell ref="FTE3:FTF3"/>
    <mergeCell ref="FTG3:FTH3"/>
    <mergeCell ref="FSK3:FSL3"/>
    <mergeCell ref="FSM3:FSN3"/>
    <mergeCell ref="FSO3:FSP3"/>
    <mergeCell ref="FSQ3:FSR3"/>
    <mergeCell ref="FSS3:FST3"/>
    <mergeCell ref="FSU3:FSV3"/>
    <mergeCell ref="FRY3:FRZ3"/>
    <mergeCell ref="FSA3:FSB3"/>
    <mergeCell ref="FSC3:FSD3"/>
    <mergeCell ref="FSE3:FSF3"/>
    <mergeCell ref="FSG3:FSH3"/>
    <mergeCell ref="FSI3:FSJ3"/>
    <mergeCell ref="FRM3:FRN3"/>
    <mergeCell ref="FRO3:FRP3"/>
    <mergeCell ref="FRQ3:FRR3"/>
    <mergeCell ref="FRS3:FRT3"/>
    <mergeCell ref="FRU3:FRV3"/>
    <mergeCell ref="FRW3:FRX3"/>
    <mergeCell ref="FRA3:FRB3"/>
    <mergeCell ref="FRC3:FRD3"/>
    <mergeCell ref="FRE3:FRF3"/>
    <mergeCell ref="FRG3:FRH3"/>
    <mergeCell ref="FRI3:FRJ3"/>
    <mergeCell ref="FRK3:FRL3"/>
    <mergeCell ref="FWC3:FWD3"/>
    <mergeCell ref="FWE3:FWF3"/>
    <mergeCell ref="FWG3:FWH3"/>
    <mergeCell ref="FWI3:FWJ3"/>
    <mergeCell ref="FWK3:FWL3"/>
    <mergeCell ref="FWM3:FWN3"/>
    <mergeCell ref="FVQ3:FVR3"/>
    <mergeCell ref="FVS3:FVT3"/>
    <mergeCell ref="FVU3:FVV3"/>
    <mergeCell ref="FVW3:FVX3"/>
    <mergeCell ref="FVY3:FVZ3"/>
    <mergeCell ref="FWA3:FWB3"/>
    <mergeCell ref="FVE3:FVF3"/>
    <mergeCell ref="FVG3:FVH3"/>
    <mergeCell ref="FVI3:FVJ3"/>
    <mergeCell ref="FVK3:FVL3"/>
    <mergeCell ref="FVM3:FVN3"/>
    <mergeCell ref="FVO3:FVP3"/>
    <mergeCell ref="FUS3:FUT3"/>
    <mergeCell ref="FUU3:FUV3"/>
    <mergeCell ref="FUW3:FUX3"/>
    <mergeCell ref="FUY3:FUZ3"/>
    <mergeCell ref="FVA3:FVB3"/>
    <mergeCell ref="FVC3:FVD3"/>
    <mergeCell ref="FUG3:FUH3"/>
    <mergeCell ref="FUI3:FUJ3"/>
    <mergeCell ref="FUK3:FUL3"/>
    <mergeCell ref="FUM3:FUN3"/>
    <mergeCell ref="FUO3:FUP3"/>
    <mergeCell ref="FUQ3:FUR3"/>
    <mergeCell ref="FTU3:FTV3"/>
    <mergeCell ref="FTW3:FTX3"/>
    <mergeCell ref="FTY3:FTZ3"/>
    <mergeCell ref="FUA3:FUB3"/>
    <mergeCell ref="FUC3:FUD3"/>
    <mergeCell ref="FUE3:FUF3"/>
    <mergeCell ref="FYW3:FYX3"/>
    <mergeCell ref="FYY3:FYZ3"/>
    <mergeCell ref="FZA3:FZB3"/>
    <mergeCell ref="FZC3:FZD3"/>
    <mergeCell ref="FZE3:FZF3"/>
    <mergeCell ref="FZG3:FZH3"/>
    <mergeCell ref="FYK3:FYL3"/>
    <mergeCell ref="FYM3:FYN3"/>
    <mergeCell ref="FYO3:FYP3"/>
    <mergeCell ref="FYQ3:FYR3"/>
    <mergeCell ref="FYS3:FYT3"/>
    <mergeCell ref="FYU3:FYV3"/>
    <mergeCell ref="FXY3:FXZ3"/>
    <mergeCell ref="FYA3:FYB3"/>
    <mergeCell ref="FYC3:FYD3"/>
    <mergeCell ref="FYE3:FYF3"/>
    <mergeCell ref="FYG3:FYH3"/>
    <mergeCell ref="FYI3:FYJ3"/>
    <mergeCell ref="FXM3:FXN3"/>
    <mergeCell ref="FXO3:FXP3"/>
    <mergeCell ref="FXQ3:FXR3"/>
    <mergeCell ref="FXS3:FXT3"/>
    <mergeCell ref="FXU3:FXV3"/>
    <mergeCell ref="FXW3:FXX3"/>
    <mergeCell ref="FXA3:FXB3"/>
    <mergeCell ref="FXC3:FXD3"/>
    <mergeCell ref="FXE3:FXF3"/>
    <mergeCell ref="FXG3:FXH3"/>
    <mergeCell ref="FXI3:FXJ3"/>
    <mergeCell ref="FXK3:FXL3"/>
    <mergeCell ref="FWO3:FWP3"/>
    <mergeCell ref="FWQ3:FWR3"/>
    <mergeCell ref="FWS3:FWT3"/>
    <mergeCell ref="FWU3:FWV3"/>
    <mergeCell ref="FWW3:FWX3"/>
    <mergeCell ref="FWY3:FWZ3"/>
    <mergeCell ref="GBQ3:GBR3"/>
    <mergeCell ref="GBS3:GBT3"/>
    <mergeCell ref="GBU3:GBV3"/>
    <mergeCell ref="GBW3:GBX3"/>
    <mergeCell ref="GBY3:GBZ3"/>
    <mergeCell ref="GCA3:GCB3"/>
    <mergeCell ref="GBE3:GBF3"/>
    <mergeCell ref="GBG3:GBH3"/>
    <mergeCell ref="GBI3:GBJ3"/>
    <mergeCell ref="GBK3:GBL3"/>
    <mergeCell ref="GBM3:GBN3"/>
    <mergeCell ref="GBO3:GBP3"/>
    <mergeCell ref="GAS3:GAT3"/>
    <mergeCell ref="GAU3:GAV3"/>
    <mergeCell ref="GAW3:GAX3"/>
    <mergeCell ref="GAY3:GAZ3"/>
    <mergeCell ref="GBA3:GBB3"/>
    <mergeCell ref="GBC3:GBD3"/>
    <mergeCell ref="GAG3:GAH3"/>
    <mergeCell ref="GAI3:GAJ3"/>
    <mergeCell ref="GAK3:GAL3"/>
    <mergeCell ref="GAM3:GAN3"/>
    <mergeCell ref="GAO3:GAP3"/>
    <mergeCell ref="GAQ3:GAR3"/>
    <mergeCell ref="FZU3:FZV3"/>
    <mergeCell ref="FZW3:FZX3"/>
    <mergeCell ref="FZY3:FZZ3"/>
    <mergeCell ref="GAA3:GAB3"/>
    <mergeCell ref="GAC3:GAD3"/>
    <mergeCell ref="GAE3:GAF3"/>
    <mergeCell ref="FZI3:FZJ3"/>
    <mergeCell ref="FZK3:FZL3"/>
    <mergeCell ref="FZM3:FZN3"/>
    <mergeCell ref="FZO3:FZP3"/>
    <mergeCell ref="FZQ3:FZR3"/>
    <mergeCell ref="FZS3:FZT3"/>
    <mergeCell ref="GEK3:GEL3"/>
    <mergeCell ref="GEM3:GEN3"/>
    <mergeCell ref="GEO3:GEP3"/>
    <mergeCell ref="GEQ3:GER3"/>
    <mergeCell ref="GES3:GET3"/>
    <mergeCell ref="GEU3:GEV3"/>
    <mergeCell ref="GDY3:GDZ3"/>
    <mergeCell ref="GEA3:GEB3"/>
    <mergeCell ref="GEC3:GED3"/>
    <mergeCell ref="GEE3:GEF3"/>
    <mergeCell ref="GEG3:GEH3"/>
    <mergeCell ref="GEI3:GEJ3"/>
    <mergeCell ref="GDM3:GDN3"/>
    <mergeCell ref="GDO3:GDP3"/>
    <mergeCell ref="GDQ3:GDR3"/>
    <mergeCell ref="GDS3:GDT3"/>
    <mergeCell ref="GDU3:GDV3"/>
    <mergeCell ref="GDW3:GDX3"/>
    <mergeCell ref="GDA3:GDB3"/>
    <mergeCell ref="GDC3:GDD3"/>
    <mergeCell ref="GDE3:GDF3"/>
    <mergeCell ref="GDG3:GDH3"/>
    <mergeCell ref="GDI3:GDJ3"/>
    <mergeCell ref="GDK3:GDL3"/>
    <mergeCell ref="GCO3:GCP3"/>
    <mergeCell ref="GCQ3:GCR3"/>
    <mergeCell ref="GCS3:GCT3"/>
    <mergeCell ref="GCU3:GCV3"/>
    <mergeCell ref="GCW3:GCX3"/>
    <mergeCell ref="GCY3:GCZ3"/>
    <mergeCell ref="GCC3:GCD3"/>
    <mergeCell ref="GCE3:GCF3"/>
    <mergeCell ref="GCG3:GCH3"/>
    <mergeCell ref="GCI3:GCJ3"/>
    <mergeCell ref="GCK3:GCL3"/>
    <mergeCell ref="GCM3:GCN3"/>
    <mergeCell ref="GHE3:GHF3"/>
    <mergeCell ref="GHG3:GHH3"/>
    <mergeCell ref="GHI3:GHJ3"/>
    <mergeCell ref="GHK3:GHL3"/>
    <mergeCell ref="GHM3:GHN3"/>
    <mergeCell ref="GHO3:GHP3"/>
    <mergeCell ref="GGS3:GGT3"/>
    <mergeCell ref="GGU3:GGV3"/>
    <mergeCell ref="GGW3:GGX3"/>
    <mergeCell ref="GGY3:GGZ3"/>
    <mergeCell ref="GHA3:GHB3"/>
    <mergeCell ref="GHC3:GHD3"/>
    <mergeCell ref="GGG3:GGH3"/>
    <mergeCell ref="GGI3:GGJ3"/>
    <mergeCell ref="GGK3:GGL3"/>
    <mergeCell ref="GGM3:GGN3"/>
    <mergeCell ref="GGO3:GGP3"/>
    <mergeCell ref="GGQ3:GGR3"/>
    <mergeCell ref="GFU3:GFV3"/>
    <mergeCell ref="GFW3:GFX3"/>
    <mergeCell ref="GFY3:GFZ3"/>
    <mergeCell ref="GGA3:GGB3"/>
    <mergeCell ref="GGC3:GGD3"/>
    <mergeCell ref="GGE3:GGF3"/>
    <mergeCell ref="GFI3:GFJ3"/>
    <mergeCell ref="GFK3:GFL3"/>
    <mergeCell ref="GFM3:GFN3"/>
    <mergeCell ref="GFO3:GFP3"/>
    <mergeCell ref="GFQ3:GFR3"/>
    <mergeCell ref="GFS3:GFT3"/>
    <mergeCell ref="GEW3:GEX3"/>
    <mergeCell ref="GEY3:GEZ3"/>
    <mergeCell ref="GFA3:GFB3"/>
    <mergeCell ref="GFC3:GFD3"/>
    <mergeCell ref="GFE3:GFF3"/>
    <mergeCell ref="GFG3:GFH3"/>
    <mergeCell ref="GJY3:GJZ3"/>
    <mergeCell ref="GKA3:GKB3"/>
    <mergeCell ref="GKC3:GKD3"/>
    <mergeCell ref="GKE3:GKF3"/>
    <mergeCell ref="GKG3:GKH3"/>
    <mergeCell ref="GKI3:GKJ3"/>
    <mergeCell ref="GJM3:GJN3"/>
    <mergeCell ref="GJO3:GJP3"/>
    <mergeCell ref="GJQ3:GJR3"/>
    <mergeCell ref="GJS3:GJT3"/>
    <mergeCell ref="GJU3:GJV3"/>
    <mergeCell ref="GJW3:GJX3"/>
    <mergeCell ref="GJA3:GJB3"/>
    <mergeCell ref="GJC3:GJD3"/>
    <mergeCell ref="GJE3:GJF3"/>
    <mergeCell ref="GJG3:GJH3"/>
    <mergeCell ref="GJI3:GJJ3"/>
    <mergeCell ref="GJK3:GJL3"/>
    <mergeCell ref="GIO3:GIP3"/>
    <mergeCell ref="GIQ3:GIR3"/>
    <mergeCell ref="GIS3:GIT3"/>
    <mergeCell ref="GIU3:GIV3"/>
    <mergeCell ref="GIW3:GIX3"/>
    <mergeCell ref="GIY3:GIZ3"/>
    <mergeCell ref="GIC3:GID3"/>
    <mergeCell ref="GIE3:GIF3"/>
    <mergeCell ref="GIG3:GIH3"/>
    <mergeCell ref="GII3:GIJ3"/>
    <mergeCell ref="GIK3:GIL3"/>
    <mergeCell ref="GIM3:GIN3"/>
    <mergeCell ref="GHQ3:GHR3"/>
    <mergeCell ref="GHS3:GHT3"/>
    <mergeCell ref="GHU3:GHV3"/>
    <mergeCell ref="GHW3:GHX3"/>
    <mergeCell ref="GHY3:GHZ3"/>
    <mergeCell ref="GIA3:GIB3"/>
    <mergeCell ref="GMS3:GMT3"/>
    <mergeCell ref="GMU3:GMV3"/>
    <mergeCell ref="GMW3:GMX3"/>
    <mergeCell ref="GMY3:GMZ3"/>
    <mergeCell ref="GNA3:GNB3"/>
    <mergeCell ref="GNC3:GND3"/>
    <mergeCell ref="GMG3:GMH3"/>
    <mergeCell ref="GMI3:GMJ3"/>
    <mergeCell ref="GMK3:GML3"/>
    <mergeCell ref="GMM3:GMN3"/>
    <mergeCell ref="GMO3:GMP3"/>
    <mergeCell ref="GMQ3:GMR3"/>
    <mergeCell ref="GLU3:GLV3"/>
    <mergeCell ref="GLW3:GLX3"/>
    <mergeCell ref="GLY3:GLZ3"/>
    <mergeCell ref="GMA3:GMB3"/>
    <mergeCell ref="GMC3:GMD3"/>
    <mergeCell ref="GME3:GMF3"/>
    <mergeCell ref="GLI3:GLJ3"/>
    <mergeCell ref="GLK3:GLL3"/>
    <mergeCell ref="GLM3:GLN3"/>
    <mergeCell ref="GLO3:GLP3"/>
    <mergeCell ref="GLQ3:GLR3"/>
    <mergeCell ref="GLS3:GLT3"/>
    <mergeCell ref="GKW3:GKX3"/>
    <mergeCell ref="GKY3:GKZ3"/>
    <mergeCell ref="GLA3:GLB3"/>
    <mergeCell ref="GLC3:GLD3"/>
    <mergeCell ref="GLE3:GLF3"/>
    <mergeCell ref="GLG3:GLH3"/>
    <mergeCell ref="GKK3:GKL3"/>
    <mergeCell ref="GKM3:GKN3"/>
    <mergeCell ref="GKO3:GKP3"/>
    <mergeCell ref="GKQ3:GKR3"/>
    <mergeCell ref="GKS3:GKT3"/>
    <mergeCell ref="GKU3:GKV3"/>
    <mergeCell ref="GPM3:GPN3"/>
    <mergeCell ref="GPO3:GPP3"/>
    <mergeCell ref="GPQ3:GPR3"/>
    <mergeCell ref="GPS3:GPT3"/>
    <mergeCell ref="GPU3:GPV3"/>
    <mergeCell ref="GPW3:GPX3"/>
    <mergeCell ref="GPA3:GPB3"/>
    <mergeCell ref="GPC3:GPD3"/>
    <mergeCell ref="GPE3:GPF3"/>
    <mergeCell ref="GPG3:GPH3"/>
    <mergeCell ref="GPI3:GPJ3"/>
    <mergeCell ref="GPK3:GPL3"/>
    <mergeCell ref="GOO3:GOP3"/>
    <mergeCell ref="GOQ3:GOR3"/>
    <mergeCell ref="GOS3:GOT3"/>
    <mergeCell ref="GOU3:GOV3"/>
    <mergeCell ref="GOW3:GOX3"/>
    <mergeCell ref="GOY3:GOZ3"/>
    <mergeCell ref="GOC3:GOD3"/>
    <mergeCell ref="GOE3:GOF3"/>
    <mergeCell ref="GOG3:GOH3"/>
    <mergeCell ref="GOI3:GOJ3"/>
    <mergeCell ref="GOK3:GOL3"/>
    <mergeCell ref="GOM3:GON3"/>
    <mergeCell ref="GNQ3:GNR3"/>
    <mergeCell ref="GNS3:GNT3"/>
    <mergeCell ref="GNU3:GNV3"/>
    <mergeCell ref="GNW3:GNX3"/>
    <mergeCell ref="GNY3:GNZ3"/>
    <mergeCell ref="GOA3:GOB3"/>
    <mergeCell ref="GNE3:GNF3"/>
    <mergeCell ref="GNG3:GNH3"/>
    <mergeCell ref="GNI3:GNJ3"/>
    <mergeCell ref="GNK3:GNL3"/>
    <mergeCell ref="GNM3:GNN3"/>
    <mergeCell ref="GNO3:GNP3"/>
    <mergeCell ref="GSG3:GSH3"/>
    <mergeCell ref="GSI3:GSJ3"/>
    <mergeCell ref="GSK3:GSL3"/>
    <mergeCell ref="GSM3:GSN3"/>
    <mergeCell ref="GSO3:GSP3"/>
    <mergeCell ref="GSQ3:GSR3"/>
    <mergeCell ref="GRU3:GRV3"/>
    <mergeCell ref="GRW3:GRX3"/>
    <mergeCell ref="GRY3:GRZ3"/>
    <mergeCell ref="GSA3:GSB3"/>
    <mergeCell ref="GSC3:GSD3"/>
    <mergeCell ref="GSE3:GSF3"/>
    <mergeCell ref="GRI3:GRJ3"/>
    <mergeCell ref="GRK3:GRL3"/>
    <mergeCell ref="GRM3:GRN3"/>
    <mergeCell ref="GRO3:GRP3"/>
    <mergeCell ref="GRQ3:GRR3"/>
    <mergeCell ref="GRS3:GRT3"/>
    <mergeCell ref="GQW3:GQX3"/>
    <mergeCell ref="GQY3:GQZ3"/>
    <mergeCell ref="GRA3:GRB3"/>
    <mergeCell ref="GRC3:GRD3"/>
    <mergeCell ref="GRE3:GRF3"/>
    <mergeCell ref="GRG3:GRH3"/>
    <mergeCell ref="GQK3:GQL3"/>
    <mergeCell ref="GQM3:GQN3"/>
    <mergeCell ref="GQO3:GQP3"/>
    <mergeCell ref="GQQ3:GQR3"/>
    <mergeCell ref="GQS3:GQT3"/>
    <mergeCell ref="GQU3:GQV3"/>
    <mergeCell ref="GPY3:GPZ3"/>
    <mergeCell ref="GQA3:GQB3"/>
    <mergeCell ref="GQC3:GQD3"/>
    <mergeCell ref="GQE3:GQF3"/>
    <mergeCell ref="GQG3:GQH3"/>
    <mergeCell ref="GQI3:GQJ3"/>
    <mergeCell ref="GVA3:GVB3"/>
    <mergeCell ref="GVC3:GVD3"/>
    <mergeCell ref="GVE3:GVF3"/>
    <mergeCell ref="GVG3:GVH3"/>
    <mergeCell ref="GVI3:GVJ3"/>
    <mergeCell ref="GVK3:GVL3"/>
    <mergeCell ref="GUO3:GUP3"/>
    <mergeCell ref="GUQ3:GUR3"/>
    <mergeCell ref="GUS3:GUT3"/>
    <mergeCell ref="GUU3:GUV3"/>
    <mergeCell ref="GUW3:GUX3"/>
    <mergeCell ref="GUY3:GUZ3"/>
    <mergeCell ref="GUC3:GUD3"/>
    <mergeCell ref="GUE3:GUF3"/>
    <mergeCell ref="GUG3:GUH3"/>
    <mergeCell ref="GUI3:GUJ3"/>
    <mergeCell ref="GUK3:GUL3"/>
    <mergeCell ref="GUM3:GUN3"/>
    <mergeCell ref="GTQ3:GTR3"/>
    <mergeCell ref="GTS3:GTT3"/>
    <mergeCell ref="GTU3:GTV3"/>
    <mergeCell ref="GTW3:GTX3"/>
    <mergeCell ref="GTY3:GTZ3"/>
    <mergeCell ref="GUA3:GUB3"/>
    <mergeCell ref="GTE3:GTF3"/>
    <mergeCell ref="GTG3:GTH3"/>
    <mergeCell ref="GTI3:GTJ3"/>
    <mergeCell ref="GTK3:GTL3"/>
    <mergeCell ref="GTM3:GTN3"/>
    <mergeCell ref="GTO3:GTP3"/>
    <mergeCell ref="GSS3:GST3"/>
    <mergeCell ref="GSU3:GSV3"/>
    <mergeCell ref="GSW3:GSX3"/>
    <mergeCell ref="GSY3:GSZ3"/>
    <mergeCell ref="GTA3:GTB3"/>
    <mergeCell ref="GTC3:GTD3"/>
    <mergeCell ref="GXU3:GXV3"/>
    <mergeCell ref="GXW3:GXX3"/>
    <mergeCell ref="GXY3:GXZ3"/>
    <mergeCell ref="GYA3:GYB3"/>
    <mergeCell ref="GYC3:GYD3"/>
    <mergeCell ref="GYE3:GYF3"/>
    <mergeCell ref="GXI3:GXJ3"/>
    <mergeCell ref="GXK3:GXL3"/>
    <mergeCell ref="GXM3:GXN3"/>
    <mergeCell ref="GXO3:GXP3"/>
    <mergeCell ref="GXQ3:GXR3"/>
    <mergeCell ref="GXS3:GXT3"/>
    <mergeCell ref="GWW3:GWX3"/>
    <mergeCell ref="GWY3:GWZ3"/>
    <mergeCell ref="GXA3:GXB3"/>
    <mergeCell ref="GXC3:GXD3"/>
    <mergeCell ref="GXE3:GXF3"/>
    <mergeCell ref="GXG3:GXH3"/>
    <mergeCell ref="GWK3:GWL3"/>
    <mergeCell ref="GWM3:GWN3"/>
    <mergeCell ref="GWO3:GWP3"/>
    <mergeCell ref="GWQ3:GWR3"/>
    <mergeCell ref="GWS3:GWT3"/>
    <mergeCell ref="GWU3:GWV3"/>
    <mergeCell ref="GVY3:GVZ3"/>
    <mergeCell ref="GWA3:GWB3"/>
    <mergeCell ref="GWC3:GWD3"/>
    <mergeCell ref="GWE3:GWF3"/>
    <mergeCell ref="GWG3:GWH3"/>
    <mergeCell ref="GWI3:GWJ3"/>
    <mergeCell ref="GVM3:GVN3"/>
    <mergeCell ref="GVO3:GVP3"/>
    <mergeCell ref="GVQ3:GVR3"/>
    <mergeCell ref="GVS3:GVT3"/>
    <mergeCell ref="GVU3:GVV3"/>
    <mergeCell ref="GVW3:GVX3"/>
    <mergeCell ref="HAO3:HAP3"/>
    <mergeCell ref="HAQ3:HAR3"/>
    <mergeCell ref="HAS3:HAT3"/>
    <mergeCell ref="HAU3:HAV3"/>
    <mergeCell ref="HAW3:HAX3"/>
    <mergeCell ref="HAY3:HAZ3"/>
    <mergeCell ref="HAC3:HAD3"/>
    <mergeCell ref="HAE3:HAF3"/>
    <mergeCell ref="HAG3:HAH3"/>
    <mergeCell ref="HAI3:HAJ3"/>
    <mergeCell ref="HAK3:HAL3"/>
    <mergeCell ref="HAM3:HAN3"/>
    <mergeCell ref="GZQ3:GZR3"/>
    <mergeCell ref="GZS3:GZT3"/>
    <mergeCell ref="GZU3:GZV3"/>
    <mergeCell ref="GZW3:GZX3"/>
    <mergeCell ref="GZY3:GZZ3"/>
    <mergeCell ref="HAA3:HAB3"/>
    <mergeCell ref="GZE3:GZF3"/>
    <mergeCell ref="GZG3:GZH3"/>
    <mergeCell ref="GZI3:GZJ3"/>
    <mergeCell ref="GZK3:GZL3"/>
    <mergeCell ref="GZM3:GZN3"/>
    <mergeCell ref="GZO3:GZP3"/>
    <mergeCell ref="GYS3:GYT3"/>
    <mergeCell ref="GYU3:GYV3"/>
    <mergeCell ref="GYW3:GYX3"/>
    <mergeCell ref="GYY3:GYZ3"/>
    <mergeCell ref="GZA3:GZB3"/>
    <mergeCell ref="GZC3:GZD3"/>
    <mergeCell ref="GYG3:GYH3"/>
    <mergeCell ref="GYI3:GYJ3"/>
    <mergeCell ref="GYK3:GYL3"/>
    <mergeCell ref="GYM3:GYN3"/>
    <mergeCell ref="GYO3:GYP3"/>
    <mergeCell ref="GYQ3:GYR3"/>
    <mergeCell ref="HDI3:HDJ3"/>
    <mergeCell ref="HDK3:HDL3"/>
    <mergeCell ref="HDM3:HDN3"/>
    <mergeCell ref="HDO3:HDP3"/>
    <mergeCell ref="HDQ3:HDR3"/>
    <mergeCell ref="HDS3:HDT3"/>
    <mergeCell ref="HCW3:HCX3"/>
    <mergeCell ref="HCY3:HCZ3"/>
    <mergeCell ref="HDA3:HDB3"/>
    <mergeCell ref="HDC3:HDD3"/>
    <mergeCell ref="HDE3:HDF3"/>
    <mergeCell ref="HDG3:HDH3"/>
    <mergeCell ref="HCK3:HCL3"/>
    <mergeCell ref="HCM3:HCN3"/>
    <mergeCell ref="HCO3:HCP3"/>
    <mergeCell ref="HCQ3:HCR3"/>
    <mergeCell ref="HCS3:HCT3"/>
    <mergeCell ref="HCU3:HCV3"/>
    <mergeCell ref="HBY3:HBZ3"/>
    <mergeCell ref="HCA3:HCB3"/>
    <mergeCell ref="HCC3:HCD3"/>
    <mergeCell ref="HCE3:HCF3"/>
    <mergeCell ref="HCG3:HCH3"/>
    <mergeCell ref="HCI3:HCJ3"/>
    <mergeCell ref="HBM3:HBN3"/>
    <mergeCell ref="HBO3:HBP3"/>
    <mergeCell ref="HBQ3:HBR3"/>
    <mergeCell ref="HBS3:HBT3"/>
    <mergeCell ref="HBU3:HBV3"/>
    <mergeCell ref="HBW3:HBX3"/>
    <mergeCell ref="HBA3:HBB3"/>
    <mergeCell ref="HBC3:HBD3"/>
    <mergeCell ref="HBE3:HBF3"/>
    <mergeCell ref="HBG3:HBH3"/>
    <mergeCell ref="HBI3:HBJ3"/>
    <mergeCell ref="HBK3:HBL3"/>
    <mergeCell ref="HGC3:HGD3"/>
    <mergeCell ref="HGE3:HGF3"/>
    <mergeCell ref="HGG3:HGH3"/>
    <mergeCell ref="HGI3:HGJ3"/>
    <mergeCell ref="HGK3:HGL3"/>
    <mergeCell ref="HGM3:HGN3"/>
    <mergeCell ref="HFQ3:HFR3"/>
    <mergeCell ref="HFS3:HFT3"/>
    <mergeCell ref="HFU3:HFV3"/>
    <mergeCell ref="HFW3:HFX3"/>
    <mergeCell ref="HFY3:HFZ3"/>
    <mergeCell ref="HGA3:HGB3"/>
    <mergeCell ref="HFE3:HFF3"/>
    <mergeCell ref="HFG3:HFH3"/>
    <mergeCell ref="HFI3:HFJ3"/>
    <mergeCell ref="HFK3:HFL3"/>
    <mergeCell ref="HFM3:HFN3"/>
    <mergeCell ref="HFO3:HFP3"/>
    <mergeCell ref="HES3:HET3"/>
    <mergeCell ref="HEU3:HEV3"/>
    <mergeCell ref="HEW3:HEX3"/>
    <mergeCell ref="HEY3:HEZ3"/>
    <mergeCell ref="HFA3:HFB3"/>
    <mergeCell ref="HFC3:HFD3"/>
    <mergeCell ref="HEG3:HEH3"/>
    <mergeCell ref="HEI3:HEJ3"/>
    <mergeCell ref="HEK3:HEL3"/>
    <mergeCell ref="HEM3:HEN3"/>
    <mergeCell ref="HEO3:HEP3"/>
    <mergeCell ref="HEQ3:HER3"/>
    <mergeCell ref="HDU3:HDV3"/>
    <mergeCell ref="HDW3:HDX3"/>
    <mergeCell ref="HDY3:HDZ3"/>
    <mergeCell ref="HEA3:HEB3"/>
    <mergeCell ref="HEC3:HED3"/>
    <mergeCell ref="HEE3:HEF3"/>
    <mergeCell ref="HIW3:HIX3"/>
    <mergeCell ref="HIY3:HIZ3"/>
    <mergeCell ref="HJA3:HJB3"/>
    <mergeCell ref="HJC3:HJD3"/>
    <mergeCell ref="HJE3:HJF3"/>
    <mergeCell ref="HJG3:HJH3"/>
    <mergeCell ref="HIK3:HIL3"/>
    <mergeCell ref="HIM3:HIN3"/>
    <mergeCell ref="HIO3:HIP3"/>
    <mergeCell ref="HIQ3:HIR3"/>
    <mergeCell ref="HIS3:HIT3"/>
    <mergeCell ref="HIU3:HIV3"/>
    <mergeCell ref="HHY3:HHZ3"/>
    <mergeCell ref="HIA3:HIB3"/>
    <mergeCell ref="HIC3:HID3"/>
    <mergeCell ref="HIE3:HIF3"/>
    <mergeCell ref="HIG3:HIH3"/>
    <mergeCell ref="HII3:HIJ3"/>
    <mergeCell ref="HHM3:HHN3"/>
    <mergeCell ref="HHO3:HHP3"/>
    <mergeCell ref="HHQ3:HHR3"/>
    <mergeCell ref="HHS3:HHT3"/>
    <mergeCell ref="HHU3:HHV3"/>
    <mergeCell ref="HHW3:HHX3"/>
    <mergeCell ref="HHA3:HHB3"/>
    <mergeCell ref="HHC3:HHD3"/>
    <mergeCell ref="HHE3:HHF3"/>
    <mergeCell ref="HHG3:HHH3"/>
    <mergeCell ref="HHI3:HHJ3"/>
    <mergeCell ref="HHK3:HHL3"/>
    <mergeCell ref="HGO3:HGP3"/>
    <mergeCell ref="HGQ3:HGR3"/>
    <mergeCell ref="HGS3:HGT3"/>
    <mergeCell ref="HGU3:HGV3"/>
    <mergeCell ref="HGW3:HGX3"/>
    <mergeCell ref="HGY3:HGZ3"/>
    <mergeCell ref="HLQ3:HLR3"/>
    <mergeCell ref="HLS3:HLT3"/>
    <mergeCell ref="HLU3:HLV3"/>
    <mergeCell ref="HLW3:HLX3"/>
    <mergeCell ref="HLY3:HLZ3"/>
    <mergeCell ref="HMA3:HMB3"/>
    <mergeCell ref="HLE3:HLF3"/>
    <mergeCell ref="HLG3:HLH3"/>
    <mergeCell ref="HLI3:HLJ3"/>
    <mergeCell ref="HLK3:HLL3"/>
    <mergeCell ref="HLM3:HLN3"/>
    <mergeCell ref="HLO3:HLP3"/>
    <mergeCell ref="HKS3:HKT3"/>
    <mergeCell ref="HKU3:HKV3"/>
    <mergeCell ref="HKW3:HKX3"/>
    <mergeCell ref="HKY3:HKZ3"/>
    <mergeCell ref="HLA3:HLB3"/>
    <mergeCell ref="HLC3:HLD3"/>
    <mergeCell ref="HKG3:HKH3"/>
    <mergeCell ref="HKI3:HKJ3"/>
    <mergeCell ref="HKK3:HKL3"/>
    <mergeCell ref="HKM3:HKN3"/>
    <mergeCell ref="HKO3:HKP3"/>
    <mergeCell ref="HKQ3:HKR3"/>
    <mergeCell ref="HJU3:HJV3"/>
    <mergeCell ref="HJW3:HJX3"/>
    <mergeCell ref="HJY3:HJZ3"/>
    <mergeCell ref="HKA3:HKB3"/>
    <mergeCell ref="HKC3:HKD3"/>
    <mergeCell ref="HKE3:HKF3"/>
    <mergeCell ref="HJI3:HJJ3"/>
    <mergeCell ref="HJK3:HJL3"/>
    <mergeCell ref="HJM3:HJN3"/>
    <mergeCell ref="HJO3:HJP3"/>
    <mergeCell ref="HJQ3:HJR3"/>
    <mergeCell ref="HJS3:HJT3"/>
    <mergeCell ref="HOK3:HOL3"/>
    <mergeCell ref="HOM3:HON3"/>
    <mergeCell ref="HOO3:HOP3"/>
    <mergeCell ref="HOQ3:HOR3"/>
    <mergeCell ref="HOS3:HOT3"/>
    <mergeCell ref="HOU3:HOV3"/>
    <mergeCell ref="HNY3:HNZ3"/>
    <mergeCell ref="HOA3:HOB3"/>
    <mergeCell ref="HOC3:HOD3"/>
    <mergeCell ref="HOE3:HOF3"/>
    <mergeCell ref="HOG3:HOH3"/>
    <mergeCell ref="HOI3:HOJ3"/>
    <mergeCell ref="HNM3:HNN3"/>
    <mergeCell ref="HNO3:HNP3"/>
    <mergeCell ref="HNQ3:HNR3"/>
    <mergeCell ref="HNS3:HNT3"/>
    <mergeCell ref="HNU3:HNV3"/>
    <mergeCell ref="HNW3:HNX3"/>
    <mergeCell ref="HNA3:HNB3"/>
    <mergeCell ref="HNC3:HND3"/>
    <mergeCell ref="HNE3:HNF3"/>
    <mergeCell ref="HNG3:HNH3"/>
    <mergeCell ref="HNI3:HNJ3"/>
    <mergeCell ref="HNK3:HNL3"/>
    <mergeCell ref="HMO3:HMP3"/>
    <mergeCell ref="HMQ3:HMR3"/>
    <mergeCell ref="HMS3:HMT3"/>
    <mergeCell ref="HMU3:HMV3"/>
    <mergeCell ref="HMW3:HMX3"/>
    <mergeCell ref="HMY3:HMZ3"/>
    <mergeCell ref="HMC3:HMD3"/>
    <mergeCell ref="HME3:HMF3"/>
    <mergeCell ref="HMG3:HMH3"/>
    <mergeCell ref="HMI3:HMJ3"/>
    <mergeCell ref="HMK3:HML3"/>
    <mergeCell ref="HMM3:HMN3"/>
    <mergeCell ref="HRE3:HRF3"/>
    <mergeCell ref="HRG3:HRH3"/>
    <mergeCell ref="HRI3:HRJ3"/>
    <mergeCell ref="HRK3:HRL3"/>
    <mergeCell ref="HRM3:HRN3"/>
    <mergeCell ref="HRO3:HRP3"/>
    <mergeCell ref="HQS3:HQT3"/>
    <mergeCell ref="HQU3:HQV3"/>
    <mergeCell ref="HQW3:HQX3"/>
    <mergeCell ref="HQY3:HQZ3"/>
    <mergeCell ref="HRA3:HRB3"/>
    <mergeCell ref="HRC3:HRD3"/>
    <mergeCell ref="HQG3:HQH3"/>
    <mergeCell ref="HQI3:HQJ3"/>
    <mergeCell ref="HQK3:HQL3"/>
    <mergeCell ref="HQM3:HQN3"/>
    <mergeCell ref="HQO3:HQP3"/>
    <mergeCell ref="HQQ3:HQR3"/>
    <mergeCell ref="HPU3:HPV3"/>
    <mergeCell ref="HPW3:HPX3"/>
    <mergeCell ref="HPY3:HPZ3"/>
    <mergeCell ref="HQA3:HQB3"/>
    <mergeCell ref="HQC3:HQD3"/>
    <mergeCell ref="HQE3:HQF3"/>
    <mergeCell ref="HPI3:HPJ3"/>
    <mergeCell ref="HPK3:HPL3"/>
    <mergeCell ref="HPM3:HPN3"/>
    <mergeCell ref="HPO3:HPP3"/>
    <mergeCell ref="HPQ3:HPR3"/>
    <mergeCell ref="HPS3:HPT3"/>
    <mergeCell ref="HOW3:HOX3"/>
    <mergeCell ref="HOY3:HOZ3"/>
    <mergeCell ref="HPA3:HPB3"/>
    <mergeCell ref="HPC3:HPD3"/>
    <mergeCell ref="HPE3:HPF3"/>
    <mergeCell ref="HPG3:HPH3"/>
    <mergeCell ref="HTY3:HTZ3"/>
    <mergeCell ref="HUA3:HUB3"/>
    <mergeCell ref="HUC3:HUD3"/>
    <mergeCell ref="HUE3:HUF3"/>
    <mergeCell ref="HUG3:HUH3"/>
    <mergeCell ref="HUI3:HUJ3"/>
    <mergeCell ref="HTM3:HTN3"/>
    <mergeCell ref="HTO3:HTP3"/>
    <mergeCell ref="HTQ3:HTR3"/>
    <mergeCell ref="HTS3:HTT3"/>
    <mergeCell ref="HTU3:HTV3"/>
    <mergeCell ref="HTW3:HTX3"/>
    <mergeCell ref="HTA3:HTB3"/>
    <mergeCell ref="HTC3:HTD3"/>
    <mergeCell ref="HTE3:HTF3"/>
    <mergeCell ref="HTG3:HTH3"/>
    <mergeCell ref="HTI3:HTJ3"/>
    <mergeCell ref="HTK3:HTL3"/>
    <mergeCell ref="HSO3:HSP3"/>
    <mergeCell ref="HSQ3:HSR3"/>
    <mergeCell ref="HSS3:HST3"/>
    <mergeCell ref="HSU3:HSV3"/>
    <mergeCell ref="HSW3:HSX3"/>
    <mergeCell ref="HSY3:HSZ3"/>
    <mergeCell ref="HSC3:HSD3"/>
    <mergeCell ref="HSE3:HSF3"/>
    <mergeCell ref="HSG3:HSH3"/>
    <mergeCell ref="HSI3:HSJ3"/>
    <mergeCell ref="HSK3:HSL3"/>
    <mergeCell ref="HSM3:HSN3"/>
    <mergeCell ref="HRQ3:HRR3"/>
    <mergeCell ref="HRS3:HRT3"/>
    <mergeCell ref="HRU3:HRV3"/>
    <mergeCell ref="HRW3:HRX3"/>
    <mergeCell ref="HRY3:HRZ3"/>
    <mergeCell ref="HSA3:HSB3"/>
    <mergeCell ref="HWS3:HWT3"/>
    <mergeCell ref="HWU3:HWV3"/>
    <mergeCell ref="HWW3:HWX3"/>
    <mergeCell ref="HWY3:HWZ3"/>
    <mergeCell ref="HXA3:HXB3"/>
    <mergeCell ref="HXC3:HXD3"/>
    <mergeCell ref="HWG3:HWH3"/>
    <mergeCell ref="HWI3:HWJ3"/>
    <mergeCell ref="HWK3:HWL3"/>
    <mergeCell ref="HWM3:HWN3"/>
    <mergeCell ref="HWO3:HWP3"/>
    <mergeCell ref="HWQ3:HWR3"/>
    <mergeCell ref="HVU3:HVV3"/>
    <mergeCell ref="HVW3:HVX3"/>
    <mergeCell ref="HVY3:HVZ3"/>
    <mergeCell ref="HWA3:HWB3"/>
    <mergeCell ref="HWC3:HWD3"/>
    <mergeCell ref="HWE3:HWF3"/>
    <mergeCell ref="HVI3:HVJ3"/>
    <mergeCell ref="HVK3:HVL3"/>
    <mergeCell ref="HVM3:HVN3"/>
    <mergeCell ref="HVO3:HVP3"/>
    <mergeCell ref="HVQ3:HVR3"/>
    <mergeCell ref="HVS3:HVT3"/>
    <mergeCell ref="HUW3:HUX3"/>
    <mergeCell ref="HUY3:HUZ3"/>
    <mergeCell ref="HVA3:HVB3"/>
    <mergeCell ref="HVC3:HVD3"/>
    <mergeCell ref="HVE3:HVF3"/>
    <mergeCell ref="HVG3:HVH3"/>
    <mergeCell ref="HUK3:HUL3"/>
    <mergeCell ref="HUM3:HUN3"/>
    <mergeCell ref="HUO3:HUP3"/>
    <mergeCell ref="HUQ3:HUR3"/>
    <mergeCell ref="HUS3:HUT3"/>
    <mergeCell ref="HUU3:HUV3"/>
    <mergeCell ref="HZM3:HZN3"/>
    <mergeCell ref="HZO3:HZP3"/>
    <mergeCell ref="HZQ3:HZR3"/>
    <mergeCell ref="HZS3:HZT3"/>
    <mergeCell ref="HZU3:HZV3"/>
    <mergeCell ref="HZW3:HZX3"/>
    <mergeCell ref="HZA3:HZB3"/>
    <mergeCell ref="HZC3:HZD3"/>
    <mergeCell ref="HZE3:HZF3"/>
    <mergeCell ref="HZG3:HZH3"/>
    <mergeCell ref="HZI3:HZJ3"/>
    <mergeCell ref="HZK3:HZL3"/>
    <mergeCell ref="HYO3:HYP3"/>
    <mergeCell ref="HYQ3:HYR3"/>
    <mergeCell ref="HYS3:HYT3"/>
    <mergeCell ref="HYU3:HYV3"/>
    <mergeCell ref="HYW3:HYX3"/>
    <mergeCell ref="HYY3:HYZ3"/>
    <mergeCell ref="HYC3:HYD3"/>
    <mergeCell ref="HYE3:HYF3"/>
    <mergeCell ref="HYG3:HYH3"/>
    <mergeCell ref="HYI3:HYJ3"/>
    <mergeCell ref="HYK3:HYL3"/>
    <mergeCell ref="HYM3:HYN3"/>
    <mergeCell ref="HXQ3:HXR3"/>
    <mergeCell ref="HXS3:HXT3"/>
    <mergeCell ref="HXU3:HXV3"/>
    <mergeCell ref="HXW3:HXX3"/>
    <mergeCell ref="HXY3:HXZ3"/>
    <mergeCell ref="HYA3:HYB3"/>
    <mergeCell ref="HXE3:HXF3"/>
    <mergeCell ref="HXG3:HXH3"/>
    <mergeCell ref="HXI3:HXJ3"/>
    <mergeCell ref="HXK3:HXL3"/>
    <mergeCell ref="HXM3:HXN3"/>
    <mergeCell ref="HXO3:HXP3"/>
    <mergeCell ref="ICG3:ICH3"/>
    <mergeCell ref="ICI3:ICJ3"/>
    <mergeCell ref="ICK3:ICL3"/>
    <mergeCell ref="ICM3:ICN3"/>
    <mergeCell ref="ICO3:ICP3"/>
    <mergeCell ref="ICQ3:ICR3"/>
    <mergeCell ref="IBU3:IBV3"/>
    <mergeCell ref="IBW3:IBX3"/>
    <mergeCell ref="IBY3:IBZ3"/>
    <mergeCell ref="ICA3:ICB3"/>
    <mergeCell ref="ICC3:ICD3"/>
    <mergeCell ref="ICE3:ICF3"/>
    <mergeCell ref="IBI3:IBJ3"/>
    <mergeCell ref="IBK3:IBL3"/>
    <mergeCell ref="IBM3:IBN3"/>
    <mergeCell ref="IBO3:IBP3"/>
    <mergeCell ref="IBQ3:IBR3"/>
    <mergeCell ref="IBS3:IBT3"/>
    <mergeCell ref="IAW3:IAX3"/>
    <mergeCell ref="IAY3:IAZ3"/>
    <mergeCell ref="IBA3:IBB3"/>
    <mergeCell ref="IBC3:IBD3"/>
    <mergeCell ref="IBE3:IBF3"/>
    <mergeCell ref="IBG3:IBH3"/>
    <mergeCell ref="IAK3:IAL3"/>
    <mergeCell ref="IAM3:IAN3"/>
    <mergeCell ref="IAO3:IAP3"/>
    <mergeCell ref="IAQ3:IAR3"/>
    <mergeCell ref="IAS3:IAT3"/>
    <mergeCell ref="IAU3:IAV3"/>
    <mergeCell ref="HZY3:HZZ3"/>
    <mergeCell ref="IAA3:IAB3"/>
    <mergeCell ref="IAC3:IAD3"/>
    <mergeCell ref="IAE3:IAF3"/>
    <mergeCell ref="IAG3:IAH3"/>
    <mergeCell ref="IAI3:IAJ3"/>
    <mergeCell ref="IFA3:IFB3"/>
    <mergeCell ref="IFC3:IFD3"/>
    <mergeCell ref="IFE3:IFF3"/>
    <mergeCell ref="IFG3:IFH3"/>
    <mergeCell ref="IFI3:IFJ3"/>
    <mergeCell ref="IFK3:IFL3"/>
    <mergeCell ref="IEO3:IEP3"/>
    <mergeCell ref="IEQ3:IER3"/>
    <mergeCell ref="IES3:IET3"/>
    <mergeCell ref="IEU3:IEV3"/>
    <mergeCell ref="IEW3:IEX3"/>
    <mergeCell ref="IEY3:IEZ3"/>
    <mergeCell ref="IEC3:IED3"/>
    <mergeCell ref="IEE3:IEF3"/>
    <mergeCell ref="IEG3:IEH3"/>
    <mergeCell ref="IEI3:IEJ3"/>
    <mergeCell ref="IEK3:IEL3"/>
    <mergeCell ref="IEM3:IEN3"/>
    <mergeCell ref="IDQ3:IDR3"/>
    <mergeCell ref="IDS3:IDT3"/>
    <mergeCell ref="IDU3:IDV3"/>
    <mergeCell ref="IDW3:IDX3"/>
    <mergeCell ref="IDY3:IDZ3"/>
    <mergeCell ref="IEA3:IEB3"/>
    <mergeCell ref="IDE3:IDF3"/>
    <mergeCell ref="IDG3:IDH3"/>
    <mergeCell ref="IDI3:IDJ3"/>
    <mergeCell ref="IDK3:IDL3"/>
    <mergeCell ref="IDM3:IDN3"/>
    <mergeCell ref="IDO3:IDP3"/>
    <mergeCell ref="ICS3:ICT3"/>
    <mergeCell ref="ICU3:ICV3"/>
    <mergeCell ref="ICW3:ICX3"/>
    <mergeCell ref="ICY3:ICZ3"/>
    <mergeCell ref="IDA3:IDB3"/>
    <mergeCell ref="IDC3:IDD3"/>
    <mergeCell ref="IHU3:IHV3"/>
    <mergeCell ref="IHW3:IHX3"/>
    <mergeCell ref="IHY3:IHZ3"/>
    <mergeCell ref="IIA3:IIB3"/>
    <mergeCell ref="IIC3:IID3"/>
    <mergeCell ref="IIE3:IIF3"/>
    <mergeCell ref="IHI3:IHJ3"/>
    <mergeCell ref="IHK3:IHL3"/>
    <mergeCell ref="IHM3:IHN3"/>
    <mergeCell ref="IHO3:IHP3"/>
    <mergeCell ref="IHQ3:IHR3"/>
    <mergeCell ref="IHS3:IHT3"/>
    <mergeCell ref="IGW3:IGX3"/>
    <mergeCell ref="IGY3:IGZ3"/>
    <mergeCell ref="IHA3:IHB3"/>
    <mergeCell ref="IHC3:IHD3"/>
    <mergeCell ref="IHE3:IHF3"/>
    <mergeCell ref="IHG3:IHH3"/>
    <mergeCell ref="IGK3:IGL3"/>
    <mergeCell ref="IGM3:IGN3"/>
    <mergeCell ref="IGO3:IGP3"/>
    <mergeCell ref="IGQ3:IGR3"/>
    <mergeCell ref="IGS3:IGT3"/>
    <mergeCell ref="IGU3:IGV3"/>
    <mergeCell ref="IFY3:IFZ3"/>
    <mergeCell ref="IGA3:IGB3"/>
    <mergeCell ref="IGC3:IGD3"/>
    <mergeCell ref="IGE3:IGF3"/>
    <mergeCell ref="IGG3:IGH3"/>
    <mergeCell ref="IGI3:IGJ3"/>
    <mergeCell ref="IFM3:IFN3"/>
    <mergeCell ref="IFO3:IFP3"/>
    <mergeCell ref="IFQ3:IFR3"/>
    <mergeCell ref="IFS3:IFT3"/>
    <mergeCell ref="IFU3:IFV3"/>
    <mergeCell ref="IFW3:IFX3"/>
    <mergeCell ref="IKO3:IKP3"/>
    <mergeCell ref="IKQ3:IKR3"/>
    <mergeCell ref="IKS3:IKT3"/>
    <mergeCell ref="IKU3:IKV3"/>
    <mergeCell ref="IKW3:IKX3"/>
    <mergeCell ref="IKY3:IKZ3"/>
    <mergeCell ref="IKC3:IKD3"/>
    <mergeCell ref="IKE3:IKF3"/>
    <mergeCell ref="IKG3:IKH3"/>
    <mergeCell ref="IKI3:IKJ3"/>
    <mergeCell ref="IKK3:IKL3"/>
    <mergeCell ref="IKM3:IKN3"/>
    <mergeCell ref="IJQ3:IJR3"/>
    <mergeCell ref="IJS3:IJT3"/>
    <mergeCell ref="IJU3:IJV3"/>
    <mergeCell ref="IJW3:IJX3"/>
    <mergeCell ref="IJY3:IJZ3"/>
    <mergeCell ref="IKA3:IKB3"/>
    <mergeCell ref="IJE3:IJF3"/>
    <mergeCell ref="IJG3:IJH3"/>
    <mergeCell ref="IJI3:IJJ3"/>
    <mergeCell ref="IJK3:IJL3"/>
    <mergeCell ref="IJM3:IJN3"/>
    <mergeCell ref="IJO3:IJP3"/>
    <mergeCell ref="IIS3:IIT3"/>
    <mergeCell ref="IIU3:IIV3"/>
    <mergeCell ref="IIW3:IIX3"/>
    <mergeCell ref="IIY3:IIZ3"/>
    <mergeCell ref="IJA3:IJB3"/>
    <mergeCell ref="IJC3:IJD3"/>
    <mergeCell ref="IIG3:IIH3"/>
    <mergeCell ref="III3:IIJ3"/>
    <mergeCell ref="IIK3:IIL3"/>
    <mergeCell ref="IIM3:IIN3"/>
    <mergeCell ref="IIO3:IIP3"/>
    <mergeCell ref="IIQ3:IIR3"/>
    <mergeCell ref="INI3:INJ3"/>
    <mergeCell ref="INK3:INL3"/>
    <mergeCell ref="INM3:INN3"/>
    <mergeCell ref="INO3:INP3"/>
    <mergeCell ref="INQ3:INR3"/>
    <mergeCell ref="INS3:INT3"/>
    <mergeCell ref="IMW3:IMX3"/>
    <mergeCell ref="IMY3:IMZ3"/>
    <mergeCell ref="INA3:INB3"/>
    <mergeCell ref="INC3:IND3"/>
    <mergeCell ref="INE3:INF3"/>
    <mergeCell ref="ING3:INH3"/>
    <mergeCell ref="IMK3:IML3"/>
    <mergeCell ref="IMM3:IMN3"/>
    <mergeCell ref="IMO3:IMP3"/>
    <mergeCell ref="IMQ3:IMR3"/>
    <mergeCell ref="IMS3:IMT3"/>
    <mergeCell ref="IMU3:IMV3"/>
    <mergeCell ref="ILY3:ILZ3"/>
    <mergeCell ref="IMA3:IMB3"/>
    <mergeCell ref="IMC3:IMD3"/>
    <mergeCell ref="IME3:IMF3"/>
    <mergeCell ref="IMG3:IMH3"/>
    <mergeCell ref="IMI3:IMJ3"/>
    <mergeCell ref="ILM3:ILN3"/>
    <mergeCell ref="ILO3:ILP3"/>
    <mergeCell ref="ILQ3:ILR3"/>
    <mergeCell ref="ILS3:ILT3"/>
    <mergeCell ref="ILU3:ILV3"/>
    <mergeCell ref="ILW3:ILX3"/>
    <mergeCell ref="ILA3:ILB3"/>
    <mergeCell ref="ILC3:ILD3"/>
    <mergeCell ref="ILE3:ILF3"/>
    <mergeCell ref="ILG3:ILH3"/>
    <mergeCell ref="ILI3:ILJ3"/>
    <mergeCell ref="ILK3:ILL3"/>
    <mergeCell ref="IQC3:IQD3"/>
    <mergeCell ref="IQE3:IQF3"/>
    <mergeCell ref="IQG3:IQH3"/>
    <mergeCell ref="IQI3:IQJ3"/>
    <mergeCell ref="IQK3:IQL3"/>
    <mergeCell ref="IQM3:IQN3"/>
    <mergeCell ref="IPQ3:IPR3"/>
    <mergeCell ref="IPS3:IPT3"/>
    <mergeCell ref="IPU3:IPV3"/>
    <mergeCell ref="IPW3:IPX3"/>
    <mergeCell ref="IPY3:IPZ3"/>
    <mergeCell ref="IQA3:IQB3"/>
    <mergeCell ref="IPE3:IPF3"/>
    <mergeCell ref="IPG3:IPH3"/>
    <mergeCell ref="IPI3:IPJ3"/>
    <mergeCell ref="IPK3:IPL3"/>
    <mergeCell ref="IPM3:IPN3"/>
    <mergeCell ref="IPO3:IPP3"/>
    <mergeCell ref="IOS3:IOT3"/>
    <mergeCell ref="IOU3:IOV3"/>
    <mergeCell ref="IOW3:IOX3"/>
    <mergeCell ref="IOY3:IOZ3"/>
    <mergeCell ref="IPA3:IPB3"/>
    <mergeCell ref="IPC3:IPD3"/>
    <mergeCell ref="IOG3:IOH3"/>
    <mergeCell ref="IOI3:IOJ3"/>
    <mergeCell ref="IOK3:IOL3"/>
    <mergeCell ref="IOM3:ION3"/>
    <mergeCell ref="IOO3:IOP3"/>
    <mergeCell ref="IOQ3:IOR3"/>
    <mergeCell ref="INU3:INV3"/>
    <mergeCell ref="INW3:INX3"/>
    <mergeCell ref="INY3:INZ3"/>
    <mergeCell ref="IOA3:IOB3"/>
    <mergeCell ref="IOC3:IOD3"/>
    <mergeCell ref="IOE3:IOF3"/>
    <mergeCell ref="ISW3:ISX3"/>
    <mergeCell ref="ISY3:ISZ3"/>
    <mergeCell ref="ITA3:ITB3"/>
    <mergeCell ref="ITC3:ITD3"/>
    <mergeCell ref="ITE3:ITF3"/>
    <mergeCell ref="ITG3:ITH3"/>
    <mergeCell ref="ISK3:ISL3"/>
    <mergeCell ref="ISM3:ISN3"/>
    <mergeCell ref="ISO3:ISP3"/>
    <mergeCell ref="ISQ3:ISR3"/>
    <mergeCell ref="ISS3:IST3"/>
    <mergeCell ref="ISU3:ISV3"/>
    <mergeCell ref="IRY3:IRZ3"/>
    <mergeCell ref="ISA3:ISB3"/>
    <mergeCell ref="ISC3:ISD3"/>
    <mergeCell ref="ISE3:ISF3"/>
    <mergeCell ref="ISG3:ISH3"/>
    <mergeCell ref="ISI3:ISJ3"/>
    <mergeCell ref="IRM3:IRN3"/>
    <mergeCell ref="IRO3:IRP3"/>
    <mergeCell ref="IRQ3:IRR3"/>
    <mergeCell ref="IRS3:IRT3"/>
    <mergeCell ref="IRU3:IRV3"/>
    <mergeCell ref="IRW3:IRX3"/>
    <mergeCell ref="IRA3:IRB3"/>
    <mergeCell ref="IRC3:IRD3"/>
    <mergeCell ref="IRE3:IRF3"/>
    <mergeCell ref="IRG3:IRH3"/>
    <mergeCell ref="IRI3:IRJ3"/>
    <mergeCell ref="IRK3:IRL3"/>
    <mergeCell ref="IQO3:IQP3"/>
    <mergeCell ref="IQQ3:IQR3"/>
    <mergeCell ref="IQS3:IQT3"/>
    <mergeCell ref="IQU3:IQV3"/>
    <mergeCell ref="IQW3:IQX3"/>
    <mergeCell ref="IQY3:IQZ3"/>
    <mergeCell ref="IVQ3:IVR3"/>
    <mergeCell ref="IVS3:IVT3"/>
    <mergeCell ref="IVU3:IVV3"/>
    <mergeCell ref="IVW3:IVX3"/>
    <mergeCell ref="IVY3:IVZ3"/>
    <mergeCell ref="IWA3:IWB3"/>
    <mergeCell ref="IVE3:IVF3"/>
    <mergeCell ref="IVG3:IVH3"/>
    <mergeCell ref="IVI3:IVJ3"/>
    <mergeCell ref="IVK3:IVL3"/>
    <mergeCell ref="IVM3:IVN3"/>
    <mergeCell ref="IVO3:IVP3"/>
    <mergeCell ref="IUS3:IUT3"/>
    <mergeCell ref="IUU3:IUV3"/>
    <mergeCell ref="IUW3:IUX3"/>
    <mergeCell ref="IUY3:IUZ3"/>
    <mergeCell ref="IVA3:IVB3"/>
    <mergeCell ref="IVC3:IVD3"/>
    <mergeCell ref="IUG3:IUH3"/>
    <mergeCell ref="IUI3:IUJ3"/>
    <mergeCell ref="IUK3:IUL3"/>
    <mergeCell ref="IUM3:IUN3"/>
    <mergeCell ref="IUO3:IUP3"/>
    <mergeCell ref="IUQ3:IUR3"/>
    <mergeCell ref="ITU3:ITV3"/>
    <mergeCell ref="ITW3:ITX3"/>
    <mergeCell ref="ITY3:ITZ3"/>
    <mergeCell ref="IUA3:IUB3"/>
    <mergeCell ref="IUC3:IUD3"/>
    <mergeCell ref="IUE3:IUF3"/>
    <mergeCell ref="ITI3:ITJ3"/>
    <mergeCell ref="ITK3:ITL3"/>
    <mergeCell ref="ITM3:ITN3"/>
    <mergeCell ref="ITO3:ITP3"/>
    <mergeCell ref="ITQ3:ITR3"/>
    <mergeCell ref="ITS3:ITT3"/>
    <mergeCell ref="IYK3:IYL3"/>
    <mergeCell ref="IYM3:IYN3"/>
    <mergeCell ref="IYO3:IYP3"/>
    <mergeCell ref="IYQ3:IYR3"/>
    <mergeCell ref="IYS3:IYT3"/>
    <mergeCell ref="IYU3:IYV3"/>
    <mergeCell ref="IXY3:IXZ3"/>
    <mergeCell ref="IYA3:IYB3"/>
    <mergeCell ref="IYC3:IYD3"/>
    <mergeCell ref="IYE3:IYF3"/>
    <mergeCell ref="IYG3:IYH3"/>
    <mergeCell ref="IYI3:IYJ3"/>
    <mergeCell ref="IXM3:IXN3"/>
    <mergeCell ref="IXO3:IXP3"/>
    <mergeCell ref="IXQ3:IXR3"/>
    <mergeCell ref="IXS3:IXT3"/>
    <mergeCell ref="IXU3:IXV3"/>
    <mergeCell ref="IXW3:IXX3"/>
    <mergeCell ref="IXA3:IXB3"/>
    <mergeCell ref="IXC3:IXD3"/>
    <mergeCell ref="IXE3:IXF3"/>
    <mergeCell ref="IXG3:IXH3"/>
    <mergeCell ref="IXI3:IXJ3"/>
    <mergeCell ref="IXK3:IXL3"/>
    <mergeCell ref="IWO3:IWP3"/>
    <mergeCell ref="IWQ3:IWR3"/>
    <mergeCell ref="IWS3:IWT3"/>
    <mergeCell ref="IWU3:IWV3"/>
    <mergeCell ref="IWW3:IWX3"/>
    <mergeCell ref="IWY3:IWZ3"/>
    <mergeCell ref="IWC3:IWD3"/>
    <mergeCell ref="IWE3:IWF3"/>
    <mergeCell ref="IWG3:IWH3"/>
    <mergeCell ref="IWI3:IWJ3"/>
    <mergeCell ref="IWK3:IWL3"/>
    <mergeCell ref="IWM3:IWN3"/>
    <mergeCell ref="JBE3:JBF3"/>
    <mergeCell ref="JBG3:JBH3"/>
    <mergeCell ref="JBI3:JBJ3"/>
    <mergeCell ref="JBK3:JBL3"/>
    <mergeCell ref="JBM3:JBN3"/>
    <mergeCell ref="JBO3:JBP3"/>
    <mergeCell ref="JAS3:JAT3"/>
    <mergeCell ref="JAU3:JAV3"/>
    <mergeCell ref="JAW3:JAX3"/>
    <mergeCell ref="JAY3:JAZ3"/>
    <mergeCell ref="JBA3:JBB3"/>
    <mergeCell ref="JBC3:JBD3"/>
    <mergeCell ref="JAG3:JAH3"/>
    <mergeCell ref="JAI3:JAJ3"/>
    <mergeCell ref="JAK3:JAL3"/>
    <mergeCell ref="JAM3:JAN3"/>
    <mergeCell ref="JAO3:JAP3"/>
    <mergeCell ref="JAQ3:JAR3"/>
    <mergeCell ref="IZU3:IZV3"/>
    <mergeCell ref="IZW3:IZX3"/>
    <mergeCell ref="IZY3:IZZ3"/>
    <mergeCell ref="JAA3:JAB3"/>
    <mergeCell ref="JAC3:JAD3"/>
    <mergeCell ref="JAE3:JAF3"/>
    <mergeCell ref="IZI3:IZJ3"/>
    <mergeCell ref="IZK3:IZL3"/>
    <mergeCell ref="IZM3:IZN3"/>
    <mergeCell ref="IZO3:IZP3"/>
    <mergeCell ref="IZQ3:IZR3"/>
    <mergeCell ref="IZS3:IZT3"/>
    <mergeCell ref="IYW3:IYX3"/>
    <mergeCell ref="IYY3:IYZ3"/>
    <mergeCell ref="IZA3:IZB3"/>
    <mergeCell ref="IZC3:IZD3"/>
    <mergeCell ref="IZE3:IZF3"/>
    <mergeCell ref="IZG3:IZH3"/>
    <mergeCell ref="JDY3:JDZ3"/>
    <mergeCell ref="JEA3:JEB3"/>
    <mergeCell ref="JEC3:JED3"/>
    <mergeCell ref="JEE3:JEF3"/>
    <mergeCell ref="JEG3:JEH3"/>
    <mergeCell ref="JEI3:JEJ3"/>
    <mergeCell ref="JDM3:JDN3"/>
    <mergeCell ref="JDO3:JDP3"/>
    <mergeCell ref="JDQ3:JDR3"/>
    <mergeCell ref="JDS3:JDT3"/>
    <mergeCell ref="JDU3:JDV3"/>
    <mergeCell ref="JDW3:JDX3"/>
    <mergeCell ref="JDA3:JDB3"/>
    <mergeCell ref="JDC3:JDD3"/>
    <mergeCell ref="JDE3:JDF3"/>
    <mergeCell ref="JDG3:JDH3"/>
    <mergeCell ref="JDI3:JDJ3"/>
    <mergeCell ref="JDK3:JDL3"/>
    <mergeCell ref="JCO3:JCP3"/>
    <mergeCell ref="JCQ3:JCR3"/>
    <mergeCell ref="JCS3:JCT3"/>
    <mergeCell ref="JCU3:JCV3"/>
    <mergeCell ref="JCW3:JCX3"/>
    <mergeCell ref="JCY3:JCZ3"/>
    <mergeCell ref="JCC3:JCD3"/>
    <mergeCell ref="JCE3:JCF3"/>
    <mergeCell ref="JCG3:JCH3"/>
    <mergeCell ref="JCI3:JCJ3"/>
    <mergeCell ref="JCK3:JCL3"/>
    <mergeCell ref="JCM3:JCN3"/>
    <mergeCell ref="JBQ3:JBR3"/>
    <mergeCell ref="JBS3:JBT3"/>
    <mergeCell ref="JBU3:JBV3"/>
    <mergeCell ref="JBW3:JBX3"/>
    <mergeCell ref="JBY3:JBZ3"/>
    <mergeCell ref="JCA3:JCB3"/>
    <mergeCell ref="JGS3:JGT3"/>
    <mergeCell ref="JGU3:JGV3"/>
    <mergeCell ref="JGW3:JGX3"/>
    <mergeCell ref="JGY3:JGZ3"/>
    <mergeCell ref="JHA3:JHB3"/>
    <mergeCell ref="JHC3:JHD3"/>
    <mergeCell ref="JGG3:JGH3"/>
    <mergeCell ref="JGI3:JGJ3"/>
    <mergeCell ref="JGK3:JGL3"/>
    <mergeCell ref="JGM3:JGN3"/>
    <mergeCell ref="JGO3:JGP3"/>
    <mergeCell ref="JGQ3:JGR3"/>
    <mergeCell ref="JFU3:JFV3"/>
    <mergeCell ref="JFW3:JFX3"/>
    <mergeCell ref="JFY3:JFZ3"/>
    <mergeCell ref="JGA3:JGB3"/>
    <mergeCell ref="JGC3:JGD3"/>
    <mergeCell ref="JGE3:JGF3"/>
    <mergeCell ref="JFI3:JFJ3"/>
    <mergeCell ref="JFK3:JFL3"/>
    <mergeCell ref="JFM3:JFN3"/>
    <mergeCell ref="JFO3:JFP3"/>
    <mergeCell ref="JFQ3:JFR3"/>
    <mergeCell ref="JFS3:JFT3"/>
    <mergeCell ref="JEW3:JEX3"/>
    <mergeCell ref="JEY3:JEZ3"/>
    <mergeCell ref="JFA3:JFB3"/>
    <mergeCell ref="JFC3:JFD3"/>
    <mergeCell ref="JFE3:JFF3"/>
    <mergeCell ref="JFG3:JFH3"/>
    <mergeCell ref="JEK3:JEL3"/>
    <mergeCell ref="JEM3:JEN3"/>
    <mergeCell ref="JEO3:JEP3"/>
    <mergeCell ref="JEQ3:JER3"/>
    <mergeCell ref="JES3:JET3"/>
    <mergeCell ref="JEU3:JEV3"/>
    <mergeCell ref="JJM3:JJN3"/>
    <mergeCell ref="JJO3:JJP3"/>
    <mergeCell ref="JJQ3:JJR3"/>
    <mergeCell ref="JJS3:JJT3"/>
    <mergeCell ref="JJU3:JJV3"/>
    <mergeCell ref="JJW3:JJX3"/>
    <mergeCell ref="JJA3:JJB3"/>
    <mergeCell ref="JJC3:JJD3"/>
    <mergeCell ref="JJE3:JJF3"/>
    <mergeCell ref="JJG3:JJH3"/>
    <mergeCell ref="JJI3:JJJ3"/>
    <mergeCell ref="JJK3:JJL3"/>
    <mergeCell ref="JIO3:JIP3"/>
    <mergeCell ref="JIQ3:JIR3"/>
    <mergeCell ref="JIS3:JIT3"/>
    <mergeCell ref="JIU3:JIV3"/>
    <mergeCell ref="JIW3:JIX3"/>
    <mergeCell ref="JIY3:JIZ3"/>
    <mergeCell ref="JIC3:JID3"/>
    <mergeCell ref="JIE3:JIF3"/>
    <mergeCell ref="JIG3:JIH3"/>
    <mergeCell ref="JII3:JIJ3"/>
    <mergeCell ref="JIK3:JIL3"/>
    <mergeCell ref="JIM3:JIN3"/>
    <mergeCell ref="JHQ3:JHR3"/>
    <mergeCell ref="JHS3:JHT3"/>
    <mergeCell ref="JHU3:JHV3"/>
    <mergeCell ref="JHW3:JHX3"/>
    <mergeCell ref="JHY3:JHZ3"/>
    <mergeCell ref="JIA3:JIB3"/>
    <mergeCell ref="JHE3:JHF3"/>
    <mergeCell ref="JHG3:JHH3"/>
    <mergeCell ref="JHI3:JHJ3"/>
    <mergeCell ref="JHK3:JHL3"/>
    <mergeCell ref="JHM3:JHN3"/>
    <mergeCell ref="JHO3:JHP3"/>
    <mergeCell ref="JMG3:JMH3"/>
    <mergeCell ref="JMI3:JMJ3"/>
    <mergeCell ref="JMK3:JML3"/>
    <mergeCell ref="JMM3:JMN3"/>
    <mergeCell ref="JMO3:JMP3"/>
    <mergeCell ref="JMQ3:JMR3"/>
    <mergeCell ref="JLU3:JLV3"/>
    <mergeCell ref="JLW3:JLX3"/>
    <mergeCell ref="JLY3:JLZ3"/>
    <mergeCell ref="JMA3:JMB3"/>
    <mergeCell ref="JMC3:JMD3"/>
    <mergeCell ref="JME3:JMF3"/>
    <mergeCell ref="JLI3:JLJ3"/>
    <mergeCell ref="JLK3:JLL3"/>
    <mergeCell ref="JLM3:JLN3"/>
    <mergeCell ref="JLO3:JLP3"/>
    <mergeCell ref="JLQ3:JLR3"/>
    <mergeCell ref="JLS3:JLT3"/>
    <mergeCell ref="JKW3:JKX3"/>
    <mergeCell ref="JKY3:JKZ3"/>
    <mergeCell ref="JLA3:JLB3"/>
    <mergeCell ref="JLC3:JLD3"/>
    <mergeCell ref="JLE3:JLF3"/>
    <mergeCell ref="JLG3:JLH3"/>
    <mergeCell ref="JKK3:JKL3"/>
    <mergeCell ref="JKM3:JKN3"/>
    <mergeCell ref="JKO3:JKP3"/>
    <mergeCell ref="JKQ3:JKR3"/>
    <mergeCell ref="JKS3:JKT3"/>
    <mergeCell ref="JKU3:JKV3"/>
    <mergeCell ref="JJY3:JJZ3"/>
    <mergeCell ref="JKA3:JKB3"/>
    <mergeCell ref="JKC3:JKD3"/>
    <mergeCell ref="JKE3:JKF3"/>
    <mergeCell ref="JKG3:JKH3"/>
    <mergeCell ref="JKI3:JKJ3"/>
    <mergeCell ref="JPA3:JPB3"/>
    <mergeCell ref="JPC3:JPD3"/>
    <mergeCell ref="JPE3:JPF3"/>
    <mergeCell ref="JPG3:JPH3"/>
    <mergeCell ref="JPI3:JPJ3"/>
    <mergeCell ref="JPK3:JPL3"/>
    <mergeCell ref="JOO3:JOP3"/>
    <mergeCell ref="JOQ3:JOR3"/>
    <mergeCell ref="JOS3:JOT3"/>
    <mergeCell ref="JOU3:JOV3"/>
    <mergeCell ref="JOW3:JOX3"/>
    <mergeCell ref="JOY3:JOZ3"/>
    <mergeCell ref="JOC3:JOD3"/>
    <mergeCell ref="JOE3:JOF3"/>
    <mergeCell ref="JOG3:JOH3"/>
    <mergeCell ref="JOI3:JOJ3"/>
    <mergeCell ref="JOK3:JOL3"/>
    <mergeCell ref="JOM3:JON3"/>
    <mergeCell ref="JNQ3:JNR3"/>
    <mergeCell ref="JNS3:JNT3"/>
    <mergeCell ref="JNU3:JNV3"/>
    <mergeCell ref="JNW3:JNX3"/>
    <mergeCell ref="JNY3:JNZ3"/>
    <mergeCell ref="JOA3:JOB3"/>
    <mergeCell ref="JNE3:JNF3"/>
    <mergeCell ref="JNG3:JNH3"/>
    <mergeCell ref="JNI3:JNJ3"/>
    <mergeCell ref="JNK3:JNL3"/>
    <mergeCell ref="JNM3:JNN3"/>
    <mergeCell ref="JNO3:JNP3"/>
    <mergeCell ref="JMS3:JMT3"/>
    <mergeCell ref="JMU3:JMV3"/>
    <mergeCell ref="JMW3:JMX3"/>
    <mergeCell ref="JMY3:JMZ3"/>
    <mergeCell ref="JNA3:JNB3"/>
    <mergeCell ref="JNC3:JND3"/>
    <mergeCell ref="JRU3:JRV3"/>
    <mergeCell ref="JRW3:JRX3"/>
    <mergeCell ref="JRY3:JRZ3"/>
    <mergeCell ref="JSA3:JSB3"/>
    <mergeCell ref="JSC3:JSD3"/>
    <mergeCell ref="JSE3:JSF3"/>
    <mergeCell ref="JRI3:JRJ3"/>
    <mergeCell ref="JRK3:JRL3"/>
    <mergeCell ref="JRM3:JRN3"/>
    <mergeCell ref="JRO3:JRP3"/>
    <mergeCell ref="JRQ3:JRR3"/>
    <mergeCell ref="JRS3:JRT3"/>
    <mergeCell ref="JQW3:JQX3"/>
    <mergeCell ref="JQY3:JQZ3"/>
    <mergeCell ref="JRA3:JRB3"/>
    <mergeCell ref="JRC3:JRD3"/>
    <mergeCell ref="JRE3:JRF3"/>
    <mergeCell ref="JRG3:JRH3"/>
    <mergeCell ref="JQK3:JQL3"/>
    <mergeCell ref="JQM3:JQN3"/>
    <mergeCell ref="JQO3:JQP3"/>
    <mergeCell ref="JQQ3:JQR3"/>
    <mergeCell ref="JQS3:JQT3"/>
    <mergeCell ref="JQU3:JQV3"/>
    <mergeCell ref="JPY3:JPZ3"/>
    <mergeCell ref="JQA3:JQB3"/>
    <mergeCell ref="JQC3:JQD3"/>
    <mergeCell ref="JQE3:JQF3"/>
    <mergeCell ref="JQG3:JQH3"/>
    <mergeCell ref="JQI3:JQJ3"/>
    <mergeCell ref="JPM3:JPN3"/>
    <mergeCell ref="JPO3:JPP3"/>
    <mergeCell ref="JPQ3:JPR3"/>
    <mergeCell ref="JPS3:JPT3"/>
    <mergeCell ref="JPU3:JPV3"/>
    <mergeCell ref="JPW3:JPX3"/>
    <mergeCell ref="JUO3:JUP3"/>
    <mergeCell ref="JUQ3:JUR3"/>
    <mergeCell ref="JUS3:JUT3"/>
    <mergeCell ref="JUU3:JUV3"/>
    <mergeCell ref="JUW3:JUX3"/>
    <mergeCell ref="JUY3:JUZ3"/>
    <mergeCell ref="JUC3:JUD3"/>
    <mergeCell ref="JUE3:JUF3"/>
    <mergeCell ref="JUG3:JUH3"/>
    <mergeCell ref="JUI3:JUJ3"/>
    <mergeCell ref="JUK3:JUL3"/>
    <mergeCell ref="JUM3:JUN3"/>
    <mergeCell ref="JTQ3:JTR3"/>
    <mergeCell ref="JTS3:JTT3"/>
    <mergeCell ref="JTU3:JTV3"/>
    <mergeCell ref="JTW3:JTX3"/>
    <mergeCell ref="JTY3:JTZ3"/>
    <mergeCell ref="JUA3:JUB3"/>
    <mergeCell ref="JTE3:JTF3"/>
    <mergeCell ref="JTG3:JTH3"/>
    <mergeCell ref="JTI3:JTJ3"/>
    <mergeCell ref="JTK3:JTL3"/>
    <mergeCell ref="JTM3:JTN3"/>
    <mergeCell ref="JTO3:JTP3"/>
    <mergeCell ref="JSS3:JST3"/>
    <mergeCell ref="JSU3:JSV3"/>
    <mergeCell ref="JSW3:JSX3"/>
    <mergeCell ref="JSY3:JSZ3"/>
    <mergeCell ref="JTA3:JTB3"/>
    <mergeCell ref="JTC3:JTD3"/>
    <mergeCell ref="JSG3:JSH3"/>
    <mergeCell ref="JSI3:JSJ3"/>
    <mergeCell ref="JSK3:JSL3"/>
    <mergeCell ref="JSM3:JSN3"/>
    <mergeCell ref="JSO3:JSP3"/>
    <mergeCell ref="JSQ3:JSR3"/>
    <mergeCell ref="JXI3:JXJ3"/>
    <mergeCell ref="JXK3:JXL3"/>
    <mergeCell ref="JXM3:JXN3"/>
    <mergeCell ref="JXO3:JXP3"/>
    <mergeCell ref="JXQ3:JXR3"/>
    <mergeCell ref="JXS3:JXT3"/>
    <mergeCell ref="JWW3:JWX3"/>
    <mergeCell ref="JWY3:JWZ3"/>
    <mergeCell ref="JXA3:JXB3"/>
    <mergeCell ref="JXC3:JXD3"/>
    <mergeCell ref="JXE3:JXF3"/>
    <mergeCell ref="JXG3:JXH3"/>
    <mergeCell ref="JWK3:JWL3"/>
    <mergeCell ref="JWM3:JWN3"/>
    <mergeCell ref="JWO3:JWP3"/>
    <mergeCell ref="JWQ3:JWR3"/>
    <mergeCell ref="JWS3:JWT3"/>
    <mergeCell ref="JWU3:JWV3"/>
    <mergeCell ref="JVY3:JVZ3"/>
    <mergeCell ref="JWA3:JWB3"/>
    <mergeCell ref="JWC3:JWD3"/>
    <mergeCell ref="JWE3:JWF3"/>
    <mergeCell ref="JWG3:JWH3"/>
    <mergeCell ref="JWI3:JWJ3"/>
    <mergeCell ref="JVM3:JVN3"/>
    <mergeCell ref="JVO3:JVP3"/>
    <mergeCell ref="JVQ3:JVR3"/>
    <mergeCell ref="JVS3:JVT3"/>
    <mergeCell ref="JVU3:JVV3"/>
    <mergeCell ref="JVW3:JVX3"/>
    <mergeCell ref="JVA3:JVB3"/>
    <mergeCell ref="JVC3:JVD3"/>
    <mergeCell ref="JVE3:JVF3"/>
    <mergeCell ref="JVG3:JVH3"/>
    <mergeCell ref="JVI3:JVJ3"/>
    <mergeCell ref="JVK3:JVL3"/>
    <mergeCell ref="KAC3:KAD3"/>
    <mergeCell ref="KAE3:KAF3"/>
    <mergeCell ref="KAG3:KAH3"/>
    <mergeCell ref="KAI3:KAJ3"/>
    <mergeCell ref="KAK3:KAL3"/>
    <mergeCell ref="KAM3:KAN3"/>
    <mergeCell ref="JZQ3:JZR3"/>
    <mergeCell ref="JZS3:JZT3"/>
    <mergeCell ref="JZU3:JZV3"/>
    <mergeCell ref="JZW3:JZX3"/>
    <mergeCell ref="JZY3:JZZ3"/>
    <mergeCell ref="KAA3:KAB3"/>
    <mergeCell ref="JZE3:JZF3"/>
    <mergeCell ref="JZG3:JZH3"/>
    <mergeCell ref="JZI3:JZJ3"/>
    <mergeCell ref="JZK3:JZL3"/>
    <mergeCell ref="JZM3:JZN3"/>
    <mergeCell ref="JZO3:JZP3"/>
    <mergeCell ref="JYS3:JYT3"/>
    <mergeCell ref="JYU3:JYV3"/>
    <mergeCell ref="JYW3:JYX3"/>
    <mergeCell ref="JYY3:JYZ3"/>
    <mergeCell ref="JZA3:JZB3"/>
    <mergeCell ref="JZC3:JZD3"/>
    <mergeCell ref="JYG3:JYH3"/>
    <mergeCell ref="JYI3:JYJ3"/>
    <mergeCell ref="JYK3:JYL3"/>
    <mergeCell ref="JYM3:JYN3"/>
    <mergeCell ref="JYO3:JYP3"/>
    <mergeCell ref="JYQ3:JYR3"/>
    <mergeCell ref="JXU3:JXV3"/>
    <mergeCell ref="JXW3:JXX3"/>
    <mergeCell ref="JXY3:JXZ3"/>
    <mergeCell ref="JYA3:JYB3"/>
    <mergeCell ref="JYC3:JYD3"/>
    <mergeCell ref="JYE3:JYF3"/>
    <mergeCell ref="KCW3:KCX3"/>
    <mergeCell ref="KCY3:KCZ3"/>
    <mergeCell ref="KDA3:KDB3"/>
    <mergeCell ref="KDC3:KDD3"/>
    <mergeCell ref="KDE3:KDF3"/>
    <mergeCell ref="KDG3:KDH3"/>
    <mergeCell ref="KCK3:KCL3"/>
    <mergeCell ref="KCM3:KCN3"/>
    <mergeCell ref="KCO3:KCP3"/>
    <mergeCell ref="KCQ3:KCR3"/>
    <mergeCell ref="KCS3:KCT3"/>
    <mergeCell ref="KCU3:KCV3"/>
    <mergeCell ref="KBY3:KBZ3"/>
    <mergeCell ref="KCA3:KCB3"/>
    <mergeCell ref="KCC3:KCD3"/>
    <mergeCell ref="KCE3:KCF3"/>
    <mergeCell ref="KCG3:KCH3"/>
    <mergeCell ref="KCI3:KCJ3"/>
    <mergeCell ref="KBM3:KBN3"/>
    <mergeCell ref="KBO3:KBP3"/>
    <mergeCell ref="KBQ3:KBR3"/>
    <mergeCell ref="KBS3:KBT3"/>
    <mergeCell ref="KBU3:KBV3"/>
    <mergeCell ref="KBW3:KBX3"/>
    <mergeCell ref="KBA3:KBB3"/>
    <mergeCell ref="KBC3:KBD3"/>
    <mergeCell ref="KBE3:KBF3"/>
    <mergeCell ref="KBG3:KBH3"/>
    <mergeCell ref="KBI3:KBJ3"/>
    <mergeCell ref="KBK3:KBL3"/>
    <mergeCell ref="KAO3:KAP3"/>
    <mergeCell ref="KAQ3:KAR3"/>
    <mergeCell ref="KAS3:KAT3"/>
    <mergeCell ref="KAU3:KAV3"/>
    <mergeCell ref="KAW3:KAX3"/>
    <mergeCell ref="KAY3:KAZ3"/>
    <mergeCell ref="KFQ3:KFR3"/>
    <mergeCell ref="KFS3:KFT3"/>
    <mergeCell ref="KFU3:KFV3"/>
    <mergeCell ref="KFW3:KFX3"/>
    <mergeCell ref="KFY3:KFZ3"/>
    <mergeCell ref="KGA3:KGB3"/>
    <mergeCell ref="KFE3:KFF3"/>
    <mergeCell ref="KFG3:KFH3"/>
    <mergeCell ref="KFI3:KFJ3"/>
    <mergeCell ref="KFK3:KFL3"/>
    <mergeCell ref="KFM3:KFN3"/>
    <mergeCell ref="KFO3:KFP3"/>
    <mergeCell ref="KES3:KET3"/>
    <mergeCell ref="KEU3:KEV3"/>
    <mergeCell ref="KEW3:KEX3"/>
    <mergeCell ref="KEY3:KEZ3"/>
    <mergeCell ref="KFA3:KFB3"/>
    <mergeCell ref="KFC3:KFD3"/>
    <mergeCell ref="KEG3:KEH3"/>
    <mergeCell ref="KEI3:KEJ3"/>
    <mergeCell ref="KEK3:KEL3"/>
    <mergeCell ref="KEM3:KEN3"/>
    <mergeCell ref="KEO3:KEP3"/>
    <mergeCell ref="KEQ3:KER3"/>
    <mergeCell ref="KDU3:KDV3"/>
    <mergeCell ref="KDW3:KDX3"/>
    <mergeCell ref="KDY3:KDZ3"/>
    <mergeCell ref="KEA3:KEB3"/>
    <mergeCell ref="KEC3:KED3"/>
    <mergeCell ref="KEE3:KEF3"/>
    <mergeCell ref="KDI3:KDJ3"/>
    <mergeCell ref="KDK3:KDL3"/>
    <mergeCell ref="KDM3:KDN3"/>
    <mergeCell ref="KDO3:KDP3"/>
    <mergeCell ref="KDQ3:KDR3"/>
    <mergeCell ref="KDS3:KDT3"/>
    <mergeCell ref="KIK3:KIL3"/>
    <mergeCell ref="KIM3:KIN3"/>
    <mergeCell ref="KIO3:KIP3"/>
    <mergeCell ref="KIQ3:KIR3"/>
    <mergeCell ref="KIS3:KIT3"/>
    <mergeCell ref="KIU3:KIV3"/>
    <mergeCell ref="KHY3:KHZ3"/>
    <mergeCell ref="KIA3:KIB3"/>
    <mergeCell ref="KIC3:KID3"/>
    <mergeCell ref="KIE3:KIF3"/>
    <mergeCell ref="KIG3:KIH3"/>
    <mergeCell ref="KII3:KIJ3"/>
    <mergeCell ref="KHM3:KHN3"/>
    <mergeCell ref="KHO3:KHP3"/>
    <mergeCell ref="KHQ3:KHR3"/>
    <mergeCell ref="KHS3:KHT3"/>
    <mergeCell ref="KHU3:KHV3"/>
    <mergeCell ref="KHW3:KHX3"/>
    <mergeCell ref="KHA3:KHB3"/>
    <mergeCell ref="KHC3:KHD3"/>
    <mergeCell ref="KHE3:KHF3"/>
    <mergeCell ref="KHG3:KHH3"/>
    <mergeCell ref="KHI3:KHJ3"/>
    <mergeCell ref="KHK3:KHL3"/>
    <mergeCell ref="KGO3:KGP3"/>
    <mergeCell ref="KGQ3:KGR3"/>
    <mergeCell ref="KGS3:KGT3"/>
    <mergeCell ref="KGU3:KGV3"/>
    <mergeCell ref="KGW3:KGX3"/>
    <mergeCell ref="KGY3:KGZ3"/>
    <mergeCell ref="KGC3:KGD3"/>
    <mergeCell ref="KGE3:KGF3"/>
    <mergeCell ref="KGG3:KGH3"/>
    <mergeCell ref="KGI3:KGJ3"/>
    <mergeCell ref="KGK3:KGL3"/>
    <mergeCell ref="KGM3:KGN3"/>
    <mergeCell ref="KLE3:KLF3"/>
    <mergeCell ref="KLG3:KLH3"/>
    <mergeCell ref="KLI3:KLJ3"/>
    <mergeCell ref="KLK3:KLL3"/>
    <mergeCell ref="KLM3:KLN3"/>
    <mergeCell ref="KLO3:KLP3"/>
    <mergeCell ref="KKS3:KKT3"/>
    <mergeCell ref="KKU3:KKV3"/>
    <mergeCell ref="KKW3:KKX3"/>
    <mergeCell ref="KKY3:KKZ3"/>
    <mergeCell ref="KLA3:KLB3"/>
    <mergeCell ref="KLC3:KLD3"/>
    <mergeCell ref="KKG3:KKH3"/>
    <mergeCell ref="KKI3:KKJ3"/>
    <mergeCell ref="KKK3:KKL3"/>
    <mergeCell ref="KKM3:KKN3"/>
    <mergeCell ref="KKO3:KKP3"/>
    <mergeCell ref="KKQ3:KKR3"/>
    <mergeCell ref="KJU3:KJV3"/>
    <mergeCell ref="KJW3:KJX3"/>
    <mergeCell ref="KJY3:KJZ3"/>
    <mergeCell ref="KKA3:KKB3"/>
    <mergeCell ref="KKC3:KKD3"/>
    <mergeCell ref="KKE3:KKF3"/>
    <mergeCell ref="KJI3:KJJ3"/>
    <mergeCell ref="KJK3:KJL3"/>
    <mergeCell ref="KJM3:KJN3"/>
    <mergeCell ref="KJO3:KJP3"/>
    <mergeCell ref="KJQ3:KJR3"/>
    <mergeCell ref="KJS3:KJT3"/>
    <mergeCell ref="KIW3:KIX3"/>
    <mergeCell ref="KIY3:KIZ3"/>
    <mergeCell ref="KJA3:KJB3"/>
    <mergeCell ref="KJC3:KJD3"/>
    <mergeCell ref="KJE3:KJF3"/>
    <mergeCell ref="KJG3:KJH3"/>
    <mergeCell ref="KNY3:KNZ3"/>
    <mergeCell ref="KOA3:KOB3"/>
    <mergeCell ref="KOC3:KOD3"/>
    <mergeCell ref="KOE3:KOF3"/>
    <mergeCell ref="KOG3:KOH3"/>
    <mergeCell ref="KOI3:KOJ3"/>
    <mergeCell ref="KNM3:KNN3"/>
    <mergeCell ref="KNO3:KNP3"/>
    <mergeCell ref="KNQ3:KNR3"/>
    <mergeCell ref="KNS3:KNT3"/>
    <mergeCell ref="KNU3:KNV3"/>
    <mergeCell ref="KNW3:KNX3"/>
    <mergeCell ref="KNA3:KNB3"/>
    <mergeCell ref="KNC3:KND3"/>
    <mergeCell ref="KNE3:KNF3"/>
    <mergeCell ref="KNG3:KNH3"/>
    <mergeCell ref="KNI3:KNJ3"/>
    <mergeCell ref="KNK3:KNL3"/>
    <mergeCell ref="KMO3:KMP3"/>
    <mergeCell ref="KMQ3:KMR3"/>
    <mergeCell ref="KMS3:KMT3"/>
    <mergeCell ref="KMU3:KMV3"/>
    <mergeCell ref="KMW3:KMX3"/>
    <mergeCell ref="KMY3:KMZ3"/>
    <mergeCell ref="KMC3:KMD3"/>
    <mergeCell ref="KME3:KMF3"/>
    <mergeCell ref="KMG3:KMH3"/>
    <mergeCell ref="KMI3:KMJ3"/>
    <mergeCell ref="KMK3:KML3"/>
    <mergeCell ref="KMM3:KMN3"/>
    <mergeCell ref="KLQ3:KLR3"/>
    <mergeCell ref="KLS3:KLT3"/>
    <mergeCell ref="KLU3:KLV3"/>
    <mergeCell ref="KLW3:KLX3"/>
    <mergeCell ref="KLY3:KLZ3"/>
    <mergeCell ref="KMA3:KMB3"/>
    <mergeCell ref="KQS3:KQT3"/>
    <mergeCell ref="KQU3:KQV3"/>
    <mergeCell ref="KQW3:KQX3"/>
    <mergeCell ref="KQY3:KQZ3"/>
    <mergeCell ref="KRA3:KRB3"/>
    <mergeCell ref="KRC3:KRD3"/>
    <mergeCell ref="KQG3:KQH3"/>
    <mergeCell ref="KQI3:KQJ3"/>
    <mergeCell ref="KQK3:KQL3"/>
    <mergeCell ref="KQM3:KQN3"/>
    <mergeCell ref="KQO3:KQP3"/>
    <mergeCell ref="KQQ3:KQR3"/>
    <mergeCell ref="KPU3:KPV3"/>
    <mergeCell ref="KPW3:KPX3"/>
    <mergeCell ref="KPY3:KPZ3"/>
    <mergeCell ref="KQA3:KQB3"/>
    <mergeCell ref="KQC3:KQD3"/>
    <mergeCell ref="KQE3:KQF3"/>
    <mergeCell ref="KPI3:KPJ3"/>
    <mergeCell ref="KPK3:KPL3"/>
    <mergeCell ref="KPM3:KPN3"/>
    <mergeCell ref="KPO3:KPP3"/>
    <mergeCell ref="KPQ3:KPR3"/>
    <mergeCell ref="KPS3:KPT3"/>
    <mergeCell ref="KOW3:KOX3"/>
    <mergeCell ref="KOY3:KOZ3"/>
    <mergeCell ref="KPA3:KPB3"/>
    <mergeCell ref="KPC3:KPD3"/>
    <mergeCell ref="KPE3:KPF3"/>
    <mergeCell ref="KPG3:KPH3"/>
    <mergeCell ref="KOK3:KOL3"/>
    <mergeCell ref="KOM3:KON3"/>
    <mergeCell ref="KOO3:KOP3"/>
    <mergeCell ref="KOQ3:KOR3"/>
    <mergeCell ref="KOS3:KOT3"/>
    <mergeCell ref="KOU3:KOV3"/>
    <mergeCell ref="KTM3:KTN3"/>
    <mergeCell ref="KTO3:KTP3"/>
    <mergeCell ref="KTQ3:KTR3"/>
    <mergeCell ref="KTS3:KTT3"/>
    <mergeCell ref="KTU3:KTV3"/>
    <mergeCell ref="KTW3:KTX3"/>
    <mergeCell ref="KTA3:KTB3"/>
    <mergeCell ref="KTC3:KTD3"/>
    <mergeCell ref="KTE3:KTF3"/>
    <mergeCell ref="KTG3:KTH3"/>
    <mergeCell ref="KTI3:KTJ3"/>
    <mergeCell ref="KTK3:KTL3"/>
    <mergeCell ref="KSO3:KSP3"/>
    <mergeCell ref="KSQ3:KSR3"/>
    <mergeCell ref="KSS3:KST3"/>
    <mergeCell ref="KSU3:KSV3"/>
    <mergeCell ref="KSW3:KSX3"/>
    <mergeCell ref="KSY3:KSZ3"/>
    <mergeCell ref="KSC3:KSD3"/>
    <mergeCell ref="KSE3:KSF3"/>
    <mergeCell ref="KSG3:KSH3"/>
    <mergeCell ref="KSI3:KSJ3"/>
    <mergeCell ref="KSK3:KSL3"/>
    <mergeCell ref="KSM3:KSN3"/>
    <mergeCell ref="KRQ3:KRR3"/>
    <mergeCell ref="KRS3:KRT3"/>
    <mergeCell ref="KRU3:KRV3"/>
    <mergeCell ref="KRW3:KRX3"/>
    <mergeCell ref="KRY3:KRZ3"/>
    <mergeCell ref="KSA3:KSB3"/>
    <mergeCell ref="KRE3:KRF3"/>
    <mergeCell ref="KRG3:KRH3"/>
    <mergeCell ref="KRI3:KRJ3"/>
    <mergeCell ref="KRK3:KRL3"/>
    <mergeCell ref="KRM3:KRN3"/>
    <mergeCell ref="KRO3:KRP3"/>
    <mergeCell ref="KWG3:KWH3"/>
    <mergeCell ref="KWI3:KWJ3"/>
    <mergeCell ref="KWK3:KWL3"/>
    <mergeCell ref="KWM3:KWN3"/>
    <mergeCell ref="KWO3:KWP3"/>
    <mergeCell ref="KWQ3:KWR3"/>
    <mergeCell ref="KVU3:KVV3"/>
    <mergeCell ref="KVW3:KVX3"/>
    <mergeCell ref="KVY3:KVZ3"/>
    <mergeCell ref="KWA3:KWB3"/>
    <mergeCell ref="KWC3:KWD3"/>
    <mergeCell ref="KWE3:KWF3"/>
    <mergeCell ref="KVI3:KVJ3"/>
    <mergeCell ref="KVK3:KVL3"/>
    <mergeCell ref="KVM3:KVN3"/>
    <mergeCell ref="KVO3:KVP3"/>
    <mergeCell ref="KVQ3:KVR3"/>
    <mergeCell ref="KVS3:KVT3"/>
    <mergeCell ref="KUW3:KUX3"/>
    <mergeCell ref="KUY3:KUZ3"/>
    <mergeCell ref="KVA3:KVB3"/>
    <mergeCell ref="KVC3:KVD3"/>
    <mergeCell ref="KVE3:KVF3"/>
    <mergeCell ref="KVG3:KVH3"/>
    <mergeCell ref="KUK3:KUL3"/>
    <mergeCell ref="KUM3:KUN3"/>
    <mergeCell ref="KUO3:KUP3"/>
    <mergeCell ref="KUQ3:KUR3"/>
    <mergeCell ref="KUS3:KUT3"/>
    <mergeCell ref="KUU3:KUV3"/>
    <mergeCell ref="KTY3:KTZ3"/>
    <mergeCell ref="KUA3:KUB3"/>
    <mergeCell ref="KUC3:KUD3"/>
    <mergeCell ref="KUE3:KUF3"/>
    <mergeCell ref="KUG3:KUH3"/>
    <mergeCell ref="KUI3:KUJ3"/>
    <mergeCell ref="KZA3:KZB3"/>
    <mergeCell ref="KZC3:KZD3"/>
    <mergeCell ref="KZE3:KZF3"/>
    <mergeCell ref="KZG3:KZH3"/>
    <mergeCell ref="KZI3:KZJ3"/>
    <mergeCell ref="KZK3:KZL3"/>
    <mergeCell ref="KYO3:KYP3"/>
    <mergeCell ref="KYQ3:KYR3"/>
    <mergeCell ref="KYS3:KYT3"/>
    <mergeCell ref="KYU3:KYV3"/>
    <mergeCell ref="KYW3:KYX3"/>
    <mergeCell ref="KYY3:KYZ3"/>
    <mergeCell ref="KYC3:KYD3"/>
    <mergeCell ref="KYE3:KYF3"/>
    <mergeCell ref="KYG3:KYH3"/>
    <mergeCell ref="KYI3:KYJ3"/>
    <mergeCell ref="KYK3:KYL3"/>
    <mergeCell ref="KYM3:KYN3"/>
    <mergeCell ref="KXQ3:KXR3"/>
    <mergeCell ref="KXS3:KXT3"/>
    <mergeCell ref="KXU3:KXV3"/>
    <mergeCell ref="KXW3:KXX3"/>
    <mergeCell ref="KXY3:KXZ3"/>
    <mergeCell ref="KYA3:KYB3"/>
    <mergeCell ref="KXE3:KXF3"/>
    <mergeCell ref="KXG3:KXH3"/>
    <mergeCell ref="KXI3:KXJ3"/>
    <mergeCell ref="KXK3:KXL3"/>
    <mergeCell ref="KXM3:KXN3"/>
    <mergeCell ref="KXO3:KXP3"/>
    <mergeCell ref="KWS3:KWT3"/>
    <mergeCell ref="KWU3:KWV3"/>
    <mergeCell ref="KWW3:KWX3"/>
    <mergeCell ref="KWY3:KWZ3"/>
    <mergeCell ref="KXA3:KXB3"/>
    <mergeCell ref="KXC3:KXD3"/>
    <mergeCell ref="LBU3:LBV3"/>
    <mergeCell ref="LBW3:LBX3"/>
    <mergeCell ref="LBY3:LBZ3"/>
    <mergeCell ref="LCA3:LCB3"/>
    <mergeCell ref="LCC3:LCD3"/>
    <mergeCell ref="LCE3:LCF3"/>
    <mergeCell ref="LBI3:LBJ3"/>
    <mergeCell ref="LBK3:LBL3"/>
    <mergeCell ref="LBM3:LBN3"/>
    <mergeCell ref="LBO3:LBP3"/>
    <mergeCell ref="LBQ3:LBR3"/>
    <mergeCell ref="LBS3:LBT3"/>
    <mergeCell ref="LAW3:LAX3"/>
    <mergeCell ref="LAY3:LAZ3"/>
    <mergeCell ref="LBA3:LBB3"/>
    <mergeCell ref="LBC3:LBD3"/>
    <mergeCell ref="LBE3:LBF3"/>
    <mergeCell ref="LBG3:LBH3"/>
    <mergeCell ref="LAK3:LAL3"/>
    <mergeCell ref="LAM3:LAN3"/>
    <mergeCell ref="LAO3:LAP3"/>
    <mergeCell ref="LAQ3:LAR3"/>
    <mergeCell ref="LAS3:LAT3"/>
    <mergeCell ref="LAU3:LAV3"/>
    <mergeCell ref="KZY3:KZZ3"/>
    <mergeCell ref="LAA3:LAB3"/>
    <mergeCell ref="LAC3:LAD3"/>
    <mergeCell ref="LAE3:LAF3"/>
    <mergeCell ref="LAG3:LAH3"/>
    <mergeCell ref="LAI3:LAJ3"/>
    <mergeCell ref="KZM3:KZN3"/>
    <mergeCell ref="KZO3:KZP3"/>
    <mergeCell ref="KZQ3:KZR3"/>
    <mergeCell ref="KZS3:KZT3"/>
    <mergeCell ref="KZU3:KZV3"/>
    <mergeCell ref="KZW3:KZX3"/>
    <mergeCell ref="LEO3:LEP3"/>
    <mergeCell ref="LEQ3:LER3"/>
    <mergeCell ref="LES3:LET3"/>
    <mergeCell ref="LEU3:LEV3"/>
    <mergeCell ref="LEW3:LEX3"/>
    <mergeCell ref="LEY3:LEZ3"/>
    <mergeCell ref="LEC3:LED3"/>
    <mergeCell ref="LEE3:LEF3"/>
    <mergeCell ref="LEG3:LEH3"/>
    <mergeCell ref="LEI3:LEJ3"/>
    <mergeCell ref="LEK3:LEL3"/>
    <mergeCell ref="LEM3:LEN3"/>
    <mergeCell ref="LDQ3:LDR3"/>
    <mergeCell ref="LDS3:LDT3"/>
    <mergeCell ref="LDU3:LDV3"/>
    <mergeCell ref="LDW3:LDX3"/>
    <mergeCell ref="LDY3:LDZ3"/>
    <mergeCell ref="LEA3:LEB3"/>
    <mergeCell ref="LDE3:LDF3"/>
    <mergeCell ref="LDG3:LDH3"/>
    <mergeCell ref="LDI3:LDJ3"/>
    <mergeCell ref="LDK3:LDL3"/>
    <mergeCell ref="LDM3:LDN3"/>
    <mergeCell ref="LDO3:LDP3"/>
    <mergeCell ref="LCS3:LCT3"/>
    <mergeCell ref="LCU3:LCV3"/>
    <mergeCell ref="LCW3:LCX3"/>
    <mergeCell ref="LCY3:LCZ3"/>
    <mergeCell ref="LDA3:LDB3"/>
    <mergeCell ref="LDC3:LDD3"/>
    <mergeCell ref="LCG3:LCH3"/>
    <mergeCell ref="LCI3:LCJ3"/>
    <mergeCell ref="LCK3:LCL3"/>
    <mergeCell ref="LCM3:LCN3"/>
    <mergeCell ref="LCO3:LCP3"/>
    <mergeCell ref="LCQ3:LCR3"/>
    <mergeCell ref="LHI3:LHJ3"/>
    <mergeCell ref="LHK3:LHL3"/>
    <mergeCell ref="LHM3:LHN3"/>
    <mergeCell ref="LHO3:LHP3"/>
    <mergeCell ref="LHQ3:LHR3"/>
    <mergeCell ref="LHS3:LHT3"/>
    <mergeCell ref="LGW3:LGX3"/>
    <mergeCell ref="LGY3:LGZ3"/>
    <mergeCell ref="LHA3:LHB3"/>
    <mergeCell ref="LHC3:LHD3"/>
    <mergeCell ref="LHE3:LHF3"/>
    <mergeCell ref="LHG3:LHH3"/>
    <mergeCell ref="LGK3:LGL3"/>
    <mergeCell ref="LGM3:LGN3"/>
    <mergeCell ref="LGO3:LGP3"/>
    <mergeCell ref="LGQ3:LGR3"/>
    <mergeCell ref="LGS3:LGT3"/>
    <mergeCell ref="LGU3:LGV3"/>
    <mergeCell ref="LFY3:LFZ3"/>
    <mergeCell ref="LGA3:LGB3"/>
    <mergeCell ref="LGC3:LGD3"/>
    <mergeCell ref="LGE3:LGF3"/>
    <mergeCell ref="LGG3:LGH3"/>
    <mergeCell ref="LGI3:LGJ3"/>
    <mergeCell ref="LFM3:LFN3"/>
    <mergeCell ref="LFO3:LFP3"/>
    <mergeCell ref="LFQ3:LFR3"/>
    <mergeCell ref="LFS3:LFT3"/>
    <mergeCell ref="LFU3:LFV3"/>
    <mergeCell ref="LFW3:LFX3"/>
    <mergeCell ref="LFA3:LFB3"/>
    <mergeCell ref="LFC3:LFD3"/>
    <mergeCell ref="LFE3:LFF3"/>
    <mergeCell ref="LFG3:LFH3"/>
    <mergeCell ref="LFI3:LFJ3"/>
    <mergeCell ref="LFK3:LFL3"/>
    <mergeCell ref="LKC3:LKD3"/>
    <mergeCell ref="LKE3:LKF3"/>
    <mergeCell ref="LKG3:LKH3"/>
    <mergeCell ref="LKI3:LKJ3"/>
    <mergeCell ref="LKK3:LKL3"/>
    <mergeCell ref="LKM3:LKN3"/>
    <mergeCell ref="LJQ3:LJR3"/>
    <mergeCell ref="LJS3:LJT3"/>
    <mergeCell ref="LJU3:LJV3"/>
    <mergeCell ref="LJW3:LJX3"/>
    <mergeCell ref="LJY3:LJZ3"/>
    <mergeCell ref="LKA3:LKB3"/>
    <mergeCell ref="LJE3:LJF3"/>
    <mergeCell ref="LJG3:LJH3"/>
    <mergeCell ref="LJI3:LJJ3"/>
    <mergeCell ref="LJK3:LJL3"/>
    <mergeCell ref="LJM3:LJN3"/>
    <mergeCell ref="LJO3:LJP3"/>
    <mergeCell ref="LIS3:LIT3"/>
    <mergeCell ref="LIU3:LIV3"/>
    <mergeCell ref="LIW3:LIX3"/>
    <mergeCell ref="LIY3:LIZ3"/>
    <mergeCell ref="LJA3:LJB3"/>
    <mergeCell ref="LJC3:LJD3"/>
    <mergeCell ref="LIG3:LIH3"/>
    <mergeCell ref="LII3:LIJ3"/>
    <mergeCell ref="LIK3:LIL3"/>
    <mergeCell ref="LIM3:LIN3"/>
    <mergeCell ref="LIO3:LIP3"/>
    <mergeCell ref="LIQ3:LIR3"/>
    <mergeCell ref="LHU3:LHV3"/>
    <mergeCell ref="LHW3:LHX3"/>
    <mergeCell ref="LHY3:LHZ3"/>
    <mergeCell ref="LIA3:LIB3"/>
    <mergeCell ref="LIC3:LID3"/>
    <mergeCell ref="LIE3:LIF3"/>
    <mergeCell ref="LMW3:LMX3"/>
    <mergeCell ref="LMY3:LMZ3"/>
    <mergeCell ref="LNA3:LNB3"/>
    <mergeCell ref="LNC3:LND3"/>
    <mergeCell ref="LNE3:LNF3"/>
    <mergeCell ref="LNG3:LNH3"/>
    <mergeCell ref="LMK3:LML3"/>
    <mergeCell ref="LMM3:LMN3"/>
    <mergeCell ref="LMO3:LMP3"/>
    <mergeCell ref="LMQ3:LMR3"/>
    <mergeCell ref="LMS3:LMT3"/>
    <mergeCell ref="LMU3:LMV3"/>
    <mergeCell ref="LLY3:LLZ3"/>
    <mergeCell ref="LMA3:LMB3"/>
    <mergeCell ref="LMC3:LMD3"/>
    <mergeCell ref="LME3:LMF3"/>
    <mergeCell ref="LMG3:LMH3"/>
    <mergeCell ref="LMI3:LMJ3"/>
    <mergeCell ref="LLM3:LLN3"/>
    <mergeCell ref="LLO3:LLP3"/>
    <mergeCell ref="LLQ3:LLR3"/>
    <mergeCell ref="LLS3:LLT3"/>
    <mergeCell ref="LLU3:LLV3"/>
    <mergeCell ref="LLW3:LLX3"/>
    <mergeCell ref="LLA3:LLB3"/>
    <mergeCell ref="LLC3:LLD3"/>
    <mergeCell ref="LLE3:LLF3"/>
    <mergeCell ref="LLG3:LLH3"/>
    <mergeCell ref="LLI3:LLJ3"/>
    <mergeCell ref="LLK3:LLL3"/>
    <mergeCell ref="LKO3:LKP3"/>
    <mergeCell ref="LKQ3:LKR3"/>
    <mergeCell ref="LKS3:LKT3"/>
    <mergeCell ref="LKU3:LKV3"/>
    <mergeCell ref="LKW3:LKX3"/>
    <mergeCell ref="LKY3:LKZ3"/>
    <mergeCell ref="LPQ3:LPR3"/>
    <mergeCell ref="LPS3:LPT3"/>
    <mergeCell ref="LPU3:LPV3"/>
    <mergeCell ref="LPW3:LPX3"/>
    <mergeCell ref="LPY3:LPZ3"/>
    <mergeCell ref="LQA3:LQB3"/>
    <mergeCell ref="LPE3:LPF3"/>
    <mergeCell ref="LPG3:LPH3"/>
    <mergeCell ref="LPI3:LPJ3"/>
    <mergeCell ref="LPK3:LPL3"/>
    <mergeCell ref="LPM3:LPN3"/>
    <mergeCell ref="LPO3:LPP3"/>
    <mergeCell ref="LOS3:LOT3"/>
    <mergeCell ref="LOU3:LOV3"/>
    <mergeCell ref="LOW3:LOX3"/>
    <mergeCell ref="LOY3:LOZ3"/>
    <mergeCell ref="LPA3:LPB3"/>
    <mergeCell ref="LPC3:LPD3"/>
    <mergeCell ref="LOG3:LOH3"/>
    <mergeCell ref="LOI3:LOJ3"/>
    <mergeCell ref="LOK3:LOL3"/>
    <mergeCell ref="LOM3:LON3"/>
    <mergeCell ref="LOO3:LOP3"/>
    <mergeCell ref="LOQ3:LOR3"/>
    <mergeCell ref="LNU3:LNV3"/>
    <mergeCell ref="LNW3:LNX3"/>
    <mergeCell ref="LNY3:LNZ3"/>
    <mergeCell ref="LOA3:LOB3"/>
    <mergeCell ref="LOC3:LOD3"/>
    <mergeCell ref="LOE3:LOF3"/>
    <mergeCell ref="LNI3:LNJ3"/>
    <mergeCell ref="LNK3:LNL3"/>
    <mergeCell ref="LNM3:LNN3"/>
    <mergeCell ref="LNO3:LNP3"/>
    <mergeCell ref="LNQ3:LNR3"/>
    <mergeCell ref="LNS3:LNT3"/>
    <mergeCell ref="LSK3:LSL3"/>
    <mergeCell ref="LSM3:LSN3"/>
    <mergeCell ref="LSO3:LSP3"/>
    <mergeCell ref="LSQ3:LSR3"/>
    <mergeCell ref="LSS3:LST3"/>
    <mergeCell ref="LSU3:LSV3"/>
    <mergeCell ref="LRY3:LRZ3"/>
    <mergeCell ref="LSA3:LSB3"/>
    <mergeCell ref="LSC3:LSD3"/>
    <mergeCell ref="LSE3:LSF3"/>
    <mergeCell ref="LSG3:LSH3"/>
    <mergeCell ref="LSI3:LSJ3"/>
    <mergeCell ref="LRM3:LRN3"/>
    <mergeCell ref="LRO3:LRP3"/>
    <mergeCell ref="LRQ3:LRR3"/>
    <mergeCell ref="LRS3:LRT3"/>
    <mergeCell ref="LRU3:LRV3"/>
    <mergeCell ref="LRW3:LRX3"/>
    <mergeCell ref="LRA3:LRB3"/>
    <mergeCell ref="LRC3:LRD3"/>
    <mergeCell ref="LRE3:LRF3"/>
    <mergeCell ref="LRG3:LRH3"/>
    <mergeCell ref="LRI3:LRJ3"/>
    <mergeCell ref="LRK3:LRL3"/>
    <mergeCell ref="LQO3:LQP3"/>
    <mergeCell ref="LQQ3:LQR3"/>
    <mergeCell ref="LQS3:LQT3"/>
    <mergeCell ref="LQU3:LQV3"/>
    <mergeCell ref="LQW3:LQX3"/>
    <mergeCell ref="LQY3:LQZ3"/>
    <mergeCell ref="LQC3:LQD3"/>
    <mergeCell ref="LQE3:LQF3"/>
    <mergeCell ref="LQG3:LQH3"/>
    <mergeCell ref="LQI3:LQJ3"/>
    <mergeCell ref="LQK3:LQL3"/>
    <mergeCell ref="LQM3:LQN3"/>
    <mergeCell ref="LVE3:LVF3"/>
    <mergeCell ref="LVG3:LVH3"/>
    <mergeCell ref="LVI3:LVJ3"/>
    <mergeCell ref="LVK3:LVL3"/>
    <mergeCell ref="LVM3:LVN3"/>
    <mergeCell ref="LVO3:LVP3"/>
    <mergeCell ref="LUS3:LUT3"/>
    <mergeCell ref="LUU3:LUV3"/>
    <mergeCell ref="LUW3:LUX3"/>
    <mergeCell ref="LUY3:LUZ3"/>
    <mergeCell ref="LVA3:LVB3"/>
    <mergeCell ref="LVC3:LVD3"/>
    <mergeCell ref="LUG3:LUH3"/>
    <mergeCell ref="LUI3:LUJ3"/>
    <mergeCell ref="LUK3:LUL3"/>
    <mergeCell ref="LUM3:LUN3"/>
    <mergeCell ref="LUO3:LUP3"/>
    <mergeCell ref="LUQ3:LUR3"/>
    <mergeCell ref="LTU3:LTV3"/>
    <mergeCell ref="LTW3:LTX3"/>
    <mergeCell ref="LTY3:LTZ3"/>
    <mergeCell ref="LUA3:LUB3"/>
    <mergeCell ref="LUC3:LUD3"/>
    <mergeCell ref="LUE3:LUF3"/>
    <mergeCell ref="LTI3:LTJ3"/>
    <mergeCell ref="LTK3:LTL3"/>
    <mergeCell ref="LTM3:LTN3"/>
    <mergeCell ref="LTO3:LTP3"/>
    <mergeCell ref="LTQ3:LTR3"/>
    <mergeCell ref="LTS3:LTT3"/>
    <mergeCell ref="LSW3:LSX3"/>
    <mergeCell ref="LSY3:LSZ3"/>
    <mergeCell ref="LTA3:LTB3"/>
    <mergeCell ref="LTC3:LTD3"/>
    <mergeCell ref="LTE3:LTF3"/>
    <mergeCell ref="LTG3:LTH3"/>
    <mergeCell ref="LXY3:LXZ3"/>
    <mergeCell ref="LYA3:LYB3"/>
    <mergeCell ref="LYC3:LYD3"/>
    <mergeCell ref="LYE3:LYF3"/>
    <mergeCell ref="LYG3:LYH3"/>
    <mergeCell ref="LYI3:LYJ3"/>
    <mergeCell ref="LXM3:LXN3"/>
    <mergeCell ref="LXO3:LXP3"/>
    <mergeCell ref="LXQ3:LXR3"/>
    <mergeCell ref="LXS3:LXT3"/>
    <mergeCell ref="LXU3:LXV3"/>
    <mergeCell ref="LXW3:LXX3"/>
    <mergeCell ref="LXA3:LXB3"/>
    <mergeCell ref="LXC3:LXD3"/>
    <mergeCell ref="LXE3:LXF3"/>
    <mergeCell ref="LXG3:LXH3"/>
    <mergeCell ref="LXI3:LXJ3"/>
    <mergeCell ref="LXK3:LXL3"/>
    <mergeCell ref="LWO3:LWP3"/>
    <mergeCell ref="LWQ3:LWR3"/>
    <mergeCell ref="LWS3:LWT3"/>
    <mergeCell ref="LWU3:LWV3"/>
    <mergeCell ref="LWW3:LWX3"/>
    <mergeCell ref="LWY3:LWZ3"/>
    <mergeCell ref="LWC3:LWD3"/>
    <mergeCell ref="LWE3:LWF3"/>
    <mergeCell ref="LWG3:LWH3"/>
    <mergeCell ref="LWI3:LWJ3"/>
    <mergeCell ref="LWK3:LWL3"/>
    <mergeCell ref="LWM3:LWN3"/>
    <mergeCell ref="LVQ3:LVR3"/>
    <mergeCell ref="LVS3:LVT3"/>
    <mergeCell ref="LVU3:LVV3"/>
    <mergeCell ref="LVW3:LVX3"/>
    <mergeCell ref="LVY3:LVZ3"/>
    <mergeCell ref="LWA3:LWB3"/>
    <mergeCell ref="MAS3:MAT3"/>
    <mergeCell ref="MAU3:MAV3"/>
    <mergeCell ref="MAW3:MAX3"/>
    <mergeCell ref="MAY3:MAZ3"/>
    <mergeCell ref="MBA3:MBB3"/>
    <mergeCell ref="MBC3:MBD3"/>
    <mergeCell ref="MAG3:MAH3"/>
    <mergeCell ref="MAI3:MAJ3"/>
    <mergeCell ref="MAK3:MAL3"/>
    <mergeCell ref="MAM3:MAN3"/>
    <mergeCell ref="MAO3:MAP3"/>
    <mergeCell ref="MAQ3:MAR3"/>
    <mergeCell ref="LZU3:LZV3"/>
    <mergeCell ref="LZW3:LZX3"/>
    <mergeCell ref="LZY3:LZZ3"/>
    <mergeCell ref="MAA3:MAB3"/>
    <mergeCell ref="MAC3:MAD3"/>
    <mergeCell ref="MAE3:MAF3"/>
    <mergeCell ref="LZI3:LZJ3"/>
    <mergeCell ref="LZK3:LZL3"/>
    <mergeCell ref="LZM3:LZN3"/>
    <mergeCell ref="LZO3:LZP3"/>
    <mergeCell ref="LZQ3:LZR3"/>
    <mergeCell ref="LZS3:LZT3"/>
    <mergeCell ref="LYW3:LYX3"/>
    <mergeCell ref="LYY3:LYZ3"/>
    <mergeCell ref="LZA3:LZB3"/>
    <mergeCell ref="LZC3:LZD3"/>
    <mergeCell ref="LZE3:LZF3"/>
    <mergeCell ref="LZG3:LZH3"/>
    <mergeCell ref="LYK3:LYL3"/>
    <mergeCell ref="LYM3:LYN3"/>
    <mergeCell ref="LYO3:LYP3"/>
    <mergeCell ref="LYQ3:LYR3"/>
    <mergeCell ref="LYS3:LYT3"/>
    <mergeCell ref="LYU3:LYV3"/>
    <mergeCell ref="MDM3:MDN3"/>
    <mergeCell ref="MDO3:MDP3"/>
    <mergeCell ref="MDQ3:MDR3"/>
    <mergeCell ref="MDS3:MDT3"/>
    <mergeCell ref="MDU3:MDV3"/>
    <mergeCell ref="MDW3:MDX3"/>
    <mergeCell ref="MDA3:MDB3"/>
    <mergeCell ref="MDC3:MDD3"/>
    <mergeCell ref="MDE3:MDF3"/>
    <mergeCell ref="MDG3:MDH3"/>
    <mergeCell ref="MDI3:MDJ3"/>
    <mergeCell ref="MDK3:MDL3"/>
    <mergeCell ref="MCO3:MCP3"/>
    <mergeCell ref="MCQ3:MCR3"/>
    <mergeCell ref="MCS3:MCT3"/>
    <mergeCell ref="MCU3:MCV3"/>
    <mergeCell ref="MCW3:MCX3"/>
    <mergeCell ref="MCY3:MCZ3"/>
    <mergeCell ref="MCC3:MCD3"/>
    <mergeCell ref="MCE3:MCF3"/>
    <mergeCell ref="MCG3:MCH3"/>
    <mergeCell ref="MCI3:MCJ3"/>
    <mergeCell ref="MCK3:MCL3"/>
    <mergeCell ref="MCM3:MCN3"/>
    <mergeCell ref="MBQ3:MBR3"/>
    <mergeCell ref="MBS3:MBT3"/>
    <mergeCell ref="MBU3:MBV3"/>
    <mergeCell ref="MBW3:MBX3"/>
    <mergeCell ref="MBY3:MBZ3"/>
    <mergeCell ref="MCA3:MCB3"/>
    <mergeCell ref="MBE3:MBF3"/>
    <mergeCell ref="MBG3:MBH3"/>
    <mergeCell ref="MBI3:MBJ3"/>
    <mergeCell ref="MBK3:MBL3"/>
    <mergeCell ref="MBM3:MBN3"/>
    <mergeCell ref="MBO3:MBP3"/>
    <mergeCell ref="MGG3:MGH3"/>
    <mergeCell ref="MGI3:MGJ3"/>
    <mergeCell ref="MGK3:MGL3"/>
    <mergeCell ref="MGM3:MGN3"/>
    <mergeCell ref="MGO3:MGP3"/>
    <mergeCell ref="MGQ3:MGR3"/>
    <mergeCell ref="MFU3:MFV3"/>
    <mergeCell ref="MFW3:MFX3"/>
    <mergeCell ref="MFY3:MFZ3"/>
    <mergeCell ref="MGA3:MGB3"/>
    <mergeCell ref="MGC3:MGD3"/>
    <mergeCell ref="MGE3:MGF3"/>
    <mergeCell ref="MFI3:MFJ3"/>
    <mergeCell ref="MFK3:MFL3"/>
    <mergeCell ref="MFM3:MFN3"/>
    <mergeCell ref="MFO3:MFP3"/>
    <mergeCell ref="MFQ3:MFR3"/>
    <mergeCell ref="MFS3:MFT3"/>
    <mergeCell ref="MEW3:MEX3"/>
    <mergeCell ref="MEY3:MEZ3"/>
    <mergeCell ref="MFA3:MFB3"/>
    <mergeCell ref="MFC3:MFD3"/>
    <mergeCell ref="MFE3:MFF3"/>
    <mergeCell ref="MFG3:MFH3"/>
    <mergeCell ref="MEK3:MEL3"/>
    <mergeCell ref="MEM3:MEN3"/>
    <mergeCell ref="MEO3:MEP3"/>
    <mergeCell ref="MEQ3:MER3"/>
    <mergeCell ref="MES3:MET3"/>
    <mergeCell ref="MEU3:MEV3"/>
    <mergeCell ref="MDY3:MDZ3"/>
    <mergeCell ref="MEA3:MEB3"/>
    <mergeCell ref="MEC3:MED3"/>
    <mergeCell ref="MEE3:MEF3"/>
    <mergeCell ref="MEG3:MEH3"/>
    <mergeCell ref="MEI3:MEJ3"/>
    <mergeCell ref="MJA3:MJB3"/>
    <mergeCell ref="MJC3:MJD3"/>
    <mergeCell ref="MJE3:MJF3"/>
    <mergeCell ref="MJG3:MJH3"/>
    <mergeCell ref="MJI3:MJJ3"/>
    <mergeCell ref="MJK3:MJL3"/>
    <mergeCell ref="MIO3:MIP3"/>
    <mergeCell ref="MIQ3:MIR3"/>
    <mergeCell ref="MIS3:MIT3"/>
    <mergeCell ref="MIU3:MIV3"/>
    <mergeCell ref="MIW3:MIX3"/>
    <mergeCell ref="MIY3:MIZ3"/>
    <mergeCell ref="MIC3:MID3"/>
    <mergeCell ref="MIE3:MIF3"/>
    <mergeCell ref="MIG3:MIH3"/>
    <mergeCell ref="MII3:MIJ3"/>
    <mergeCell ref="MIK3:MIL3"/>
    <mergeCell ref="MIM3:MIN3"/>
    <mergeCell ref="MHQ3:MHR3"/>
    <mergeCell ref="MHS3:MHT3"/>
    <mergeCell ref="MHU3:MHV3"/>
    <mergeCell ref="MHW3:MHX3"/>
    <mergeCell ref="MHY3:MHZ3"/>
    <mergeCell ref="MIA3:MIB3"/>
    <mergeCell ref="MHE3:MHF3"/>
    <mergeCell ref="MHG3:MHH3"/>
    <mergeCell ref="MHI3:MHJ3"/>
    <mergeCell ref="MHK3:MHL3"/>
    <mergeCell ref="MHM3:MHN3"/>
    <mergeCell ref="MHO3:MHP3"/>
    <mergeCell ref="MGS3:MGT3"/>
    <mergeCell ref="MGU3:MGV3"/>
    <mergeCell ref="MGW3:MGX3"/>
    <mergeCell ref="MGY3:MGZ3"/>
    <mergeCell ref="MHA3:MHB3"/>
    <mergeCell ref="MHC3:MHD3"/>
    <mergeCell ref="MLU3:MLV3"/>
    <mergeCell ref="MLW3:MLX3"/>
    <mergeCell ref="MLY3:MLZ3"/>
    <mergeCell ref="MMA3:MMB3"/>
    <mergeCell ref="MMC3:MMD3"/>
    <mergeCell ref="MME3:MMF3"/>
    <mergeCell ref="MLI3:MLJ3"/>
    <mergeCell ref="MLK3:MLL3"/>
    <mergeCell ref="MLM3:MLN3"/>
    <mergeCell ref="MLO3:MLP3"/>
    <mergeCell ref="MLQ3:MLR3"/>
    <mergeCell ref="MLS3:MLT3"/>
    <mergeCell ref="MKW3:MKX3"/>
    <mergeCell ref="MKY3:MKZ3"/>
    <mergeCell ref="MLA3:MLB3"/>
    <mergeCell ref="MLC3:MLD3"/>
    <mergeCell ref="MLE3:MLF3"/>
    <mergeCell ref="MLG3:MLH3"/>
    <mergeCell ref="MKK3:MKL3"/>
    <mergeCell ref="MKM3:MKN3"/>
    <mergeCell ref="MKO3:MKP3"/>
    <mergeCell ref="MKQ3:MKR3"/>
    <mergeCell ref="MKS3:MKT3"/>
    <mergeCell ref="MKU3:MKV3"/>
    <mergeCell ref="MJY3:MJZ3"/>
    <mergeCell ref="MKA3:MKB3"/>
    <mergeCell ref="MKC3:MKD3"/>
    <mergeCell ref="MKE3:MKF3"/>
    <mergeCell ref="MKG3:MKH3"/>
    <mergeCell ref="MKI3:MKJ3"/>
    <mergeCell ref="MJM3:MJN3"/>
    <mergeCell ref="MJO3:MJP3"/>
    <mergeCell ref="MJQ3:MJR3"/>
    <mergeCell ref="MJS3:MJT3"/>
    <mergeCell ref="MJU3:MJV3"/>
    <mergeCell ref="MJW3:MJX3"/>
    <mergeCell ref="MOO3:MOP3"/>
    <mergeCell ref="MOQ3:MOR3"/>
    <mergeCell ref="MOS3:MOT3"/>
    <mergeCell ref="MOU3:MOV3"/>
    <mergeCell ref="MOW3:MOX3"/>
    <mergeCell ref="MOY3:MOZ3"/>
    <mergeCell ref="MOC3:MOD3"/>
    <mergeCell ref="MOE3:MOF3"/>
    <mergeCell ref="MOG3:MOH3"/>
    <mergeCell ref="MOI3:MOJ3"/>
    <mergeCell ref="MOK3:MOL3"/>
    <mergeCell ref="MOM3:MON3"/>
    <mergeCell ref="MNQ3:MNR3"/>
    <mergeCell ref="MNS3:MNT3"/>
    <mergeCell ref="MNU3:MNV3"/>
    <mergeCell ref="MNW3:MNX3"/>
    <mergeCell ref="MNY3:MNZ3"/>
    <mergeCell ref="MOA3:MOB3"/>
    <mergeCell ref="MNE3:MNF3"/>
    <mergeCell ref="MNG3:MNH3"/>
    <mergeCell ref="MNI3:MNJ3"/>
    <mergeCell ref="MNK3:MNL3"/>
    <mergeCell ref="MNM3:MNN3"/>
    <mergeCell ref="MNO3:MNP3"/>
    <mergeCell ref="MMS3:MMT3"/>
    <mergeCell ref="MMU3:MMV3"/>
    <mergeCell ref="MMW3:MMX3"/>
    <mergeCell ref="MMY3:MMZ3"/>
    <mergeCell ref="MNA3:MNB3"/>
    <mergeCell ref="MNC3:MND3"/>
    <mergeCell ref="MMG3:MMH3"/>
    <mergeCell ref="MMI3:MMJ3"/>
    <mergeCell ref="MMK3:MML3"/>
    <mergeCell ref="MMM3:MMN3"/>
    <mergeCell ref="MMO3:MMP3"/>
    <mergeCell ref="MMQ3:MMR3"/>
    <mergeCell ref="MRI3:MRJ3"/>
    <mergeCell ref="MRK3:MRL3"/>
    <mergeCell ref="MRM3:MRN3"/>
    <mergeCell ref="MRO3:MRP3"/>
    <mergeCell ref="MRQ3:MRR3"/>
    <mergeCell ref="MRS3:MRT3"/>
    <mergeCell ref="MQW3:MQX3"/>
    <mergeCell ref="MQY3:MQZ3"/>
    <mergeCell ref="MRA3:MRB3"/>
    <mergeCell ref="MRC3:MRD3"/>
    <mergeCell ref="MRE3:MRF3"/>
    <mergeCell ref="MRG3:MRH3"/>
    <mergeCell ref="MQK3:MQL3"/>
    <mergeCell ref="MQM3:MQN3"/>
    <mergeCell ref="MQO3:MQP3"/>
    <mergeCell ref="MQQ3:MQR3"/>
    <mergeCell ref="MQS3:MQT3"/>
    <mergeCell ref="MQU3:MQV3"/>
    <mergeCell ref="MPY3:MPZ3"/>
    <mergeCell ref="MQA3:MQB3"/>
    <mergeCell ref="MQC3:MQD3"/>
    <mergeCell ref="MQE3:MQF3"/>
    <mergeCell ref="MQG3:MQH3"/>
    <mergeCell ref="MQI3:MQJ3"/>
    <mergeCell ref="MPM3:MPN3"/>
    <mergeCell ref="MPO3:MPP3"/>
    <mergeCell ref="MPQ3:MPR3"/>
    <mergeCell ref="MPS3:MPT3"/>
    <mergeCell ref="MPU3:MPV3"/>
    <mergeCell ref="MPW3:MPX3"/>
    <mergeCell ref="MPA3:MPB3"/>
    <mergeCell ref="MPC3:MPD3"/>
    <mergeCell ref="MPE3:MPF3"/>
    <mergeCell ref="MPG3:MPH3"/>
    <mergeCell ref="MPI3:MPJ3"/>
    <mergeCell ref="MPK3:MPL3"/>
    <mergeCell ref="MUC3:MUD3"/>
    <mergeCell ref="MUE3:MUF3"/>
    <mergeCell ref="MUG3:MUH3"/>
    <mergeCell ref="MUI3:MUJ3"/>
    <mergeCell ref="MUK3:MUL3"/>
    <mergeCell ref="MUM3:MUN3"/>
    <mergeCell ref="MTQ3:MTR3"/>
    <mergeCell ref="MTS3:MTT3"/>
    <mergeCell ref="MTU3:MTV3"/>
    <mergeCell ref="MTW3:MTX3"/>
    <mergeCell ref="MTY3:MTZ3"/>
    <mergeCell ref="MUA3:MUB3"/>
    <mergeCell ref="MTE3:MTF3"/>
    <mergeCell ref="MTG3:MTH3"/>
    <mergeCell ref="MTI3:MTJ3"/>
    <mergeCell ref="MTK3:MTL3"/>
    <mergeCell ref="MTM3:MTN3"/>
    <mergeCell ref="MTO3:MTP3"/>
    <mergeCell ref="MSS3:MST3"/>
    <mergeCell ref="MSU3:MSV3"/>
    <mergeCell ref="MSW3:MSX3"/>
    <mergeCell ref="MSY3:MSZ3"/>
    <mergeCell ref="MTA3:MTB3"/>
    <mergeCell ref="MTC3:MTD3"/>
    <mergeCell ref="MSG3:MSH3"/>
    <mergeCell ref="MSI3:MSJ3"/>
    <mergeCell ref="MSK3:MSL3"/>
    <mergeCell ref="MSM3:MSN3"/>
    <mergeCell ref="MSO3:MSP3"/>
    <mergeCell ref="MSQ3:MSR3"/>
    <mergeCell ref="MRU3:MRV3"/>
    <mergeCell ref="MRW3:MRX3"/>
    <mergeCell ref="MRY3:MRZ3"/>
    <mergeCell ref="MSA3:MSB3"/>
    <mergeCell ref="MSC3:MSD3"/>
    <mergeCell ref="MSE3:MSF3"/>
    <mergeCell ref="MWW3:MWX3"/>
    <mergeCell ref="MWY3:MWZ3"/>
    <mergeCell ref="MXA3:MXB3"/>
    <mergeCell ref="MXC3:MXD3"/>
    <mergeCell ref="MXE3:MXF3"/>
    <mergeCell ref="MXG3:MXH3"/>
    <mergeCell ref="MWK3:MWL3"/>
    <mergeCell ref="MWM3:MWN3"/>
    <mergeCell ref="MWO3:MWP3"/>
    <mergeCell ref="MWQ3:MWR3"/>
    <mergeCell ref="MWS3:MWT3"/>
    <mergeCell ref="MWU3:MWV3"/>
    <mergeCell ref="MVY3:MVZ3"/>
    <mergeCell ref="MWA3:MWB3"/>
    <mergeCell ref="MWC3:MWD3"/>
    <mergeCell ref="MWE3:MWF3"/>
    <mergeCell ref="MWG3:MWH3"/>
    <mergeCell ref="MWI3:MWJ3"/>
    <mergeCell ref="MVM3:MVN3"/>
    <mergeCell ref="MVO3:MVP3"/>
    <mergeCell ref="MVQ3:MVR3"/>
    <mergeCell ref="MVS3:MVT3"/>
    <mergeCell ref="MVU3:MVV3"/>
    <mergeCell ref="MVW3:MVX3"/>
    <mergeCell ref="MVA3:MVB3"/>
    <mergeCell ref="MVC3:MVD3"/>
    <mergeCell ref="MVE3:MVF3"/>
    <mergeCell ref="MVG3:MVH3"/>
    <mergeCell ref="MVI3:MVJ3"/>
    <mergeCell ref="MVK3:MVL3"/>
    <mergeCell ref="MUO3:MUP3"/>
    <mergeCell ref="MUQ3:MUR3"/>
    <mergeCell ref="MUS3:MUT3"/>
    <mergeCell ref="MUU3:MUV3"/>
    <mergeCell ref="MUW3:MUX3"/>
    <mergeCell ref="MUY3:MUZ3"/>
    <mergeCell ref="MZQ3:MZR3"/>
    <mergeCell ref="MZS3:MZT3"/>
    <mergeCell ref="MZU3:MZV3"/>
    <mergeCell ref="MZW3:MZX3"/>
    <mergeCell ref="MZY3:MZZ3"/>
    <mergeCell ref="NAA3:NAB3"/>
    <mergeCell ref="MZE3:MZF3"/>
    <mergeCell ref="MZG3:MZH3"/>
    <mergeCell ref="MZI3:MZJ3"/>
    <mergeCell ref="MZK3:MZL3"/>
    <mergeCell ref="MZM3:MZN3"/>
    <mergeCell ref="MZO3:MZP3"/>
    <mergeCell ref="MYS3:MYT3"/>
    <mergeCell ref="MYU3:MYV3"/>
    <mergeCell ref="MYW3:MYX3"/>
    <mergeCell ref="MYY3:MYZ3"/>
    <mergeCell ref="MZA3:MZB3"/>
    <mergeCell ref="MZC3:MZD3"/>
    <mergeCell ref="MYG3:MYH3"/>
    <mergeCell ref="MYI3:MYJ3"/>
    <mergeCell ref="MYK3:MYL3"/>
    <mergeCell ref="MYM3:MYN3"/>
    <mergeCell ref="MYO3:MYP3"/>
    <mergeCell ref="MYQ3:MYR3"/>
    <mergeCell ref="MXU3:MXV3"/>
    <mergeCell ref="MXW3:MXX3"/>
    <mergeCell ref="MXY3:MXZ3"/>
    <mergeCell ref="MYA3:MYB3"/>
    <mergeCell ref="MYC3:MYD3"/>
    <mergeCell ref="MYE3:MYF3"/>
    <mergeCell ref="MXI3:MXJ3"/>
    <mergeCell ref="MXK3:MXL3"/>
    <mergeCell ref="MXM3:MXN3"/>
    <mergeCell ref="MXO3:MXP3"/>
    <mergeCell ref="MXQ3:MXR3"/>
    <mergeCell ref="MXS3:MXT3"/>
    <mergeCell ref="NCK3:NCL3"/>
    <mergeCell ref="NCM3:NCN3"/>
    <mergeCell ref="NCO3:NCP3"/>
    <mergeCell ref="NCQ3:NCR3"/>
    <mergeCell ref="NCS3:NCT3"/>
    <mergeCell ref="NCU3:NCV3"/>
    <mergeCell ref="NBY3:NBZ3"/>
    <mergeCell ref="NCA3:NCB3"/>
    <mergeCell ref="NCC3:NCD3"/>
    <mergeCell ref="NCE3:NCF3"/>
    <mergeCell ref="NCG3:NCH3"/>
    <mergeCell ref="NCI3:NCJ3"/>
    <mergeCell ref="NBM3:NBN3"/>
    <mergeCell ref="NBO3:NBP3"/>
    <mergeCell ref="NBQ3:NBR3"/>
    <mergeCell ref="NBS3:NBT3"/>
    <mergeCell ref="NBU3:NBV3"/>
    <mergeCell ref="NBW3:NBX3"/>
    <mergeCell ref="NBA3:NBB3"/>
    <mergeCell ref="NBC3:NBD3"/>
    <mergeCell ref="NBE3:NBF3"/>
    <mergeCell ref="NBG3:NBH3"/>
    <mergeCell ref="NBI3:NBJ3"/>
    <mergeCell ref="NBK3:NBL3"/>
    <mergeCell ref="NAO3:NAP3"/>
    <mergeCell ref="NAQ3:NAR3"/>
    <mergeCell ref="NAS3:NAT3"/>
    <mergeCell ref="NAU3:NAV3"/>
    <mergeCell ref="NAW3:NAX3"/>
    <mergeCell ref="NAY3:NAZ3"/>
    <mergeCell ref="NAC3:NAD3"/>
    <mergeCell ref="NAE3:NAF3"/>
    <mergeCell ref="NAG3:NAH3"/>
    <mergeCell ref="NAI3:NAJ3"/>
    <mergeCell ref="NAK3:NAL3"/>
    <mergeCell ref="NAM3:NAN3"/>
    <mergeCell ref="NFE3:NFF3"/>
    <mergeCell ref="NFG3:NFH3"/>
    <mergeCell ref="NFI3:NFJ3"/>
    <mergeCell ref="NFK3:NFL3"/>
    <mergeCell ref="NFM3:NFN3"/>
    <mergeCell ref="NFO3:NFP3"/>
    <mergeCell ref="NES3:NET3"/>
    <mergeCell ref="NEU3:NEV3"/>
    <mergeCell ref="NEW3:NEX3"/>
    <mergeCell ref="NEY3:NEZ3"/>
    <mergeCell ref="NFA3:NFB3"/>
    <mergeCell ref="NFC3:NFD3"/>
    <mergeCell ref="NEG3:NEH3"/>
    <mergeCell ref="NEI3:NEJ3"/>
    <mergeCell ref="NEK3:NEL3"/>
    <mergeCell ref="NEM3:NEN3"/>
    <mergeCell ref="NEO3:NEP3"/>
    <mergeCell ref="NEQ3:NER3"/>
    <mergeCell ref="NDU3:NDV3"/>
    <mergeCell ref="NDW3:NDX3"/>
    <mergeCell ref="NDY3:NDZ3"/>
    <mergeCell ref="NEA3:NEB3"/>
    <mergeCell ref="NEC3:NED3"/>
    <mergeCell ref="NEE3:NEF3"/>
    <mergeCell ref="NDI3:NDJ3"/>
    <mergeCell ref="NDK3:NDL3"/>
    <mergeCell ref="NDM3:NDN3"/>
    <mergeCell ref="NDO3:NDP3"/>
    <mergeCell ref="NDQ3:NDR3"/>
    <mergeCell ref="NDS3:NDT3"/>
    <mergeCell ref="NCW3:NCX3"/>
    <mergeCell ref="NCY3:NCZ3"/>
    <mergeCell ref="NDA3:NDB3"/>
    <mergeCell ref="NDC3:NDD3"/>
    <mergeCell ref="NDE3:NDF3"/>
    <mergeCell ref="NDG3:NDH3"/>
    <mergeCell ref="NHY3:NHZ3"/>
    <mergeCell ref="NIA3:NIB3"/>
    <mergeCell ref="NIC3:NID3"/>
    <mergeCell ref="NIE3:NIF3"/>
    <mergeCell ref="NIG3:NIH3"/>
    <mergeCell ref="NII3:NIJ3"/>
    <mergeCell ref="NHM3:NHN3"/>
    <mergeCell ref="NHO3:NHP3"/>
    <mergeCell ref="NHQ3:NHR3"/>
    <mergeCell ref="NHS3:NHT3"/>
    <mergeCell ref="NHU3:NHV3"/>
    <mergeCell ref="NHW3:NHX3"/>
    <mergeCell ref="NHA3:NHB3"/>
    <mergeCell ref="NHC3:NHD3"/>
    <mergeCell ref="NHE3:NHF3"/>
    <mergeCell ref="NHG3:NHH3"/>
    <mergeCell ref="NHI3:NHJ3"/>
    <mergeCell ref="NHK3:NHL3"/>
    <mergeCell ref="NGO3:NGP3"/>
    <mergeCell ref="NGQ3:NGR3"/>
    <mergeCell ref="NGS3:NGT3"/>
    <mergeCell ref="NGU3:NGV3"/>
    <mergeCell ref="NGW3:NGX3"/>
    <mergeCell ref="NGY3:NGZ3"/>
    <mergeCell ref="NGC3:NGD3"/>
    <mergeCell ref="NGE3:NGF3"/>
    <mergeCell ref="NGG3:NGH3"/>
    <mergeCell ref="NGI3:NGJ3"/>
    <mergeCell ref="NGK3:NGL3"/>
    <mergeCell ref="NGM3:NGN3"/>
    <mergeCell ref="NFQ3:NFR3"/>
    <mergeCell ref="NFS3:NFT3"/>
    <mergeCell ref="NFU3:NFV3"/>
    <mergeCell ref="NFW3:NFX3"/>
    <mergeCell ref="NFY3:NFZ3"/>
    <mergeCell ref="NGA3:NGB3"/>
    <mergeCell ref="NKS3:NKT3"/>
    <mergeCell ref="NKU3:NKV3"/>
    <mergeCell ref="NKW3:NKX3"/>
    <mergeCell ref="NKY3:NKZ3"/>
    <mergeCell ref="NLA3:NLB3"/>
    <mergeCell ref="NLC3:NLD3"/>
    <mergeCell ref="NKG3:NKH3"/>
    <mergeCell ref="NKI3:NKJ3"/>
    <mergeCell ref="NKK3:NKL3"/>
    <mergeCell ref="NKM3:NKN3"/>
    <mergeCell ref="NKO3:NKP3"/>
    <mergeCell ref="NKQ3:NKR3"/>
    <mergeCell ref="NJU3:NJV3"/>
    <mergeCell ref="NJW3:NJX3"/>
    <mergeCell ref="NJY3:NJZ3"/>
    <mergeCell ref="NKA3:NKB3"/>
    <mergeCell ref="NKC3:NKD3"/>
    <mergeCell ref="NKE3:NKF3"/>
    <mergeCell ref="NJI3:NJJ3"/>
    <mergeCell ref="NJK3:NJL3"/>
    <mergeCell ref="NJM3:NJN3"/>
    <mergeCell ref="NJO3:NJP3"/>
    <mergeCell ref="NJQ3:NJR3"/>
    <mergeCell ref="NJS3:NJT3"/>
    <mergeCell ref="NIW3:NIX3"/>
    <mergeCell ref="NIY3:NIZ3"/>
    <mergeCell ref="NJA3:NJB3"/>
    <mergeCell ref="NJC3:NJD3"/>
    <mergeCell ref="NJE3:NJF3"/>
    <mergeCell ref="NJG3:NJH3"/>
    <mergeCell ref="NIK3:NIL3"/>
    <mergeCell ref="NIM3:NIN3"/>
    <mergeCell ref="NIO3:NIP3"/>
    <mergeCell ref="NIQ3:NIR3"/>
    <mergeCell ref="NIS3:NIT3"/>
    <mergeCell ref="NIU3:NIV3"/>
    <mergeCell ref="NNM3:NNN3"/>
    <mergeCell ref="NNO3:NNP3"/>
    <mergeCell ref="NNQ3:NNR3"/>
    <mergeCell ref="NNS3:NNT3"/>
    <mergeCell ref="NNU3:NNV3"/>
    <mergeCell ref="NNW3:NNX3"/>
    <mergeCell ref="NNA3:NNB3"/>
    <mergeCell ref="NNC3:NND3"/>
    <mergeCell ref="NNE3:NNF3"/>
    <mergeCell ref="NNG3:NNH3"/>
    <mergeCell ref="NNI3:NNJ3"/>
    <mergeCell ref="NNK3:NNL3"/>
    <mergeCell ref="NMO3:NMP3"/>
    <mergeCell ref="NMQ3:NMR3"/>
    <mergeCell ref="NMS3:NMT3"/>
    <mergeCell ref="NMU3:NMV3"/>
    <mergeCell ref="NMW3:NMX3"/>
    <mergeCell ref="NMY3:NMZ3"/>
    <mergeCell ref="NMC3:NMD3"/>
    <mergeCell ref="NME3:NMF3"/>
    <mergeCell ref="NMG3:NMH3"/>
    <mergeCell ref="NMI3:NMJ3"/>
    <mergeCell ref="NMK3:NML3"/>
    <mergeCell ref="NMM3:NMN3"/>
    <mergeCell ref="NLQ3:NLR3"/>
    <mergeCell ref="NLS3:NLT3"/>
    <mergeCell ref="NLU3:NLV3"/>
    <mergeCell ref="NLW3:NLX3"/>
    <mergeCell ref="NLY3:NLZ3"/>
    <mergeCell ref="NMA3:NMB3"/>
    <mergeCell ref="NLE3:NLF3"/>
    <mergeCell ref="NLG3:NLH3"/>
    <mergeCell ref="NLI3:NLJ3"/>
    <mergeCell ref="NLK3:NLL3"/>
    <mergeCell ref="NLM3:NLN3"/>
    <mergeCell ref="NLO3:NLP3"/>
    <mergeCell ref="NQG3:NQH3"/>
    <mergeCell ref="NQI3:NQJ3"/>
    <mergeCell ref="NQK3:NQL3"/>
    <mergeCell ref="NQM3:NQN3"/>
    <mergeCell ref="NQO3:NQP3"/>
    <mergeCell ref="NQQ3:NQR3"/>
    <mergeCell ref="NPU3:NPV3"/>
    <mergeCell ref="NPW3:NPX3"/>
    <mergeCell ref="NPY3:NPZ3"/>
    <mergeCell ref="NQA3:NQB3"/>
    <mergeCell ref="NQC3:NQD3"/>
    <mergeCell ref="NQE3:NQF3"/>
    <mergeCell ref="NPI3:NPJ3"/>
    <mergeCell ref="NPK3:NPL3"/>
    <mergeCell ref="NPM3:NPN3"/>
    <mergeCell ref="NPO3:NPP3"/>
    <mergeCell ref="NPQ3:NPR3"/>
    <mergeCell ref="NPS3:NPT3"/>
    <mergeCell ref="NOW3:NOX3"/>
    <mergeCell ref="NOY3:NOZ3"/>
    <mergeCell ref="NPA3:NPB3"/>
    <mergeCell ref="NPC3:NPD3"/>
    <mergeCell ref="NPE3:NPF3"/>
    <mergeCell ref="NPG3:NPH3"/>
    <mergeCell ref="NOK3:NOL3"/>
    <mergeCell ref="NOM3:NON3"/>
    <mergeCell ref="NOO3:NOP3"/>
    <mergeCell ref="NOQ3:NOR3"/>
    <mergeCell ref="NOS3:NOT3"/>
    <mergeCell ref="NOU3:NOV3"/>
    <mergeCell ref="NNY3:NNZ3"/>
    <mergeCell ref="NOA3:NOB3"/>
    <mergeCell ref="NOC3:NOD3"/>
    <mergeCell ref="NOE3:NOF3"/>
    <mergeCell ref="NOG3:NOH3"/>
    <mergeCell ref="NOI3:NOJ3"/>
    <mergeCell ref="NTA3:NTB3"/>
    <mergeCell ref="NTC3:NTD3"/>
    <mergeCell ref="NTE3:NTF3"/>
    <mergeCell ref="NTG3:NTH3"/>
    <mergeCell ref="NTI3:NTJ3"/>
    <mergeCell ref="NTK3:NTL3"/>
    <mergeCell ref="NSO3:NSP3"/>
    <mergeCell ref="NSQ3:NSR3"/>
    <mergeCell ref="NSS3:NST3"/>
    <mergeCell ref="NSU3:NSV3"/>
    <mergeCell ref="NSW3:NSX3"/>
    <mergeCell ref="NSY3:NSZ3"/>
    <mergeCell ref="NSC3:NSD3"/>
    <mergeCell ref="NSE3:NSF3"/>
    <mergeCell ref="NSG3:NSH3"/>
    <mergeCell ref="NSI3:NSJ3"/>
    <mergeCell ref="NSK3:NSL3"/>
    <mergeCell ref="NSM3:NSN3"/>
    <mergeCell ref="NRQ3:NRR3"/>
    <mergeCell ref="NRS3:NRT3"/>
    <mergeCell ref="NRU3:NRV3"/>
    <mergeCell ref="NRW3:NRX3"/>
    <mergeCell ref="NRY3:NRZ3"/>
    <mergeCell ref="NSA3:NSB3"/>
    <mergeCell ref="NRE3:NRF3"/>
    <mergeCell ref="NRG3:NRH3"/>
    <mergeCell ref="NRI3:NRJ3"/>
    <mergeCell ref="NRK3:NRL3"/>
    <mergeCell ref="NRM3:NRN3"/>
    <mergeCell ref="NRO3:NRP3"/>
    <mergeCell ref="NQS3:NQT3"/>
    <mergeCell ref="NQU3:NQV3"/>
    <mergeCell ref="NQW3:NQX3"/>
    <mergeCell ref="NQY3:NQZ3"/>
    <mergeCell ref="NRA3:NRB3"/>
    <mergeCell ref="NRC3:NRD3"/>
    <mergeCell ref="NVU3:NVV3"/>
    <mergeCell ref="NVW3:NVX3"/>
    <mergeCell ref="NVY3:NVZ3"/>
    <mergeCell ref="NWA3:NWB3"/>
    <mergeCell ref="NWC3:NWD3"/>
    <mergeCell ref="NWE3:NWF3"/>
    <mergeCell ref="NVI3:NVJ3"/>
    <mergeCell ref="NVK3:NVL3"/>
    <mergeCell ref="NVM3:NVN3"/>
    <mergeCell ref="NVO3:NVP3"/>
    <mergeCell ref="NVQ3:NVR3"/>
    <mergeCell ref="NVS3:NVT3"/>
    <mergeCell ref="NUW3:NUX3"/>
    <mergeCell ref="NUY3:NUZ3"/>
    <mergeCell ref="NVA3:NVB3"/>
    <mergeCell ref="NVC3:NVD3"/>
    <mergeCell ref="NVE3:NVF3"/>
    <mergeCell ref="NVG3:NVH3"/>
    <mergeCell ref="NUK3:NUL3"/>
    <mergeCell ref="NUM3:NUN3"/>
    <mergeCell ref="NUO3:NUP3"/>
    <mergeCell ref="NUQ3:NUR3"/>
    <mergeCell ref="NUS3:NUT3"/>
    <mergeCell ref="NUU3:NUV3"/>
    <mergeCell ref="NTY3:NTZ3"/>
    <mergeCell ref="NUA3:NUB3"/>
    <mergeCell ref="NUC3:NUD3"/>
    <mergeCell ref="NUE3:NUF3"/>
    <mergeCell ref="NUG3:NUH3"/>
    <mergeCell ref="NUI3:NUJ3"/>
    <mergeCell ref="NTM3:NTN3"/>
    <mergeCell ref="NTO3:NTP3"/>
    <mergeCell ref="NTQ3:NTR3"/>
    <mergeCell ref="NTS3:NTT3"/>
    <mergeCell ref="NTU3:NTV3"/>
    <mergeCell ref="NTW3:NTX3"/>
    <mergeCell ref="NYO3:NYP3"/>
    <mergeCell ref="NYQ3:NYR3"/>
    <mergeCell ref="NYS3:NYT3"/>
    <mergeCell ref="NYU3:NYV3"/>
    <mergeCell ref="NYW3:NYX3"/>
    <mergeCell ref="NYY3:NYZ3"/>
    <mergeCell ref="NYC3:NYD3"/>
    <mergeCell ref="NYE3:NYF3"/>
    <mergeCell ref="NYG3:NYH3"/>
    <mergeCell ref="NYI3:NYJ3"/>
    <mergeCell ref="NYK3:NYL3"/>
    <mergeCell ref="NYM3:NYN3"/>
    <mergeCell ref="NXQ3:NXR3"/>
    <mergeCell ref="NXS3:NXT3"/>
    <mergeCell ref="NXU3:NXV3"/>
    <mergeCell ref="NXW3:NXX3"/>
    <mergeCell ref="NXY3:NXZ3"/>
    <mergeCell ref="NYA3:NYB3"/>
    <mergeCell ref="NXE3:NXF3"/>
    <mergeCell ref="NXG3:NXH3"/>
    <mergeCell ref="NXI3:NXJ3"/>
    <mergeCell ref="NXK3:NXL3"/>
    <mergeCell ref="NXM3:NXN3"/>
    <mergeCell ref="NXO3:NXP3"/>
    <mergeCell ref="NWS3:NWT3"/>
    <mergeCell ref="NWU3:NWV3"/>
    <mergeCell ref="NWW3:NWX3"/>
    <mergeCell ref="NWY3:NWZ3"/>
    <mergeCell ref="NXA3:NXB3"/>
    <mergeCell ref="NXC3:NXD3"/>
    <mergeCell ref="NWG3:NWH3"/>
    <mergeCell ref="NWI3:NWJ3"/>
    <mergeCell ref="NWK3:NWL3"/>
    <mergeCell ref="NWM3:NWN3"/>
    <mergeCell ref="NWO3:NWP3"/>
    <mergeCell ref="NWQ3:NWR3"/>
    <mergeCell ref="OBI3:OBJ3"/>
    <mergeCell ref="OBK3:OBL3"/>
    <mergeCell ref="OBM3:OBN3"/>
    <mergeCell ref="OBO3:OBP3"/>
    <mergeCell ref="OBQ3:OBR3"/>
    <mergeCell ref="OBS3:OBT3"/>
    <mergeCell ref="OAW3:OAX3"/>
    <mergeCell ref="OAY3:OAZ3"/>
    <mergeCell ref="OBA3:OBB3"/>
    <mergeCell ref="OBC3:OBD3"/>
    <mergeCell ref="OBE3:OBF3"/>
    <mergeCell ref="OBG3:OBH3"/>
    <mergeCell ref="OAK3:OAL3"/>
    <mergeCell ref="OAM3:OAN3"/>
    <mergeCell ref="OAO3:OAP3"/>
    <mergeCell ref="OAQ3:OAR3"/>
    <mergeCell ref="OAS3:OAT3"/>
    <mergeCell ref="OAU3:OAV3"/>
    <mergeCell ref="NZY3:NZZ3"/>
    <mergeCell ref="OAA3:OAB3"/>
    <mergeCell ref="OAC3:OAD3"/>
    <mergeCell ref="OAE3:OAF3"/>
    <mergeCell ref="OAG3:OAH3"/>
    <mergeCell ref="OAI3:OAJ3"/>
    <mergeCell ref="NZM3:NZN3"/>
    <mergeCell ref="NZO3:NZP3"/>
    <mergeCell ref="NZQ3:NZR3"/>
    <mergeCell ref="NZS3:NZT3"/>
    <mergeCell ref="NZU3:NZV3"/>
    <mergeCell ref="NZW3:NZX3"/>
    <mergeCell ref="NZA3:NZB3"/>
    <mergeCell ref="NZC3:NZD3"/>
    <mergeCell ref="NZE3:NZF3"/>
    <mergeCell ref="NZG3:NZH3"/>
    <mergeCell ref="NZI3:NZJ3"/>
    <mergeCell ref="NZK3:NZL3"/>
    <mergeCell ref="OEC3:OED3"/>
    <mergeCell ref="OEE3:OEF3"/>
    <mergeCell ref="OEG3:OEH3"/>
    <mergeCell ref="OEI3:OEJ3"/>
    <mergeCell ref="OEK3:OEL3"/>
    <mergeCell ref="OEM3:OEN3"/>
    <mergeCell ref="ODQ3:ODR3"/>
    <mergeCell ref="ODS3:ODT3"/>
    <mergeCell ref="ODU3:ODV3"/>
    <mergeCell ref="ODW3:ODX3"/>
    <mergeCell ref="ODY3:ODZ3"/>
    <mergeCell ref="OEA3:OEB3"/>
    <mergeCell ref="ODE3:ODF3"/>
    <mergeCell ref="ODG3:ODH3"/>
    <mergeCell ref="ODI3:ODJ3"/>
    <mergeCell ref="ODK3:ODL3"/>
    <mergeCell ref="ODM3:ODN3"/>
    <mergeCell ref="ODO3:ODP3"/>
    <mergeCell ref="OCS3:OCT3"/>
    <mergeCell ref="OCU3:OCV3"/>
    <mergeCell ref="OCW3:OCX3"/>
    <mergeCell ref="OCY3:OCZ3"/>
    <mergeCell ref="ODA3:ODB3"/>
    <mergeCell ref="ODC3:ODD3"/>
    <mergeCell ref="OCG3:OCH3"/>
    <mergeCell ref="OCI3:OCJ3"/>
    <mergeCell ref="OCK3:OCL3"/>
    <mergeCell ref="OCM3:OCN3"/>
    <mergeCell ref="OCO3:OCP3"/>
    <mergeCell ref="OCQ3:OCR3"/>
    <mergeCell ref="OBU3:OBV3"/>
    <mergeCell ref="OBW3:OBX3"/>
    <mergeCell ref="OBY3:OBZ3"/>
    <mergeCell ref="OCA3:OCB3"/>
    <mergeCell ref="OCC3:OCD3"/>
    <mergeCell ref="OCE3:OCF3"/>
    <mergeCell ref="OGW3:OGX3"/>
    <mergeCell ref="OGY3:OGZ3"/>
    <mergeCell ref="OHA3:OHB3"/>
    <mergeCell ref="OHC3:OHD3"/>
    <mergeCell ref="OHE3:OHF3"/>
    <mergeCell ref="OHG3:OHH3"/>
    <mergeCell ref="OGK3:OGL3"/>
    <mergeCell ref="OGM3:OGN3"/>
    <mergeCell ref="OGO3:OGP3"/>
    <mergeCell ref="OGQ3:OGR3"/>
    <mergeCell ref="OGS3:OGT3"/>
    <mergeCell ref="OGU3:OGV3"/>
    <mergeCell ref="OFY3:OFZ3"/>
    <mergeCell ref="OGA3:OGB3"/>
    <mergeCell ref="OGC3:OGD3"/>
    <mergeCell ref="OGE3:OGF3"/>
    <mergeCell ref="OGG3:OGH3"/>
    <mergeCell ref="OGI3:OGJ3"/>
    <mergeCell ref="OFM3:OFN3"/>
    <mergeCell ref="OFO3:OFP3"/>
    <mergeCell ref="OFQ3:OFR3"/>
    <mergeCell ref="OFS3:OFT3"/>
    <mergeCell ref="OFU3:OFV3"/>
    <mergeCell ref="OFW3:OFX3"/>
    <mergeCell ref="OFA3:OFB3"/>
    <mergeCell ref="OFC3:OFD3"/>
    <mergeCell ref="OFE3:OFF3"/>
    <mergeCell ref="OFG3:OFH3"/>
    <mergeCell ref="OFI3:OFJ3"/>
    <mergeCell ref="OFK3:OFL3"/>
    <mergeCell ref="OEO3:OEP3"/>
    <mergeCell ref="OEQ3:OER3"/>
    <mergeCell ref="OES3:OET3"/>
    <mergeCell ref="OEU3:OEV3"/>
    <mergeCell ref="OEW3:OEX3"/>
    <mergeCell ref="OEY3:OEZ3"/>
    <mergeCell ref="OJQ3:OJR3"/>
    <mergeCell ref="OJS3:OJT3"/>
    <mergeCell ref="OJU3:OJV3"/>
    <mergeCell ref="OJW3:OJX3"/>
    <mergeCell ref="OJY3:OJZ3"/>
    <mergeCell ref="OKA3:OKB3"/>
    <mergeCell ref="OJE3:OJF3"/>
    <mergeCell ref="OJG3:OJH3"/>
    <mergeCell ref="OJI3:OJJ3"/>
    <mergeCell ref="OJK3:OJL3"/>
    <mergeCell ref="OJM3:OJN3"/>
    <mergeCell ref="OJO3:OJP3"/>
    <mergeCell ref="OIS3:OIT3"/>
    <mergeCell ref="OIU3:OIV3"/>
    <mergeCell ref="OIW3:OIX3"/>
    <mergeCell ref="OIY3:OIZ3"/>
    <mergeCell ref="OJA3:OJB3"/>
    <mergeCell ref="OJC3:OJD3"/>
    <mergeCell ref="OIG3:OIH3"/>
    <mergeCell ref="OII3:OIJ3"/>
    <mergeCell ref="OIK3:OIL3"/>
    <mergeCell ref="OIM3:OIN3"/>
    <mergeCell ref="OIO3:OIP3"/>
    <mergeCell ref="OIQ3:OIR3"/>
    <mergeCell ref="OHU3:OHV3"/>
    <mergeCell ref="OHW3:OHX3"/>
    <mergeCell ref="OHY3:OHZ3"/>
    <mergeCell ref="OIA3:OIB3"/>
    <mergeCell ref="OIC3:OID3"/>
    <mergeCell ref="OIE3:OIF3"/>
    <mergeCell ref="OHI3:OHJ3"/>
    <mergeCell ref="OHK3:OHL3"/>
    <mergeCell ref="OHM3:OHN3"/>
    <mergeCell ref="OHO3:OHP3"/>
    <mergeCell ref="OHQ3:OHR3"/>
    <mergeCell ref="OHS3:OHT3"/>
    <mergeCell ref="OMK3:OML3"/>
    <mergeCell ref="OMM3:OMN3"/>
    <mergeCell ref="OMO3:OMP3"/>
    <mergeCell ref="OMQ3:OMR3"/>
    <mergeCell ref="OMS3:OMT3"/>
    <mergeCell ref="OMU3:OMV3"/>
    <mergeCell ref="OLY3:OLZ3"/>
    <mergeCell ref="OMA3:OMB3"/>
    <mergeCell ref="OMC3:OMD3"/>
    <mergeCell ref="OME3:OMF3"/>
    <mergeCell ref="OMG3:OMH3"/>
    <mergeCell ref="OMI3:OMJ3"/>
    <mergeCell ref="OLM3:OLN3"/>
    <mergeCell ref="OLO3:OLP3"/>
    <mergeCell ref="OLQ3:OLR3"/>
    <mergeCell ref="OLS3:OLT3"/>
    <mergeCell ref="OLU3:OLV3"/>
    <mergeCell ref="OLW3:OLX3"/>
    <mergeCell ref="OLA3:OLB3"/>
    <mergeCell ref="OLC3:OLD3"/>
    <mergeCell ref="OLE3:OLF3"/>
    <mergeCell ref="OLG3:OLH3"/>
    <mergeCell ref="OLI3:OLJ3"/>
    <mergeCell ref="OLK3:OLL3"/>
    <mergeCell ref="OKO3:OKP3"/>
    <mergeCell ref="OKQ3:OKR3"/>
    <mergeCell ref="OKS3:OKT3"/>
    <mergeCell ref="OKU3:OKV3"/>
    <mergeCell ref="OKW3:OKX3"/>
    <mergeCell ref="OKY3:OKZ3"/>
    <mergeCell ref="OKC3:OKD3"/>
    <mergeCell ref="OKE3:OKF3"/>
    <mergeCell ref="OKG3:OKH3"/>
    <mergeCell ref="OKI3:OKJ3"/>
    <mergeCell ref="OKK3:OKL3"/>
    <mergeCell ref="OKM3:OKN3"/>
    <mergeCell ref="OPE3:OPF3"/>
    <mergeCell ref="OPG3:OPH3"/>
    <mergeCell ref="OPI3:OPJ3"/>
    <mergeCell ref="OPK3:OPL3"/>
    <mergeCell ref="OPM3:OPN3"/>
    <mergeCell ref="OPO3:OPP3"/>
    <mergeCell ref="OOS3:OOT3"/>
    <mergeCell ref="OOU3:OOV3"/>
    <mergeCell ref="OOW3:OOX3"/>
    <mergeCell ref="OOY3:OOZ3"/>
    <mergeCell ref="OPA3:OPB3"/>
    <mergeCell ref="OPC3:OPD3"/>
    <mergeCell ref="OOG3:OOH3"/>
    <mergeCell ref="OOI3:OOJ3"/>
    <mergeCell ref="OOK3:OOL3"/>
    <mergeCell ref="OOM3:OON3"/>
    <mergeCell ref="OOO3:OOP3"/>
    <mergeCell ref="OOQ3:OOR3"/>
    <mergeCell ref="ONU3:ONV3"/>
    <mergeCell ref="ONW3:ONX3"/>
    <mergeCell ref="ONY3:ONZ3"/>
    <mergeCell ref="OOA3:OOB3"/>
    <mergeCell ref="OOC3:OOD3"/>
    <mergeCell ref="OOE3:OOF3"/>
    <mergeCell ref="ONI3:ONJ3"/>
    <mergeCell ref="ONK3:ONL3"/>
    <mergeCell ref="ONM3:ONN3"/>
    <mergeCell ref="ONO3:ONP3"/>
    <mergeCell ref="ONQ3:ONR3"/>
    <mergeCell ref="ONS3:ONT3"/>
    <mergeCell ref="OMW3:OMX3"/>
    <mergeCell ref="OMY3:OMZ3"/>
    <mergeCell ref="ONA3:ONB3"/>
    <mergeCell ref="ONC3:OND3"/>
    <mergeCell ref="ONE3:ONF3"/>
    <mergeCell ref="ONG3:ONH3"/>
    <mergeCell ref="ORY3:ORZ3"/>
    <mergeCell ref="OSA3:OSB3"/>
    <mergeCell ref="OSC3:OSD3"/>
    <mergeCell ref="OSE3:OSF3"/>
    <mergeCell ref="OSG3:OSH3"/>
    <mergeCell ref="OSI3:OSJ3"/>
    <mergeCell ref="ORM3:ORN3"/>
    <mergeCell ref="ORO3:ORP3"/>
    <mergeCell ref="ORQ3:ORR3"/>
    <mergeCell ref="ORS3:ORT3"/>
    <mergeCell ref="ORU3:ORV3"/>
    <mergeCell ref="ORW3:ORX3"/>
    <mergeCell ref="ORA3:ORB3"/>
    <mergeCell ref="ORC3:ORD3"/>
    <mergeCell ref="ORE3:ORF3"/>
    <mergeCell ref="ORG3:ORH3"/>
    <mergeCell ref="ORI3:ORJ3"/>
    <mergeCell ref="ORK3:ORL3"/>
    <mergeCell ref="OQO3:OQP3"/>
    <mergeCell ref="OQQ3:OQR3"/>
    <mergeCell ref="OQS3:OQT3"/>
    <mergeCell ref="OQU3:OQV3"/>
    <mergeCell ref="OQW3:OQX3"/>
    <mergeCell ref="OQY3:OQZ3"/>
    <mergeCell ref="OQC3:OQD3"/>
    <mergeCell ref="OQE3:OQF3"/>
    <mergeCell ref="OQG3:OQH3"/>
    <mergeCell ref="OQI3:OQJ3"/>
    <mergeCell ref="OQK3:OQL3"/>
    <mergeCell ref="OQM3:OQN3"/>
    <mergeCell ref="OPQ3:OPR3"/>
    <mergeCell ref="OPS3:OPT3"/>
    <mergeCell ref="OPU3:OPV3"/>
    <mergeCell ref="OPW3:OPX3"/>
    <mergeCell ref="OPY3:OPZ3"/>
    <mergeCell ref="OQA3:OQB3"/>
    <mergeCell ref="OUS3:OUT3"/>
    <mergeCell ref="OUU3:OUV3"/>
    <mergeCell ref="OUW3:OUX3"/>
    <mergeCell ref="OUY3:OUZ3"/>
    <mergeCell ref="OVA3:OVB3"/>
    <mergeCell ref="OVC3:OVD3"/>
    <mergeCell ref="OUG3:OUH3"/>
    <mergeCell ref="OUI3:OUJ3"/>
    <mergeCell ref="OUK3:OUL3"/>
    <mergeCell ref="OUM3:OUN3"/>
    <mergeCell ref="OUO3:OUP3"/>
    <mergeCell ref="OUQ3:OUR3"/>
    <mergeCell ref="OTU3:OTV3"/>
    <mergeCell ref="OTW3:OTX3"/>
    <mergeCell ref="OTY3:OTZ3"/>
    <mergeCell ref="OUA3:OUB3"/>
    <mergeCell ref="OUC3:OUD3"/>
    <mergeCell ref="OUE3:OUF3"/>
    <mergeCell ref="OTI3:OTJ3"/>
    <mergeCell ref="OTK3:OTL3"/>
    <mergeCell ref="OTM3:OTN3"/>
    <mergeCell ref="OTO3:OTP3"/>
    <mergeCell ref="OTQ3:OTR3"/>
    <mergeCell ref="OTS3:OTT3"/>
    <mergeCell ref="OSW3:OSX3"/>
    <mergeCell ref="OSY3:OSZ3"/>
    <mergeCell ref="OTA3:OTB3"/>
    <mergeCell ref="OTC3:OTD3"/>
    <mergeCell ref="OTE3:OTF3"/>
    <mergeCell ref="OTG3:OTH3"/>
    <mergeCell ref="OSK3:OSL3"/>
    <mergeCell ref="OSM3:OSN3"/>
    <mergeCell ref="OSO3:OSP3"/>
    <mergeCell ref="OSQ3:OSR3"/>
    <mergeCell ref="OSS3:OST3"/>
    <mergeCell ref="OSU3:OSV3"/>
    <mergeCell ref="OXM3:OXN3"/>
    <mergeCell ref="OXO3:OXP3"/>
    <mergeCell ref="OXQ3:OXR3"/>
    <mergeCell ref="OXS3:OXT3"/>
    <mergeCell ref="OXU3:OXV3"/>
    <mergeCell ref="OXW3:OXX3"/>
    <mergeCell ref="OXA3:OXB3"/>
    <mergeCell ref="OXC3:OXD3"/>
    <mergeCell ref="OXE3:OXF3"/>
    <mergeCell ref="OXG3:OXH3"/>
    <mergeCell ref="OXI3:OXJ3"/>
    <mergeCell ref="OXK3:OXL3"/>
    <mergeCell ref="OWO3:OWP3"/>
    <mergeCell ref="OWQ3:OWR3"/>
    <mergeCell ref="OWS3:OWT3"/>
    <mergeCell ref="OWU3:OWV3"/>
    <mergeCell ref="OWW3:OWX3"/>
    <mergeCell ref="OWY3:OWZ3"/>
    <mergeCell ref="OWC3:OWD3"/>
    <mergeCell ref="OWE3:OWF3"/>
    <mergeCell ref="OWG3:OWH3"/>
    <mergeCell ref="OWI3:OWJ3"/>
    <mergeCell ref="OWK3:OWL3"/>
    <mergeCell ref="OWM3:OWN3"/>
    <mergeCell ref="OVQ3:OVR3"/>
    <mergeCell ref="OVS3:OVT3"/>
    <mergeCell ref="OVU3:OVV3"/>
    <mergeCell ref="OVW3:OVX3"/>
    <mergeCell ref="OVY3:OVZ3"/>
    <mergeCell ref="OWA3:OWB3"/>
    <mergeCell ref="OVE3:OVF3"/>
    <mergeCell ref="OVG3:OVH3"/>
    <mergeCell ref="OVI3:OVJ3"/>
    <mergeCell ref="OVK3:OVL3"/>
    <mergeCell ref="OVM3:OVN3"/>
    <mergeCell ref="OVO3:OVP3"/>
    <mergeCell ref="PAG3:PAH3"/>
    <mergeCell ref="PAI3:PAJ3"/>
    <mergeCell ref="PAK3:PAL3"/>
    <mergeCell ref="PAM3:PAN3"/>
    <mergeCell ref="PAO3:PAP3"/>
    <mergeCell ref="PAQ3:PAR3"/>
    <mergeCell ref="OZU3:OZV3"/>
    <mergeCell ref="OZW3:OZX3"/>
    <mergeCell ref="OZY3:OZZ3"/>
    <mergeCell ref="PAA3:PAB3"/>
    <mergeCell ref="PAC3:PAD3"/>
    <mergeCell ref="PAE3:PAF3"/>
    <mergeCell ref="OZI3:OZJ3"/>
    <mergeCell ref="OZK3:OZL3"/>
    <mergeCell ref="OZM3:OZN3"/>
    <mergeCell ref="OZO3:OZP3"/>
    <mergeCell ref="OZQ3:OZR3"/>
    <mergeCell ref="OZS3:OZT3"/>
    <mergeCell ref="OYW3:OYX3"/>
    <mergeCell ref="OYY3:OYZ3"/>
    <mergeCell ref="OZA3:OZB3"/>
    <mergeCell ref="OZC3:OZD3"/>
    <mergeCell ref="OZE3:OZF3"/>
    <mergeCell ref="OZG3:OZH3"/>
    <mergeCell ref="OYK3:OYL3"/>
    <mergeCell ref="OYM3:OYN3"/>
    <mergeCell ref="OYO3:OYP3"/>
    <mergeCell ref="OYQ3:OYR3"/>
    <mergeCell ref="OYS3:OYT3"/>
    <mergeCell ref="OYU3:OYV3"/>
    <mergeCell ref="OXY3:OXZ3"/>
    <mergeCell ref="OYA3:OYB3"/>
    <mergeCell ref="OYC3:OYD3"/>
    <mergeCell ref="OYE3:OYF3"/>
    <mergeCell ref="OYG3:OYH3"/>
    <mergeCell ref="OYI3:OYJ3"/>
    <mergeCell ref="PDA3:PDB3"/>
    <mergeCell ref="PDC3:PDD3"/>
    <mergeCell ref="PDE3:PDF3"/>
    <mergeCell ref="PDG3:PDH3"/>
    <mergeCell ref="PDI3:PDJ3"/>
    <mergeCell ref="PDK3:PDL3"/>
    <mergeCell ref="PCO3:PCP3"/>
    <mergeCell ref="PCQ3:PCR3"/>
    <mergeCell ref="PCS3:PCT3"/>
    <mergeCell ref="PCU3:PCV3"/>
    <mergeCell ref="PCW3:PCX3"/>
    <mergeCell ref="PCY3:PCZ3"/>
    <mergeCell ref="PCC3:PCD3"/>
    <mergeCell ref="PCE3:PCF3"/>
    <mergeCell ref="PCG3:PCH3"/>
    <mergeCell ref="PCI3:PCJ3"/>
    <mergeCell ref="PCK3:PCL3"/>
    <mergeCell ref="PCM3:PCN3"/>
    <mergeCell ref="PBQ3:PBR3"/>
    <mergeCell ref="PBS3:PBT3"/>
    <mergeCell ref="PBU3:PBV3"/>
    <mergeCell ref="PBW3:PBX3"/>
    <mergeCell ref="PBY3:PBZ3"/>
    <mergeCell ref="PCA3:PCB3"/>
    <mergeCell ref="PBE3:PBF3"/>
    <mergeCell ref="PBG3:PBH3"/>
    <mergeCell ref="PBI3:PBJ3"/>
    <mergeCell ref="PBK3:PBL3"/>
    <mergeCell ref="PBM3:PBN3"/>
    <mergeCell ref="PBO3:PBP3"/>
    <mergeCell ref="PAS3:PAT3"/>
    <mergeCell ref="PAU3:PAV3"/>
    <mergeCell ref="PAW3:PAX3"/>
    <mergeCell ref="PAY3:PAZ3"/>
    <mergeCell ref="PBA3:PBB3"/>
    <mergeCell ref="PBC3:PBD3"/>
    <mergeCell ref="PFU3:PFV3"/>
    <mergeCell ref="PFW3:PFX3"/>
    <mergeCell ref="PFY3:PFZ3"/>
    <mergeCell ref="PGA3:PGB3"/>
    <mergeCell ref="PGC3:PGD3"/>
    <mergeCell ref="PGE3:PGF3"/>
    <mergeCell ref="PFI3:PFJ3"/>
    <mergeCell ref="PFK3:PFL3"/>
    <mergeCell ref="PFM3:PFN3"/>
    <mergeCell ref="PFO3:PFP3"/>
    <mergeCell ref="PFQ3:PFR3"/>
    <mergeCell ref="PFS3:PFT3"/>
    <mergeCell ref="PEW3:PEX3"/>
    <mergeCell ref="PEY3:PEZ3"/>
    <mergeCell ref="PFA3:PFB3"/>
    <mergeCell ref="PFC3:PFD3"/>
    <mergeCell ref="PFE3:PFF3"/>
    <mergeCell ref="PFG3:PFH3"/>
    <mergeCell ref="PEK3:PEL3"/>
    <mergeCell ref="PEM3:PEN3"/>
    <mergeCell ref="PEO3:PEP3"/>
    <mergeCell ref="PEQ3:PER3"/>
    <mergeCell ref="PES3:PET3"/>
    <mergeCell ref="PEU3:PEV3"/>
    <mergeCell ref="PDY3:PDZ3"/>
    <mergeCell ref="PEA3:PEB3"/>
    <mergeCell ref="PEC3:PED3"/>
    <mergeCell ref="PEE3:PEF3"/>
    <mergeCell ref="PEG3:PEH3"/>
    <mergeCell ref="PEI3:PEJ3"/>
    <mergeCell ref="PDM3:PDN3"/>
    <mergeCell ref="PDO3:PDP3"/>
    <mergeCell ref="PDQ3:PDR3"/>
    <mergeCell ref="PDS3:PDT3"/>
    <mergeCell ref="PDU3:PDV3"/>
    <mergeCell ref="PDW3:PDX3"/>
    <mergeCell ref="PIO3:PIP3"/>
    <mergeCell ref="PIQ3:PIR3"/>
    <mergeCell ref="PIS3:PIT3"/>
    <mergeCell ref="PIU3:PIV3"/>
    <mergeCell ref="PIW3:PIX3"/>
    <mergeCell ref="PIY3:PIZ3"/>
    <mergeCell ref="PIC3:PID3"/>
    <mergeCell ref="PIE3:PIF3"/>
    <mergeCell ref="PIG3:PIH3"/>
    <mergeCell ref="PII3:PIJ3"/>
    <mergeCell ref="PIK3:PIL3"/>
    <mergeCell ref="PIM3:PIN3"/>
    <mergeCell ref="PHQ3:PHR3"/>
    <mergeCell ref="PHS3:PHT3"/>
    <mergeCell ref="PHU3:PHV3"/>
    <mergeCell ref="PHW3:PHX3"/>
    <mergeCell ref="PHY3:PHZ3"/>
    <mergeCell ref="PIA3:PIB3"/>
    <mergeCell ref="PHE3:PHF3"/>
    <mergeCell ref="PHG3:PHH3"/>
    <mergeCell ref="PHI3:PHJ3"/>
    <mergeCell ref="PHK3:PHL3"/>
    <mergeCell ref="PHM3:PHN3"/>
    <mergeCell ref="PHO3:PHP3"/>
    <mergeCell ref="PGS3:PGT3"/>
    <mergeCell ref="PGU3:PGV3"/>
    <mergeCell ref="PGW3:PGX3"/>
    <mergeCell ref="PGY3:PGZ3"/>
    <mergeCell ref="PHA3:PHB3"/>
    <mergeCell ref="PHC3:PHD3"/>
    <mergeCell ref="PGG3:PGH3"/>
    <mergeCell ref="PGI3:PGJ3"/>
    <mergeCell ref="PGK3:PGL3"/>
    <mergeCell ref="PGM3:PGN3"/>
    <mergeCell ref="PGO3:PGP3"/>
    <mergeCell ref="PGQ3:PGR3"/>
    <mergeCell ref="PLI3:PLJ3"/>
    <mergeCell ref="PLK3:PLL3"/>
    <mergeCell ref="PLM3:PLN3"/>
    <mergeCell ref="PLO3:PLP3"/>
    <mergeCell ref="PLQ3:PLR3"/>
    <mergeCell ref="PLS3:PLT3"/>
    <mergeCell ref="PKW3:PKX3"/>
    <mergeCell ref="PKY3:PKZ3"/>
    <mergeCell ref="PLA3:PLB3"/>
    <mergeCell ref="PLC3:PLD3"/>
    <mergeCell ref="PLE3:PLF3"/>
    <mergeCell ref="PLG3:PLH3"/>
    <mergeCell ref="PKK3:PKL3"/>
    <mergeCell ref="PKM3:PKN3"/>
    <mergeCell ref="PKO3:PKP3"/>
    <mergeCell ref="PKQ3:PKR3"/>
    <mergeCell ref="PKS3:PKT3"/>
    <mergeCell ref="PKU3:PKV3"/>
    <mergeCell ref="PJY3:PJZ3"/>
    <mergeCell ref="PKA3:PKB3"/>
    <mergeCell ref="PKC3:PKD3"/>
    <mergeCell ref="PKE3:PKF3"/>
    <mergeCell ref="PKG3:PKH3"/>
    <mergeCell ref="PKI3:PKJ3"/>
    <mergeCell ref="PJM3:PJN3"/>
    <mergeCell ref="PJO3:PJP3"/>
    <mergeCell ref="PJQ3:PJR3"/>
    <mergeCell ref="PJS3:PJT3"/>
    <mergeCell ref="PJU3:PJV3"/>
    <mergeCell ref="PJW3:PJX3"/>
    <mergeCell ref="PJA3:PJB3"/>
    <mergeCell ref="PJC3:PJD3"/>
    <mergeCell ref="PJE3:PJF3"/>
    <mergeCell ref="PJG3:PJH3"/>
    <mergeCell ref="PJI3:PJJ3"/>
    <mergeCell ref="PJK3:PJL3"/>
    <mergeCell ref="POC3:POD3"/>
    <mergeCell ref="POE3:POF3"/>
    <mergeCell ref="POG3:POH3"/>
    <mergeCell ref="POI3:POJ3"/>
    <mergeCell ref="POK3:POL3"/>
    <mergeCell ref="POM3:PON3"/>
    <mergeCell ref="PNQ3:PNR3"/>
    <mergeCell ref="PNS3:PNT3"/>
    <mergeCell ref="PNU3:PNV3"/>
    <mergeCell ref="PNW3:PNX3"/>
    <mergeCell ref="PNY3:PNZ3"/>
    <mergeCell ref="POA3:POB3"/>
    <mergeCell ref="PNE3:PNF3"/>
    <mergeCell ref="PNG3:PNH3"/>
    <mergeCell ref="PNI3:PNJ3"/>
    <mergeCell ref="PNK3:PNL3"/>
    <mergeCell ref="PNM3:PNN3"/>
    <mergeCell ref="PNO3:PNP3"/>
    <mergeCell ref="PMS3:PMT3"/>
    <mergeCell ref="PMU3:PMV3"/>
    <mergeCell ref="PMW3:PMX3"/>
    <mergeCell ref="PMY3:PMZ3"/>
    <mergeCell ref="PNA3:PNB3"/>
    <mergeCell ref="PNC3:PND3"/>
    <mergeCell ref="PMG3:PMH3"/>
    <mergeCell ref="PMI3:PMJ3"/>
    <mergeCell ref="PMK3:PML3"/>
    <mergeCell ref="PMM3:PMN3"/>
    <mergeCell ref="PMO3:PMP3"/>
    <mergeCell ref="PMQ3:PMR3"/>
    <mergeCell ref="PLU3:PLV3"/>
    <mergeCell ref="PLW3:PLX3"/>
    <mergeCell ref="PLY3:PLZ3"/>
    <mergeCell ref="PMA3:PMB3"/>
    <mergeCell ref="PMC3:PMD3"/>
    <mergeCell ref="PME3:PMF3"/>
    <mergeCell ref="PQW3:PQX3"/>
    <mergeCell ref="PQY3:PQZ3"/>
    <mergeCell ref="PRA3:PRB3"/>
    <mergeCell ref="PRC3:PRD3"/>
    <mergeCell ref="PRE3:PRF3"/>
    <mergeCell ref="PRG3:PRH3"/>
    <mergeCell ref="PQK3:PQL3"/>
    <mergeCell ref="PQM3:PQN3"/>
    <mergeCell ref="PQO3:PQP3"/>
    <mergeCell ref="PQQ3:PQR3"/>
    <mergeCell ref="PQS3:PQT3"/>
    <mergeCell ref="PQU3:PQV3"/>
    <mergeCell ref="PPY3:PPZ3"/>
    <mergeCell ref="PQA3:PQB3"/>
    <mergeCell ref="PQC3:PQD3"/>
    <mergeCell ref="PQE3:PQF3"/>
    <mergeCell ref="PQG3:PQH3"/>
    <mergeCell ref="PQI3:PQJ3"/>
    <mergeCell ref="PPM3:PPN3"/>
    <mergeCell ref="PPO3:PPP3"/>
    <mergeCell ref="PPQ3:PPR3"/>
    <mergeCell ref="PPS3:PPT3"/>
    <mergeCell ref="PPU3:PPV3"/>
    <mergeCell ref="PPW3:PPX3"/>
    <mergeCell ref="PPA3:PPB3"/>
    <mergeCell ref="PPC3:PPD3"/>
    <mergeCell ref="PPE3:PPF3"/>
    <mergeCell ref="PPG3:PPH3"/>
    <mergeCell ref="PPI3:PPJ3"/>
    <mergeCell ref="PPK3:PPL3"/>
    <mergeCell ref="POO3:POP3"/>
    <mergeCell ref="POQ3:POR3"/>
    <mergeCell ref="POS3:POT3"/>
    <mergeCell ref="POU3:POV3"/>
    <mergeCell ref="POW3:POX3"/>
    <mergeCell ref="POY3:POZ3"/>
    <mergeCell ref="PTQ3:PTR3"/>
    <mergeCell ref="PTS3:PTT3"/>
    <mergeCell ref="PTU3:PTV3"/>
    <mergeCell ref="PTW3:PTX3"/>
    <mergeCell ref="PTY3:PTZ3"/>
    <mergeCell ref="PUA3:PUB3"/>
    <mergeCell ref="PTE3:PTF3"/>
    <mergeCell ref="PTG3:PTH3"/>
    <mergeCell ref="PTI3:PTJ3"/>
    <mergeCell ref="PTK3:PTL3"/>
    <mergeCell ref="PTM3:PTN3"/>
    <mergeCell ref="PTO3:PTP3"/>
    <mergeCell ref="PSS3:PST3"/>
    <mergeCell ref="PSU3:PSV3"/>
    <mergeCell ref="PSW3:PSX3"/>
    <mergeCell ref="PSY3:PSZ3"/>
    <mergeCell ref="PTA3:PTB3"/>
    <mergeCell ref="PTC3:PTD3"/>
    <mergeCell ref="PSG3:PSH3"/>
    <mergeCell ref="PSI3:PSJ3"/>
    <mergeCell ref="PSK3:PSL3"/>
    <mergeCell ref="PSM3:PSN3"/>
    <mergeCell ref="PSO3:PSP3"/>
    <mergeCell ref="PSQ3:PSR3"/>
    <mergeCell ref="PRU3:PRV3"/>
    <mergeCell ref="PRW3:PRX3"/>
    <mergeCell ref="PRY3:PRZ3"/>
    <mergeCell ref="PSA3:PSB3"/>
    <mergeCell ref="PSC3:PSD3"/>
    <mergeCell ref="PSE3:PSF3"/>
    <mergeCell ref="PRI3:PRJ3"/>
    <mergeCell ref="PRK3:PRL3"/>
    <mergeCell ref="PRM3:PRN3"/>
    <mergeCell ref="PRO3:PRP3"/>
    <mergeCell ref="PRQ3:PRR3"/>
    <mergeCell ref="PRS3:PRT3"/>
    <mergeCell ref="PWK3:PWL3"/>
    <mergeCell ref="PWM3:PWN3"/>
    <mergeCell ref="PWO3:PWP3"/>
    <mergeCell ref="PWQ3:PWR3"/>
    <mergeCell ref="PWS3:PWT3"/>
    <mergeCell ref="PWU3:PWV3"/>
    <mergeCell ref="PVY3:PVZ3"/>
    <mergeCell ref="PWA3:PWB3"/>
    <mergeCell ref="PWC3:PWD3"/>
    <mergeCell ref="PWE3:PWF3"/>
    <mergeCell ref="PWG3:PWH3"/>
    <mergeCell ref="PWI3:PWJ3"/>
    <mergeCell ref="PVM3:PVN3"/>
    <mergeCell ref="PVO3:PVP3"/>
    <mergeCell ref="PVQ3:PVR3"/>
    <mergeCell ref="PVS3:PVT3"/>
    <mergeCell ref="PVU3:PVV3"/>
    <mergeCell ref="PVW3:PVX3"/>
    <mergeCell ref="PVA3:PVB3"/>
    <mergeCell ref="PVC3:PVD3"/>
    <mergeCell ref="PVE3:PVF3"/>
    <mergeCell ref="PVG3:PVH3"/>
    <mergeCell ref="PVI3:PVJ3"/>
    <mergeCell ref="PVK3:PVL3"/>
    <mergeCell ref="PUO3:PUP3"/>
    <mergeCell ref="PUQ3:PUR3"/>
    <mergeCell ref="PUS3:PUT3"/>
    <mergeCell ref="PUU3:PUV3"/>
    <mergeCell ref="PUW3:PUX3"/>
    <mergeCell ref="PUY3:PUZ3"/>
    <mergeCell ref="PUC3:PUD3"/>
    <mergeCell ref="PUE3:PUF3"/>
    <mergeCell ref="PUG3:PUH3"/>
    <mergeCell ref="PUI3:PUJ3"/>
    <mergeCell ref="PUK3:PUL3"/>
    <mergeCell ref="PUM3:PUN3"/>
    <mergeCell ref="PZE3:PZF3"/>
    <mergeCell ref="PZG3:PZH3"/>
    <mergeCell ref="PZI3:PZJ3"/>
    <mergeCell ref="PZK3:PZL3"/>
    <mergeCell ref="PZM3:PZN3"/>
    <mergeCell ref="PZO3:PZP3"/>
    <mergeCell ref="PYS3:PYT3"/>
    <mergeCell ref="PYU3:PYV3"/>
    <mergeCell ref="PYW3:PYX3"/>
    <mergeCell ref="PYY3:PYZ3"/>
    <mergeCell ref="PZA3:PZB3"/>
    <mergeCell ref="PZC3:PZD3"/>
    <mergeCell ref="PYG3:PYH3"/>
    <mergeCell ref="PYI3:PYJ3"/>
    <mergeCell ref="PYK3:PYL3"/>
    <mergeCell ref="PYM3:PYN3"/>
    <mergeCell ref="PYO3:PYP3"/>
    <mergeCell ref="PYQ3:PYR3"/>
    <mergeCell ref="PXU3:PXV3"/>
    <mergeCell ref="PXW3:PXX3"/>
    <mergeCell ref="PXY3:PXZ3"/>
    <mergeCell ref="PYA3:PYB3"/>
    <mergeCell ref="PYC3:PYD3"/>
    <mergeCell ref="PYE3:PYF3"/>
    <mergeCell ref="PXI3:PXJ3"/>
    <mergeCell ref="PXK3:PXL3"/>
    <mergeCell ref="PXM3:PXN3"/>
    <mergeCell ref="PXO3:PXP3"/>
    <mergeCell ref="PXQ3:PXR3"/>
    <mergeCell ref="PXS3:PXT3"/>
    <mergeCell ref="PWW3:PWX3"/>
    <mergeCell ref="PWY3:PWZ3"/>
    <mergeCell ref="PXA3:PXB3"/>
    <mergeCell ref="PXC3:PXD3"/>
    <mergeCell ref="PXE3:PXF3"/>
    <mergeCell ref="PXG3:PXH3"/>
    <mergeCell ref="QBY3:QBZ3"/>
    <mergeCell ref="QCA3:QCB3"/>
    <mergeCell ref="QCC3:QCD3"/>
    <mergeCell ref="QCE3:QCF3"/>
    <mergeCell ref="QCG3:QCH3"/>
    <mergeCell ref="QCI3:QCJ3"/>
    <mergeCell ref="QBM3:QBN3"/>
    <mergeCell ref="QBO3:QBP3"/>
    <mergeCell ref="QBQ3:QBR3"/>
    <mergeCell ref="QBS3:QBT3"/>
    <mergeCell ref="QBU3:QBV3"/>
    <mergeCell ref="QBW3:QBX3"/>
    <mergeCell ref="QBA3:QBB3"/>
    <mergeCell ref="QBC3:QBD3"/>
    <mergeCell ref="QBE3:QBF3"/>
    <mergeCell ref="QBG3:QBH3"/>
    <mergeCell ref="QBI3:QBJ3"/>
    <mergeCell ref="QBK3:QBL3"/>
    <mergeCell ref="QAO3:QAP3"/>
    <mergeCell ref="QAQ3:QAR3"/>
    <mergeCell ref="QAS3:QAT3"/>
    <mergeCell ref="QAU3:QAV3"/>
    <mergeCell ref="QAW3:QAX3"/>
    <mergeCell ref="QAY3:QAZ3"/>
    <mergeCell ref="QAC3:QAD3"/>
    <mergeCell ref="QAE3:QAF3"/>
    <mergeCell ref="QAG3:QAH3"/>
    <mergeCell ref="QAI3:QAJ3"/>
    <mergeCell ref="QAK3:QAL3"/>
    <mergeCell ref="QAM3:QAN3"/>
    <mergeCell ref="PZQ3:PZR3"/>
    <mergeCell ref="PZS3:PZT3"/>
    <mergeCell ref="PZU3:PZV3"/>
    <mergeCell ref="PZW3:PZX3"/>
    <mergeCell ref="PZY3:PZZ3"/>
    <mergeCell ref="QAA3:QAB3"/>
    <mergeCell ref="QES3:QET3"/>
    <mergeCell ref="QEU3:QEV3"/>
    <mergeCell ref="QEW3:QEX3"/>
    <mergeCell ref="QEY3:QEZ3"/>
    <mergeCell ref="QFA3:QFB3"/>
    <mergeCell ref="QFC3:QFD3"/>
    <mergeCell ref="QEG3:QEH3"/>
    <mergeCell ref="QEI3:QEJ3"/>
    <mergeCell ref="QEK3:QEL3"/>
    <mergeCell ref="QEM3:QEN3"/>
    <mergeCell ref="QEO3:QEP3"/>
    <mergeCell ref="QEQ3:QER3"/>
    <mergeCell ref="QDU3:QDV3"/>
    <mergeCell ref="QDW3:QDX3"/>
    <mergeCell ref="QDY3:QDZ3"/>
    <mergeCell ref="QEA3:QEB3"/>
    <mergeCell ref="QEC3:QED3"/>
    <mergeCell ref="QEE3:QEF3"/>
    <mergeCell ref="QDI3:QDJ3"/>
    <mergeCell ref="QDK3:QDL3"/>
    <mergeCell ref="QDM3:QDN3"/>
    <mergeCell ref="QDO3:QDP3"/>
    <mergeCell ref="QDQ3:QDR3"/>
    <mergeCell ref="QDS3:QDT3"/>
    <mergeCell ref="QCW3:QCX3"/>
    <mergeCell ref="QCY3:QCZ3"/>
    <mergeCell ref="QDA3:QDB3"/>
    <mergeCell ref="QDC3:QDD3"/>
    <mergeCell ref="QDE3:QDF3"/>
    <mergeCell ref="QDG3:QDH3"/>
    <mergeCell ref="QCK3:QCL3"/>
    <mergeCell ref="QCM3:QCN3"/>
    <mergeCell ref="QCO3:QCP3"/>
    <mergeCell ref="QCQ3:QCR3"/>
    <mergeCell ref="QCS3:QCT3"/>
    <mergeCell ref="QCU3:QCV3"/>
    <mergeCell ref="QHM3:QHN3"/>
    <mergeCell ref="QHO3:QHP3"/>
    <mergeCell ref="QHQ3:QHR3"/>
    <mergeCell ref="QHS3:QHT3"/>
    <mergeCell ref="QHU3:QHV3"/>
    <mergeCell ref="QHW3:QHX3"/>
    <mergeCell ref="QHA3:QHB3"/>
    <mergeCell ref="QHC3:QHD3"/>
    <mergeCell ref="QHE3:QHF3"/>
    <mergeCell ref="QHG3:QHH3"/>
    <mergeCell ref="QHI3:QHJ3"/>
    <mergeCell ref="QHK3:QHL3"/>
    <mergeCell ref="QGO3:QGP3"/>
    <mergeCell ref="QGQ3:QGR3"/>
    <mergeCell ref="QGS3:QGT3"/>
    <mergeCell ref="QGU3:QGV3"/>
    <mergeCell ref="QGW3:QGX3"/>
    <mergeCell ref="QGY3:QGZ3"/>
    <mergeCell ref="QGC3:QGD3"/>
    <mergeCell ref="QGE3:QGF3"/>
    <mergeCell ref="QGG3:QGH3"/>
    <mergeCell ref="QGI3:QGJ3"/>
    <mergeCell ref="QGK3:QGL3"/>
    <mergeCell ref="QGM3:QGN3"/>
    <mergeCell ref="QFQ3:QFR3"/>
    <mergeCell ref="QFS3:QFT3"/>
    <mergeCell ref="QFU3:QFV3"/>
    <mergeCell ref="QFW3:QFX3"/>
    <mergeCell ref="QFY3:QFZ3"/>
    <mergeCell ref="QGA3:QGB3"/>
    <mergeCell ref="QFE3:QFF3"/>
    <mergeCell ref="QFG3:QFH3"/>
    <mergeCell ref="QFI3:QFJ3"/>
    <mergeCell ref="QFK3:QFL3"/>
    <mergeCell ref="QFM3:QFN3"/>
    <mergeCell ref="QFO3:QFP3"/>
    <mergeCell ref="QKG3:QKH3"/>
    <mergeCell ref="QKI3:QKJ3"/>
    <mergeCell ref="QKK3:QKL3"/>
    <mergeCell ref="QKM3:QKN3"/>
    <mergeCell ref="QKO3:QKP3"/>
    <mergeCell ref="QKQ3:QKR3"/>
    <mergeCell ref="QJU3:QJV3"/>
    <mergeCell ref="QJW3:QJX3"/>
    <mergeCell ref="QJY3:QJZ3"/>
    <mergeCell ref="QKA3:QKB3"/>
    <mergeCell ref="QKC3:QKD3"/>
    <mergeCell ref="QKE3:QKF3"/>
    <mergeCell ref="QJI3:QJJ3"/>
    <mergeCell ref="QJK3:QJL3"/>
    <mergeCell ref="QJM3:QJN3"/>
    <mergeCell ref="QJO3:QJP3"/>
    <mergeCell ref="QJQ3:QJR3"/>
    <mergeCell ref="QJS3:QJT3"/>
    <mergeCell ref="QIW3:QIX3"/>
    <mergeCell ref="QIY3:QIZ3"/>
    <mergeCell ref="QJA3:QJB3"/>
    <mergeCell ref="QJC3:QJD3"/>
    <mergeCell ref="QJE3:QJF3"/>
    <mergeCell ref="QJG3:QJH3"/>
    <mergeCell ref="QIK3:QIL3"/>
    <mergeCell ref="QIM3:QIN3"/>
    <mergeCell ref="QIO3:QIP3"/>
    <mergeCell ref="QIQ3:QIR3"/>
    <mergeCell ref="QIS3:QIT3"/>
    <mergeCell ref="QIU3:QIV3"/>
    <mergeCell ref="QHY3:QHZ3"/>
    <mergeCell ref="QIA3:QIB3"/>
    <mergeCell ref="QIC3:QID3"/>
    <mergeCell ref="QIE3:QIF3"/>
    <mergeCell ref="QIG3:QIH3"/>
    <mergeCell ref="QII3:QIJ3"/>
    <mergeCell ref="QNA3:QNB3"/>
    <mergeCell ref="QNC3:QND3"/>
    <mergeCell ref="QNE3:QNF3"/>
    <mergeCell ref="QNG3:QNH3"/>
    <mergeCell ref="QNI3:QNJ3"/>
    <mergeCell ref="QNK3:QNL3"/>
    <mergeCell ref="QMO3:QMP3"/>
    <mergeCell ref="QMQ3:QMR3"/>
    <mergeCell ref="QMS3:QMT3"/>
    <mergeCell ref="QMU3:QMV3"/>
    <mergeCell ref="QMW3:QMX3"/>
    <mergeCell ref="QMY3:QMZ3"/>
    <mergeCell ref="QMC3:QMD3"/>
    <mergeCell ref="QME3:QMF3"/>
    <mergeCell ref="QMG3:QMH3"/>
    <mergeCell ref="QMI3:QMJ3"/>
    <mergeCell ref="QMK3:QML3"/>
    <mergeCell ref="QMM3:QMN3"/>
    <mergeCell ref="QLQ3:QLR3"/>
    <mergeCell ref="QLS3:QLT3"/>
    <mergeCell ref="QLU3:QLV3"/>
    <mergeCell ref="QLW3:QLX3"/>
    <mergeCell ref="QLY3:QLZ3"/>
    <mergeCell ref="QMA3:QMB3"/>
    <mergeCell ref="QLE3:QLF3"/>
    <mergeCell ref="QLG3:QLH3"/>
    <mergeCell ref="QLI3:QLJ3"/>
    <mergeCell ref="QLK3:QLL3"/>
    <mergeCell ref="QLM3:QLN3"/>
    <mergeCell ref="QLO3:QLP3"/>
    <mergeCell ref="QKS3:QKT3"/>
    <mergeCell ref="QKU3:QKV3"/>
    <mergeCell ref="QKW3:QKX3"/>
    <mergeCell ref="QKY3:QKZ3"/>
    <mergeCell ref="QLA3:QLB3"/>
    <mergeCell ref="QLC3:QLD3"/>
    <mergeCell ref="QPU3:QPV3"/>
    <mergeCell ref="QPW3:QPX3"/>
    <mergeCell ref="QPY3:QPZ3"/>
    <mergeCell ref="QQA3:QQB3"/>
    <mergeCell ref="QQC3:QQD3"/>
    <mergeCell ref="QQE3:QQF3"/>
    <mergeCell ref="QPI3:QPJ3"/>
    <mergeCell ref="QPK3:QPL3"/>
    <mergeCell ref="QPM3:QPN3"/>
    <mergeCell ref="QPO3:QPP3"/>
    <mergeCell ref="QPQ3:QPR3"/>
    <mergeCell ref="QPS3:QPT3"/>
    <mergeCell ref="QOW3:QOX3"/>
    <mergeCell ref="QOY3:QOZ3"/>
    <mergeCell ref="QPA3:QPB3"/>
    <mergeCell ref="QPC3:QPD3"/>
    <mergeCell ref="QPE3:QPF3"/>
    <mergeCell ref="QPG3:QPH3"/>
    <mergeCell ref="QOK3:QOL3"/>
    <mergeCell ref="QOM3:QON3"/>
    <mergeCell ref="QOO3:QOP3"/>
    <mergeCell ref="QOQ3:QOR3"/>
    <mergeCell ref="QOS3:QOT3"/>
    <mergeCell ref="QOU3:QOV3"/>
    <mergeCell ref="QNY3:QNZ3"/>
    <mergeCell ref="QOA3:QOB3"/>
    <mergeCell ref="QOC3:QOD3"/>
    <mergeCell ref="QOE3:QOF3"/>
    <mergeCell ref="QOG3:QOH3"/>
    <mergeCell ref="QOI3:QOJ3"/>
    <mergeCell ref="QNM3:QNN3"/>
    <mergeCell ref="QNO3:QNP3"/>
    <mergeCell ref="QNQ3:QNR3"/>
    <mergeCell ref="QNS3:QNT3"/>
    <mergeCell ref="QNU3:QNV3"/>
    <mergeCell ref="QNW3:QNX3"/>
    <mergeCell ref="QSO3:QSP3"/>
    <mergeCell ref="QSQ3:QSR3"/>
    <mergeCell ref="QSS3:QST3"/>
    <mergeCell ref="QSU3:QSV3"/>
    <mergeCell ref="QSW3:QSX3"/>
    <mergeCell ref="QSY3:QSZ3"/>
    <mergeCell ref="QSC3:QSD3"/>
    <mergeCell ref="QSE3:QSF3"/>
    <mergeCell ref="QSG3:QSH3"/>
    <mergeCell ref="QSI3:QSJ3"/>
    <mergeCell ref="QSK3:QSL3"/>
    <mergeCell ref="QSM3:QSN3"/>
    <mergeCell ref="QRQ3:QRR3"/>
    <mergeCell ref="QRS3:QRT3"/>
    <mergeCell ref="QRU3:QRV3"/>
    <mergeCell ref="QRW3:QRX3"/>
    <mergeCell ref="QRY3:QRZ3"/>
    <mergeCell ref="QSA3:QSB3"/>
    <mergeCell ref="QRE3:QRF3"/>
    <mergeCell ref="QRG3:QRH3"/>
    <mergeCell ref="QRI3:QRJ3"/>
    <mergeCell ref="QRK3:QRL3"/>
    <mergeCell ref="QRM3:QRN3"/>
    <mergeCell ref="QRO3:QRP3"/>
    <mergeCell ref="QQS3:QQT3"/>
    <mergeCell ref="QQU3:QQV3"/>
    <mergeCell ref="QQW3:QQX3"/>
    <mergeCell ref="QQY3:QQZ3"/>
    <mergeCell ref="QRA3:QRB3"/>
    <mergeCell ref="QRC3:QRD3"/>
    <mergeCell ref="QQG3:QQH3"/>
    <mergeCell ref="QQI3:QQJ3"/>
    <mergeCell ref="QQK3:QQL3"/>
    <mergeCell ref="QQM3:QQN3"/>
    <mergeCell ref="QQO3:QQP3"/>
    <mergeCell ref="QQQ3:QQR3"/>
    <mergeCell ref="QVI3:QVJ3"/>
    <mergeCell ref="QVK3:QVL3"/>
    <mergeCell ref="QVM3:QVN3"/>
    <mergeCell ref="QVO3:QVP3"/>
    <mergeCell ref="QVQ3:QVR3"/>
    <mergeCell ref="QVS3:QVT3"/>
    <mergeCell ref="QUW3:QUX3"/>
    <mergeCell ref="QUY3:QUZ3"/>
    <mergeCell ref="QVA3:QVB3"/>
    <mergeCell ref="QVC3:QVD3"/>
    <mergeCell ref="QVE3:QVF3"/>
    <mergeCell ref="QVG3:QVH3"/>
    <mergeCell ref="QUK3:QUL3"/>
    <mergeCell ref="QUM3:QUN3"/>
    <mergeCell ref="QUO3:QUP3"/>
    <mergeCell ref="QUQ3:QUR3"/>
    <mergeCell ref="QUS3:QUT3"/>
    <mergeCell ref="QUU3:QUV3"/>
    <mergeCell ref="QTY3:QTZ3"/>
    <mergeCell ref="QUA3:QUB3"/>
    <mergeCell ref="QUC3:QUD3"/>
    <mergeCell ref="QUE3:QUF3"/>
    <mergeCell ref="QUG3:QUH3"/>
    <mergeCell ref="QUI3:QUJ3"/>
    <mergeCell ref="QTM3:QTN3"/>
    <mergeCell ref="QTO3:QTP3"/>
    <mergeCell ref="QTQ3:QTR3"/>
    <mergeCell ref="QTS3:QTT3"/>
    <mergeCell ref="QTU3:QTV3"/>
    <mergeCell ref="QTW3:QTX3"/>
    <mergeCell ref="QTA3:QTB3"/>
    <mergeCell ref="QTC3:QTD3"/>
    <mergeCell ref="QTE3:QTF3"/>
    <mergeCell ref="QTG3:QTH3"/>
    <mergeCell ref="QTI3:QTJ3"/>
    <mergeCell ref="QTK3:QTL3"/>
    <mergeCell ref="QYC3:QYD3"/>
    <mergeCell ref="QYE3:QYF3"/>
    <mergeCell ref="QYG3:QYH3"/>
    <mergeCell ref="QYI3:QYJ3"/>
    <mergeCell ref="QYK3:QYL3"/>
    <mergeCell ref="QYM3:QYN3"/>
    <mergeCell ref="QXQ3:QXR3"/>
    <mergeCell ref="QXS3:QXT3"/>
    <mergeCell ref="QXU3:QXV3"/>
    <mergeCell ref="QXW3:QXX3"/>
    <mergeCell ref="QXY3:QXZ3"/>
    <mergeCell ref="QYA3:QYB3"/>
    <mergeCell ref="QXE3:QXF3"/>
    <mergeCell ref="QXG3:QXH3"/>
    <mergeCell ref="QXI3:QXJ3"/>
    <mergeCell ref="QXK3:QXL3"/>
    <mergeCell ref="QXM3:QXN3"/>
    <mergeCell ref="QXO3:QXP3"/>
    <mergeCell ref="QWS3:QWT3"/>
    <mergeCell ref="QWU3:QWV3"/>
    <mergeCell ref="QWW3:QWX3"/>
    <mergeCell ref="QWY3:QWZ3"/>
    <mergeCell ref="QXA3:QXB3"/>
    <mergeCell ref="QXC3:QXD3"/>
    <mergeCell ref="QWG3:QWH3"/>
    <mergeCell ref="QWI3:QWJ3"/>
    <mergeCell ref="QWK3:QWL3"/>
    <mergeCell ref="QWM3:QWN3"/>
    <mergeCell ref="QWO3:QWP3"/>
    <mergeCell ref="QWQ3:QWR3"/>
    <mergeCell ref="QVU3:QVV3"/>
    <mergeCell ref="QVW3:QVX3"/>
    <mergeCell ref="QVY3:QVZ3"/>
    <mergeCell ref="QWA3:QWB3"/>
    <mergeCell ref="QWC3:QWD3"/>
    <mergeCell ref="QWE3:QWF3"/>
    <mergeCell ref="RAW3:RAX3"/>
    <mergeCell ref="RAY3:RAZ3"/>
    <mergeCell ref="RBA3:RBB3"/>
    <mergeCell ref="RBC3:RBD3"/>
    <mergeCell ref="RBE3:RBF3"/>
    <mergeCell ref="RBG3:RBH3"/>
    <mergeCell ref="RAK3:RAL3"/>
    <mergeCell ref="RAM3:RAN3"/>
    <mergeCell ref="RAO3:RAP3"/>
    <mergeCell ref="RAQ3:RAR3"/>
    <mergeCell ref="RAS3:RAT3"/>
    <mergeCell ref="RAU3:RAV3"/>
    <mergeCell ref="QZY3:QZZ3"/>
    <mergeCell ref="RAA3:RAB3"/>
    <mergeCell ref="RAC3:RAD3"/>
    <mergeCell ref="RAE3:RAF3"/>
    <mergeCell ref="RAG3:RAH3"/>
    <mergeCell ref="RAI3:RAJ3"/>
    <mergeCell ref="QZM3:QZN3"/>
    <mergeCell ref="QZO3:QZP3"/>
    <mergeCell ref="QZQ3:QZR3"/>
    <mergeCell ref="QZS3:QZT3"/>
    <mergeCell ref="QZU3:QZV3"/>
    <mergeCell ref="QZW3:QZX3"/>
    <mergeCell ref="QZA3:QZB3"/>
    <mergeCell ref="QZC3:QZD3"/>
    <mergeCell ref="QZE3:QZF3"/>
    <mergeCell ref="QZG3:QZH3"/>
    <mergeCell ref="QZI3:QZJ3"/>
    <mergeCell ref="QZK3:QZL3"/>
    <mergeCell ref="QYO3:QYP3"/>
    <mergeCell ref="QYQ3:QYR3"/>
    <mergeCell ref="QYS3:QYT3"/>
    <mergeCell ref="QYU3:QYV3"/>
    <mergeCell ref="QYW3:QYX3"/>
    <mergeCell ref="QYY3:QYZ3"/>
    <mergeCell ref="RDQ3:RDR3"/>
    <mergeCell ref="RDS3:RDT3"/>
    <mergeCell ref="RDU3:RDV3"/>
    <mergeCell ref="RDW3:RDX3"/>
    <mergeCell ref="RDY3:RDZ3"/>
    <mergeCell ref="REA3:REB3"/>
    <mergeCell ref="RDE3:RDF3"/>
    <mergeCell ref="RDG3:RDH3"/>
    <mergeCell ref="RDI3:RDJ3"/>
    <mergeCell ref="RDK3:RDL3"/>
    <mergeCell ref="RDM3:RDN3"/>
    <mergeCell ref="RDO3:RDP3"/>
    <mergeCell ref="RCS3:RCT3"/>
    <mergeCell ref="RCU3:RCV3"/>
    <mergeCell ref="RCW3:RCX3"/>
    <mergeCell ref="RCY3:RCZ3"/>
    <mergeCell ref="RDA3:RDB3"/>
    <mergeCell ref="RDC3:RDD3"/>
    <mergeCell ref="RCG3:RCH3"/>
    <mergeCell ref="RCI3:RCJ3"/>
    <mergeCell ref="RCK3:RCL3"/>
    <mergeCell ref="RCM3:RCN3"/>
    <mergeCell ref="RCO3:RCP3"/>
    <mergeCell ref="RCQ3:RCR3"/>
    <mergeCell ref="RBU3:RBV3"/>
    <mergeCell ref="RBW3:RBX3"/>
    <mergeCell ref="RBY3:RBZ3"/>
    <mergeCell ref="RCA3:RCB3"/>
    <mergeCell ref="RCC3:RCD3"/>
    <mergeCell ref="RCE3:RCF3"/>
    <mergeCell ref="RBI3:RBJ3"/>
    <mergeCell ref="RBK3:RBL3"/>
    <mergeCell ref="RBM3:RBN3"/>
    <mergeCell ref="RBO3:RBP3"/>
    <mergeCell ref="RBQ3:RBR3"/>
    <mergeCell ref="RBS3:RBT3"/>
    <mergeCell ref="RGK3:RGL3"/>
    <mergeCell ref="RGM3:RGN3"/>
    <mergeCell ref="RGO3:RGP3"/>
    <mergeCell ref="RGQ3:RGR3"/>
    <mergeCell ref="RGS3:RGT3"/>
    <mergeCell ref="RGU3:RGV3"/>
    <mergeCell ref="RFY3:RFZ3"/>
    <mergeCell ref="RGA3:RGB3"/>
    <mergeCell ref="RGC3:RGD3"/>
    <mergeCell ref="RGE3:RGF3"/>
    <mergeCell ref="RGG3:RGH3"/>
    <mergeCell ref="RGI3:RGJ3"/>
    <mergeCell ref="RFM3:RFN3"/>
    <mergeCell ref="RFO3:RFP3"/>
    <mergeCell ref="RFQ3:RFR3"/>
    <mergeCell ref="RFS3:RFT3"/>
    <mergeCell ref="RFU3:RFV3"/>
    <mergeCell ref="RFW3:RFX3"/>
    <mergeCell ref="RFA3:RFB3"/>
    <mergeCell ref="RFC3:RFD3"/>
    <mergeCell ref="RFE3:RFF3"/>
    <mergeCell ref="RFG3:RFH3"/>
    <mergeCell ref="RFI3:RFJ3"/>
    <mergeCell ref="RFK3:RFL3"/>
    <mergeCell ref="REO3:REP3"/>
    <mergeCell ref="REQ3:RER3"/>
    <mergeCell ref="RES3:RET3"/>
    <mergeCell ref="REU3:REV3"/>
    <mergeCell ref="REW3:REX3"/>
    <mergeCell ref="REY3:REZ3"/>
    <mergeCell ref="REC3:RED3"/>
    <mergeCell ref="REE3:REF3"/>
    <mergeCell ref="REG3:REH3"/>
    <mergeCell ref="REI3:REJ3"/>
    <mergeCell ref="REK3:REL3"/>
    <mergeCell ref="REM3:REN3"/>
    <mergeCell ref="RJE3:RJF3"/>
    <mergeCell ref="RJG3:RJH3"/>
    <mergeCell ref="RJI3:RJJ3"/>
    <mergeCell ref="RJK3:RJL3"/>
    <mergeCell ref="RJM3:RJN3"/>
    <mergeCell ref="RJO3:RJP3"/>
    <mergeCell ref="RIS3:RIT3"/>
    <mergeCell ref="RIU3:RIV3"/>
    <mergeCell ref="RIW3:RIX3"/>
    <mergeCell ref="RIY3:RIZ3"/>
    <mergeCell ref="RJA3:RJB3"/>
    <mergeCell ref="RJC3:RJD3"/>
    <mergeCell ref="RIG3:RIH3"/>
    <mergeCell ref="RII3:RIJ3"/>
    <mergeCell ref="RIK3:RIL3"/>
    <mergeCell ref="RIM3:RIN3"/>
    <mergeCell ref="RIO3:RIP3"/>
    <mergeCell ref="RIQ3:RIR3"/>
    <mergeCell ref="RHU3:RHV3"/>
    <mergeCell ref="RHW3:RHX3"/>
    <mergeCell ref="RHY3:RHZ3"/>
    <mergeCell ref="RIA3:RIB3"/>
    <mergeCell ref="RIC3:RID3"/>
    <mergeCell ref="RIE3:RIF3"/>
    <mergeCell ref="RHI3:RHJ3"/>
    <mergeCell ref="RHK3:RHL3"/>
    <mergeCell ref="RHM3:RHN3"/>
    <mergeCell ref="RHO3:RHP3"/>
    <mergeCell ref="RHQ3:RHR3"/>
    <mergeCell ref="RHS3:RHT3"/>
    <mergeCell ref="RGW3:RGX3"/>
    <mergeCell ref="RGY3:RGZ3"/>
    <mergeCell ref="RHA3:RHB3"/>
    <mergeCell ref="RHC3:RHD3"/>
    <mergeCell ref="RHE3:RHF3"/>
    <mergeCell ref="RHG3:RHH3"/>
    <mergeCell ref="RLY3:RLZ3"/>
    <mergeCell ref="RMA3:RMB3"/>
    <mergeCell ref="RMC3:RMD3"/>
    <mergeCell ref="RME3:RMF3"/>
    <mergeCell ref="RMG3:RMH3"/>
    <mergeCell ref="RMI3:RMJ3"/>
    <mergeCell ref="RLM3:RLN3"/>
    <mergeCell ref="RLO3:RLP3"/>
    <mergeCell ref="RLQ3:RLR3"/>
    <mergeCell ref="RLS3:RLT3"/>
    <mergeCell ref="RLU3:RLV3"/>
    <mergeCell ref="RLW3:RLX3"/>
    <mergeCell ref="RLA3:RLB3"/>
    <mergeCell ref="RLC3:RLD3"/>
    <mergeCell ref="RLE3:RLF3"/>
    <mergeCell ref="RLG3:RLH3"/>
    <mergeCell ref="RLI3:RLJ3"/>
    <mergeCell ref="RLK3:RLL3"/>
    <mergeCell ref="RKO3:RKP3"/>
    <mergeCell ref="RKQ3:RKR3"/>
    <mergeCell ref="RKS3:RKT3"/>
    <mergeCell ref="RKU3:RKV3"/>
    <mergeCell ref="RKW3:RKX3"/>
    <mergeCell ref="RKY3:RKZ3"/>
    <mergeCell ref="RKC3:RKD3"/>
    <mergeCell ref="RKE3:RKF3"/>
    <mergeCell ref="RKG3:RKH3"/>
    <mergeCell ref="RKI3:RKJ3"/>
    <mergeCell ref="RKK3:RKL3"/>
    <mergeCell ref="RKM3:RKN3"/>
    <mergeCell ref="RJQ3:RJR3"/>
    <mergeCell ref="RJS3:RJT3"/>
    <mergeCell ref="RJU3:RJV3"/>
    <mergeCell ref="RJW3:RJX3"/>
    <mergeCell ref="RJY3:RJZ3"/>
    <mergeCell ref="RKA3:RKB3"/>
    <mergeCell ref="ROS3:ROT3"/>
    <mergeCell ref="ROU3:ROV3"/>
    <mergeCell ref="ROW3:ROX3"/>
    <mergeCell ref="ROY3:ROZ3"/>
    <mergeCell ref="RPA3:RPB3"/>
    <mergeCell ref="RPC3:RPD3"/>
    <mergeCell ref="ROG3:ROH3"/>
    <mergeCell ref="ROI3:ROJ3"/>
    <mergeCell ref="ROK3:ROL3"/>
    <mergeCell ref="ROM3:RON3"/>
    <mergeCell ref="ROO3:ROP3"/>
    <mergeCell ref="ROQ3:ROR3"/>
    <mergeCell ref="RNU3:RNV3"/>
    <mergeCell ref="RNW3:RNX3"/>
    <mergeCell ref="RNY3:RNZ3"/>
    <mergeCell ref="ROA3:ROB3"/>
    <mergeCell ref="ROC3:ROD3"/>
    <mergeCell ref="ROE3:ROF3"/>
    <mergeCell ref="RNI3:RNJ3"/>
    <mergeCell ref="RNK3:RNL3"/>
    <mergeCell ref="RNM3:RNN3"/>
    <mergeCell ref="RNO3:RNP3"/>
    <mergeCell ref="RNQ3:RNR3"/>
    <mergeCell ref="RNS3:RNT3"/>
    <mergeCell ref="RMW3:RMX3"/>
    <mergeCell ref="RMY3:RMZ3"/>
    <mergeCell ref="RNA3:RNB3"/>
    <mergeCell ref="RNC3:RND3"/>
    <mergeCell ref="RNE3:RNF3"/>
    <mergeCell ref="RNG3:RNH3"/>
    <mergeCell ref="RMK3:RML3"/>
    <mergeCell ref="RMM3:RMN3"/>
    <mergeCell ref="RMO3:RMP3"/>
    <mergeCell ref="RMQ3:RMR3"/>
    <mergeCell ref="RMS3:RMT3"/>
    <mergeCell ref="RMU3:RMV3"/>
    <mergeCell ref="RRM3:RRN3"/>
    <mergeCell ref="RRO3:RRP3"/>
    <mergeCell ref="RRQ3:RRR3"/>
    <mergeCell ref="RRS3:RRT3"/>
    <mergeCell ref="RRU3:RRV3"/>
    <mergeCell ref="RRW3:RRX3"/>
    <mergeCell ref="RRA3:RRB3"/>
    <mergeCell ref="RRC3:RRD3"/>
    <mergeCell ref="RRE3:RRF3"/>
    <mergeCell ref="RRG3:RRH3"/>
    <mergeCell ref="RRI3:RRJ3"/>
    <mergeCell ref="RRK3:RRL3"/>
    <mergeCell ref="RQO3:RQP3"/>
    <mergeCell ref="RQQ3:RQR3"/>
    <mergeCell ref="RQS3:RQT3"/>
    <mergeCell ref="RQU3:RQV3"/>
    <mergeCell ref="RQW3:RQX3"/>
    <mergeCell ref="RQY3:RQZ3"/>
    <mergeCell ref="RQC3:RQD3"/>
    <mergeCell ref="RQE3:RQF3"/>
    <mergeCell ref="RQG3:RQH3"/>
    <mergeCell ref="RQI3:RQJ3"/>
    <mergeCell ref="RQK3:RQL3"/>
    <mergeCell ref="RQM3:RQN3"/>
    <mergeCell ref="RPQ3:RPR3"/>
    <mergeCell ref="RPS3:RPT3"/>
    <mergeCell ref="RPU3:RPV3"/>
    <mergeCell ref="RPW3:RPX3"/>
    <mergeCell ref="RPY3:RPZ3"/>
    <mergeCell ref="RQA3:RQB3"/>
    <mergeCell ref="RPE3:RPF3"/>
    <mergeCell ref="RPG3:RPH3"/>
    <mergeCell ref="RPI3:RPJ3"/>
    <mergeCell ref="RPK3:RPL3"/>
    <mergeCell ref="RPM3:RPN3"/>
    <mergeCell ref="RPO3:RPP3"/>
    <mergeCell ref="RUG3:RUH3"/>
    <mergeCell ref="RUI3:RUJ3"/>
    <mergeCell ref="RUK3:RUL3"/>
    <mergeCell ref="RUM3:RUN3"/>
    <mergeCell ref="RUO3:RUP3"/>
    <mergeCell ref="RUQ3:RUR3"/>
    <mergeCell ref="RTU3:RTV3"/>
    <mergeCell ref="RTW3:RTX3"/>
    <mergeCell ref="RTY3:RTZ3"/>
    <mergeCell ref="RUA3:RUB3"/>
    <mergeCell ref="RUC3:RUD3"/>
    <mergeCell ref="RUE3:RUF3"/>
    <mergeCell ref="RTI3:RTJ3"/>
    <mergeCell ref="RTK3:RTL3"/>
    <mergeCell ref="RTM3:RTN3"/>
    <mergeCell ref="RTO3:RTP3"/>
    <mergeCell ref="RTQ3:RTR3"/>
    <mergeCell ref="RTS3:RTT3"/>
    <mergeCell ref="RSW3:RSX3"/>
    <mergeCell ref="RSY3:RSZ3"/>
    <mergeCell ref="RTA3:RTB3"/>
    <mergeCell ref="RTC3:RTD3"/>
    <mergeCell ref="RTE3:RTF3"/>
    <mergeCell ref="RTG3:RTH3"/>
    <mergeCell ref="RSK3:RSL3"/>
    <mergeCell ref="RSM3:RSN3"/>
    <mergeCell ref="RSO3:RSP3"/>
    <mergeCell ref="RSQ3:RSR3"/>
    <mergeCell ref="RSS3:RST3"/>
    <mergeCell ref="RSU3:RSV3"/>
    <mergeCell ref="RRY3:RRZ3"/>
    <mergeCell ref="RSA3:RSB3"/>
    <mergeCell ref="RSC3:RSD3"/>
    <mergeCell ref="RSE3:RSF3"/>
    <mergeCell ref="RSG3:RSH3"/>
    <mergeCell ref="RSI3:RSJ3"/>
    <mergeCell ref="RXA3:RXB3"/>
    <mergeCell ref="RXC3:RXD3"/>
    <mergeCell ref="RXE3:RXF3"/>
    <mergeCell ref="RXG3:RXH3"/>
    <mergeCell ref="RXI3:RXJ3"/>
    <mergeCell ref="RXK3:RXL3"/>
    <mergeCell ref="RWO3:RWP3"/>
    <mergeCell ref="RWQ3:RWR3"/>
    <mergeCell ref="RWS3:RWT3"/>
    <mergeCell ref="RWU3:RWV3"/>
    <mergeCell ref="RWW3:RWX3"/>
    <mergeCell ref="RWY3:RWZ3"/>
    <mergeCell ref="RWC3:RWD3"/>
    <mergeCell ref="RWE3:RWF3"/>
    <mergeCell ref="RWG3:RWH3"/>
    <mergeCell ref="RWI3:RWJ3"/>
    <mergeCell ref="RWK3:RWL3"/>
    <mergeCell ref="RWM3:RWN3"/>
    <mergeCell ref="RVQ3:RVR3"/>
    <mergeCell ref="RVS3:RVT3"/>
    <mergeCell ref="RVU3:RVV3"/>
    <mergeCell ref="RVW3:RVX3"/>
    <mergeCell ref="RVY3:RVZ3"/>
    <mergeCell ref="RWA3:RWB3"/>
    <mergeCell ref="RVE3:RVF3"/>
    <mergeCell ref="RVG3:RVH3"/>
    <mergeCell ref="RVI3:RVJ3"/>
    <mergeCell ref="RVK3:RVL3"/>
    <mergeCell ref="RVM3:RVN3"/>
    <mergeCell ref="RVO3:RVP3"/>
    <mergeCell ref="RUS3:RUT3"/>
    <mergeCell ref="RUU3:RUV3"/>
    <mergeCell ref="RUW3:RUX3"/>
    <mergeCell ref="RUY3:RUZ3"/>
    <mergeCell ref="RVA3:RVB3"/>
    <mergeCell ref="RVC3:RVD3"/>
    <mergeCell ref="RZU3:RZV3"/>
    <mergeCell ref="RZW3:RZX3"/>
    <mergeCell ref="RZY3:RZZ3"/>
    <mergeCell ref="SAA3:SAB3"/>
    <mergeCell ref="SAC3:SAD3"/>
    <mergeCell ref="SAE3:SAF3"/>
    <mergeCell ref="RZI3:RZJ3"/>
    <mergeCell ref="RZK3:RZL3"/>
    <mergeCell ref="RZM3:RZN3"/>
    <mergeCell ref="RZO3:RZP3"/>
    <mergeCell ref="RZQ3:RZR3"/>
    <mergeCell ref="RZS3:RZT3"/>
    <mergeCell ref="RYW3:RYX3"/>
    <mergeCell ref="RYY3:RYZ3"/>
    <mergeCell ref="RZA3:RZB3"/>
    <mergeCell ref="RZC3:RZD3"/>
    <mergeCell ref="RZE3:RZF3"/>
    <mergeCell ref="RZG3:RZH3"/>
    <mergeCell ref="RYK3:RYL3"/>
    <mergeCell ref="RYM3:RYN3"/>
    <mergeCell ref="RYO3:RYP3"/>
    <mergeCell ref="RYQ3:RYR3"/>
    <mergeCell ref="RYS3:RYT3"/>
    <mergeCell ref="RYU3:RYV3"/>
    <mergeCell ref="RXY3:RXZ3"/>
    <mergeCell ref="RYA3:RYB3"/>
    <mergeCell ref="RYC3:RYD3"/>
    <mergeCell ref="RYE3:RYF3"/>
    <mergeCell ref="RYG3:RYH3"/>
    <mergeCell ref="RYI3:RYJ3"/>
    <mergeCell ref="RXM3:RXN3"/>
    <mergeCell ref="RXO3:RXP3"/>
    <mergeCell ref="RXQ3:RXR3"/>
    <mergeCell ref="RXS3:RXT3"/>
    <mergeCell ref="RXU3:RXV3"/>
    <mergeCell ref="RXW3:RXX3"/>
    <mergeCell ref="SCO3:SCP3"/>
    <mergeCell ref="SCQ3:SCR3"/>
    <mergeCell ref="SCS3:SCT3"/>
    <mergeCell ref="SCU3:SCV3"/>
    <mergeCell ref="SCW3:SCX3"/>
    <mergeCell ref="SCY3:SCZ3"/>
    <mergeCell ref="SCC3:SCD3"/>
    <mergeCell ref="SCE3:SCF3"/>
    <mergeCell ref="SCG3:SCH3"/>
    <mergeCell ref="SCI3:SCJ3"/>
    <mergeCell ref="SCK3:SCL3"/>
    <mergeCell ref="SCM3:SCN3"/>
    <mergeCell ref="SBQ3:SBR3"/>
    <mergeCell ref="SBS3:SBT3"/>
    <mergeCell ref="SBU3:SBV3"/>
    <mergeCell ref="SBW3:SBX3"/>
    <mergeCell ref="SBY3:SBZ3"/>
    <mergeCell ref="SCA3:SCB3"/>
    <mergeCell ref="SBE3:SBF3"/>
    <mergeCell ref="SBG3:SBH3"/>
    <mergeCell ref="SBI3:SBJ3"/>
    <mergeCell ref="SBK3:SBL3"/>
    <mergeCell ref="SBM3:SBN3"/>
    <mergeCell ref="SBO3:SBP3"/>
    <mergeCell ref="SAS3:SAT3"/>
    <mergeCell ref="SAU3:SAV3"/>
    <mergeCell ref="SAW3:SAX3"/>
    <mergeCell ref="SAY3:SAZ3"/>
    <mergeCell ref="SBA3:SBB3"/>
    <mergeCell ref="SBC3:SBD3"/>
    <mergeCell ref="SAG3:SAH3"/>
    <mergeCell ref="SAI3:SAJ3"/>
    <mergeCell ref="SAK3:SAL3"/>
    <mergeCell ref="SAM3:SAN3"/>
    <mergeCell ref="SAO3:SAP3"/>
    <mergeCell ref="SAQ3:SAR3"/>
    <mergeCell ref="SFI3:SFJ3"/>
    <mergeCell ref="SFK3:SFL3"/>
    <mergeCell ref="SFM3:SFN3"/>
    <mergeCell ref="SFO3:SFP3"/>
    <mergeCell ref="SFQ3:SFR3"/>
    <mergeCell ref="SFS3:SFT3"/>
    <mergeCell ref="SEW3:SEX3"/>
    <mergeCell ref="SEY3:SEZ3"/>
    <mergeCell ref="SFA3:SFB3"/>
    <mergeCell ref="SFC3:SFD3"/>
    <mergeCell ref="SFE3:SFF3"/>
    <mergeCell ref="SFG3:SFH3"/>
    <mergeCell ref="SEK3:SEL3"/>
    <mergeCell ref="SEM3:SEN3"/>
    <mergeCell ref="SEO3:SEP3"/>
    <mergeCell ref="SEQ3:SER3"/>
    <mergeCell ref="SES3:SET3"/>
    <mergeCell ref="SEU3:SEV3"/>
    <mergeCell ref="SDY3:SDZ3"/>
    <mergeCell ref="SEA3:SEB3"/>
    <mergeCell ref="SEC3:SED3"/>
    <mergeCell ref="SEE3:SEF3"/>
    <mergeCell ref="SEG3:SEH3"/>
    <mergeCell ref="SEI3:SEJ3"/>
    <mergeCell ref="SDM3:SDN3"/>
    <mergeCell ref="SDO3:SDP3"/>
    <mergeCell ref="SDQ3:SDR3"/>
    <mergeCell ref="SDS3:SDT3"/>
    <mergeCell ref="SDU3:SDV3"/>
    <mergeCell ref="SDW3:SDX3"/>
    <mergeCell ref="SDA3:SDB3"/>
    <mergeCell ref="SDC3:SDD3"/>
    <mergeCell ref="SDE3:SDF3"/>
    <mergeCell ref="SDG3:SDH3"/>
    <mergeCell ref="SDI3:SDJ3"/>
    <mergeCell ref="SDK3:SDL3"/>
    <mergeCell ref="SIC3:SID3"/>
    <mergeCell ref="SIE3:SIF3"/>
    <mergeCell ref="SIG3:SIH3"/>
    <mergeCell ref="SII3:SIJ3"/>
    <mergeCell ref="SIK3:SIL3"/>
    <mergeCell ref="SIM3:SIN3"/>
    <mergeCell ref="SHQ3:SHR3"/>
    <mergeCell ref="SHS3:SHT3"/>
    <mergeCell ref="SHU3:SHV3"/>
    <mergeCell ref="SHW3:SHX3"/>
    <mergeCell ref="SHY3:SHZ3"/>
    <mergeCell ref="SIA3:SIB3"/>
    <mergeCell ref="SHE3:SHF3"/>
    <mergeCell ref="SHG3:SHH3"/>
    <mergeCell ref="SHI3:SHJ3"/>
    <mergeCell ref="SHK3:SHL3"/>
    <mergeCell ref="SHM3:SHN3"/>
    <mergeCell ref="SHO3:SHP3"/>
    <mergeCell ref="SGS3:SGT3"/>
    <mergeCell ref="SGU3:SGV3"/>
    <mergeCell ref="SGW3:SGX3"/>
    <mergeCell ref="SGY3:SGZ3"/>
    <mergeCell ref="SHA3:SHB3"/>
    <mergeCell ref="SHC3:SHD3"/>
    <mergeCell ref="SGG3:SGH3"/>
    <mergeCell ref="SGI3:SGJ3"/>
    <mergeCell ref="SGK3:SGL3"/>
    <mergeCell ref="SGM3:SGN3"/>
    <mergeCell ref="SGO3:SGP3"/>
    <mergeCell ref="SGQ3:SGR3"/>
    <mergeCell ref="SFU3:SFV3"/>
    <mergeCell ref="SFW3:SFX3"/>
    <mergeCell ref="SFY3:SFZ3"/>
    <mergeCell ref="SGA3:SGB3"/>
    <mergeCell ref="SGC3:SGD3"/>
    <mergeCell ref="SGE3:SGF3"/>
    <mergeCell ref="SKW3:SKX3"/>
    <mergeCell ref="SKY3:SKZ3"/>
    <mergeCell ref="SLA3:SLB3"/>
    <mergeCell ref="SLC3:SLD3"/>
    <mergeCell ref="SLE3:SLF3"/>
    <mergeCell ref="SLG3:SLH3"/>
    <mergeCell ref="SKK3:SKL3"/>
    <mergeCell ref="SKM3:SKN3"/>
    <mergeCell ref="SKO3:SKP3"/>
    <mergeCell ref="SKQ3:SKR3"/>
    <mergeCell ref="SKS3:SKT3"/>
    <mergeCell ref="SKU3:SKV3"/>
    <mergeCell ref="SJY3:SJZ3"/>
    <mergeCell ref="SKA3:SKB3"/>
    <mergeCell ref="SKC3:SKD3"/>
    <mergeCell ref="SKE3:SKF3"/>
    <mergeCell ref="SKG3:SKH3"/>
    <mergeCell ref="SKI3:SKJ3"/>
    <mergeCell ref="SJM3:SJN3"/>
    <mergeCell ref="SJO3:SJP3"/>
    <mergeCell ref="SJQ3:SJR3"/>
    <mergeCell ref="SJS3:SJT3"/>
    <mergeCell ref="SJU3:SJV3"/>
    <mergeCell ref="SJW3:SJX3"/>
    <mergeCell ref="SJA3:SJB3"/>
    <mergeCell ref="SJC3:SJD3"/>
    <mergeCell ref="SJE3:SJF3"/>
    <mergeCell ref="SJG3:SJH3"/>
    <mergeCell ref="SJI3:SJJ3"/>
    <mergeCell ref="SJK3:SJL3"/>
    <mergeCell ref="SIO3:SIP3"/>
    <mergeCell ref="SIQ3:SIR3"/>
    <mergeCell ref="SIS3:SIT3"/>
    <mergeCell ref="SIU3:SIV3"/>
    <mergeCell ref="SIW3:SIX3"/>
    <mergeCell ref="SIY3:SIZ3"/>
    <mergeCell ref="SNQ3:SNR3"/>
    <mergeCell ref="SNS3:SNT3"/>
    <mergeCell ref="SNU3:SNV3"/>
    <mergeCell ref="SNW3:SNX3"/>
    <mergeCell ref="SNY3:SNZ3"/>
    <mergeCell ref="SOA3:SOB3"/>
    <mergeCell ref="SNE3:SNF3"/>
    <mergeCell ref="SNG3:SNH3"/>
    <mergeCell ref="SNI3:SNJ3"/>
    <mergeCell ref="SNK3:SNL3"/>
    <mergeCell ref="SNM3:SNN3"/>
    <mergeCell ref="SNO3:SNP3"/>
    <mergeCell ref="SMS3:SMT3"/>
    <mergeCell ref="SMU3:SMV3"/>
    <mergeCell ref="SMW3:SMX3"/>
    <mergeCell ref="SMY3:SMZ3"/>
    <mergeCell ref="SNA3:SNB3"/>
    <mergeCell ref="SNC3:SND3"/>
    <mergeCell ref="SMG3:SMH3"/>
    <mergeCell ref="SMI3:SMJ3"/>
    <mergeCell ref="SMK3:SML3"/>
    <mergeCell ref="SMM3:SMN3"/>
    <mergeCell ref="SMO3:SMP3"/>
    <mergeCell ref="SMQ3:SMR3"/>
    <mergeCell ref="SLU3:SLV3"/>
    <mergeCell ref="SLW3:SLX3"/>
    <mergeCell ref="SLY3:SLZ3"/>
    <mergeCell ref="SMA3:SMB3"/>
    <mergeCell ref="SMC3:SMD3"/>
    <mergeCell ref="SME3:SMF3"/>
    <mergeCell ref="SLI3:SLJ3"/>
    <mergeCell ref="SLK3:SLL3"/>
    <mergeCell ref="SLM3:SLN3"/>
    <mergeCell ref="SLO3:SLP3"/>
    <mergeCell ref="SLQ3:SLR3"/>
    <mergeCell ref="SLS3:SLT3"/>
    <mergeCell ref="SQK3:SQL3"/>
    <mergeCell ref="SQM3:SQN3"/>
    <mergeCell ref="SQO3:SQP3"/>
    <mergeCell ref="SQQ3:SQR3"/>
    <mergeCell ref="SQS3:SQT3"/>
    <mergeCell ref="SQU3:SQV3"/>
    <mergeCell ref="SPY3:SPZ3"/>
    <mergeCell ref="SQA3:SQB3"/>
    <mergeCell ref="SQC3:SQD3"/>
    <mergeCell ref="SQE3:SQF3"/>
    <mergeCell ref="SQG3:SQH3"/>
    <mergeCell ref="SQI3:SQJ3"/>
    <mergeCell ref="SPM3:SPN3"/>
    <mergeCell ref="SPO3:SPP3"/>
    <mergeCell ref="SPQ3:SPR3"/>
    <mergeCell ref="SPS3:SPT3"/>
    <mergeCell ref="SPU3:SPV3"/>
    <mergeCell ref="SPW3:SPX3"/>
    <mergeCell ref="SPA3:SPB3"/>
    <mergeCell ref="SPC3:SPD3"/>
    <mergeCell ref="SPE3:SPF3"/>
    <mergeCell ref="SPG3:SPH3"/>
    <mergeCell ref="SPI3:SPJ3"/>
    <mergeCell ref="SPK3:SPL3"/>
    <mergeCell ref="SOO3:SOP3"/>
    <mergeCell ref="SOQ3:SOR3"/>
    <mergeCell ref="SOS3:SOT3"/>
    <mergeCell ref="SOU3:SOV3"/>
    <mergeCell ref="SOW3:SOX3"/>
    <mergeCell ref="SOY3:SOZ3"/>
    <mergeCell ref="SOC3:SOD3"/>
    <mergeCell ref="SOE3:SOF3"/>
    <mergeCell ref="SOG3:SOH3"/>
    <mergeCell ref="SOI3:SOJ3"/>
    <mergeCell ref="SOK3:SOL3"/>
    <mergeCell ref="SOM3:SON3"/>
    <mergeCell ref="STE3:STF3"/>
    <mergeCell ref="STG3:STH3"/>
    <mergeCell ref="STI3:STJ3"/>
    <mergeCell ref="STK3:STL3"/>
    <mergeCell ref="STM3:STN3"/>
    <mergeCell ref="STO3:STP3"/>
    <mergeCell ref="SSS3:SST3"/>
    <mergeCell ref="SSU3:SSV3"/>
    <mergeCell ref="SSW3:SSX3"/>
    <mergeCell ref="SSY3:SSZ3"/>
    <mergeCell ref="STA3:STB3"/>
    <mergeCell ref="STC3:STD3"/>
    <mergeCell ref="SSG3:SSH3"/>
    <mergeCell ref="SSI3:SSJ3"/>
    <mergeCell ref="SSK3:SSL3"/>
    <mergeCell ref="SSM3:SSN3"/>
    <mergeCell ref="SSO3:SSP3"/>
    <mergeCell ref="SSQ3:SSR3"/>
    <mergeCell ref="SRU3:SRV3"/>
    <mergeCell ref="SRW3:SRX3"/>
    <mergeCell ref="SRY3:SRZ3"/>
    <mergeCell ref="SSA3:SSB3"/>
    <mergeCell ref="SSC3:SSD3"/>
    <mergeCell ref="SSE3:SSF3"/>
    <mergeCell ref="SRI3:SRJ3"/>
    <mergeCell ref="SRK3:SRL3"/>
    <mergeCell ref="SRM3:SRN3"/>
    <mergeCell ref="SRO3:SRP3"/>
    <mergeCell ref="SRQ3:SRR3"/>
    <mergeCell ref="SRS3:SRT3"/>
    <mergeCell ref="SQW3:SQX3"/>
    <mergeCell ref="SQY3:SQZ3"/>
    <mergeCell ref="SRA3:SRB3"/>
    <mergeCell ref="SRC3:SRD3"/>
    <mergeCell ref="SRE3:SRF3"/>
    <mergeCell ref="SRG3:SRH3"/>
    <mergeCell ref="SVY3:SVZ3"/>
    <mergeCell ref="SWA3:SWB3"/>
    <mergeCell ref="SWC3:SWD3"/>
    <mergeCell ref="SWE3:SWF3"/>
    <mergeCell ref="SWG3:SWH3"/>
    <mergeCell ref="SWI3:SWJ3"/>
    <mergeCell ref="SVM3:SVN3"/>
    <mergeCell ref="SVO3:SVP3"/>
    <mergeCell ref="SVQ3:SVR3"/>
    <mergeCell ref="SVS3:SVT3"/>
    <mergeCell ref="SVU3:SVV3"/>
    <mergeCell ref="SVW3:SVX3"/>
    <mergeCell ref="SVA3:SVB3"/>
    <mergeCell ref="SVC3:SVD3"/>
    <mergeCell ref="SVE3:SVF3"/>
    <mergeCell ref="SVG3:SVH3"/>
    <mergeCell ref="SVI3:SVJ3"/>
    <mergeCell ref="SVK3:SVL3"/>
    <mergeCell ref="SUO3:SUP3"/>
    <mergeCell ref="SUQ3:SUR3"/>
    <mergeCell ref="SUS3:SUT3"/>
    <mergeCell ref="SUU3:SUV3"/>
    <mergeCell ref="SUW3:SUX3"/>
    <mergeCell ref="SUY3:SUZ3"/>
    <mergeCell ref="SUC3:SUD3"/>
    <mergeCell ref="SUE3:SUF3"/>
    <mergeCell ref="SUG3:SUH3"/>
    <mergeCell ref="SUI3:SUJ3"/>
    <mergeCell ref="SUK3:SUL3"/>
    <mergeCell ref="SUM3:SUN3"/>
    <mergeCell ref="STQ3:STR3"/>
    <mergeCell ref="STS3:STT3"/>
    <mergeCell ref="STU3:STV3"/>
    <mergeCell ref="STW3:STX3"/>
    <mergeCell ref="STY3:STZ3"/>
    <mergeCell ref="SUA3:SUB3"/>
    <mergeCell ref="SYS3:SYT3"/>
    <mergeCell ref="SYU3:SYV3"/>
    <mergeCell ref="SYW3:SYX3"/>
    <mergeCell ref="SYY3:SYZ3"/>
    <mergeCell ref="SZA3:SZB3"/>
    <mergeCell ref="SZC3:SZD3"/>
    <mergeCell ref="SYG3:SYH3"/>
    <mergeCell ref="SYI3:SYJ3"/>
    <mergeCell ref="SYK3:SYL3"/>
    <mergeCell ref="SYM3:SYN3"/>
    <mergeCell ref="SYO3:SYP3"/>
    <mergeCell ref="SYQ3:SYR3"/>
    <mergeCell ref="SXU3:SXV3"/>
    <mergeCell ref="SXW3:SXX3"/>
    <mergeCell ref="SXY3:SXZ3"/>
    <mergeCell ref="SYA3:SYB3"/>
    <mergeCell ref="SYC3:SYD3"/>
    <mergeCell ref="SYE3:SYF3"/>
    <mergeCell ref="SXI3:SXJ3"/>
    <mergeCell ref="SXK3:SXL3"/>
    <mergeCell ref="SXM3:SXN3"/>
    <mergeCell ref="SXO3:SXP3"/>
    <mergeCell ref="SXQ3:SXR3"/>
    <mergeCell ref="SXS3:SXT3"/>
    <mergeCell ref="SWW3:SWX3"/>
    <mergeCell ref="SWY3:SWZ3"/>
    <mergeCell ref="SXA3:SXB3"/>
    <mergeCell ref="SXC3:SXD3"/>
    <mergeCell ref="SXE3:SXF3"/>
    <mergeCell ref="SXG3:SXH3"/>
    <mergeCell ref="SWK3:SWL3"/>
    <mergeCell ref="SWM3:SWN3"/>
    <mergeCell ref="SWO3:SWP3"/>
    <mergeCell ref="SWQ3:SWR3"/>
    <mergeCell ref="SWS3:SWT3"/>
    <mergeCell ref="SWU3:SWV3"/>
    <mergeCell ref="TBM3:TBN3"/>
    <mergeCell ref="TBO3:TBP3"/>
    <mergeCell ref="TBQ3:TBR3"/>
    <mergeCell ref="TBS3:TBT3"/>
    <mergeCell ref="TBU3:TBV3"/>
    <mergeCell ref="TBW3:TBX3"/>
    <mergeCell ref="TBA3:TBB3"/>
    <mergeCell ref="TBC3:TBD3"/>
    <mergeCell ref="TBE3:TBF3"/>
    <mergeCell ref="TBG3:TBH3"/>
    <mergeCell ref="TBI3:TBJ3"/>
    <mergeCell ref="TBK3:TBL3"/>
    <mergeCell ref="TAO3:TAP3"/>
    <mergeCell ref="TAQ3:TAR3"/>
    <mergeCell ref="TAS3:TAT3"/>
    <mergeCell ref="TAU3:TAV3"/>
    <mergeCell ref="TAW3:TAX3"/>
    <mergeCell ref="TAY3:TAZ3"/>
    <mergeCell ref="TAC3:TAD3"/>
    <mergeCell ref="TAE3:TAF3"/>
    <mergeCell ref="TAG3:TAH3"/>
    <mergeCell ref="TAI3:TAJ3"/>
    <mergeCell ref="TAK3:TAL3"/>
    <mergeCell ref="TAM3:TAN3"/>
    <mergeCell ref="SZQ3:SZR3"/>
    <mergeCell ref="SZS3:SZT3"/>
    <mergeCell ref="SZU3:SZV3"/>
    <mergeCell ref="SZW3:SZX3"/>
    <mergeCell ref="SZY3:SZZ3"/>
    <mergeCell ref="TAA3:TAB3"/>
    <mergeCell ref="SZE3:SZF3"/>
    <mergeCell ref="SZG3:SZH3"/>
    <mergeCell ref="SZI3:SZJ3"/>
    <mergeCell ref="SZK3:SZL3"/>
    <mergeCell ref="SZM3:SZN3"/>
    <mergeCell ref="SZO3:SZP3"/>
    <mergeCell ref="TEG3:TEH3"/>
    <mergeCell ref="TEI3:TEJ3"/>
    <mergeCell ref="TEK3:TEL3"/>
    <mergeCell ref="TEM3:TEN3"/>
    <mergeCell ref="TEO3:TEP3"/>
    <mergeCell ref="TEQ3:TER3"/>
    <mergeCell ref="TDU3:TDV3"/>
    <mergeCell ref="TDW3:TDX3"/>
    <mergeCell ref="TDY3:TDZ3"/>
    <mergeCell ref="TEA3:TEB3"/>
    <mergeCell ref="TEC3:TED3"/>
    <mergeCell ref="TEE3:TEF3"/>
    <mergeCell ref="TDI3:TDJ3"/>
    <mergeCell ref="TDK3:TDL3"/>
    <mergeCell ref="TDM3:TDN3"/>
    <mergeCell ref="TDO3:TDP3"/>
    <mergeCell ref="TDQ3:TDR3"/>
    <mergeCell ref="TDS3:TDT3"/>
    <mergeCell ref="TCW3:TCX3"/>
    <mergeCell ref="TCY3:TCZ3"/>
    <mergeCell ref="TDA3:TDB3"/>
    <mergeCell ref="TDC3:TDD3"/>
    <mergeCell ref="TDE3:TDF3"/>
    <mergeCell ref="TDG3:TDH3"/>
    <mergeCell ref="TCK3:TCL3"/>
    <mergeCell ref="TCM3:TCN3"/>
    <mergeCell ref="TCO3:TCP3"/>
    <mergeCell ref="TCQ3:TCR3"/>
    <mergeCell ref="TCS3:TCT3"/>
    <mergeCell ref="TCU3:TCV3"/>
    <mergeCell ref="TBY3:TBZ3"/>
    <mergeCell ref="TCA3:TCB3"/>
    <mergeCell ref="TCC3:TCD3"/>
    <mergeCell ref="TCE3:TCF3"/>
    <mergeCell ref="TCG3:TCH3"/>
    <mergeCell ref="TCI3:TCJ3"/>
    <mergeCell ref="THA3:THB3"/>
    <mergeCell ref="THC3:THD3"/>
    <mergeCell ref="THE3:THF3"/>
    <mergeCell ref="THG3:THH3"/>
    <mergeCell ref="THI3:THJ3"/>
    <mergeCell ref="THK3:THL3"/>
    <mergeCell ref="TGO3:TGP3"/>
    <mergeCell ref="TGQ3:TGR3"/>
    <mergeCell ref="TGS3:TGT3"/>
    <mergeCell ref="TGU3:TGV3"/>
    <mergeCell ref="TGW3:TGX3"/>
    <mergeCell ref="TGY3:TGZ3"/>
    <mergeCell ref="TGC3:TGD3"/>
    <mergeCell ref="TGE3:TGF3"/>
    <mergeCell ref="TGG3:TGH3"/>
    <mergeCell ref="TGI3:TGJ3"/>
    <mergeCell ref="TGK3:TGL3"/>
    <mergeCell ref="TGM3:TGN3"/>
    <mergeCell ref="TFQ3:TFR3"/>
    <mergeCell ref="TFS3:TFT3"/>
    <mergeCell ref="TFU3:TFV3"/>
    <mergeCell ref="TFW3:TFX3"/>
    <mergeCell ref="TFY3:TFZ3"/>
    <mergeCell ref="TGA3:TGB3"/>
    <mergeCell ref="TFE3:TFF3"/>
    <mergeCell ref="TFG3:TFH3"/>
    <mergeCell ref="TFI3:TFJ3"/>
    <mergeCell ref="TFK3:TFL3"/>
    <mergeCell ref="TFM3:TFN3"/>
    <mergeCell ref="TFO3:TFP3"/>
    <mergeCell ref="TES3:TET3"/>
    <mergeCell ref="TEU3:TEV3"/>
    <mergeCell ref="TEW3:TEX3"/>
    <mergeCell ref="TEY3:TEZ3"/>
    <mergeCell ref="TFA3:TFB3"/>
    <mergeCell ref="TFC3:TFD3"/>
    <mergeCell ref="TJU3:TJV3"/>
    <mergeCell ref="TJW3:TJX3"/>
    <mergeCell ref="TJY3:TJZ3"/>
    <mergeCell ref="TKA3:TKB3"/>
    <mergeCell ref="TKC3:TKD3"/>
    <mergeCell ref="TKE3:TKF3"/>
    <mergeCell ref="TJI3:TJJ3"/>
    <mergeCell ref="TJK3:TJL3"/>
    <mergeCell ref="TJM3:TJN3"/>
    <mergeCell ref="TJO3:TJP3"/>
    <mergeCell ref="TJQ3:TJR3"/>
    <mergeCell ref="TJS3:TJT3"/>
    <mergeCell ref="TIW3:TIX3"/>
    <mergeCell ref="TIY3:TIZ3"/>
    <mergeCell ref="TJA3:TJB3"/>
    <mergeCell ref="TJC3:TJD3"/>
    <mergeCell ref="TJE3:TJF3"/>
    <mergeCell ref="TJG3:TJH3"/>
    <mergeCell ref="TIK3:TIL3"/>
    <mergeCell ref="TIM3:TIN3"/>
    <mergeCell ref="TIO3:TIP3"/>
    <mergeCell ref="TIQ3:TIR3"/>
    <mergeCell ref="TIS3:TIT3"/>
    <mergeCell ref="TIU3:TIV3"/>
    <mergeCell ref="THY3:THZ3"/>
    <mergeCell ref="TIA3:TIB3"/>
    <mergeCell ref="TIC3:TID3"/>
    <mergeCell ref="TIE3:TIF3"/>
    <mergeCell ref="TIG3:TIH3"/>
    <mergeCell ref="TII3:TIJ3"/>
    <mergeCell ref="THM3:THN3"/>
    <mergeCell ref="THO3:THP3"/>
    <mergeCell ref="THQ3:THR3"/>
    <mergeCell ref="THS3:THT3"/>
    <mergeCell ref="THU3:THV3"/>
    <mergeCell ref="THW3:THX3"/>
    <mergeCell ref="TMO3:TMP3"/>
    <mergeCell ref="TMQ3:TMR3"/>
    <mergeCell ref="TMS3:TMT3"/>
    <mergeCell ref="TMU3:TMV3"/>
    <mergeCell ref="TMW3:TMX3"/>
    <mergeCell ref="TMY3:TMZ3"/>
    <mergeCell ref="TMC3:TMD3"/>
    <mergeCell ref="TME3:TMF3"/>
    <mergeCell ref="TMG3:TMH3"/>
    <mergeCell ref="TMI3:TMJ3"/>
    <mergeCell ref="TMK3:TML3"/>
    <mergeCell ref="TMM3:TMN3"/>
    <mergeCell ref="TLQ3:TLR3"/>
    <mergeCell ref="TLS3:TLT3"/>
    <mergeCell ref="TLU3:TLV3"/>
    <mergeCell ref="TLW3:TLX3"/>
    <mergeCell ref="TLY3:TLZ3"/>
    <mergeCell ref="TMA3:TMB3"/>
    <mergeCell ref="TLE3:TLF3"/>
    <mergeCell ref="TLG3:TLH3"/>
    <mergeCell ref="TLI3:TLJ3"/>
    <mergeCell ref="TLK3:TLL3"/>
    <mergeCell ref="TLM3:TLN3"/>
    <mergeCell ref="TLO3:TLP3"/>
    <mergeCell ref="TKS3:TKT3"/>
    <mergeCell ref="TKU3:TKV3"/>
    <mergeCell ref="TKW3:TKX3"/>
    <mergeCell ref="TKY3:TKZ3"/>
    <mergeCell ref="TLA3:TLB3"/>
    <mergeCell ref="TLC3:TLD3"/>
    <mergeCell ref="TKG3:TKH3"/>
    <mergeCell ref="TKI3:TKJ3"/>
    <mergeCell ref="TKK3:TKL3"/>
    <mergeCell ref="TKM3:TKN3"/>
    <mergeCell ref="TKO3:TKP3"/>
    <mergeCell ref="TKQ3:TKR3"/>
    <mergeCell ref="TPI3:TPJ3"/>
    <mergeCell ref="TPK3:TPL3"/>
    <mergeCell ref="TPM3:TPN3"/>
    <mergeCell ref="TPO3:TPP3"/>
    <mergeCell ref="TPQ3:TPR3"/>
    <mergeCell ref="TPS3:TPT3"/>
    <mergeCell ref="TOW3:TOX3"/>
    <mergeCell ref="TOY3:TOZ3"/>
    <mergeCell ref="TPA3:TPB3"/>
    <mergeCell ref="TPC3:TPD3"/>
    <mergeCell ref="TPE3:TPF3"/>
    <mergeCell ref="TPG3:TPH3"/>
    <mergeCell ref="TOK3:TOL3"/>
    <mergeCell ref="TOM3:TON3"/>
    <mergeCell ref="TOO3:TOP3"/>
    <mergeCell ref="TOQ3:TOR3"/>
    <mergeCell ref="TOS3:TOT3"/>
    <mergeCell ref="TOU3:TOV3"/>
    <mergeCell ref="TNY3:TNZ3"/>
    <mergeCell ref="TOA3:TOB3"/>
    <mergeCell ref="TOC3:TOD3"/>
    <mergeCell ref="TOE3:TOF3"/>
    <mergeCell ref="TOG3:TOH3"/>
    <mergeCell ref="TOI3:TOJ3"/>
    <mergeCell ref="TNM3:TNN3"/>
    <mergeCell ref="TNO3:TNP3"/>
    <mergeCell ref="TNQ3:TNR3"/>
    <mergeCell ref="TNS3:TNT3"/>
    <mergeCell ref="TNU3:TNV3"/>
    <mergeCell ref="TNW3:TNX3"/>
    <mergeCell ref="TNA3:TNB3"/>
    <mergeCell ref="TNC3:TND3"/>
    <mergeCell ref="TNE3:TNF3"/>
    <mergeCell ref="TNG3:TNH3"/>
    <mergeCell ref="TNI3:TNJ3"/>
    <mergeCell ref="TNK3:TNL3"/>
    <mergeCell ref="TSC3:TSD3"/>
    <mergeCell ref="TSE3:TSF3"/>
    <mergeCell ref="TSG3:TSH3"/>
    <mergeCell ref="TSI3:TSJ3"/>
    <mergeCell ref="TSK3:TSL3"/>
    <mergeCell ref="TSM3:TSN3"/>
    <mergeCell ref="TRQ3:TRR3"/>
    <mergeCell ref="TRS3:TRT3"/>
    <mergeCell ref="TRU3:TRV3"/>
    <mergeCell ref="TRW3:TRX3"/>
    <mergeCell ref="TRY3:TRZ3"/>
    <mergeCell ref="TSA3:TSB3"/>
    <mergeCell ref="TRE3:TRF3"/>
    <mergeCell ref="TRG3:TRH3"/>
    <mergeCell ref="TRI3:TRJ3"/>
    <mergeCell ref="TRK3:TRL3"/>
    <mergeCell ref="TRM3:TRN3"/>
    <mergeCell ref="TRO3:TRP3"/>
    <mergeCell ref="TQS3:TQT3"/>
    <mergeCell ref="TQU3:TQV3"/>
    <mergeCell ref="TQW3:TQX3"/>
    <mergeCell ref="TQY3:TQZ3"/>
    <mergeCell ref="TRA3:TRB3"/>
    <mergeCell ref="TRC3:TRD3"/>
    <mergeCell ref="TQG3:TQH3"/>
    <mergeCell ref="TQI3:TQJ3"/>
    <mergeCell ref="TQK3:TQL3"/>
    <mergeCell ref="TQM3:TQN3"/>
    <mergeCell ref="TQO3:TQP3"/>
    <mergeCell ref="TQQ3:TQR3"/>
    <mergeCell ref="TPU3:TPV3"/>
    <mergeCell ref="TPW3:TPX3"/>
    <mergeCell ref="TPY3:TPZ3"/>
    <mergeCell ref="TQA3:TQB3"/>
    <mergeCell ref="TQC3:TQD3"/>
    <mergeCell ref="TQE3:TQF3"/>
    <mergeCell ref="TUW3:TUX3"/>
    <mergeCell ref="TUY3:TUZ3"/>
    <mergeCell ref="TVA3:TVB3"/>
    <mergeCell ref="TVC3:TVD3"/>
    <mergeCell ref="TVE3:TVF3"/>
    <mergeCell ref="TVG3:TVH3"/>
    <mergeCell ref="TUK3:TUL3"/>
    <mergeCell ref="TUM3:TUN3"/>
    <mergeCell ref="TUO3:TUP3"/>
    <mergeCell ref="TUQ3:TUR3"/>
    <mergeCell ref="TUS3:TUT3"/>
    <mergeCell ref="TUU3:TUV3"/>
    <mergeCell ref="TTY3:TTZ3"/>
    <mergeCell ref="TUA3:TUB3"/>
    <mergeCell ref="TUC3:TUD3"/>
    <mergeCell ref="TUE3:TUF3"/>
    <mergeCell ref="TUG3:TUH3"/>
    <mergeCell ref="TUI3:TUJ3"/>
    <mergeCell ref="TTM3:TTN3"/>
    <mergeCell ref="TTO3:TTP3"/>
    <mergeCell ref="TTQ3:TTR3"/>
    <mergeCell ref="TTS3:TTT3"/>
    <mergeCell ref="TTU3:TTV3"/>
    <mergeCell ref="TTW3:TTX3"/>
    <mergeCell ref="TTA3:TTB3"/>
    <mergeCell ref="TTC3:TTD3"/>
    <mergeCell ref="TTE3:TTF3"/>
    <mergeCell ref="TTG3:TTH3"/>
    <mergeCell ref="TTI3:TTJ3"/>
    <mergeCell ref="TTK3:TTL3"/>
    <mergeCell ref="TSO3:TSP3"/>
    <mergeCell ref="TSQ3:TSR3"/>
    <mergeCell ref="TSS3:TST3"/>
    <mergeCell ref="TSU3:TSV3"/>
    <mergeCell ref="TSW3:TSX3"/>
    <mergeCell ref="TSY3:TSZ3"/>
    <mergeCell ref="TXQ3:TXR3"/>
    <mergeCell ref="TXS3:TXT3"/>
    <mergeCell ref="TXU3:TXV3"/>
    <mergeCell ref="TXW3:TXX3"/>
    <mergeCell ref="TXY3:TXZ3"/>
    <mergeCell ref="TYA3:TYB3"/>
    <mergeCell ref="TXE3:TXF3"/>
    <mergeCell ref="TXG3:TXH3"/>
    <mergeCell ref="TXI3:TXJ3"/>
    <mergeCell ref="TXK3:TXL3"/>
    <mergeCell ref="TXM3:TXN3"/>
    <mergeCell ref="TXO3:TXP3"/>
    <mergeCell ref="TWS3:TWT3"/>
    <mergeCell ref="TWU3:TWV3"/>
    <mergeCell ref="TWW3:TWX3"/>
    <mergeCell ref="TWY3:TWZ3"/>
    <mergeCell ref="TXA3:TXB3"/>
    <mergeCell ref="TXC3:TXD3"/>
    <mergeCell ref="TWG3:TWH3"/>
    <mergeCell ref="TWI3:TWJ3"/>
    <mergeCell ref="TWK3:TWL3"/>
    <mergeCell ref="TWM3:TWN3"/>
    <mergeCell ref="TWO3:TWP3"/>
    <mergeCell ref="TWQ3:TWR3"/>
    <mergeCell ref="TVU3:TVV3"/>
    <mergeCell ref="TVW3:TVX3"/>
    <mergeCell ref="TVY3:TVZ3"/>
    <mergeCell ref="TWA3:TWB3"/>
    <mergeCell ref="TWC3:TWD3"/>
    <mergeCell ref="TWE3:TWF3"/>
    <mergeCell ref="TVI3:TVJ3"/>
    <mergeCell ref="TVK3:TVL3"/>
    <mergeCell ref="TVM3:TVN3"/>
    <mergeCell ref="TVO3:TVP3"/>
    <mergeCell ref="TVQ3:TVR3"/>
    <mergeCell ref="TVS3:TVT3"/>
    <mergeCell ref="UAK3:UAL3"/>
    <mergeCell ref="UAM3:UAN3"/>
    <mergeCell ref="UAO3:UAP3"/>
    <mergeCell ref="UAQ3:UAR3"/>
    <mergeCell ref="UAS3:UAT3"/>
    <mergeCell ref="UAU3:UAV3"/>
    <mergeCell ref="TZY3:TZZ3"/>
    <mergeCell ref="UAA3:UAB3"/>
    <mergeCell ref="UAC3:UAD3"/>
    <mergeCell ref="UAE3:UAF3"/>
    <mergeCell ref="UAG3:UAH3"/>
    <mergeCell ref="UAI3:UAJ3"/>
    <mergeCell ref="TZM3:TZN3"/>
    <mergeCell ref="TZO3:TZP3"/>
    <mergeCell ref="TZQ3:TZR3"/>
    <mergeCell ref="TZS3:TZT3"/>
    <mergeCell ref="TZU3:TZV3"/>
    <mergeCell ref="TZW3:TZX3"/>
    <mergeCell ref="TZA3:TZB3"/>
    <mergeCell ref="TZC3:TZD3"/>
    <mergeCell ref="TZE3:TZF3"/>
    <mergeCell ref="TZG3:TZH3"/>
    <mergeCell ref="TZI3:TZJ3"/>
    <mergeCell ref="TZK3:TZL3"/>
    <mergeCell ref="TYO3:TYP3"/>
    <mergeCell ref="TYQ3:TYR3"/>
    <mergeCell ref="TYS3:TYT3"/>
    <mergeCell ref="TYU3:TYV3"/>
    <mergeCell ref="TYW3:TYX3"/>
    <mergeCell ref="TYY3:TYZ3"/>
    <mergeCell ref="TYC3:TYD3"/>
    <mergeCell ref="TYE3:TYF3"/>
    <mergeCell ref="TYG3:TYH3"/>
    <mergeCell ref="TYI3:TYJ3"/>
    <mergeCell ref="TYK3:TYL3"/>
    <mergeCell ref="TYM3:TYN3"/>
    <mergeCell ref="UDE3:UDF3"/>
    <mergeCell ref="UDG3:UDH3"/>
    <mergeCell ref="UDI3:UDJ3"/>
    <mergeCell ref="UDK3:UDL3"/>
    <mergeCell ref="UDM3:UDN3"/>
    <mergeCell ref="UDO3:UDP3"/>
    <mergeCell ref="UCS3:UCT3"/>
    <mergeCell ref="UCU3:UCV3"/>
    <mergeCell ref="UCW3:UCX3"/>
    <mergeCell ref="UCY3:UCZ3"/>
    <mergeCell ref="UDA3:UDB3"/>
    <mergeCell ref="UDC3:UDD3"/>
    <mergeCell ref="UCG3:UCH3"/>
    <mergeCell ref="UCI3:UCJ3"/>
    <mergeCell ref="UCK3:UCL3"/>
    <mergeCell ref="UCM3:UCN3"/>
    <mergeCell ref="UCO3:UCP3"/>
    <mergeCell ref="UCQ3:UCR3"/>
    <mergeCell ref="UBU3:UBV3"/>
    <mergeCell ref="UBW3:UBX3"/>
    <mergeCell ref="UBY3:UBZ3"/>
    <mergeCell ref="UCA3:UCB3"/>
    <mergeCell ref="UCC3:UCD3"/>
    <mergeCell ref="UCE3:UCF3"/>
    <mergeCell ref="UBI3:UBJ3"/>
    <mergeCell ref="UBK3:UBL3"/>
    <mergeCell ref="UBM3:UBN3"/>
    <mergeCell ref="UBO3:UBP3"/>
    <mergeCell ref="UBQ3:UBR3"/>
    <mergeCell ref="UBS3:UBT3"/>
    <mergeCell ref="UAW3:UAX3"/>
    <mergeCell ref="UAY3:UAZ3"/>
    <mergeCell ref="UBA3:UBB3"/>
    <mergeCell ref="UBC3:UBD3"/>
    <mergeCell ref="UBE3:UBF3"/>
    <mergeCell ref="UBG3:UBH3"/>
    <mergeCell ref="UFY3:UFZ3"/>
    <mergeCell ref="UGA3:UGB3"/>
    <mergeCell ref="UGC3:UGD3"/>
    <mergeCell ref="UGE3:UGF3"/>
    <mergeCell ref="UGG3:UGH3"/>
    <mergeCell ref="UGI3:UGJ3"/>
    <mergeCell ref="UFM3:UFN3"/>
    <mergeCell ref="UFO3:UFP3"/>
    <mergeCell ref="UFQ3:UFR3"/>
    <mergeCell ref="UFS3:UFT3"/>
    <mergeCell ref="UFU3:UFV3"/>
    <mergeCell ref="UFW3:UFX3"/>
    <mergeCell ref="UFA3:UFB3"/>
    <mergeCell ref="UFC3:UFD3"/>
    <mergeCell ref="UFE3:UFF3"/>
    <mergeCell ref="UFG3:UFH3"/>
    <mergeCell ref="UFI3:UFJ3"/>
    <mergeCell ref="UFK3:UFL3"/>
    <mergeCell ref="UEO3:UEP3"/>
    <mergeCell ref="UEQ3:UER3"/>
    <mergeCell ref="UES3:UET3"/>
    <mergeCell ref="UEU3:UEV3"/>
    <mergeCell ref="UEW3:UEX3"/>
    <mergeCell ref="UEY3:UEZ3"/>
    <mergeCell ref="UEC3:UED3"/>
    <mergeCell ref="UEE3:UEF3"/>
    <mergeCell ref="UEG3:UEH3"/>
    <mergeCell ref="UEI3:UEJ3"/>
    <mergeCell ref="UEK3:UEL3"/>
    <mergeCell ref="UEM3:UEN3"/>
    <mergeCell ref="UDQ3:UDR3"/>
    <mergeCell ref="UDS3:UDT3"/>
    <mergeCell ref="UDU3:UDV3"/>
    <mergeCell ref="UDW3:UDX3"/>
    <mergeCell ref="UDY3:UDZ3"/>
    <mergeCell ref="UEA3:UEB3"/>
    <mergeCell ref="UIS3:UIT3"/>
    <mergeCell ref="UIU3:UIV3"/>
    <mergeCell ref="UIW3:UIX3"/>
    <mergeCell ref="UIY3:UIZ3"/>
    <mergeCell ref="UJA3:UJB3"/>
    <mergeCell ref="UJC3:UJD3"/>
    <mergeCell ref="UIG3:UIH3"/>
    <mergeCell ref="UII3:UIJ3"/>
    <mergeCell ref="UIK3:UIL3"/>
    <mergeCell ref="UIM3:UIN3"/>
    <mergeCell ref="UIO3:UIP3"/>
    <mergeCell ref="UIQ3:UIR3"/>
    <mergeCell ref="UHU3:UHV3"/>
    <mergeCell ref="UHW3:UHX3"/>
    <mergeCell ref="UHY3:UHZ3"/>
    <mergeCell ref="UIA3:UIB3"/>
    <mergeCell ref="UIC3:UID3"/>
    <mergeCell ref="UIE3:UIF3"/>
    <mergeCell ref="UHI3:UHJ3"/>
    <mergeCell ref="UHK3:UHL3"/>
    <mergeCell ref="UHM3:UHN3"/>
    <mergeCell ref="UHO3:UHP3"/>
    <mergeCell ref="UHQ3:UHR3"/>
    <mergeCell ref="UHS3:UHT3"/>
    <mergeCell ref="UGW3:UGX3"/>
    <mergeCell ref="UGY3:UGZ3"/>
    <mergeCell ref="UHA3:UHB3"/>
    <mergeCell ref="UHC3:UHD3"/>
    <mergeCell ref="UHE3:UHF3"/>
    <mergeCell ref="UHG3:UHH3"/>
    <mergeCell ref="UGK3:UGL3"/>
    <mergeCell ref="UGM3:UGN3"/>
    <mergeCell ref="UGO3:UGP3"/>
    <mergeCell ref="UGQ3:UGR3"/>
    <mergeCell ref="UGS3:UGT3"/>
    <mergeCell ref="UGU3:UGV3"/>
    <mergeCell ref="ULM3:ULN3"/>
    <mergeCell ref="ULO3:ULP3"/>
    <mergeCell ref="ULQ3:ULR3"/>
    <mergeCell ref="ULS3:ULT3"/>
    <mergeCell ref="ULU3:ULV3"/>
    <mergeCell ref="ULW3:ULX3"/>
    <mergeCell ref="ULA3:ULB3"/>
    <mergeCell ref="ULC3:ULD3"/>
    <mergeCell ref="ULE3:ULF3"/>
    <mergeCell ref="ULG3:ULH3"/>
    <mergeCell ref="ULI3:ULJ3"/>
    <mergeCell ref="ULK3:ULL3"/>
    <mergeCell ref="UKO3:UKP3"/>
    <mergeCell ref="UKQ3:UKR3"/>
    <mergeCell ref="UKS3:UKT3"/>
    <mergeCell ref="UKU3:UKV3"/>
    <mergeCell ref="UKW3:UKX3"/>
    <mergeCell ref="UKY3:UKZ3"/>
    <mergeCell ref="UKC3:UKD3"/>
    <mergeCell ref="UKE3:UKF3"/>
    <mergeCell ref="UKG3:UKH3"/>
    <mergeCell ref="UKI3:UKJ3"/>
    <mergeCell ref="UKK3:UKL3"/>
    <mergeCell ref="UKM3:UKN3"/>
    <mergeCell ref="UJQ3:UJR3"/>
    <mergeCell ref="UJS3:UJT3"/>
    <mergeCell ref="UJU3:UJV3"/>
    <mergeCell ref="UJW3:UJX3"/>
    <mergeCell ref="UJY3:UJZ3"/>
    <mergeCell ref="UKA3:UKB3"/>
    <mergeCell ref="UJE3:UJF3"/>
    <mergeCell ref="UJG3:UJH3"/>
    <mergeCell ref="UJI3:UJJ3"/>
    <mergeCell ref="UJK3:UJL3"/>
    <mergeCell ref="UJM3:UJN3"/>
    <mergeCell ref="UJO3:UJP3"/>
    <mergeCell ref="UOG3:UOH3"/>
    <mergeCell ref="UOI3:UOJ3"/>
    <mergeCell ref="UOK3:UOL3"/>
    <mergeCell ref="UOM3:UON3"/>
    <mergeCell ref="UOO3:UOP3"/>
    <mergeCell ref="UOQ3:UOR3"/>
    <mergeCell ref="UNU3:UNV3"/>
    <mergeCell ref="UNW3:UNX3"/>
    <mergeCell ref="UNY3:UNZ3"/>
    <mergeCell ref="UOA3:UOB3"/>
    <mergeCell ref="UOC3:UOD3"/>
    <mergeCell ref="UOE3:UOF3"/>
    <mergeCell ref="UNI3:UNJ3"/>
    <mergeCell ref="UNK3:UNL3"/>
    <mergeCell ref="UNM3:UNN3"/>
    <mergeCell ref="UNO3:UNP3"/>
    <mergeCell ref="UNQ3:UNR3"/>
    <mergeCell ref="UNS3:UNT3"/>
    <mergeCell ref="UMW3:UMX3"/>
    <mergeCell ref="UMY3:UMZ3"/>
    <mergeCell ref="UNA3:UNB3"/>
    <mergeCell ref="UNC3:UND3"/>
    <mergeCell ref="UNE3:UNF3"/>
    <mergeCell ref="UNG3:UNH3"/>
    <mergeCell ref="UMK3:UML3"/>
    <mergeCell ref="UMM3:UMN3"/>
    <mergeCell ref="UMO3:UMP3"/>
    <mergeCell ref="UMQ3:UMR3"/>
    <mergeCell ref="UMS3:UMT3"/>
    <mergeCell ref="UMU3:UMV3"/>
    <mergeCell ref="ULY3:ULZ3"/>
    <mergeCell ref="UMA3:UMB3"/>
    <mergeCell ref="UMC3:UMD3"/>
    <mergeCell ref="UME3:UMF3"/>
    <mergeCell ref="UMG3:UMH3"/>
    <mergeCell ref="UMI3:UMJ3"/>
    <mergeCell ref="URA3:URB3"/>
    <mergeCell ref="URC3:URD3"/>
    <mergeCell ref="URE3:URF3"/>
    <mergeCell ref="URG3:URH3"/>
    <mergeCell ref="URI3:URJ3"/>
    <mergeCell ref="URK3:URL3"/>
    <mergeCell ref="UQO3:UQP3"/>
    <mergeCell ref="UQQ3:UQR3"/>
    <mergeCell ref="UQS3:UQT3"/>
    <mergeCell ref="UQU3:UQV3"/>
    <mergeCell ref="UQW3:UQX3"/>
    <mergeCell ref="UQY3:UQZ3"/>
    <mergeCell ref="UQC3:UQD3"/>
    <mergeCell ref="UQE3:UQF3"/>
    <mergeCell ref="UQG3:UQH3"/>
    <mergeCell ref="UQI3:UQJ3"/>
    <mergeCell ref="UQK3:UQL3"/>
    <mergeCell ref="UQM3:UQN3"/>
    <mergeCell ref="UPQ3:UPR3"/>
    <mergeCell ref="UPS3:UPT3"/>
    <mergeCell ref="UPU3:UPV3"/>
    <mergeCell ref="UPW3:UPX3"/>
    <mergeCell ref="UPY3:UPZ3"/>
    <mergeCell ref="UQA3:UQB3"/>
    <mergeCell ref="UPE3:UPF3"/>
    <mergeCell ref="UPG3:UPH3"/>
    <mergeCell ref="UPI3:UPJ3"/>
    <mergeCell ref="UPK3:UPL3"/>
    <mergeCell ref="UPM3:UPN3"/>
    <mergeCell ref="UPO3:UPP3"/>
    <mergeCell ref="UOS3:UOT3"/>
    <mergeCell ref="UOU3:UOV3"/>
    <mergeCell ref="UOW3:UOX3"/>
    <mergeCell ref="UOY3:UOZ3"/>
    <mergeCell ref="UPA3:UPB3"/>
    <mergeCell ref="UPC3:UPD3"/>
    <mergeCell ref="UTU3:UTV3"/>
    <mergeCell ref="UTW3:UTX3"/>
    <mergeCell ref="UTY3:UTZ3"/>
    <mergeCell ref="UUA3:UUB3"/>
    <mergeCell ref="UUC3:UUD3"/>
    <mergeCell ref="UUE3:UUF3"/>
    <mergeCell ref="UTI3:UTJ3"/>
    <mergeCell ref="UTK3:UTL3"/>
    <mergeCell ref="UTM3:UTN3"/>
    <mergeCell ref="UTO3:UTP3"/>
    <mergeCell ref="UTQ3:UTR3"/>
    <mergeCell ref="UTS3:UTT3"/>
    <mergeCell ref="USW3:USX3"/>
    <mergeCell ref="USY3:USZ3"/>
    <mergeCell ref="UTA3:UTB3"/>
    <mergeCell ref="UTC3:UTD3"/>
    <mergeCell ref="UTE3:UTF3"/>
    <mergeCell ref="UTG3:UTH3"/>
    <mergeCell ref="USK3:USL3"/>
    <mergeCell ref="USM3:USN3"/>
    <mergeCell ref="USO3:USP3"/>
    <mergeCell ref="USQ3:USR3"/>
    <mergeCell ref="USS3:UST3"/>
    <mergeCell ref="USU3:USV3"/>
    <mergeCell ref="URY3:URZ3"/>
    <mergeCell ref="USA3:USB3"/>
    <mergeCell ref="USC3:USD3"/>
    <mergeCell ref="USE3:USF3"/>
    <mergeCell ref="USG3:USH3"/>
    <mergeCell ref="USI3:USJ3"/>
    <mergeCell ref="URM3:URN3"/>
    <mergeCell ref="URO3:URP3"/>
    <mergeCell ref="URQ3:URR3"/>
    <mergeCell ref="URS3:URT3"/>
    <mergeCell ref="URU3:URV3"/>
    <mergeCell ref="URW3:URX3"/>
    <mergeCell ref="UWO3:UWP3"/>
    <mergeCell ref="UWQ3:UWR3"/>
    <mergeCell ref="UWS3:UWT3"/>
    <mergeCell ref="UWU3:UWV3"/>
    <mergeCell ref="UWW3:UWX3"/>
    <mergeCell ref="UWY3:UWZ3"/>
    <mergeCell ref="UWC3:UWD3"/>
    <mergeCell ref="UWE3:UWF3"/>
    <mergeCell ref="UWG3:UWH3"/>
    <mergeCell ref="UWI3:UWJ3"/>
    <mergeCell ref="UWK3:UWL3"/>
    <mergeCell ref="UWM3:UWN3"/>
    <mergeCell ref="UVQ3:UVR3"/>
    <mergeCell ref="UVS3:UVT3"/>
    <mergeCell ref="UVU3:UVV3"/>
    <mergeCell ref="UVW3:UVX3"/>
    <mergeCell ref="UVY3:UVZ3"/>
    <mergeCell ref="UWA3:UWB3"/>
    <mergeCell ref="UVE3:UVF3"/>
    <mergeCell ref="UVG3:UVH3"/>
    <mergeCell ref="UVI3:UVJ3"/>
    <mergeCell ref="UVK3:UVL3"/>
    <mergeCell ref="UVM3:UVN3"/>
    <mergeCell ref="UVO3:UVP3"/>
    <mergeCell ref="UUS3:UUT3"/>
    <mergeCell ref="UUU3:UUV3"/>
    <mergeCell ref="UUW3:UUX3"/>
    <mergeCell ref="UUY3:UUZ3"/>
    <mergeCell ref="UVA3:UVB3"/>
    <mergeCell ref="UVC3:UVD3"/>
    <mergeCell ref="UUG3:UUH3"/>
    <mergeCell ref="UUI3:UUJ3"/>
    <mergeCell ref="UUK3:UUL3"/>
    <mergeCell ref="UUM3:UUN3"/>
    <mergeCell ref="UUO3:UUP3"/>
    <mergeCell ref="UUQ3:UUR3"/>
    <mergeCell ref="UZI3:UZJ3"/>
    <mergeCell ref="UZK3:UZL3"/>
    <mergeCell ref="UZM3:UZN3"/>
    <mergeCell ref="UZO3:UZP3"/>
    <mergeCell ref="UZQ3:UZR3"/>
    <mergeCell ref="UZS3:UZT3"/>
    <mergeCell ref="UYW3:UYX3"/>
    <mergeCell ref="UYY3:UYZ3"/>
    <mergeCell ref="UZA3:UZB3"/>
    <mergeCell ref="UZC3:UZD3"/>
    <mergeCell ref="UZE3:UZF3"/>
    <mergeCell ref="UZG3:UZH3"/>
    <mergeCell ref="UYK3:UYL3"/>
    <mergeCell ref="UYM3:UYN3"/>
    <mergeCell ref="UYO3:UYP3"/>
    <mergeCell ref="UYQ3:UYR3"/>
    <mergeCell ref="UYS3:UYT3"/>
    <mergeCell ref="UYU3:UYV3"/>
    <mergeCell ref="UXY3:UXZ3"/>
    <mergeCell ref="UYA3:UYB3"/>
    <mergeCell ref="UYC3:UYD3"/>
    <mergeCell ref="UYE3:UYF3"/>
    <mergeCell ref="UYG3:UYH3"/>
    <mergeCell ref="UYI3:UYJ3"/>
    <mergeCell ref="UXM3:UXN3"/>
    <mergeCell ref="UXO3:UXP3"/>
    <mergeCell ref="UXQ3:UXR3"/>
    <mergeCell ref="UXS3:UXT3"/>
    <mergeCell ref="UXU3:UXV3"/>
    <mergeCell ref="UXW3:UXX3"/>
    <mergeCell ref="UXA3:UXB3"/>
    <mergeCell ref="UXC3:UXD3"/>
    <mergeCell ref="UXE3:UXF3"/>
    <mergeCell ref="UXG3:UXH3"/>
    <mergeCell ref="UXI3:UXJ3"/>
    <mergeCell ref="UXK3:UXL3"/>
    <mergeCell ref="VCC3:VCD3"/>
    <mergeCell ref="VCE3:VCF3"/>
    <mergeCell ref="VCG3:VCH3"/>
    <mergeCell ref="VCI3:VCJ3"/>
    <mergeCell ref="VCK3:VCL3"/>
    <mergeCell ref="VCM3:VCN3"/>
    <mergeCell ref="VBQ3:VBR3"/>
    <mergeCell ref="VBS3:VBT3"/>
    <mergeCell ref="VBU3:VBV3"/>
    <mergeCell ref="VBW3:VBX3"/>
    <mergeCell ref="VBY3:VBZ3"/>
    <mergeCell ref="VCA3:VCB3"/>
    <mergeCell ref="VBE3:VBF3"/>
    <mergeCell ref="VBG3:VBH3"/>
    <mergeCell ref="VBI3:VBJ3"/>
    <mergeCell ref="VBK3:VBL3"/>
    <mergeCell ref="VBM3:VBN3"/>
    <mergeCell ref="VBO3:VBP3"/>
    <mergeCell ref="VAS3:VAT3"/>
    <mergeCell ref="VAU3:VAV3"/>
    <mergeCell ref="VAW3:VAX3"/>
    <mergeCell ref="VAY3:VAZ3"/>
    <mergeCell ref="VBA3:VBB3"/>
    <mergeCell ref="VBC3:VBD3"/>
    <mergeCell ref="VAG3:VAH3"/>
    <mergeCell ref="VAI3:VAJ3"/>
    <mergeCell ref="VAK3:VAL3"/>
    <mergeCell ref="VAM3:VAN3"/>
    <mergeCell ref="VAO3:VAP3"/>
    <mergeCell ref="VAQ3:VAR3"/>
    <mergeCell ref="UZU3:UZV3"/>
    <mergeCell ref="UZW3:UZX3"/>
    <mergeCell ref="UZY3:UZZ3"/>
    <mergeCell ref="VAA3:VAB3"/>
    <mergeCell ref="VAC3:VAD3"/>
    <mergeCell ref="VAE3:VAF3"/>
    <mergeCell ref="VEW3:VEX3"/>
    <mergeCell ref="VEY3:VEZ3"/>
    <mergeCell ref="VFA3:VFB3"/>
    <mergeCell ref="VFC3:VFD3"/>
    <mergeCell ref="VFE3:VFF3"/>
    <mergeCell ref="VFG3:VFH3"/>
    <mergeCell ref="VEK3:VEL3"/>
    <mergeCell ref="VEM3:VEN3"/>
    <mergeCell ref="VEO3:VEP3"/>
    <mergeCell ref="VEQ3:VER3"/>
    <mergeCell ref="VES3:VET3"/>
    <mergeCell ref="VEU3:VEV3"/>
    <mergeCell ref="VDY3:VDZ3"/>
    <mergeCell ref="VEA3:VEB3"/>
    <mergeCell ref="VEC3:VED3"/>
    <mergeCell ref="VEE3:VEF3"/>
    <mergeCell ref="VEG3:VEH3"/>
    <mergeCell ref="VEI3:VEJ3"/>
    <mergeCell ref="VDM3:VDN3"/>
    <mergeCell ref="VDO3:VDP3"/>
    <mergeCell ref="VDQ3:VDR3"/>
    <mergeCell ref="VDS3:VDT3"/>
    <mergeCell ref="VDU3:VDV3"/>
    <mergeCell ref="VDW3:VDX3"/>
    <mergeCell ref="VDA3:VDB3"/>
    <mergeCell ref="VDC3:VDD3"/>
    <mergeCell ref="VDE3:VDF3"/>
    <mergeCell ref="VDG3:VDH3"/>
    <mergeCell ref="VDI3:VDJ3"/>
    <mergeCell ref="VDK3:VDL3"/>
    <mergeCell ref="VCO3:VCP3"/>
    <mergeCell ref="VCQ3:VCR3"/>
    <mergeCell ref="VCS3:VCT3"/>
    <mergeCell ref="VCU3:VCV3"/>
    <mergeCell ref="VCW3:VCX3"/>
    <mergeCell ref="VCY3:VCZ3"/>
    <mergeCell ref="VHQ3:VHR3"/>
    <mergeCell ref="VHS3:VHT3"/>
    <mergeCell ref="VHU3:VHV3"/>
    <mergeCell ref="VHW3:VHX3"/>
    <mergeCell ref="VHY3:VHZ3"/>
    <mergeCell ref="VIA3:VIB3"/>
    <mergeCell ref="VHE3:VHF3"/>
    <mergeCell ref="VHG3:VHH3"/>
    <mergeCell ref="VHI3:VHJ3"/>
    <mergeCell ref="VHK3:VHL3"/>
    <mergeCell ref="VHM3:VHN3"/>
    <mergeCell ref="VHO3:VHP3"/>
    <mergeCell ref="VGS3:VGT3"/>
    <mergeCell ref="VGU3:VGV3"/>
    <mergeCell ref="VGW3:VGX3"/>
    <mergeCell ref="VGY3:VGZ3"/>
    <mergeCell ref="VHA3:VHB3"/>
    <mergeCell ref="VHC3:VHD3"/>
    <mergeCell ref="VGG3:VGH3"/>
    <mergeCell ref="VGI3:VGJ3"/>
    <mergeCell ref="VGK3:VGL3"/>
    <mergeCell ref="VGM3:VGN3"/>
    <mergeCell ref="VGO3:VGP3"/>
    <mergeCell ref="VGQ3:VGR3"/>
    <mergeCell ref="VFU3:VFV3"/>
    <mergeCell ref="VFW3:VFX3"/>
    <mergeCell ref="VFY3:VFZ3"/>
    <mergeCell ref="VGA3:VGB3"/>
    <mergeCell ref="VGC3:VGD3"/>
    <mergeCell ref="VGE3:VGF3"/>
    <mergeCell ref="VFI3:VFJ3"/>
    <mergeCell ref="VFK3:VFL3"/>
    <mergeCell ref="VFM3:VFN3"/>
    <mergeCell ref="VFO3:VFP3"/>
    <mergeCell ref="VFQ3:VFR3"/>
    <mergeCell ref="VFS3:VFT3"/>
    <mergeCell ref="VKK3:VKL3"/>
    <mergeCell ref="VKM3:VKN3"/>
    <mergeCell ref="VKO3:VKP3"/>
    <mergeCell ref="VKQ3:VKR3"/>
    <mergeCell ref="VKS3:VKT3"/>
    <mergeCell ref="VKU3:VKV3"/>
    <mergeCell ref="VJY3:VJZ3"/>
    <mergeCell ref="VKA3:VKB3"/>
    <mergeCell ref="VKC3:VKD3"/>
    <mergeCell ref="VKE3:VKF3"/>
    <mergeCell ref="VKG3:VKH3"/>
    <mergeCell ref="VKI3:VKJ3"/>
    <mergeCell ref="VJM3:VJN3"/>
    <mergeCell ref="VJO3:VJP3"/>
    <mergeCell ref="VJQ3:VJR3"/>
    <mergeCell ref="VJS3:VJT3"/>
    <mergeCell ref="VJU3:VJV3"/>
    <mergeCell ref="VJW3:VJX3"/>
    <mergeCell ref="VJA3:VJB3"/>
    <mergeCell ref="VJC3:VJD3"/>
    <mergeCell ref="VJE3:VJF3"/>
    <mergeCell ref="VJG3:VJH3"/>
    <mergeCell ref="VJI3:VJJ3"/>
    <mergeCell ref="VJK3:VJL3"/>
    <mergeCell ref="VIO3:VIP3"/>
    <mergeCell ref="VIQ3:VIR3"/>
    <mergeCell ref="VIS3:VIT3"/>
    <mergeCell ref="VIU3:VIV3"/>
    <mergeCell ref="VIW3:VIX3"/>
    <mergeCell ref="VIY3:VIZ3"/>
    <mergeCell ref="VIC3:VID3"/>
    <mergeCell ref="VIE3:VIF3"/>
    <mergeCell ref="VIG3:VIH3"/>
    <mergeCell ref="VII3:VIJ3"/>
    <mergeCell ref="VIK3:VIL3"/>
    <mergeCell ref="VIM3:VIN3"/>
    <mergeCell ref="VNE3:VNF3"/>
    <mergeCell ref="VNG3:VNH3"/>
    <mergeCell ref="VNI3:VNJ3"/>
    <mergeCell ref="VNK3:VNL3"/>
    <mergeCell ref="VNM3:VNN3"/>
    <mergeCell ref="VNO3:VNP3"/>
    <mergeCell ref="VMS3:VMT3"/>
    <mergeCell ref="VMU3:VMV3"/>
    <mergeCell ref="VMW3:VMX3"/>
    <mergeCell ref="VMY3:VMZ3"/>
    <mergeCell ref="VNA3:VNB3"/>
    <mergeCell ref="VNC3:VND3"/>
    <mergeCell ref="VMG3:VMH3"/>
    <mergeCell ref="VMI3:VMJ3"/>
    <mergeCell ref="VMK3:VML3"/>
    <mergeCell ref="VMM3:VMN3"/>
    <mergeCell ref="VMO3:VMP3"/>
    <mergeCell ref="VMQ3:VMR3"/>
    <mergeCell ref="VLU3:VLV3"/>
    <mergeCell ref="VLW3:VLX3"/>
    <mergeCell ref="VLY3:VLZ3"/>
    <mergeCell ref="VMA3:VMB3"/>
    <mergeCell ref="VMC3:VMD3"/>
    <mergeCell ref="VME3:VMF3"/>
    <mergeCell ref="VLI3:VLJ3"/>
    <mergeCell ref="VLK3:VLL3"/>
    <mergeCell ref="VLM3:VLN3"/>
    <mergeCell ref="VLO3:VLP3"/>
    <mergeCell ref="VLQ3:VLR3"/>
    <mergeCell ref="VLS3:VLT3"/>
    <mergeCell ref="VKW3:VKX3"/>
    <mergeCell ref="VKY3:VKZ3"/>
    <mergeCell ref="VLA3:VLB3"/>
    <mergeCell ref="VLC3:VLD3"/>
    <mergeCell ref="VLE3:VLF3"/>
    <mergeCell ref="VLG3:VLH3"/>
    <mergeCell ref="VPY3:VPZ3"/>
    <mergeCell ref="VQA3:VQB3"/>
    <mergeCell ref="VQC3:VQD3"/>
    <mergeCell ref="VQE3:VQF3"/>
    <mergeCell ref="VQG3:VQH3"/>
    <mergeCell ref="VQI3:VQJ3"/>
    <mergeCell ref="VPM3:VPN3"/>
    <mergeCell ref="VPO3:VPP3"/>
    <mergeCell ref="VPQ3:VPR3"/>
    <mergeCell ref="VPS3:VPT3"/>
    <mergeCell ref="VPU3:VPV3"/>
    <mergeCell ref="VPW3:VPX3"/>
    <mergeCell ref="VPA3:VPB3"/>
    <mergeCell ref="VPC3:VPD3"/>
    <mergeCell ref="VPE3:VPF3"/>
    <mergeCell ref="VPG3:VPH3"/>
    <mergeCell ref="VPI3:VPJ3"/>
    <mergeCell ref="VPK3:VPL3"/>
    <mergeCell ref="VOO3:VOP3"/>
    <mergeCell ref="VOQ3:VOR3"/>
    <mergeCell ref="VOS3:VOT3"/>
    <mergeCell ref="VOU3:VOV3"/>
    <mergeCell ref="VOW3:VOX3"/>
    <mergeCell ref="VOY3:VOZ3"/>
    <mergeCell ref="VOC3:VOD3"/>
    <mergeCell ref="VOE3:VOF3"/>
    <mergeCell ref="VOG3:VOH3"/>
    <mergeCell ref="VOI3:VOJ3"/>
    <mergeCell ref="VOK3:VOL3"/>
    <mergeCell ref="VOM3:VON3"/>
    <mergeCell ref="VNQ3:VNR3"/>
    <mergeCell ref="VNS3:VNT3"/>
    <mergeCell ref="VNU3:VNV3"/>
    <mergeCell ref="VNW3:VNX3"/>
    <mergeCell ref="VNY3:VNZ3"/>
    <mergeCell ref="VOA3:VOB3"/>
    <mergeCell ref="VSS3:VST3"/>
    <mergeCell ref="VSU3:VSV3"/>
    <mergeCell ref="VSW3:VSX3"/>
    <mergeCell ref="VSY3:VSZ3"/>
    <mergeCell ref="VTA3:VTB3"/>
    <mergeCell ref="VTC3:VTD3"/>
    <mergeCell ref="VSG3:VSH3"/>
    <mergeCell ref="VSI3:VSJ3"/>
    <mergeCell ref="VSK3:VSL3"/>
    <mergeCell ref="VSM3:VSN3"/>
    <mergeCell ref="VSO3:VSP3"/>
    <mergeCell ref="VSQ3:VSR3"/>
    <mergeCell ref="VRU3:VRV3"/>
    <mergeCell ref="VRW3:VRX3"/>
    <mergeCell ref="VRY3:VRZ3"/>
    <mergeCell ref="VSA3:VSB3"/>
    <mergeCell ref="VSC3:VSD3"/>
    <mergeCell ref="VSE3:VSF3"/>
    <mergeCell ref="VRI3:VRJ3"/>
    <mergeCell ref="VRK3:VRL3"/>
    <mergeCell ref="VRM3:VRN3"/>
    <mergeCell ref="VRO3:VRP3"/>
    <mergeCell ref="VRQ3:VRR3"/>
    <mergeCell ref="VRS3:VRT3"/>
    <mergeCell ref="VQW3:VQX3"/>
    <mergeCell ref="VQY3:VQZ3"/>
    <mergeCell ref="VRA3:VRB3"/>
    <mergeCell ref="VRC3:VRD3"/>
    <mergeCell ref="VRE3:VRF3"/>
    <mergeCell ref="VRG3:VRH3"/>
    <mergeCell ref="VQK3:VQL3"/>
    <mergeCell ref="VQM3:VQN3"/>
    <mergeCell ref="VQO3:VQP3"/>
    <mergeCell ref="VQQ3:VQR3"/>
    <mergeCell ref="VQS3:VQT3"/>
    <mergeCell ref="VQU3:VQV3"/>
    <mergeCell ref="VVM3:VVN3"/>
    <mergeCell ref="VVO3:VVP3"/>
    <mergeCell ref="VVQ3:VVR3"/>
    <mergeCell ref="VVS3:VVT3"/>
    <mergeCell ref="VVU3:VVV3"/>
    <mergeCell ref="VVW3:VVX3"/>
    <mergeCell ref="VVA3:VVB3"/>
    <mergeCell ref="VVC3:VVD3"/>
    <mergeCell ref="VVE3:VVF3"/>
    <mergeCell ref="VVG3:VVH3"/>
    <mergeCell ref="VVI3:VVJ3"/>
    <mergeCell ref="VVK3:VVL3"/>
    <mergeCell ref="VUO3:VUP3"/>
    <mergeCell ref="VUQ3:VUR3"/>
    <mergeCell ref="VUS3:VUT3"/>
    <mergeCell ref="VUU3:VUV3"/>
    <mergeCell ref="VUW3:VUX3"/>
    <mergeCell ref="VUY3:VUZ3"/>
    <mergeCell ref="VUC3:VUD3"/>
    <mergeCell ref="VUE3:VUF3"/>
    <mergeCell ref="VUG3:VUH3"/>
    <mergeCell ref="VUI3:VUJ3"/>
    <mergeCell ref="VUK3:VUL3"/>
    <mergeCell ref="VUM3:VUN3"/>
    <mergeCell ref="VTQ3:VTR3"/>
    <mergeCell ref="VTS3:VTT3"/>
    <mergeCell ref="VTU3:VTV3"/>
    <mergeCell ref="VTW3:VTX3"/>
    <mergeCell ref="VTY3:VTZ3"/>
    <mergeCell ref="VUA3:VUB3"/>
    <mergeCell ref="VTE3:VTF3"/>
    <mergeCell ref="VTG3:VTH3"/>
    <mergeCell ref="VTI3:VTJ3"/>
    <mergeCell ref="VTK3:VTL3"/>
    <mergeCell ref="VTM3:VTN3"/>
    <mergeCell ref="VTO3:VTP3"/>
    <mergeCell ref="VYG3:VYH3"/>
    <mergeCell ref="VYI3:VYJ3"/>
    <mergeCell ref="VYK3:VYL3"/>
    <mergeCell ref="VYM3:VYN3"/>
    <mergeCell ref="VYO3:VYP3"/>
    <mergeCell ref="VYQ3:VYR3"/>
    <mergeCell ref="VXU3:VXV3"/>
    <mergeCell ref="VXW3:VXX3"/>
    <mergeCell ref="VXY3:VXZ3"/>
    <mergeCell ref="VYA3:VYB3"/>
    <mergeCell ref="VYC3:VYD3"/>
    <mergeCell ref="VYE3:VYF3"/>
    <mergeCell ref="VXI3:VXJ3"/>
    <mergeCell ref="VXK3:VXL3"/>
    <mergeCell ref="VXM3:VXN3"/>
    <mergeCell ref="VXO3:VXP3"/>
    <mergeCell ref="VXQ3:VXR3"/>
    <mergeCell ref="VXS3:VXT3"/>
    <mergeCell ref="VWW3:VWX3"/>
    <mergeCell ref="VWY3:VWZ3"/>
    <mergeCell ref="VXA3:VXB3"/>
    <mergeCell ref="VXC3:VXD3"/>
    <mergeCell ref="VXE3:VXF3"/>
    <mergeCell ref="VXG3:VXH3"/>
    <mergeCell ref="VWK3:VWL3"/>
    <mergeCell ref="VWM3:VWN3"/>
    <mergeCell ref="VWO3:VWP3"/>
    <mergeCell ref="VWQ3:VWR3"/>
    <mergeCell ref="VWS3:VWT3"/>
    <mergeCell ref="VWU3:VWV3"/>
    <mergeCell ref="VVY3:VVZ3"/>
    <mergeCell ref="VWA3:VWB3"/>
    <mergeCell ref="VWC3:VWD3"/>
    <mergeCell ref="VWE3:VWF3"/>
    <mergeCell ref="VWG3:VWH3"/>
    <mergeCell ref="VWI3:VWJ3"/>
    <mergeCell ref="WBA3:WBB3"/>
    <mergeCell ref="WBC3:WBD3"/>
    <mergeCell ref="WBE3:WBF3"/>
    <mergeCell ref="WBG3:WBH3"/>
    <mergeCell ref="WBI3:WBJ3"/>
    <mergeCell ref="WBK3:WBL3"/>
    <mergeCell ref="WAO3:WAP3"/>
    <mergeCell ref="WAQ3:WAR3"/>
    <mergeCell ref="WAS3:WAT3"/>
    <mergeCell ref="WAU3:WAV3"/>
    <mergeCell ref="WAW3:WAX3"/>
    <mergeCell ref="WAY3:WAZ3"/>
    <mergeCell ref="WAC3:WAD3"/>
    <mergeCell ref="WAE3:WAF3"/>
    <mergeCell ref="WAG3:WAH3"/>
    <mergeCell ref="WAI3:WAJ3"/>
    <mergeCell ref="WAK3:WAL3"/>
    <mergeCell ref="WAM3:WAN3"/>
    <mergeCell ref="VZQ3:VZR3"/>
    <mergeCell ref="VZS3:VZT3"/>
    <mergeCell ref="VZU3:VZV3"/>
    <mergeCell ref="VZW3:VZX3"/>
    <mergeCell ref="VZY3:VZZ3"/>
    <mergeCell ref="WAA3:WAB3"/>
    <mergeCell ref="VZE3:VZF3"/>
    <mergeCell ref="VZG3:VZH3"/>
    <mergeCell ref="VZI3:VZJ3"/>
    <mergeCell ref="VZK3:VZL3"/>
    <mergeCell ref="VZM3:VZN3"/>
    <mergeCell ref="VZO3:VZP3"/>
    <mergeCell ref="VYS3:VYT3"/>
    <mergeCell ref="VYU3:VYV3"/>
    <mergeCell ref="VYW3:VYX3"/>
    <mergeCell ref="VYY3:VYZ3"/>
    <mergeCell ref="VZA3:VZB3"/>
    <mergeCell ref="VZC3:VZD3"/>
    <mergeCell ref="WDU3:WDV3"/>
    <mergeCell ref="WDW3:WDX3"/>
    <mergeCell ref="WDY3:WDZ3"/>
    <mergeCell ref="WEA3:WEB3"/>
    <mergeCell ref="WEC3:WED3"/>
    <mergeCell ref="WEE3:WEF3"/>
    <mergeCell ref="WDI3:WDJ3"/>
    <mergeCell ref="WDK3:WDL3"/>
    <mergeCell ref="WDM3:WDN3"/>
    <mergeCell ref="WDO3:WDP3"/>
    <mergeCell ref="WDQ3:WDR3"/>
    <mergeCell ref="WDS3:WDT3"/>
    <mergeCell ref="WCW3:WCX3"/>
    <mergeCell ref="WCY3:WCZ3"/>
    <mergeCell ref="WDA3:WDB3"/>
    <mergeCell ref="WDC3:WDD3"/>
    <mergeCell ref="WDE3:WDF3"/>
    <mergeCell ref="WDG3:WDH3"/>
    <mergeCell ref="WCK3:WCL3"/>
    <mergeCell ref="WCM3:WCN3"/>
    <mergeCell ref="WCO3:WCP3"/>
    <mergeCell ref="WCQ3:WCR3"/>
    <mergeCell ref="WCS3:WCT3"/>
    <mergeCell ref="WCU3:WCV3"/>
    <mergeCell ref="WBY3:WBZ3"/>
    <mergeCell ref="WCA3:WCB3"/>
    <mergeCell ref="WCC3:WCD3"/>
    <mergeCell ref="WCE3:WCF3"/>
    <mergeCell ref="WCG3:WCH3"/>
    <mergeCell ref="WCI3:WCJ3"/>
    <mergeCell ref="WBM3:WBN3"/>
    <mergeCell ref="WBO3:WBP3"/>
    <mergeCell ref="WBQ3:WBR3"/>
    <mergeCell ref="WBS3:WBT3"/>
    <mergeCell ref="WBU3:WBV3"/>
    <mergeCell ref="WBW3:WBX3"/>
    <mergeCell ref="WGO3:WGP3"/>
    <mergeCell ref="WGQ3:WGR3"/>
    <mergeCell ref="WGS3:WGT3"/>
    <mergeCell ref="WGU3:WGV3"/>
    <mergeCell ref="WGW3:WGX3"/>
    <mergeCell ref="WGY3:WGZ3"/>
    <mergeCell ref="WGC3:WGD3"/>
    <mergeCell ref="WGE3:WGF3"/>
    <mergeCell ref="WGG3:WGH3"/>
    <mergeCell ref="WGI3:WGJ3"/>
    <mergeCell ref="WGK3:WGL3"/>
    <mergeCell ref="WGM3:WGN3"/>
    <mergeCell ref="WFQ3:WFR3"/>
    <mergeCell ref="WFS3:WFT3"/>
    <mergeCell ref="WFU3:WFV3"/>
    <mergeCell ref="WFW3:WFX3"/>
    <mergeCell ref="WFY3:WFZ3"/>
    <mergeCell ref="WGA3:WGB3"/>
    <mergeCell ref="WFE3:WFF3"/>
    <mergeCell ref="WFG3:WFH3"/>
    <mergeCell ref="WFI3:WFJ3"/>
    <mergeCell ref="WFK3:WFL3"/>
    <mergeCell ref="WFM3:WFN3"/>
    <mergeCell ref="WFO3:WFP3"/>
    <mergeCell ref="WES3:WET3"/>
    <mergeCell ref="WEU3:WEV3"/>
    <mergeCell ref="WEW3:WEX3"/>
    <mergeCell ref="WEY3:WEZ3"/>
    <mergeCell ref="WFA3:WFB3"/>
    <mergeCell ref="WFC3:WFD3"/>
    <mergeCell ref="WEG3:WEH3"/>
    <mergeCell ref="WEI3:WEJ3"/>
    <mergeCell ref="WEK3:WEL3"/>
    <mergeCell ref="WEM3:WEN3"/>
    <mergeCell ref="WEO3:WEP3"/>
    <mergeCell ref="WEQ3:WER3"/>
    <mergeCell ref="WJI3:WJJ3"/>
    <mergeCell ref="WJK3:WJL3"/>
    <mergeCell ref="WJM3:WJN3"/>
    <mergeCell ref="WJO3:WJP3"/>
    <mergeCell ref="WJQ3:WJR3"/>
    <mergeCell ref="WJS3:WJT3"/>
    <mergeCell ref="WIW3:WIX3"/>
    <mergeCell ref="WIY3:WIZ3"/>
    <mergeCell ref="WJA3:WJB3"/>
    <mergeCell ref="WJC3:WJD3"/>
    <mergeCell ref="WJE3:WJF3"/>
    <mergeCell ref="WJG3:WJH3"/>
    <mergeCell ref="WIK3:WIL3"/>
    <mergeCell ref="WIM3:WIN3"/>
    <mergeCell ref="WIO3:WIP3"/>
    <mergeCell ref="WIQ3:WIR3"/>
    <mergeCell ref="WIS3:WIT3"/>
    <mergeCell ref="WIU3:WIV3"/>
    <mergeCell ref="WHY3:WHZ3"/>
    <mergeCell ref="WIA3:WIB3"/>
    <mergeCell ref="WIC3:WID3"/>
    <mergeCell ref="WIE3:WIF3"/>
    <mergeCell ref="WIG3:WIH3"/>
    <mergeCell ref="WII3:WIJ3"/>
    <mergeCell ref="WHM3:WHN3"/>
    <mergeCell ref="WHO3:WHP3"/>
    <mergeCell ref="WHQ3:WHR3"/>
    <mergeCell ref="WHS3:WHT3"/>
    <mergeCell ref="WHU3:WHV3"/>
    <mergeCell ref="WHW3:WHX3"/>
    <mergeCell ref="WHA3:WHB3"/>
    <mergeCell ref="WHC3:WHD3"/>
    <mergeCell ref="WHE3:WHF3"/>
    <mergeCell ref="WHG3:WHH3"/>
    <mergeCell ref="WHI3:WHJ3"/>
    <mergeCell ref="WHK3:WHL3"/>
    <mergeCell ref="WMC3:WMD3"/>
    <mergeCell ref="WME3:WMF3"/>
    <mergeCell ref="WMG3:WMH3"/>
    <mergeCell ref="WMI3:WMJ3"/>
    <mergeCell ref="WMK3:WML3"/>
    <mergeCell ref="WMM3:WMN3"/>
    <mergeCell ref="WLQ3:WLR3"/>
    <mergeCell ref="WLS3:WLT3"/>
    <mergeCell ref="WLU3:WLV3"/>
    <mergeCell ref="WLW3:WLX3"/>
    <mergeCell ref="WLY3:WLZ3"/>
    <mergeCell ref="WMA3:WMB3"/>
    <mergeCell ref="WLE3:WLF3"/>
    <mergeCell ref="WLG3:WLH3"/>
    <mergeCell ref="WLI3:WLJ3"/>
    <mergeCell ref="WLK3:WLL3"/>
    <mergeCell ref="WLM3:WLN3"/>
    <mergeCell ref="WLO3:WLP3"/>
    <mergeCell ref="WKS3:WKT3"/>
    <mergeCell ref="WKU3:WKV3"/>
    <mergeCell ref="WKW3:WKX3"/>
    <mergeCell ref="WKY3:WKZ3"/>
    <mergeCell ref="WLA3:WLB3"/>
    <mergeCell ref="WLC3:WLD3"/>
    <mergeCell ref="WKG3:WKH3"/>
    <mergeCell ref="WKI3:WKJ3"/>
    <mergeCell ref="WKK3:WKL3"/>
    <mergeCell ref="WKM3:WKN3"/>
    <mergeCell ref="WKO3:WKP3"/>
    <mergeCell ref="WKQ3:WKR3"/>
    <mergeCell ref="WJU3:WJV3"/>
    <mergeCell ref="WJW3:WJX3"/>
    <mergeCell ref="WJY3:WJZ3"/>
    <mergeCell ref="WKA3:WKB3"/>
    <mergeCell ref="WKC3:WKD3"/>
    <mergeCell ref="WKE3:WKF3"/>
    <mergeCell ref="WOW3:WOX3"/>
    <mergeCell ref="WOY3:WOZ3"/>
    <mergeCell ref="WPA3:WPB3"/>
    <mergeCell ref="WPC3:WPD3"/>
    <mergeCell ref="WPE3:WPF3"/>
    <mergeCell ref="WPG3:WPH3"/>
    <mergeCell ref="WOK3:WOL3"/>
    <mergeCell ref="WOM3:WON3"/>
    <mergeCell ref="WOO3:WOP3"/>
    <mergeCell ref="WOQ3:WOR3"/>
    <mergeCell ref="WOS3:WOT3"/>
    <mergeCell ref="WOU3:WOV3"/>
    <mergeCell ref="WNY3:WNZ3"/>
    <mergeCell ref="WOA3:WOB3"/>
    <mergeCell ref="WOC3:WOD3"/>
    <mergeCell ref="WOE3:WOF3"/>
    <mergeCell ref="WOG3:WOH3"/>
    <mergeCell ref="WOI3:WOJ3"/>
    <mergeCell ref="WNM3:WNN3"/>
    <mergeCell ref="WNO3:WNP3"/>
    <mergeCell ref="WNQ3:WNR3"/>
    <mergeCell ref="WNS3:WNT3"/>
    <mergeCell ref="WNU3:WNV3"/>
    <mergeCell ref="WNW3:WNX3"/>
    <mergeCell ref="WNA3:WNB3"/>
    <mergeCell ref="WNC3:WND3"/>
    <mergeCell ref="WNE3:WNF3"/>
    <mergeCell ref="WNG3:WNH3"/>
    <mergeCell ref="WNI3:WNJ3"/>
    <mergeCell ref="WNK3:WNL3"/>
    <mergeCell ref="WMO3:WMP3"/>
    <mergeCell ref="WMQ3:WMR3"/>
    <mergeCell ref="WMS3:WMT3"/>
    <mergeCell ref="WMU3:WMV3"/>
    <mergeCell ref="WMW3:WMX3"/>
    <mergeCell ref="WMY3:WMZ3"/>
    <mergeCell ref="WRQ3:WRR3"/>
    <mergeCell ref="WRS3:WRT3"/>
    <mergeCell ref="WRU3:WRV3"/>
    <mergeCell ref="WRW3:WRX3"/>
    <mergeCell ref="WRY3:WRZ3"/>
    <mergeCell ref="WSA3:WSB3"/>
    <mergeCell ref="WRE3:WRF3"/>
    <mergeCell ref="WRG3:WRH3"/>
    <mergeCell ref="WRI3:WRJ3"/>
    <mergeCell ref="WRK3:WRL3"/>
    <mergeCell ref="WRM3:WRN3"/>
    <mergeCell ref="WRO3:WRP3"/>
    <mergeCell ref="WQS3:WQT3"/>
    <mergeCell ref="WQU3:WQV3"/>
    <mergeCell ref="WQW3:WQX3"/>
    <mergeCell ref="WQY3:WQZ3"/>
    <mergeCell ref="WRA3:WRB3"/>
    <mergeCell ref="WRC3:WRD3"/>
    <mergeCell ref="WQG3:WQH3"/>
    <mergeCell ref="WQI3:WQJ3"/>
    <mergeCell ref="WQK3:WQL3"/>
    <mergeCell ref="WQM3:WQN3"/>
    <mergeCell ref="WQO3:WQP3"/>
    <mergeCell ref="WQQ3:WQR3"/>
    <mergeCell ref="WPU3:WPV3"/>
    <mergeCell ref="WPW3:WPX3"/>
    <mergeCell ref="WPY3:WPZ3"/>
    <mergeCell ref="WQA3:WQB3"/>
    <mergeCell ref="WQC3:WQD3"/>
    <mergeCell ref="WQE3:WQF3"/>
    <mergeCell ref="WPI3:WPJ3"/>
    <mergeCell ref="WPK3:WPL3"/>
    <mergeCell ref="WPM3:WPN3"/>
    <mergeCell ref="WPO3:WPP3"/>
    <mergeCell ref="WPQ3:WPR3"/>
    <mergeCell ref="WPS3:WPT3"/>
    <mergeCell ref="WUK3:WUL3"/>
    <mergeCell ref="WUM3:WUN3"/>
    <mergeCell ref="WUO3:WUP3"/>
    <mergeCell ref="WUQ3:WUR3"/>
    <mergeCell ref="WUS3:WUT3"/>
    <mergeCell ref="WUU3:WUV3"/>
    <mergeCell ref="WTY3:WTZ3"/>
    <mergeCell ref="WUA3:WUB3"/>
    <mergeCell ref="WUC3:WUD3"/>
    <mergeCell ref="WUE3:WUF3"/>
    <mergeCell ref="WUG3:WUH3"/>
    <mergeCell ref="WUI3:WUJ3"/>
    <mergeCell ref="WTM3:WTN3"/>
    <mergeCell ref="WTO3:WTP3"/>
    <mergeCell ref="WTQ3:WTR3"/>
    <mergeCell ref="WTS3:WTT3"/>
    <mergeCell ref="WTU3:WTV3"/>
    <mergeCell ref="WTW3:WTX3"/>
    <mergeCell ref="WTA3:WTB3"/>
    <mergeCell ref="WTC3:WTD3"/>
    <mergeCell ref="WTE3:WTF3"/>
    <mergeCell ref="WTG3:WTH3"/>
    <mergeCell ref="WTI3:WTJ3"/>
    <mergeCell ref="WTK3:WTL3"/>
    <mergeCell ref="WSO3:WSP3"/>
    <mergeCell ref="WSQ3:WSR3"/>
    <mergeCell ref="WSS3:WST3"/>
    <mergeCell ref="WSU3:WSV3"/>
    <mergeCell ref="WSW3:WSX3"/>
    <mergeCell ref="WSY3:WSZ3"/>
    <mergeCell ref="WSC3:WSD3"/>
    <mergeCell ref="WSE3:WSF3"/>
    <mergeCell ref="WSG3:WSH3"/>
    <mergeCell ref="WSI3:WSJ3"/>
    <mergeCell ref="WSK3:WSL3"/>
    <mergeCell ref="WSM3:WSN3"/>
    <mergeCell ref="WXE3:WXF3"/>
    <mergeCell ref="WXG3:WXH3"/>
    <mergeCell ref="WXI3:WXJ3"/>
    <mergeCell ref="WXK3:WXL3"/>
    <mergeCell ref="WXM3:WXN3"/>
    <mergeCell ref="WXO3:WXP3"/>
    <mergeCell ref="WWS3:WWT3"/>
    <mergeCell ref="WWU3:WWV3"/>
    <mergeCell ref="WWW3:WWX3"/>
    <mergeCell ref="WWY3:WWZ3"/>
    <mergeCell ref="WXA3:WXB3"/>
    <mergeCell ref="WXC3:WXD3"/>
    <mergeCell ref="WWG3:WWH3"/>
    <mergeCell ref="WWI3:WWJ3"/>
    <mergeCell ref="WWK3:WWL3"/>
    <mergeCell ref="WWM3:WWN3"/>
    <mergeCell ref="WWO3:WWP3"/>
    <mergeCell ref="WWQ3:WWR3"/>
    <mergeCell ref="WVU3:WVV3"/>
    <mergeCell ref="WVW3:WVX3"/>
    <mergeCell ref="WVY3:WVZ3"/>
    <mergeCell ref="WWA3:WWB3"/>
    <mergeCell ref="WWC3:WWD3"/>
    <mergeCell ref="WWE3:WWF3"/>
    <mergeCell ref="WVI3:WVJ3"/>
    <mergeCell ref="WVK3:WVL3"/>
    <mergeCell ref="WVM3:WVN3"/>
    <mergeCell ref="WVO3:WVP3"/>
    <mergeCell ref="WVQ3:WVR3"/>
    <mergeCell ref="WVS3:WVT3"/>
    <mergeCell ref="WUW3:WUX3"/>
    <mergeCell ref="WUY3:WUZ3"/>
    <mergeCell ref="WVA3:WVB3"/>
    <mergeCell ref="WVC3:WVD3"/>
    <mergeCell ref="WVE3:WVF3"/>
    <mergeCell ref="WVG3:WVH3"/>
    <mergeCell ref="XAS3:XAT3"/>
    <mergeCell ref="XAU3:XAV3"/>
    <mergeCell ref="WZY3:WZZ3"/>
    <mergeCell ref="XAA3:XAB3"/>
    <mergeCell ref="XAC3:XAD3"/>
    <mergeCell ref="XAE3:XAF3"/>
    <mergeCell ref="XAG3:XAH3"/>
    <mergeCell ref="XAI3:XAJ3"/>
    <mergeCell ref="WZM3:WZN3"/>
    <mergeCell ref="WZO3:WZP3"/>
    <mergeCell ref="WZQ3:WZR3"/>
    <mergeCell ref="WZS3:WZT3"/>
    <mergeCell ref="WZU3:WZV3"/>
    <mergeCell ref="WZW3:WZX3"/>
    <mergeCell ref="WZA3:WZB3"/>
    <mergeCell ref="WZC3:WZD3"/>
    <mergeCell ref="WZE3:WZF3"/>
    <mergeCell ref="WZG3:WZH3"/>
    <mergeCell ref="WZI3:WZJ3"/>
    <mergeCell ref="WZK3:WZL3"/>
    <mergeCell ref="WYO3:WYP3"/>
    <mergeCell ref="WYQ3:WYR3"/>
    <mergeCell ref="WYS3:WYT3"/>
    <mergeCell ref="WYU3:WYV3"/>
    <mergeCell ref="WYW3:WYX3"/>
    <mergeCell ref="WYY3:WYZ3"/>
    <mergeCell ref="WYC3:WYD3"/>
    <mergeCell ref="WYE3:WYF3"/>
    <mergeCell ref="WYG3:WYH3"/>
    <mergeCell ref="WYI3:WYJ3"/>
    <mergeCell ref="WYK3:WYL3"/>
    <mergeCell ref="WYM3:WYN3"/>
    <mergeCell ref="WXQ3:WXR3"/>
    <mergeCell ref="WXS3:WXT3"/>
    <mergeCell ref="WXU3:WXV3"/>
    <mergeCell ref="WXW3:WXX3"/>
    <mergeCell ref="WXY3:WXZ3"/>
    <mergeCell ref="WYA3:WYB3"/>
    <mergeCell ref="XFA3:XFB3"/>
    <mergeCell ref="XFC3:XFD3"/>
    <mergeCell ref="I4:J4"/>
    <mergeCell ref="K4:L4"/>
    <mergeCell ref="M4:N4"/>
    <mergeCell ref="O4:P4"/>
    <mergeCell ref="XEO3:XEP3"/>
    <mergeCell ref="XEQ3:XER3"/>
    <mergeCell ref="XES3:XET3"/>
    <mergeCell ref="XEU3:XEV3"/>
    <mergeCell ref="XEW3:XEX3"/>
    <mergeCell ref="XEY3:XEZ3"/>
    <mergeCell ref="XEC3:XED3"/>
    <mergeCell ref="XEE3:XEF3"/>
    <mergeCell ref="XEG3:XEH3"/>
    <mergeCell ref="XEI3:XEJ3"/>
    <mergeCell ref="XEK3:XEL3"/>
    <mergeCell ref="XEM3:XEN3"/>
    <mergeCell ref="XDQ3:XDR3"/>
    <mergeCell ref="XDS3:XDT3"/>
    <mergeCell ref="XDU3:XDV3"/>
    <mergeCell ref="XDW3:XDX3"/>
    <mergeCell ref="XDY3:XDZ3"/>
    <mergeCell ref="XEA3:XEB3"/>
    <mergeCell ref="XDE3:XDF3"/>
    <mergeCell ref="XDG3:XDH3"/>
    <mergeCell ref="XDI3:XDJ3"/>
    <mergeCell ref="XDK3:XDL3"/>
    <mergeCell ref="XDM3:XDN3"/>
    <mergeCell ref="XDO3:XDP3"/>
    <mergeCell ref="XCS3:XCT3"/>
    <mergeCell ref="XCU3:XCV3"/>
    <mergeCell ref="XCW3:XCX3"/>
    <mergeCell ref="XCY3:XCZ3"/>
    <mergeCell ref="XDA3:XDB3"/>
    <mergeCell ref="XDC3:XDD3"/>
    <mergeCell ref="XCG3:XCH3"/>
    <mergeCell ref="XCI3:XCJ3"/>
    <mergeCell ref="XCK3:XCL3"/>
    <mergeCell ref="XCM3:XCN3"/>
    <mergeCell ref="XCO3:XCP3"/>
    <mergeCell ref="XCQ3:XCR3"/>
    <mergeCell ref="XBU3:XBV3"/>
    <mergeCell ref="XBW3:XBX3"/>
    <mergeCell ref="XBY3:XBZ3"/>
    <mergeCell ref="XCA3:XCB3"/>
    <mergeCell ref="XCC3:XCD3"/>
    <mergeCell ref="XCE3:XCF3"/>
    <mergeCell ref="XBI3:XBJ3"/>
    <mergeCell ref="XBK3:XBL3"/>
    <mergeCell ref="XBM3:XBN3"/>
    <mergeCell ref="XBO3:XBP3"/>
    <mergeCell ref="XBQ3:XBR3"/>
    <mergeCell ref="XBS3:XBT3"/>
    <mergeCell ref="XAW3:XAX3"/>
    <mergeCell ref="XAY3:XAZ3"/>
    <mergeCell ref="XBA3:XBB3"/>
    <mergeCell ref="XBC3:XBD3"/>
    <mergeCell ref="XBE3:XBF3"/>
    <mergeCell ref="XBG3:XBH3"/>
    <mergeCell ref="XAK3:XAL3"/>
    <mergeCell ref="XAM3:XAN3"/>
    <mergeCell ref="XAO3:XAP3"/>
    <mergeCell ref="XAQ3:XAR3"/>
    <mergeCell ref="BY4:BZ4"/>
    <mergeCell ref="CA4:CB4"/>
    <mergeCell ref="CC4:CD4"/>
    <mergeCell ref="CE4:CF4"/>
    <mergeCell ref="CG4:CH4"/>
    <mergeCell ref="CI4:CJ4"/>
    <mergeCell ref="BM4:BN4"/>
    <mergeCell ref="BO4:BP4"/>
    <mergeCell ref="BQ4:BR4"/>
    <mergeCell ref="BS4:BT4"/>
    <mergeCell ref="BU4:BV4"/>
    <mergeCell ref="BW4:BX4"/>
    <mergeCell ref="BA4:BB4"/>
    <mergeCell ref="BC4:BD4"/>
    <mergeCell ref="BE4:BF4"/>
    <mergeCell ref="BG4:BH4"/>
    <mergeCell ref="BI4:BJ4"/>
    <mergeCell ref="BK4:BL4"/>
    <mergeCell ref="AO4:AP4"/>
    <mergeCell ref="AQ4:AR4"/>
    <mergeCell ref="AS4:AT4"/>
    <mergeCell ref="AU4:AV4"/>
    <mergeCell ref="AW4:AX4"/>
    <mergeCell ref="AY4:AZ4"/>
    <mergeCell ref="AC4:AD4"/>
    <mergeCell ref="AE4:AF4"/>
    <mergeCell ref="AG4:AH4"/>
    <mergeCell ref="AI4:AJ4"/>
    <mergeCell ref="AK4:AL4"/>
    <mergeCell ref="AM4:AN4"/>
    <mergeCell ref="Q4:R4"/>
    <mergeCell ref="S4:T4"/>
    <mergeCell ref="U4:V4"/>
    <mergeCell ref="W4:X4"/>
    <mergeCell ref="Y4:Z4"/>
    <mergeCell ref="AA4:AB4"/>
    <mergeCell ref="ES4:ET4"/>
    <mergeCell ref="EU4:EV4"/>
    <mergeCell ref="EW4:EX4"/>
    <mergeCell ref="EY4:EZ4"/>
    <mergeCell ref="FA4:FB4"/>
    <mergeCell ref="FC4:FD4"/>
    <mergeCell ref="EG4:EH4"/>
    <mergeCell ref="EI4:EJ4"/>
    <mergeCell ref="EK4:EL4"/>
    <mergeCell ref="EM4:EN4"/>
    <mergeCell ref="EO4:EP4"/>
    <mergeCell ref="EQ4:ER4"/>
    <mergeCell ref="DU4:DV4"/>
    <mergeCell ref="DW4:DX4"/>
    <mergeCell ref="DY4:DZ4"/>
    <mergeCell ref="EA4:EB4"/>
    <mergeCell ref="EC4:ED4"/>
    <mergeCell ref="EE4:EF4"/>
    <mergeCell ref="DI4:DJ4"/>
    <mergeCell ref="DK4:DL4"/>
    <mergeCell ref="DM4:DN4"/>
    <mergeCell ref="DO4:DP4"/>
    <mergeCell ref="DQ4:DR4"/>
    <mergeCell ref="DS4:DT4"/>
    <mergeCell ref="CW4:CX4"/>
    <mergeCell ref="CY4:CZ4"/>
    <mergeCell ref="DA4:DB4"/>
    <mergeCell ref="DC4:DD4"/>
    <mergeCell ref="DE4:DF4"/>
    <mergeCell ref="DG4:DH4"/>
    <mergeCell ref="CK4:CL4"/>
    <mergeCell ref="CM4:CN4"/>
    <mergeCell ref="CO4:CP4"/>
    <mergeCell ref="CQ4:CR4"/>
    <mergeCell ref="CS4:CT4"/>
    <mergeCell ref="CU4:CV4"/>
    <mergeCell ref="HM4:HN4"/>
    <mergeCell ref="HO4:HP4"/>
    <mergeCell ref="HQ4:HR4"/>
    <mergeCell ref="HS4:HT4"/>
    <mergeCell ref="HU4:HV4"/>
    <mergeCell ref="HW4:HX4"/>
    <mergeCell ref="HA4:HB4"/>
    <mergeCell ref="HC4:HD4"/>
    <mergeCell ref="HE4:HF4"/>
    <mergeCell ref="HG4:HH4"/>
    <mergeCell ref="HI4:HJ4"/>
    <mergeCell ref="HK4:HL4"/>
    <mergeCell ref="GO4:GP4"/>
    <mergeCell ref="GQ4:GR4"/>
    <mergeCell ref="GS4:GT4"/>
    <mergeCell ref="GU4:GV4"/>
    <mergeCell ref="GW4:GX4"/>
    <mergeCell ref="GY4:GZ4"/>
    <mergeCell ref="GC4:GD4"/>
    <mergeCell ref="GE4:GF4"/>
    <mergeCell ref="GG4:GH4"/>
    <mergeCell ref="GI4:GJ4"/>
    <mergeCell ref="GK4:GL4"/>
    <mergeCell ref="GM4:GN4"/>
    <mergeCell ref="FQ4:FR4"/>
    <mergeCell ref="FS4:FT4"/>
    <mergeCell ref="FU4:FV4"/>
    <mergeCell ref="FW4:FX4"/>
    <mergeCell ref="FY4:FZ4"/>
    <mergeCell ref="GA4:GB4"/>
    <mergeCell ref="FE4:FF4"/>
    <mergeCell ref="FG4:FH4"/>
    <mergeCell ref="FI4:FJ4"/>
    <mergeCell ref="FK4:FL4"/>
    <mergeCell ref="FM4:FN4"/>
    <mergeCell ref="FO4:FP4"/>
    <mergeCell ref="KG4:KH4"/>
    <mergeCell ref="KI4:KJ4"/>
    <mergeCell ref="KK4:KL4"/>
    <mergeCell ref="KM4:KN4"/>
    <mergeCell ref="KO4:KP4"/>
    <mergeCell ref="KQ4:KR4"/>
    <mergeCell ref="JU4:JV4"/>
    <mergeCell ref="JW4:JX4"/>
    <mergeCell ref="JY4:JZ4"/>
    <mergeCell ref="KA4:KB4"/>
    <mergeCell ref="KC4:KD4"/>
    <mergeCell ref="KE4:KF4"/>
    <mergeCell ref="JI4:JJ4"/>
    <mergeCell ref="JK4:JL4"/>
    <mergeCell ref="JM4:JN4"/>
    <mergeCell ref="JO4:JP4"/>
    <mergeCell ref="JQ4:JR4"/>
    <mergeCell ref="JS4:JT4"/>
    <mergeCell ref="IW4:IX4"/>
    <mergeCell ref="IY4:IZ4"/>
    <mergeCell ref="JA4:JB4"/>
    <mergeCell ref="JC4:JD4"/>
    <mergeCell ref="JE4:JF4"/>
    <mergeCell ref="JG4:JH4"/>
    <mergeCell ref="IK4:IL4"/>
    <mergeCell ref="IM4:IN4"/>
    <mergeCell ref="IO4:IP4"/>
    <mergeCell ref="IQ4:IR4"/>
    <mergeCell ref="IS4:IT4"/>
    <mergeCell ref="IU4:IV4"/>
    <mergeCell ref="HY4:HZ4"/>
    <mergeCell ref="IA4:IB4"/>
    <mergeCell ref="IC4:ID4"/>
    <mergeCell ref="IE4:IF4"/>
    <mergeCell ref="IG4:IH4"/>
    <mergeCell ref="II4:IJ4"/>
    <mergeCell ref="NA4:NB4"/>
    <mergeCell ref="NC4:ND4"/>
    <mergeCell ref="NE4:NF4"/>
    <mergeCell ref="NG4:NH4"/>
    <mergeCell ref="NI4:NJ4"/>
    <mergeCell ref="NK4:NL4"/>
    <mergeCell ref="MO4:MP4"/>
    <mergeCell ref="MQ4:MR4"/>
    <mergeCell ref="MS4:MT4"/>
    <mergeCell ref="MU4:MV4"/>
    <mergeCell ref="MW4:MX4"/>
    <mergeCell ref="MY4:MZ4"/>
    <mergeCell ref="MC4:MD4"/>
    <mergeCell ref="ME4:MF4"/>
    <mergeCell ref="MG4:MH4"/>
    <mergeCell ref="MI4:MJ4"/>
    <mergeCell ref="MK4:ML4"/>
    <mergeCell ref="MM4:MN4"/>
    <mergeCell ref="LQ4:LR4"/>
    <mergeCell ref="LS4:LT4"/>
    <mergeCell ref="LU4:LV4"/>
    <mergeCell ref="LW4:LX4"/>
    <mergeCell ref="LY4:LZ4"/>
    <mergeCell ref="MA4:MB4"/>
    <mergeCell ref="LE4:LF4"/>
    <mergeCell ref="LG4:LH4"/>
    <mergeCell ref="LI4:LJ4"/>
    <mergeCell ref="LK4:LL4"/>
    <mergeCell ref="LM4:LN4"/>
    <mergeCell ref="LO4:LP4"/>
    <mergeCell ref="KS4:KT4"/>
    <mergeCell ref="KU4:KV4"/>
    <mergeCell ref="KW4:KX4"/>
    <mergeCell ref="KY4:KZ4"/>
    <mergeCell ref="LA4:LB4"/>
    <mergeCell ref="LC4:LD4"/>
    <mergeCell ref="PU4:PV4"/>
    <mergeCell ref="PW4:PX4"/>
    <mergeCell ref="PY4:PZ4"/>
    <mergeCell ref="QA4:QB4"/>
    <mergeCell ref="QC4:QD4"/>
    <mergeCell ref="QE4:QF4"/>
    <mergeCell ref="PI4:PJ4"/>
    <mergeCell ref="PK4:PL4"/>
    <mergeCell ref="PM4:PN4"/>
    <mergeCell ref="PO4:PP4"/>
    <mergeCell ref="PQ4:PR4"/>
    <mergeCell ref="PS4:PT4"/>
    <mergeCell ref="OW4:OX4"/>
    <mergeCell ref="OY4:OZ4"/>
    <mergeCell ref="PA4:PB4"/>
    <mergeCell ref="PC4:PD4"/>
    <mergeCell ref="PE4:PF4"/>
    <mergeCell ref="PG4:PH4"/>
    <mergeCell ref="OK4:OL4"/>
    <mergeCell ref="OM4:ON4"/>
    <mergeCell ref="OO4:OP4"/>
    <mergeCell ref="OQ4:OR4"/>
    <mergeCell ref="OS4:OT4"/>
    <mergeCell ref="OU4:OV4"/>
    <mergeCell ref="NY4:NZ4"/>
    <mergeCell ref="OA4:OB4"/>
    <mergeCell ref="OC4:OD4"/>
    <mergeCell ref="OE4:OF4"/>
    <mergeCell ref="OG4:OH4"/>
    <mergeCell ref="OI4:OJ4"/>
    <mergeCell ref="NM4:NN4"/>
    <mergeCell ref="NO4:NP4"/>
    <mergeCell ref="NQ4:NR4"/>
    <mergeCell ref="NS4:NT4"/>
    <mergeCell ref="NU4:NV4"/>
    <mergeCell ref="NW4:NX4"/>
    <mergeCell ref="SO4:SP4"/>
    <mergeCell ref="SQ4:SR4"/>
    <mergeCell ref="SS4:ST4"/>
    <mergeCell ref="SU4:SV4"/>
    <mergeCell ref="SW4:SX4"/>
    <mergeCell ref="SY4:SZ4"/>
    <mergeCell ref="SC4:SD4"/>
    <mergeCell ref="SE4:SF4"/>
    <mergeCell ref="SG4:SH4"/>
    <mergeCell ref="SI4:SJ4"/>
    <mergeCell ref="SK4:SL4"/>
    <mergeCell ref="SM4:SN4"/>
    <mergeCell ref="RQ4:RR4"/>
    <mergeCell ref="RS4:RT4"/>
    <mergeCell ref="RU4:RV4"/>
    <mergeCell ref="RW4:RX4"/>
    <mergeCell ref="RY4:RZ4"/>
    <mergeCell ref="SA4:SB4"/>
    <mergeCell ref="RE4:RF4"/>
    <mergeCell ref="RG4:RH4"/>
    <mergeCell ref="RI4:RJ4"/>
    <mergeCell ref="RK4:RL4"/>
    <mergeCell ref="RM4:RN4"/>
    <mergeCell ref="RO4:RP4"/>
    <mergeCell ref="QS4:QT4"/>
    <mergeCell ref="QU4:QV4"/>
    <mergeCell ref="QW4:QX4"/>
    <mergeCell ref="QY4:QZ4"/>
    <mergeCell ref="RA4:RB4"/>
    <mergeCell ref="RC4:RD4"/>
    <mergeCell ref="QG4:QH4"/>
    <mergeCell ref="QI4:QJ4"/>
    <mergeCell ref="QK4:QL4"/>
    <mergeCell ref="QM4:QN4"/>
    <mergeCell ref="QO4:QP4"/>
    <mergeCell ref="QQ4:QR4"/>
    <mergeCell ref="VI4:VJ4"/>
    <mergeCell ref="VK4:VL4"/>
    <mergeCell ref="VM4:VN4"/>
    <mergeCell ref="VO4:VP4"/>
    <mergeCell ref="VQ4:VR4"/>
    <mergeCell ref="VS4:VT4"/>
    <mergeCell ref="UW4:UX4"/>
    <mergeCell ref="UY4:UZ4"/>
    <mergeCell ref="VA4:VB4"/>
    <mergeCell ref="VC4:VD4"/>
    <mergeCell ref="VE4:VF4"/>
    <mergeCell ref="VG4:VH4"/>
    <mergeCell ref="UK4:UL4"/>
    <mergeCell ref="UM4:UN4"/>
    <mergeCell ref="UO4:UP4"/>
    <mergeCell ref="UQ4:UR4"/>
    <mergeCell ref="US4:UT4"/>
    <mergeCell ref="UU4:UV4"/>
    <mergeCell ref="TY4:TZ4"/>
    <mergeCell ref="UA4:UB4"/>
    <mergeCell ref="UC4:UD4"/>
    <mergeCell ref="UE4:UF4"/>
    <mergeCell ref="UG4:UH4"/>
    <mergeCell ref="UI4:UJ4"/>
    <mergeCell ref="TM4:TN4"/>
    <mergeCell ref="TO4:TP4"/>
    <mergeCell ref="TQ4:TR4"/>
    <mergeCell ref="TS4:TT4"/>
    <mergeCell ref="TU4:TV4"/>
    <mergeCell ref="TW4:TX4"/>
    <mergeCell ref="TA4:TB4"/>
    <mergeCell ref="TC4:TD4"/>
    <mergeCell ref="TE4:TF4"/>
    <mergeCell ref="TG4:TH4"/>
    <mergeCell ref="TI4:TJ4"/>
    <mergeCell ref="TK4:TL4"/>
    <mergeCell ref="YC4:YD4"/>
    <mergeCell ref="YE4:YF4"/>
    <mergeCell ref="YG4:YH4"/>
    <mergeCell ref="YI4:YJ4"/>
    <mergeCell ref="YK4:YL4"/>
    <mergeCell ref="YM4:YN4"/>
    <mergeCell ref="XQ4:XR4"/>
    <mergeCell ref="XS4:XT4"/>
    <mergeCell ref="XU4:XV4"/>
    <mergeCell ref="XW4:XX4"/>
    <mergeCell ref="XY4:XZ4"/>
    <mergeCell ref="YA4:YB4"/>
    <mergeCell ref="XE4:XF4"/>
    <mergeCell ref="XG4:XH4"/>
    <mergeCell ref="XI4:XJ4"/>
    <mergeCell ref="XK4:XL4"/>
    <mergeCell ref="XM4:XN4"/>
    <mergeCell ref="XO4:XP4"/>
    <mergeCell ref="WS4:WT4"/>
    <mergeCell ref="WU4:WV4"/>
    <mergeCell ref="WW4:WX4"/>
    <mergeCell ref="WY4:WZ4"/>
    <mergeCell ref="XA4:XB4"/>
    <mergeCell ref="XC4:XD4"/>
    <mergeCell ref="WG4:WH4"/>
    <mergeCell ref="WI4:WJ4"/>
    <mergeCell ref="WK4:WL4"/>
    <mergeCell ref="WM4:WN4"/>
    <mergeCell ref="WO4:WP4"/>
    <mergeCell ref="WQ4:WR4"/>
    <mergeCell ref="VU4:VV4"/>
    <mergeCell ref="VW4:VX4"/>
    <mergeCell ref="VY4:VZ4"/>
    <mergeCell ref="WA4:WB4"/>
    <mergeCell ref="WC4:WD4"/>
    <mergeCell ref="WE4:WF4"/>
    <mergeCell ref="AAW4:AAX4"/>
    <mergeCell ref="AAY4:AAZ4"/>
    <mergeCell ref="ABA4:ABB4"/>
    <mergeCell ref="ABC4:ABD4"/>
    <mergeCell ref="ABE4:ABF4"/>
    <mergeCell ref="ABG4:ABH4"/>
    <mergeCell ref="AAK4:AAL4"/>
    <mergeCell ref="AAM4:AAN4"/>
    <mergeCell ref="AAO4:AAP4"/>
    <mergeCell ref="AAQ4:AAR4"/>
    <mergeCell ref="AAS4:AAT4"/>
    <mergeCell ref="AAU4:AAV4"/>
    <mergeCell ref="ZY4:ZZ4"/>
    <mergeCell ref="AAA4:AAB4"/>
    <mergeCell ref="AAC4:AAD4"/>
    <mergeCell ref="AAE4:AAF4"/>
    <mergeCell ref="AAG4:AAH4"/>
    <mergeCell ref="AAI4:AAJ4"/>
    <mergeCell ref="ZM4:ZN4"/>
    <mergeCell ref="ZO4:ZP4"/>
    <mergeCell ref="ZQ4:ZR4"/>
    <mergeCell ref="ZS4:ZT4"/>
    <mergeCell ref="ZU4:ZV4"/>
    <mergeCell ref="ZW4:ZX4"/>
    <mergeCell ref="ZA4:ZB4"/>
    <mergeCell ref="ZC4:ZD4"/>
    <mergeCell ref="ZE4:ZF4"/>
    <mergeCell ref="ZG4:ZH4"/>
    <mergeCell ref="ZI4:ZJ4"/>
    <mergeCell ref="ZK4:ZL4"/>
    <mergeCell ref="YO4:YP4"/>
    <mergeCell ref="YQ4:YR4"/>
    <mergeCell ref="YS4:YT4"/>
    <mergeCell ref="YU4:YV4"/>
    <mergeCell ref="YW4:YX4"/>
    <mergeCell ref="YY4:YZ4"/>
    <mergeCell ref="ADQ4:ADR4"/>
    <mergeCell ref="ADS4:ADT4"/>
    <mergeCell ref="ADU4:ADV4"/>
    <mergeCell ref="ADW4:ADX4"/>
    <mergeCell ref="ADY4:ADZ4"/>
    <mergeCell ref="AEA4:AEB4"/>
    <mergeCell ref="ADE4:ADF4"/>
    <mergeCell ref="ADG4:ADH4"/>
    <mergeCell ref="ADI4:ADJ4"/>
    <mergeCell ref="ADK4:ADL4"/>
    <mergeCell ref="ADM4:ADN4"/>
    <mergeCell ref="ADO4:ADP4"/>
    <mergeCell ref="ACS4:ACT4"/>
    <mergeCell ref="ACU4:ACV4"/>
    <mergeCell ref="ACW4:ACX4"/>
    <mergeCell ref="ACY4:ACZ4"/>
    <mergeCell ref="ADA4:ADB4"/>
    <mergeCell ref="ADC4:ADD4"/>
    <mergeCell ref="ACG4:ACH4"/>
    <mergeCell ref="ACI4:ACJ4"/>
    <mergeCell ref="ACK4:ACL4"/>
    <mergeCell ref="ACM4:ACN4"/>
    <mergeCell ref="ACO4:ACP4"/>
    <mergeCell ref="ACQ4:ACR4"/>
    <mergeCell ref="ABU4:ABV4"/>
    <mergeCell ref="ABW4:ABX4"/>
    <mergeCell ref="ABY4:ABZ4"/>
    <mergeCell ref="ACA4:ACB4"/>
    <mergeCell ref="ACC4:ACD4"/>
    <mergeCell ref="ACE4:ACF4"/>
    <mergeCell ref="ABI4:ABJ4"/>
    <mergeCell ref="ABK4:ABL4"/>
    <mergeCell ref="ABM4:ABN4"/>
    <mergeCell ref="ABO4:ABP4"/>
    <mergeCell ref="ABQ4:ABR4"/>
    <mergeCell ref="ABS4:ABT4"/>
    <mergeCell ref="AGK4:AGL4"/>
    <mergeCell ref="AGM4:AGN4"/>
    <mergeCell ref="AGO4:AGP4"/>
    <mergeCell ref="AGQ4:AGR4"/>
    <mergeCell ref="AGS4:AGT4"/>
    <mergeCell ref="AGU4:AGV4"/>
    <mergeCell ref="AFY4:AFZ4"/>
    <mergeCell ref="AGA4:AGB4"/>
    <mergeCell ref="AGC4:AGD4"/>
    <mergeCell ref="AGE4:AGF4"/>
    <mergeCell ref="AGG4:AGH4"/>
    <mergeCell ref="AGI4:AGJ4"/>
    <mergeCell ref="AFM4:AFN4"/>
    <mergeCell ref="AFO4:AFP4"/>
    <mergeCell ref="AFQ4:AFR4"/>
    <mergeCell ref="AFS4:AFT4"/>
    <mergeCell ref="AFU4:AFV4"/>
    <mergeCell ref="AFW4:AFX4"/>
    <mergeCell ref="AFA4:AFB4"/>
    <mergeCell ref="AFC4:AFD4"/>
    <mergeCell ref="AFE4:AFF4"/>
    <mergeCell ref="AFG4:AFH4"/>
    <mergeCell ref="AFI4:AFJ4"/>
    <mergeCell ref="AFK4:AFL4"/>
    <mergeCell ref="AEO4:AEP4"/>
    <mergeCell ref="AEQ4:AER4"/>
    <mergeCell ref="AES4:AET4"/>
    <mergeCell ref="AEU4:AEV4"/>
    <mergeCell ref="AEW4:AEX4"/>
    <mergeCell ref="AEY4:AEZ4"/>
    <mergeCell ref="AEC4:AED4"/>
    <mergeCell ref="AEE4:AEF4"/>
    <mergeCell ref="AEG4:AEH4"/>
    <mergeCell ref="AEI4:AEJ4"/>
    <mergeCell ref="AEK4:AEL4"/>
    <mergeCell ref="AEM4:AEN4"/>
    <mergeCell ref="AJE4:AJF4"/>
    <mergeCell ref="AJG4:AJH4"/>
    <mergeCell ref="AJI4:AJJ4"/>
    <mergeCell ref="AJK4:AJL4"/>
    <mergeCell ref="AJM4:AJN4"/>
    <mergeCell ref="AJO4:AJP4"/>
    <mergeCell ref="AIS4:AIT4"/>
    <mergeCell ref="AIU4:AIV4"/>
    <mergeCell ref="AIW4:AIX4"/>
    <mergeCell ref="AIY4:AIZ4"/>
    <mergeCell ref="AJA4:AJB4"/>
    <mergeCell ref="AJC4:AJD4"/>
    <mergeCell ref="AIG4:AIH4"/>
    <mergeCell ref="AII4:AIJ4"/>
    <mergeCell ref="AIK4:AIL4"/>
    <mergeCell ref="AIM4:AIN4"/>
    <mergeCell ref="AIO4:AIP4"/>
    <mergeCell ref="AIQ4:AIR4"/>
    <mergeCell ref="AHU4:AHV4"/>
    <mergeCell ref="AHW4:AHX4"/>
    <mergeCell ref="AHY4:AHZ4"/>
    <mergeCell ref="AIA4:AIB4"/>
    <mergeCell ref="AIC4:AID4"/>
    <mergeCell ref="AIE4:AIF4"/>
    <mergeCell ref="AHI4:AHJ4"/>
    <mergeCell ref="AHK4:AHL4"/>
    <mergeCell ref="AHM4:AHN4"/>
    <mergeCell ref="AHO4:AHP4"/>
    <mergeCell ref="AHQ4:AHR4"/>
    <mergeCell ref="AHS4:AHT4"/>
    <mergeCell ref="AGW4:AGX4"/>
    <mergeCell ref="AGY4:AGZ4"/>
    <mergeCell ref="AHA4:AHB4"/>
    <mergeCell ref="AHC4:AHD4"/>
    <mergeCell ref="AHE4:AHF4"/>
    <mergeCell ref="AHG4:AHH4"/>
    <mergeCell ref="ALY4:ALZ4"/>
    <mergeCell ref="AMA4:AMB4"/>
    <mergeCell ref="AMC4:AMD4"/>
    <mergeCell ref="AME4:AMF4"/>
    <mergeCell ref="AMG4:AMH4"/>
    <mergeCell ref="AMI4:AMJ4"/>
    <mergeCell ref="ALM4:ALN4"/>
    <mergeCell ref="ALO4:ALP4"/>
    <mergeCell ref="ALQ4:ALR4"/>
    <mergeCell ref="ALS4:ALT4"/>
    <mergeCell ref="ALU4:ALV4"/>
    <mergeCell ref="ALW4:ALX4"/>
    <mergeCell ref="ALA4:ALB4"/>
    <mergeCell ref="ALC4:ALD4"/>
    <mergeCell ref="ALE4:ALF4"/>
    <mergeCell ref="ALG4:ALH4"/>
    <mergeCell ref="ALI4:ALJ4"/>
    <mergeCell ref="ALK4:ALL4"/>
    <mergeCell ref="AKO4:AKP4"/>
    <mergeCell ref="AKQ4:AKR4"/>
    <mergeCell ref="AKS4:AKT4"/>
    <mergeCell ref="AKU4:AKV4"/>
    <mergeCell ref="AKW4:AKX4"/>
    <mergeCell ref="AKY4:AKZ4"/>
    <mergeCell ref="AKC4:AKD4"/>
    <mergeCell ref="AKE4:AKF4"/>
    <mergeCell ref="AKG4:AKH4"/>
    <mergeCell ref="AKI4:AKJ4"/>
    <mergeCell ref="AKK4:AKL4"/>
    <mergeCell ref="AKM4:AKN4"/>
    <mergeCell ref="AJQ4:AJR4"/>
    <mergeCell ref="AJS4:AJT4"/>
    <mergeCell ref="AJU4:AJV4"/>
    <mergeCell ref="AJW4:AJX4"/>
    <mergeCell ref="AJY4:AJZ4"/>
    <mergeCell ref="AKA4:AKB4"/>
    <mergeCell ref="AOS4:AOT4"/>
    <mergeCell ref="AOU4:AOV4"/>
    <mergeCell ref="AOW4:AOX4"/>
    <mergeCell ref="AOY4:AOZ4"/>
    <mergeCell ref="APA4:APB4"/>
    <mergeCell ref="APC4:APD4"/>
    <mergeCell ref="AOG4:AOH4"/>
    <mergeCell ref="AOI4:AOJ4"/>
    <mergeCell ref="AOK4:AOL4"/>
    <mergeCell ref="AOM4:AON4"/>
    <mergeCell ref="AOO4:AOP4"/>
    <mergeCell ref="AOQ4:AOR4"/>
    <mergeCell ref="ANU4:ANV4"/>
    <mergeCell ref="ANW4:ANX4"/>
    <mergeCell ref="ANY4:ANZ4"/>
    <mergeCell ref="AOA4:AOB4"/>
    <mergeCell ref="AOC4:AOD4"/>
    <mergeCell ref="AOE4:AOF4"/>
    <mergeCell ref="ANI4:ANJ4"/>
    <mergeCell ref="ANK4:ANL4"/>
    <mergeCell ref="ANM4:ANN4"/>
    <mergeCell ref="ANO4:ANP4"/>
    <mergeCell ref="ANQ4:ANR4"/>
    <mergeCell ref="ANS4:ANT4"/>
    <mergeCell ref="AMW4:AMX4"/>
    <mergeCell ref="AMY4:AMZ4"/>
    <mergeCell ref="ANA4:ANB4"/>
    <mergeCell ref="ANC4:AND4"/>
    <mergeCell ref="ANE4:ANF4"/>
    <mergeCell ref="ANG4:ANH4"/>
    <mergeCell ref="AMK4:AML4"/>
    <mergeCell ref="AMM4:AMN4"/>
    <mergeCell ref="AMO4:AMP4"/>
    <mergeCell ref="AMQ4:AMR4"/>
    <mergeCell ref="AMS4:AMT4"/>
    <mergeCell ref="AMU4:AMV4"/>
    <mergeCell ref="ARM4:ARN4"/>
    <mergeCell ref="ARO4:ARP4"/>
    <mergeCell ref="ARQ4:ARR4"/>
    <mergeCell ref="ARS4:ART4"/>
    <mergeCell ref="ARU4:ARV4"/>
    <mergeCell ref="ARW4:ARX4"/>
    <mergeCell ref="ARA4:ARB4"/>
    <mergeCell ref="ARC4:ARD4"/>
    <mergeCell ref="ARE4:ARF4"/>
    <mergeCell ref="ARG4:ARH4"/>
    <mergeCell ref="ARI4:ARJ4"/>
    <mergeCell ref="ARK4:ARL4"/>
    <mergeCell ref="AQO4:AQP4"/>
    <mergeCell ref="AQQ4:AQR4"/>
    <mergeCell ref="AQS4:AQT4"/>
    <mergeCell ref="AQU4:AQV4"/>
    <mergeCell ref="AQW4:AQX4"/>
    <mergeCell ref="AQY4:AQZ4"/>
    <mergeCell ref="AQC4:AQD4"/>
    <mergeCell ref="AQE4:AQF4"/>
    <mergeCell ref="AQG4:AQH4"/>
    <mergeCell ref="AQI4:AQJ4"/>
    <mergeCell ref="AQK4:AQL4"/>
    <mergeCell ref="AQM4:AQN4"/>
    <mergeCell ref="APQ4:APR4"/>
    <mergeCell ref="APS4:APT4"/>
    <mergeCell ref="APU4:APV4"/>
    <mergeCell ref="APW4:APX4"/>
    <mergeCell ref="APY4:APZ4"/>
    <mergeCell ref="AQA4:AQB4"/>
    <mergeCell ref="APE4:APF4"/>
    <mergeCell ref="APG4:APH4"/>
    <mergeCell ref="API4:APJ4"/>
    <mergeCell ref="APK4:APL4"/>
    <mergeCell ref="APM4:APN4"/>
    <mergeCell ref="APO4:APP4"/>
    <mergeCell ref="AUG4:AUH4"/>
    <mergeCell ref="AUI4:AUJ4"/>
    <mergeCell ref="AUK4:AUL4"/>
    <mergeCell ref="AUM4:AUN4"/>
    <mergeCell ref="AUO4:AUP4"/>
    <mergeCell ref="AUQ4:AUR4"/>
    <mergeCell ref="ATU4:ATV4"/>
    <mergeCell ref="ATW4:ATX4"/>
    <mergeCell ref="ATY4:ATZ4"/>
    <mergeCell ref="AUA4:AUB4"/>
    <mergeCell ref="AUC4:AUD4"/>
    <mergeCell ref="AUE4:AUF4"/>
    <mergeCell ref="ATI4:ATJ4"/>
    <mergeCell ref="ATK4:ATL4"/>
    <mergeCell ref="ATM4:ATN4"/>
    <mergeCell ref="ATO4:ATP4"/>
    <mergeCell ref="ATQ4:ATR4"/>
    <mergeCell ref="ATS4:ATT4"/>
    <mergeCell ref="ASW4:ASX4"/>
    <mergeCell ref="ASY4:ASZ4"/>
    <mergeCell ref="ATA4:ATB4"/>
    <mergeCell ref="ATC4:ATD4"/>
    <mergeCell ref="ATE4:ATF4"/>
    <mergeCell ref="ATG4:ATH4"/>
    <mergeCell ref="ASK4:ASL4"/>
    <mergeCell ref="ASM4:ASN4"/>
    <mergeCell ref="ASO4:ASP4"/>
    <mergeCell ref="ASQ4:ASR4"/>
    <mergeCell ref="ASS4:AST4"/>
    <mergeCell ref="ASU4:ASV4"/>
    <mergeCell ref="ARY4:ARZ4"/>
    <mergeCell ref="ASA4:ASB4"/>
    <mergeCell ref="ASC4:ASD4"/>
    <mergeCell ref="ASE4:ASF4"/>
    <mergeCell ref="ASG4:ASH4"/>
    <mergeCell ref="ASI4:ASJ4"/>
    <mergeCell ref="AXA4:AXB4"/>
    <mergeCell ref="AXC4:AXD4"/>
    <mergeCell ref="AXE4:AXF4"/>
    <mergeCell ref="AXG4:AXH4"/>
    <mergeCell ref="AXI4:AXJ4"/>
    <mergeCell ref="AXK4:AXL4"/>
    <mergeCell ref="AWO4:AWP4"/>
    <mergeCell ref="AWQ4:AWR4"/>
    <mergeCell ref="AWS4:AWT4"/>
    <mergeCell ref="AWU4:AWV4"/>
    <mergeCell ref="AWW4:AWX4"/>
    <mergeCell ref="AWY4:AWZ4"/>
    <mergeCell ref="AWC4:AWD4"/>
    <mergeCell ref="AWE4:AWF4"/>
    <mergeCell ref="AWG4:AWH4"/>
    <mergeCell ref="AWI4:AWJ4"/>
    <mergeCell ref="AWK4:AWL4"/>
    <mergeCell ref="AWM4:AWN4"/>
    <mergeCell ref="AVQ4:AVR4"/>
    <mergeCell ref="AVS4:AVT4"/>
    <mergeCell ref="AVU4:AVV4"/>
    <mergeCell ref="AVW4:AVX4"/>
    <mergeCell ref="AVY4:AVZ4"/>
    <mergeCell ref="AWA4:AWB4"/>
    <mergeCell ref="AVE4:AVF4"/>
    <mergeCell ref="AVG4:AVH4"/>
    <mergeCell ref="AVI4:AVJ4"/>
    <mergeCell ref="AVK4:AVL4"/>
    <mergeCell ref="AVM4:AVN4"/>
    <mergeCell ref="AVO4:AVP4"/>
    <mergeCell ref="AUS4:AUT4"/>
    <mergeCell ref="AUU4:AUV4"/>
    <mergeCell ref="AUW4:AUX4"/>
    <mergeCell ref="AUY4:AUZ4"/>
    <mergeCell ref="AVA4:AVB4"/>
    <mergeCell ref="AVC4:AVD4"/>
    <mergeCell ref="AZU4:AZV4"/>
    <mergeCell ref="AZW4:AZX4"/>
    <mergeCell ref="AZY4:AZZ4"/>
    <mergeCell ref="BAA4:BAB4"/>
    <mergeCell ref="BAC4:BAD4"/>
    <mergeCell ref="BAE4:BAF4"/>
    <mergeCell ref="AZI4:AZJ4"/>
    <mergeCell ref="AZK4:AZL4"/>
    <mergeCell ref="AZM4:AZN4"/>
    <mergeCell ref="AZO4:AZP4"/>
    <mergeCell ref="AZQ4:AZR4"/>
    <mergeCell ref="AZS4:AZT4"/>
    <mergeCell ref="AYW4:AYX4"/>
    <mergeCell ref="AYY4:AYZ4"/>
    <mergeCell ref="AZA4:AZB4"/>
    <mergeCell ref="AZC4:AZD4"/>
    <mergeCell ref="AZE4:AZF4"/>
    <mergeCell ref="AZG4:AZH4"/>
    <mergeCell ref="AYK4:AYL4"/>
    <mergeCell ref="AYM4:AYN4"/>
    <mergeCell ref="AYO4:AYP4"/>
    <mergeCell ref="AYQ4:AYR4"/>
    <mergeCell ref="AYS4:AYT4"/>
    <mergeCell ref="AYU4:AYV4"/>
    <mergeCell ref="AXY4:AXZ4"/>
    <mergeCell ref="AYA4:AYB4"/>
    <mergeCell ref="AYC4:AYD4"/>
    <mergeCell ref="AYE4:AYF4"/>
    <mergeCell ref="AYG4:AYH4"/>
    <mergeCell ref="AYI4:AYJ4"/>
    <mergeCell ref="AXM4:AXN4"/>
    <mergeCell ref="AXO4:AXP4"/>
    <mergeCell ref="AXQ4:AXR4"/>
    <mergeCell ref="AXS4:AXT4"/>
    <mergeCell ref="AXU4:AXV4"/>
    <mergeCell ref="AXW4:AXX4"/>
    <mergeCell ref="BCO4:BCP4"/>
    <mergeCell ref="BCQ4:BCR4"/>
    <mergeCell ref="BCS4:BCT4"/>
    <mergeCell ref="BCU4:BCV4"/>
    <mergeCell ref="BCW4:BCX4"/>
    <mergeCell ref="BCY4:BCZ4"/>
    <mergeCell ref="BCC4:BCD4"/>
    <mergeCell ref="BCE4:BCF4"/>
    <mergeCell ref="BCG4:BCH4"/>
    <mergeCell ref="BCI4:BCJ4"/>
    <mergeCell ref="BCK4:BCL4"/>
    <mergeCell ref="BCM4:BCN4"/>
    <mergeCell ref="BBQ4:BBR4"/>
    <mergeCell ref="BBS4:BBT4"/>
    <mergeCell ref="BBU4:BBV4"/>
    <mergeCell ref="BBW4:BBX4"/>
    <mergeCell ref="BBY4:BBZ4"/>
    <mergeCell ref="BCA4:BCB4"/>
    <mergeCell ref="BBE4:BBF4"/>
    <mergeCell ref="BBG4:BBH4"/>
    <mergeCell ref="BBI4:BBJ4"/>
    <mergeCell ref="BBK4:BBL4"/>
    <mergeCell ref="BBM4:BBN4"/>
    <mergeCell ref="BBO4:BBP4"/>
    <mergeCell ref="BAS4:BAT4"/>
    <mergeCell ref="BAU4:BAV4"/>
    <mergeCell ref="BAW4:BAX4"/>
    <mergeCell ref="BAY4:BAZ4"/>
    <mergeCell ref="BBA4:BBB4"/>
    <mergeCell ref="BBC4:BBD4"/>
    <mergeCell ref="BAG4:BAH4"/>
    <mergeCell ref="BAI4:BAJ4"/>
    <mergeCell ref="BAK4:BAL4"/>
    <mergeCell ref="BAM4:BAN4"/>
    <mergeCell ref="BAO4:BAP4"/>
    <mergeCell ref="BAQ4:BAR4"/>
    <mergeCell ref="BFI4:BFJ4"/>
    <mergeCell ref="BFK4:BFL4"/>
    <mergeCell ref="BFM4:BFN4"/>
    <mergeCell ref="BFO4:BFP4"/>
    <mergeCell ref="BFQ4:BFR4"/>
    <mergeCell ref="BFS4:BFT4"/>
    <mergeCell ref="BEW4:BEX4"/>
    <mergeCell ref="BEY4:BEZ4"/>
    <mergeCell ref="BFA4:BFB4"/>
    <mergeCell ref="BFC4:BFD4"/>
    <mergeCell ref="BFE4:BFF4"/>
    <mergeCell ref="BFG4:BFH4"/>
    <mergeCell ref="BEK4:BEL4"/>
    <mergeCell ref="BEM4:BEN4"/>
    <mergeCell ref="BEO4:BEP4"/>
    <mergeCell ref="BEQ4:BER4"/>
    <mergeCell ref="BES4:BET4"/>
    <mergeCell ref="BEU4:BEV4"/>
    <mergeCell ref="BDY4:BDZ4"/>
    <mergeCell ref="BEA4:BEB4"/>
    <mergeCell ref="BEC4:BED4"/>
    <mergeCell ref="BEE4:BEF4"/>
    <mergeCell ref="BEG4:BEH4"/>
    <mergeCell ref="BEI4:BEJ4"/>
    <mergeCell ref="BDM4:BDN4"/>
    <mergeCell ref="BDO4:BDP4"/>
    <mergeCell ref="BDQ4:BDR4"/>
    <mergeCell ref="BDS4:BDT4"/>
    <mergeCell ref="BDU4:BDV4"/>
    <mergeCell ref="BDW4:BDX4"/>
    <mergeCell ref="BDA4:BDB4"/>
    <mergeCell ref="BDC4:BDD4"/>
    <mergeCell ref="BDE4:BDF4"/>
    <mergeCell ref="BDG4:BDH4"/>
    <mergeCell ref="BDI4:BDJ4"/>
    <mergeCell ref="BDK4:BDL4"/>
    <mergeCell ref="BIC4:BID4"/>
    <mergeCell ref="BIE4:BIF4"/>
    <mergeCell ref="BIG4:BIH4"/>
    <mergeCell ref="BII4:BIJ4"/>
    <mergeCell ref="BIK4:BIL4"/>
    <mergeCell ref="BIM4:BIN4"/>
    <mergeCell ref="BHQ4:BHR4"/>
    <mergeCell ref="BHS4:BHT4"/>
    <mergeCell ref="BHU4:BHV4"/>
    <mergeCell ref="BHW4:BHX4"/>
    <mergeCell ref="BHY4:BHZ4"/>
    <mergeCell ref="BIA4:BIB4"/>
    <mergeCell ref="BHE4:BHF4"/>
    <mergeCell ref="BHG4:BHH4"/>
    <mergeCell ref="BHI4:BHJ4"/>
    <mergeCell ref="BHK4:BHL4"/>
    <mergeCell ref="BHM4:BHN4"/>
    <mergeCell ref="BHO4:BHP4"/>
    <mergeCell ref="BGS4:BGT4"/>
    <mergeCell ref="BGU4:BGV4"/>
    <mergeCell ref="BGW4:BGX4"/>
    <mergeCell ref="BGY4:BGZ4"/>
    <mergeCell ref="BHA4:BHB4"/>
    <mergeCell ref="BHC4:BHD4"/>
    <mergeCell ref="BGG4:BGH4"/>
    <mergeCell ref="BGI4:BGJ4"/>
    <mergeCell ref="BGK4:BGL4"/>
    <mergeCell ref="BGM4:BGN4"/>
    <mergeCell ref="BGO4:BGP4"/>
    <mergeCell ref="BGQ4:BGR4"/>
    <mergeCell ref="BFU4:BFV4"/>
    <mergeCell ref="BFW4:BFX4"/>
    <mergeCell ref="BFY4:BFZ4"/>
    <mergeCell ref="BGA4:BGB4"/>
    <mergeCell ref="BGC4:BGD4"/>
    <mergeCell ref="BGE4:BGF4"/>
    <mergeCell ref="BKW4:BKX4"/>
    <mergeCell ref="BKY4:BKZ4"/>
    <mergeCell ref="BLA4:BLB4"/>
    <mergeCell ref="BLC4:BLD4"/>
    <mergeCell ref="BLE4:BLF4"/>
    <mergeCell ref="BLG4:BLH4"/>
    <mergeCell ref="BKK4:BKL4"/>
    <mergeCell ref="BKM4:BKN4"/>
    <mergeCell ref="BKO4:BKP4"/>
    <mergeCell ref="BKQ4:BKR4"/>
    <mergeCell ref="BKS4:BKT4"/>
    <mergeCell ref="BKU4:BKV4"/>
    <mergeCell ref="BJY4:BJZ4"/>
    <mergeCell ref="BKA4:BKB4"/>
    <mergeCell ref="BKC4:BKD4"/>
    <mergeCell ref="BKE4:BKF4"/>
    <mergeCell ref="BKG4:BKH4"/>
    <mergeCell ref="BKI4:BKJ4"/>
    <mergeCell ref="BJM4:BJN4"/>
    <mergeCell ref="BJO4:BJP4"/>
    <mergeCell ref="BJQ4:BJR4"/>
    <mergeCell ref="BJS4:BJT4"/>
    <mergeCell ref="BJU4:BJV4"/>
    <mergeCell ref="BJW4:BJX4"/>
    <mergeCell ref="BJA4:BJB4"/>
    <mergeCell ref="BJC4:BJD4"/>
    <mergeCell ref="BJE4:BJF4"/>
    <mergeCell ref="BJG4:BJH4"/>
    <mergeCell ref="BJI4:BJJ4"/>
    <mergeCell ref="BJK4:BJL4"/>
    <mergeCell ref="BIO4:BIP4"/>
    <mergeCell ref="BIQ4:BIR4"/>
    <mergeCell ref="BIS4:BIT4"/>
    <mergeCell ref="BIU4:BIV4"/>
    <mergeCell ref="BIW4:BIX4"/>
    <mergeCell ref="BIY4:BIZ4"/>
    <mergeCell ref="BNQ4:BNR4"/>
    <mergeCell ref="BNS4:BNT4"/>
    <mergeCell ref="BNU4:BNV4"/>
    <mergeCell ref="BNW4:BNX4"/>
    <mergeCell ref="BNY4:BNZ4"/>
    <mergeCell ref="BOA4:BOB4"/>
    <mergeCell ref="BNE4:BNF4"/>
    <mergeCell ref="BNG4:BNH4"/>
    <mergeCell ref="BNI4:BNJ4"/>
    <mergeCell ref="BNK4:BNL4"/>
    <mergeCell ref="BNM4:BNN4"/>
    <mergeCell ref="BNO4:BNP4"/>
    <mergeCell ref="BMS4:BMT4"/>
    <mergeCell ref="BMU4:BMV4"/>
    <mergeCell ref="BMW4:BMX4"/>
    <mergeCell ref="BMY4:BMZ4"/>
    <mergeCell ref="BNA4:BNB4"/>
    <mergeCell ref="BNC4:BND4"/>
    <mergeCell ref="BMG4:BMH4"/>
    <mergeCell ref="BMI4:BMJ4"/>
    <mergeCell ref="BMK4:BML4"/>
    <mergeCell ref="BMM4:BMN4"/>
    <mergeCell ref="BMO4:BMP4"/>
    <mergeCell ref="BMQ4:BMR4"/>
    <mergeCell ref="BLU4:BLV4"/>
    <mergeCell ref="BLW4:BLX4"/>
    <mergeCell ref="BLY4:BLZ4"/>
    <mergeCell ref="BMA4:BMB4"/>
    <mergeCell ref="BMC4:BMD4"/>
    <mergeCell ref="BME4:BMF4"/>
    <mergeCell ref="BLI4:BLJ4"/>
    <mergeCell ref="BLK4:BLL4"/>
    <mergeCell ref="BLM4:BLN4"/>
    <mergeCell ref="BLO4:BLP4"/>
    <mergeCell ref="BLQ4:BLR4"/>
    <mergeCell ref="BLS4:BLT4"/>
    <mergeCell ref="BQK4:BQL4"/>
    <mergeCell ref="BQM4:BQN4"/>
    <mergeCell ref="BQO4:BQP4"/>
    <mergeCell ref="BQQ4:BQR4"/>
    <mergeCell ref="BQS4:BQT4"/>
    <mergeCell ref="BQU4:BQV4"/>
    <mergeCell ref="BPY4:BPZ4"/>
    <mergeCell ref="BQA4:BQB4"/>
    <mergeCell ref="BQC4:BQD4"/>
    <mergeCell ref="BQE4:BQF4"/>
    <mergeCell ref="BQG4:BQH4"/>
    <mergeCell ref="BQI4:BQJ4"/>
    <mergeCell ref="BPM4:BPN4"/>
    <mergeCell ref="BPO4:BPP4"/>
    <mergeCell ref="BPQ4:BPR4"/>
    <mergeCell ref="BPS4:BPT4"/>
    <mergeCell ref="BPU4:BPV4"/>
    <mergeCell ref="BPW4:BPX4"/>
    <mergeCell ref="BPA4:BPB4"/>
    <mergeCell ref="BPC4:BPD4"/>
    <mergeCell ref="BPE4:BPF4"/>
    <mergeCell ref="BPG4:BPH4"/>
    <mergeCell ref="BPI4:BPJ4"/>
    <mergeCell ref="BPK4:BPL4"/>
    <mergeCell ref="BOO4:BOP4"/>
    <mergeCell ref="BOQ4:BOR4"/>
    <mergeCell ref="BOS4:BOT4"/>
    <mergeCell ref="BOU4:BOV4"/>
    <mergeCell ref="BOW4:BOX4"/>
    <mergeCell ref="BOY4:BOZ4"/>
    <mergeCell ref="BOC4:BOD4"/>
    <mergeCell ref="BOE4:BOF4"/>
    <mergeCell ref="BOG4:BOH4"/>
    <mergeCell ref="BOI4:BOJ4"/>
    <mergeCell ref="BOK4:BOL4"/>
    <mergeCell ref="BOM4:BON4"/>
    <mergeCell ref="BTE4:BTF4"/>
    <mergeCell ref="BTG4:BTH4"/>
    <mergeCell ref="BTI4:BTJ4"/>
    <mergeCell ref="BTK4:BTL4"/>
    <mergeCell ref="BTM4:BTN4"/>
    <mergeCell ref="BTO4:BTP4"/>
    <mergeCell ref="BSS4:BST4"/>
    <mergeCell ref="BSU4:BSV4"/>
    <mergeCell ref="BSW4:BSX4"/>
    <mergeCell ref="BSY4:BSZ4"/>
    <mergeCell ref="BTA4:BTB4"/>
    <mergeCell ref="BTC4:BTD4"/>
    <mergeCell ref="BSG4:BSH4"/>
    <mergeCell ref="BSI4:BSJ4"/>
    <mergeCell ref="BSK4:BSL4"/>
    <mergeCell ref="BSM4:BSN4"/>
    <mergeCell ref="BSO4:BSP4"/>
    <mergeCell ref="BSQ4:BSR4"/>
    <mergeCell ref="BRU4:BRV4"/>
    <mergeCell ref="BRW4:BRX4"/>
    <mergeCell ref="BRY4:BRZ4"/>
    <mergeCell ref="BSA4:BSB4"/>
    <mergeCell ref="BSC4:BSD4"/>
    <mergeCell ref="BSE4:BSF4"/>
    <mergeCell ref="BRI4:BRJ4"/>
    <mergeCell ref="BRK4:BRL4"/>
    <mergeCell ref="BRM4:BRN4"/>
    <mergeCell ref="BRO4:BRP4"/>
    <mergeCell ref="BRQ4:BRR4"/>
    <mergeCell ref="BRS4:BRT4"/>
    <mergeCell ref="BQW4:BQX4"/>
    <mergeCell ref="BQY4:BQZ4"/>
    <mergeCell ref="BRA4:BRB4"/>
    <mergeCell ref="BRC4:BRD4"/>
    <mergeCell ref="BRE4:BRF4"/>
    <mergeCell ref="BRG4:BRH4"/>
    <mergeCell ref="BVY4:BVZ4"/>
    <mergeCell ref="BWA4:BWB4"/>
    <mergeCell ref="BWC4:BWD4"/>
    <mergeCell ref="BWE4:BWF4"/>
    <mergeCell ref="BWG4:BWH4"/>
    <mergeCell ref="BWI4:BWJ4"/>
    <mergeCell ref="BVM4:BVN4"/>
    <mergeCell ref="BVO4:BVP4"/>
    <mergeCell ref="BVQ4:BVR4"/>
    <mergeCell ref="BVS4:BVT4"/>
    <mergeCell ref="BVU4:BVV4"/>
    <mergeCell ref="BVW4:BVX4"/>
    <mergeCell ref="BVA4:BVB4"/>
    <mergeCell ref="BVC4:BVD4"/>
    <mergeCell ref="BVE4:BVF4"/>
    <mergeCell ref="BVG4:BVH4"/>
    <mergeCell ref="BVI4:BVJ4"/>
    <mergeCell ref="BVK4:BVL4"/>
    <mergeCell ref="BUO4:BUP4"/>
    <mergeCell ref="BUQ4:BUR4"/>
    <mergeCell ref="BUS4:BUT4"/>
    <mergeCell ref="BUU4:BUV4"/>
    <mergeCell ref="BUW4:BUX4"/>
    <mergeCell ref="BUY4:BUZ4"/>
    <mergeCell ref="BUC4:BUD4"/>
    <mergeCell ref="BUE4:BUF4"/>
    <mergeCell ref="BUG4:BUH4"/>
    <mergeCell ref="BUI4:BUJ4"/>
    <mergeCell ref="BUK4:BUL4"/>
    <mergeCell ref="BUM4:BUN4"/>
    <mergeCell ref="BTQ4:BTR4"/>
    <mergeCell ref="BTS4:BTT4"/>
    <mergeCell ref="BTU4:BTV4"/>
    <mergeCell ref="BTW4:BTX4"/>
    <mergeCell ref="BTY4:BTZ4"/>
    <mergeCell ref="BUA4:BUB4"/>
    <mergeCell ref="BYS4:BYT4"/>
    <mergeCell ref="BYU4:BYV4"/>
    <mergeCell ref="BYW4:BYX4"/>
    <mergeCell ref="BYY4:BYZ4"/>
    <mergeCell ref="BZA4:BZB4"/>
    <mergeCell ref="BZC4:BZD4"/>
    <mergeCell ref="BYG4:BYH4"/>
    <mergeCell ref="BYI4:BYJ4"/>
    <mergeCell ref="BYK4:BYL4"/>
    <mergeCell ref="BYM4:BYN4"/>
    <mergeCell ref="BYO4:BYP4"/>
    <mergeCell ref="BYQ4:BYR4"/>
    <mergeCell ref="BXU4:BXV4"/>
    <mergeCell ref="BXW4:BXX4"/>
    <mergeCell ref="BXY4:BXZ4"/>
    <mergeCell ref="BYA4:BYB4"/>
    <mergeCell ref="BYC4:BYD4"/>
    <mergeCell ref="BYE4:BYF4"/>
    <mergeCell ref="BXI4:BXJ4"/>
    <mergeCell ref="BXK4:BXL4"/>
    <mergeCell ref="BXM4:BXN4"/>
    <mergeCell ref="BXO4:BXP4"/>
    <mergeCell ref="BXQ4:BXR4"/>
    <mergeCell ref="BXS4:BXT4"/>
    <mergeCell ref="BWW4:BWX4"/>
    <mergeCell ref="BWY4:BWZ4"/>
    <mergeCell ref="BXA4:BXB4"/>
    <mergeCell ref="BXC4:BXD4"/>
    <mergeCell ref="BXE4:BXF4"/>
    <mergeCell ref="BXG4:BXH4"/>
    <mergeCell ref="BWK4:BWL4"/>
    <mergeCell ref="BWM4:BWN4"/>
    <mergeCell ref="BWO4:BWP4"/>
    <mergeCell ref="BWQ4:BWR4"/>
    <mergeCell ref="BWS4:BWT4"/>
    <mergeCell ref="BWU4:BWV4"/>
    <mergeCell ref="CBM4:CBN4"/>
    <mergeCell ref="CBO4:CBP4"/>
    <mergeCell ref="CBQ4:CBR4"/>
    <mergeCell ref="CBS4:CBT4"/>
    <mergeCell ref="CBU4:CBV4"/>
    <mergeCell ref="CBW4:CBX4"/>
    <mergeCell ref="CBA4:CBB4"/>
    <mergeCell ref="CBC4:CBD4"/>
    <mergeCell ref="CBE4:CBF4"/>
    <mergeCell ref="CBG4:CBH4"/>
    <mergeCell ref="CBI4:CBJ4"/>
    <mergeCell ref="CBK4:CBL4"/>
    <mergeCell ref="CAO4:CAP4"/>
    <mergeCell ref="CAQ4:CAR4"/>
    <mergeCell ref="CAS4:CAT4"/>
    <mergeCell ref="CAU4:CAV4"/>
    <mergeCell ref="CAW4:CAX4"/>
    <mergeCell ref="CAY4:CAZ4"/>
    <mergeCell ref="CAC4:CAD4"/>
    <mergeCell ref="CAE4:CAF4"/>
    <mergeCell ref="CAG4:CAH4"/>
    <mergeCell ref="CAI4:CAJ4"/>
    <mergeCell ref="CAK4:CAL4"/>
    <mergeCell ref="CAM4:CAN4"/>
    <mergeCell ref="BZQ4:BZR4"/>
    <mergeCell ref="BZS4:BZT4"/>
    <mergeCell ref="BZU4:BZV4"/>
    <mergeCell ref="BZW4:BZX4"/>
    <mergeCell ref="BZY4:BZZ4"/>
    <mergeCell ref="CAA4:CAB4"/>
    <mergeCell ref="BZE4:BZF4"/>
    <mergeCell ref="BZG4:BZH4"/>
    <mergeCell ref="BZI4:BZJ4"/>
    <mergeCell ref="BZK4:BZL4"/>
    <mergeCell ref="BZM4:BZN4"/>
    <mergeCell ref="BZO4:BZP4"/>
    <mergeCell ref="CEG4:CEH4"/>
    <mergeCell ref="CEI4:CEJ4"/>
    <mergeCell ref="CEK4:CEL4"/>
    <mergeCell ref="CEM4:CEN4"/>
    <mergeCell ref="CEO4:CEP4"/>
    <mergeCell ref="CEQ4:CER4"/>
    <mergeCell ref="CDU4:CDV4"/>
    <mergeCell ref="CDW4:CDX4"/>
    <mergeCell ref="CDY4:CDZ4"/>
    <mergeCell ref="CEA4:CEB4"/>
    <mergeCell ref="CEC4:CED4"/>
    <mergeCell ref="CEE4:CEF4"/>
    <mergeCell ref="CDI4:CDJ4"/>
    <mergeCell ref="CDK4:CDL4"/>
    <mergeCell ref="CDM4:CDN4"/>
    <mergeCell ref="CDO4:CDP4"/>
    <mergeCell ref="CDQ4:CDR4"/>
    <mergeCell ref="CDS4:CDT4"/>
    <mergeCell ref="CCW4:CCX4"/>
    <mergeCell ref="CCY4:CCZ4"/>
    <mergeCell ref="CDA4:CDB4"/>
    <mergeCell ref="CDC4:CDD4"/>
    <mergeCell ref="CDE4:CDF4"/>
    <mergeCell ref="CDG4:CDH4"/>
    <mergeCell ref="CCK4:CCL4"/>
    <mergeCell ref="CCM4:CCN4"/>
    <mergeCell ref="CCO4:CCP4"/>
    <mergeCell ref="CCQ4:CCR4"/>
    <mergeCell ref="CCS4:CCT4"/>
    <mergeCell ref="CCU4:CCV4"/>
    <mergeCell ref="CBY4:CBZ4"/>
    <mergeCell ref="CCA4:CCB4"/>
    <mergeCell ref="CCC4:CCD4"/>
    <mergeCell ref="CCE4:CCF4"/>
    <mergeCell ref="CCG4:CCH4"/>
    <mergeCell ref="CCI4:CCJ4"/>
    <mergeCell ref="CHA4:CHB4"/>
    <mergeCell ref="CHC4:CHD4"/>
    <mergeCell ref="CHE4:CHF4"/>
    <mergeCell ref="CHG4:CHH4"/>
    <mergeCell ref="CHI4:CHJ4"/>
    <mergeCell ref="CHK4:CHL4"/>
    <mergeCell ref="CGO4:CGP4"/>
    <mergeCell ref="CGQ4:CGR4"/>
    <mergeCell ref="CGS4:CGT4"/>
    <mergeCell ref="CGU4:CGV4"/>
    <mergeCell ref="CGW4:CGX4"/>
    <mergeCell ref="CGY4:CGZ4"/>
    <mergeCell ref="CGC4:CGD4"/>
    <mergeCell ref="CGE4:CGF4"/>
    <mergeCell ref="CGG4:CGH4"/>
    <mergeCell ref="CGI4:CGJ4"/>
    <mergeCell ref="CGK4:CGL4"/>
    <mergeCell ref="CGM4:CGN4"/>
    <mergeCell ref="CFQ4:CFR4"/>
    <mergeCell ref="CFS4:CFT4"/>
    <mergeCell ref="CFU4:CFV4"/>
    <mergeCell ref="CFW4:CFX4"/>
    <mergeCell ref="CFY4:CFZ4"/>
    <mergeCell ref="CGA4:CGB4"/>
    <mergeCell ref="CFE4:CFF4"/>
    <mergeCell ref="CFG4:CFH4"/>
    <mergeCell ref="CFI4:CFJ4"/>
    <mergeCell ref="CFK4:CFL4"/>
    <mergeCell ref="CFM4:CFN4"/>
    <mergeCell ref="CFO4:CFP4"/>
    <mergeCell ref="CES4:CET4"/>
    <mergeCell ref="CEU4:CEV4"/>
    <mergeCell ref="CEW4:CEX4"/>
    <mergeCell ref="CEY4:CEZ4"/>
    <mergeCell ref="CFA4:CFB4"/>
    <mergeCell ref="CFC4:CFD4"/>
    <mergeCell ref="CJU4:CJV4"/>
    <mergeCell ref="CJW4:CJX4"/>
    <mergeCell ref="CJY4:CJZ4"/>
    <mergeCell ref="CKA4:CKB4"/>
    <mergeCell ref="CKC4:CKD4"/>
    <mergeCell ref="CKE4:CKF4"/>
    <mergeCell ref="CJI4:CJJ4"/>
    <mergeCell ref="CJK4:CJL4"/>
    <mergeCell ref="CJM4:CJN4"/>
    <mergeCell ref="CJO4:CJP4"/>
    <mergeCell ref="CJQ4:CJR4"/>
    <mergeCell ref="CJS4:CJT4"/>
    <mergeCell ref="CIW4:CIX4"/>
    <mergeCell ref="CIY4:CIZ4"/>
    <mergeCell ref="CJA4:CJB4"/>
    <mergeCell ref="CJC4:CJD4"/>
    <mergeCell ref="CJE4:CJF4"/>
    <mergeCell ref="CJG4:CJH4"/>
    <mergeCell ref="CIK4:CIL4"/>
    <mergeCell ref="CIM4:CIN4"/>
    <mergeCell ref="CIO4:CIP4"/>
    <mergeCell ref="CIQ4:CIR4"/>
    <mergeCell ref="CIS4:CIT4"/>
    <mergeCell ref="CIU4:CIV4"/>
    <mergeCell ref="CHY4:CHZ4"/>
    <mergeCell ref="CIA4:CIB4"/>
    <mergeCell ref="CIC4:CID4"/>
    <mergeCell ref="CIE4:CIF4"/>
    <mergeCell ref="CIG4:CIH4"/>
    <mergeCell ref="CII4:CIJ4"/>
    <mergeCell ref="CHM4:CHN4"/>
    <mergeCell ref="CHO4:CHP4"/>
    <mergeCell ref="CHQ4:CHR4"/>
    <mergeCell ref="CHS4:CHT4"/>
    <mergeCell ref="CHU4:CHV4"/>
    <mergeCell ref="CHW4:CHX4"/>
    <mergeCell ref="CMO4:CMP4"/>
    <mergeCell ref="CMQ4:CMR4"/>
    <mergeCell ref="CMS4:CMT4"/>
    <mergeCell ref="CMU4:CMV4"/>
    <mergeCell ref="CMW4:CMX4"/>
    <mergeCell ref="CMY4:CMZ4"/>
    <mergeCell ref="CMC4:CMD4"/>
    <mergeCell ref="CME4:CMF4"/>
    <mergeCell ref="CMG4:CMH4"/>
    <mergeCell ref="CMI4:CMJ4"/>
    <mergeCell ref="CMK4:CML4"/>
    <mergeCell ref="CMM4:CMN4"/>
    <mergeCell ref="CLQ4:CLR4"/>
    <mergeCell ref="CLS4:CLT4"/>
    <mergeCell ref="CLU4:CLV4"/>
    <mergeCell ref="CLW4:CLX4"/>
    <mergeCell ref="CLY4:CLZ4"/>
    <mergeCell ref="CMA4:CMB4"/>
    <mergeCell ref="CLE4:CLF4"/>
    <mergeCell ref="CLG4:CLH4"/>
    <mergeCell ref="CLI4:CLJ4"/>
    <mergeCell ref="CLK4:CLL4"/>
    <mergeCell ref="CLM4:CLN4"/>
    <mergeCell ref="CLO4:CLP4"/>
    <mergeCell ref="CKS4:CKT4"/>
    <mergeCell ref="CKU4:CKV4"/>
    <mergeCell ref="CKW4:CKX4"/>
    <mergeCell ref="CKY4:CKZ4"/>
    <mergeCell ref="CLA4:CLB4"/>
    <mergeCell ref="CLC4:CLD4"/>
    <mergeCell ref="CKG4:CKH4"/>
    <mergeCell ref="CKI4:CKJ4"/>
    <mergeCell ref="CKK4:CKL4"/>
    <mergeCell ref="CKM4:CKN4"/>
    <mergeCell ref="CKO4:CKP4"/>
    <mergeCell ref="CKQ4:CKR4"/>
    <mergeCell ref="CPI4:CPJ4"/>
    <mergeCell ref="CPK4:CPL4"/>
    <mergeCell ref="CPM4:CPN4"/>
    <mergeCell ref="CPO4:CPP4"/>
    <mergeCell ref="CPQ4:CPR4"/>
    <mergeCell ref="CPS4:CPT4"/>
    <mergeCell ref="COW4:COX4"/>
    <mergeCell ref="COY4:COZ4"/>
    <mergeCell ref="CPA4:CPB4"/>
    <mergeCell ref="CPC4:CPD4"/>
    <mergeCell ref="CPE4:CPF4"/>
    <mergeCell ref="CPG4:CPH4"/>
    <mergeCell ref="COK4:COL4"/>
    <mergeCell ref="COM4:CON4"/>
    <mergeCell ref="COO4:COP4"/>
    <mergeCell ref="COQ4:COR4"/>
    <mergeCell ref="COS4:COT4"/>
    <mergeCell ref="COU4:COV4"/>
    <mergeCell ref="CNY4:CNZ4"/>
    <mergeCell ref="COA4:COB4"/>
    <mergeCell ref="COC4:COD4"/>
    <mergeCell ref="COE4:COF4"/>
    <mergeCell ref="COG4:COH4"/>
    <mergeCell ref="COI4:COJ4"/>
    <mergeCell ref="CNM4:CNN4"/>
    <mergeCell ref="CNO4:CNP4"/>
    <mergeCell ref="CNQ4:CNR4"/>
    <mergeCell ref="CNS4:CNT4"/>
    <mergeCell ref="CNU4:CNV4"/>
    <mergeCell ref="CNW4:CNX4"/>
    <mergeCell ref="CNA4:CNB4"/>
    <mergeCell ref="CNC4:CND4"/>
    <mergeCell ref="CNE4:CNF4"/>
    <mergeCell ref="CNG4:CNH4"/>
    <mergeCell ref="CNI4:CNJ4"/>
    <mergeCell ref="CNK4:CNL4"/>
    <mergeCell ref="CSC4:CSD4"/>
    <mergeCell ref="CSE4:CSF4"/>
    <mergeCell ref="CSG4:CSH4"/>
    <mergeCell ref="CSI4:CSJ4"/>
    <mergeCell ref="CSK4:CSL4"/>
    <mergeCell ref="CSM4:CSN4"/>
    <mergeCell ref="CRQ4:CRR4"/>
    <mergeCell ref="CRS4:CRT4"/>
    <mergeCell ref="CRU4:CRV4"/>
    <mergeCell ref="CRW4:CRX4"/>
    <mergeCell ref="CRY4:CRZ4"/>
    <mergeCell ref="CSA4:CSB4"/>
    <mergeCell ref="CRE4:CRF4"/>
    <mergeCell ref="CRG4:CRH4"/>
    <mergeCell ref="CRI4:CRJ4"/>
    <mergeCell ref="CRK4:CRL4"/>
    <mergeCell ref="CRM4:CRN4"/>
    <mergeCell ref="CRO4:CRP4"/>
    <mergeCell ref="CQS4:CQT4"/>
    <mergeCell ref="CQU4:CQV4"/>
    <mergeCell ref="CQW4:CQX4"/>
    <mergeCell ref="CQY4:CQZ4"/>
    <mergeCell ref="CRA4:CRB4"/>
    <mergeCell ref="CRC4:CRD4"/>
    <mergeCell ref="CQG4:CQH4"/>
    <mergeCell ref="CQI4:CQJ4"/>
    <mergeCell ref="CQK4:CQL4"/>
    <mergeCell ref="CQM4:CQN4"/>
    <mergeCell ref="CQO4:CQP4"/>
    <mergeCell ref="CQQ4:CQR4"/>
    <mergeCell ref="CPU4:CPV4"/>
    <mergeCell ref="CPW4:CPX4"/>
    <mergeCell ref="CPY4:CPZ4"/>
    <mergeCell ref="CQA4:CQB4"/>
    <mergeCell ref="CQC4:CQD4"/>
    <mergeCell ref="CQE4:CQF4"/>
    <mergeCell ref="CUW4:CUX4"/>
    <mergeCell ref="CUY4:CUZ4"/>
    <mergeCell ref="CVA4:CVB4"/>
    <mergeCell ref="CVC4:CVD4"/>
    <mergeCell ref="CVE4:CVF4"/>
    <mergeCell ref="CVG4:CVH4"/>
    <mergeCell ref="CUK4:CUL4"/>
    <mergeCell ref="CUM4:CUN4"/>
    <mergeCell ref="CUO4:CUP4"/>
    <mergeCell ref="CUQ4:CUR4"/>
    <mergeCell ref="CUS4:CUT4"/>
    <mergeCell ref="CUU4:CUV4"/>
    <mergeCell ref="CTY4:CTZ4"/>
    <mergeCell ref="CUA4:CUB4"/>
    <mergeCell ref="CUC4:CUD4"/>
    <mergeCell ref="CUE4:CUF4"/>
    <mergeCell ref="CUG4:CUH4"/>
    <mergeCell ref="CUI4:CUJ4"/>
    <mergeCell ref="CTM4:CTN4"/>
    <mergeCell ref="CTO4:CTP4"/>
    <mergeCell ref="CTQ4:CTR4"/>
    <mergeCell ref="CTS4:CTT4"/>
    <mergeCell ref="CTU4:CTV4"/>
    <mergeCell ref="CTW4:CTX4"/>
    <mergeCell ref="CTA4:CTB4"/>
    <mergeCell ref="CTC4:CTD4"/>
    <mergeCell ref="CTE4:CTF4"/>
    <mergeCell ref="CTG4:CTH4"/>
    <mergeCell ref="CTI4:CTJ4"/>
    <mergeCell ref="CTK4:CTL4"/>
    <mergeCell ref="CSO4:CSP4"/>
    <mergeCell ref="CSQ4:CSR4"/>
    <mergeCell ref="CSS4:CST4"/>
    <mergeCell ref="CSU4:CSV4"/>
    <mergeCell ref="CSW4:CSX4"/>
    <mergeCell ref="CSY4:CSZ4"/>
    <mergeCell ref="CXQ4:CXR4"/>
    <mergeCell ref="CXS4:CXT4"/>
    <mergeCell ref="CXU4:CXV4"/>
    <mergeCell ref="CXW4:CXX4"/>
    <mergeCell ref="CXY4:CXZ4"/>
    <mergeCell ref="CYA4:CYB4"/>
    <mergeCell ref="CXE4:CXF4"/>
    <mergeCell ref="CXG4:CXH4"/>
    <mergeCell ref="CXI4:CXJ4"/>
    <mergeCell ref="CXK4:CXL4"/>
    <mergeCell ref="CXM4:CXN4"/>
    <mergeCell ref="CXO4:CXP4"/>
    <mergeCell ref="CWS4:CWT4"/>
    <mergeCell ref="CWU4:CWV4"/>
    <mergeCell ref="CWW4:CWX4"/>
    <mergeCell ref="CWY4:CWZ4"/>
    <mergeCell ref="CXA4:CXB4"/>
    <mergeCell ref="CXC4:CXD4"/>
    <mergeCell ref="CWG4:CWH4"/>
    <mergeCell ref="CWI4:CWJ4"/>
    <mergeCell ref="CWK4:CWL4"/>
    <mergeCell ref="CWM4:CWN4"/>
    <mergeCell ref="CWO4:CWP4"/>
    <mergeCell ref="CWQ4:CWR4"/>
    <mergeCell ref="CVU4:CVV4"/>
    <mergeCell ref="CVW4:CVX4"/>
    <mergeCell ref="CVY4:CVZ4"/>
    <mergeCell ref="CWA4:CWB4"/>
    <mergeCell ref="CWC4:CWD4"/>
    <mergeCell ref="CWE4:CWF4"/>
    <mergeCell ref="CVI4:CVJ4"/>
    <mergeCell ref="CVK4:CVL4"/>
    <mergeCell ref="CVM4:CVN4"/>
    <mergeCell ref="CVO4:CVP4"/>
    <mergeCell ref="CVQ4:CVR4"/>
    <mergeCell ref="CVS4:CVT4"/>
    <mergeCell ref="DAK4:DAL4"/>
    <mergeCell ref="DAM4:DAN4"/>
    <mergeCell ref="DAO4:DAP4"/>
    <mergeCell ref="DAQ4:DAR4"/>
    <mergeCell ref="DAS4:DAT4"/>
    <mergeCell ref="DAU4:DAV4"/>
    <mergeCell ref="CZY4:CZZ4"/>
    <mergeCell ref="DAA4:DAB4"/>
    <mergeCell ref="DAC4:DAD4"/>
    <mergeCell ref="DAE4:DAF4"/>
    <mergeCell ref="DAG4:DAH4"/>
    <mergeCell ref="DAI4:DAJ4"/>
    <mergeCell ref="CZM4:CZN4"/>
    <mergeCell ref="CZO4:CZP4"/>
    <mergeCell ref="CZQ4:CZR4"/>
    <mergeCell ref="CZS4:CZT4"/>
    <mergeCell ref="CZU4:CZV4"/>
    <mergeCell ref="CZW4:CZX4"/>
    <mergeCell ref="CZA4:CZB4"/>
    <mergeCell ref="CZC4:CZD4"/>
    <mergeCell ref="CZE4:CZF4"/>
    <mergeCell ref="CZG4:CZH4"/>
    <mergeCell ref="CZI4:CZJ4"/>
    <mergeCell ref="CZK4:CZL4"/>
    <mergeCell ref="CYO4:CYP4"/>
    <mergeCell ref="CYQ4:CYR4"/>
    <mergeCell ref="CYS4:CYT4"/>
    <mergeCell ref="CYU4:CYV4"/>
    <mergeCell ref="CYW4:CYX4"/>
    <mergeCell ref="CYY4:CYZ4"/>
    <mergeCell ref="CYC4:CYD4"/>
    <mergeCell ref="CYE4:CYF4"/>
    <mergeCell ref="CYG4:CYH4"/>
    <mergeCell ref="CYI4:CYJ4"/>
    <mergeCell ref="CYK4:CYL4"/>
    <mergeCell ref="CYM4:CYN4"/>
    <mergeCell ref="DDE4:DDF4"/>
    <mergeCell ref="DDG4:DDH4"/>
    <mergeCell ref="DDI4:DDJ4"/>
    <mergeCell ref="DDK4:DDL4"/>
    <mergeCell ref="DDM4:DDN4"/>
    <mergeCell ref="DDO4:DDP4"/>
    <mergeCell ref="DCS4:DCT4"/>
    <mergeCell ref="DCU4:DCV4"/>
    <mergeCell ref="DCW4:DCX4"/>
    <mergeCell ref="DCY4:DCZ4"/>
    <mergeCell ref="DDA4:DDB4"/>
    <mergeCell ref="DDC4:DDD4"/>
    <mergeCell ref="DCG4:DCH4"/>
    <mergeCell ref="DCI4:DCJ4"/>
    <mergeCell ref="DCK4:DCL4"/>
    <mergeCell ref="DCM4:DCN4"/>
    <mergeCell ref="DCO4:DCP4"/>
    <mergeCell ref="DCQ4:DCR4"/>
    <mergeCell ref="DBU4:DBV4"/>
    <mergeCell ref="DBW4:DBX4"/>
    <mergeCell ref="DBY4:DBZ4"/>
    <mergeCell ref="DCA4:DCB4"/>
    <mergeCell ref="DCC4:DCD4"/>
    <mergeCell ref="DCE4:DCF4"/>
    <mergeCell ref="DBI4:DBJ4"/>
    <mergeCell ref="DBK4:DBL4"/>
    <mergeCell ref="DBM4:DBN4"/>
    <mergeCell ref="DBO4:DBP4"/>
    <mergeCell ref="DBQ4:DBR4"/>
    <mergeCell ref="DBS4:DBT4"/>
    <mergeCell ref="DAW4:DAX4"/>
    <mergeCell ref="DAY4:DAZ4"/>
    <mergeCell ref="DBA4:DBB4"/>
    <mergeCell ref="DBC4:DBD4"/>
    <mergeCell ref="DBE4:DBF4"/>
    <mergeCell ref="DBG4:DBH4"/>
    <mergeCell ref="DFY4:DFZ4"/>
    <mergeCell ref="DGA4:DGB4"/>
    <mergeCell ref="DGC4:DGD4"/>
    <mergeCell ref="DGE4:DGF4"/>
    <mergeCell ref="DGG4:DGH4"/>
    <mergeCell ref="DGI4:DGJ4"/>
    <mergeCell ref="DFM4:DFN4"/>
    <mergeCell ref="DFO4:DFP4"/>
    <mergeCell ref="DFQ4:DFR4"/>
    <mergeCell ref="DFS4:DFT4"/>
    <mergeCell ref="DFU4:DFV4"/>
    <mergeCell ref="DFW4:DFX4"/>
    <mergeCell ref="DFA4:DFB4"/>
    <mergeCell ref="DFC4:DFD4"/>
    <mergeCell ref="DFE4:DFF4"/>
    <mergeCell ref="DFG4:DFH4"/>
    <mergeCell ref="DFI4:DFJ4"/>
    <mergeCell ref="DFK4:DFL4"/>
    <mergeCell ref="DEO4:DEP4"/>
    <mergeCell ref="DEQ4:DER4"/>
    <mergeCell ref="DES4:DET4"/>
    <mergeCell ref="DEU4:DEV4"/>
    <mergeCell ref="DEW4:DEX4"/>
    <mergeCell ref="DEY4:DEZ4"/>
    <mergeCell ref="DEC4:DED4"/>
    <mergeCell ref="DEE4:DEF4"/>
    <mergeCell ref="DEG4:DEH4"/>
    <mergeCell ref="DEI4:DEJ4"/>
    <mergeCell ref="DEK4:DEL4"/>
    <mergeCell ref="DEM4:DEN4"/>
    <mergeCell ref="DDQ4:DDR4"/>
    <mergeCell ref="DDS4:DDT4"/>
    <mergeCell ref="DDU4:DDV4"/>
    <mergeCell ref="DDW4:DDX4"/>
    <mergeCell ref="DDY4:DDZ4"/>
    <mergeCell ref="DEA4:DEB4"/>
    <mergeCell ref="DIS4:DIT4"/>
    <mergeCell ref="DIU4:DIV4"/>
    <mergeCell ref="DIW4:DIX4"/>
    <mergeCell ref="DIY4:DIZ4"/>
    <mergeCell ref="DJA4:DJB4"/>
    <mergeCell ref="DJC4:DJD4"/>
    <mergeCell ref="DIG4:DIH4"/>
    <mergeCell ref="DII4:DIJ4"/>
    <mergeCell ref="DIK4:DIL4"/>
    <mergeCell ref="DIM4:DIN4"/>
    <mergeCell ref="DIO4:DIP4"/>
    <mergeCell ref="DIQ4:DIR4"/>
    <mergeCell ref="DHU4:DHV4"/>
    <mergeCell ref="DHW4:DHX4"/>
    <mergeCell ref="DHY4:DHZ4"/>
    <mergeCell ref="DIA4:DIB4"/>
    <mergeCell ref="DIC4:DID4"/>
    <mergeCell ref="DIE4:DIF4"/>
    <mergeCell ref="DHI4:DHJ4"/>
    <mergeCell ref="DHK4:DHL4"/>
    <mergeCell ref="DHM4:DHN4"/>
    <mergeCell ref="DHO4:DHP4"/>
    <mergeCell ref="DHQ4:DHR4"/>
    <mergeCell ref="DHS4:DHT4"/>
    <mergeCell ref="DGW4:DGX4"/>
    <mergeCell ref="DGY4:DGZ4"/>
    <mergeCell ref="DHA4:DHB4"/>
    <mergeCell ref="DHC4:DHD4"/>
    <mergeCell ref="DHE4:DHF4"/>
    <mergeCell ref="DHG4:DHH4"/>
    <mergeCell ref="DGK4:DGL4"/>
    <mergeCell ref="DGM4:DGN4"/>
    <mergeCell ref="DGO4:DGP4"/>
    <mergeCell ref="DGQ4:DGR4"/>
    <mergeCell ref="DGS4:DGT4"/>
    <mergeCell ref="DGU4:DGV4"/>
    <mergeCell ref="DLM4:DLN4"/>
    <mergeCell ref="DLO4:DLP4"/>
    <mergeCell ref="DLQ4:DLR4"/>
    <mergeCell ref="DLS4:DLT4"/>
    <mergeCell ref="DLU4:DLV4"/>
    <mergeCell ref="DLW4:DLX4"/>
    <mergeCell ref="DLA4:DLB4"/>
    <mergeCell ref="DLC4:DLD4"/>
    <mergeCell ref="DLE4:DLF4"/>
    <mergeCell ref="DLG4:DLH4"/>
    <mergeCell ref="DLI4:DLJ4"/>
    <mergeCell ref="DLK4:DLL4"/>
    <mergeCell ref="DKO4:DKP4"/>
    <mergeCell ref="DKQ4:DKR4"/>
    <mergeCell ref="DKS4:DKT4"/>
    <mergeCell ref="DKU4:DKV4"/>
    <mergeCell ref="DKW4:DKX4"/>
    <mergeCell ref="DKY4:DKZ4"/>
    <mergeCell ref="DKC4:DKD4"/>
    <mergeCell ref="DKE4:DKF4"/>
    <mergeCell ref="DKG4:DKH4"/>
    <mergeCell ref="DKI4:DKJ4"/>
    <mergeCell ref="DKK4:DKL4"/>
    <mergeCell ref="DKM4:DKN4"/>
    <mergeCell ref="DJQ4:DJR4"/>
    <mergeCell ref="DJS4:DJT4"/>
    <mergeCell ref="DJU4:DJV4"/>
    <mergeCell ref="DJW4:DJX4"/>
    <mergeCell ref="DJY4:DJZ4"/>
    <mergeCell ref="DKA4:DKB4"/>
    <mergeCell ref="DJE4:DJF4"/>
    <mergeCell ref="DJG4:DJH4"/>
    <mergeCell ref="DJI4:DJJ4"/>
    <mergeCell ref="DJK4:DJL4"/>
    <mergeCell ref="DJM4:DJN4"/>
    <mergeCell ref="DJO4:DJP4"/>
    <mergeCell ref="DOG4:DOH4"/>
    <mergeCell ref="DOI4:DOJ4"/>
    <mergeCell ref="DOK4:DOL4"/>
    <mergeCell ref="DOM4:DON4"/>
    <mergeCell ref="DOO4:DOP4"/>
    <mergeCell ref="DOQ4:DOR4"/>
    <mergeCell ref="DNU4:DNV4"/>
    <mergeCell ref="DNW4:DNX4"/>
    <mergeCell ref="DNY4:DNZ4"/>
    <mergeCell ref="DOA4:DOB4"/>
    <mergeCell ref="DOC4:DOD4"/>
    <mergeCell ref="DOE4:DOF4"/>
    <mergeCell ref="DNI4:DNJ4"/>
    <mergeCell ref="DNK4:DNL4"/>
    <mergeCell ref="DNM4:DNN4"/>
    <mergeCell ref="DNO4:DNP4"/>
    <mergeCell ref="DNQ4:DNR4"/>
    <mergeCell ref="DNS4:DNT4"/>
    <mergeCell ref="DMW4:DMX4"/>
    <mergeCell ref="DMY4:DMZ4"/>
    <mergeCell ref="DNA4:DNB4"/>
    <mergeCell ref="DNC4:DND4"/>
    <mergeCell ref="DNE4:DNF4"/>
    <mergeCell ref="DNG4:DNH4"/>
    <mergeCell ref="DMK4:DML4"/>
    <mergeCell ref="DMM4:DMN4"/>
    <mergeCell ref="DMO4:DMP4"/>
    <mergeCell ref="DMQ4:DMR4"/>
    <mergeCell ref="DMS4:DMT4"/>
    <mergeCell ref="DMU4:DMV4"/>
    <mergeCell ref="DLY4:DLZ4"/>
    <mergeCell ref="DMA4:DMB4"/>
    <mergeCell ref="DMC4:DMD4"/>
    <mergeCell ref="DME4:DMF4"/>
    <mergeCell ref="DMG4:DMH4"/>
    <mergeCell ref="DMI4:DMJ4"/>
    <mergeCell ref="DRA4:DRB4"/>
    <mergeCell ref="DRC4:DRD4"/>
    <mergeCell ref="DRE4:DRF4"/>
    <mergeCell ref="DRG4:DRH4"/>
    <mergeCell ref="DRI4:DRJ4"/>
    <mergeCell ref="DRK4:DRL4"/>
    <mergeCell ref="DQO4:DQP4"/>
    <mergeCell ref="DQQ4:DQR4"/>
    <mergeCell ref="DQS4:DQT4"/>
    <mergeCell ref="DQU4:DQV4"/>
    <mergeCell ref="DQW4:DQX4"/>
    <mergeCell ref="DQY4:DQZ4"/>
    <mergeCell ref="DQC4:DQD4"/>
    <mergeCell ref="DQE4:DQF4"/>
    <mergeCell ref="DQG4:DQH4"/>
    <mergeCell ref="DQI4:DQJ4"/>
    <mergeCell ref="DQK4:DQL4"/>
    <mergeCell ref="DQM4:DQN4"/>
    <mergeCell ref="DPQ4:DPR4"/>
    <mergeCell ref="DPS4:DPT4"/>
    <mergeCell ref="DPU4:DPV4"/>
    <mergeCell ref="DPW4:DPX4"/>
    <mergeCell ref="DPY4:DPZ4"/>
    <mergeCell ref="DQA4:DQB4"/>
    <mergeCell ref="DPE4:DPF4"/>
    <mergeCell ref="DPG4:DPH4"/>
    <mergeCell ref="DPI4:DPJ4"/>
    <mergeCell ref="DPK4:DPL4"/>
    <mergeCell ref="DPM4:DPN4"/>
    <mergeCell ref="DPO4:DPP4"/>
    <mergeCell ref="DOS4:DOT4"/>
    <mergeCell ref="DOU4:DOV4"/>
    <mergeCell ref="DOW4:DOX4"/>
    <mergeCell ref="DOY4:DOZ4"/>
    <mergeCell ref="DPA4:DPB4"/>
    <mergeCell ref="DPC4:DPD4"/>
    <mergeCell ref="DTU4:DTV4"/>
    <mergeCell ref="DTW4:DTX4"/>
    <mergeCell ref="DTY4:DTZ4"/>
    <mergeCell ref="DUA4:DUB4"/>
    <mergeCell ref="DUC4:DUD4"/>
    <mergeCell ref="DUE4:DUF4"/>
    <mergeCell ref="DTI4:DTJ4"/>
    <mergeCell ref="DTK4:DTL4"/>
    <mergeCell ref="DTM4:DTN4"/>
    <mergeCell ref="DTO4:DTP4"/>
    <mergeCell ref="DTQ4:DTR4"/>
    <mergeCell ref="DTS4:DTT4"/>
    <mergeCell ref="DSW4:DSX4"/>
    <mergeCell ref="DSY4:DSZ4"/>
    <mergeCell ref="DTA4:DTB4"/>
    <mergeCell ref="DTC4:DTD4"/>
    <mergeCell ref="DTE4:DTF4"/>
    <mergeCell ref="DTG4:DTH4"/>
    <mergeCell ref="DSK4:DSL4"/>
    <mergeCell ref="DSM4:DSN4"/>
    <mergeCell ref="DSO4:DSP4"/>
    <mergeCell ref="DSQ4:DSR4"/>
    <mergeCell ref="DSS4:DST4"/>
    <mergeCell ref="DSU4:DSV4"/>
    <mergeCell ref="DRY4:DRZ4"/>
    <mergeCell ref="DSA4:DSB4"/>
    <mergeCell ref="DSC4:DSD4"/>
    <mergeCell ref="DSE4:DSF4"/>
    <mergeCell ref="DSG4:DSH4"/>
    <mergeCell ref="DSI4:DSJ4"/>
    <mergeCell ref="DRM4:DRN4"/>
    <mergeCell ref="DRO4:DRP4"/>
    <mergeCell ref="DRQ4:DRR4"/>
    <mergeCell ref="DRS4:DRT4"/>
    <mergeCell ref="DRU4:DRV4"/>
    <mergeCell ref="DRW4:DRX4"/>
    <mergeCell ref="DWO4:DWP4"/>
    <mergeCell ref="DWQ4:DWR4"/>
    <mergeCell ref="DWS4:DWT4"/>
    <mergeCell ref="DWU4:DWV4"/>
    <mergeCell ref="DWW4:DWX4"/>
    <mergeCell ref="DWY4:DWZ4"/>
    <mergeCell ref="DWC4:DWD4"/>
    <mergeCell ref="DWE4:DWF4"/>
    <mergeCell ref="DWG4:DWH4"/>
    <mergeCell ref="DWI4:DWJ4"/>
    <mergeCell ref="DWK4:DWL4"/>
    <mergeCell ref="DWM4:DWN4"/>
    <mergeCell ref="DVQ4:DVR4"/>
    <mergeCell ref="DVS4:DVT4"/>
    <mergeCell ref="DVU4:DVV4"/>
    <mergeCell ref="DVW4:DVX4"/>
    <mergeCell ref="DVY4:DVZ4"/>
    <mergeCell ref="DWA4:DWB4"/>
    <mergeCell ref="DVE4:DVF4"/>
    <mergeCell ref="DVG4:DVH4"/>
    <mergeCell ref="DVI4:DVJ4"/>
    <mergeCell ref="DVK4:DVL4"/>
    <mergeCell ref="DVM4:DVN4"/>
    <mergeCell ref="DVO4:DVP4"/>
    <mergeCell ref="DUS4:DUT4"/>
    <mergeCell ref="DUU4:DUV4"/>
    <mergeCell ref="DUW4:DUX4"/>
    <mergeCell ref="DUY4:DUZ4"/>
    <mergeCell ref="DVA4:DVB4"/>
    <mergeCell ref="DVC4:DVD4"/>
    <mergeCell ref="DUG4:DUH4"/>
    <mergeCell ref="DUI4:DUJ4"/>
    <mergeCell ref="DUK4:DUL4"/>
    <mergeCell ref="DUM4:DUN4"/>
    <mergeCell ref="DUO4:DUP4"/>
    <mergeCell ref="DUQ4:DUR4"/>
    <mergeCell ref="DZI4:DZJ4"/>
    <mergeCell ref="DZK4:DZL4"/>
    <mergeCell ref="DZM4:DZN4"/>
    <mergeCell ref="DZO4:DZP4"/>
    <mergeCell ref="DZQ4:DZR4"/>
    <mergeCell ref="DZS4:DZT4"/>
    <mergeCell ref="DYW4:DYX4"/>
    <mergeCell ref="DYY4:DYZ4"/>
    <mergeCell ref="DZA4:DZB4"/>
    <mergeCell ref="DZC4:DZD4"/>
    <mergeCell ref="DZE4:DZF4"/>
    <mergeCell ref="DZG4:DZH4"/>
    <mergeCell ref="DYK4:DYL4"/>
    <mergeCell ref="DYM4:DYN4"/>
    <mergeCell ref="DYO4:DYP4"/>
    <mergeCell ref="DYQ4:DYR4"/>
    <mergeCell ref="DYS4:DYT4"/>
    <mergeCell ref="DYU4:DYV4"/>
    <mergeCell ref="DXY4:DXZ4"/>
    <mergeCell ref="DYA4:DYB4"/>
    <mergeCell ref="DYC4:DYD4"/>
    <mergeCell ref="DYE4:DYF4"/>
    <mergeCell ref="DYG4:DYH4"/>
    <mergeCell ref="DYI4:DYJ4"/>
    <mergeCell ref="DXM4:DXN4"/>
    <mergeCell ref="DXO4:DXP4"/>
    <mergeCell ref="DXQ4:DXR4"/>
    <mergeCell ref="DXS4:DXT4"/>
    <mergeCell ref="DXU4:DXV4"/>
    <mergeCell ref="DXW4:DXX4"/>
    <mergeCell ref="DXA4:DXB4"/>
    <mergeCell ref="DXC4:DXD4"/>
    <mergeCell ref="DXE4:DXF4"/>
    <mergeCell ref="DXG4:DXH4"/>
    <mergeCell ref="DXI4:DXJ4"/>
    <mergeCell ref="DXK4:DXL4"/>
    <mergeCell ref="ECC4:ECD4"/>
    <mergeCell ref="ECE4:ECF4"/>
    <mergeCell ref="ECG4:ECH4"/>
    <mergeCell ref="ECI4:ECJ4"/>
    <mergeCell ref="ECK4:ECL4"/>
    <mergeCell ref="ECM4:ECN4"/>
    <mergeCell ref="EBQ4:EBR4"/>
    <mergeCell ref="EBS4:EBT4"/>
    <mergeCell ref="EBU4:EBV4"/>
    <mergeCell ref="EBW4:EBX4"/>
    <mergeCell ref="EBY4:EBZ4"/>
    <mergeCell ref="ECA4:ECB4"/>
    <mergeCell ref="EBE4:EBF4"/>
    <mergeCell ref="EBG4:EBH4"/>
    <mergeCell ref="EBI4:EBJ4"/>
    <mergeCell ref="EBK4:EBL4"/>
    <mergeCell ref="EBM4:EBN4"/>
    <mergeCell ref="EBO4:EBP4"/>
    <mergeCell ref="EAS4:EAT4"/>
    <mergeCell ref="EAU4:EAV4"/>
    <mergeCell ref="EAW4:EAX4"/>
    <mergeCell ref="EAY4:EAZ4"/>
    <mergeCell ref="EBA4:EBB4"/>
    <mergeCell ref="EBC4:EBD4"/>
    <mergeCell ref="EAG4:EAH4"/>
    <mergeCell ref="EAI4:EAJ4"/>
    <mergeCell ref="EAK4:EAL4"/>
    <mergeCell ref="EAM4:EAN4"/>
    <mergeCell ref="EAO4:EAP4"/>
    <mergeCell ref="EAQ4:EAR4"/>
    <mergeCell ref="DZU4:DZV4"/>
    <mergeCell ref="DZW4:DZX4"/>
    <mergeCell ref="DZY4:DZZ4"/>
    <mergeCell ref="EAA4:EAB4"/>
    <mergeCell ref="EAC4:EAD4"/>
    <mergeCell ref="EAE4:EAF4"/>
    <mergeCell ref="EEW4:EEX4"/>
    <mergeCell ref="EEY4:EEZ4"/>
    <mergeCell ref="EFA4:EFB4"/>
    <mergeCell ref="EFC4:EFD4"/>
    <mergeCell ref="EFE4:EFF4"/>
    <mergeCell ref="EFG4:EFH4"/>
    <mergeCell ref="EEK4:EEL4"/>
    <mergeCell ref="EEM4:EEN4"/>
    <mergeCell ref="EEO4:EEP4"/>
    <mergeCell ref="EEQ4:EER4"/>
    <mergeCell ref="EES4:EET4"/>
    <mergeCell ref="EEU4:EEV4"/>
    <mergeCell ref="EDY4:EDZ4"/>
    <mergeCell ref="EEA4:EEB4"/>
    <mergeCell ref="EEC4:EED4"/>
    <mergeCell ref="EEE4:EEF4"/>
    <mergeCell ref="EEG4:EEH4"/>
    <mergeCell ref="EEI4:EEJ4"/>
    <mergeCell ref="EDM4:EDN4"/>
    <mergeCell ref="EDO4:EDP4"/>
    <mergeCell ref="EDQ4:EDR4"/>
    <mergeCell ref="EDS4:EDT4"/>
    <mergeCell ref="EDU4:EDV4"/>
    <mergeCell ref="EDW4:EDX4"/>
    <mergeCell ref="EDA4:EDB4"/>
    <mergeCell ref="EDC4:EDD4"/>
    <mergeCell ref="EDE4:EDF4"/>
    <mergeCell ref="EDG4:EDH4"/>
    <mergeCell ref="EDI4:EDJ4"/>
    <mergeCell ref="EDK4:EDL4"/>
    <mergeCell ref="ECO4:ECP4"/>
    <mergeCell ref="ECQ4:ECR4"/>
    <mergeCell ref="ECS4:ECT4"/>
    <mergeCell ref="ECU4:ECV4"/>
    <mergeCell ref="ECW4:ECX4"/>
    <mergeCell ref="ECY4:ECZ4"/>
    <mergeCell ref="EHQ4:EHR4"/>
    <mergeCell ref="EHS4:EHT4"/>
    <mergeCell ref="EHU4:EHV4"/>
    <mergeCell ref="EHW4:EHX4"/>
    <mergeCell ref="EHY4:EHZ4"/>
    <mergeCell ref="EIA4:EIB4"/>
    <mergeCell ref="EHE4:EHF4"/>
    <mergeCell ref="EHG4:EHH4"/>
    <mergeCell ref="EHI4:EHJ4"/>
    <mergeCell ref="EHK4:EHL4"/>
    <mergeCell ref="EHM4:EHN4"/>
    <mergeCell ref="EHO4:EHP4"/>
    <mergeCell ref="EGS4:EGT4"/>
    <mergeCell ref="EGU4:EGV4"/>
    <mergeCell ref="EGW4:EGX4"/>
    <mergeCell ref="EGY4:EGZ4"/>
    <mergeCell ref="EHA4:EHB4"/>
    <mergeCell ref="EHC4:EHD4"/>
    <mergeCell ref="EGG4:EGH4"/>
    <mergeCell ref="EGI4:EGJ4"/>
    <mergeCell ref="EGK4:EGL4"/>
    <mergeCell ref="EGM4:EGN4"/>
    <mergeCell ref="EGO4:EGP4"/>
    <mergeCell ref="EGQ4:EGR4"/>
    <mergeCell ref="EFU4:EFV4"/>
    <mergeCell ref="EFW4:EFX4"/>
    <mergeCell ref="EFY4:EFZ4"/>
    <mergeCell ref="EGA4:EGB4"/>
    <mergeCell ref="EGC4:EGD4"/>
    <mergeCell ref="EGE4:EGF4"/>
    <mergeCell ref="EFI4:EFJ4"/>
    <mergeCell ref="EFK4:EFL4"/>
    <mergeCell ref="EFM4:EFN4"/>
    <mergeCell ref="EFO4:EFP4"/>
    <mergeCell ref="EFQ4:EFR4"/>
    <mergeCell ref="EFS4:EFT4"/>
    <mergeCell ref="EKK4:EKL4"/>
    <mergeCell ref="EKM4:EKN4"/>
    <mergeCell ref="EKO4:EKP4"/>
    <mergeCell ref="EKQ4:EKR4"/>
    <mergeCell ref="EKS4:EKT4"/>
    <mergeCell ref="EKU4:EKV4"/>
    <mergeCell ref="EJY4:EJZ4"/>
    <mergeCell ref="EKA4:EKB4"/>
    <mergeCell ref="EKC4:EKD4"/>
    <mergeCell ref="EKE4:EKF4"/>
    <mergeCell ref="EKG4:EKH4"/>
    <mergeCell ref="EKI4:EKJ4"/>
    <mergeCell ref="EJM4:EJN4"/>
    <mergeCell ref="EJO4:EJP4"/>
    <mergeCell ref="EJQ4:EJR4"/>
    <mergeCell ref="EJS4:EJT4"/>
    <mergeCell ref="EJU4:EJV4"/>
    <mergeCell ref="EJW4:EJX4"/>
    <mergeCell ref="EJA4:EJB4"/>
    <mergeCell ref="EJC4:EJD4"/>
    <mergeCell ref="EJE4:EJF4"/>
    <mergeCell ref="EJG4:EJH4"/>
    <mergeCell ref="EJI4:EJJ4"/>
    <mergeCell ref="EJK4:EJL4"/>
    <mergeCell ref="EIO4:EIP4"/>
    <mergeCell ref="EIQ4:EIR4"/>
    <mergeCell ref="EIS4:EIT4"/>
    <mergeCell ref="EIU4:EIV4"/>
    <mergeCell ref="EIW4:EIX4"/>
    <mergeCell ref="EIY4:EIZ4"/>
    <mergeCell ref="EIC4:EID4"/>
    <mergeCell ref="EIE4:EIF4"/>
    <mergeCell ref="EIG4:EIH4"/>
    <mergeCell ref="EII4:EIJ4"/>
    <mergeCell ref="EIK4:EIL4"/>
    <mergeCell ref="EIM4:EIN4"/>
    <mergeCell ref="ENE4:ENF4"/>
    <mergeCell ref="ENG4:ENH4"/>
    <mergeCell ref="ENI4:ENJ4"/>
    <mergeCell ref="ENK4:ENL4"/>
    <mergeCell ref="ENM4:ENN4"/>
    <mergeCell ref="ENO4:ENP4"/>
    <mergeCell ref="EMS4:EMT4"/>
    <mergeCell ref="EMU4:EMV4"/>
    <mergeCell ref="EMW4:EMX4"/>
    <mergeCell ref="EMY4:EMZ4"/>
    <mergeCell ref="ENA4:ENB4"/>
    <mergeCell ref="ENC4:END4"/>
    <mergeCell ref="EMG4:EMH4"/>
    <mergeCell ref="EMI4:EMJ4"/>
    <mergeCell ref="EMK4:EML4"/>
    <mergeCell ref="EMM4:EMN4"/>
    <mergeCell ref="EMO4:EMP4"/>
    <mergeCell ref="EMQ4:EMR4"/>
    <mergeCell ref="ELU4:ELV4"/>
    <mergeCell ref="ELW4:ELX4"/>
    <mergeCell ref="ELY4:ELZ4"/>
    <mergeCell ref="EMA4:EMB4"/>
    <mergeCell ref="EMC4:EMD4"/>
    <mergeCell ref="EME4:EMF4"/>
    <mergeCell ref="ELI4:ELJ4"/>
    <mergeCell ref="ELK4:ELL4"/>
    <mergeCell ref="ELM4:ELN4"/>
    <mergeCell ref="ELO4:ELP4"/>
    <mergeCell ref="ELQ4:ELR4"/>
    <mergeCell ref="ELS4:ELT4"/>
    <mergeCell ref="EKW4:EKX4"/>
    <mergeCell ref="EKY4:EKZ4"/>
    <mergeCell ref="ELA4:ELB4"/>
    <mergeCell ref="ELC4:ELD4"/>
    <mergeCell ref="ELE4:ELF4"/>
    <mergeCell ref="ELG4:ELH4"/>
    <mergeCell ref="EPY4:EPZ4"/>
    <mergeCell ref="EQA4:EQB4"/>
    <mergeCell ref="EQC4:EQD4"/>
    <mergeCell ref="EQE4:EQF4"/>
    <mergeCell ref="EQG4:EQH4"/>
    <mergeCell ref="EQI4:EQJ4"/>
    <mergeCell ref="EPM4:EPN4"/>
    <mergeCell ref="EPO4:EPP4"/>
    <mergeCell ref="EPQ4:EPR4"/>
    <mergeCell ref="EPS4:EPT4"/>
    <mergeCell ref="EPU4:EPV4"/>
    <mergeCell ref="EPW4:EPX4"/>
    <mergeCell ref="EPA4:EPB4"/>
    <mergeCell ref="EPC4:EPD4"/>
    <mergeCell ref="EPE4:EPF4"/>
    <mergeCell ref="EPG4:EPH4"/>
    <mergeCell ref="EPI4:EPJ4"/>
    <mergeCell ref="EPK4:EPL4"/>
    <mergeCell ref="EOO4:EOP4"/>
    <mergeCell ref="EOQ4:EOR4"/>
    <mergeCell ref="EOS4:EOT4"/>
    <mergeCell ref="EOU4:EOV4"/>
    <mergeCell ref="EOW4:EOX4"/>
    <mergeCell ref="EOY4:EOZ4"/>
    <mergeCell ref="EOC4:EOD4"/>
    <mergeCell ref="EOE4:EOF4"/>
    <mergeCell ref="EOG4:EOH4"/>
    <mergeCell ref="EOI4:EOJ4"/>
    <mergeCell ref="EOK4:EOL4"/>
    <mergeCell ref="EOM4:EON4"/>
    <mergeCell ref="ENQ4:ENR4"/>
    <mergeCell ref="ENS4:ENT4"/>
    <mergeCell ref="ENU4:ENV4"/>
    <mergeCell ref="ENW4:ENX4"/>
    <mergeCell ref="ENY4:ENZ4"/>
    <mergeCell ref="EOA4:EOB4"/>
    <mergeCell ref="ESS4:EST4"/>
    <mergeCell ref="ESU4:ESV4"/>
    <mergeCell ref="ESW4:ESX4"/>
    <mergeCell ref="ESY4:ESZ4"/>
    <mergeCell ref="ETA4:ETB4"/>
    <mergeCell ref="ETC4:ETD4"/>
    <mergeCell ref="ESG4:ESH4"/>
    <mergeCell ref="ESI4:ESJ4"/>
    <mergeCell ref="ESK4:ESL4"/>
    <mergeCell ref="ESM4:ESN4"/>
    <mergeCell ref="ESO4:ESP4"/>
    <mergeCell ref="ESQ4:ESR4"/>
    <mergeCell ref="ERU4:ERV4"/>
    <mergeCell ref="ERW4:ERX4"/>
    <mergeCell ref="ERY4:ERZ4"/>
    <mergeCell ref="ESA4:ESB4"/>
    <mergeCell ref="ESC4:ESD4"/>
    <mergeCell ref="ESE4:ESF4"/>
    <mergeCell ref="ERI4:ERJ4"/>
    <mergeCell ref="ERK4:ERL4"/>
    <mergeCell ref="ERM4:ERN4"/>
    <mergeCell ref="ERO4:ERP4"/>
    <mergeCell ref="ERQ4:ERR4"/>
    <mergeCell ref="ERS4:ERT4"/>
    <mergeCell ref="EQW4:EQX4"/>
    <mergeCell ref="EQY4:EQZ4"/>
    <mergeCell ref="ERA4:ERB4"/>
    <mergeCell ref="ERC4:ERD4"/>
    <mergeCell ref="ERE4:ERF4"/>
    <mergeCell ref="ERG4:ERH4"/>
    <mergeCell ref="EQK4:EQL4"/>
    <mergeCell ref="EQM4:EQN4"/>
    <mergeCell ref="EQO4:EQP4"/>
    <mergeCell ref="EQQ4:EQR4"/>
    <mergeCell ref="EQS4:EQT4"/>
    <mergeCell ref="EQU4:EQV4"/>
    <mergeCell ref="EVM4:EVN4"/>
    <mergeCell ref="EVO4:EVP4"/>
    <mergeCell ref="EVQ4:EVR4"/>
    <mergeCell ref="EVS4:EVT4"/>
    <mergeCell ref="EVU4:EVV4"/>
    <mergeCell ref="EVW4:EVX4"/>
    <mergeCell ref="EVA4:EVB4"/>
    <mergeCell ref="EVC4:EVD4"/>
    <mergeCell ref="EVE4:EVF4"/>
    <mergeCell ref="EVG4:EVH4"/>
    <mergeCell ref="EVI4:EVJ4"/>
    <mergeCell ref="EVK4:EVL4"/>
    <mergeCell ref="EUO4:EUP4"/>
    <mergeCell ref="EUQ4:EUR4"/>
    <mergeCell ref="EUS4:EUT4"/>
    <mergeCell ref="EUU4:EUV4"/>
    <mergeCell ref="EUW4:EUX4"/>
    <mergeCell ref="EUY4:EUZ4"/>
    <mergeCell ref="EUC4:EUD4"/>
    <mergeCell ref="EUE4:EUF4"/>
    <mergeCell ref="EUG4:EUH4"/>
    <mergeCell ref="EUI4:EUJ4"/>
    <mergeCell ref="EUK4:EUL4"/>
    <mergeCell ref="EUM4:EUN4"/>
    <mergeCell ref="ETQ4:ETR4"/>
    <mergeCell ref="ETS4:ETT4"/>
    <mergeCell ref="ETU4:ETV4"/>
    <mergeCell ref="ETW4:ETX4"/>
    <mergeCell ref="ETY4:ETZ4"/>
    <mergeCell ref="EUA4:EUB4"/>
    <mergeCell ref="ETE4:ETF4"/>
    <mergeCell ref="ETG4:ETH4"/>
    <mergeCell ref="ETI4:ETJ4"/>
    <mergeCell ref="ETK4:ETL4"/>
    <mergeCell ref="ETM4:ETN4"/>
    <mergeCell ref="ETO4:ETP4"/>
    <mergeCell ref="EYG4:EYH4"/>
    <mergeCell ref="EYI4:EYJ4"/>
    <mergeCell ref="EYK4:EYL4"/>
    <mergeCell ref="EYM4:EYN4"/>
    <mergeCell ref="EYO4:EYP4"/>
    <mergeCell ref="EYQ4:EYR4"/>
    <mergeCell ref="EXU4:EXV4"/>
    <mergeCell ref="EXW4:EXX4"/>
    <mergeCell ref="EXY4:EXZ4"/>
    <mergeCell ref="EYA4:EYB4"/>
    <mergeCell ref="EYC4:EYD4"/>
    <mergeCell ref="EYE4:EYF4"/>
    <mergeCell ref="EXI4:EXJ4"/>
    <mergeCell ref="EXK4:EXL4"/>
    <mergeCell ref="EXM4:EXN4"/>
    <mergeCell ref="EXO4:EXP4"/>
    <mergeCell ref="EXQ4:EXR4"/>
    <mergeCell ref="EXS4:EXT4"/>
    <mergeCell ref="EWW4:EWX4"/>
    <mergeCell ref="EWY4:EWZ4"/>
    <mergeCell ref="EXA4:EXB4"/>
    <mergeCell ref="EXC4:EXD4"/>
    <mergeCell ref="EXE4:EXF4"/>
    <mergeCell ref="EXG4:EXH4"/>
    <mergeCell ref="EWK4:EWL4"/>
    <mergeCell ref="EWM4:EWN4"/>
    <mergeCell ref="EWO4:EWP4"/>
    <mergeCell ref="EWQ4:EWR4"/>
    <mergeCell ref="EWS4:EWT4"/>
    <mergeCell ref="EWU4:EWV4"/>
    <mergeCell ref="EVY4:EVZ4"/>
    <mergeCell ref="EWA4:EWB4"/>
    <mergeCell ref="EWC4:EWD4"/>
    <mergeCell ref="EWE4:EWF4"/>
    <mergeCell ref="EWG4:EWH4"/>
    <mergeCell ref="EWI4:EWJ4"/>
    <mergeCell ref="FBA4:FBB4"/>
    <mergeCell ref="FBC4:FBD4"/>
    <mergeCell ref="FBE4:FBF4"/>
    <mergeCell ref="FBG4:FBH4"/>
    <mergeCell ref="FBI4:FBJ4"/>
    <mergeCell ref="FBK4:FBL4"/>
    <mergeCell ref="FAO4:FAP4"/>
    <mergeCell ref="FAQ4:FAR4"/>
    <mergeCell ref="FAS4:FAT4"/>
    <mergeCell ref="FAU4:FAV4"/>
    <mergeCell ref="FAW4:FAX4"/>
    <mergeCell ref="FAY4:FAZ4"/>
    <mergeCell ref="FAC4:FAD4"/>
    <mergeCell ref="FAE4:FAF4"/>
    <mergeCell ref="FAG4:FAH4"/>
    <mergeCell ref="FAI4:FAJ4"/>
    <mergeCell ref="FAK4:FAL4"/>
    <mergeCell ref="FAM4:FAN4"/>
    <mergeCell ref="EZQ4:EZR4"/>
    <mergeCell ref="EZS4:EZT4"/>
    <mergeCell ref="EZU4:EZV4"/>
    <mergeCell ref="EZW4:EZX4"/>
    <mergeCell ref="EZY4:EZZ4"/>
    <mergeCell ref="FAA4:FAB4"/>
    <mergeCell ref="EZE4:EZF4"/>
    <mergeCell ref="EZG4:EZH4"/>
    <mergeCell ref="EZI4:EZJ4"/>
    <mergeCell ref="EZK4:EZL4"/>
    <mergeCell ref="EZM4:EZN4"/>
    <mergeCell ref="EZO4:EZP4"/>
    <mergeCell ref="EYS4:EYT4"/>
    <mergeCell ref="EYU4:EYV4"/>
    <mergeCell ref="EYW4:EYX4"/>
    <mergeCell ref="EYY4:EYZ4"/>
    <mergeCell ref="EZA4:EZB4"/>
    <mergeCell ref="EZC4:EZD4"/>
    <mergeCell ref="FDU4:FDV4"/>
    <mergeCell ref="FDW4:FDX4"/>
    <mergeCell ref="FDY4:FDZ4"/>
    <mergeCell ref="FEA4:FEB4"/>
    <mergeCell ref="FEC4:FED4"/>
    <mergeCell ref="FEE4:FEF4"/>
    <mergeCell ref="FDI4:FDJ4"/>
    <mergeCell ref="FDK4:FDL4"/>
    <mergeCell ref="FDM4:FDN4"/>
    <mergeCell ref="FDO4:FDP4"/>
    <mergeCell ref="FDQ4:FDR4"/>
    <mergeCell ref="FDS4:FDT4"/>
    <mergeCell ref="FCW4:FCX4"/>
    <mergeCell ref="FCY4:FCZ4"/>
    <mergeCell ref="FDA4:FDB4"/>
    <mergeCell ref="FDC4:FDD4"/>
    <mergeCell ref="FDE4:FDF4"/>
    <mergeCell ref="FDG4:FDH4"/>
    <mergeCell ref="FCK4:FCL4"/>
    <mergeCell ref="FCM4:FCN4"/>
    <mergeCell ref="FCO4:FCP4"/>
    <mergeCell ref="FCQ4:FCR4"/>
    <mergeCell ref="FCS4:FCT4"/>
    <mergeCell ref="FCU4:FCV4"/>
    <mergeCell ref="FBY4:FBZ4"/>
    <mergeCell ref="FCA4:FCB4"/>
    <mergeCell ref="FCC4:FCD4"/>
    <mergeCell ref="FCE4:FCF4"/>
    <mergeCell ref="FCG4:FCH4"/>
    <mergeCell ref="FCI4:FCJ4"/>
    <mergeCell ref="FBM4:FBN4"/>
    <mergeCell ref="FBO4:FBP4"/>
    <mergeCell ref="FBQ4:FBR4"/>
    <mergeCell ref="FBS4:FBT4"/>
    <mergeCell ref="FBU4:FBV4"/>
    <mergeCell ref="FBW4:FBX4"/>
    <mergeCell ref="FGO4:FGP4"/>
    <mergeCell ref="FGQ4:FGR4"/>
    <mergeCell ref="FGS4:FGT4"/>
    <mergeCell ref="FGU4:FGV4"/>
    <mergeCell ref="FGW4:FGX4"/>
    <mergeCell ref="FGY4:FGZ4"/>
    <mergeCell ref="FGC4:FGD4"/>
    <mergeCell ref="FGE4:FGF4"/>
    <mergeCell ref="FGG4:FGH4"/>
    <mergeCell ref="FGI4:FGJ4"/>
    <mergeCell ref="FGK4:FGL4"/>
    <mergeCell ref="FGM4:FGN4"/>
    <mergeCell ref="FFQ4:FFR4"/>
    <mergeCell ref="FFS4:FFT4"/>
    <mergeCell ref="FFU4:FFV4"/>
    <mergeCell ref="FFW4:FFX4"/>
    <mergeCell ref="FFY4:FFZ4"/>
    <mergeCell ref="FGA4:FGB4"/>
    <mergeCell ref="FFE4:FFF4"/>
    <mergeCell ref="FFG4:FFH4"/>
    <mergeCell ref="FFI4:FFJ4"/>
    <mergeCell ref="FFK4:FFL4"/>
    <mergeCell ref="FFM4:FFN4"/>
    <mergeCell ref="FFO4:FFP4"/>
    <mergeCell ref="FES4:FET4"/>
    <mergeCell ref="FEU4:FEV4"/>
    <mergeCell ref="FEW4:FEX4"/>
    <mergeCell ref="FEY4:FEZ4"/>
    <mergeCell ref="FFA4:FFB4"/>
    <mergeCell ref="FFC4:FFD4"/>
    <mergeCell ref="FEG4:FEH4"/>
    <mergeCell ref="FEI4:FEJ4"/>
    <mergeCell ref="FEK4:FEL4"/>
    <mergeCell ref="FEM4:FEN4"/>
    <mergeCell ref="FEO4:FEP4"/>
    <mergeCell ref="FEQ4:FER4"/>
    <mergeCell ref="FJI4:FJJ4"/>
    <mergeCell ref="FJK4:FJL4"/>
    <mergeCell ref="FJM4:FJN4"/>
    <mergeCell ref="FJO4:FJP4"/>
    <mergeCell ref="FJQ4:FJR4"/>
    <mergeCell ref="FJS4:FJT4"/>
    <mergeCell ref="FIW4:FIX4"/>
    <mergeCell ref="FIY4:FIZ4"/>
    <mergeCell ref="FJA4:FJB4"/>
    <mergeCell ref="FJC4:FJD4"/>
    <mergeCell ref="FJE4:FJF4"/>
    <mergeCell ref="FJG4:FJH4"/>
    <mergeCell ref="FIK4:FIL4"/>
    <mergeCell ref="FIM4:FIN4"/>
    <mergeCell ref="FIO4:FIP4"/>
    <mergeCell ref="FIQ4:FIR4"/>
    <mergeCell ref="FIS4:FIT4"/>
    <mergeCell ref="FIU4:FIV4"/>
    <mergeCell ref="FHY4:FHZ4"/>
    <mergeCell ref="FIA4:FIB4"/>
    <mergeCell ref="FIC4:FID4"/>
    <mergeCell ref="FIE4:FIF4"/>
    <mergeCell ref="FIG4:FIH4"/>
    <mergeCell ref="FII4:FIJ4"/>
    <mergeCell ref="FHM4:FHN4"/>
    <mergeCell ref="FHO4:FHP4"/>
    <mergeCell ref="FHQ4:FHR4"/>
    <mergeCell ref="FHS4:FHT4"/>
    <mergeCell ref="FHU4:FHV4"/>
    <mergeCell ref="FHW4:FHX4"/>
    <mergeCell ref="FHA4:FHB4"/>
    <mergeCell ref="FHC4:FHD4"/>
    <mergeCell ref="FHE4:FHF4"/>
    <mergeCell ref="FHG4:FHH4"/>
    <mergeCell ref="FHI4:FHJ4"/>
    <mergeCell ref="FHK4:FHL4"/>
    <mergeCell ref="FMC4:FMD4"/>
    <mergeCell ref="FME4:FMF4"/>
    <mergeCell ref="FMG4:FMH4"/>
    <mergeCell ref="FMI4:FMJ4"/>
    <mergeCell ref="FMK4:FML4"/>
    <mergeCell ref="FMM4:FMN4"/>
    <mergeCell ref="FLQ4:FLR4"/>
    <mergeCell ref="FLS4:FLT4"/>
    <mergeCell ref="FLU4:FLV4"/>
    <mergeCell ref="FLW4:FLX4"/>
    <mergeCell ref="FLY4:FLZ4"/>
    <mergeCell ref="FMA4:FMB4"/>
    <mergeCell ref="FLE4:FLF4"/>
    <mergeCell ref="FLG4:FLH4"/>
    <mergeCell ref="FLI4:FLJ4"/>
    <mergeCell ref="FLK4:FLL4"/>
    <mergeCell ref="FLM4:FLN4"/>
    <mergeCell ref="FLO4:FLP4"/>
    <mergeCell ref="FKS4:FKT4"/>
    <mergeCell ref="FKU4:FKV4"/>
    <mergeCell ref="FKW4:FKX4"/>
    <mergeCell ref="FKY4:FKZ4"/>
    <mergeCell ref="FLA4:FLB4"/>
    <mergeCell ref="FLC4:FLD4"/>
    <mergeCell ref="FKG4:FKH4"/>
    <mergeCell ref="FKI4:FKJ4"/>
    <mergeCell ref="FKK4:FKL4"/>
    <mergeCell ref="FKM4:FKN4"/>
    <mergeCell ref="FKO4:FKP4"/>
    <mergeCell ref="FKQ4:FKR4"/>
    <mergeCell ref="FJU4:FJV4"/>
    <mergeCell ref="FJW4:FJX4"/>
    <mergeCell ref="FJY4:FJZ4"/>
    <mergeCell ref="FKA4:FKB4"/>
    <mergeCell ref="FKC4:FKD4"/>
    <mergeCell ref="FKE4:FKF4"/>
    <mergeCell ref="FOW4:FOX4"/>
    <mergeCell ref="FOY4:FOZ4"/>
    <mergeCell ref="FPA4:FPB4"/>
    <mergeCell ref="FPC4:FPD4"/>
    <mergeCell ref="FPE4:FPF4"/>
    <mergeCell ref="FPG4:FPH4"/>
    <mergeCell ref="FOK4:FOL4"/>
    <mergeCell ref="FOM4:FON4"/>
    <mergeCell ref="FOO4:FOP4"/>
    <mergeCell ref="FOQ4:FOR4"/>
    <mergeCell ref="FOS4:FOT4"/>
    <mergeCell ref="FOU4:FOV4"/>
    <mergeCell ref="FNY4:FNZ4"/>
    <mergeCell ref="FOA4:FOB4"/>
    <mergeCell ref="FOC4:FOD4"/>
    <mergeCell ref="FOE4:FOF4"/>
    <mergeCell ref="FOG4:FOH4"/>
    <mergeCell ref="FOI4:FOJ4"/>
    <mergeCell ref="FNM4:FNN4"/>
    <mergeCell ref="FNO4:FNP4"/>
    <mergeCell ref="FNQ4:FNR4"/>
    <mergeCell ref="FNS4:FNT4"/>
    <mergeCell ref="FNU4:FNV4"/>
    <mergeCell ref="FNW4:FNX4"/>
    <mergeCell ref="FNA4:FNB4"/>
    <mergeCell ref="FNC4:FND4"/>
    <mergeCell ref="FNE4:FNF4"/>
    <mergeCell ref="FNG4:FNH4"/>
    <mergeCell ref="FNI4:FNJ4"/>
    <mergeCell ref="FNK4:FNL4"/>
    <mergeCell ref="FMO4:FMP4"/>
    <mergeCell ref="FMQ4:FMR4"/>
    <mergeCell ref="FMS4:FMT4"/>
    <mergeCell ref="FMU4:FMV4"/>
    <mergeCell ref="FMW4:FMX4"/>
    <mergeCell ref="FMY4:FMZ4"/>
    <mergeCell ref="FRQ4:FRR4"/>
    <mergeCell ref="FRS4:FRT4"/>
    <mergeCell ref="FRU4:FRV4"/>
    <mergeCell ref="FRW4:FRX4"/>
    <mergeCell ref="FRY4:FRZ4"/>
    <mergeCell ref="FSA4:FSB4"/>
    <mergeCell ref="FRE4:FRF4"/>
    <mergeCell ref="FRG4:FRH4"/>
    <mergeCell ref="FRI4:FRJ4"/>
    <mergeCell ref="FRK4:FRL4"/>
    <mergeCell ref="FRM4:FRN4"/>
    <mergeCell ref="FRO4:FRP4"/>
    <mergeCell ref="FQS4:FQT4"/>
    <mergeCell ref="FQU4:FQV4"/>
    <mergeCell ref="FQW4:FQX4"/>
    <mergeCell ref="FQY4:FQZ4"/>
    <mergeCell ref="FRA4:FRB4"/>
    <mergeCell ref="FRC4:FRD4"/>
    <mergeCell ref="FQG4:FQH4"/>
    <mergeCell ref="FQI4:FQJ4"/>
    <mergeCell ref="FQK4:FQL4"/>
    <mergeCell ref="FQM4:FQN4"/>
    <mergeCell ref="FQO4:FQP4"/>
    <mergeCell ref="FQQ4:FQR4"/>
    <mergeCell ref="FPU4:FPV4"/>
    <mergeCell ref="FPW4:FPX4"/>
    <mergeCell ref="FPY4:FPZ4"/>
    <mergeCell ref="FQA4:FQB4"/>
    <mergeCell ref="FQC4:FQD4"/>
    <mergeCell ref="FQE4:FQF4"/>
    <mergeCell ref="FPI4:FPJ4"/>
    <mergeCell ref="FPK4:FPL4"/>
    <mergeCell ref="FPM4:FPN4"/>
    <mergeCell ref="FPO4:FPP4"/>
    <mergeCell ref="FPQ4:FPR4"/>
    <mergeCell ref="FPS4:FPT4"/>
    <mergeCell ref="FUK4:FUL4"/>
    <mergeCell ref="FUM4:FUN4"/>
    <mergeCell ref="FUO4:FUP4"/>
    <mergeCell ref="FUQ4:FUR4"/>
    <mergeCell ref="FUS4:FUT4"/>
    <mergeCell ref="FUU4:FUV4"/>
    <mergeCell ref="FTY4:FTZ4"/>
    <mergeCell ref="FUA4:FUB4"/>
    <mergeCell ref="FUC4:FUD4"/>
    <mergeCell ref="FUE4:FUF4"/>
    <mergeCell ref="FUG4:FUH4"/>
    <mergeCell ref="FUI4:FUJ4"/>
    <mergeCell ref="FTM4:FTN4"/>
    <mergeCell ref="FTO4:FTP4"/>
    <mergeCell ref="FTQ4:FTR4"/>
    <mergeCell ref="FTS4:FTT4"/>
    <mergeCell ref="FTU4:FTV4"/>
    <mergeCell ref="FTW4:FTX4"/>
    <mergeCell ref="FTA4:FTB4"/>
    <mergeCell ref="FTC4:FTD4"/>
    <mergeCell ref="FTE4:FTF4"/>
    <mergeCell ref="FTG4:FTH4"/>
    <mergeCell ref="FTI4:FTJ4"/>
    <mergeCell ref="FTK4:FTL4"/>
    <mergeCell ref="FSO4:FSP4"/>
    <mergeCell ref="FSQ4:FSR4"/>
    <mergeCell ref="FSS4:FST4"/>
    <mergeCell ref="FSU4:FSV4"/>
    <mergeCell ref="FSW4:FSX4"/>
    <mergeCell ref="FSY4:FSZ4"/>
    <mergeCell ref="FSC4:FSD4"/>
    <mergeCell ref="FSE4:FSF4"/>
    <mergeCell ref="FSG4:FSH4"/>
    <mergeCell ref="FSI4:FSJ4"/>
    <mergeCell ref="FSK4:FSL4"/>
    <mergeCell ref="FSM4:FSN4"/>
    <mergeCell ref="FXE4:FXF4"/>
    <mergeCell ref="FXG4:FXH4"/>
    <mergeCell ref="FXI4:FXJ4"/>
    <mergeCell ref="FXK4:FXL4"/>
    <mergeCell ref="FXM4:FXN4"/>
    <mergeCell ref="FXO4:FXP4"/>
    <mergeCell ref="FWS4:FWT4"/>
    <mergeCell ref="FWU4:FWV4"/>
    <mergeCell ref="FWW4:FWX4"/>
    <mergeCell ref="FWY4:FWZ4"/>
    <mergeCell ref="FXA4:FXB4"/>
    <mergeCell ref="FXC4:FXD4"/>
    <mergeCell ref="FWG4:FWH4"/>
    <mergeCell ref="FWI4:FWJ4"/>
    <mergeCell ref="FWK4:FWL4"/>
    <mergeCell ref="FWM4:FWN4"/>
    <mergeCell ref="FWO4:FWP4"/>
    <mergeCell ref="FWQ4:FWR4"/>
    <mergeCell ref="FVU4:FVV4"/>
    <mergeCell ref="FVW4:FVX4"/>
    <mergeCell ref="FVY4:FVZ4"/>
    <mergeCell ref="FWA4:FWB4"/>
    <mergeCell ref="FWC4:FWD4"/>
    <mergeCell ref="FWE4:FWF4"/>
    <mergeCell ref="FVI4:FVJ4"/>
    <mergeCell ref="FVK4:FVL4"/>
    <mergeCell ref="FVM4:FVN4"/>
    <mergeCell ref="FVO4:FVP4"/>
    <mergeCell ref="FVQ4:FVR4"/>
    <mergeCell ref="FVS4:FVT4"/>
    <mergeCell ref="FUW4:FUX4"/>
    <mergeCell ref="FUY4:FUZ4"/>
    <mergeCell ref="FVA4:FVB4"/>
    <mergeCell ref="FVC4:FVD4"/>
    <mergeCell ref="FVE4:FVF4"/>
    <mergeCell ref="FVG4:FVH4"/>
    <mergeCell ref="FZY4:FZZ4"/>
    <mergeCell ref="GAA4:GAB4"/>
    <mergeCell ref="GAC4:GAD4"/>
    <mergeCell ref="GAE4:GAF4"/>
    <mergeCell ref="GAG4:GAH4"/>
    <mergeCell ref="GAI4:GAJ4"/>
    <mergeCell ref="FZM4:FZN4"/>
    <mergeCell ref="FZO4:FZP4"/>
    <mergeCell ref="FZQ4:FZR4"/>
    <mergeCell ref="FZS4:FZT4"/>
    <mergeCell ref="FZU4:FZV4"/>
    <mergeCell ref="FZW4:FZX4"/>
    <mergeCell ref="FZA4:FZB4"/>
    <mergeCell ref="FZC4:FZD4"/>
    <mergeCell ref="FZE4:FZF4"/>
    <mergeCell ref="FZG4:FZH4"/>
    <mergeCell ref="FZI4:FZJ4"/>
    <mergeCell ref="FZK4:FZL4"/>
    <mergeCell ref="FYO4:FYP4"/>
    <mergeCell ref="FYQ4:FYR4"/>
    <mergeCell ref="FYS4:FYT4"/>
    <mergeCell ref="FYU4:FYV4"/>
    <mergeCell ref="FYW4:FYX4"/>
    <mergeCell ref="FYY4:FYZ4"/>
    <mergeCell ref="FYC4:FYD4"/>
    <mergeCell ref="FYE4:FYF4"/>
    <mergeCell ref="FYG4:FYH4"/>
    <mergeCell ref="FYI4:FYJ4"/>
    <mergeCell ref="FYK4:FYL4"/>
    <mergeCell ref="FYM4:FYN4"/>
    <mergeCell ref="FXQ4:FXR4"/>
    <mergeCell ref="FXS4:FXT4"/>
    <mergeCell ref="FXU4:FXV4"/>
    <mergeCell ref="FXW4:FXX4"/>
    <mergeCell ref="FXY4:FXZ4"/>
    <mergeCell ref="FYA4:FYB4"/>
    <mergeCell ref="GCS4:GCT4"/>
    <mergeCell ref="GCU4:GCV4"/>
    <mergeCell ref="GCW4:GCX4"/>
    <mergeCell ref="GCY4:GCZ4"/>
    <mergeCell ref="GDA4:GDB4"/>
    <mergeCell ref="GDC4:GDD4"/>
    <mergeCell ref="GCG4:GCH4"/>
    <mergeCell ref="GCI4:GCJ4"/>
    <mergeCell ref="GCK4:GCL4"/>
    <mergeCell ref="GCM4:GCN4"/>
    <mergeCell ref="GCO4:GCP4"/>
    <mergeCell ref="GCQ4:GCR4"/>
    <mergeCell ref="GBU4:GBV4"/>
    <mergeCell ref="GBW4:GBX4"/>
    <mergeCell ref="GBY4:GBZ4"/>
    <mergeCell ref="GCA4:GCB4"/>
    <mergeCell ref="GCC4:GCD4"/>
    <mergeCell ref="GCE4:GCF4"/>
    <mergeCell ref="GBI4:GBJ4"/>
    <mergeCell ref="GBK4:GBL4"/>
    <mergeCell ref="GBM4:GBN4"/>
    <mergeCell ref="GBO4:GBP4"/>
    <mergeCell ref="GBQ4:GBR4"/>
    <mergeCell ref="GBS4:GBT4"/>
    <mergeCell ref="GAW4:GAX4"/>
    <mergeCell ref="GAY4:GAZ4"/>
    <mergeCell ref="GBA4:GBB4"/>
    <mergeCell ref="GBC4:GBD4"/>
    <mergeCell ref="GBE4:GBF4"/>
    <mergeCell ref="GBG4:GBH4"/>
    <mergeCell ref="GAK4:GAL4"/>
    <mergeCell ref="GAM4:GAN4"/>
    <mergeCell ref="GAO4:GAP4"/>
    <mergeCell ref="GAQ4:GAR4"/>
    <mergeCell ref="GAS4:GAT4"/>
    <mergeCell ref="GAU4:GAV4"/>
    <mergeCell ref="GFM4:GFN4"/>
    <mergeCell ref="GFO4:GFP4"/>
    <mergeCell ref="GFQ4:GFR4"/>
    <mergeCell ref="GFS4:GFT4"/>
    <mergeCell ref="GFU4:GFV4"/>
    <mergeCell ref="GFW4:GFX4"/>
    <mergeCell ref="GFA4:GFB4"/>
    <mergeCell ref="GFC4:GFD4"/>
    <mergeCell ref="GFE4:GFF4"/>
    <mergeCell ref="GFG4:GFH4"/>
    <mergeCell ref="GFI4:GFJ4"/>
    <mergeCell ref="GFK4:GFL4"/>
    <mergeCell ref="GEO4:GEP4"/>
    <mergeCell ref="GEQ4:GER4"/>
    <mergeCell ref="GES4:GET4"/>
    <mergeCell ref="GEU4:GEV4"/>
    <mergeCell ref="GEW4:GEX4"/>
    <mergeCell ref="GEY4:GEZ4"/>
    <mergeCell ref="GEC4:GED4"/>
    <mergeCell ref="GEE4:GEF4"/>
    <mergeCell ref="GEG4:GEH4"/>
    <mergeCell ref="GEI4:GEJ4"/>
    <mergeCell ref="GEK4:GEL4"/>
    <mergeCell ref="GEM4:GEN4"/>
    <mergeCell ref="GDQ4:GDR4"/>
    <mergeCell ref="GDS4:GDT4"/>
    <mergeCell ref="GDU4:GDV4"/>
    <mergeCell ref="GDW4:GDX4"/>
    <mergeCell ref="GDY4:GDZ4"/>
    <mergeCell ref="GEA4:GEB4"/>
    <mergeCell ref="GDE4:GDF4"/>
    <mergeCell ref="GDG4:GDH4"/>
    <mergeCell ref="GDI4:GDJ4"/>
    <mergeCell ref="GDK4:GDL4"/>
    <mergeCell ref="GDM4:GDN4"/>
    <mergeCell ref="GDO4:GDP4"/>
    <mergeCell ref="GIG4:GIH4"/>
    <mergeCell ref="GII4:GIJ4"/>
    <mergeCell ref="GIK4:GIL4"/>
    <mergeCell ref="GIM4:GIN4"/>
    <mergeCell ref="GIO4:GIP4"/>
    <mergeCell ref="GIQ4:GIR4"/>
    <mergeCell ref="GHU4:GHV4"/>
    <mergeCell ref="GHW4:GHX4"/>
    <mergeCell ref="GHY4:GHZ4"/>
    <mergeCell ref="GIA4:GIB4"/>
    <mergeCell ref="GIC4:GID4"/>
    <mergeCell ref="GIE4:GIF4"/>
    <mergeCell ref="GHI4:GHJ4"/>
    <mergeCell ref="GHK4:GHL4"/>
    <mergeCell ref="GHM4:GHN4"/>
    <mergeCell ref="GHO4:GHP4"/>
    <mergeCell ref="GHQ4:GHR4"/>
    <mergeCell ref="GHS4:GHT4"/>
    <mergeCell ref="GGW4:GGX4"/>
    <mergeCell ref="GGY4:GGZ4"/>
    <mergeCell ref="GHA4:GHB4"/>
    <mergeCell ref="GHC4:GHD4"/>
    <mergeCell ref="GHE4:GHF4"/>
    <mergeCell ref="GHG4:GHH4"/>
    <mergeCell ref="GGK4:GGL4"/>
    <mergeCell ref="GGM4:GGN4"/>
    <mergeCell ref="GGO4:GGP4"/>
    <mergeCell ref="GGQ4:GGR4"/>
    <mergeCell ref="GGS4:GGT4"/>
    <mergeCell ref="GGU4:GGV4"/>
    <mergeCell ref="GFY4:GFZ4"/>
    <mergeCell ref="GGA4:GGB4"/>
    <mergeCell ref="GGC4:GGD4"/>
    <mergeCell ref="GGE4:GGF4"/>
    <mergeCell ref="GGG4:GGH4"/>
    <mergeCell ref="GGI4:GGJ4"/>
    <mergeCell ref="GLA4:GLB4"/>
    <mergeCell ref="GLC4:GLD4"/>
    <mergeCell ref="GLE4:GLF4"/>
    <mergeCell ref="GLG4:GLH4"/>
    <mergeCell ref="GLI4:GLJ4"/>
    <mergeCell ref="GLK4:GLL4"/>
    <mergeCell ref="GKO4:GKP4"/>
    <mergeCell ref="GKQ4:GKR4"/>
    <mergeCell ref="GKS4:GKT4"/>
    <mergeCell ref="GKU4:GKV4"/>
    <mergeCell ref="GKW4:GKX4"/>
    <mergeCell ref="GKY4:GKZ4"/>
    <mergeCell ref="GKC4:GKD4"/>
    <mergeCell ref="GKE4:GKF4"/>
    <mergeCell ref="GKG4:GKH4"/>
    <mergeCell ref="GKI4:GKJ4"/>
    <mergeCell ref="GKK4:GKL4"/>
    <mergeCell ref="GKM4:GKN4"/>
    <mergeCell ref="GJQ4:GJR4"/>
    <mergeCell ref="GJS4:GJT4"/>
    <mergeCell ref="GJU4:GJV4"/>
    <mergeCell ref="GJW4:GJX4"/>
    <mergeCell ref="GJY4:GJZ4"/>
    <mergeCell ref="GKA4:GKB4"/>
    <mergeCell ref="GJE4:GJF4"/>
    <mergeCell ref="GJG4:GJH4"/>
    <mergeCell ref="GJI4:GJJ4"/>
    <mergeCell ref="GJK4:GJL4"/>
    <mergeCell ref="GJM4:GJN4"/>
    <mergeCell ref="GJO4:GJP4"/>
    <mergeCell ref="GIS4:GIT4"/>
    <mergeCell ref="GIU4:GIV4"/>
    <mergeCell ref="GIW4:GIX4"/>
    <mergeCell ref="GIY4:GIZ4"/>
    <mergeCell ref="GJA4:GJB4"/>
    <mergeCell ref="GJC4:GJD4"/>
    <mergeCell ref="GNU4:GNV4"/>
    <mergeCell ref="GNW4:GNX4"/>
    <mergeCell ref="GNY4:GNZ4"/>
    <mergeCell ref="GOA4:GOB4"/>
    <mergeCell ref="GOC4:GOD4"/>
    <mergeCell ref="GOE4:GOF4"/>
    <mergeCell ref="GNI4:GNJ4"/>
    <mergeCell ref="GNK4:GNL4"/>
    <mergeCell ref="GNM4:GNN4"/>
    <mergeCell ref="GNO4:GNP4"/>
    <mergeCell ref="GNQ4:GNR4"/>
    <mergeCell ref="GNS4:GNT4"/>
    <mergeCell ref="GMW4:GMX4"/>
    <mergeCell ref="GMY4:GMZ4"/>
    <mergeCell ref="GNA4:GNB4"/>
    <mergeCell ref="GNC4:GND4"/>
    <mergeCell ref="GNE4:GNF4"/>
    <mergeCell ref="GNG4:GNH4"/>
    <mergeCell ref="GMK4:GML4"/>
    <mergeCell ref="GMM4:GMN4"/>
    <mergeCell ref="GMO4:GMP4"/>
    <mergeCell ref="GMQ4:GMR4"/>
    <mergeCell ref="GMS4:GMT4"/>
    <mergeCell ref="GMU4:GMV4"/>
    <mergeCell ref="GLY4:GLZ4"/>
    <mergeCell ref="GMA4:GMB4"/>
    <mergeCell ref="GMC4:GMD4"/>
    <mergeCell ref="GME4:GMF4"/>
    <mergeCell ref="GMG4:GMH4"/>
    <mergeCell ref="GMI4:GMJ4"/>
    <mergeCell ref="GLM4:GLN4"/>
    <mergeCell ref="GLO4:GLP4"/>
    <mergeCell ref="GLQ4:GLR4"/>
    <mergeCell ref="GLS4:GLT4"/>
    <mergeCell ref="GLU4:GLV4"/>
    <mergeCell ref="GLW4:GLX4"/>
    <mergeCell ref="GQO4:GQP4"/>
    <mergeCell ref="GQQ4:GQR4"/>
    <mergeCell ref="GQS4:GQT4"/>
    <mergeCell ref="GQU4:GQV4"/>
    <mergeCell ref="GQW4:GQX4"/>
    <mergeCell ref="GQY4:GQZ4"/>
    <mergeCell ref="GQC4:GQD4"/>
    <mergeCell ref="GQE4:GQF4"/>
    <mergeCell ref="GQG4:GQH4"/>
    <mergeCell ref="GQI4:GQJ4"/>
    <mergeCell ref="GQK4:GQL4"/>
    <mergeCell ref="GQM4:GQN4"/>
    <mergeCell ref="GPQ4:GPR4"/>
    <mergeCell ref="GPS4:GPT4"/>
    <mergeCell ref="GPU4:GPV4"/>
    <mergeCell ref="GPW4:GPX4"/>
    <mergeCell ref="GPY4:GPZ4"/>
    <mergeCell ref="GQA4:GQB4"/>
    <mergeCell ref="GPE4:GPF4"/>
    <mergeCell ref="GPG4:GPH4"/>
    <mergeCell ref="GPI4:GPJ4"/>
    <mergeCell ref="GPK4:GPL4"/>
    <mergeCell ref="GPM4:GPN4"/>
    <mergeCell ref="GPO4:GPP4"/>
    <mergeCell ref="GOS4:GOT4"/>
    <mergeCell ref="GOU4:GOV4"/>
    <mergeCell ref="GOW4:GOX4"/>
    <mergeCell ref="GOY4:GOZ4"/>
    <mergeCell ref="GPA4:GPB4"/>
    <mergeCell ref="GPC4:GPD4"/>
    <mergeCell ref="GOG4:GOH4"/>
    <mergeCell ref="GOI4:GOJ4"/>
    <mergeCell ref="GOK4:GOL4"/>
    <mergeCell ref="GOM4:GON4"/>
    <mergeCell ref="GOO4:GOP4"/>
    <mergeCell ref="GOQ4:GOR4"/>
    <mergeCell ref="GTI4:GTJ4"/>
    <mergeCell ref="GTK4:GTL4"/>
    <mergeCell ref="GTM4:GTN4"/>
    <mergeCell ref="GTO4:GTP4"/>
    <mergeCell ref="GTQ4:GTR4"/>
    <mergeCell ref="GTS4:GTT4"/>
    <mergeCell ref="GSW4:GSX4"/>
    <mergeCell ref="GSY4:GSZ4"/>
    <mergeCell ref="GTA4:GTB4"/>
    <mergeCell ref="GTC4:GTD4"/>
    <mergeCell ref="GTE4:GTF4"/>
    <mergeCell ref="GTG4:GTH4"/>
    <mergeCell ref="GSK4:GSL4"/>
    <mergeCell ref="GSM4:GSN4"/>
    <mergeCell ref="GSO4:GSP4"/>
    <mergeCell ref="GSQ4:GSR4"/>
    <mergeCell ref="GSS4:GST4"/>
    <mergeCell ref="GSU4:GSV4"/>
    <mergeCell ref="GRY4:GRZ4"/>
    <mergeCell ref="GSA4:GSB4"/>
    <mergeCell ref="GSC4:GSD4"/>
    <mergeCell ref="GSE4:GSF4"/>
    <mergeCell ref="GSG4:GSH4"/>
    <mergeCell ref="GSI4:GSJ4"/>
    <mergeCell ref="GRM4:GRN4"/>
    <mergeCell ref="GRO4:GRP4"/>
    <mergeCell ref="GRQ4:GRR4"/>
    <mergeCell ref="GRS4:GRT4"/>
    <mergeCell ref="GRU4:GRV4"/>
    <mergeCell ref="GRW4:GRX4"/>
    <mergeCell ref="GRA4:GRB4"/>
    <mergeCell ref="GRC4:GRD4"/>
    <mergeCell ref="GRE4:GRF4"/>
    <mergeCell ref="GRG4:GRH4"/>
    <mergeCell ref="GRI4:GRJ4"/>
    <mergeCell ref="GRK4:GRL4"/>
    <mergeCell ref="GWC4:GWD4"/>
    <mergeCell ref="GWE4:GWF4"/>
    <mergeCell ref="GWG4:GWH4"/>
    <mergeCell ref="GWI4:GWJ4"/>
    <mergeCell ref="GWK4:GWL4"/>
    <mergeCell ref="GWM4:GWN4"/>
    <mergeCell ref="GVQ4:GVR4"/>
    <mergeCell ref="GVS4:GVT4"/>
    <mergeCell ref="GVU4:GVV4"/>
    <mergeCell ref="GVW4:GVX4"/>
    <mergeCell ref="GVY4:GVZ4"/>
    <mergeCell ref="GWA4:GWB4"/>
    <mergeCell ref="GVE4:GVF4"/>
    <mergeCell ref="GVG4:GVH4"/>
    <mergeCell ref="GVI4:GVJ4"/>
    <mergeCell ref="GVK4:GVL4"/>
    <mergeCell ref="GVM4:GVN4"/>
    <mergeCell ref="GVO4:GVP4"/>
    <mergeCell ref="GUS4:GUT4"/>
    <mergeCell ref="GUU4:GUV4"/>
    <mergeCell ref="GUW4:GUX4"/>
    <mergeCell ref="GUY4:GUZ4"/>
    <mergeCell ref="GVA4:GVB4"/>
    <mergeCell ref="GVC4:GVD4"/>
    <mergeCell ref="GUG4:GUH4"/>
    <mergeCell ref="GUI4:GUJ4"/>
    <mergeCell ref="GUK4:GUL4"/>
    <mergeCell ref="GUM4:GUN4"/>
    <mergeCell ref="GUO4:GUP4"/>
    <mergeCell ref="GUQ4:GUR4"/>
    <mergeCell ref="GTU4:GTV4"/>
    <mergeCell ref="GTW4:GTX4"/>
    <mergeCell ref="GTY4:GTZ4"/>
    <mergeCell ref="GUA4:GUB4"/>
    <mergeCell ref="GUC4:GUD4"/>
    <mergeCell ref="GUE4:GUF4"/>
    <mergeCell ref="GYW4:GYX4"/>
    <mergeCell ref="GYY4:GYZ4"/>
    <mergeCell ref="GZA4:GZB4"/>
    <mergeCell ref="GZC4:GZD4"/>
    <mergeCell ref="GZE4:GZF4"/>
    <mergeCell ref="GZG4:GZH4"/>
    <mergeCell ref="GYK4:GYL4"/>
    <mergeCell ref="GYM4:GYN4"/>
    <mergeCell ref="GYO4:GYP4"/>
    <mergeCell ref="GYQ4:GYR4"/>
    <mergeCell ref="GYS4:GYT4"/>
    <mergeCell ref="GYU4:GYV4"/>
    <mergeCell ref="GXY4:GXZ4"/>
    <mergeCell ref="GYA4:GYB4"/>
    <mergeCell ref="GYC4:GYD4"/>
    <mergeCell ref="GYE4:GYF4"/>
    <mergeCell ref="GYG4:GYH4"/>
    <mergeCell ref="GYI4:GYJ4"/>
    <mergeCell ref="GXM4:GXN4"/>
    <mergeCell ref="GXO4:GXP4"/>
    <mergeCell ref="GXQ4:GXR4"/>
    <mergeCell ref="GXS4:GXT4"/>
    <mergeCell ref="GXU4:GXV4"/>
    <mergeCell ref="GXW4:GXX4"/>
    <mergeCell ref="GXA4:GXB4"/>
    <mergeCell ref="GXC4:GXD4"/>
    <mergeCell ref="GXE4:GXF4"/>
    <mergeCell ref="GXG4:GXH4"/>
    <mergeCell ref="GXI4:GXJ4"/>
    <mergeCell ref="GXK4:GXL4"/>
    <mergeCell ref="GWO4:GWP4"/>
    <mergeCell ref="GWQ4:GWR4"/>
    <mergeCell ref="GWS4:GWT4"/>
    <mergeCell ref="GWU4:GWV4"/>
    <mergeCell ref="GWW4:GWX4"/>
    <mergeCell ref="GWY4:GWZ4"/>
    <mergeCell ref="HBQ4:HBR4"/>
    <mergeCell ref="HBS4:HBT4"/>
    <mergeCell ref="HBU4:HBV4"/>
    <mergeCell ref="HBW4:HBX4"/>
    <mergeCell ref="HBY4:HBZ4"/>
    <mergeCell ref="HCA4:HCB4"/>
    <mergeCell ref="HBE4:HBF4"/>
    <mergeCell ref="HBG4:HBH4"/>
    <mergeCell ref="HBI4:HBJ4"/>
    <mergeCell ref="HBK4:HBL4"/>
    <mergeCell ref="HBM4:HBN4"/>
    <mergeCell ref="HBO4:HBP4"/>
    <mergeCell ref="HAS4:HAT4"/>
    <mergeCell ref="HAU4:HAV4"/>
    <mergeCell ref="HAW4:HAX4"/>
    <mergeCell ref="HAY4:HAZ4"/>
    <mergeCell ref="HBA4:HBB4"/>
    <mergeCell ref="HBC4:HBD4"/>
    <mergeCell ref="HAG4:HAH4"/>
    <mergeCell ref="HAI4:HAJ4"/>
    <mergeCell ref="HAK4:HAL4"/>
    <mergeCell ref="HAM4:HAN4"/>
    <mergeCell ref="HAO4:HAP4"/>
    <mergeCell ref="HAQ4:HAR4"/>
    <mergeCell ref="GZU4:GZV4"/>
    <mergeCell ref="GZW4:GZX4"/>
    <mergeCell ref="GZY4:GZZ4"/>
    <mergeCell ref="HAA4:HAB4"/>
    <mergeCell ref="HAC4:HAD4"/>
    <mergeCell ref="HAE4:HAF4"/>
    <mergeCell ref="GZI4:GZJ4"/>
    <mergeCell ref="GZK4:GZL4"/>
    <mergeCell ref="GZM4:GZN4"/>
    <mergeCell ref="GZO4:GZP4"/>
    <mergeCell ref="GZQ4:GZR4"/>
    <mergeCell ref="GZS4:GZT4"/>
    <mergeCell ref="HEK4:HEL4"/>
    <mergeCell ref="HEM4:HEN4"/>
    <mergeCell ref="HEO4:HEP4"/>
    <mergeCell ref="HEQ4:HER4"/>
    <mergeCell ref="HES4:HET4"/>
    <mergeCell ref="HEU4:HEV4"/>
    <mergeCell ref="HDY4:HDZ4"/>
    <mergeCell ref="HEA4:HEB4"/>
    <mergeCell ref="HEC4:HED4"/>
    <mergeCell ref="HEE4:HEF4"/>
    <mergeCell ref="HEG4:HEH4"/>
    <mergeCell ref="HEI4:HEJ4"/>
    <mergeCell ref="HDM4:HDN4"/>
    <mergeCell ref="HDO4:HDP4"/>
    <mergeCell ref="HDQ4:HDR4"/>
    <mergeCell ref="HDS4:HDT4"/>
    <mergeCell ref="HDU4:HDV4"/>
    <mergeCell ref="HDW4:HDX4"/>
    <mergeCell ref="HDA4:HDB4"/>
    <mergeCell ref="HDC4:HDD4"/>
    <mergeCell ref="HDE4:HDF4"/>
    <mergeCell ref="HDG4:HDH4"/>
    <mergeCell ref="HDI4:HDJ4"/>
    <mergeCell ref="HDK4:HDL4"/>
    <mergeCell ref="HCO4:HCP4"/>
    <mergeCell ref="HCQ4:HCR4"/>
    <mergeCell ref="HCS4:HCT4"/>
    <mergeCell ref="HCU4:HCV4"/>
    <mergeCell ref="HCW4:HCX4"/>
    <mergeCell ref="HCY4:HCZ4"/>
    <mergeCell ref="HCC4:HCD4"/>
    <mergeCell ref="HCE4:HCF4"/>
    <mergeCell ref="HCG4:HCH4"/>
    <mergeCell ref="HCI4:HCJ4"/>
    <mergeCell ref="HCK4:HCL4"/>
    <mergeCell ref="HCM4:HCN4"/>
    <mergeCell ref="HHE4:HHF4"/>
    <mergeCell ref="HHG4:HHH4"/>
    <mergeCell ref="HHI4:HHJ4"/>
    <mergeCell ref="HHK4:HHL4"/>
    <mergeCell ref="HHM4:HHN4"/>
    <mergeCell ref="HHO4:HHP4"/>
    <mergeCell ref="HGS4:HGT4"/>
    <mergeCell ref="HGU4:HGV4"/>
    <mergeCell ref="HGW4:HGX4"/>
    <mergeCell ref="HGY4:HGZ4"/>
    <mergeCell ref="HHA4:HHB4"/>
    <mergeCell ref="HHC4:HHD4"/>
    <mergeCell ref="HGG4:HGH4"/>
    <mergeCell ref="HGI4:HGJ4"/>
    <mergeCell ref="HGK4:HGL4"/>
    <mergeCell ref="HGM4:HGN4"/>
    <mergeCell ref="HGO4:HGP4"/>
    <mergeCell ref="HGQ4:HGR4"/>
    <mergeCell ref="HFU4:HFV4"/>
    <mergeCell ref="HFW4:HFX4"/>
    <mergeCell ref="HFY4:HFZ4"/>
    <mergeCell ref="HGA4:HGB4"/>
    <mergeCell ref="HGC4:HGD4"/>
    <mergeCell ref="HGE4:HGF4"/>
    <mergeCell ref="HFI4:HFJ4"/>
    <mergeCell ref="HFK4:HFL4"/>
    <mergeCell ref="HFM4:HFN4"/>
    <mergeCell ref="HFO4:HFP4"/>
    <mergeCell ref="HFQ4:HFR4"/>
    <mergeCell ref="HFS4:HFT4"/>
    <mergeCell ref="HEW4:HEX4"/>
    <mergeCell ref="HEY4:HEZ4"/>
    <mergeCell ref="HFA4:HFB4"/>
    <mergeCell ref="HFC4:HFD4"/>
    <mergeCell ref="HFE4:HFF4"/>
    <mergeCell ref="HFG4:HFH4"/>
    <mergeCell ref="HJY4:HJZ4"/>
    <mergeCell ref="HKA4:HKB4"/>
    <mergeCell ref="HKC4:HKD4"/>
    <mergeCell ref="HKE4:HKF4"/>
    <mergeCell ref="HKG4:HKH4"/>
    <mergeCell ref="HKI4:HKJ4"/>
    <mergeCell ref="HJM4:HJN4"/>
    <mergeCell ref="HJO4:HJP4"/>
    <mergeCell ref="HJQ4:HJR4"/>
    <mergeCell ref="HJS4:HJT4"/>
    <mergeCell ref="HJU4:HJV4"/>
    <mergeCell ref="HJW4:HJX4"/>
    <mergeCell ref="HJA4:HJB4"/>
    <mergeCell ref="HJC4:HJD4"/>
    <mergeCell ref="HJE4:HJF4"/>
    <mergeCell ref="HJG4:HJH4"/>
    <mergeCell ref="HJI4:HJJ4"/>
    <mergeCell ref="HJK4:HJL4"/>
    <mergeCell ref="HIO4:HIP4"/>
    <mergeCell ref="HIQ4:HIR4"/>
    <mergeCell ref="HIS4:HIT4"/>
    <mergeCell ref="HIU4:HIV4"/>
    <mergeCell ref="HIW4:HIX4"/>
    <mergeCell ref="HIY4:HIZ4"/>
    <mergeCell ref="HIC4:HID4"/>
    <mergeCell ref="HIE4:HIF4"/>
    <mergeCell ref="HIG4:HIH4"/>
    <mergeCell ref="HII4:HIJ4"/>
    <mergeCell ref="HIK4:HIL4"/>
    <mergeCell ref="HIM4:HIN4"/>
    <mergeCell ref="HHQ4:HHR4"/>
    <mergeCell ref="HHS4:HHT4"/>
    <mergeCell ref="HHU4:HHV4"/>
    <mergeCell ref="HHW4:HHX4"/>
    <mergeCell ref="HHY4:HHZ4"/>
    <mergeCell ref="HIA4:HIB4"/>
    <mergeCell ref="HMS4:HMT4"/>
    <mergeCell ref="HMU4:HMV4"/>
    <mergeCell ref="HMW4:HMX4"/>
    <mergeCell ref="HMY4:HMZ4"/>
    <mergeCell ref="HNA4:HNB4"/>
    <mergeCell ref="HNC4:HND4"/>
    <mergeCell ref="HMG4:HMH4"/>
    <mergeCell ref="HMI4:HMJ4"/>
    <mergeCell ref="HMK4:HML4"/>
    <mergeCell ref="HMM4:HMN4"/>
    <mergeCell ref="HMO4:HMP4"/>
    <mergeCell ref="HMQ4:HMR4"/>
    <mergeCell ref="HLU4:HLV4"/>
    <mergeCell ref="HLW4:HLX4"/>
    <mergeCell ref="HLY4:HLZ4"/>
    <mergeCell ref="HMA4:HMB4"/>
    <mergeCell ref="HMC4:HMD4"/>
    <mergeCell ref="HME4:HMF4"/>
    <mergeCell ref="HLI4:HLJ4"/>
    <mergeCell ref="HLK4:HLL4"/>
    <mergeCell ref="HLM4:HLN4"/>
    <mergeCell ref="HLO4:HLP4"/>
    <mergeCell ref="HLQ4:HLR4"/>
    <mergeCell ref="HLS4:HLT4"/>
    <mergeCell ref="HKW4:HKX4"/>
    <mergeCell ref="HKY4:HKZ4"/>
    <mergeCell ref="HLA4:HLB4"/>
    <mergeCell ref="HLC4:HLD4"/>
    <mergeCell ref="HLE4:HLF4"/>
    <mergeCell ref="HLG4:HLH4"/>
    <mergeCell ref="HKK4:HKL4"/>
    <mergeCell ref="HKM4:HKN4"/>
    <mergeCell ref="HKO4:HKP4"/>
    <mergeCell ref="HKQ4:HKR4"/>
    <mergeCell ref="HKS4:HKT4"/>
    <mergeCell ref="HKU4:HKV4"/>
    <mergeCell ref="HPM4:HPN4"/>
    <mergeCell ref="HPO4:HPP4"/>
    <mergeCell ref="HPQ4:HPR4"/>
    <mergeCell ref="HPS4:HPT4"/>
    <mergeCell ref="HPU4:HPV4"/>
    <mergeCell ref="HPW4:HPX4"/>
    <mergeCell ref="HPA4:HPB4"/>
    <mergeCell ref="HPC4:HPD4"/>
    <mergeCell ref="HPE4:HPF4"/>
    <mergeCell ref="HPG4:HPH4"/>
    <mergeCell ref="HPI4:HPJ4"/>
    <mergeCell ref="HPK4:HPL4"/>
    <mergeCell ref="HOO4:HOP4"/>
    <mergeCell ref="HOQ4:HOR4"/>
    <mergeCell ref="HOS4:HOT4"/>
    <mergeCell ref="HOU4:HOV4"/>
    <mergeCell ref="HOW4:HOX4"/>
    <mergeCell ref="HOY4:HOZ4"/>
    <mergeCell ref="HOC4:HOD4"/>
    <mergeCell ref="HOE4:HOF4"/>
    <mergeCell ref="HOG4:HOH4"/>
    <mergeCell ref="HOI4:HOJ4"/>
    <mergeCell ref="HOK4:HOL4"/>
    <mergeCell ref="HOM4:HON4"/>
    <mergeCell ref="HNQ4:HNR4"/>
    <mergeCell ref="HNS4:HNT4"/>
    <mergeCell ref="HNU4:HNV4"/>
    <mergeCell ref="HNW4:HNX4"/>
    <mergeCell ref="HNY4:HNZ4"/>
    <mergeCell ref="HOA4:HOB4"/>
    <mergeCell ref="HNE4:HNF4"/>
    <mergeCell ref="HNG4:HNH4"/>
    <mergeCell ref="HNI4:HNJ4"/>
    <mergeCell ref="HNK4:HNL4"/>
    <mergeCell ref="HNM4:HNN4"/>
    <mergeCell ref="HNO4:HNP4"/>
    <mergeCell ref="HSG4:HSH4"/>
    <mergeCell ref="HSI4:HSJ4"/>
    <mergeCell ref="HSK4:HSL4"/>
    <mergeCell ref="HSM4:HSN4"/>
    <mergeCell ref="HSO4:HSP4"/>
    <mergeCell ref="HSQ4:HSR4"/>
    <mergeCell ref="HRU4:HRV4"/>
    <mergeCell ref="HRW4:HRX4"/>
    <mergeCell ref="HRY4:HRZ4"/>
    <mergeCell ref="HSA4:HSB4"/>
    <mergeCell ref="HSC4:HSD4"/>
    <mergeCell ref="HSE4:HSF4"/>
    <mergeCell ref="HRI4:HRJ4"/>
    <mergeCell ref="HRK4:HRL4"/>
    <mergeCell ref="HRM4:HRN4"/>
    <mergeCell ref="HRO4:HRP4"/>
    <mergeCell ref="HRQ4:HRR4"/>
    <mergeCell ref="HRS4:HRT4"/>
    <mergeCell ref="HQW4:HQX4"/>
    <mergeCell ref="HQY4:HQZ4"/>
    <mergeCell ref="HRA4:HRB4"/>
    <mergeCell ref="HRC4:HRD4"/>
    <mergeCell ref="HRE4:HRF4"/>
    <mergeCell ref="HRG4:HRH4"/>
    <mergeCell ref="HQK4:HQL4"/>
    <mergeCell ref="HQM4:HQN4"/>
    <mergeCell ref="HQO4:HQP4"/>
    <mergeCell ref="HQQ4:HQR4"/>
    <mergeCell ref="HQS4:HQT4"/>
    <mergeCell ref="HQU4:HQV4"/>
    <mergeCell ref="HPY4:HPZ4"/>
    <mergeCell ref="HQA4:HQB4"/>
    <mergeCell ref="HQC4:HQD4"/>
    <mergeCell ref="HQE4:HQF4"/>
    <mergeCell ref="HQG4:HQH4"/>
    <mergeCell ref="HQI4:HQJ4"/>
    <mergeCell ref="HVA4:HVB4"/>
    <mergeCell ref="HVC4:HVD4"/>
    <mergeCell ref="HVE4:HVF4"/>
    <mergeCell ref="HVG4:HVH4"/>
    <mergeCell ref="HVI4:HVJ4"/>
    <mergeCell ref="HVK4:HVL4"/>
    <mergeCell ref="HUO4:HUP4"/>
    <mergeCell ref="HUQ4:HUR4"/>
    <mergeCell ref="HUS4:HUT4"/>
    <mergeCell ref="HUU4:HUV4"/>
    <mergeCell ref="HUW4:HUX4"/>
    <mergeCell ref="HUY4:HUZ4"/>
    <mergeCell ref="HUC4:HUD4"/>
    <mergeCell ref="HUE4:HUF4"/>
    <mergeCell ref="HUG4:HUH4"/>
    <mergeCell ref="HUI4:HUJ4"/>
    <mergeCell ref="HUK4:HUL4"/>
    <mergeCell ref="HUM4:HUN4"/>
    <mergeCell ref="HTQ4:HTR4"/>
    <mergeCell ref="HTS4:HTT4"/>
    <mergeCell ref="HTU4:HTV4"/>
    <mergeCell ref="HTW4:HTX4"/>
    <mergeCell ref="HTY4:HTZ4"/>
    <mergeCell ref="HUA4:HUB4"/>
    <mergeCell ref="HTE4:HTF4"/>
    <mergeCell ref="HTG4:HTH4"/>
    <mergeCell ref="HTI4:HTJ4"/>
    <mergeCell ref="HTK4:HTL4"/>
    <mergeCell ref="HTM4:HTN4"/>
    <mergeCell ref="HTO4:HTP4"/>
    <mergeCell ref="HSS4:HST4"/>
    <mergeCell ref="HSU4:HSV4"/>
    <mergeCell ref="HSW4:HSX4"/>
    <mergeCell ref="HSY4:HSZ4"/>
    <mergeCell ref="HTA4:HTB4"/>
    <mergeCell ref="HTC4:HTD4"/>
    <mergeCell ref="HXU4:HXV4"/>
    <mergeCell ref="HXW4:HXX4"/>
    <mergeCell ref="HXY4:HXZ4"/>
    <mergeCell ref="HYA4:HYB4"/>
    <mergeCell ref="HYC4:HYD4"/>
    <mergeCell ref="HYE4:HYF4"/>
    <mergeCell ref="HXI4:HXJ4"/>
    <mergeCell ref="HXK4:HXL4"/>
    <mergeCell ref="HXM4:HXN4"/>
    <mergeCell ref="HXO4:HXP4"/>
    <mergeCell ref="HXQ4:HXR4"/>
    <mergeCell ref="HXS4:HXT4"/>
    <mergeCell ref="HWW4:HWX4"/>
    <mergeCell ref="HWY4:HWZ4"/>
    <mergeCell ref="HXA4:HXB4"/>
    <mergeCell ref="HXC4:HXD4"/>
    <mergeCell ref="HXE4:HXF4"/>
    <mergeCell ref="HXG4:HXH4"/>
    <mergeCell ref="HWK4:HWL4"/>
    <mergeCell ref="HWM4:HWN4"/>
    <mergeCell ref="HWO4:HWP4"/>
    <mergeCell ref="HWQ4:HWR4"/>
    <mergeCell ref="HWS4:HWT4"/>
    <mergeCell ref="HWU4:HWV4"/>
    <mergeCell ref="HVY4:HVZ4"/>
    <mergeCell ref="HWA4:HWB4"/>
    <mergeCell ref="HWC4:HWD4"/>
    <mergeCell ref="HWE4:HWF4"/>
    <mergeCell ref="HWG4:HWH4"/>
    <mergeCell ref="HWI4:HWJ4"/>
    <mergeCell ref="HVM4:HVN4"/>
    <mergeCell ref="HVO4:HVP4"/>
    <mergeCell ref="HVQ4:HVR4"/>
    <mergeCell ref="HVS4:HVT4"/>
    <mergeCell ref="HVU4:HVV4"/>
    <mergeCell ref="HVW4:HVX4"/>
    <mergeCell ref="IAO4:IAP4"/>
    <mergeCell ref="IAQ4:IAR4"/>
    <mergeCell ref="IAS4:IAT4"/>
    <mergeCell ref="IAU4:IAV4"/>
    <mergeCell ref="IAW4:IAX4"/>
    <mergeCell ref="IAY4:IAZ4"/>
    <mergeCell ref="IAC4:IAD4"/>
    <mergeCell ref="IAE4:IAF4"/>
    <mergeCell ref="IAG4:IAH4"/>
    <mergeCell ref="IAI4:IAJ4"/>
    <mergeCell ref="IAK4:IAL4"/>
    <mergeCell ref="IAM4:IAN4"/>
    <mergeCell ref="HZQ4:HZR4"/>
    <mergeCell ref="HZS4:HZT4"/>
    <mergeCell ref="HZU4:HZV4"/>
    <mergeCell ref="HZW4:HZX4"/>
    <mergeCell ref="HZY4:HZZ4"/>
    <mergeCell ref="IAA4:IAB4"/>
    <mergeCell ref="HZE4:HZF4"/>
    <mergeCell ref="HZG4:HZH4"/>
    <mergeCell ref="HZI4:HZJ4"/>
    <mergeCell ref="HZK4:HZL4"/>
    <mergeCell ref="HZM4:HZN4"/>
    <mergeCell ref="HZO4:HZP4"/>
    <mergeCell ref="HYS4:HYT4"/>
    <mergeCell ref="HYU4:HYV4"/>
    <mergeCell ref="HYW4:HYX4"/>
    <mergeCell ref="HYY4:HYZ4"/>
    <mergeCell ref="HZA4:HZB4"/>
    <mergeCell ref="HZC4:HZD4"/>
    <mergeCell ref="HYG4:HYH4"/>
    <mergeCell ref="HYI4:HYJ4"/>
    <mergeCell ref="HYK4:HYL4"/>
    <mergeCell ref="HYM4:HYN4"/>
    <mergeCell ref="HYO4:HYP4"/>
    <mergeCell ref="HYQ4:HYR4"/>
    <mergeCell ref="IDI4:IDJ4"/>
    <mergeCell ref="IDK4:IDL4"/>
    <mergeCell ref="IDM4:IDN4"/>
    <mergeCell ref="IDO4:IDP4"/>
    <mergeCell ref="IDQ4:IDR4"/>
    <mergeCell ref="IDS4:IDT4"/>
    <mergeCell ref="ICW4:ICX4"/>
    <mergeCell ref="ICY4:ICZ4"/>
    <mergeCell ref="IDA4:IDB4"/>
    <mergeCell ref="IDC4:IDD4"/>
    <mergeCell ref="IDE4:IDF4"/>
    <mergeCell ref="IDG4:IDH4"/>
    <mergeCell ref="ICK4:ICL4"/>
    <mergeCell ref="ICM4:ICN4"/>
    <mergeCell ref="ICO4:ICP4"/>
    <mergeCell ref="ICQ4:ICR4"/>
    <mergeCell ref="ICS4:ICT4"/>
    <mergeCell ref="ICU4:ICV4"/>
    <mergeCell ref="IBY4:IBZ4"/>
    <mergeCell ref="ICA4:ICB4"/>
    <mergeCell ref="ICC4:ICD4"/>
    <mergeCell ref="ICE4:ICF4"/>
    <mergeCell ref="ICG4:ICH4"/>
    <mergeCell ref="ICI4:ICJ4"/>
    <mergeCell ref="IBM4:IBN4"/>
    <mergeCell ref="IBO4:IBP4"/>
    <mergeCell ref="IBQ4:IBR4"/>
    <mergeCell ref="IBS4:IBT4"/>
    <mergeCell ref="IBU4:IBV4"/>
    <mergeCell ref="IBW4:IBX4"/>
    <mergeCell ref="IBA4:IBB4"/>
    <mergeCell ref="IBC4:IBD4"/>
    <mergeCell ref="IBE4:IBF4"/>
    <mergeCell ref="IBG4:IBH4"/>
    <mergeCell ref="IBI4:IBJ4"/>
    <mergeCell ref="IBK4:IBL4"/>
    <mergeCell ref="IGC4:IGD4"/>
    <mergeCell ref="IGE4:IGF4"/>
    <mergeCell ref="IGG4:IGH4"/>
    <mergeCell ref="IGI4:IGJ4"/>
    <mergeCell ref="IGK4:IGL4"/>
    <mergeCell ref="IGM4:IGN4"/>
    <mergeCell ref="IFQ4:IFR4"/>
    <mergeCell ref="IFS4:IFT4"/>
    <mergeCell ref="IFU4:IFV4"/>
    <mergeCell ref="IFW4:IFX4"/>
    <mergeCell ref="IFY4:IFZ4"/>
    <mergeCell ref="IGA4:IGB4"/>
    <mergeCell ref="IFE4:IFF4"/>
    <mergeCell ref="IFG4:IFH4"/>
    <mergeCell ref="IFI4:IFJ4"/>
    <mergeCell ref="IFK4:IFL4"/>
    <mergeCell ref="IFM4:IFN4"/>
    <mergeCell ref="IFO4:IFP4"/>
    <mergeCell ref="IES4:IET4"/>
    <mergeCell ref="IEU4:IEV4"/>
    <mergeCell ref="IEW4:IEX4"/>
    <mergeCell ref="IEY4:IEZ4"/>
    <mergeCell ref="IFA4:IFB4"/>
    <mergeCell ref="IFC4:IFD4"/>
    <mergeCell ref="IEG4:IEH4"/>
    <mergeCell ref="IEI4:IEJ4"/>
    <mergeCell ref="IEK4:IEL4"/>
    <mergeCell ref="IEM4:IEN4"/>
    <mergeCell ref="IEO4:IEP4"/>
    <mergeCell ref="IEQ4:IER4"/>
    <mergeCell ref="IDU4:IDV4"/>
    <mergeCell ref="IDW4:IDX4"/>
    <mergeCell ref="IDY4:IDZ4"/>
    <mergeCell ref="IEA4:IEB4"/>
    <mergeCell ref="IEC4:IED4"/>
    <mergeCell ref="IEE4:IEF4"/>
    <mergeCell ref="IIW4:IIX4"/>
    <mergeCell ref="IIY4:IIZ4"/>
    <mergeCell ref="IJA4:IJB4"/>
    <mergeCell ref="IJC4:IJD4"/>
    <mergeCell ref="IJE4:IJF4"/>
    <mergeCell ref="IJG4:IJH4"/>
    <mergeCell ref="IIK4:IIL4"/>
    <mergeCell ref="IIM4:IIN4"/>
    <mergeCell ref="IIO4:IIP4"/>
    <mergeCell ref="IIQ4:IIR4"/>
    <mergeCell ref="IIS4:IIT4"/>
    <mergeCell ref="IIU4:IIV4"/>
    <mergeCell ref="IHY4:IHZ4"/>
    <mergeCell ref="IIA4:IIB4"/>
    <mergeCell ref="IIC4:IID4"/>
    <mergeCell ref="IIE4:IIF4"/>
    <mergeCell ref="IIG4:IIH4"/>
    <mergeCell ref="III4:IIJ4"/>
    <mergeCell ref="IHM4:IHN4"/>
    <mergeCell ref="IHO4:IHP4"/>
    <mergeCell ref="IHQ4:IHR4"/>
    <mergeCell ref="IHS4:IHT4"/>
    <mergeCell ref="IHU4:IHV4"/>
    <mergeCell ref="IHW4:IHX4"/>
    <mergeCell ref="IHA4:IHB4"/>
    <mergeCell ref="IHC4:IHD4"/>
    <mergeCell ref="IHE4:IHF4"/>
    <mergeCell ref="IHG4:IHH4"/>
    <mergeCell ref="IHI4:IHJ4"/>
    <mergeCell ref="IHK4:IHL4"/>
    <mergeCell ref="IGO4:IGP4"/>
    <mergeCell ref="IGQ4:IGR4"/>
    <mergeCell ref="IGS4:IGT4"/>
    <mergeCell ref="IGU4:IGV4"/>
    <mergeCell ref="IGW4:IGX4"/>
    <mergeCell ref="IGY4:IGZ4"/>
    <mergeCell ref="ILQ4:ILR4"/>
    <mergeCell ref="ILS4:ILT4"/>
    <mergeCell ref="ILU4:ILV4"/>
    <mergeCell ref="ILW4:ILX4"/>
    <mergeCell ref="ILY4:ILZ4"/>
    <mergeCell ref="IMA4:IMB4"/>
    <mergeCell ref="ILE4:ILF4"/>
    <mergeCell ref="ILG4:ILH4"/>
    <mergeCell ref="ILI4:ILJ4"/>
    <mergeCell ref="ILK4:ILL4"/>
    <mergeCell ref="ILM4:ILN4"/>
    <mergeCell ref="ILO4:ILP4"/>
    <mergeCell ref="IKS4:IKT4"/>
    <mergeCell ref="IKU4:IKV4"/>
    <mergeCell ref="IKW4:IKX4"/>
    <mergeCell ref="IKY4:IKZ4"/>
    <mergeCell ref="ILA4:ILB4"/>
    <mergeCell ref="ILC4:ILD4"/>
    <mergeCell ref="IKG4:IKH4"/>
    <mergeCell ref="IKI4:IKJ4"/>
    <mergeCell ref="IKK4:IKL4"/>
    <mergeCell ref="IKM4:IKN4"/>
    <mergeCell ref="IKO4:IKP4"/>
    <mergeCell ref="IKQ4:IKR4"/>
    <mergeCell ref="IJU4:IJV4"/>
    <mergeCell ref="IJW4:IJX4"/>
    <mergeCell ref="IJY4:IJZ4"/>
    <mergeCell ref="IKA4:IKB4"/>
    <mergeCell ref="IKC4:IKD4"/>
    <mergeCell ref="IKE4:IKF4"/>
    <mergeCell ref="IJI4:IJJ4"/>
    <mergeCell ref="IJK4:IJL4"/>
    <mergeCell ref="IJM4:IJN4"/>
    <mergeCell ref="IJO4:IJP4"/>
    <mergeCell ref="IJQ4:IJR4"/>
    <mergeCell ref="IJS4:IJT4"/>
    <mergeCell ref="IOK4:IOL4"/>
    <mergeCell ref="IOM4:ION4"/>
    <mergeCell ref="IOO4:IOP4"/>
    <mergeCell ref="IOQ4:IOR4"/>
    <mergeCell ref="IOS4:IOT4"/>
    <mergeCell ref="IOU4:IOV4"/>
    <mergeCell ref="INY4:INZ4"/>
    <mergeCell ref="IOA4:IOB4"/>
    <mergeCell ref="IOC4:IOD4"/>
    <mergeCell ref="IOE4:IOF4"/>
    <mergeCell ref="IOG4:IOH4"/>
    <mergeCell ref="IOI4:IOJ4"/>
    <mergeCell ref="INM4:INN4"/>
    <mergeCell ref="INO4:INP4"/>
    <mergeCell ref="INQ4:INR4"/>
    <mergeCell ref="INS4:INT4"/>
    <mergeCell ref="INU4:INV4"/>
    <mergeCell ref="INW4:INX4"/>
    <mergeCell ref="INA4:INB4"/>
    <mergeCell ref="INC4:IND4"/>
    <mergeCell ref="INE4:INF4"/>
    <mergeCell ref="ING4:INH4"/>
    <mergeCell ref="INI4:INJ4"/>
    <mergeCell ref="INK4:INL4"/>
    <mergeCell ref="IMO4:IMP4"/>
    <mergeCell ref="IMQ4:IMR4"/>
    <mergeCell ref="IMS4:IMT4"/>
    <mergeCell ref="IMU4:IMV4"/>
    <mergeCell ref="IMW4:IMX4"/>
    <mergeCell ref="IMY4:IMZ4"/>
    <mergeCell ref="IMC4:IMD4"/>
    <mergeCell ref="IME4:IMF4"/>
    <mergeCell ref="IMG4:IMH4"/>
    <mergeCell ref="IMI4:IMJ4"/>
    <mergeCell ref="IMK4:IML4"/>
    <mergeCell ref="IMM4:IMN4"/>
    <mergeCell ref="IRE4:IRF4"/>
    <mergeCell ref="IRG4:IRH4"/>
    <mergeCell ref="IRI4:IRJ4"/>
    <mergeCell ref="IRK4:IRL4"/>
    <mergeCell ref="IRM4:IRN4"/>
    <mergeCell ref="IRO4:IRP4"/>
    <mergeCell ref="IQS4:IQT4"/>
    <mergeCell ref="IQU4:IQV4"/>
    <mergeCell ref="IQW4:IQX4"/>
    <mergeCell ref="IQY4:IQZ4"/>
    <mergeCell ref="IRA4:IRB4"/>
    <mergeCell ref="IRC4:IRD4"/>
    <mergeCell ref="IQG4:IQH4"/>
    <mergeCell ref="IQI4:IQJ4"/>
    <mergeCell ref="IQK4:IQL4"/>
    <mergeCell ref="IQM4:IQN4"/>
    <mergeCell ref="IQO4:IQP4"/>
    <mergeCell ref="IQQ4:IQR4"/>
    <mergeCell ref="IPU4:IPV4"/>
    <mergeCell ref="IPW4:IPX4"/>
    <mergeCell ref="IPY4:IPZ4"/>
    <mergeCell ref="IQA4:IQB4"/>
    <mergeCell ref="IQC4:IQD4"/>
    <mergeCell ref="IQE4:IQF4"/>
    <mergeCell ref="IPI4:IPJ4"/>
    <mergeCell ref="IPK4:IPL4"/>
    <mergeCell ref="IPM4:IPN4"/>
    <mergeCell ref="IPO4:IPP4"/>
    <mergeCell ref="IPQ4:IPR4"/>
    <mergeCell ref="IPS4:IPT4"/>
    <mergeCell ref="IOW4:IOX4"/>
    <mergeCell ref="IOY4:IOZ4"/>
    <mergeCell ref="IPA4:IPB4"/>
    <mergeCell ref="IPC4:IPD4"/>
    <mergeCell ref="IPE4:IPF4"/>
    <mergeCell ref="IPG4:IPH4"/>
    <mergeCell ref="ITY4:ITZ4"/>
    <mergeCell ref="IUA4:IUB4"/>
    <mergeCell ref="IUC4:IUD4"/>
    <mergeCell ref="IUE4:IUF4"/>
    <mergeCell ref="IUG4:IUH4"/>
    <mergeCell ref="IUI4:IUJ4"/>
    <mergeCell ref="ITM4:ITN4"/>
    <mergeCell ref="ITO4:ITP4"/>
    <mergeCell ref="ITQ4:ITR4"/>
    <mergeCell ref="ITS4:ITT4"/>
    <mergeCell ref="ITU4:ITV4"/>
    <mergeCell ref="ITW4:ITX4"/>
    <mergeCell ref="ITA4:ITB4"/>
    <mergeCell ref="ITC4:ITD4"/>
    <mergeCell ref="ITE4:ITF4"/>
    <mergeCell ref="ITG4:ITH4"/>
    <mergeCell ref="ITI4:ITJ4"/>
    <mergeCell ref="ITK4:ITL4"/>
    <mergeCell ref="ISO4:ISP4"/>
    <mergeCell ref="ISQ4:ISR4"/>
    <mergeCell ref="ISS4:IST4"/>
    <mergeCell ref="ISU4:ISV4"/>
    <mergeCell ref="ISW4:ISX4"/>
    <mergeCell ref="ISY4:ISZ4"/>
    <mergeCell ref="ISC4:ISD4"/>
    <mergeCell ref="ISE4:ISF4"/>
    <mergeCell ref="ISG4:ISH4"/>
    <mergeCell ref="ISI4:ISJ4"/>
    <mergeCell ref="ISK4:ISL4"/>
    <mergeCell ref="ISM4:ISN4"/>
    <mergeCell ref="IRQ4:IRR4"/>
    <mergeCell ref="IRS4:IRT4"/>
    <mergeCell ref="IRU4:IRV4"/>
    <mergeCell ref="IRW4:IRX4"/>
    <mergeCell ref="IRY4:IRZ4"/>
    <mergeCell ref="ISA4:ISB4"/>
    <mergeCell ref="IWS4:IWT4"/>
    <mergeCell ref="IWU4:IWV4"/>
    <mergeCell ref="IWW4:IWX4"/>
    <mergeCell ref="IWY4:IWZ4"/>
    <mergeCell ref="IXA4:IXB4"/>
    <mergeCell ref="IXC4:IXD4"/>
    <mergeCell ref="IWG4:IWH4"/>
    <mergeCell ref="IWI4:IWJ4"/>
    <mergeCell ref="IWK4:IWL4"/>
    <mergeCell ref="IWM4:IWN4"/>
    <mergeCell ref="IWO4:IWP4"/>
    <mergeCell ref="IWQ4:IWR4"/>
    <mergeCell ref="IVU4:IVV4"/>
    <mergeCell ref="IVW4:IVX4"/>
    <mergeCell ref="IVY4:IVZ4"/>
    <mergeCell ref="IWA4:IWB4"/>
    <mergeCell ref="IWC4:IWD4"/>
    <mergeCell ref="IWE4:IWF4"/>
    <mergeCell ref="IVI4:IVJ4"/>
    <mergeCell ref="IVK4:IVL4"/>
    <mergeCell ref="IVM4:IVN4"/>
    <mergeCell ref="IVO4:IVP4"/>
    <mergeCell ref="IVQ4:IVR4"/>
    <mergeCell ref="IVS4:IVT4"/>
    <mergeCell ref="IUW4:IUX4"/>
    <mergeCell ref="IUY4:IUZ4"/>
    <mergeCell ref="IVA4:IVB4"/>
    <mergeCell ref="IVC4:IVD4"/>
    <mergeCell ref="IVE4:IVF4"/>
    <mergeCell ref="IVG4:IVH4"/>
    <mergeCell ref="IUK4:IUL4"/>
    <mergeCell ref="IUM4:IUN4"/>
    <mergeCell ref="IUO4:IUP4"/>
    <mergeCell ref="IUQ4:IUR4"/>
    <mergeCell ref="IUS4:IUT4"/>
    <mergeCell ref="IUU4:IUV4"/>
    <mergeCell ref="IZM4:IZN4"/>
    <mergeCell ref="IZO4:IZP4"/>
    <mergeCell ref="IZQ4:IZR4"/>
    <mergeCell ref="IZS4:IZT4"/>
    <mergeCell ref="IZU4:IZV4"/>
    <mergeCell ref="IZW4:IZX4"/>
    <mergeCell ref="IZA4:IZB4"/>
    <mergeCell ref="IZC4:IZD4"/>
    <mergeCell ref="IZE4:IZF4"/>
    <mergeCell ref="IZG4:IZH4"/>
    <mergeCell ref="IZI4:IZJ4"/>
    <mergeCell ref="IZK4:IZL4"/>
    <mergeCell ref="IYO4:IYP4"/>
    <mergeCell ref="IYQ4:IYR4"/>
    <mergeCell ref="IYS4:IYT4"/>
    <mergeCell ref="IYU4:IYV4"/>
    <mergeCell ref="IYW4:IYX4"/>
    <mergeCell ref="IYY4:IYZ4"/>
    <mergeCell ref="IYC4:IYD4"/>
    <mergeCell ref="IYE4:IYF4"/>
    <mergeCell ref="IYG4:IYH4"/>
    <mergeCell ref="IYI4:IYJ4"/>
    <mergeCell ref="IYK4:IYL4"/>
    <mergeCell ref="IYM4:IYN4"/>
    <mergeCell ref="IXQ4:IXR4"/>
    <mergeCell ref="IXS4:IXT4"/>
    <mergeCell ref="IXU4:IXV4"/>
    <mergeCell ref="IXW4:IXX4"/>
    <mergeCell ref="IXY4:IXZ4"/>
    <mergeCell ref="IYA4:IYB4"/>
    <mergeCell ref="IXE4:IXF4"/>
    <mergeCell ref="IXG4:IXH4"/>
    <mergeCell ref="IXI4:IXJ4"/>
    <mergeCell ref="IXK4:IXL4"/>
    <mergeCell ref="IXM4:IXN4"/>
    <mergeCell ref="IXO4:IXP4"/>
    <mergeCell ref="JCG4:JCH4"/>
    <mergeCell ref="JCI4:JCJ4"/>
    <mergeCell ref="JCK4:JCL4"/>
    <mergeCell ref="JCM4:JCN4"/>
    <mergeCell ref="JCO4:JCP4"/>
    <mergeCell ref="JCQ4:JCR4"/>
    <mergeCell ref="JBU4:JBV4"/>
    <mergeCell ref="JBW4:JBX4"/>
    <mergeCell ref="JBY4:JBZ4"/>
    <mergeCell ref="JCA4:JCB4"/>
    <mergeCell ref="JCC4:JCD4"/>
    <mergeCell ref="JCE4:JCF4"/>
    <mergeCell ref="JBI4:JBJ4"/>
    <mergeCell ref="JBK4:JBL4"/>
    <mergeCell ref="JBM4:JBN4"/>
    <mergeCell ref="JBO4:JBP4"/>
    <mergeCell ref="JBQ4:JBR4"/>
    <mergeCell ref="JBS4:JBT4"/>
    <mergeCell ref="JAW4:JAX4"/>
    <mergeCell ref="JAY4:JAZ4"/>
    <mergeCell ref="JBA4:JBB4"/>
    <mergeCell ref="JBC4:JBD4"/>
    <mergeCell ref="JBE4:JBF4"/>
    <mergeCell ref="JBG4:JBH4"/>
    <mergeCell ref="JAK4:JAL4"/>
    <mergeCell ref="JAM4:JAN4"/>
    <mergeCell ref="JAO4:JAP4"/>
    <mergeCell ref="JAQ4:JAR4"/>
    <mergeCell ref="JAS4:JAT4"/>
    <mergeCell ref="JAU4:JAV4"/>
    <mergeCell ref="IZY4:IZZ4"/>
    <mergeCell ref="JAA4:JAB4"/>
    <mergeCell ref="JAC4:JAD4"/>
    <mergeCell ref="JAE4:JAF4"/>
    <mergeCell ref="JAG4:JAH4"/>
    <mergeCell ref="JAI4:JAJ4"/>
    <mergeCell ref="JFA4:JFB4"/>
    <mergeCell ref="JFC4:JFD4"/>
    <mergeCell ref="JFE4:JFF4"/>
    <mergeCell ref="JFG4:JFH4"/>
    <mergeCell ref="JFI4:JFJ4"/>
    <mergeCell ref="JFK4:JFL4"/>
    <mergeCell ref="JEO4:JEP4"/>
    <mergeCell ref="JEQ4:JER4"/>
    <mergeCell ref="JES4:JET4"/>
    <mergeCell ref="JEU4:JEV4"/>
    <mergeCell ref="JEW4:JEX4"/>
    <mergeCell ref="JEY4:JEZ4"/>
    <mergeCell ref="JEC4:JED4"/>
    <mergeCell ref="JEE4:JEF4"/>
    <mergeCell ref="JEG4:JEH4"/>
    <mergeCell ref="JEI4:JEJ4"/>
    <mergeCell ref="JEK4:JEL4"/>
    <mergeCell ref="JEM4:JEN4"/>
    <mergeCell ref="JDQ4:JDR4"/>
    <mergeCell ref="JDS4:JDT4"/>
    <mergeCell ref="JDU4:JDV4"/>
    <mergeCell ref="JDW4:JDX4"/>
    <mergeCell ref="JDY4:JDZ4"/>
    <mergeCell ref="JEA4:JEB4"/>
    <mergeCell ref="JDE4:JDF4"/>
    <mergeCell ref="JDG4:JDH4"/>
    <mergeCell ref="JDI4:JDJ4"/>
    <mergeCell ref="JDK4:JDL4"/>
    <mergeCell ref="JDM4:JDN4"/>
    <mergeCell ref="JDO4:JDP4"/>
    <mergeCell ref="JCS4:JCT4"/>
    <mergeCell ref="JCU4:JCV4"/>
    <mergeCell ref="JCW4:JCX4"/>
    <mergeCell ref="JCY4:JCZ4"/>
    <mergeCell ref="JDA4:JDB4"/>
    <mergeCell ref="JDC4:JDD4"/>
    <mergeCell ref="JHU4:JHV4"/>
    <mergeCell ref="JHW4:JHX4"/>
    <mergeCell ref="JHY4:JHZ4"/>
    <mergeCell ref="JIA4:JIB4"/>
    <mergeCell ref="JIC4:JID4"/>
    <mergeCell ref="JIE4:JIF4"/>
    <mergeCell ref="JHI4:JHJ4"/>
    <mergeCell ref="JHK4:JHL4"/>
    <mergeCell ref="JHM4:JHN4"/>
    <mergeCell ref="JHO4:JHP4"/>
    <mergeCell ref="JHQ4:JHR4"/>
    <mergeCell ref="JHS4:JHT4"/>
    <mergeCell ref="JGW4:JGX4"/>
    <mergeCell ref="JGY4:JGZ4"/>
    <mergeCell ref="JHA4:JHB4"/>
    <mergeCell ref="JHC4:JHD4"/>
    <mergeCell ref="JHE4:JHF4"/>
    <mergeCell ref="JHG4:JHH4"/>
    <mergeCell ref="JGK4:JGL4"/>
    <mergeCell ref="JGM4:JGN4"/>
    <mergeCell ref="JGO4:JGP4"/>
    <mergeCell ref="JGQ4:JGR4"/>
    <mergeCell ref="JGS4:JGT4"/>
    <mergeCell ref="JGU4:JGV4"/>
    <mergeCell ref="JFY4:JFZ4"/>
    <mergeCell ref="JGA4:JGB4"/>
    <mergeCell ref="JGC4:JGD4"/>
    <mergeCell ref="JGE4:JGF4"/>
    <mergeCell ref="JGG4:JGH4"/>
    <mergeCell ref="JGI4:JGJ4"/>
    <mergeCell ref="JFM4:JFN4"/>
    <mergeCell ref="JFO4:JFP4"/>
    <mergeCell ref="JFQ4:JFR4"/>
    <mergeCell ref="JFS4:JFT4"/>
    <mergeCell ref="JFU4:JFV4"/>
    <mergeCell ref="JFW4:JFX4"/>
    <mergeCell ref="JKO4:JKP4"/>
    <mergeCell ref="JKQ4:JKR4"/>
    <mergeCell ref="JKS4:JKT4"/>
    <mergeCell ref="JKU4:JKV4"/>
    <mergeCell ref="JKW4:JKX4"/>
    <mergeCell ref="JKY4:JKZ4"/>
    <mergeCell ref="JKC4:JKD4"/>
    <mergeCell ref="JKE4:JKF4"/>
    <mergeCell ref="JKG4:JKH4"/>
    <mergeCell ref="JKI4:JKJ4"/>
    <mergeCell ref="JKK4:JKL4"/>
    <mergeCell ref="JKM4:JKN4"/>
    <mergeCell ref="JJQ4:JJR4"/>
    <mergeCell ref="JJS4:JJT4"/>
    <mergeCell ref="JJU4:JJV4"/>
    <mergeCell ref="JJW4:JJX4"/>
    <mergeCell ref="JJY4:JJZ4"/>
    <mergeCell ref="JKA4:JKB4"/>
    <mergeCell ref="JJE4:JJF4"/>
    <mergeCell ref="JJG4:JJH4"/>
    <mergeCell ref="JJI4:JJJ4"/>
    <mergeCell ref="JJK4:JJL4"/>
    <mergeCell ref="JJM4:JJN4"/>
    <mergeCell ref="JJO4:JJP4"/>
    <mergeCell ref="JIS4:JIT4"/>
    <mergeCell ref="JIU4:JIV4"/>
    <mergeCell ref="JIW4:JIX4"/>
    <mergeCell ref="JIY4:JIZ4"/>
    <mergeCell ref="JJA4:JJB4"/>
    <mergeCell ref="JJC4:JJD4"/>
    <mergeCell ref="JIG4:JIH4"/>
    <mergeCell ref="JII4:JIJ4"/>
    <mergeCell ref="JIK4:JIL4"/>
    <mergeCell ref="JIM4:JIN4"/>
    <mergeCell ref="JIO4:JIP4"/>
    <mergeCell ref="JIQ4:JIR4"/>
    <mergeCell ref="JNI4:JNJ4"/>
    <mergeCell ref="JNK4:JNL4"/>
    <mergeCell ref="JNM4:JNN4"/>
    <mergeCell ref="JNO4:JNP4"/>
    <mergeCell ref="JNQ4:JNR4"/>
    <mergeCell ref="JNS4:JNT4"/>
    <mergeCell ref="JMW4:JMX4"/>
    <mergeCell ref="JMY4:JMZ4"/>
    <mergeCell ref="JNA4:JNB4"/>
    <mergeCell ref="JNC4:JND4"/>
    <mergeCell ref="JNE4:JNF4"/>
    <mergeCell ref="JNG4:JNH4"/>
    <mergeCell ref="JMK4:JML4"/>
    <mergeCell ref="JMM4:JMN4"/>
    <mergeCell ref="JMO4:JMP4"/>
    <mergeCell ref="JMQ4:JMR4"/>
    <mergeCell ref="JMS4:JMT4"/>
    <mergeCell ref="JMU4:JMV4"/>
    <mergeCell ref="JLY4:JLZ4"/>
    <mergeCell ref="JMA4:JMB4"/>
    <mergeCell ref="JMC4:JMD4"/>
    <mergeCell ref="JME4:JMF4"/>
    <mergeCell ref="JMG4:JMH4"/>
    <mergeCell ref="JMI4:JMJ4"/>
    <mergeCell ref="JLM4:JLN4"/>
    <mergeCell ref="JLO4:JLP4"/>
    <mergeCell ref="JLQ4:JLR4"/>
    <mergeCell ref="JLS4:JLT4"/>
    <mergeCell ref="JLU4:JLV4"/>
    <mergeCell ref="JLW4:JLX4"/>
    <mergeCell ref="JLA4:JLB4"/>
    <mergeCell ref="JLC4:JLD4"/>
    <mergeCell ref="JLE4:JLF4"/>
    <mergeCell ref="JLG4:JLH4"/>
    <mergeCell ref="JLI4:JLJ4"/>
    <mergeCell ref="JLK4:JLL4"/>
    <mergeCell ref="JQC4:JQD4"/>
    <mergeCell ref="JQE4:JQF4"/>
    <mergeCell ref="JQG4:JQH4"/>
    <mergeCell ref="JQI4:JQJ4"/>
    <mergeCell ref="JQK4:JQL4"/>
    <mergeCell ref="JQM4:JQN4"/>
    <mergeCell ref="JPQ4:JPR4"/>
    <mergeCell ref="JPS4:JPT4"/>
    <mergeCell ref="JPU4:JPV4"/>
    <mergeCell ref="JPW4:JPX4"/>
    <mergeCell ref="JPY4:JPZ4"/>
    <mergeCell ref="JQA4:JQB4"/>
    <mergeCell ref="JPE4:JPF4"/>
    <mergeCell ref="JPG4:JPH4"/>
    <mergeCell ref="JPI4:JPJ4"/>
    <mergeCell ref="JPK4:JPL4"/>
    <mergeCell ref="JPM4:JPN4"/>
    <mergeCell ref="JPO4:JPP4"/>
    <mergeCell ref="JOS4:JOT4"/>
    <mergeCell ref="JOU4:JOV4"/>
    <mergeCell ref="JOW4:JOX4"/>
    <mergeCell ref="JOY4:JOZ4"/>
    <mergeCell ref="JPA4:JPB4"/>
    <mergeCell ref="JPC4:JPD4"/>
    <mergeCell ref="JOG4:JOH4"/>
    <mergeCell ref="JOI4:JOJ4"/>
    <mergeCell ref="JOK4:JOL4"/>
    <mergeCell ref="JOM4:JON4"/>
    <mergeCell ref="JOO4:JOP4"/>
    <mergeCell ref="JOQ4:JOR4"/>
    <mergeCell ref="JNU4:JNV4"/>
    <mergeCell ref="JNW4:JNX4"/>
    <mergeCell ref="JNY4:JNZ4"/>
    <mergeCell ref="JOA4:JOB4"/>
    <mergeCell ref="JOC4:JOD4"/>
    <mergeCell ref="JOE4:JOF4"/>
    <mergeCell ref="JSW4:JSX4"/>
    <mergeCell ref="JSY4:JSZ4"/>
    <mergeCell ref="JTA4:JTB4"/>
    <mergeCell ref="JTC4:JTD4"/>
    <mergeCell ref="JTE4:JTF4"/>
    <mergeCell ref="JTG4:JTH4"/>
    <mergeCell ref="JSK4:JSL4"/>
    <mergeCell ref="JSM4:JSN4"/>
    <mergeCell ref="JSO4:JSP4"/>
    <mergeCell ref="JSQ4:JSR4"/>
    <mergeCell ref="JSS4:JST4"/>
    <mergeCell ref="JSU4:JSV4"/>
    <mergeCell ref="JRY4:JRZ4"/>
    <mergeCell ref="JSA4:JSB4"/>
    <mergeCell ref="JSC4:JSD4"/>
    <mergeCell ref="JSE4:JSF4"/>
    <mergeCell ref="JSG4:JSH4"/>
    <mergeCell ref="JSI4:JSJ4"/>
    <mergeCell ref="JRM4:JRN4"/>
    <mergeCell ref="JRO4:JRP4"/>
    <mergeCell ref="JRQ4:JRR4"/>
    <mergeCell ref="JRS4:JRT4"/>
    <mergeCell ref="JRU4:JRV4"/>
    <mergeCell ref="JRW4:JRX4"/>
    <mergeCell ref="JRA4:JRB4"/>
    <mergeCell ref="JRC4:JRD4"/>
    <mergeCell ref="JRE4:JRF4"/>
    <mergeCell ref="JRG4:JRH4"/>
    <mergeCell ref="JRI4:JRJ4"/>
    <mergeCell ref="JRK4:JRL4"/>
    <mergeCell ref="JQO4:JQP4"/>
    <mergeCell ref="JQQ4:JQR4"/>
    <mergeCell ref="JQS4:JQT4"/>
    <mergeCell ref="JQU4:JQV4"/>
    <mergeCell ref="JQW4:JQX4"/>
    <mergeCell ref="JQY4:JQZ4"/>
    <mergeCell ref="JVQ4:JVR4"/>
    <mergeCell ref="JVS4:JVT4"/>
    <mergeCell ref="JVU4:JVV4"/>
    <mergeCell ref="JVW4:JVX4"/>
    <mergeCell ref="JVY4:JVZ4"/>
    <mergeCell ref="JWA4:JWB4"/>
    <mergeCell ref="JVE4:JVF4"/>
    <mergeCell ref="JVG4:JVH4"/>
    <mergeCell ref="JVI4:JVJ4"/>
    <mergeCell ref="JVK4:JVL4"/>
    <mergeCell ref="JVM4:JVN4"/>
    <mergeCell ref="JVO4:JVP4"/>
    <mergeCell ref="JUS4:JUT4"/>
    <mergeCell ref="JUU4:JUV4"/>
    <mergeCell ref="JUW4:JUX4"/>
    <mergeCell ref="JUY4:JUZ4"/>
    <mergeCell ref="JVA4:JVB4"/>
    <mergeCell ref="JVC4:JVD4"/>
    <mergeCell ref="JUG4:JUH4"/>
    <mergeCell ref="JUI4:JUJ4"/>
    <mergeCell ref="JUK4:JUL4"/>
    <mergeCell ref="JUM4:JUN4"/>
    <mergeCell ref="JUO4:JUP4"/>
    <mergeCell ref="JUQ4:JUR4"/>
    <mergeCell ref="JTU4:JTV4"/>
    <mergeCell ref="JTW4:JTX4"/>
    <mergeCell ref="JTY4:JTZ4"/>
    <mergeCell ref="JUA4:JUB4"/>
    <mergeCell ref="JUC4:JUD4"/>
    <mergeCell ref="JUE4:JUF4"/>
    <mergeCell ref="JTI4:JTJ4"/>
    <mergeCell ref="JTK4:JTL4"/>
    <mergeCell ref="JTM4:JTN4"/>
    <mergeCell ref="JTO4:JTP4"/>
    <mergeCell ref="JTQ4:JTR4"/>
    <mergeCell ref="JTS4:JTT4"/>
    <mergeCell ref="JYK4:JYL4"/>
    <mergeCell ref="JYM4:JYN4"/>
    <mergeCell ref="JYO4:JYP4"/>
    <mergeCell ref="JYQ4:JYR4"/>
    <mergeCell ref="JYS4:JYT4"/>
    <mergeCell ref="JYU4:JYV4"/>
    <mergeCell ref="JXY4:JXZ4"/>
    <mergeCell ref="JYA4:JYB4"/>
    <mergeCell ref="JYC4:JYD4"/>
    <mergeCell ref="JYE4:JYF4"/>
    <mergeCell ref="JYG4:JYH4"/>
    <mergeCell ref="JYI4:JYJ4"/>
    <mergeCell ref="JXM4:JXN4"/>
    <mergeCell ref="JXO4:JXP4"/>
    <mergeCell ref="JXQ4:JXR4"/>
    <mergeCell ref="JXS4:JXT4"/>
    <mergeCell ref="JXU4:JXV4"/>
    <mergeCell ref="JXW4:JXX4"/>
    <mergeCell ref="JXA4:JXB4"/>
    <mergeCell ref="JXC4:JXD4"/>
    <mergeCell ref="JXE4:JXF4"/>
    <mergeCell ref="JXG4:JXH4"/>
    <mergeCell ref="JXI4:JXJ4"/>
    <mergeCell ref="JXK4:JXL4"/>
    <mergeCell ref="JWO4:JWP4"/>
    <mergeCell ref="JWQ4:JWR4"/>
    <mergeCell ref="JWS4:JWT4"/>
    <mergeCell ref="JWU4:JWV4"/>
    <mergeCell ref="JWW4:JWX4"/>
    <mergeCell ref="JWY4:JWZ4"/>
    <mergeCell ref="JWC4:JWD4"/>
    <mergeCell ref="JWE4:JWF4"/>
    <mergeCell ref="JWG4:JWH4"/>
    <mergeCell ref="JWI4:JWJ4"/>
    <mergeCell ref="JWK4:JWL4"/>
    <mergeCell ref="JWM4:JWN4"/>
    <mergeCell ref="KBE4:KBF4"/>
    <mergeCell ref="KBG4:KBH4"/>
    <mergeCell ref="KBI4:KBJ4"/>
    <mergeCell ref="KBK4:KBL4"/>
    <mergeCell ref="KBM4:KBN4"/>
    <mergeCell ref="KBO4:KBP4"/>
    <mergeCell ref="KAS4:KAT4"/>
    <mergeCell ref="KAU4:KAV4"/>
    <mergeCell ref="KAW4:KAX4"/>
    <mergeCell ref="KAY4:KAZ4"/>
    <mergeCell ref="KBA4:KBB4"/>
    <mergeCell ref="KBC4:KBD4"/>
    <mergeCell ref="KAG4:KAH4"/>
    <mergeCell ref="KAI4:KAJ4"/>
    <mergeCell ref="KAK4:KAL4"/>
    <mergeCell ref="KAM4:KAN4"/>
    <mergeCell ref="KAO4:KAP4"/>
    <mergeCell ref="KAQ4:KAR4"/>
    <mergeCell ref="JZU4:JZV4"/>
    <mergeCell ref="JZW4:JZX4"/>
    <mergeCell ref="JZY4:JZZ4"/>
    <mergeCell ref="KAA4:KAB4"/>
    <mergeCell ref="KAC4:KAD4"/>
    <mergeCell ref="KAE4:KAF4"/>
    <mergeCell ref="JZI4:JZJ4"/>
    <mergeCell ref="JZK4:JZL4"/>
    <mergeCell ref="JZM4:JZN4"/>
    <mergeCell ref="JZO4:JZP4"/>
    <mergeCell ref="JZQ4:JZR4"/>
    <mergeCell ref="JZS4:JZT4"/>
    <mergeCell ref="JYW4:JYX4"/>
    <mergeCell ref="JYY4:JYZ4"/>
    <mergeCell ref="JZA4:JZB4"/>
    <mergeCell ref="JZC4:JZD4"/>
    <mergeCell ref="JZE4:JZF4"/>
    <mergeCell ref="JZG4:JZH4"/>
    <mergeCell ref="KDY4:KDZ4"/>
    <mergeCell ref="KEA4:KEB4"/>
    <mergeCell ref="KEC4:KED4"/>
    <mergeCell ref="KEE4:KEF4"/>
    <mergeCell ref="KEG4:KEH4"/>
    <mergeCell ref="KEI4:KEJ4"/>
    <mergeCell ref="KDM4:KDN4"/>
    <mergeCell ref="KDO4:KDP4"/>
    <mergeCell ref="KDQ4:KDR4"/>
    <mergeCell ref="KDS4:KDT4"/>
    <mergeCell ref="KDU4:KDV4"/>
    <mergeCell ref="KDW4:KDX4"/>
    <mergeCell ref="KDA4:KDB4"/>
    <mergeCell ref="KDC4:KDD4"/>
    <mergeCell ref="KDE4:KDF4"/>
    <mergeCell ref="KDG4:KDH4"/>
    <mergeCell ref="KDI4:KDJ4"/>
    <mergeCell ref="KDK4:KDL4"/>
    <mergeCell ref="KCO4:KCP4"/>
    <mergeCell ref="KCQ4:KCR4"/>
    <mergeCell ref="KCS4:KCT4"/>
    <mergeCell ref="KCU4:KCV4"/>
    <mergeCell ref="KCW4:KCX4"/>
    <mergeCell ref="KCY4:KCZ4"/>
    <mergeCell ref="KCC4:KCD4"/>
    <mergeCell ref="KCE4:KCF4"/>
    <mergeCell ref="KCG4:KCH4"/>
    <mergeCell ref="KCI4:KCJ4"/>
    <mergeCell ref="KCK4:KCL4"/>
    <mergeCell ref="KCM4:KCN4"/>
    <mergeCell ref="KBQ4:KBR4"/>
    <mergeCell ref="KBS4:KBT4"/>
    <mergeCell ref="KBU4:KBV4"/>
    <mergeCell ref="KBW4:KBX4"/>
    <mergeCell ref="KBY4:KBZ4"/>
    <mergeCell ref="KCA4:KCB4"/>
    <mergeCell ref="KGS4:KGT4"/>
    <mergeCell ref="KGU4:KGV4"/>
    <mergeCell ref="KGW4:KGX4"/>
    <mergeCell ref="KGY4:KGZ4"/>
    <mergeCell ref="KHA4:KHB4"/>
    <mergeCell ref="KHC4:KHD4"/>
    <mergeCell ref="KGG4:KGH4"/>
    <mergeCell ref="KGI4:KGJ4"/>
    <mergeCell ref="KGK4:KGL4"/>
    <mergeCell ref="KGM4:KGN4"/>
    <mergeCell ref="KGO4:KGP4"/>
    <mergeCell ref="KGQ4:KGR4"/>
    <mergeCell ref="KFU4:KFV4"/>
    <mergeCell ref="KFW4:KFX4"/>
    <mergeCell ref="KFY4:KFZ4"/>
    <mergeCell ref="KGA4:KGB4"/>
    <mergeCell ref="KGC4:KGD4"/>
    <mergeCell ref="KGE4:KGF4"/>
    <mergeCell ref="KFI4:KFJ4"/>
    <mergeCell ref="KFK4:KFL4"/>
    <mergeCell ref="KFM4:KFN4"/>
    <mergeCell ref="KFO4:KFP4"/>
    <mergeCell ref="KFQ4:KFR4"/>
    <mergeCell ref="KFS4:KFT4"/>
    <mergeCell ref="KEW4:KEX4"/>
    <mergeCell ref="KEY4:KEZ4"/>
    <mergeCell ref="KFA4:KFB4"/>
    <mergeCell ref="KFC4:KFD4"/>
    <mergeCell ref="KFE4:KFF4"/>
    <mergeCell ref="KFG4:KFH4"/>
    <mergeCell ref="KEK4:KEL4"/>
    <mergeCell ref="KEM4:KEN4"/>
    <mergeCell ref="KEO4:KEP4"/>
    <mergeCell ref="KEQ4:KER4"/>
    <mergeCell ref="KES4:KET4"/>
    <mergeCell ref="KEU4:KEV4"/>
    <mergeCell ref="KJM4:KJN4"/>
    <mergeCell ref="KJO4:KJP4"/>
    <mergeCell ref="KJQ4:KJR4"/>
    <mergeCell ref="KJS4:KJT4"/>
    <mergeCell ref="KJU4:KJV4"/>
    <mergeCell ref="KJW4:KJX4"/>
    <mergeCell ref="KJA4:KJB4"/>
    <mergeCell ref="KJC4:KJD4"/>
    <mergeCell ref="KJE4:KJF4"/>
    <mergeCell ref="KJG4:KJH4"/>
    <mergeCell ref="KJI4:KJJ4"/>
    <mergeCell ref="KJK4:KJL4"/>
    <mergeCell ref="KIO4:KIP4"/>
    <mergeCell ref="KIQ4:KIR4"/>
    <mergeCell ref="KIS4:KIT4"/>
    <mergeCell ref="KIU4:KIV4"/>
    <mergeCell ref="KIW4:KIX4"/>
    <mergeCell ref="KIY4:KIZ4"/>
    <mergeCell ref="KIC4:KID4"/>
    <mergeCell ref="KIE4:KIF4"/>
    <mergeCell ref="KIG4:KIH4"/>
    <mergeCell ref="KII4:KIJ4"/>
    <mergeCell ref="KIK4:KIL4"/>
    <mergeCell ref="KIM4:KIN4"/>
    <mergeCell ref="KHQ4:KHR4"/>
    <mergeCell ref="KHS4:KHT4"/>
    <mergeCell ref="KHU4:KHV4"/>
    <mergeCell ref="KHW4:KHX4"/>
    <mergeCell ref="KHY4:KHZ4"/>
    <mergeCell ref="KIA4:KIB4"/>
    <mergeCell ref="KHE4:KHF4"/>
    <mergeCell ref="KHG4:KHH4"/>
    <mergeCell ref="KHI4:KHJ4"/>
    <mergeCell ref="KHK4:KHL4"/>
    <mergeCell ref="KHM4:KHN4"/>
    <mergeCell ref="KHO4:KHP4"/>
    <mergeCell ref="KMG4:KMH4"/>
    <mergeCell ref="KMI4:KMJ4"/>
    <mergeCell ref="KMK4:KML4"/>
    <mergeCell ref="KMM4:KMN4"/>
    <mergeCell ref="KMO4:KMP4"/>
    <mergeCell ref="KMQ4:KMR4"/>
    <mergeCell ref="KLU4:KLV4"/>
    <mergeCell ref="KLW4:KLX4"/>
    <mergeCell ref="KLY4:KLZ4"/>
    <mergeCell ref="KMA4:KMB4"/>
    <mergeCell ref="KMC4:KMD4"/>
    <mergeCell ref="KME4:KMF4"/>
    <mergeCell ref="KLI4:KLJ4"/>
    <mergeCell ref="KLK4:KLL4"/>
    <mergeCell ref="KLM4:KLN4"/>
    <mergeCell ref="KLO4:KLP4"/>
    <mergeCell ref="KLQ4:KLR4"/>
    <mergeCell ref="KLS4:KLT4"/>
    <mergeCell ref="KKW4:KKX4"/>
    <mergeCell ref="KKY4:KKZ4"/>
    <mergeCell ref="KLA4:KLB4"/>
    <mergeCell ref="KLC4:KLD4"/>
    <mergeCell ref="KLE4:KLF4"/>
    <mergeCell ref="KLG4:KLH4"/>
    <mergeCell ref="KKK4:KKL4"/>
    <mergeCell ref="KKM4:KKN4"/>
    <mergeCell ref="KKO4:KKP4"/>
    <mergeCell ref="KKQ4:KKR4"/>
    <mergeCell ref="KKS4:KKT4"/>
    <mergeCell ref="KKU4:KKV4"/>
    <mergeCell ref="KJY4:KJZ4"/>
    <mergeCell ref="KKA4:KKB4"/>
    <mergeCell ref="KKC4:KKD4"/>
    <mergeCell ref="KKE4:KKF4"/>
    <mergeCell ref="KKG4:KKH4"/>
    <mergeCell ref="KKI4:KKJ4"/>
    <mergeCell ref="KPA4:KPB4"/>
    <mergeCell ref="KPC4:KPD4"/>
    <mergeCell ref="KPE4:KPF4"/>
    <mergeCell ref="KPG4:KPH4"/>
    <mergeCell ref="KPI4:KPJ4"/>
    <mergeCell ref="KPK4:KPL4"/>
    <mergeCell ref="KOO4:KOP4"/>
    <mergeCell ref="KOQ4:KOR4"/>
    <mergeCell ref="KOS4:KOT4"/>
    <mergeCell ref="KOU4:KOV4"/>
    <mergeCell ref="KOW4:KOX4"/>
    <mergeCell ref="KOY4:KOZ4"/>
    <mergeCell ref="KOC4:KOD4"/>
    <mergeCell ref="KOE4:KOF4"/>
    <mergeCell ref="KOG4:KOH4"/>
    <mergeCell ref="KOI4:KOJ4"/>
    <mergeCell ref="KOK4:KOL4"/>
    <mergeCell ref="KOM4:KON4"/>
    <mergeCell ref="KNQ4:KNR4"/>
    <mergeCell ref="KNS4:KNT4"/>
    <mergeCell ref="KNU4:KNV4"/>
    <mergeCell ref="KNW4:KNX4"/>
    <mergeCell ref="KNY4:KNZ4"/>
    <mergeCell ref="KOA4:KOB4"/>
    <mergeCell ref="KNE4:KNF4"/>
    <mergeCell ref="KNG4:KNH4"/>
    <mergeCell ref="KNI4:KNJ4"/>
    <mergeCell ref="KNK4:KNL4"/>
    <mergeCell ref="KNM4:KNN4"/>
    <mergeCell ref="KNO4:KNP4"/>
    <mergeCell ref="KMS4:KMT4"/>
    <mergeCell ref="KMU4:KMV4"/>
    <mergeCell ref="KMW4:KMX4"/>
    <mergeCell ref="KMY4:KMZ4"/>
    <mergeCell ref="KNA4:KNB4"/>
    <mergeCell ref="KNC4:KND4"/>
    <mergeCell ref="KRU4:KRV4"/>
    <mergeCell ref="KRW4:KRX4"/>
    <mergeCell ref="KRY4:KRZ4"/>
    <mergeCell ref="KSA4:KSB4"/>
    <mergeCell ref="KSC4:KSD4"/>
    <mergeCell ref="KSE4:KSF4"/>
    <mergeCell ref="KRI4:KRJ4"/>
    <mergeCell ref="KRK4:KRL4"/>
    <mergeCell ref="KRM4:KRN4"/>
    <mergeCell ref="KRO4:KRP4"/>
    <mergeCell ref="KRQ4:KRR4"/>
    <mergeCell ref="KRS4:KRT4"/>
    <mergeCell ref="KQW4:KQX4"/>
    <mergeCell ref="KQY4:KQZ4"/>
    <mergeCell ref="KRA4:KRB4"/>
    <mergeCell ref="KRC4:KRD4"/>
    <mergeCell ref="KRE4:KRF4"/>
    <mergeCell ref="KRG4:KRH4"/>
    <mergeCell ref="KQK4:KQL4"/>
    <mergeCell ref="KQM4:KQN4"/>
    <mergeCell ref="KQO4:KQP4"/>
    <mergeCell ref="KQQ4:KQR4"/>
    <mergeCell ref="KQS4:KQT4"/>
    <mergeCell ref="KQU4:KQV4"/>
    <mergeCell ref="KPY4:KPZ4"/>
    <mergeCell ref="KQA4:KQB4"/>
    <mergeCell ref="KQC4:KQD4"/>
    <mergeCell ref="KQE4:KQF4"/>
    <mergeCell ref="KQG4:KQH4"/>
    <mergeCell ref="KQI4:KQJ4"/>
    <mergeCell ref="KPM4:KPN4"/>
    <mergeCell ref="KPO4:KPP4"/>
    <mergeCell ref="KPQ4:KPR4"/>
    <mergeCell ref="KPS4:KPT4"/>
    <mergeCell ref="KPU4:KPV4"/>
    <mergeCell ref="KPW4:KPX4"/>
    <mergeCell ref="KUO4:KUP4"/>
    <mergeCell ref="KUQ4:KUR4"/>
    <mergeCell ref="KUS4:KUT4"/>
    <mergeCell ref="KUU4:KUV4"/>
    <mergeCell ref="KUW4:KUX4"/>
    <mergeCell ref="KUY4:KUZ4"/>
    <mergeCell ref="KUC4:KUD4"/>
    <mergeCell ref="KUE4:KUF4"/>
    <mergeCell ref="KUG4:KUH4"/>
    <mergeCell ref="KUI4:KUJ4"/>
    <mergeCell ref="KUK4:KUL4"/>
    <mergeCell ref="KUM4:KUN4"/>
    <mergeCell ref="KTQ4:KTR4"/>
    <mergeCell ref="KTS4:KTT4"/>
    <mergeCell ref="KTU4:KTV4"/>
    <mergeCell ref="KTW4:KTX4"/>
    <mergeCell ref="KTY4:KTZ4"/>
    <mergeCell ref="KUA4:KUB4"/>
    <mergeCell ref="KTE4:KTF4"/>
    <mergeCell ref="KTG4:KTH4"/>
    <mergeCell ref="KTI4:KTJ4"/>
    <mergeCell ref="KTK4:KTL4"/>
    <mergeCell ref="KTM4:KTN4"/>
    <mergeCell ref="KTO4:KTP4"/>
    <mergeCell ref="KSS4:KST4"/>
    <mergeCell ref="KSU4:KSV4"/>
    <mergeCell ref="KSW4:KSX4"/>
    <mergeCell ref="KSY4:KSZ4"/>
    <mergeCell ref="KTA4:KTB4"/>
    <mergeCell ref="KTC4:KTD4"/>
    <mergeCell ref="KSG4:KSH4"/>
    <mergeCell ref="KSI4:KSJ4"/>
    <mergeCell ref="KSK4:KSL4"/>
    <mergeCell ref="KSM4:KSN4"/>
    <mergeCell ref="KSO4:KSP4"/>
    <mergeCell ref="KSQ4:KSR4"/>
    <mergeCell ref="KXI4:KXJ4"/>
    <mergeCell ref="KXK4:KXL4"/>
    <mergeCell ref="KXM4:KXN4"/>
    <mergeCell ref="KXO4:KXP4"/>
    <mergeCell ref="KXQ4:KXR4"/>
    <mergeCell ref="KXS4:KXT4"/>
    <mergeCell ref="KWW4:KWX4"/>
    <mergeCell ref="KWY4:KWZ4"/>
    <mergeCell ref="KXA4:KXB4"/>
    <mergeCell ref="KXC4:KXD4"/>
    <mergeCell ref="KXE4:KXF4"/>
    <mergeCell ref="KXG4:KXH4"/>
    <mergeCell ref="KWK4:KWL4"/>
    <mergeCell ref="KWM4:KWN4"/>
    <mergeCell ref="KWO4:KWP4"/>
    <mergeCell ref="KWQ4:KWR4"/>
    <mergeCell ref="KWS4:KWT4"/>
    <mergeCell ref="KWU4:KWV4"/>
    <mergeCell ref="KVY4:KVZ4"/>
    <mergeCell ref="KWA4:KWB4"/>
    <mergeCell ref="KWC4:KWD4"/>
    <mergeCell ref="KWE4:KWF4"/>
    <mergeCell ref="KWG4:KWH4"/>
    <mergeCell ref="KWI4:KWJ4"/>
    <mergeCell ref="KVM4:KVN4"/>
    <mergeCell ref="KVO4:KVP4"/>
    <mergeCell ref="KVQ4:KVR4"/>
    <mergeCell ref="KVS4:KVT4"/>
    <mergeCell ref="KVU4:KVV4"/>
    <mergeCell ref="KVW4:KVX4"/>
    <mergeCell ref="KVA4:KVB4"/>
    <mergeCell ref="KVC4:KVD4"/>
    <mergeCell ref="KVE4:KVF4"/>
    <mergeCell ref="KVG4:KVH4"/>
    <mergeCell ref="KVI4:KVJ4"/>
    <mergeCell ref="KVK4:KVL4"/>
    <mergeCell ref="LAC4:LAD4"/>
    <mergeCell ref="LAE4:LAF4"/>
    <mergeCell ref="LAG4:LAH4"/>
    <mergeCell ref="LAI4:LAJ4"/>
    <mergeCell ref="LAK4:LAL4"/>
    <mergeCell ref="LAM4:LAN4"/>
    <mergeCell ref="KZQ4:KZR4"/>
    <mergeCell ref="KZS4:KZT4"/>
    <mergeCell ref="KZU4:KZV4"/>
    <mergeCell ref="KZW4:KZX4"/>
    <mergeCell ref="KZY4:KZZ4"/>
    <mergeCell ref="LAA4:LAB4"/>
    <mergeCell ref="KZE4:KZF4"/>
    <mergeCell ref="KZG4:KZH4"/>
    <mergeCell ref="KZI4:KZJ4"/>
    <mergeCell ref="KZK4:KZL4"/>
    <mergeCell ref="KZM4:KZN4"/>
    <mergeCell ref="KZO4:KZP4"/>
    <mergeCell ref="KYS4:KYT4"/>
    <mergeCell ref="KYU4:KYV4"/>
    <mergeCell ref="KYW4:KYX4"/>
    <mergeCell ref="KYY4:KYZ4"/>
    <mergeCell ref="KZA4:KZB4"/>
    <mergeCell ref="KZC4:KZD4"/>
    <mergeCell ref="KYG4:KYH4"/>
    <mergeCell ref="KYI4:KYJ4"/>
    <mergeCell ref="KYK4:KYL4"/>
    <mergeCell ref="KYM4:KYN4"/>
    <mergeCell ref="KYO4:KYP4"/>
    <mergeCell ref="KYQ4:KYR4"/>
    <mergeCell ref="KXU4:KXV4"/>
    <mergeCell ref="KXW4:KXX4"/>
    <mergeCell ref="KXY4:KXZ4"/>
    <mergeCell ref="KYA4:KYB4"/>
    <mergeCell ref="KYC4:KYD4"/>
    <mergeCell ref="KYE4:KYF4"/>
    <mergeCell ref="LCW4:LCX4"/>
    <mergeCell ref="LCY4:LCZ4"/>
    <mergeCell ref="LDA4:LDB4"/>
    <mergeCell ref="LDC4:LDD4"/>
    <mergeCell ref="LDE4:LDF4"/>
    <mergeCell ref="LDG4:LDH4"/>
    <mergeCell ref="LCK4:LCL4"/>
    <mergeCell ref="LCM4:LCN4"/>
    <mergeCell ref="LCO4:LCP4"/>
    <mergeCell ref="LCQ4:LCR4"/>
    <mergeCell ref="LCS4:LCT4"/>
    <mergeCell ref="LCU4:LCV4"/>
    <mergeCell ref="LBY4:LBZ4"/>
    <mergeCell ref="LCA4:LCB4"/>
    <mergeCell ref="LCC4:LCD4"/>
    <mergeCell ref="LCE4:LCF4"/>
    <mergeCell ref="LCG4:LCH4"/>
    <mergeCell ref="LCI4:LCJ4"/>
    <mergeCell ref="LBM4:LBN4"/>
    <mergeCell ref="LBO4:LBP4"/>
    <mergeCell ref="LBQ4:LBR4"/>
    <mergeCell ref="LBS4:LBT4"/>
    <mergeCell ref="LBU4:LBV4"/>
    <mergeCell ref="LBW4:LBX4"/>
    <mergeCell ref="LBA4:LBB4"/>
    <mergeCell ref="LBC4:LBD4"/>
    <mergeCell ref="LBE4:LBF4"/>
    <mergeCell ref="LBG4:LBH4"/>
    <mergeCell ref="LBI4:LBJ4"/>
    <mergeCell ref="LBK4:LBL4"/>
    <mergeCell ref="LAO4:LAP4"/>
    <mergeCell ref="LAQ4:LAR4"/>
    <mergeCell ref="LAS4:LAT4"/>
    <mergeCell ref="LAU4:LAV4"/>
    <mergeCell ref="LAW4:LAX4"/>
    <mergeCell ref="LAY4:LAZ4"/>
    <mergeCell ref="LFQ4:LFR4"/>
    <mergeCell ref="LFS4:LFT4"/>
    <mergeCell ref="LFU4:LFV4"/>
    <mergeCell ref="LFW4:LFX4"/>
    <mergeCell ref="LFY4:LFZ4"/>
    <mergeCell ref="LGA4:LGB4"/>
    <mergeCell ref="LFE4:LFF4"/>
    <mergeCell ref="LFG4:LFH4"/>
    <mergeCell ref="LFI4:LFJ4"/>
    <mergeCell ref="LFK4:LFL4"/>
    <mergeCell ref="LFM4:LFN4"/>
    <mergeCell ref="LFO4:LFP4"/>
    <mergeCell ref="LES4:LET4"/>
    <mergeCell ref="LEU4:LEV4"/>
    <mergeCell ref="LEW4:LEX4"/>
    <mergeCell ref="LEY4:LEZ4"/>
    <mergeCell ref="LFA4:LFB4"/>
    <mergeCell ref="LFC4:LFD4"/>
    <mergeCell ref="LEG4:LEH4"/>
    <mergeCell ref="LEI4:LEJ4"/>
    <mergeCell ref="LEK4:LEL4"/>
    <mergeCell ref="LEM4:LEN4"/>
    <mergeCell ref="LEO4:LEP4"/>
    <mergeCell ref="LEQ4:LER4"/>
    <mergeCell ref="LDU4:LDV4"/>
    <mergeCell ref="LDW4:LDX4"/>
    <mergeCell ref="LDY4:LDZ4"/>
    <mergeCell ref="LEA4:LEB4"/>
    <mergeCell ref="LEC4:LED4"/>
    <mergeCell ref="LEE4:LEF4"/>
    <mergeCell ref="LDI4:LDJ4"/>
    <mergeCell ref="LDK4:LDL4"/>
    <mergeCell ref="LDM4:LDN4"/>
    <mergeCell ref="LDO4:LDP4"/>
    <mergeCell ref="LDQ4:LDR4"/>
    <mergeCell ref="LDS4:LDT4"/>
    <mergeCell ref="LIK4:LIL4"/>
    <mergeCell ref="LIM4:LIN4"/>
    <mergeCell ref="LIO4:LIP4"/>
    <mergeCell ref="LIQ4:LIR4"/>
    <mergeCell ref="LIS4:LIT4"/>
    <mergeCell ref="LIU4:LIV4"/>
    <mergeCell ref="LHY4:LHZ4"/>
    <mergeCell ref="LIA4:LIB4"/>
    <mergeCell ref="LIC4:LID4"/>
    <mergeCell ref="LIE4:LIF4"/>
    <mergeCell ref="LIG4:LIH4"/>
    <mergeCell ref="LII4:LIJ4"/>
    <mergeCell ref="LHM4:LHN4"/>
    <mergeCell ref="LHO4:LHP4"/>
    <mergeCell ref="LHQ4:LHR4"/>
    <mergeCell ref="LHS4:LHT4"/>
    <mergeCell ref="LHU4:LHV4"/>
    <mergeCell ref="LHW4:LHX4"/>
    <mergeCell ref="LHA4:LHB4"/>
    <mergeCell ref="LHC4:LHD4"/>
    <mergeCell ref="LHE4:LHF4"/>
    <mergeCell ref="LHG4:LHH4"/>
    <mergeCell ref="LHI4:LHJ4"/>
    <mergeCell ref="LHK4:LHL4"/>
    <mergeCell ref="LGO4:LGP4"/>
    <mergeCell ref="LGQ4:LGR4"/>
    <mergeCell ref="LGS4:LGT4"/>
    <mergeCell ref="LGU4:LGV4"/>
    <mergeCell ref="LGW4:LGX4"/>
    <mergeCell ref="LGY4:LGZ4"/>
    <mergeCell ref="LGC4:LGD4"/>
    <mergeCell ref="LGE4:LGF4"/>
    <mergeCell ref="LGG4:LGH4"/>
    <mergeCell ref="LGI4:LGJ4"/>
    <mergeCell ref="LGK4:LGL4"/>
    <mergeCell ref="LGM4:LGN4"/>
    <mergeCell ref="LLE4:LLF4"/>
    <mergeCell ref="LLG4:LLH4"/>
    <mergeCell ref="LLI4:LLJ4"/>
    <mergeCell ref="LLK4:LLL4"/>
    <mergeCell ref="LLM4:LLN4"/>
    <mergeCell ref="LLO4:LLP4"/>
    <mergeCell ref="LKS4:LKT4"/>
    <mergeCell ref="LKU4:LKV4"/>
    <mergeCell ref="LKW4:LKX4"/>
    <mergeCell ref="LKY4:LKZ4"/>
    <mergeCell ref="LLA4:LLB4"/>
    <mergeCell ref="LLC4:LLD4"/>
    <mergeCell ref="LKG4:LKH4"/>
    <mergeCell ref="LKI4:LKJ4"/>
    <mergeCell ref="LKK4:LKL4"/>
    <mergeCell ref="LKM4:LKN4"/>
    <mergeCell ref="LKO4:LKP4"/>
    <mergeCell ref="LKQ4:LKR4"/>
    <mergeCell ref="LJU4:LJV4"/>
    <mergeCell ref="LJW4:LJX4"/>
    <mergeCell ref="LJY4:LJZ4"/>
    <mergeCell ref="LKA4:LKB4"/>
    <mergeCell ref="LKC4:LKD4"/>
    <mergeCell ref="LKE4:LKF4"/>
    <mergeCell ref="LJI4:LJJ4"/>
    <mergeCell ref="LJK4:LJL4"/>
    <mergeCell ref="LJM4:LJN4"/>
    <mergeCell ref="LJO4:LJP4"/>
    <mergeCell ref="LJQ4:LJR4"/>
    <mergeCell ref="LJS4:LJT4"/>
    <mergeCell ref="LIW4:LIX4"/>
    <mergeCell ref="LIY4:LIZ4"/>
    <mergeCell ref="LJA4:LJB4"/>
    <mergeCell ref="LJC4:LJD4"/>
    <mergeCell ref="LJE4:LJF4"/>
    <mergeCell ref="LJG4:LJH4"/>
    <mergeCell ref="LNY4:LNZ4"/>
    <mergeCell ref="LOA4:LOB4"/>
    <mergeCell ref="LOC4:LOD4"/>
    <mergeCell ref="LOE4:LOF4"/>
    <mergeCell ref="LOG4:LOH4"/>
    <mergeCell ref="LOI4:LOJ4"/>
    <mergeCell ref="LNM4:LNN4"/>
    <mergeCell ref="LNO4:LNP4"/>
    <mergeCell ref="LNQ4:LNR4"/>
    <mergeCell ref="LNS4:LNT4"/>
    <mergeCell ref="LNU4:LNV4"/>
    <mergeCell ref="LNW4:LNX4"/>
    <mergeCell ref="LNA4:LNB4"/>
    <mergeCell ref="LNC4:LND4"/>
    <mergeCell ref="LNE4:LNF4"/>
    <mergeCell ref="LNG4:LNH4"/>
    <mergeCell ref="LNI4:LNJ4"/>
    <mergeCell ref="LNK4:LNL4"/>
    <mergeCell ref="LMO4:LMP4"/>
    <mergeCell ref="LMQ4:LMR4"/>
    <mergeCell ref="LMS4:LMT4"/>
    <mergeCell ref="LMU4:LMV4"/>
    <mergeCell ref="LMW4:LMX4"/>
    <mergeCell ref="LMY4:LMZ4"/>
    <mergeCell ref="LMC4:LMD4"/>
    <mergeCell ref="LME4:LMF4"/>
    <mergeCell ref="LMG4:LMH4"/>
    <mergeCell ref="LMI4:LMJ4"/>
    <mergeCell ref="LMK4:LML4"/>
    <mergeCell ref="LMM4:LMN4"/>
    <mergeCell ref="LLQ4:LLR4"/>
    <mergeCell ref="LLS4:LLT4"/>
    <mergeCell ref="LLU4:LLV4"/>
    <mergeCell ref="LLW4:LLX4"/>
    <mergeCell ref="LLY4:LLZ4"/>
    <mergeCell ref="LMA4:LMB4"/>
    <mergeCell ref="LQS4:LQT4"/>
    <mergeCell ref="LQU4:LQV4"/>
    <mergeCell ref="LQW4:LQX4"/>
    <mergeCell ref="LQY4:LQZ4"/>
    <mergeCell ref="LRA4:LRB4"/>
    <mergeCell ref="LRC4:LRD4"/>
    <mergeCell ref="LQG4:LQH4"/>
    <mergeCell ref="LQI4:LQJ4"/>
    <mergeCell ref="LQK4:LQL4"/>
    <mergeCell ref="LQM4:LQN4"/>
    <mergeCell ref="LQO4:LQP4"/>
    <mergeCell ref="LQQ4:LQR4"/>
    <mergeCell ref="LPU4:LPV4"/>
    <mergeCell ref="LPW4:LPX4"/>
    <mergeCell ref="LPY4:LPZ4"/>
    <mergeCell ref="LQA4:LQB4"/>
    <mergeCell ref="LQC4:LQD4"/>
    <mergeCell ref="LQE4:LQF4"/>
    <mergeCell ref="LPI4:LPJ4"/>
    <mergeCell ref="LPK4:LPL4"/>
    <mergeCell ref="LPM4:LPN4"/>
    <mergeCell ref="LPO4:LPP4"/>
    <mergeCell ref="LPQ4:LPR4"/>
    <mergeCell ref="LPS4:LPT4"/>
    <mergeCell ref="LOW4:LOX4"/>
    <mergeCell ref="LOY4:LOZ4"/>
    <mergeCell ref="LPA4:LPB4"/>
    <mergeCell ref="LPC4:LPD4"/>
    <mergeCell ref="LPE4:LPF4"/>
    <mergeCell ref="LPG4:LPH4"/>
    <mergeCell ref="LOK4:LOL4"/>
    <mergeCell ref="LOM4:LON4"/>
    <mergeCell ref="LOO4:LOP4"/>
    <mergeCell ref="LOQ4:LOR4"/>
    <mergeCell ref="LOS4:LOT4"/>
    <mergeCell ref="LOU4:LOV4"/>
    <mergeCell ref="LTM4:LTN4"/>
    <mergeCell ref="LTO4:LTP4"/>
    <mergeCell ref="LTQ4:LTR4"/>
    <mergeCell ref="LTS4:LTT4"/>
    <mergeCell ref="LTU4:LTV4"/>
    <mergeCell ref="LTW4:LTX4"/>
    <mergeCell ref="LTA4:LTB4"/>
    <mergeCell ref="LTC4:LTD4"/>
    <mergeCell ref="LTE4:LTF4"/>
    <mergeCell ref="LTG4:LTH4"/>
    <mergeCell ref="LTI4:LTJ4"/>
    <mergeCell ref="LTK4:LTL4"/>
    <mergeCell ref="LSO4:LSP4"/>
    <mergeCell ref="LSQ4:LSR4"/>
    <mergeCell ref="LSS4:LST4"/>
    <mergeCell ref="LSU4:LSV4"/>
    <mergeCell ref="LSW4:LSX4"/>
    <mergeCell ref="LSY4:LSZ4"/>
    <mergeCell ref="LSC4:LSD4"/>
    <mergeCell ref="LSE4:LSF4"/>
    <mergeCell ref="LSG4:LSH4"/>
    <mergeCell ref="LSI4:LSJ4"/>
    <mergeCell ref="LSK4:LSL4"/>
    <mergeCell ref="LSM4:LSN4"/>
    <mergeCell ref="LRQ4:LRR4"/>
    <mergeCell ref="LRS4:LRT4"/>
    <mergeCell ref="LRU4:LRV4"/>
    <mergeCell ref="LRW4:LRX4"/>
    <mergeCell ref="LRY4:LRZ4"/>
    <mergeCell ref="LSA4:LSB4"/>
    <mergeCell ref="LRE4:LRF4"/>
    <mergeCell ref="LRG4:LRH4"/>
    <mergeCell ref="LRI4:LRJ4"/>
    <mergeCell ref="LRK4:LRL4"/>
    <mergeCell ref="LRM4:LRN4"/>
    <mergeCell ref="LRO4:LRP4"/>
    <mergeCell ref="LWG4:LWH4"/>
    <mergeCell ref="LWI4:LWJ4"/>
    <mergeCell ref="LWK4:LWL4"/>
    <mergeCell ref="LWM4:LWN4"/>
    <mergeCell ref="LWO4:LWP4"/>
    <mergeCell ref="LWQ4:LWR4"/>
    <mergeCell ref="LVU4:LVV4"/>
    <mergeCell ref="LVW4:LVX4"/>
    <mergeCell ref="LVY4:LVZ4"/>
    <mergeCell ref="LWA4:LWB4"/>
    <mergeCell ref="LWC4:LWD4"/>
    <mergeCell ref="LWE4:LWF4"/>
    <mergeCell ref="LVI4:LVJ4"/>
    <mergeCell ref="LVK4:LVL4"/>
    <mergeCell ref="LVM4:LVN4"/>
    <mergeCell ref="LVO4:LVP4"/>
    <mergeCell ref="LVQ4:LVR4"/>
    <mergeCell ref="LVS4:LVT4"/>
    <mergeCell ref="LUW4:LUX4"/>
    <mergeCell ref="LUY4:LUZ4"/>
    <mergeCell ref="LVA4:LVB4"/>
    <mergeCell ref="LVC4:LVD4"/>
    <mergeCell ref="LVE4:LVF4"/>
    <mergeCell ref="LVG4:LVH4"/>
    <mergeCell ref="LUK4:LUL4"/>
    <mergeCell ref="LUM4:LUN4"/>
    <mergeCell ref="LUO4:LUP4"/>
    <mergeCell ref="LUQ4:LUR4"/>
    <mergeCell ref="LUS4:LUT4"/>
    <mergeCell ref="LUU4:LUV4"/>
    <mergeCell ref="LTY4:LTZ4"/>
    <mergeCell ref="LUA4:LUB4"/>
    <mergeCell ref="LUC4:LUD4"/>
    <mergeCell ref="LUE4:LUF4"/>
    <mergeCell ref="LUG4:LUH4"/>
    <mergeCell ref="LUI4:LUJ4"/>
    <mergeCell ref="LZA4:LZB4"/>
    <mergeCell ref="LZC4:LZD4"/>
    <mergeCell ref="LZE4:LZF4"/>
    <mergeCell ref="LZG4:LZH4"/>
    <mergeCell ref="LZI4:LZJ4"/>
    <mergeCell ref="LZK4:LZL4"/>
    <mergeCell ref="LYO4:LYP4"/>
    <mergeCell ref="LYQ4:LYR4"/>
    <mergeCell ref="LYS4:LYT4"/>
    <mergeCell ref="LYU4:LYV4"/>
    <mergeCell ref="LYW4:LYX4"/>
    <mergeCell ref="LYY4:LYZ4"/>
    <mergeCell ref="LYC4:LYD4"/>
    <mergeCell ref="LYE4:LYF4"/>
    <mergeCell ref="LYG4:LYH4"/>
    <mergeCell ref="LYI4:LYJ4"/>
    <mergeCell ref="LYK4:LYL4"/>
    <mergeCell ref="LYM4:LYN4"/>
    <mergeCell ref="LXQ4:LXR4"/>
    <mergeCell ref="LXS4:LXT4"/>
    <mergeCell ref="LXU4:LXV4"/>
    <mergeCell ref="LXW4:LXX4"/>
    <mergeCell ref="LXY4:LXZ4"/>
    <mergeCell ref="LYA4:LYB4"/>
    <mergeCell ref="LXE4:LXF4"/>
    <mergeCell ref="LXG4:LXH4"/>
    <mergeCell ref="LXI4:LXJ4"/>
    <mergeCell ref="LXK4:LXL4"/>
    <mergeCell ref="LXM4:LXN4"/>
    <mergeCell ref="LXO4:LXP4"/>
    <mergeCell ref="LWS4:LWT4"/>
    <mergeCell ref="LWU4:LWV4"/>
    <mergeCell ref="LWW4:LWX4"/>
    <mergeCell ref="LWY4:LWZ4"/>
    <mergeCell ref="LXA4:LXB4"/>
    <mergeCell ref="LXC4:LXD4"/>
    <mergeCell ref="MBU4:MBV4"/>
    <mergeCell ref="MBW4:MBX4"/>
    <mergeCell ref="MBY4:MBZ4"/>
    <mergeCell ref="MCA4:MCB4"/>
    <mergeCell ref="MCC4:MCD4"/>
    <mergeCell ref="MCE4:MCF4"/>
    <mergeCell ref="MBI4:MBJ4"/>
    <mergeCell ref="MBK4:MBL4"/>
    <mergeCell ref="MBM4:MBN4"/>
    <mergeCell ref="MBO4:MBP4"/>
    <mergeCell ref="MBQ4:MBR4"/>
    <mergeCell ref="MBS4:MBT4"/>
    <mergeCell ref="MAW4:MAX4"/>
    <mergeCell ref="MAY4:MAZ4"/>
    <mergeCell ref="MBA4:MBB4"/>
    <mergeCell ref="MBC4:MBD4"/>
    <mergeCell ref="MBE4:MBF4"/>
    <mergeCell ref="MBG4:MBH4"/>
    <mergeCell ref="MAK4:MAL4"/>
    <mergeCell ref="MAM4:MAN4"/>
    <mergeCell ref="MAO4:MAP4"/>
    <mergeCell ref="MAQ4:MAR4"/>
    <mergeCell ref="MAS4:MAT4"/>
    <mergeCell ref="MAU4:MAV4"/>
    <mergeCell ref="LZY4:LZZ4"/>
    <mergeCell ref="MAA4:MAB4"/>
    <mergeCell ref="MAC4:MAD4"/>
    <mergeCell ref="MAE4:MAF4"/>
    <mergeCell ref="MAG4:MAH4"/>
    <mergeCell ref="MAI4:MAJ4"/>
    <mergeCell ref="LZM4:LZN4"/>
    <mergeCell ref="LZO4:LZP4"/>
    <mergeCell ref="LZQ4:LZR4"/>
    <mergeCell ref="LZS4:LZT4"/>
    <mergeCell ref="LZU4:LZV4"/>
    <mergeCell ref="LZW4:LZX4"/>
    <mergeCell ref="MEO4:MEP4"/>
    <mergeCell ref="MEQ4:MER4"/>
    <mergeCell ref="MES4:MET4"/>
    <mergeCell ref="MEU4:MEV4"/>
    <mergeCell ref="MEW4:MEX4"/>
    <mergeCell ref="MEY4:MEZ4"/>
    <mergeCell ref="MEC4:MED4"/>
    <mergeCell ref="MEE4:MEF4"/>
    <mergeCell ref="MEG4:MEH4"/>
    <mergeCell ref="MEI4:MEJ4"/>
    <mergeCell ref="MEK4:MEL4"/>
    <mergeCell ref="MEM4:MEN4"/>
    <mergeCell ref="MDQ4:MDR4"/>
    <mergeCell ref="MDS4:MDT4"/>
    <mergeCell ref="MDU4:MDV4"/>
    <mergeCell ref="MDW4:MDX4"/>
    <mergeCell ref="MDY4:MDZ4"/>
    <mergeCell ref="MEA4:MEB4"/>
    <mergeCell ref="MDE4:MDF4"/>
    <mergeCell ref="MDG4:MDH4"/>
    <mergeCell ref="MDI4:MDJ4"/>
    <mergeCell ref="MDK4:MDL4"/>
    <mergeCell ref="MDM4:MDN4"/>
    <mergeCell ref="MDO4:MDP4"/>
    <mergeCell ref="MCS4:MCT4"/>
    <mergeCell ref="MCU4:MCV4"/>
    <mergeCell ref="MCW4:MCX4"/>
    <mergeCell ref="MCY4:MCZ4"/>
    <mergeCell ref="MDA4:MDB4"/>
    <mergeCell ref="MDC4:MDD4"/>
    <mergeCell ref="MCG4:MCH4"/>
    <mergeCell ref="MCI4:MCJ4"/>
    <mergeCell ref="MCK4:MCL4"/>
    <mergeCell ref="MCM4:MCN4"/>
    <mergeCell ref="MCO4:MCP4"/>
    <mergeCell ref="MCQ4:MCR4"/>
    <mergeCell ref="MHI4:MHJ4"/>
    <mergeCell ref="MHK4:MHL4"/>
    <mergeCell ref="MHM4:MHN4"/>
    <mergeCell ref="MHO4:MHP4"/>
    <mergeCell ref="MHQ4:MHR4"/>
    <mergeCell ref="MHS4:MHT4"/>
    <mergeCell ref="MGW4:MGX4"/>
    <mergeCell ref="MGY4:MGZ4"/>
    <mergeCell ref="MHA4:MHB4"/>
    <mergeCell ref="MHC4:MHD4"/>
    <mergeCell ref="MHE4:MHF4"/>
    <mergeCell ref="MHG4:MHH4"/>
    <mergeCell ref="MGK4:MGL4"/>
    <mergeCell ref="MGM4:MGN4"/>
    <mergeCell ref="MGO4:MGP4"/>
    <mergeCell ref="MGQ4:MGR4"/>
    <mergeCell ref="MGS4:MGT4"/>
    <mergeCell ref="MGU4:MGV4"/>
    <mergeCell ref="MFY4:MFZ4"/>
    <mergeCell ref="MGA4:MGB4"/>
    <mergeCell ref="MGC4:MGD4"/>
    <mergeCell ref="MGE4:MGF4"/>
    <mergeCell ref="MGG4:MGH4"/>
    <mergeCell ref="MGI4:MGJ4"/>
    <mergeCell ref="MFM4:MFN4"/>
    <mergeCell ref="MFO4:MFP4"/>
    <mergeCell ref="MFQ4:MFR4"/>
    <mergeCell ref="MFS4:MFT4"/>
    <mergeCell ref="MFU4:MFV4"/>
    <mergeCell ref="MFW4:MFX4"/>
    <mergeCell ref="MFA4:MFB4"/>
    <mergeCell ref="MFC4:MFD4"/>
    <mergeCell ref="MFE4:MFF4"/>
    <mergeCell ref="MFG4:MFH4"/>
    <mergeCell ref="MFI4:MFJ4"/>
    <mergeCell ref="MFK4:MFL4"/>
    <mergeCell ref="MKC4:MKD4"/>
    <mergeCell ref="MKE4:MKF4"/>
    <mergeCell ref="MKG4:MKH4"/>
    <mergeCell ref="MKI4:MKJ4"/>
    <mergeCell ref="MKK4:MKL4"/>
    <mergeCell ref="MKM4:MKN4"/>
    <mergeCell ref="MJQ4:MJR4"/>
    <mergeCell ref="MJS4:MJT4"/>
    <mergeCell ref="MJU4:MJV4"/>
    <mergeCell ref="MJW4:MJX4"/>
    <mergeCell ref="MJY4:MJZ4"/>
    <mergeCell ref="MKA4:MKB4"/>
    <mergeCell ref="MJE4:MJF4"/>
    <mergeCell ref="MJG4:MJH4"/>
    <mergeCell ref="MJI4:MJJ4"/>
    <mergeCell ref="MJK4:MJL4"/>
    <mergeCell ref="MJM4:MJN4"/>
    <mergeCell ref="MJO4:MJP4"/>
    <mergeCell ref="MIS4:MIT4"/>
    <mergeCell ref="MIU4:MIV4"/>
    <mergeCell ref="MIW4:MIX4"/>
    <mergeCell ref="MIY4:MIZ4"/>
    <mergeCell ref="MJA4:MJB4"/>
    <mergeCell ref="MJC4:MJD4"/>
    <mergeCell ref="MIG4:MIH4"/>
    <mergeCell ref="MII4:MIJ4"/>
    <mergeCell ref="MIK4:MIL4"/>
    <mergeCell ref="MIM4:MIN4"/>
    <mergeCell ref="MIO4:MIP4"/>
    <mergeCell ref="MIQ4:MIR4"/>
    <mergeCell ref="MHU4:MHV4"/>
    <mergeCell ref="MHW4:MHX4"/>
    <mergeCell ref="MHY4:MHZ4"/>
    <mergeCell ref="MIA4:MIB4"/>
    <mergeCell ref="MIC4:MID4"/>
    <mergeCell ref="MIE4:MIF4"/>
    <mergeCell ref="MMW4:MMX4"/>
    <mergeCell ref="MMY4:MMZ4"/>
    <mergeCell ref="MNA4:MNB4"/>
    <mergeCell ref="MNC4:MND4"/>
    <mergeCell ref="MNE4:MNF4"/>
    <mergeCell ref="MNG4:MNH4"/>
    <mergeCell ref="MMK4:MML4"/>
    <mergeCell ref="MMM4:MMN4"/>
    <mergeCell ref="MMO4:MMP4"/>
    <mergeCell ref="MMQ4:MMR4"/>
    <mergeCell ref="MMS4:MMT4"/>
    <mergeCell ref="MMU4:MMV4"/>
    <mergeCell ref="MLY4:MLZ4"/>
    <mergeCell ref="MMA4:MMB4"/>
    <mergeCell ref="MMC4:MMD4"/>
    <mergeCell ref="MME4:MMF4"/>
    <mergeCell ref="MMG4:MMH4"/>
    <mergeCell ref="MMI4:MMJ4"/>
    <mergeCell ref="MLM4:MLN4"/>
    <mergeCell ref="MLO4:MLP4"/>
    <mergeCell ref="MLQ4:MLR4"/>
    <mergeCell ref="MLS4:MLT4"/>
    <mergeCell ref="MLU4:MLV4"/>
    <mergeCell ref="MLW4:MLX4"/>
    <mergeCell ref="MLA4:MLB4"/>
    <mergeCell ref="MLC4:MLD4"/>
    <mergeCell ref="MLE4:MLF4"/>
    <mergeCell ref="MLG4:MLH4"/>
    <mergeCell ref="MLI4:MLJ4"/>
    <mergeCell ref="MLK4:MLL4"/>
    <mergeCell ref="MKO4:MKP4"/>
    <mergeCell ref="MKQ4:MKR4"/>
    <mergeCell ref="MKS4:MKT4"/>
    <mergeCell ref="MKU4:MKV4"/>
    <mergeCell ref="MKW4:MKX4"/>
    <mergeCell ref="MKY4:MKZ4"/>
    <mergeCell ref="MPQ4:MPR4"/>
    <mergeCell ref="MPS4:MPT4"/>
    <mergeCell ref="MPU4:MPV4"/>
    <mergeCell ref="MPW4:MPX4"/>
    <mergeCell ref="MPY4:MPZ4"/>
    <mergeCell ref="MQA4:MQB4"/>
    <mergeCell ref="MPE4:MPF4"/>
    <mergeCell ref="MPG4:MPH4"/>
    <mergeCell ref="MPI4:MPJ4"/>
    <mergeCell ref="MPK4:MPL4"/>
    <mergeCell ref="MPM4:MPN4"/>
    <mergeCell ref="MPO4:MPP4"/>
    <mergeCell ref="MOS4:MOT4"/>
    <mergeCell ref="MOU4:MOV4"/>
    <mergeCell ref="MOW4:MOX4"/>
    <mergeCell ref="MOY4:MOZ4"/>
    <mergeCell ref="MPA4:MPB4"/>
    <mergeCell ref="MPC4:MPD4"/>
    <mergeCell ref="MOG4:MOH4"/>
    <mergeCell ref="MOI4:MOJ4"/>
    <mergeCell ref="MOK4:MOL4"/>
    <mergeCell ref="MOM4:MON4"/>
    <mergeCell ref="MOO4:MOP4"/>
    <mergeCell ref="MOQ4:MOR4"/>
    <mergeCell ref="MNU4:MNV4"/>
    <mergeCell ref="MNW4:MNX4"/>
    <mergeCell ref="MNY4:MNZ4"/>
    <mergeCell ref="MOA4:MOB4"/>
    <mergeCell ref="MOC4:MOD4"/>
    <mergeCell ref="MOE4:MOF4"/>
    <mergeCell ref="MNI4:MNJ4"/>
    <mergeCell ref="MNK4:MNL4"/>
    <mergeCell ref="MNM4:MNN4"/>
    <mergeCell ref="MNO4:MNP4"/>
    <mergeCell ref="MNQ4:MNR4"/>
    <mergeCell ref="MNS4:MNT4"/>
    <mergeCell ref="MSK4:MSL4"/>
    <mergeCell ref="MSM4:MSN4"/>
    <mergeCell ref="MSO4:MSP4"/>
    <mergeCell ref="MSQ4:MSR4"/>
    <mergeCell ref="MSS4:MST4"/>
    <mergeCell ref="MSU4:MSV4"/>
    <mergeCell ref="MRY4:MRZ4"/>
    <mergeCell ref="MSA4:MSB4"/>
    <mergeCell ref="MSC4:MSD4"/>
    <mergeCell ref="MSE4:MSF4"/>
    <mergeCell ref="MSG4:MSH4"/>
    <mergeCell ref="MSI4:MSJ4"/>
    <mergeCell ref="MRM4:MRN4"/>
    <mergeCell ref="MRO4:MRP4"/>
    <mergeCell ref="MRQ4:MRR4"/>
    <mergeCell ref="MRS4:MRT4"/>
    <mergeCell ref="MRU4:MRV4"/>
    <mergeCell ref="MRW4:MRX4"/>
    <mergeCell ref="MRA4:MRB4"/>
    <mergeCell ref="MRC4:MRD4"/>
    <mergeCell ref="MRE4:MRF4"/>
    <mergeCell ref="MRG4:MRH4"/>
    <mergeCell ref="MRI4:MRJ4"/>
    <mergeCell ref="MRK4:MRL4"/>
    <mergeCell ref="MQO4:MQP4"/>
    <mergeCell ref="MQQ4:MQR4"/>
    <mergeCell ref="MQS4:MQT4"/>
    <mergeCell ref="MQU4:MQV4"/>
    <mergeCell ref="MQW4:MQX4"/>
    <mergeCell ref="MQY4:MQZ4"/>
    <mergeCell ref="MQC4:MQD4"/>
    <mergeCell ref="MQE4:MQF4"/>
    <mergeCell ref="MQG4:MQH4"/>
    <mergeCell ref="MQI4:MQJ4"/>
    <mergeCell ref="MQK4:MQL4"/>
    <mergeCell ref="MQM4:MQN4"/>
    <mergeCell ref="MVE4:MVF4"/>
    <mergeCell ref="MVG4:MVH4"/>
    <mergeCell ref="MVI4:MVJ4"/>
    <mergeCell ref="MVK4:MVL4"/>
    <mergeCell ref="MVM4:MVN4"/>
    <mergeCell ref="MVO4:MVP4"/>
    <mergeCell ref="MUS4:MUT4"/>
    <mergeCell ref="MUU4:MUV4"/>
    <mergeCell ref="MUW4:MUX4"/>
    <mergeCell ref="MUY4:MUZ4"/>
    <mergeCell ref="MVA4:MVB4"/>
    <mergeCell ref="MVC4:MVD4"/>
    <mergeCell ref="MUG4:MUH4"/>
    <mergeCell ref="MUI4:MUJ4"/>
    <mergeCell ref="MUK4:MUL4"/>
    <mergeCell ref="MUM4:MUN4"/>
    <mergeCell ref="MUO4:MUP4"/>
    <mergeCell ref="MUQ4:MUR4"/>
    <mergeCell ref="MTU4:MTV4"/>
    <mergeCell ref="MTW4:MTX4"/>
    <mergeCell ref="MTY4:MTZ4"/>
    <mergeCell ref="MUA4:MUB4"/>
    <mergeCell ref="MUC4:MUD4"/>
    <mergeCell ref="MUE4:MUF4"/>
    <mergeCell ref="MTI4:MTJ4"/>
    <mergeCell ref="MTK4:MTL4"/>
    <mergeCell ref="MTM4:MTN4"/>
    <mergeCell ref="MTO4:MTP4"/>
    <mergeCell ref="MTQ4:MTR4"/>
    <mergeCell ref="MTS4:MTT4"/>
    <mergeCell ref="MSW4:MSX4"/>
    <mergeCell ref="MSY4:MSZ4"/>
    <mergeCell ref="MTA4:MTB4"/>
    <mergeCell ref="MTC4:MTD4"/>
    <mergeCell ref="MTE4:MTF4"/>
    <mergeCell ref="MTG4:MTH4"/>
    <mergeCell ref="MXY4:MXZ4"/>
    <mergeCell ref="MYA4:MYB4"/>
    <mergeCell ref="MYC4:MYD4"/>
    <mergeCell ref="MYE4:MYF4"/>
    <mergeCell ref="MYG4:MYH4"/>
    <mergeCell ref="MYI4:MYJ4"/>
    <mergeCell ref="MXM4:MXN4"/>
    <mergeCell ref="MXO4:MXP4"/>
    <mergeCell ref="MXQ4:MXR4"/>
    <mergeCell ref="MXS4:MXT4"/>
    <mergeCell ref="MXU4:MXV4"/>
    <mergeCell ref="MXW4:MXX4"/>
    <mergeCell ref="MXA4:MXB4"/>
    <mergeCell ref="MXC4:MXD4"/>
    <mergeCell ref="MXE4:MXF4"/>
    <mergeCell ref="MXG4:MXH4"/>
    <mergeCell ref="MXI4:MXJ4"/>
    <mergeCell ref="MXK4:MXL4"/>
    <mergeCell ref="MWO4:MWP4"/>
    <mergeCell ref="MWQ4:MWR4"/>
    <mergeCell ref="MWS4:MWT4"/>
    <mergeCell ref="MWU4:MWV4"/>
    <mergeCell ref="MWW4:MWX4"/>
    <mergeCell ref="MWY4:MWZ4"/>
    <mergeCell ref="MWC4:MWD4"/>
    <mergeCell ref="MWE4:MWF4"/>
    <mergeCell ref="MWG4:MWH4"/>
    <mergeCell ref="MWI4:MWJ4"/>
    <mergeCell ref="MWK4:MWL4"/>
    <mergeCell ref="MWM4:MWN4"/>
    <mergeCell ref="MVQ4:MVR4"/>
    <mergeCell ref="MVS4:MVT4"/>
    <mergeCell ref="MVU4:MVV4"/>
    <mergeCell ref="MVW4:MVX4"/>
    <mergeCell ref="MVY4:MVZ4"/>
    <mergeCell ref="MWA4:MWB4"/>
    <mergeCell ref="NAS4:NAT4"/>
    <mergeCell ref="NAU4:NAV4"/>
    <mergeCell ref="NAW4:NAX4"/>
    <mergeCell ref="NAY4:NAZ4"/>
    <mergeCell ref="NBA4:NBB4"/>
    <mergeCell ref="NBC4:NBD4"/>
    <mergeCell ref="NAG4:NAH4"/>
    <mergeCell ref="NAI4:NAJ4"/>
    <mergeCell ref="NAK4:NAL4"/>
    <mergeCell ref="NAM4:NAN4"/>
    <mergeCell ref="NAO4:NAP4"/>
    <mergeCell ref="NAQ4:NAR4"/>
    <mergeCell ref="MZU4:MZV4"/>
    <mergeCell ref="MZW4:MZX4"/>
    <mergeCell ref="MZY4:MZZ4"/>
    <mergeCell ref="NAA4:NAB4"/>
    <mergeCell ref="NAC4:NAD4"/>
    <mergeCell ref="NAE4:NAF4"/>
    <mergeCell ref="MZI4:MZJ4"/>
    <mergeCell ref="MZK4:MZL4"/>
    <mergeCell ref="MZM4:MZN4"/>
    <mergeCell ref="MZO4:MZP4"/>
    <mergeCell ref="MZQ4:MZR4"/>
    <mergeCell ref="MZS4:MZT4"/>
    <mergeCell ref="MYW4:MYX4"/>
    <mergeCell ref="MYY4:MYZ4"/>
    <mergeCell ref="MZA4:MZB4"/>
    <mergeCell ref="MZC4:MZD4"/>
    <mergeCell ref="MZE4:MZF4"/>
    <mergeCell ref="MZG4:MZH4"/>
    <mergeCell ref="MYK4:MYL4"/>
    <mergeCell ref="MYM4:MYN4"/>
    <mergeCell ref="MYO4:MYP4"/>
    <mergeCell ref="MYQ4:MYR4"/>
    <mergeCell ref="MYS4:MYT4"/>
    <mergeCell ref="MYU4:MYV4"/>
    <mergeCell ref="NDM4:NDN4"/>
    <mergeCell ref="NDO4:NDP4"/>
    <mergeCell ref="NDQ4:NDR4"/>
    <mergeCell ref="NDS4:NDT4"/>
    <mergeCell ref="NDU4:NDV4"/>
    <mergeCell ref="NDW4:NDX4"/>
    <mergeCell ref="NDA4:NDB4"/>
    <mergeCell ref="NDC4:NDD4"/>
    <mergeCell ref="NDE4:NDF4"/>
    <mergeCell ref="NDG4:NDH4"/>
    <mergeCell ref="NDI4:NDJ4"/>
    <mergeCell ref="NDK4:NDL4"/>
    <mergeCell ref="NCO4:NCP4"/>
    <mergeCell ref="NCQ4:NCR4"/>
    <mergeCell ref="NCS4:NCT4"/>
    <mergeCell ref="NCU4:NCV4"/>
    <mergeCell ref="NCW4:NCX4"/>
    <mergeCell ref="NCY4:NCZ4"/>
    <mergeCell ref="NCC4:NCD4"/>
    <mergeCell ref="NCE4:NCF4"/>
    <mergeCell ref="NCG4:NCH4"/>
    <mergeCell ref="NCI4:NCJ4"/>
    <mergeCell ref="NCK4:NCL4"/>
    <mergeCell ref="NCM4:NCN4"/>
    <mergeCell ref="NBQ4:NBR4"/>
    <mergeCell ref="NBS4:NBT4"/>
    <mergeCell ref="NBU4:NBV4"/>
    <mergeCell ref="NBW4:NBX4"/>
    <mergeCell ref="NBY4:NBZ4"/>
    <mergeCell ref="NCA4:NCB4"/>
    <mergeCell ref="NBE4:NBF4"/>
    <mergeCell ref="NBG4:NBH4"/>
    <mergeCell ref="NBI4:NBJ4"/>
    <mergeCell ref="NBK4:NBL4"/>
    <mergeCell ref="NBM4:NBN4"/>
    <mergeCell ref="NBO4:NBP4"/>
    <mergeCell ref="NGG4:NGH4"/>
    <mergeCell ref="NGI4:NGJ4"/>
    <mergeCell ref="NGK4:NGL4"/>
    <mergeCell ref="NGM4:NGN4"/>
    <mergeCell ref="NGO4:NGP4"/>
    <mergeCell ref="NGQ4:NGR4"/>
    <mergeCell ref="NFU4:NFV4"/>
    <mergeCell ref="NFW4:NFX4"/>
    <mergeCell ref="NFY4:NFZ4"/>
    <mergeCell ref="NGA4:NGB4"/>
    <mergeCell ref="NGC4:NGD4"/>
    <mergeCell ref="NGE4:NGF4"/>
    <mergeCell ref="NFI4:NFJ4"/>
    <mergeCell ref="NFK4:NFL4"/>
    <mergeCell ref="NFM4:NFN4"/>
    <mergeCell ref="NFO4:NFP4"/>
    <mergeCell ref="NFQ4:NFR4"/>
    <mergeCell ref="NFS4:NFT4"/>
    <mergeCell ref="NEW4:NEX4"/>
    <mergeCell ref="NEY4:NEZ4"/>
    <mergeCell ref="NFA4:NFB4"/>
    <mergeCell ref="NFC4:NFD4"/>
    <mergeCell ref="NFE4:NFF4"/>
    <mergeCell ref="NFG4:NFH4"/>
    <mergeCell ref="NEK4:NEL4"/>
    <mergeCell ref="NEM4:NEN4"/>
    <mergeCell ref="NEO4:NEP4"/>
    <mergeCell ref="NEQ4:NER4"/>
    <mergeCell ref="NES4:NET4"/>
    <mergeCell ref="NEU4:NEV4"/>
    <mergeCell ref="NDY4:NDZ4"/>
    <mergeCell ref="NEA4:NEB4"/>
    <mergeCell ref="NEC4:NED4"/>
    <mergeCell ref="NEE4:NEF4"/>
    <mergeCell ref="NEG4:NEH4"/>
    <mergeCell ref="NEI4:NEJ4"/>
    <mergeCell ref="NJA4:NJB4"/>
    <mergeCell ref="NJC4:NJD4"/>
    <mergeCell ref="NJE4:NJF4"/>
    <mergeCell ref="NJG4:NJH4"/>
    <mergeCell ref="NJI4:NJJ4"/>
    <mergeCell ref="NJK4:NJL4"/>
    <mergeCell ref="NIO4:NIP4"/>
    <mergeCell ref="NIQ4:NIR4"/>
    <mergeCell ref="NIS4:NIT4"/>
    <mergeCell ref="NIU4:NIV4"/>
    <mergeCell ref="NIW4:NIX4"/>
    <mergeCell ref="NIY4:NIZ4"/>
    <mergeCell ref="NIC4:NID4"/>
    <mergeCell ref="NIE4:NIF4"/>
    <mergeCell ref="NIG4:NIH4"/>
    <mergeCell ref="NII4:NIJ4"/>
    <mergeCell ref="NIK4:NIL4"/>
    <mergeCell ref="NIM4:NIN4"/>
    <mergeCell ref="NHQ4:NHR4"/>
    <mergeCell ref="NHS4:NHT4"/>
    <mergeCell ref="NHU4:NHV4"/>
    <mergeCell ref="NHW4:NHX4"/>
    <mergeCell ref="NHY4:NHZ4"/>
    <mergeCell ref="NIA4:NIB4"/>
    <mergeCell ref="NHE4:NHF4"/>
    <mergeCell ref="NHG4:NHH4"/>
    <mergeCell ref="NHI4:NHJ4"/>
    <mergeCell ref="NHK4:NHL4"/>
    <mergeCell ref="NHM4:NHN4"/>
    <mergeCell ref="NHO4:NHP4"/>
    <mergeCell ref="NGS4:NGT4"/>
    <mergeCell ref="NGU4:NGV4"/>
    <mergeCell ref="NGW4:NGX4"/>
    <mergeCell ref="NGY4:NGZ4"/>
    <mergeCell ref="NHA4:NHB4"/>
    <mergeCell ref="NHC4:NHD4"/>
    <mergeCell ref="NLU4:NLV4"/>
    <mergeCell ref="NLW4:NLX4"/>
    <mergeCell ref="NLY4:NLZ4"/>
    <mergeCell ref="NMA4:NMB4"/>
    <mergeCell ref="NMC4:NMD4"/>
    <mergeCell ref="NME4:NMF4"/>
    <mergeCell ref="NLI4:NLJ4"/>
    <mergeCell ref="NLK4:NLL4"/>
    <mergeCell ref="NLM4:NLN4"/>
    <mergeCell ref="NLO4:NLP4"/>
    <mergeCell ref="NLQ4:NLR4"/>
    <mergeCell ref="NLS4:NLT4"/>
    <mergeCell ref="NKW4:NKX4"/>
    <mergeCell ref="NKY4:NKZ4"/>
    <mergeCell ref="NLA4:NLB4"/>
    <mergeCell ref="NLC4:NLD4"/>
    <mergeCell ref="NLE4:NLF4"/>
    <mergeCell ref="NLG4:NLH4"/>
    <mergeCell ref="NKK4:NKL4"/>
    <mergeCell ref="NKM4:NKN4"/>
    <mergeCell ref="NKO4:NKP4"/>
    <mergeCell ref="NKQ4:NKR4"/>
    <mergeCell ref="NKS4:NKT4"/>
    <mergeCell ref="NKU4:NKV4"/>
    <mergeCell ref="NJY4:NJZ4"/>
    <mergeCell ref="NKA4:NKB4"/>
    <mergeCell ref="NKC4:NKD4"/>
    <mergeCell ref="NKE4:NKF4"/>
    <mergeCell ref="NKG4:NKH4"/>
    <mergeCell ref="NKI4:NKJ4"/>
    <mergeCell ref="NJM4:NJN4"/>
    <mergeCell ref="NJO4:NJP4"/>
    <mergeCell ref="NJQ4:NJR4"/>
    <mergeCell ref="NJS4:NJT4"/>
    <mergeCell ref="NJU4:NJV4"/>
    <mergeCell ref="NJW4:NJX4"/>
    <mergeCell ref="NOO4:NOP4"/>
    <mergeCell ref="NOQ4:NOR4"/>
    <mergeCell ref="NOS4:NOT4"/>
    <mergeCell ref="NOU4:NOV4"/>
    <mergeCell ref="NOW4:NOX4"/>
    <mergeCell ref="NOY4:NOZ4"/>
    <mergeCell ref="NOC4:NOD4"/>
    <mergeCell ref="NOE4:NOF4"/>
    <mergeCell ref="NOG4:NOH4"/>
    <mergeCell ref="NOI4:NOJ4"/>
    <mergeCell ref="NOK4:NOL4"/>
    <mergeCell ref="NOM4:NON4"/>
    <mergeCell ref="NNQ4:NNR4"/>
    <mergeCell ref="NNS4:NNT4"/>
    <mergeCell ref="NNU4:NNV4"/>
    <mergeCell ref="NNW4:NNX4"/>
    <mergeCell ref="NNY4:NNZ4"/>
    <mergeCell ref="NOA4:NOB4"/>
    <mergeCell ref="NNE4:NNF4"/>
    <mergeCell ref="NNG4:NNH4"/>
    <mergeCell ref="NNI4:NNJ4"/>
    <mergeCell ref="NNK4:NNL4"/>
    <mergeCell ref="NNM4:NNN4"/>
    <mergeCell ref="NNO4:NNP4"/>
    <mergeCell ref="NMS4:NMT4"/>
    <mergeCell ref="NMU4:NMV4"/>
    <mergeCell ref="NMW4:NMX4"/>
    <mergeCell ref="NMY4:NMZ4"/>
    <mergeCell ref="NNA4:NNB4"/>
    <mergeCell ref="NNC4:NND4"/>
    <mergeCell ref="NMG4:NMH4"/>
    <mergeCell ref="NMI4:NMJ4"/>
    <mergeCell ref="NMK4:NML4"/>
    <mergeCell ref="NMM4:NMN4"/>
    <mergeCell ref="NMO4:NMP4"/>
    <mergeCell ref="NMQ4:NMR4"/>
    <mergeCell ref="NRI4:NRJ4"/>
    <mergeCell ref="NRK4:NRL4"/>
    <mergeCell ref="NRM4:NRN4"/>
    <mergeCell ref="NRO4:NRP4"/>
    <mergeCell ref="NRQ4:NRR4"/>
    <mergeCell ref="NRS4:NRT4"/>
    <mergeCell ref="NQW4:NQX4"/>
    <mergeCell ref="NQY4:NQZ4"/>
    <mergeCell ref="NRA4:NRB4"/>
    <mergeCell ref="NRC4:NRD4"/>
    <mergeCell ref="NRE4:NRF4"/>
    <mergeCell ref="NRG4:NRH4"/>
    <mergeCell ref="NQK4:NQL4"/>
    <mergeCell ref="NQM4:NQN4"/>
    <mergeCell ref="NQO4:NQP4"/>
    <mergeCell ref="NQQ4:NQR4"/>
    <mergeCell ref="NQS4:NQT4"/>
    <mergeCell ref="NQU4:NQV4"/>
    <mergeCell ref="NPY4:NPZ4"/>
    <mergeCell ref="NQA4:NQB4"/>
    <mergeCell ref="NQC4:NQD4"/>
    <mergeCell ref="NQE4:NQF4"/>
    <mergeCell ref="NQG4:NQH4"/>
    <mergeCell ref="NQI4:NQJ4"/>
    <mergeCell ref="NPM4:NPN4"/>
    <mergeCell ref="NPO4:NPP4"/>
    <mergeCell ref="NPQ4:NPR4"/>
    <mergeCell ref="NPS4:NPT4"/>
    <mergeCell ref="NPU4:NPV4"/>
    <mergeCell ref="NPW4:NPX4"/>
    <mergeCell ref="NPA4:NPB4"/>
    <mergeCell ref="NPC4:NPD4"/>
    <mergeCell ref="NPE4:NPF4"/>
    <mergeCell ref="NPG4:NPH4"/>
    <mergeCell ref="NPI4:NPJ4"/>
    <mergeCell ref="NPK4:NPL4"/>
    <mergeCell ref="NUC4:NUD4"/>
    <mergeCell ref="NUE4:NUF4"/>
    <mergeCell ref="NUG4:NUH4"/>
    <mergeCell ref="NUI4:NUJ4"/>
    <mergeCell ref="NUK4:NUL4"/>
    <mergeCell ref="NUM4:NUN4"/>
    <mergeCell ref="NTQ4:NTR4"/>
    <mergeCell ref="NTS4:NTT4"/>
    <mergeCell ref="NTU4:NTV4"/>
    <mergeCell ref="NTW4:NTX4"/>
    <mergeCell ref="NTY4:NTZ4"/>
    <mergeCell ref="NUA4:NUB4"/>
    <mergeCell ref="NTE4:NTF4"/>
    <mergeCell ref="NTG4:NTH4"/>
    <mergeCell ref="NTI4:NTJ4"/>
    <mergeCell ref="NTK4:NTL4"/>
    <mergeCell ref="NTM4:NTN4"/>
    <mergeCell ref="NTO4:NTP4"/>
    <mergeCell ref="NSS4:NST4"/>
    <mergeCell ref="NSU4:NSV4"/>
    <mergeCell ref="NSW4:NSX4"/>
    <mergeCell ref="NSY4:NSZ4"/>
    <mergeCell ref="NTA4:NTB4"/>
    <mergeCell ref="NTC4:NTD4"/>
    <mergeCell ref="NSG4:NSH4"/>
    <mergeCell ref="NSI4:NSJ4"/>
    <mergeCell ref="NSK4:NSL4"/>
    <mergeCell ref="NSM4:NSN4"/>
    <mergeCell ref="NSO4:NSP4"/>
    <mergeCell ref="NSQ4:NSR4"/>
    <mergeCell ref="NRU4:NRV4"/>
    <mergeCell ref="NRW4:NRX4"/>
    <mergeCell ref="NRY4:NRZ4"/>
    <mergeCell ref="NSA4:NSB4"/>
    <mergeCell ref="NSC4:NSD4"/>
    <mergeCell ref="NSE4:NSF4"/>
    <mergeCell ref="NWW4:NWX4"/>
    <mergeCell ref="NWY4:NWZ4"/>
    <mergeCell ref="NXA4:NXB4"/>
    <mergeCell ref="NXC4:NXD4"/>
    <mergeCell ref="NXE4:NXF4"/>
    <mergeCell ref="NXG4:NXH4"/>
    <mergeCell ref="NWK4:NWL4"/>
    <mergeCell ref="NWM4:NWN4"/>
    <mergeCell ref="NWO4:NWP4"/>
    <mergeCell ref="NWQ4:NWR4"/>
    <mergeCell ref="NWS4:NWT4"/>
    <mergeCell ref="NWU4:NWV4"/>
    <mergeCell ref="NVY4:NVZ4"/>
    <mergeCell ref="NWA4:NWB4"/>
    <mergeCell ref="NWC4:NWD4"/>
    <mergeCell ref="NWE4:NWF4"/>
    <mergeCell ref="NWG4:NWH4"/>
    <mergeCell ref="NWI4:NWJ4"/>
    <mergeCell ref="NVM4:NVN4"/>
    <mergeCell ref="NVO4:NVP4"/>
    <mergeCell ref="NVQ4:NVR4"/>
    <mergeCell ref="NVS4:NVT4"/>
    <mergeCell ref="NVU4:NVV4"/>
    <mergeCell ref="NVW4:NVX4"/>
    <mergeCell ref="NVA4:NVB4"/>
    <mergeCell ref="NVC4:NVD4"/>
    <mergeCell ref="NVE4:NVF4"/>
    <mergeCell ref="NVG4:NVH4"/>
    <mergeCell ref="NVI4:NVJ4"/>
    <mergeCell ref="NVK4:NVL4"/>
    <mergeCell ref="NUO4:NUP4"/>
    <mergeCell ref="NUQ4:NUR4"/>
    <mergeCell ref="NUS4:NUT4"/>
    <mergeCell ref="NUU4:NUV4"/>
    <mergeCell ref="NUW4:NUX4"/>
    <mergeCell ref="NUY4:NUZ4"/>
    <mergeCell ref="NZQ4:NZR4"/>
    <mergeCell ref="NZS4:NZT4"/>
    <mergeCell ref="NZU4:NZV4"/>
    <mergeCell ref="NZW4:NZX4"/>
    <mergeCell ref="NZY4:NZZ4"/>
    <mergeCell ref="OAA4:OAB4"/>
    <mergeCell ref="NZE4:NZF4"/>
    <mergeCell ref="NZG4:NZH4"/>
    <mergeCell ref="NZI4:NZJ4"/>
    <mergeCell ref="NZK4:NZL4"/>
    <mergeCell ref="NZM4:NZN4"/>
    <mergeCell ref="NZO4:NZP4"/>
    <mergeCell ref="NYS4:NYT4"/>
    <mergeCell ref="NYU4:NYV4"/>
    <mergeCell ref="NYW4:NYX4"/>
    <mergeCell ref="NYY4:NYZ4"/>
    <mergeCell ref="NZA4:NZB4"/>
    <mergeCell ref="NZC4:NZD4"/>
    <mergeCell ref="NYG4:NYH4"/>
    <mergeCell ref="NYI4:NYJ4"/>
    <mergeCell ref="NYK4:NYL4"/>
    <mergeCell ref="NYM4:NYN4"/>
    <mergeCell ref="NYO4:NYP4"/>
    <mergeCell ref="NYQ4:NYR4"/>
    <mergeCell ref="NXU4:NXV4"/>
    <mergeCell ref="NXW4:NXX4"/>
    <mergeCell ref="NXY4:NXZ4"/>
    <mergeCell ref="NYA4:NYB4"/>
    <mergeCell ref="NYC4:NYD4"/>
    <mergeCell ref="NYE4:NYF4"/>
    <mergeCell ref="NXI4:NXJ4"/>
    <mergeCell ref="NXK4:NXL4"/>
    <mergeCell ref="NXM4:NXN4"/>
    <mergeCell ref="NXO4:NXP4"/>
    <mergeCell ref="NXQ4:NXR4"/>
    <mergeCell ref="NXS4:NXT4"/>
    <mergeCell ref="OCK4:OCL4"/>
    <mergeCell ref="OCM4:OCN4"/>
    <mergeCell ref="OCO4:OCP4"/>
    <mergeCell ref="OCQ4:OCR4"/>
    <mergeCell ref="OCS4:OCT4"/>
    <mergeCell ref="OCU4:OCV4"/>
    <mergeCell ref="OBY4:OBZ4"/>
    <mergeCell ref="OCA4:OCB4"/>
    <mergeCell ref="OCC4:OCD4"/>
    <mergeCell ref="OCE4:OCF4"/>
    <mergeCell ref="OCG4:OCH4"/>
    <mergeCell ref="OCI4:OCJ4"/>
    <mergeCell ref="OBM4:OBN4"/>
    <mergeCell ref="OBO4:OBP4"/>
    <mergeCell ref="OBQ4:OBR4"/>
    <mergeCell ref="OBS4:OBT4"/>
    <mergeCell ref="OBU4:OBV4"/>
    <mergeCell ref="OBW4:OBX4"/>
    <mergeCell ref="OBA4:OBB4"/>
    <mergeCell ref="OBC4:OBD4"/>
    <mergeCell ref="OBE4:OBF4"/>
    <mergeCell ref="OBG4:OBH4"/>
    <mergeCell ref="OBI4:OBJ4"/>
    <mergeCell ref="OBK4:OBL4"/>
    <mergeCell ref="OAO4:OAP4"/>
    <mergeCell ref="OAQ4:OAR4"/>
    <mergeCell ref="OAS4:OAT4"/>
    <mergeCell ref="OAU4:OAV4"/>
    <mergeCell ref="OAW4:OAX4"/>
    <mergeCell ref="OAY4:OAZ4"/>
    <mergeCell ref="OAC4:OAD4"/>
    <mergeCell ref="OAE4:OAF4"/>
    <mergeCell ref="OAG4:OAH4"/>
    <mergeCell ref="OAI4:OAJ4"/>
    <mergeCell ref="OAK4:OAL4"/>
    <mergeCell ref="OAM4:OAN4"/>
    <mergeCell ref="OFE4:OFF4"/>
    <mergeCell ref="OFG4:OFH4"/>
    <mergeCell ref="OFI4:OFJ4"/>
    <mergeCell ref="OFK4:OFL4"/>
    <mergeCell ref="OFM4:OFN4"/>
    <mergeCell ref="OFO4:OFP4"/>
    <mergeCell ref="OES4:OET4"/>
    <mergeCell ref="OEU4:OEV4"/>
    <mergeCell ref="OEW4:OEX4"/>
    <mergeCell ref="OEY4:OEZ4"/>
    <mergeCell ref="OFA4:OFB4"/>
    <mergeCell ref="OFC4:OFD4"/>
    <mergeCell ref="OEG4:OEH4"/>
    <mergeCell ref="OEI4:OEJ4"/>
    <mergeCell ref="OEK4:OEL4"/>
    <mergeCell ref="OEM4:OEN4"/>
    <mergeCell ref="OEO4:OEP4"/>
    <mergeCell ref="OEQ4:OER4"/>
    <mergeCell ref="ODU4:ODV4"/>
    <mergeCell ref="ODW4:ODX4"/>
    <mergeCell ref="ODY4:ODZ4"/>
    <mergeCell ref="OEA4:OEB4"/>
    <mergeCell ref="OEC4:OED4"/>
    <mergeCell ref="OEE4:OEF4"/>
    <mergeCell ref="ODI4:ODJ4"/>
    <mergeCell ref="ODK4:ODL4"/>
    <mergeCell ref="ODM4:ODN4"/>
    <mergeCell ref="ODO4:ODP4"/>
    <mergeCell ref="ODQ4:ODR4"/>
    <mergeCell ref="ODS4:ODT4"/>
    <mergeCell ref="OCW4:OCX4"/>
    <mergeCell ref="OCY4:OCZ4"/>
    <mergeCell ref="ODA4:ODB4"/>
    <mergeCell ref="ODC4:ODD4"/>
    <mergeCell ref="ODE4:ODF4"/>
    <mergeCell ref="ODG4:ODH4"/>
    <mergeCell ref="OHY4:OHZ4"/>
    <mergeCell ref="OIA4:OIB4"/>
    <mergeCell ref="OIC4:OID4"/>
    <mergeCell ref="OIE4:OIF4"/>
    <mergeCell ref="OIG4:OIH4"/>
    <mergeCell ref="OII4:OIJ4"/>
    <mergeCell ref="OHM4:OHN4"/>
    <mergeCell ref="OHO4:OHP4"/>
    <mergeCell ref="OHQ4:OHR4"/>
    <mergeCell ref="OHS4:OHT4"/>
    <mergeCell ref="OHU4:OHV4"/>
    <mergeCell ref="OHW4:OHX4"/>
    <mergeCell ref="OHA4:OHB4"/>
    <mergeCell ref="OHC4:OHD4"/>
    <mergeCell ref="OHE4:OHF4"/>
    <mergeCell ref="OHG4:OHH4"/>
    <mergeCell ref="OHI4:OHJ4"/>
    <mergeCell ref="OHK4:OHL4"/>
    <mergeCell ref="OGO4:OGP4"/>
    <mergeCell ref="OGQ4:OGR4"/>
    <mergeCell ref="OGS4:OGT4"/>
    <mergeCell ref="OGU4:OGV4"/>
    <mergeCell ref="OGW4:OGX4"/>
    <mergeCell ref="OGY4:OGZ4"/>
    <mergeCell ref="OGC4:OGD4"/>
    <mergeCell ref="OGE4:OGF4"/>
    <mergeCell ref="OGG4:OGH4"/>
    <mergeCell ref="OGI4:OGJ4"/>
    <mergeCell ref="OGK4:OGL4"/>
    <mergeCell ref="OGM4:OGN4"/>
    <mergeCell ref="OFQ4:OFR4"/>
    <mergeCell ref="OFS4:OFT4"/>
    <mergeCell ref="OFU4:OFV4"/>
    <mergeCell ref="OFW4:OFX4"/>
    <mergeCell ref="OFY4:OFZ4"/>
    <mergeCell ref="OGA4:OGB4"/>
    <mergeCell ref="OKS4:OKT4"/>
    <mergeCell ref="OKU4:OKV4"/>
    <mergeCell ref="OKW4:OKX4"/>
    <mergeCell ref="OKY4:OKZ4"/>
    <mergeCell ref="OLA4:OLB4"/>
    <mergeCell ref="OLC4:OLD4"/>
    <mergeCell ref="OKG4:OKH4"/>
    <mergeCell ref="OKI4:OKJ4"/>
    <mergeCell ref="OKK4:OKL4"/>
    <mergeCell ref="OKM4:OKN4"/>
    <mergeCell ref="OKO4:OKP4"/>
    <mergeCell ref="OKQ4:OKR4"/>
    <mergeCell ref="OJU4:OJV4"/>
    <mergeCell ref="OJW4:OJX4"/>
    <mergeCell ref="OJY4:OJZ4"/>
    <mergeCell ref="OKA4:OKB4"/>
    <mergeCell ref="OKC4:OKD4"/>
    <mergeCell ref="OKE4:OKF4"/>
    <mergeCell ref="OJI4:OJJ4"/>
    <mergeCell ref="OJK4:OJL4"/>
    <mergeCell ref="OJM4:OJN4"/>
    <mergeCell ref="OJO4:OJP4"/>
    <mergeCell ref="OJQ4:OJR4"/>
    <mergeCell ref="OJS4:OJT4"/>
    <mergeCell ref="OIW4:OIX4"/>
    <mergeCell ref="OIY4:OIZ4"/>
    <mergeCell ref="OJA4:OJB4"/>
    <mergeCell ref="OJC4:OJD4"/>
    <mergeCell ref="OJE4:OJF4"/>
    <mergeCell ref="OJG4:OJH4"/>
    <mergeCell ref="OIK4:OIL4"/>
    <mergeCell ref="OIM4:OIN4"/>
    <mergeCell ref="OIO4:OIP4"/>
    <mergeCell ref="OIQ4:OIR4"/>
    <mergeCell ref="OIS4:OIT4"/>
    <mergeCell ref="OIU4:OIV4"/>
    <mergeCell ref="ONM4:ONN4"/>
    <mergeCell ref="ONO4:ONP4"/>
    <mergeCell ref="ONQ4:ONR4"/>
    <mergeCell ref="ONS4:ONT4"/>
    <mergeCell ref="ONU4:ONV4"/>
    <mergeCell ref="ONW4:ONX4"/>
    <mergeCell ref="ONA4:ONB4"/>
    <mergeCell ref="ONC4:OND4"/>
    <mergeCell ref="ONE4:ONF4"/>
    <mergeCell ref="ONG4:ONH4"/>
    <mergeCell ref="ONI4:ONJ4"/>
    <mergeCell ref="ONK4:ONL4"/>
    <mergeCell ref="OMO4:OMP4"/>
    <mergeCell ref="OMQ4:OMR4"/>
    <mergeCell ref="OMS4:OMT4"/>
    <mergeCell ref="OMU4:OMV4"/>
    <mergeCell ref="OMW4:OMX4"/>
    <mergeCell ref="OMY4:OMZ4"/>
    <mergeCell ref="OMC4:OMD4"/>
    <mergeCell ref="OME4:OMF4"/>
    <mergeCell ref="OMG4:OMH4"/>
    <mergeCell ref="OMI4:OMJ4"/>
    <mergeCell ref="OMK4:OML4"/>
    <mergeCell ref="OMM4:OMN4"/>
    <mergeCell ref="OLQ4:OLR4"/>
    <mergeCell ref="OLS4:OLT4"/>
    <mergeCell ref="OLU4:OLV4"/>
    <mergeCell ref="OLW4:OLX4"/>
    <mergeCell ref="OLY4:OLZ4"/>
    <mergeCell ref="OMA4:OMB4"/>
    <mergeCell ref="OLE4:OLF4"/>
    <mergeCell ref="OLG4:OLH4"/>
    <mergeCell ref="OLI4:OLJ4"/>
    <mergeCell ref="OLK4:OLL4"/>
    <mergeCell ref="OLM4:OLN4"/>
    <mergeCell ref="OLO4:OLP4"/>
    <mergeCell ref="OQG4:OQH4"/>
    <mergeCell ref="OQI4:OQJ4"/>
    <mergeCell ref="OQK4:OQL4"/>
    <mergeCell ref="OQM4:OQN4"/>
    <mergeCell ref="OQO4:OQP4"/>
    <mergeCell ref="OQQ4:OQR4"/>
    <mergeCell ref="OPU4:OPV4"/>
    <mergeCell ref="OPW4:OPX4"/>
    <mergeCell ref="OPY4:OPZ4"/>
    <mergeCell ref="OQA4:OQB4"/>
    <mergeCell ref="OQC4:OQD4"/>
    <mergeCell ref="OQE4:OQF4"/>
    <mergeCell ref="OPI4:OPJ4"/>
    <mergeCell ref="OPK4:OPL4"/>
    <mergeCell ref="OPM4:OPN4"/>
    <mergeCell ref="OPO4:OPP4"/>
    <mergeCell ref="OPQ4:OPR4"/>
    <mergeCell ref="OPS4:OPT4"/>
    <mergeCell ref="OOW4:OOX4"/>
    <mergeCell ref="OOY4:OOZ4"/>
    <mergeCell ref="OPA4:OPB4"/>
    <mergeCell ref="OPC4:OPD4"/>
    <mergeCell ref="OPE4:OPF4"/>
    <mergeCell ref="OPG4:OPH4"/>
    <mergeCell ref="OOK4:OOL4"/>
    <mergeCell ref="OOM4:OON4"/>
    <mergeCell ref="OOO4:OOP4"/>
    <mergeCell ref="OOQ4:OOR4"/>
    <mergeCell ref="OOS4:OOT4"/>
    <mergeCell ref="OOU4:OOV4"/>
    <mergeCell ref="ONY4:ONZ4"/>
    <mergeCell ref="OOA4:OOB4"/>
    <mergeCell ref="OOC4:OOD4"/>
    <mergeCell ref="OOE4:OOF4"/>
    <mergeCell ref="OOG4:OOH4"/>
    <mergeCell ref="OOI4:OOJ4"/>
    <mergeCell ref="OTA4:OTB4"/>
    <mergeCell ref="OTC4:OTD4"/>
    <mergeCell ref="OTE4:OTF4"/>
    <mergeCell ref="OTG4:OTH4"/>
    <mergeCell ref="OTI4:OTJ4"/>
    <mergeCell ref="OTK4:OTL4"/>
    <mergeCell ref="OSO4:OSP4"/>
    <mergeCell ref="OSQ4:OSR4"/>
    <mergeCell ref="OSS4:OST4"/>
    <mergeCell ref="OSU4:OSV4"/>
    <mergeCell ref="OSW4:OSX4"/>
    <mergeCell ref="OSY4:OSZ4"/>
    <mergeCell ref="OSC4:OSD4"/>
    <mergeCell ref="OSE4:OSF4"/>
    <mergeCell ref="OSG4:OSH4"/>
    <mergeCell ref="OSI4:OSJ4"/>
    <mergeCell ref="OSK4:OSL4"/>
    <mergeCell ref="OSM4:OSN4"/>
    <mergeCell ref="ORQ4:ORR4"/>
    <mergeCell ref="ORS4:ORT4"/>
    <mergeCell ref="ORU4:ORV4"/>
    <mergeCell ref="ORW4:ORX4"/>
    <mergeCell ref="ORY4:ORZ4"/>
    <mergeCell ref="OSA4:OSB4"/>
    <mergeCell ref="ORE4:ORF4"/>
    <mergeCell ref="ORG4:ORH4"/>
    <mergeCell ref="ORI4:ORJ4"/>
    <mergeCell ref="ORK4:ORL4"/>
    <mergeCell ref="ORM4:ORN4"/>
    <mergeCell ref="ORO4:ORP4"/>
    <mergeCell ref="OQS4:OQT4"/>
    <mergeCell ref="OQU4:OQV4"/>
    <mergeCell ref="OQW4:OQX4"/>
    <mergeCell ref="OQY4:OQZ4"/>
    <mergeCell ref="ORA4:ORB4"/>
    <mergeCell ref="ORC4:ORD4"/>
    <mergeCell ref="OVU4:OVV4"/>
    <mergeCell ref="OVW4:OVX4"/>
    <mergeCell ref="OVY4:OVZ4"/>
    <mergeCell ref="OWA4:OWB4"/>
    <mergeCell ref="OWC4:OWD4"/>
    <mergeCell ref="OWE4:OWF4"/>
    <mergeCell ref="OVI4:OVJ4"/>
    <mergeCell ref="OVK4:OVL4"/>
    <mergeCell ref="OVM4:OVN4"/>
    <mergeCell ref="OVO4:OVP4"/>
    <mergeCell ref="OVQ4:OVR4"/>
    <mergeCell ref="OVS4:OVT4"/>
    <mergeCell ref="OUW4:OUX4"/>
    <mergeCell ref="OUY4:OUZ4"/>
    <mergeCell ref="OVA4:OVB4"/>
    <mergeCell ref="OVC4:OVD4"/>
    <mergeCell ref="OVE4:OVF4"/>
    <mergeCell ref="OVG4:OVH4"/>
    <mergeCell ref="OUK4:OUL4"/>
    <mergeCell ref="OUM4:OUN4"/>
    <mergeCell ref="OUO4:OUP4"/>
    <mergeCell ref="OUQ4:OUR4"/>
    <mergeCell ref="OUS4:OUT4"/>
    <mergeCell ref="OUU4:OUV4"/>
    <mergeCell ref="OTY4:OTZ4"/>
    <mergeCell ref="OUA4:OUB4"/>
    <mergeCell ref="OUC4:OUD4"/>
    <mergeCell ref="OUE4:OUF4"/>
    <mergeCell ref="OUG4:OUH4"/>
    <mergeCell ref="OUI4:OUJ4"/>
    <mergeCell ref="OTM4:OTN4"/>
    <mergeCell ref="OTO4:OTP4"/>
    <mergeCell ref="OTQ4:OTR4"/>
    <mergeCell ref="OTS4:OTT4"/>
    <mergeCell ref="OTU4:OTV4"/>
    <mergeCell ref="OTW4:OTX4"/>
    <mergeCell ref="OYO4:OYP4"/>
    <mergeCell ref="OYQ4:OYR4"/>
    <mergeCell ref="OYS4:OYT4"/>
    <mergeCell ref="OYU4:OYV4"/>
    <mergeCell ref="OYW4:OYX4"/>
    <mergeCell ref="OYY4:OYZ4"/>
    <mergeCell ref="OYC4:OYD4"/>
    <mergeCell ref="OYE4:OYF4"/>
    <mergeCell ref="OYG4:OYH4"/>
    <mergeCell ref="OYI4:OYJ4"/>
    <mergeCell ref="OYK4:OYL4"/>
    <mergeCell ref="OYM4:OYN4"/>
    <mergeCell ref="OXQ4:OXR4"/>
    <mergeCell ref="OXS4:OXT4"/>
    <mergeCell ref="OXU4:OXV4"/>
    <mergeCell ref="OXW4:OXX4"/>
    <mergeCell ref="OXY4:OXZ4"/>
    <mergeCell ref="OYA4:OYB4"/>
    <mergeCell ref="OXE4:OXF4"/>
    <mergeCell ref="OXG4:OXH4"/>
    <mergeCell ref="OXI4:OXJ4"/>
    <mergeCell ref="OXK4:OXL4"/>
    <mergeCell ref="OXM4:OXN4"/>
    <mergeCell ref="OXO4:OXP4"/>
    <mergeCell ref="OWS4:OWT4"/>
    <mergeCell ref="OWU4:OWV4"/>
    <mergeCell ref="OWW4:OWX4"/>
    <mergeCell ref="OWY4:OWZ4"/>
    <mergeCell ref="OXA4:OXB4"/>
    <mergeCell ref="OXC4:OXD4"/>
    <mergeCell ref="OWG4:OWH4"/>
    <mergeCell ref="OWI4:OWJ4"/>
    <mergeCell ref="OWK4:OWL4"/>
    <mergeCell ref="OWM4:OWN4"/>
    <mergeCell ref="OWO4:OWP4"/>
    <mergeCell ref="OWQ4:OWR4"/>
    <mergeCell ref="PBI4:PBJ4"/>
    <mergeCell ref="PBK4:PBL4"/>
    <mergeCell ref="PBM4:PBN4"/>
    <mergeCell ref="PBO4:PBP4"/>
    <mergeCell ref="PBQ4:PBR4"/>
    <mergeCell ref="PBS4:PBT4"/>
    <mergeCell ref="PAW4:PAX4"/>
    <mergeCell ref="PAY4:PAZ4"/>
    <mergeCell ref="PBA4:PBB4"/>
    <mergeCell ref="PBC4:PBD4"/>
    <mergeCell ref="PBE4:PBF4"/>
    <mergeCell ref="PBG4:PBH4"/>
    <mergeCell ref="PAK4:PAL4"/>
    <mergeCell ref="PAM4:PAN4"/>
    <mergeCell ref="PAO4:PAP4"/>
    <mergeCell ref="PAQ4:PAR4"/>
    <mergeCell ref="PAS4:PAT4"/>
    <mergeCell ref="PAU4:PAV4"/>
    <mergeCell ref="OZY4:OZZ4"/>
    <mergeCell ref="PAA4:PAB4"/>
    <mergeCell ref="PAC4:PAD4"/>
    <mergeCell ref="PAE4:PAF4"/>
    <mergeCell ref="PAG4:PAH4"/>
    <mergeCell ref="PAI4:PAJ4"/>
    <mergeCell ref="OZM4:OZN4"/>
    <mergeCell ref="OZO4:OZP4"/>
    <mergeCell ref="OZQ4:OZR4"/>
    <mergeCell ref="OZS4:OZT4"/>
    <mergeCell ref="OZU4:OZV4"/>
    <mergeCell ref="OZW4:OZX4"/>
    <mergeCell ref="OZA4:OZB4"/>
    <mergeCell ref="OZC4:OZD4"/>
    <mergeCell ref="OZE4:OZF4"/>
    <mergeCell ref="OZG4:OZH4"/>
    <mergeCell ref="OZI4:OZJ4"/>
    <mergeCell ref="OZK4:OZL4"/>
    <mergeCell ref="PEC4:PED4"/>
    <mergeCell ref="PEE4:PEF4"/>
    <mergeCell ref="PEG4:PEH4"/>
    <mergeCell ref="PEI4:PEJ4"/>
    <mergeCell ref="PEK4:PEL4"/>
    <mergeCell ref="PEM4:PEN4"/>
    <mergeCell ref="PDQ4:PDR4"/>
    <mergeCell ref="PDS4:PDT4"/>
    <mergeCell ref="PDU4:PDV4"/>
    <mergeCell ref="PDW4:PDX4"/>
    <mergeCell ref="PDY4:PDZ4"/>
    <mergeCell ref="PEA4:PEB4"/>
    <mergeCell ref="PDE4:PDF4"/>
    <mergeCell ref="PDG4:PDH4"/>
    <mergeCell ref="PDI4:PDJ4"/>
    <mergeCell ref="PDK4:PDL4"/>
    <mergeCell ref="PDM4:PDN4"/>
    <mergeCell ref="PDO4:PDP4"/>
    <mergeCell ref="PCS4:PCT4"/>
    <mergeCell ref="PCU4:PCV4"/>
    <mergeCell ref="PCW4:PCX4"/>
    <mergeCell ref="PCY4:PCZ4"/>
    <mergeCell ref="PDA4:PDB4"/>
    <mergeCell ref="PDC4:PDD4"/>
    <mergeCell ref="PCG4:PCH4"/>
    <mergeCell ref="PCI4:PCJ4"/>
    <mergeCell ref="PCK4:PCL4"/>
    <mergeCell ref="PCM4:PCN4"/>
    <mergeCell ref="PCO4:PCP4"/>
    <mergeCell ref="PCQ4:PCR4"/>
    <mergeCell ref="PBU4:PBV4"/>
    <mergeCell ref="PBW4:PBX4"/>
    <mergeCell ref="PBY4:PBZ4"/>
    <mergeCell ref="PCA4:PCB4"/>
    <mergeCell ref="PCC4:PCD4"/>
    <mergeCell ref="PCE4:PCF4"/>
    <mergeCell ref="PGW4:PGX4"/>
    <mergeCell ref="PGY4:PGZ4"/>
    <mergeCell ref="PHA4:PHB4"/>
    <mergeCell ref="PHC4:PHD4"/>
    <mergeCell ref="PHE4:PHF4"/>
    <mergeCell ref="PHG4:PHH4"/>
    <mergeCell ref="PGK4:PGL4"/>
    <mergeCell ref="PGM4:PGN4"/>
    <mergeCell ref="PGO4:PGP4"/>
    <mergeCell ref="PGQ4:PGR4"/>
    <mergeCell ref="PGS4:PGT4"/>
    <mergeCell ref="PGU4:PGV4"/>
    <mergeCell ref="PFY4:PFZ4"/>
    <mergeCell ref="PGA4:PGB4"/>
    <mergeCell ref="PGC4:PGD4"/>
    <mergeCell ref="PGE4:PGF4"/>
    <mergeCell ref="PGG4:PGH4"/>
    <mergeCell ref="PGI4:PGJ4"/>
    <mergeCell ref="PFM4:PFN4"/>
    <mergeCell ref="PFO4:PFP4"/>
    <mergeCell ref="PFQ4:PFR4"/>
    <mergeCell ref="PFS4:PFT4"/>
    <mergeCell ref="PFU4:PFV4"/>
    <mergeCell ref="PFW4:PFX4"/>
    <mergeCell ref="PFA4:PFB4"/>
    <mergeCell ref="PFC4:PFD4"/>
    <mergeCell ref="PFE4:PFF4"/>
    <mergeCell ref="PFG4:PFH4"/>
    <mergeCell ref="PFI4:PFJ4"/>
    <mergeCell ref="PFK4:PFL4"/>
    <mergeCell ref="PEO4:PEP4"/>
    <mergeCell ref="PEQ4:PER4"/>
    <mergeCell ref="PES4:PET4"/>
    <mergeCell ref="PEU4:PEV4"/>
    <mergeCell ref="PEW4:PEX4"/>
    <mergeCell ref="PEY4:PEZ4"/>
    <mergeCell ref="PJQ4:PJR4"/>
    <mergeCell ref="PJS4:PJT4"/>
    <mergeCell ref="PJU4:PJV4"/>
    <mergeCell ref="PJW4:PJX4"/>
    <mergeCell ref="PJY4:PJZ4"/>
    <mergeCell ref="PKA4:PKB4"/>
    <mergeCell ref="PJE4:PJF4"/>
    <mergeCell ref="PJG4:PJH4"/>
    <mergeCell ref="PJI4:PJJ4"/>
    <mergeCell ref="PJK4:PJL4"/>
    <mergeCell ref="PJM4:PJN4"/>
    <mergeCell ref="PJO4:PJP4"/>
    <mergeCell ref="PIS4:PIT4"/>
    <mergeCell ref="PIU4:PIV4"/>
    <mergeCell ref="PIW4:PIX4"/>
    <mergeCell ref="PIY4:PIZ4"/>
    <mergeCell ref="PJA4:PJB4"/>
    <mergeCell ref="PJC4:PJD4"/>
    <mergeCell ref="PIG4:PIH4"/>
    <mergeCell ref="PII4:PIJ4"/>
    <mergeCell ref="PIK4:PIL4"/>
    <mergeCell ref="PIM4:PIN4"/>
    <mergeCell ref="PIO4:PIP4"/>
    <mergeCell ref="PIQ4:PIR4"/>
    <mergeCell ref="PHU4:PHV4"/>
    <mergeCell ref="PHW4:PHX4"/>
    <mergeCell ref="PHY4:PHZ4"/>
    <mergeCell ref="PIA4:PIB4"/>
    <mergeCell ref="PIC4:PID4"/>
    <mergeCell ref="PIE4:PIF4"/>
    <mergeCell ref="PHI4:PHJ4"/>
    <mergeCell ref="PHK4:PHL4"/>
    <mergeCell ref="PHM4:PHN4"/>
    <mergeCell ref="PHO4:PHP4"/>
    <mergeCell ref="PHQ4:PHR4"/>
    <mergeCell ref="PHS4:PHT4"/>
    <mergeCell ref="PMK4:PML4"/>
    <mergeCell ref="PMM4:PMN4"/>
    <mergeCell ref="PMO4:PMP4"/>
    <mergeCell ref="PMQ4:PMR4"/>
    <mergeCell ref="PMS4:PMT4"/>
    <mergeCell ref="PMU4:PMV4"/>
    <mergeCell ref="PLY4:PLZ4"/>
    <mergeCell ref="PMA4:PMB4"/>
    <mergeCell ref="PMC4:PMD4"/>
    <mergeCell ref="PME4:PMF4"/>
    <mergeCell ref="PMG4:PMH4"/>
    <mergeCell ref="PMI4:PMJ4"/>
    <mergeCell ref="PLM4:PLN4"/>
    <mergeCell ref="PLO4:PLP4"/>
    <mergeCell ref="PLQ4:PLR4"/>
    <mergeCell ref="PLS4:PLT4"/>
    <mergeCell ref="PLU4:PLV4"/>
    <mergeCell ref="PLW4:PLX4"/>
    <mergeCell ref="PLA4:PLB4"/>
    <mergeCell ref="PLC4:PLD4"/>
    <mergeCell ref="PLE4:PLF4"/>
    <mergeCell ref="PLG4:PLH4"/>
    <mergeCell ref="PLI4:PLJ4"/>
    <mergeCell ref="PLK4:PLL4"/>
    <mergeCell ref="PKO4:PKP4"/>
    <mergeCell ref="PKQ4:PKR4"/>
    <mergeCell ref="PKS4:PKT4"/>
    <mergeCell ref="PKU4:PKV4"/>
    <mergeCell ref="PKW4:PKX4"/>
    <mergeCell ref="PKY4:PKZ4"/>
    <mergeCell ref="PKC4:PKD4"/>
    <mergeCell ref="PKE4:PKF4"/>
    <mergeCell ref="PKG4:PKH4"/>
    <mergeCell ref="PKI4:PKJ4"/>
    <mergeCell ref="PKK4:PKL4"/>
    <mergeCell ref="PKM4:PKN4"/>
    <mergeCell ref="PPE4:PPF4"/>
    <mergeCell ref="PPG4:PPH4"/>
    <mergeCell ref="PPI4:PPJ4"/>
    <mergeCell ref="PPK4:PPL4"/>
    <mergeCell ref="PPM4:PPN4"/>
    <mergeCell ref="PPO4:PPP4"/>
    <mergeCell ref="POS4:POT4"/>
    <mergeCell ref="POU4:POV4"/>
    <mergeCell ref="POW4:POX4"/>
    <mergeCell ref="POY4:POZ4"/>
    <mergeCell ref="PPA4:PPB4"/>
    <mergeCell ref="PPC4:PPD4"/>
    <mergeCell ref="POG4:POH4"/>
    <mergeCell ref="POI4:POJ4"/>
    <mergeCell ref="POK4:POL4"/>
    <mergeCell ref="POM4:PON4"/>
    <mergeCell ref="POO4:POP4"/>
    <mergeCell ref="POQ4:POR4"/>
    <mergeCell ref="PNU4:PNV4"/>
    <mergeCell ref="PNW4:PNX4"/>
    <mergeCell ref="PNY4:PNZ4"/>
    <mergeCell ref="POA4:POB4"/>
    <mergeCell ref="POC4:POD4"/>
    <mergeCell ref="POE4:POF4"/>
    <mergeCell ref="PNI4:PNJ4"/>
    <mergeCell ref="PNK4:PNL4"/>
    <mergeCell ref="PNM4:PNN4"/>
    <mergeCell ref="PNO4:PNP4"/>
    <mergeCell ref="PNQ4:PNR4"/>
    <mergeCell ref="PNS4:PNT4"/>
    <mergeCell ref="PMW4:PMX4"/>
    <mergeCell ref="PMY4:PMZ4"/>
    <mergeCell ref="PNA4:PNB4"/>
    <mergeCell ref="PNC4:PND4"/>
    <mergeCell ref="PNE4:PNF4"/>
    <mergeCell ref="PNG4:PNH4"/>
    <mergeCell ref="PRY4:PRZ4"/>
    <mergeCell ref="PSA4:PSB4"/>
    <mergeCell ref="PSC4:PSD4"/>
    <mergeCell ref="PSE4:PSF4"/>
    <mergeCell ref="PSG4:PSH4"/>
    <mergeCell ref="PSI4:PSJ4"/>
    <mergeCell ref="PRM4:PRN4"/>
    <mergeCell ref="PRO4:PRP4"/>
    <mergeCell ref="PRQ4:PRR4"/>
    <mergeCell ref="PRS4:PRT4"/>
    <mergeCell ref="PRU4:PRV4"/>
    <mergeCell ref="PRW4:PRX4"/>
    <mergeCell ref="PRA4:PRB4"/>
    <mergeCell ref="PRC4:PRD4"/>
    <mergeCell ref="PRE4:PRF4"/>
    <mergeCell ref="PRG4:PRH4"/>
    <mergeCell ref="PRI4:PRJ4"/>
    <mergeCell ref="PRK4:PRL4"/>
    <mergeCell ref="PQO4:PQP4"/>
    <mergeCell ref="PQQ4:PQR4"/>
    <mergeCell ref="PQS4:PQT4"/>
    <mergeCell ref="PQU4:PQV4"/>
    <mergeCell ref="PQW4:PQX4"/>
    <mergeCell ref="PQY4:PQZ4"/>
    <mergeCell ref="PQC4:PQD4"/>
    <mergeCell ref="PQE4:PQF4"/>
    <mergeCell ref="PQG4:PQH4"/>
    <mergeCell ref="PQI4:PQJ4"/>
    <mergeCell ref="PQK4:PQL4"/>
    <mergeCell ref="PQM4:PQN4"/>
    <mergeCell ref="PPQ4:PPR4"/>
    <mergeCell ref="PPS4:PPT4"/>
    <mergeCell ref="PPU4:PPV4"/>
    <mergeCell ref="PPW4:PPX4"/>
    <mergeCell ref="PPY4:PPZ4"/>
    <mergeCell ref="PQA4:PQB4"/>
    <mergeCell ref="PUS4:PUT4"/>
    <mergeCell ref="PUU4:PUV4"/>
    <mergeCell ref="PUW4:PUX4"/>
    <mergeCell ref="PUY4:PUZ4"/>
    <mergeCell ref="PVA4:PVB4"/>
    <mergeCell ref="PVC4:PVD4"/>
    <mergeCell ref="PUG4:PUH4"/>
    <mergeCell ref="PUI4:PUJ4"/>
    <mergeCell ref="PUK4:PUL4"/>
    <mergeCell ref="PUM4:PUN4"/>
    <mergeCell ref="PUO4:PUP4"/>
    <mergeCell ref="PUQ4:PUR4"/>
    <mergeCell ref="PTU4:PTV4"/>
    <mergeCell ref="PTW4:PTX4"/>
    <mergeCell ref="PTY4:PTZ4"/>
    <mergeCell ref="PUA4:PUB4"/>
    <mergeCell ref="PUC4:PUD4"/>
    <mergeCell ref="PUE4:PUF4"/>
    <mergeCell ref="PTI4:PTJ4"/>
    <mergeCell ref="PTK4:PTL4"/>
    <mergeCell ref="PTM4:PTN4"/>
    <mergeCell ref="PTO4:PTP4"/>
    <mergeCell ref="PTQ4:PTR4"/>
    <mergeCell ref="PTS4:PTT4"/>
    <mergeCell ref="PSW4:PSX4"/>
    <mergeCell ref="PSY4:PSZ4"/>
    <mergeCell ref="PTA4:PTB4"/>
    <mergeCell ref="PTC4:PTD4"/>
    <mergeCell ref="PTE4:PTF4"/>
    <mergeCell ref="PTG4:PTH4"/>
    <mergeCell ref="PSK4:PSL4"/>
    <mergeCell ref="PSM4:PSN4"/>
    <mergeCell ref="PSO4:PSP4"/>
    <mergeCell ref="PSQ4:PSR4"/>
    <mergeCell ref="PSS4:PST4"/>
    <mergeCell ref="PSU4:PSV4"/>
    <mergeCell ref="PXM4:PXN4"/>
    <mergeCell ref="PXO4:PXP4"/>
    <mergeCell ref="PXQ4:PXR4"/>
    <mergeCell ref="PXS4:PXT4"/>
    <mergeCell ref="PXU4:PXV4"/>
    <mergeCell ref="PXW4:PXX4"/>
    <mergeCell ref="PXA4:PXB4"/>
    <mergeCell ref="PXC4:PXD4"/>
    <mergeCell ref="PXE4:PXF4"/>
    <mergeCell ref="PXG4:PXH4"/>
    <mergeCell ref="PXI4:PXJ4"/>
    <mergeCell ref="PXK4:PXL4"/>
    <mergeCell ref="PWO4:PWP4"/>
    <mergeCell ref="PWQ4:PWR4"/>
    <mergeCell ref="PWS4:PWT4"/>
    <mergeCell ref="PWU4:PWV4"/>
    <mergeCell ref="PWW4:PWX4"/>
    <mergeCell ref="PWY4:PWZ4"/>
    <mergeCell ref="PWC4:PWD4"/>
    <mergeCell ref="PWE4:PWF4"/>
    <mergeCell ref="PWG4:PWH4"/>
    <mergeCell ref="PWI4:PWJ4"/>
    <mergeCell ref="PWK4:PWL4"/>
    <mergeCell ref="PWM4:PWN4"/>
    <mergeCell ref="PVQ4:PVR4"/>
    <mergeCell ref="PVS4:PVT4"/>
    <mergeCell ref="PVU4:PVV4"/>
    <mergeCell ref="PVW4:PVX4"/>
    <mergeCell ref="PVY4:PVZ4"/>
    <mergeCell ref="PWA4:PWB4"/>
    <mergeCell ref="PVE4:PVF4"/>
    <mergeCell ref="PVG4:PVH4"/>
    <mergeCell ref="PVI4:PVJ4"/>
    <mergeCell ref="PVK4:PVL4"/>
    <mergeCell ref="PVM4:PVN4"/>
    <mergeCell ref="PVO4:PVP4"/>
    <mergeCell ref="QAG4:QAH4"/>
    <mergeCell ref="QAI4:QAJ4"/>
    <mergeCell ref="QAK4:QAL4"/>
    <mergeCell ref="QAM4:QAN4"/>
    <mergeCell ref="QAO4:QAP4"/>
    <mergeCell ref="QAQ4:QAR4"/>
    <mergeCell ref="PZU4:PZV4"/>
    <mergeCell ref="PZW4:PZX4"/>
    <mergeCell ref="PZY4:PZZ4"/>
    <mergeCell ref="QAA4:QAB4"/>
    <mergeCell ref="QAC4:QAD4"/>
    <mergeCell ref="QAE4:QAF4"/>
    <mergeCell ref="PZI4:PZJ4"/>
    <mergeCell ref="PZK4:PZL4"/>
    <mergeCell ref="PZM4:PZN4"/>
    <mergeCell ref="PZO4:PZP4"/>
    <mergeCell ref="PZQ4:PZR4"/>
    <mergeCell ref="PZS4:PZT4"/>
    <mergeCell ref="PYW4:PYX4"/>
    <mergeCell ref="PYY4:PYZ4"/>
    <mergeCell ref="PZA4:PZB4"/>
    <mergeCell ref="PZC4:PZD4"/>
    <mergeCell ref="PZE4:PZF4"/>
    <mergeCell ref="PZG4:PZH4"/>
    <mergeCell ref="PYK4:PYL4"/>
    <mergeCell ref="PYM4:PYN4"/>
    <mergeCell ref="PYO4:PYP4"/>
    <mergeCell ref="PYQ4:PYR4"/>
    <mergeCell ref="PYS4:PYT4"/>
    <mergeCell ref="PYU4:PYV4"/>
    <mergeCell ref="PXY4:PXZ4"/>
    <mergeCell ref="PYA4:PYB4"/>
    <mergeCell ref="PYC4:PYD4"/>
    <mergeCell ref="PYE4:PYF4"/>
    <mergeCell ref="PYG4:PYH4"/>
    <mergeCell ref="PYI4:PYJ4"/>
    <mergeCell ref="QDA4:QDB4"/>
    <mergeCell ref="QDC4:QDD4"/>
    <mergeCell ref="QDE4:QDF4"/>
    <mergeCell ref="QDG4:QDH4"/>
    <mergeCell ref="QDI4:QDJ4"/>
    <mergeCell ref="QDK4:QDL4"/>
    <mergeCell ref="QCO4:QCP4"/>
    <mergeCell ref="QCQ4:QCR4"/>
    <mergeCell ref="QCS4:QCT4"/>
    <mergeCell ref="QCU4:QCV4"/>
    <mergeCell ref="QCW4:QCX4"/>
    <mergeCell ref="QCY4:QCZ4"/>
    <mergeCell ref="QCC4:QCD4"/>
    <mergeCell ref="QCE4:QCF4"/>
    <mergeCell ref="QCG4:QCH4"/>
    <mergeCell ref="QCI4:QCJ4"/>
    <mergeCell ref="QCK4:QCL4"/>
    <mergeCell ref="QCM4:QCN4"/>
    <mergeCell ref="QBQ4:QBR4"/>
    <mergeCell ref="QBS4:QBT4"/>
    <mergeCell ref="QBU4:QBV4"/>
    <mergeCell ref="QBW4:QBX4"/>
    <mergeCell ref="QBY4:QBZ4"/>
    <mergeCell ref="QCA4:QCB4"/>
    <mergeCell ref="QBE4:QBF4"/>
    <mergeCell ref="QBG4:QBH4"/>
    <mergeCell ref="QBI4:QBJ4"/>
    <mergeCell ref="QBK4:QBL4"/>
    <mergeCell ref="QBM4:QBN4"/>
    <mergeCell ref="QBO4:QBP4"/>
    <mergeCell ref="QAS4:QAT4"/>
    <mergeCell ref="QAU4:QAV4"/>
    <mergeCell ref="QAW4:QAX4"/>
    <mergeCell ref="QAY4:QAZ4"/>
    <mergeCell ref="QBA4:QBB4"/>
    <mergeCell ref="QBC4:QBD4"/>
    <mergeCell ref="QFU4:QFV4"/>
    <mergeCell ref="QFW4:QFX4"/>
    <mergeCell ref="QFY4:QFZ4"/>
    <mergeCell ref="QGA4:QGB4"/>
    <mergeCell ref="QGC4:QGD4"/>
    <mergeCell ref="QGE4:QGF4"/>
    <mergeCell ref="QFI4:QFJ4"/>
    <mergeCell ref="QFK4:QFL4"/>
    <mergeCell ref="QFM4:QFN4"/>
    <mergeCell ref="QFO4:QFP4"/>
    <mergeCell ref="QFQ4:QFR4"/>
    <mergeCell ref="QFS4:QFT4"/>
    <mergeCell ref="QEW4:QEX4"/>
    <mergeCell ref="QEY4:QEZ4"/>
    <mergeCell ref="QFA4:QFB4"/>
    <mergeCell ref="QFC4:QFD4"/>
    <mergeCell ref="QFE4:QFF4"/>
    <mergeCell ref="QFG4:QFH4"/>
    <mergeCell ref="QEK4:QEL4"/>
    <mergeCell ref="QEM4:QEN4"/>
    <mergeCell ref="QEO4:QEP4"/>
    <mergeCell ref="QEQ4:QER4"/>
    <mergeCell ref="QES4:QET4"/>
    <mergeCell ref="QEU4:QEV4"/>
    <mergeCell ref="QDY4:QDZ4"/>
    <mergeCell ref="QEA4:QEB4"/>
    <mergeCell ref="QEC4:QED4"/>
    <mergeCell ref="QEE4:QEF4"/>
    <mergeCell ref="QEG4:QEH4"/>
    <mergeCell ref="QEI4:QEJ4"/>
    <mergeCell ref="QDM4:QDN4"/>
    <mergeCell ref="QDO4:QDP4"/>
    <mergeCell ref="QDQ4:QDR4"/>
    <mergeCell ref="QDS4:QDT4"/>
    <mergeCell ref="QDU4:QDV4"/>
    <mergeCell ref="QDW4:QDX4"/>
    <mergeCell ref="QIO4:QIP4"/>
    <mergeCell ref="QIQ4:QIR4"/>
    <mergeCell ref="QIS4:QIT4"/>
    <mergeCell ref="QIU4:QIV4"/>
    <mergeCell ref="QIW4:QIX4"/>
    <mergeCell ref="QIY4:QIZ4"/>
    <mergeCell ref="QIC4:QID4"/>
    <mergeCell ref="QIE4:QIF4"/>
    <mergeCell ref="QIG4:QIH4"/>
    <mergeCell ref="QII4:QIJ4"/>
    <mergeCell ref="QIK4:QIL4"/>
    <mergeCell ref="QIM4:QIN4"/>
    <mergeCell ref="QHQ4:QHR4"/>
    <mergeCell ref="QHS4:QHT4"/>
    <mergeCell ref="QHU4:QHV4"/>
    <mergeCell ref="QHW4:QHX4"/>
    <mergeCell ref="QHY4:QHZ4"/>
    <mergeCell ref="QIA4:QIB4"/>
    <mergeCell ref="QHE4:QHF4"/>
    <mergeCell ref="QHG4:QHH4"/>
    <mergeCell ref="QHI4:QHJ4"/>
    <mergeCell ref="QHK4:QHL4"/>
    <mergeCell ref="QHM4:QHN4"/>
    <mergeCell ref="QHO4:QHP4"/>
    <mergeCell ref="QGS4:QGT4"/>
    <mergeCell ref="QGU4:QGV4"/>
    <mergeCell ref="QGW4:QGX4"/>
    <mergeCell ref="QGY4:QGZ4"/>
    <mergeCell ref="QHA4:QHB4"/>
    <mergeCell ref="QHC4:QHD4"/>
    <mergeCell ref="QGG4:QGH4"/>
    <mergeCell ref="QGI4:QGJ4"/>
    <mergeCell ref="QGK4:QGL4"/>
    <mergeCell ref="QGM4:QGN4"/>
    <mergeCell ref="QGO4:QGP4"/>
    <mergeCell ref="QGQ4:QGR4"/>
    <mergeCell ref="QLI4:QLJ4"/>
    <mergeCell ref="QLK4:QLL4"/>
    <mergeCell ref="QLM4:QLN4"/>
    <mergeCell ref="QLO4:QLP4"/>
    <mergeCell ref="QLQ4:QLR4"/>
    <mergeCell ref="QLS4:QLT4"/>
    <mergeCell ref="QKW4:QKX4"/>
    <mergeCell ref="QKY4:QKZ4"/>
    <mergeCell ref="QLA4:QLB4"/>
    <mergeCell ref="QLC4:QLD4"/>
    <mergeCell ref="QLE4:QLF4"/>
    <mergeCell ref="QLG4:QLH4"/>
    <mergeCell ref="QKK4:QKL4"/>
    <mergeCell ref="QKM4:QKN4"/>
    <mergeCell ref="QKO4:QKP4"/>
    <mergeCell ref="QKQ4:QKR4"/>
    <mergeCell ref="QKS4:QKT4"/>
    <mergeCell ref="QKU4:QKV4"/>
    <mergeCell ref="QJY4:QJZ4"/>
    <mergeCell ref="QKA4:QKB4"/>
    <mergeCell ref="QKC4:QKD4"/>
    <mergeCell ref="QKE4:QKF4"/>
    <mergeCell ref="QKG4:QKH4"/>
    <mergeCell ref="QKI4:QKJ4"/>
    <mergeCell ref="QJM4:QJN4"/>
    <mergeCell ref="QJO4:QJP4"/>
    <mergeCell ref="QJQ4:QJR4"/>
    <mergeCell ref="QJS4:QJT4"/>
    <mergeCell ref="QJU4:QJV4"/>
    <mergeCell ref="QJW4:QJX4"/>
    <mergeCell ref="QJA4:QJB4"/>
    <mergeCell ref="QJC4:QJD4"/>
    <mergeCell ref="QJE4:QJF4"/>
    <mergeCell ref="QJG4:QJH4"/>
    <mergeCell ref="QJI4:QJJ4"/>
    <mergeCell ref="QJK4:QJL4"/>
    <mergeCell ref="QOC4:QOD4"/>
    <mergeCell ref="QOE4:QOF4"/>
    <mergeCell ref="QOG4:QOH4"/>
    <mergeCell ref="QOI4:QOJ4"/>
    <mergeCell ref="QOK4:QOL4"/>
    <mergeCell ref="QOM4:QON4"/>
    <mergeCell ref="QNQ4:QNR4"/>
    <mergeCell ref="QNS4:QNT4"/>
    <mergeCell ref="QNU4:QNV4"/>
    <mergeCell ref="QNW4:QNX4"/>
    <mergeCell ref="QNY4:QNZ4"/>
    <mergeCell ref="QOA4:QOB4"/>
    <mergeCell ref="QNE4:QNF4"/>
    <mergeCell ref="QNG4:QNH4"/>
    <mergeCell ref="QNI4:QNJ4"/>
    <mergeCell ref="QNK4:QNL4"/>
    <mergeCell ref="QNM4:QNN4"/>
    <mergeCell ref="QNO4:QNP4"/>
    <mergeCell ref="QMS4:QMT4"/>
    <mergeCell ref="QMU4:QMV4"/>
    <mergeCell ref="QMW4:QMX4"/>
    <mergeCell ref="QMY4:QMZ4"/>
    <mergeCell ref="QNA4:QNB4"/>
    <mergeCell ref="QNC4:QND4"/>
    <mergeCell ref="QMG4:QMH4"/>
    <mergeCell ref="QMI4:QMJ4"/>
    <mergeCell ref="QMK4:QML4"/>
    <mergeCell ref="QMM4:QMN4"/>
    <mergeCell ref="QMO4:QMP4"/>
    <mergeCell ref="QMQ4:QMR4"/>
    <mergeCell ref="QLU4:QLV4"/>
    <mergeCell ref="QLW4:QLX4"/>
    <mergeCell ref="QLY4:QLZ4"/>
    <mergeCell ref="QMA4:QMB4"/>
    <mergeCell ref="QMC4:QMD4"/>
    <mergeCell ref="QME4:QMF4"/>
    <mergeCell ref="QQW4:QQX4"/>
    <mergeCell ref="QQY4:QQZ4"/>
    <mergeCell ref="QRA4:QRB4"/>
    <mergeCell ref="QRC4:QRD4"/>
    <mergeCell ref="QRE4:QRF4"/>
    <mergeCell ref="QRG4:QRH4"/>
    <mergeCell ref="QQK4:QQL4"/>
    <mergeCell ref="QQM4:QQN4"/>
    <mergeCell ref="QQO4:QQP4"/>
    <mergeCell ref="QQQ4:QQR4"/>
    <mergeCell ref="QQS4:QQT4"/>
    <mergeCell ref="QQU4:QQV4"/>
    <mergeCell ref="QPY4:QPZ4"/>
    <mergeCell ref="QQA4:QQB4"/>
    <mergeCell ref="QQC4:QQD4"/>
    <mergeCell ref="QQE4:QQF4"/>
    <mergeCell ref="QQG4:QQH4"/>
    <mergeCell ref="QQI4:QQJ4"/>
    <mergeCell ref="QPM4:QPN4"/>
    <mergeCell ref="QPO4:QPP4"/>
    <mergeCell ref="QPQ4:QPR4"/>
    <mergeCell ref="QPS4:QPT4"/>
    <mergeCell ref="QPU4:QPV4"/>
    <mergeCell ref="QPW4:QPX4"/>
    <mergeCell ref="QPA4:QPB4"/>
    <mergeCell ref="QPC4:QPD4"/>
    <mergeCell ref="QPE4:QPF4"/>
    <mergeCell ref="QPG4:QPH4"/>
    <mergeCell ref="QPI4:QPJ4"/>
    <mergeCell ref="QPK4:QPL4"/>
    <mergeCell ref="QOO4:QOP4"/>
    <mergeCell ref="QOQ4:QOR4"/>
    <mergeCell ref="QOS4:QOT4"/>
    <mergeCell ref="QOU4:QOV4"/>
    <mergeCell ref="QOW4:QOX4"/>
    <mergeCell ref="QOY4:QOZ4"/>
    <mergeCell ref="QTQ4:QTR4"/>
    <mergeCell ref="QTS4:QTT4"/>
    <mergeCell ref="QTU4:QTV4"/>
    <mergeCell ref="QTW4:QTX4"/>
    <mergeCell ref="QTY4:QTZ4"/>
    <mergeCell ref="QUA4:QUB4"/>
    <mergeCell ref="QTE4:QTF4"/>
    <mergeCell ref="QTG4:QTH4"/>
    <mergeCell ref="QTI4:QTJ4"/>
    <mergeCell ref="QTK4:QTL4"/>
    <mergeCell ref="QTM4:QTN4"/>
    <mergeCell ref="QTO4:QTP4"/>
    <mergeCell ref="QSS4:QST4"/>
    <mergeCell ref="QSU4:QSV4"/>
    <mergeCell ref="QSW4:QSX4"/>
    <mergeCell ref="QSY4:QSZ4"/>
    <mergeCell ref="QTA4:QTB4"/>
    <mergeCell ref="QTC4:QTD4"/>
    <mergeCell ref="QSG4:QSH4"/>
    <mergeCell ref="QSI4:QSJ4"/>
    <mergeCell ref="QSK4:QSL4"/>
    <mergeCell ref="QSM4:QSN4"/>
    <mergeCell ref="QSO4:QSP4"/>
    <mergeCell ref="QSQ4:QSR4"/>
    <mergeCell ref="QRU4:QRV4"/>
    <mergeCell ref="QRW4:QRX4"/>
    <mergeCell ref="QRY4:QRZ4"/>
    <mergeCell ref="QSA4:QSB4"/>
    <mergeCell ref="QSC4:QSD4"/>
    <mergeCell ref="QSE4:QSF4"/>
    <mergeCell ref="QRI4:QRJ4"/>
    <mergeCell ref="QRK4:QRL4"/>
    <mergeCell ref="QRM4:QRN4"/>
    <mergeCell ref="QRO4:QRP4"/>
    <mergeCell ref="QRQ4:QRR4"/>
    <mergeCell ref="QRS4:QRT4"/>
    <mergeCell ref="QWK4:QWL4"/>
    <mergeCell ref="QWM4:QWN4"/>
    <mergeCell ref="QWO4:QWP4"/>
    <mergeCell ref="QWQ4:QWR4"/>
    <mergeCell ref="QWS4:QWT4"/>
    <mergeCell ref="QWU4:QWV4"/>
    <mergeCell ref="QVY4:QVZ4"/>
    <mergeCell ref="QWA4:QWB4"/>
    <mergeCell ref="QWC4:QWD4"/>
    <mergeCell ref="QWE4:QWF4"/>
    <mergeCell ref="QWG4:QWH4"/>
    <mergeCell ref="QWI4:QWJ4"/>
    <mergeCell ref="QVM4:QVN4"/>
    <mergeCell ref="QVO4:QVP4"/>
    <mergeCell ref="QVQ4:QVR4"/>
    <mergeCell ref="QVS4:QVT4"/>
    <mergeCell ref="QVU4:QVV4"/>
    <mergeCell ref="QVW4:QVX4"/>
    <mergeCell ref="QVA4:QVB4"/>
    <mergeCell ref="QVC4:QVD4"/>
    <mergeCell ref="QVE4:QVF4"/>
    <mergeCell ref="QVG4:QVH4"/>
    <mergeCell ref="QVI4:QVJ4"/>
    <mergeCell ref="QVK4:QVL4"/>
    <mergeCell ref="QUO4:QUP4"/>
    <mergeCell ref="QUQ4:QUR4"/>
    <mergeCell ref="QUS4:QUT4"/>
    <mergeCell ref="QUU4:QUV4"/>
    <mergeCell ref="QUW4:QUX4"/>
    <mergeCell ref="QUY4:QUZ4"/>
    <mergeCell ref="QUC4:QUD4"/>
    <mergeCell ref="QUE4:QUF4"/>
    <mergeCell ref="QUG4:QUH4"/>
    <mergeCell ref="QUI4:QUJ4"/>
    <mergeCell ref="QUK4:QUL4"/>
    <mergeCell ref="QUM4:QUN4"/>
    <mergeCell ref="QZE4:QZF4"/>
    <mergeCell ref="QZG4:QZH4"/>
    <mergeCell ref="QZI4:QZJ4"/>
    <mergeCell ref="QZK4:QZL4"/>
    <mergeCell ref="QZM4:QZN4"/>
    <mergeCell ref="QZO4:QZP4"/>
    <mergeCell ref="QYS4:QYT4"/>
    <mergeCell ref="QYU4:QYV4"/>
    <mergeCell ref="QYW4:QYX4"/>
    <mergeCell ref="QYY4:QYZ4"/>
    <mergeCell ref="QZA4:QZB4"/>
    <mergeCell ref="QZC4:QZD4"/>
    <mergeCell ref="QYG4:QYH4"/>
    <mergeCell ref="QYI4:QYJ4"/>
    <mergeCell ref="QYK4:QYL4"/>
    <mergeCell ref="QYM4:QYN4"/>
    <mergeCell ref="QYO4:QYP4"/>
    <mergeCell ref="QYQ4:QYR4"/>
    <mergeCell ref="QXU4:QXV4"/>
    <mergeCell ref="QXW4:QXX4"/>
    <mergeCell ref="QXY4:QXZ4"/>
    <mergeCell ref="QYA4:QYB4"/>
    <mergeCell ref="QYC4:QYD4"/>
    <mergeCell ref="QYE4:QYF4"/>
    <mergeCell ref="QXI4:QXJ4"/>
    <mergeCell ref="QXK4:QXL4"/>
    <mergeCell ref="QXM4:QXN4"/>
    <mergeCell ref="QXO4:QXP4"/>
    <mergeCell ref="QXQ4:QXR4"/>
    <mergeCell ref="QXS4:QXT4"/>
    <mergeCell ref="QWW4:QWX4"/>
    <mergeCell ref="QWY4:QWZ4"/>
    <mergeCell ref="QXA4:QXB4"/>
    <mergeCell ref="QXC4:QXD4"/>
    <mergeCell ref="QXE4:QXF4"/>
    <mergeCell ref="QXG4:QXH4"/>
    <mergeCell ref="RBY4:RBZ4"/>
    <mergeCell ref="RCA4:RCB4"/>
    <mergeCell ref="RCC4:RCD4"/>
    <mergeCell ref="RCE4:RCF4"/>
    <mergeCell ref="RCG4:RCH4"/>
    <mergeCell ref="RCI4:RCJ4"/>
    <mergeCell ref="RBM4:RBN4"/>
    <mergeCell ref="RBO4:RBP4"/>
    <mergeCell ref="RBQ4:RBR4"/>
    <mergeCell ref="RBS4:RBT4"/>
    <mergeCell ref="RBU4:RBV4"/>
    <mergeCell ref="RBW4:RBX4"/>
    <mergeCell ref="RBA4:RBB4"/>
    <mergeCell ref="RBC4:RBD4"/>
    <mergeCell ref="RBE4:RBF4"/>
    <mergeCell ref="RBG4:RBH4"/>
    <mergeCell ref="RBI4:RBJ4"/>
    <mergeCell ref="RBK4:RBL4"/>
    <mergeCell ref="RAO4:RAP4"/>
    <mergeCell ref="RAQ4:RAR4"/>
    <mergeCell ref="RAS4:RAT4"/>
    <mergeCell ref="RAU4:RAV4"/>
    <mergeCell ref="RAW4:RAX4"/>
    <mergeCell ref="RAY4:RAZ4"/>
    <mergeCell ref="RAC4:RAD4"/>
    <mergeCell ref="RAE4:RAF4"/>
    <mergeCell ref="RAG4:RAH4"/>
    <mergeCell ref="RAI4:RAJ4"/>
    <mergeCell ref="RAK4:RAL4"/>
    <mergeCell ref="RAM4:RAN4"/>
    <mergeCell ref="QZQ4:QZR4"/>
    <mergeCell ref="QZS4:QZT4"/>
    <mergeCell ref="QZU4:QZV4"/>
    <mergeCell ref="QZW4:QZX4"/>
    <mergeCell ref="QZY4:QZZ4"/>
    <mergeCell ref="RAA4:RAB4"/>
    <mergeCell ref="RES4:RET4"/>
    <mergeCell ref="REU4:REV4"/>
    <mergeCell ref="REW4:REX4"/>
    <mergeCell ref="REY4:REZ4"/>
    <mergeCell ref="RFA4:RFB4"/>
    <mergeCell ref="RFC4:RFD4"/>
    <mergeCell ref="REG4:REH4"/>
    <mergeCell ref="REI4:REJ4"/>
    <mergeCell ref="REK4:REL4"/>
    <mergeCell ref="REM4:REN4"/>
    <mergeCell ref="REO4:REP4"/>
    <mergeCell ref="REQ4:RER4"/>
    <mergeCell ref="RDU4:RDV4"/>
    <mergeCell ref="RDW4:RDX4"/>
    <mergeCell ref="RDY4:RDZ4"/>
    <mergeCell ref="REA4:REB4"/>
    <mergeCell ref="REC4:RED4"/>
    <mergeCell ref="REE4:REF4"/>
    <mergeCell ref="RDI4:RDJ4"/>
    <mergeCell ref="RDK4:RDL4"/>
    <mergeCell ref="RDM4:RDN4"/>
    <mergeCell ref="RDO4:RDP4"/>
    <mergeCell ref="RDQ4:RDR4"/>
    <mergeCell ref="RDS4:RDT4"/>
    <mergeCell ref="RCW4:RCX4"/>
    <mergeCell ref="RCY4:RCZ4"/>
    <mergeCell ref="RDA4:RDB4"/>
    <mergeCell ref="RDC4:RDD4"/>
    <mergeCell ref="RDE4:RDF4"/>
    <mergeCell ref="RDG4:RDH4"/>
    <mergeCell ref="RCK4:RCL4"/>
    <mergeCell ref="RCM4:RCN4"/>
    <mergeCell ref="RCO4:RCP4"/>
    <mergeCell ref="RCQ4:RCR4"/>
    <mergeCell ref="RCS4:RCT4"/>
    <mergeCell ref="RCU4:RCV4"/>
    <mergeCell ref="RHM4:RHN4"/>
    <mergeCell ref="RHO4:RHP4"/>
    <mergeCell ref="RHQ4:RHR4"/>
    <mergeCell ref="RHS4:RHT4"/>
    <mergeCell ref="RHU4:RHV4"/>
    <mergeCell ref="RHW4:RHX4"/>
    <mergeCell ref="RHA4:RHB4"/>
    <mergeCell ref="RHC4:RHD4"/>
    <mergeCell ref="RHE4:RHF4"/>
    <mergeCell ref="RHG4:RHH4"/>
    <mergeCell ref="RHI4:RHJ4"/>
    <mergeCell ref="RHK4:RHL4"/>
    <mergeCell ref="RGO4:RGP4"/>
    <mergeCell ref="RGQ4:RGR4"/>
    <mergeCell ref="RGS4:RGT4"/>
    <mergeCell ref="RGU4:RGV4"/>
    <mergeCell ref="RGW4:RGX4"/>
    <mergeCell ref="RGY4:RGZ4"/>
    <mergeCell ref="RGC4:RGD4"/>
    <mergeCell ref="RGE4:RGF4"/>
    <mergeCell ref="RGG4:RGH4"/>
    <mergeCell ref="RGI4:RGJ4"/>
    <mergeCell ref="RGK4:RGL4"/>
    <mergeCell ref="RGM4:RGN4"/>
    <mergeCell ref="RFQ4:RFR4"/>
    <mergeCell ref="RFS4:RFT4"/>
    <mergeCell ref="RFU4:RFV4"/>
    <mergeCell ref="RFW4:RFX4"/>
    <mergeCell ref="RFY4:RFZ4"/>
    <mergeCell ref="RGA4:RGB4"/>
    <mergeCell ref="RFE4:RFF4"/>
    <mergeCell ref="RFG4:RFH4"/>
    <mergeCell ref="RFI4:RFJ4"/>
    <mergeCell ref="RFK4:RFL4"/>
    <mergeCell ref="RFM4:RFN4"/>
    <mergeCell ref="RFO4:RFP4"/>
    <mergeCell ref="RKG4:RKH4"/>
    <mergeCell ref="RKI4:RKJ4"/>
    <mergeCell ref="RKK4:RKL4"/>
    <mergeCell ref="RKM4:RKN4"/>
    <mergeCell ref="RKO4:RKP4"/>
    <mergeCell ref="RKQ4:RKR4"/>
    <mergeCell ref="RJU4:RJV4"/>
    <mergeCell ref="RJW4:RJX4"/>
    <mergeCell ref="RJY4:RJZ4"/>
    <mergeCell ref="RKA4:RKB4"/>
    <mergeCell ref="RKC4:RKD4"/>
    <mergeCell ref="RKE4:RKF4"/>
    <mergeCell ref="RJI4:RJJ4"/>
    <mergeCell ref="RJK4:RJL4"/>
    <mergeCell ref="RJM4:RJN4"/>
    <mergeCell ref="RJO4:RJP4"/>
    <mergeCell ref="RJQ4:RJR4"/>
    <mergeCell ref="RJS4:RJT4"/>
    <mergeCell ref="RIW4:RIX4"/>
    <mergeCell ref="RIY4:RIZ4"/>
    <mergeCell ref="RJA4:RJB4"/>
    <mergeCell ref="RJC4:RJD4"/>
    <mergeCell ref="RJE4:RJF4"/>
    <mergeCell ref="RJG4:RJH4"/>
    <mergeCell ref="RIK4:RIL4"/>
    <mergeCell ref="RIM4:RIN4"/>
    <mergeCell ref="RIO4:RIP4"/>
    <mergeCell ref="RIQ4:RIR4"/>
    <mergeCell ref="RIS4:RIT4"/>
    <mergeCell ref="RIU4:RIV4"/>
    <mergeCell ref="RHY4:RHZ4"/>
    <mergeCell ref="RIA4:RIB4"/>
    <mergeCell ref="RIC4:RID4"/>
    <mergeCell ref="RIE4:RIF4"/>
    <mergeCell ref="RIG4:RIH4"/>
    <mergeCell ref="RII4:RIJ4"/>
    <mergeCell ref="RNA4:RNB4"/>
    <mergeCell ref="RNC4:RND4"/>
    <mergeCell ref="RNE4:RNF4"/>
    <mergeCell ref="RNG4:RNH4"/>
    <mergeCell ref="RNI4:RNJ4"/>
    <mergeCell ref="RNK4:RNL4"/>
    <mergeCell ref="RMO4:RMP4"/>
    <mergeCell ref="RMQ4:RMR4"/>
    <mergeCell ref="RMS4:RMT4"/>
    <mergeCell ref="RMU4:RMV4"/>
    <mergeCell ref="RMW4:RMX4"/>
    <mergeCell ref="RMY4:RMZ4"/>
    <mergeCell ref="RMC4:RMD4"/>
    <mergeCell ref="RME4:RMF4"/>
    <mergeCell ref="RMG4:RMH4"/>
    <mergeCell ref="RMI4:RMJ4"/>
    <mergeCell ref="RMK4:RML4"/>
    <mergeCell ref="RMM4:RMN4"/>
    <mergeCell ref="RLQ4:RLR4"/>
    <mergeCell ref="RLS4:RLT4"/>
    <mergeCell ref="RLU4:RLV4"/>
    <mergeCell ref="RLW4:RLX4"/>
    <mergeCell ref="RLY4:RLZ4"/>
    <mergeCell ref="RMA4:RMB4"/>
    <mergeCell ref="RLE4:RLF4"/>
    <mergeCell ref="RLG4:RLH4"/>
    <mergeCell ref="RLI4:RLJ4"/>
    <mergeCell ref="RLK4:RLL4"/>
    <mergeCell ref="RLM4:RLN4"/>
    <mergeCell ref="RLO4:RLP4"/>
    <mergeCell ref="RKS4:RKT4"/>
    <mergeCell ref="RKU4:RKV4"/>
    <mergeCell ref="RKW4:RKX4"/>
    <mergeCell ref="RKY4:RKZ4"/>
    <mergeCell ref="RLA4:RLB4"/>
    <mergeCell ref="RLC4:RLD4"/>
    <mergeCell ref="RPU4:RPV4"/>
    <mergeCell ref="RPW4:RPX4"/>
    <mergeCell ref="RPY4:RPZ4"/>
    <mergeCell ref="RQA4:RQB4"/>
    <mergeCell ref="RQC4:RQD4"/>
    <mergeCell ref="RQE4:RQF4"/>
    <mergeCell ref="RPI4:RPJ4"/>
    <mergeCell ref="RPK4:RPL4"/>
    <mergeCell ref="RPM4:RPN4"/>
    <mergeCell ref="RPO4:RPP4"/>
    <mergeCell ref="RPQ4:RPR4"/>
    <mergeCell ref="RPS4:RPT4"/>
    <mergeCell ref="ROW4:ROX4"/>
    <mergeCell ref="ROY4:ROZ4"/>
    <mergeCell ref="RPA4:RPB4"/>
    <mergeCell ref="RPC4:RPD4"/>
    <mergeCell ref="RPE4:RPF4"/>
    <mergeCell ref="RPG4:RPH4"/>
    <mergeCell ref="ROK4:ROL4"/>
    <mergeCell ref="ROM4:RON4"/>
    <mergeCell ref="ROO4:ROP4"/>
    <mergeCell ref="ROQ4:ROR4"/>
    <mergeCell ref="ROS4:ROT4"/>
    <mergeCell ref="ROU4:ROV4"/>
    <mergeCell ref="RNY4:RNZ4"/>
    <mergeCell ref="ROA4:ROB4"/>
    <mergeCell ref="ROC4:ROD4"/>
    <mergeCell ref="ROE4:ROF4"/>
    <mergeCell ref="ROG4:ROH4"/>
    <mergeCell ref="ROI4:ROJ4"/>
    <mergeCell ref="RNM4:RNN4"/>
    <mergeCell ref="RNO4:RNP4"/>
    <mergeCell ref="RNQ4:RNR4"/>
    <mergeCell ref="RNS4:RNT4"/>
    <mergeCell ref="RNU4:RNV4"/>
    <mergeCell ref="RNW4:RNX4"/>
    <mergeCell ref="RSO4:RSP4"/>
    <mergeCell ref="RSQ4:RSR4"/>
    <mergeCell ref="RSS4:RST4"/>
    <mergeCell ref="RSU4:RSV4"/>
    <mergeCell ref="RSW4:RSX4"/>
    <mergeCell ref="RSY4:RSZ4"/>
    <mergeCell ref="RSC4:RSD4"/>
    <mergeCell ref="RSE4:RSF4"/>
    <mergeCell ref="RSG4:RSH4"/>
    <mergeCell ref="RSI4:RSJ4"/>
    <mergeCell ref="RSK4:RSL4"/>
    <mergeCell ref="RSM4:RSN4"/>
    <mergeCell ref="RRQ4:RRR4"/>
    <mergeCell ref="RRS4:RRT4"/>
    <mergeCell ref="RRU4:RRV4"/>
    <mergeCell ref="RRW4:RRX4"/>
    <mergeCell ref="RRY4:RRZ4"/>
    <mergeCell ref="RSA4:RSB4"/>
    <mergeCell ref="RRE4:RRF4"/>
    <mergeCell ref="RRG4:RRH4"/>
    <mergeCell ref="RRI4:RRJ4"/>
    <mergeCell ref="RRK4:RRL4"/>
    <mergeCell ref="RRM4:RRN4"/>
    <mergeCell ref="RRO4:RRP4"/>
    <mergeCell ref="RQS4:RQT4"/>
    <mergeCell ref="RQU4:RQV4"/>
    <mergeCell ref="RQW4:RQX4"/>
    <mergeCell ref="RQY4:RQZ4"/>
    <mergeCell ref="RRA4:RRB4"/>
    <mergeCell ref="RRC4:RRD4"/>
    <mergeCell ref="RQG4:RQH4"/>
    <mergeCell ref="RQI4:RQJ4"/>
    <mergeCell ref="RQK4:RQL4"/>
    <mergeCell ref="RQM4:RQN4"/>
    <mergeCell ref="RQO4:RQP4"/>
    <mergeCell ref="RQQ4:RQR4"/>
    <mergeCell ref="RVI4:RVJ4"/>
    <mergeCell ref="RVK4:RVL4"/>
    <mergeCell ref="RVM4:RVN4"/>
    <mergeCell ref="RVO4:RVP4"/>
    <mergeCell ref="RVQ4:RVR4"/>
    <mergeCell ref="RVS4:RVT4"/>
    <mergeCell ref="RUW4:RUX4"/>
    <mergeCell ref="RUY4:RUZ4"/>
    <mergeCell ref="RVA4:RVB4"/>
    <mergeCell ref="RVC4:RVD4"/>
    <mergeCell ref="RVE4:RVF4"/>
    <mergeCell ref="RVG4:RVH4"/>
    <mergeCell ref="RUK4:RUL4"/>
    <mergeCell ref="RUM4:RUN4"/>
    <mergeCell ref="RUO4:RUP4"/>
    <mergeCell ref="RUQ4:RUR4"/>
    <mergeCell ref="RUS4:RUT4"/>
    <mergeCell ref="RUU4:RUV4"/>
    <mergeCell ref="RTY4:RTZ4"/>
    <mergeCell ref="RUA4:RUB4"/>
    <mergeCell ref="RUC4:RUD4"/>
    <mergeCell ref="RUE4:RUF4"/>
    <mergeCell ref="RUG4:RUH4"/>
    <mergeCell ref="RUI4:RUJ4"/>
    <mergeCell ref="RTM4:RTN4"/>
    <mergeCell ref="RTO4:RTP4"/>
    <mergeCell ref="RTQ4:RTR4"/>
    <mergeCell ref="RTS4:RTT4"/>
    <mergeCell ref="RTU4:RTV4"/>
    <mergeCell ref="RTW4:RTX4"/>
    <mergeCell ref="RTA4:RTB4"/>
    <mergeCell ref="RTC4:RTD4"/>
    <mergeCell ref="RTE4:RTF4"/>
    <mergeCell ref="RTG4:RTH4"/>
    <mergeCell ref="RTI4:RTJ4"/>
    <mergeCell ref="RTK4:RTL4"/>
    <mergeCell ref="RYC4:RYD4"/>
    <mergeCell ref="RYE4:RYF4"/>
    <mergeCell ref="RYG4:RYH4"/>
    <mergeCell ref="RYI4:RYJ4"/>
    <mergeCell ref="RYK4:RYL4"/>
    <mergeCell ref="RYM4:RYN4"/>
    <mergeCell ref="RXQ4:RXR4"/>
    <mergeCell ref="RXS4:RXT4"/>
    <mergeCell ref="RXU4:RXV4"/>
    <mergeCell ref="RXW4:RXX4"/>
    <mergeCell ref="RXY4:RXZ4"/>
    <mergeCell ref="RYA4:RYB4"/>
    <mergeCell ref="RXE4:RXF4"/>
    <mergeCell ref="RXG4:RXH4"/>
    <mergeCell ref="RXI4:RXJ4"/>
    <mergeCell ref="RXK4:RXL4"/>
    <mergeCell ref="RXM4:RXN4"/>
    <mergeCell ref="RXO4:RXP4"/>
    <mergeCell ref="RWS4:RWT4"/>
    <mergeCell ref="RWU4:RWV4"/>
    <mergeCell ref="RWW4:RWX4"/>
    <mergeCell ref="RWY4:RWZ4"/>
    <mergeCell ref="RXA4:RXB4"/>
    <mergeCell ref="RXC4:RXD4"/>
    <mergeCell ref="RWG4:RWH4"/>
    <mergeCell ref="RWI4:RWJ4"/>
    <mergeCell ref="RWK4:RWL4"/>
    <mergeCell ref="RWM4:RWN4"/>
    <mergeCell ref="RWO4:RWP4"/>
    <mergeCell ref="RWQ4:RWR4"/>
    <mergeCell ref="RVU4:RVV4"/>
    <mergeCell ref="RVW4:RVX4"/>
    <mergeCell ref="RVY4:RVZ4"/>
    <mergeCell ref="RWA4:RWB4"/>
    <mergeCell ref="RWC4:RWD4"/>
    <mergeCell ref="RWE4:RWF4"/>
    <mergeCell ref="SAW4:SAX4"/>
    <mergeCell ref="SAY4:SAZ4"/>
    <mergeCell ref="SBA4:SBB4"/>
    <mergeCell ref="SBC4:SBD4"/>
    <mergeCell ref="SBE4:SBF4"/>
    <mergeCell ref="SBG4:SBH4"/>
    <mergeCell ref="SAK4:SAL4"/>
    <mergeCell ref="SAM4:SAN4"/>
    <mergeCell ref="SAO4:SAP4"/>
    <mergeCell ref="SAQ4:SAR4"/>
    <mergeCell ref="SAS4:SAT4"/>
    <mergeCell ref="SAU4:SAV4"/>
    <mergeCell ref="RZY4:RZZ4"/>
    <mergeCell ref="SAA4:SAB4"/>
    <mergeCell ref="SAC4:SAD4"/>
    <mergeCell ref="SAE4:SAF4"/>
    <mergeCell ref="SAG4:SAH4"/>
    <mergeCell ref="SAI4:SAJ4"/>
    <mergeCell ref="RZM4:RZN4"/>
    <mergeCell ref="RZO4:RZP4"/>
    <mergeCell ref="RZQ4:RZR4"/>
    <mergeCell ref="RZS4:RZT4"/>
    <mergeCell ref="RZU4:RZV4"/>
    <mergeCell ref="RZW4:RZX4"/>
    <mergeCell ref="RZA4:RZB4"/>
    <mergeCell ref="RZC4:RZD4"/>
    <mergeCell ref="RZE4:RZF4"/>
    <mergeCell ref="RZG4:RZH4"/>
    <mergeCell ref="RZI4:RZJ4"/>
    <mergeCell ref="RZK4:RZL4"/>
    <mergeCell ref="RYO4:RYP4"/>
    <mergeCell ref="RYQ4:RYR4"/>
    <mergeCell ref="RYS4:RYT4"/>
    <mergeCell ref="RYU4:RYV4"/>
    <mergeCell ref="RYW4:RYX4"/>
    <mergeCell ref="RYY4:RYZ4"/>
    <mergeCell ref="SDQ4:SDR4"/>
    <mergeCell ref="SDS4:SDT4"/>
    <mergeCell ref="SDU4:SDV4"/>
    <mergeCell ref="SDW4:SDX4"/>
    <mergeCell ref="SDY4:SDZ4"/>
    <mergeCell ref="SEA4:SEB4"/>
    <mergeCell ref="SDE4:SDF4"/>
    <mergeCell ref="SDG4:SDH4"/>
    <mergeCell ref="SDI4:SDJ4"/>
    <mergeCell ref="SDK4:SDL4"/>
    <mergeCell ref="SDM4:SDN4"/>
    <mergeCell ref="SDO4:SDP4"/>
    <mergeCell ref="SCS4:SCT4"/>
    <mergeCell ref="SCU4:SCV4"/>
    <mergeCell ref="SCW4:SCX4"/>
    <mergeCell ref="SCY4:SCZ4"/>
    <mergeCell ref="SDA4:SDB4"/>
    <mergeCell ref="SDC4:SDD4"/>
    <mergeCell ref="SCG4:SCH4"/>
    <mergeCell ref="SCI4:SCJ4"/>
    <mergeCell ref="SCK4:SCL4"/>
    <mergeCell ref="SCM4:SCN4"/>
    <mergeCell ref="SCO4:SCP4"/>
    <mergeCell ref="SCQ4:SCR4"/>
    <mergeCell ref="SBU4:SBV4"/>
    <mergeCell ref="SBW4:SBX4"/>
    <mergeCell ref="SBY4:SBZ4"/>
    <mergeCell ref="SCA4:SCB4"/>
    <mergeCell ref="SCC4:SCD4"/>
    <mergeCell ref="SCE4:SCF4"/>
    <mergeCell ref="SBI4:SBJ4"/>
    <mergeCell ref="SBK4:SBL4"/>
    <mergeCell ref="SBM4:SBN4"/>
    <mergeCell ref="SBO4:SBP4"/>
    <mergeCell ref="SBQ4:SBR4"/>
    <mergeCell ref="SBS4:SBT4"/>
    <mergeCell ref="SGK4:SGL4"/>
    <mergeCell ref="SGM4:SGN4"/>
    <mergeCell ref="SGO4:SGP4"/>
    <mergeCell ref="SGQ4:SGR4"/>
    <mergeCell ref="SGS4:SGT4"/>
    <mergeCell ref="SGU4:SGV4"/>
    <mergeCell ref="SFY4:SFZ4"/>
    <mergeCell ref="SGA4:SGB4"/>
    <mergeCell ref="SGC4:SGD4"/>
    <mergeCell ref="SGE4:SGF4"/>
    <mergeCell ref="SGG4:SGH4"/>
    <mergeCell ref="SGI4:SGJ4"/>
    <mergeCell ref="SFM4:SFN4"/>
    <mergeCell ref="SFO4:SFP4"/>
    <mergeCell ref="SFQ4:SFR4"/>
    <mergeCell ref="SFS4:SFT4"/>
    <mergeCell ref="SFU4:SFV4"/>
    <mergeCell ref="SFW4:SFX4"/>
    <mergeCell ref="SFA4:SFB4"/>
    <mergeCell ref="SFC4:SFD4"/>
    <mergeCell ref="SFE4:SFF4"/>
    <mergeCell ref="SFG4:SFH4"/>
    <mergeCell ref="SFI4:SFJ4"/>
    <mergeCell ref="SFK4:SFL4"/>
    <mergeCell ref="SEO4:SEP4"/>
    <mergeCell ref="SEQ4:SER4"/>
    <mergeCell ref="SES4:SET4"/>
    <mergeCell ref="SEU4:SEV4"/>
    <mergeCell ref="SEW4:SEX4"/>
    <mergeCell ref="SEY4:SEZ4"/>
    <mergeCell ref="SEC4:SED4"/>
    <mergeCell ref="SEE4:SEF4"/>
    <mergeCell ref="SEG4:SEH4"/>
    <mergeCell ref="SEI4:SEJ4"/>
    <mergeCell ref="SEK4:SEL4"/>
    <mergeCell ref="SEM4:SEN4"/>
    <mergeCell ref="SJE4:SJF4"/>
    <mergeCell ref="SJG4:SJH4"/>
    <mergeCell ref="SJI4:SJJ4"/>
    <mergeCell ref="SJK4:SJL4"/>
    <mergeCell ref="SJM4:SJN4"/>
    <mergeCell ref="SJO4:SJP4"/>
    <mergeCell ref="SIS4:SIT4"/>
    <mergeCell ref="SIU4:SIV4"/>
    <mergeCell ref="SIW4:SIX4"/>
    <mergeCell ref="SIY4:SIZ4"/>
    <mergeCell ref="SJA4:SJB4"/>
    <mergeCell ref="SJC4:SJD4"/>
    <mergeCell ref="SIG4:SIH4"/>
    <mergeCell ref="SII4:SIJ4"/>
    <mergeCell ref="SIK4:SIL4"/>
    <mergeCell ref="SIM4:SIN4"/>
    <mergeCell ref="SIO4:SIP4"/>
    <mergeCell ref="SIQ4:SIR4"/>
    <mergeCell ref="SHU4:SHV4"/>
    <mergeCell ref="SHW4:SHX4"/>
    <mergeCell ref="SHY4:SHZ4"/>
    <mergeCell ref="SIA4:SIB4"/>
    <mergeCell ref="SIC4:SID4"/>
    <mergeCell ref="SIE4:SIF4"/>
    <mergeCell ref="SHI4:SHJ4"/>
    <mergeCell ref="SHK4:SHL4"/>
    <mergeCell ref="SHM4:SHN4"/>
    <mergeCell ref="SHO4:SHP4"/>
    <mergeCell ref="SHQ4:SHR4"/>
    <mergeCell ref="SHS4:SHT4"/>
    <mergeCell ref="SGW4:SGX4"/>
    <mergeCell ref="SGY4:SGZ4"/>
    <mergeCell ref="SHA4:SHB4"/>
    <mergeCell ref="SHC4:SHD4"/>
    <mergeCell ref="SHE4:SHF4"/>
    <mergeCell ref="SHG4:SHH4"/>
    <mergeCell ref="SLY4:SLZ4"/>
    <mergeCell ref="SMA4:SMB4"/>
    <mergeCell ref="SMC4:SMD4"/>
    <mergeCell ref="SME4:SMF4"/>
    <mergeCell ref="SMG4:SMH4"/>
    <mergeCell ref="SMI4:SMJ4"/>
    <mergeCell ref="SLM4:SLN4"/>
    <mergeCell ref="SLO4:SLP4"/>
    <mergeCell ref="SLQ4:SLR4"/>
    <mergeCell ref="SLS4:SLT4"/>
    <mergeCell ref="SLU4:SLV4"/>
    <mergeCell ref="SLW4:SLX4"/>
    <mergeCell ref="SLA4:SLB4"/>
    <mergeCell ref="SLC4:SLD4"/>
    <mergeCell ref="SLE4:SLF4"/>
    <mergeCell ref="SLG4:SLH4"/>
    <mergeCell ref="SLI4:SLJ4"/>
    <mergeCell ref="SLK4:SLL4"/>
    <mergeCell ref="SKO4:SKP4"/>
    <mergeCell ref="SKQ4:SKR4"/>
    <mergeCell ref="SKS4:SKT4"/>
    <mergeCell ref="SKU4:SKV4"/>
    <mergeCell ref="SKW4:SKX4"/>
    <mergeCell ref="SKY4:SKZ4"/>
    <mergeCell ref="SKC4:SKD4"/>
    <mergeCell ref="SKE4:SKF4"/>
    <mergeCell ref="SKG4:SKH4"/>
    <mergeCell ref="SKI4:SKJ4"/>
    <mergeCell ref="SKK4:SKL4"/>
    <mergeCell ref="SKM4:SKN4"/>
    <mergeCell ref="SJQ4:SJR4"/>
    <mergeCell ref="SJS4:SJT4"/>
    <mergeCell ref="SJU4:SJV4"/>
    <mergeCell ref="SJW4:SJX4"/>
    <mergeCell ref="SJY4:SJZ4"/>
    <mergeCell ref="SKA4:SKB4"/>
    <mergeCell ref="SOS4:SOT4"/>
    <mergeCell ref="SOU4:SOV4"/>
    <mergeCell ref="SOW4:SOX4"/>
    <mergeCell ref="SOY4:SOZ4"/>
    <mergeCell ref="SPA4:SPB4"/>
    <mergeCell ref="SPC4:SPD4"/>
    <mergeCell ref="SOG4:SOH4"/>
    <mergeCell ref="SOI4:SOJ4"/>
    <mergeCell ref="SOK4:SOL4"/>
    <mergeCell ref="SOM4:SON4"/>
    <mergeCell ref="SOO4:SOP4"/>
    <mergeCell ref="SOQ4:SOR4"/>
    <mergeCell ref="SNU4:SNV4"/>
    <mergeCell ref="SNW4:SNX4"/>
    <mergeCell ref="SNY4:SNZ4"/>
    <mergeCell ref="SOA4:SOB4"/>
    <mergeCell ref="SOC4:SOD4"/>
    <mergeCell ref="SOE4:SOF4"/>
    <mergeCell ref="SNI4:SNJ4"/>
    <mergeCell ref="SNK4:SNL4"/>
    <mergeCell ref="SNM4:SNN4"/>
    <mergeCell ref="SNO4:SNP4"/>
    <mergeCell ref="SNQ4:SNR4"/>
    <mergeCell ref="SNS4:SNT4"/>
    <mergeCell ref="SMW4:SMX4"/>
    <mergeCell ref="SMY4:SMZ4"/>
    <mergeCell ref="SNA4:SNB4"/>
    <mergeCell ref="SNC4:SND4"/>
    <mergeCell ref="SNE4:SNF4"/>
    <mergeCell ref="SNG4:SNH4"/>
    <mergeCell ref="SMK4:SML4"/>
    <mergeCell ref="SMM4:SMN4"/>
    <mergeCell ref="SMO4:SMP4"/>
    <mergeCell ref="SMQ4:SMR4"/>
    <mergeCell ref="SMS4:SMT4"/>
    <mergeCell ref="SMU4:SMV4"/>
    <mergeCell ref="SRM4:SRN4"/>
    <mergeCell ref="SRO4:SRP4"/>
    <mergeCell ref="SRQ4:SRR4"/>
    <mergeCell ref="SRS4:SRT4"/>
    <mergeCell ref="SRU4:SRV4"/>
    <mergeCell ref="SRW4:SRX4"/>
    <mergeCell ref="SRA4:SRB4"/>
    <mergeCell ref="SRC4:SRD4"/>
    <mergeCell ref="SRE4:SRF4"/>
    <mergeCell ref="SRG4:SRH4"/>
    <mergeCell ref="SRI4:SRJ4"/>
    <mergeCell ref="SRK4:SRL4"/>
    <mergeCell ref="SQO4:SQP4"/>
    <mergeCell ref="SQQ4:SQR4"/>
    <mergeCell ref="SQS4:SQT4"/>
    <mergeCell ref="SQU4:SQV4"/>
    <mergeCell ref="SQW4:SQX4"/>
    <mergeCell ref="SQY4:SQZ4"/>
    <mergeCell ref="SQC4:SQD4"/>
    <mergeCell ref="SQE4:SQF4"/>
    <mergeCell ref="SQG4:SQH4"/>
    <mergeCell ref="SQI4:SQJ4"/>
    <mergeCell ref="SQK4:SQL4"/>
    <mergeCell ref="SQM4:SQN4"/>
    <mergeCell ref="SPQ4:SPR4"/>
    <mergeCell ref="SPS4:SPT4"/>
    <mergeCell ref="SPU4:SPV4"/>
    <mergeCell ref="SPW4:SPX4"/>
    <mergeCell ref="SPY4:SPZ4"/>
    <mergeCell ref="SQA4:SQB4"/>
    <mergeCell ref="SPE4:SPF4"/>
    <mergeCell ref="SPG4:SPH4"/>
    <mergeCell ref="SPI4:SPJ4"/>
    <mergeCell ref="SPK4:SPL4"/>
    <mergeCell ref="SPM4:SPN4"/>
    <mergeCell ref="SPO4:SPP4"/>
    <mergeCell ref="SUG4:SUH4"/>
    <mergeCell ref="SUI4:SUJ4"/>
    <mergeCell ref="SUK4:SUL4"/>
    <mergeCell ref="SUM4:SUN4"/>
    <mergeCell ref="SUO4:SUP4"/>
    <mergeCell ref="SUQ4:SUR4"/>
    <mergeCell ref="STU4:STV4"/>
    <mergeCell ref="STW4:STX4"/>
    <mergeCell ref="STY4:STZ4"/>
    <mergeCell ref="SUA4:SUB4"/>
    <mergeCell ref="SUC4:SUD4"/>
    <mergeCell ref="SUE4:SUF4"/>
    <mergeCell ref="STI4:STJ4"/>
    <mergeCell ref="STK4:STL4"/>
    <mergeCell ref="STM4:STN4"/>
    <mergeCell ref="STO4:STP4"/>
    <mergeCell ref="STQ4:STR4"/>
    <mergeCell ref="STS4:STT4"/>
    <mergeCell ref="SSW4:SSX4"/>
    <mergeCell ref="SSY4:SSZ4"/>
    <mergeCell ref="STA4:STB4"/>
    <mergeCell ref="STC4:STD4"/>
    <mergeCell ref="STE4:STF4"/>
    <mergeCell ref="STG4:STH4"/>
    <mergeCell ref="SSK4:SSL4"/>
    <mergeCell ref="SSM4:SSN4"/>
    <mergeCell ref="SSO4:SSP4"/>
    <mergeCell ref="SSQ4:SSR4"/>
    <mergeCell ref="SSS4:SST4"/>
    <mergeCell ref="SSU4:SSV4"/>
    <mergeCell ref="SRY4:SRZ4"/>
    <mergeCell ref="SSA4:SSB4"/>
    <mergeCell ref="SSC4:SSD4"/>
    <mergeCell ref="SSE4:SSF4"/>
    <mergeCell ref="SSG4:SSH4"/>
    <mergeCell ref="SSI4:SSJ4"/>
    <mergeCell ref="SXA4:SXB4"/>
    <mergeCell ref="SXC4:SXD4"/>
    <mergeCell ref="SXE4:SXF4"/>
    <mergeCell ref="SXG4:SXH4"/>
    <mergeCell ref="SXI4:SXJ4"/>
    <mergeCell ref="SXK4:SXL4"/>
    <mergeCell ref="SWO4:SWP4"/>
    <mergeCell ref="SWQ4:SWR4"/>
    <mergeCell ref="SWS4:SWT4"/>
    <mergeCell ref="SWU4:SWV4"/>
    <mergeCell ref="SWW4:SWX4"/>
    <mergeCell ref="SWY4:SWZ4"/>
    <mergeCell ref="SWC4:SWD4"/>
    <mergeCell ref="SWE4:SWF4"/>
    <mergeCell ref="SWG4:SWH4"/>
    <mergeCell ref="SWI4:SWJ4"/>
    <mergeCell ref="SWK4:SWL4"/>
    <mergeCell ref="SWM4:SWN4"/>
    <mergeCell ref="SVQ4:SVR4"/>
    <mergeCell ref="SVS4:SVT4"/>
    <mergeCell ref="SVU4:SVV4"/>
    <mergeCell ref="SVW4:SVX4"/>
    <mergeCell ref="SVY4:SVZ4"/>
    <mergeCell ref="SWA4:SWB4"/>
    <mergeCell ref="SVE4:SVF4"/>
    <mergeCell ref="SVG4:SVH4"/>
    <mergeCell ref="SVI4:SVJ4"/>
    <mergeCell ref="SVK4:SVL4"/>
    <mergeCell ref="SVM4:SVN4"/>
    <mergeCell ref="SVO4:SVP4"/>
    <mergeCell ref="SUS4:SUT4"/>
    <mergeCell ref="SUU4:SUV4"/>
    <mergeCell ref="SUW4:SUX4"/>
    <mergeCell ref="SUY4:SUZ4"/>
    <mergeCell ref="SVA4:SVB4"/>
    <mergeCell ref="SVC4:SVD4"/>
    <mergeCell ref="SZU4:SZV4"/>
    <mergeCell ref="SZW4:SZX4"/>
    <mergeCell ref="SZY4:SZZ4"/>
    <mergeCell ref="TAA4:TAB4"/>
    <mergeCell ref="TAC4:TAD4"/>
    <mergeCell ref="TAE4:TAF4"/>
    <mergeCell ref="SZI4:SZJ4"/>
    <mergeCell ref="SZK4:SZL4"/>
    <mergeCell ref="SZM4:SZN4"/>
    <mergeCell ref="SZO4:SZP4"/>
    <mergeCell ref="SZQ4:SZR4"/>
    <mergeCell ref="SZS4:SZT4"/>
    <mergeCell ref="SYW4:SYX4"/>
    <mergeCell ref="SYY4:SYZ4"/>
    <mergeCell ref="SZA4:SZB4"/>
    <mergeCell ref="SZC4:SZD4"/>
    <mergeCell ref="SZE4:SZF4"/>
    <mergeCell ref="SZG4:SZH4"/>
    <mergeCell ref="SYK4:SYL4"/>
    <mergeCell ref="SYM4:SYN4"/>
    <mergeCell ref="SYO4:SYP4"/>
    <mergeCell ref="SYQ4:SYR4"/>
    <mergeCell ref="SYS4:SYT4"/>
    <mergeCell ref="SYU4:SYV4"/>
    <mergeCell ref="SXY4:SXZ4"/>
    <mergeCell ref="SYA4:SYB4"/>
    <mergeCell ref="SYC4:SYD4"/>
    <mergeCell ref="SYE4:SYF4"/>
    <mergeCell ref="SYG4:SYH4"/>
    <mergeCell ref="SYI4:SYJ4"/>
    <mergeCell ref="SXM4:SXN4"/>
    <mergeCell ref="SXO4:SXP4"/>
    <mergeCell ref="SXQ4:SXR4"/>
    <mergeCell ref="SXS4:SXT4"/>
    <mergeCell ref="SXU4:SXV4"/>
    <mergeCell ref="SXW4:SXX4"/>
    <mergeCell ref="TCO4:TCP4"/>
    <mergeCell ref="TCQ4:TCR4"/>
    <mergeCell ref="TCS4:TCT4"/>
    <mergeCell ref="TCU4:TCV4"/>
    <mergeCell ref="TCW4:TCX4"/>
    <mergeCell ref="TCY4:TCZ4"/>
    <mergeCell ref="TCC4:TCD4"/>
    <mergeCell ref="TCE4:TCF4"/>
    <mergeCell ref="TCG4:TCH4"/>
    <mergeCell ref="TCI4:TCJ4"/>
    <mergeCell ref="TCK4:TCL4"/>
    <mergeCell ref="TCM4:TCN4"/>
    <mergeCell ref="TBQ4:TBR4"/>
    <mergeCell ref="TBS4:TBT4"/>
    <mergeCell ref="TBU4:TBV4"/>
    <mergeCell ref="TBW4:TBX4"/>
    <mergeCell ref="TBY4:TBZ4"/>
    <mergeCell ref="TCA4:TCB4"/>
    <mergeCell ref="TBE4:TBF4"/>
    <mergeCell ref="TBG4:TBH4"/>
    <mergeCell ref="TBI4:TBJ4"/>
    <mergeCell ref="TBK4:TBL4"/>
    <mergeCell ref="TBM4:TBN4"/>
    <mergeCell ref="TBO4:TBP4"/>
    <mergeCell ref="TAS4:TAT4"/>
    <mergeCell ref="TAU4:TAV4"/>
    <mergeCell ref="TAW4:TAX4"/>
    <mergeCell ref="TAY4:TAZ4"/>
    <mergeCell ref="TBA4:TBB4"/>
    <mergeCell ref="TBC4:TBD4"/>
    <mergeCell ref="TAG4:TAH4"/>
    <mergeCell ref="TAI4:TAJ4"/>
    <mergeCell ref="TAK4:TAL4"/>
    <mergeCell ref="TAM4:TAN4"/>
    <mergeCell ref="TAO4:TAP4"/>
    <mergeCell ref="TAQ4:TAR4"/>
    <mergeCell ref="TFI4:TFJ4"/>
    <mergeCell ref="TFK4:TFL4"/>
    <mergeCell ref="TFM4:TFN4"/>
    <mergeCell ref="TFO4:TFP4"/>
    <mergeCell ref="TFQ4:TFR4"/>
    <mergeCell ref="TFS4:TFT4"/>
    <mergeCell ref="TEW4:TEX4"/>
    <mergeCell ref="TEY4:TEZ4"/>
    <mergeCell ref="TFA4:TFB4"/>
    <mergeCell ref="TFC4:TFD4"/>
    <mergeCell ref="TFE4:TFF4"/>
    <mergeCell ref="TFG4:TFH4"/>
    <mergeCell ref="TEK4:TEL4"/>
    <mergeCell ref="TEM4:TEN4"/>
    <mergeCell ref="TEO4:TEP4"/>
    <mergeCell ref="TEQ4:TER4"/>
    <mergeCell ref="TES4:TET4"/>
    <mergeCell ref="TEU4:TEV4"/>
    <mergeCell ref="TDY4:TDZ4"/>
    <mergeCell ref="TEA4:TEB4"/>
    <mergeCell ref="TEC4:TED4"/>
    <mergeCell ref="TEE4:TEF4"/>
    <mergeCell ref="TEG4:TEH4"/>
    <mergeCell ref="TEI4:TEJ4"/>
    <mergeCell ref="TDM4:TDN4"/>
    <mergeCell ref="TDO4:TDP4"/>
    <mergeCell ref="TDQ4:TDR4"/>
    <mergeCell ref="TDS4:TDT4"/>
    <mergeCell ref="TDU4:TDV4"/>
    <mergeCell ref="TDW4:TDX4"/>
    <mergeCell ref="TDA4:TDB4"/>
    <mergeCell ref="TDC4:TDD4"/>
    <mergeCell ref="TDE4:TDF4"/>
    <mergeCell ref="TDG4:TDH4"/>
    <mergeCell ref="TDI4:TDJ4"/>
    <mergeCell ref="TDK4:TDL4"/>
    <mergeCell ref="TIC4:TID4"/>
    <mergeCell ref="TIE4:TIF4"/>
    <mergeCell ref="TIG4:TIH4"/>
    <mergeCell ref="TII4:TIJ4"/>
    <mergeCell ref="TIK4:TIL4"/>
    <mergeCell ref="TIM4:TIN4"/>
    <mergeCell ref="THQ4:THR4"/>
    <mergeCell ref="THS4:THT4"/>
    <mergeCell ref="THU4:THV4"/>
    <mergeCell ref="THW4:THX4"/>
    <mergeCell ref="THY4:THZ4"/>
    <mergeCell ref="TIA4:TIB4"/>
    <mergeCell ref="THE4:THF4"/>
    <mergeCell ref="THG4:THH4"/>
    <mergeCell ref="THI4:THJ4"/>
    <mergeCell ref="THK4:THL4"/>
    <mergeCell ref="THM4:THN4"/>
    <mergeCell ref="THO4:THP4"/>
    <mergeCell ref="TGS4:TGT4"/>
    <mergeCell ref="TGU4:TGV4"/>
    <mergeCell ref="TGW4:TGX4"/>
    <mergeCell ref="TGY4:TGZ4"/>
    <mergeCell ref="THA4:THB4"/>
    <mergeCell ref="THC4:THD4"/>
    <mergeCell ref="TGG4:TGH4"/>
    <mergeCell ref="TGI4:TGJ4"/>
    <mergeCell ref="TGK4:TGL4"/>
    <mergeCell ref="TGM4:TGN4"/>
    <mergeCell ref="TGO4:TGP4"/>
    <mergeCell ref="TGQ4:TGR4"/>
    <mergeCell ref="TFU4:TFV4"/>
    <mergeCell ref="TFW4:TFX4"/>
    <mergeCell ref="TFY4:TFZ4"/>
    <mergeCell ref="TGA4:TGB4"/>
    <mergeCell ref="TGC4:TGD4"/>
    <mergeCell ref="TGE4:TGF4"/>
    <mergeCell ref="TKW4:TKX4"/>
    <mergeCell ref="TKY4:TKZ4"/>
    <mergeCell ref="TLA4:TLB4"/>
    <mergeCell ref="TLC4:TLD4"/>
    <mergeCell ref="TLE4:TLF4"/>
    <mergeCell ref="TLG4:TLH4"/>
    <mergeCell ref="TKK4:TKL4"/>
    <mergeCell ref="TKM4:TKN4"/>
    <mergeCell ref="TKO4:TKP4"/>
    <mergeCell ref="TKQ4:TKR4"/>
    <mergeCell ref="TKS4:TKT4"/>
    <mergeCell ref="TKU4:TKV4"/>
    <mergeCell ref="TJY4:TJZ4"/>
    <mergeCell ref="TKA4:TKB4"/>
    <mergeCell ref="TKC4:TKD4"/>
    <mergeCell ref="TKE4:TKF4"/>
    <mergeCell ref="TKG4:TKH4"/>
    <mergeCell ref="TKI4:TKJ4"/>
    <mergeCell ref="TJM4:TJN4"/>
    <mergeCell ref="TJO4:TJP4"/>
    <mergeCell ref="TJQ4:TJR4"/>
    <mergeCell ref="TJS4:TJT4"/>
    <mergeCell ref="TJU4:TJV4"/>
    <mergeCell ref="TJW4:TJX4"/>
    <mergeCell ref="TJA4:TJB4"/>
    <mergeCell ref="TJC4:TJD4"/>
    <mergeCell ref="TJE4:TJF4"/>
    <mergeCell ref="TJG4:TJH4"/>
    <mergeCell ref="TJI4:TJJ4"/>
    <mergeCell ref="TJK4:TJL4"/>
    <mergeCell ref="TIO4:TIP4"/>
    <mergeCell ref="TIQ4:TIR4"/>
    <mergeCell ref="TIS4:TIT4"/>
    <mergeCell ref="TIU4:TIV4"/>
    <mergeCell ref="TIW4:TIX4"/>
    <mergeCell ref="TIY4:TIZ4"/>
    <mergeCell ref="TNQ4:TNR4"/>
    <mergeCell ref="TNS4:TNT4"/>
    <mergeCell ref="TNU4:TNV4"/>
    <mergeCell ref="TNW4:TNX4"/>
    <mergeCell ref="TNY4:TNZ4"/>
    <mergeCell ref="TOA4:TOB4"/>
    <mergeCell ref="TNE4:TNF4"/>
    <mergeCell ref="TNG4:TNH4"/>
    <mergeCell ref="TNI4:TNJ4"/>
    <mergeCell ref="TNK4:TNL4"/>
    <mergeCell ref="TNM4:TNN4"/>
    <mergeCell ref="TNO4:TNP4"/>
    <mergeCell ref="TMS4:TMT4"/>
    <mergeCell ref="TMU4:TMV4"/>
    <mergeCell ref="TMW4:TMX4"/>
    <mergeCell ref="TMY4:TMZ4"/>
    <mergeCell ref="TNA4:TNB4"/>
    <mergeCell ref="TNC4:TND4"/>
    <mergeCell ref="TMG4:TMH4"/>
    <mergeCell ref="TMI4:TMJ4"/>
    <mergeCell ref="TMK4:TML4"/>
    <mergeCell ref="TMM4:TMN4"/>
    <mergeCell ref="TMO4:TMP4"/>
    <mergeCell ref="TMQ4:TMR4"/>
    <mergeCell ref="TLU4:TLV4"/>
    <mergeCell ref="TLW4:TLX4"/>
    <mergeCell ref="TLY4:TLZ4"/>
    <mergeCell ref="TMA4:TMB4"/>
    <mergeCell ref="TMC4:TMD4"/>
    <mergeCell ref="TME4:TMF4"/>
    <mergeCell ref="TLI4:TLJ4"/>
    <mergeCell ref="TLK4:TLL4"/>
    <mergeCell ref="TLM4:TLN4"/>
    <mergeCell ref="TLO4:TLP4"/>
    <mergeCell ref="TLQ4:TLR4"/>
    <mergeCell ref="TLS4:TLT4"/>
    <mergeCell ref="TQK4:TQL4"/>
    <mergeCell ref="TQM4:TQN4"/>
    <mergeCell ref="TQO4:TQP4"/>
    <mergeCell ref="TQQ4:TQR4"/>
    <mergeCell ref="TQS4:TQT4"/>
    <mergeCell ref="TQU4:TQV4"/>
    <mergeCell ref="TPY4:TPZ4"/>
    <mergeCell ref="TQA4:TQB4"/>
    <mergeCell ref="TQC4:TQD4"/>
    <mergeCell ref="TQE4:TQF4"/>
    <mergeCell ref="TQG4:TQH4"/>
    <mergeCell ref="TQI4:TQJ4"/>
    <mergeCell ref="TPM4:TPN4"/>
    <mergeCell ref="TPO4:TPP4"/>
    <mergeCell ref="TPQ4:TPR4"/>
    <mergeCell ref="TPS4:TPT4"/>
    <mergeCell ref="TPU4:TPV4"/>
    <mergeCell ref="TPW4:TPX4"/>
    <mergeCell ref="TPA4:TPB4"/>
    <mergeCell ref="TPC4:TPD4"/>
    <mergeCell ref="TPE4:TPF4"/>
    <mergeCell ref="TPG4:TPH4"/>
    <mergeCell ref="TPI4:TPJ4"/>
    <mergeCell ref="TPK4:TPL4"/>
    <mergeCell ref="TOO4:TOP4"/>
    <mergeCell ref="TOQ4:TOR4"/>
    <mergeCell ref="TOS4:TOT4"/>
    <mergeCell ref="TOU4:TOV4"/>
    <mergeCell ref="TOW4:TOX4"/>
    <mergeCell ref="TOY4:TOZ4"/>
    <mergeCell ref="TOC4:TOD4"/>
    <mergeCell ref="TOE4:TOF4"/>
    <mergeCell ref="TOG4:TOH4"/>
    <mergeCell ref="TOI4:TOJ4"/>
    <mergeCell ref="TOK4:TOL4"/>
    <mergeCell ref="TOM4:TON4"/>
    <mergeCell ref="TTE4:TTF4"/>
    <mergeCell ref="TTG4:TTH4"/>
    <mergeCell ref="TTI4:TTJ4"/>
    <mergeCell ref="TTK4:TTL4"/>
    <mergeCell ref="TTM4:TTN4"/>
    <mergeCell ref="TTO4:TTP4"/>
    <mergeCell ref="TSS4:TST4"/>
    <mergeCell ref="TSU4:TSV4"/>
    <mergeCell ref="TSW4:TSX4"/>
    <mergeCell ref="TSY4:TSZ4"/>
    <mergeCell ref="TTA4:TTB4"/>
    <mergeCell ref="TTC4:TTD4"/>
    <mergeCell ref="TSG4:TSH4"/>
    <mergeCell ref="TSI4:TSJ4"/>
    <mergeCell ref="TSK4:TSL4"/>
    <mergeCell ref="TSM4:TSN4"/>
    <mergeCell ref="TSO4:TSP4"/>
    <mergeCell ref="TSQ4:TSR4"/>
    <mergeCell ref="TRU4:TRV4"/>
    <mergeCell ref="TRW4:TRX4"/>
    <mergeCell ref="TRY4:TRZ4"/>
    <mergeCell ref="TSA4:TSB4"/>
    <mergeCell ref="TSC4:TSD4"/>
    <mergeCell ref="TSE4:TSF4"/>
    <mergeCell ref="TRI4:TRJ4"/>
    <mergeCell ref="TRK4:TRL4"/>
    <mergeCell ref="TRM4:TRN4"/>
    <mergeCell ref="TRO4:TRP4"/>
    <mergeCell ref="TRQ4:TRR4"/>
    <mergeCell ref="TRS4:TRT4"/>
    <mergeCell ref="TQW4:TQX4"/>
    <mergeCell ref="TQY4:TQZ4"/>
    <mergeCell ref="TRA4:TRB4"/>
    <mergeCell ref="TRC4:TRD4"/>
    <mergeCell ref="TRE4:TRF4"/>
    <mergeCell ref="TRG4:TRH4"/>
    <mergeCell ref="TVY4:TVZ4"/>
    <mergeCell ref="TWA4:TWB4"/>
    <mergeCell ref="TWC4:TWD4"/>
    <mergeCell ref="TWE4:TWF4"/>
    <mergeCell ref="TWG4:TWH4"/>
    <mergeCell ref="TWI4:TWJ4"/>
    <mergeCell ref="TVM4:TVN4"/>
    <mergeCell ref="TVO4:TVP4"/>
    <mergeCell ref="TVQ4:TVR4"/>
    <mergeCell ref="TVS4:TVT4"/>
    <mergeCell ref="TVU4:TVV4"/>
    <mergeCell ref="TVW4:TVX4"/>
    <mergeCell ref="TVA4:TVB4"/>
    <mergeCell ref="TVC4:TVD4"/>
    <mergeCell ref="TVE4:TVF4"/>
    <mergeCell ref="TVG4:TVH4"/>
    <mergeCell ref="TVI4:TVJ4"/>
    <mergeCell ref="TVK4:TVL4"/>
    <mergeCell ref="TUO4:TUP4"/>
    <mergeCell ref="TUQ4:TUR4"/>
    <mergeCell ref="TUS4:TUT4"/>
    <mergeCell ref="TUU4:TUV4"/>
    <mergeCell ref="TUW4:TUX4"/>
    <mergeCell ref="TUY4:TUZ4"/>
    <mergeCell ref="TUC4:TUD4"/>
    <mergeCell ref="TUE4:TUF4"/>
    <mergeCell ref="TUG4:TUH4"/>
    <mergeCell ref="TUI4:TUJ4"/>
    <mergeCell ref="TUK4:TUL4"/>
    <mergeCell ref="TUM4:TUN4"/>
    <mergeCell ref="TTQ4:TTR4"/>
    <mergeCell ref="TTS4:TTT4"/>
    <mergeCell ref="TTU4:TTV4"/>
    <mergeCell ref="TTW4:TTX4"/>
    <mergeCell ref="TTY4:TTZ4"/>
    <mergeCell ref="TUA4:TUB4"/>
    <mergeCell ref="TYS4:TYT4"/>
    <mergeCell ref="TYU4:TYV4"/>
    <mergeCell ref="TYW4:TYX4"/>
    <mergeCell ref="TYY4:TYZ4"/>
    <mergeCell ref="TZA4:TZB4"/>
    <mergeCell ref="TZC4:TZD4"/>
    <mergeCell ref="TYG4:TYH4"/>
    <mergeCell ref="TYI4:TYJ4"/>
    <mergeCell ref="TYK4:TYL4"/>
    <mergeCell ref="TYM4:TYN4"/>
    <mergeCell ref="TYO4:TYP4"/>
    <mergeCell ref="TYQ4:TYR4"/>
    <mergeCell ref="TXU4:TXV4"/>
    <mergeCell ref="TXW4:TXX4"/>
    <mergeCell ref="TXY4:TXZ4"/>
    <mergeCell ref="TYA4:TYB4"/>
    <mergeCell ref="TYC4:TYD4"/>
    <mergeCell ref="TYE4:TYF4"/>
    <mergeCell ref="TXI4:TXJ4"/>
    <mergeCell ref="TXK4:TXL4"/>
    <mergeCell ref="TXM4:TXN4"/>
    <mergeCell ref="TXO4:TXP4"/>
    <mergeCell ref="TXQ4:TXR4"/>
    <mergeCell ref="TXS4:TXT4"/>
    <mergeCell ref="TWW4:TWX4"/>
    <mergeCell ref="TWY4:TWZ4"/>
    <mergeCell ref="TXA4:TXB4"/>
    <mergeCell ref="TXC4:TXD4"/>
    <mergeCell ref="TXE4:TXF4"/>
    <mergeCell ref="TXG4:TXH4"/>
    <mergeCell ref="TWK4:TWL4"/>
    <mergeCell ref="TWM4:TWN4"/>
    <mergeCell ref="TWO4:TWP4"/>
    <mergeCell ref="TWQ4:TWR4"/>
    <mergeCell ref="TWS4:TWT4"/>
    <mergeCell ref="TWU4:TWV4"/>
    <mergeCell ref="UBM4:UBN4"/>
    <mergeCell ref="UBO4:UBP4"/>
    <mergeCell ref="UBQ4:UBR4"/>
    <mergeCell ref="UBS4:UBT4"/>
    <mergeCell ref="UBU4:UBV4"/>
    <mergeCell ref="UBW4:UBX4"/>
    <mergeCell ref="UBA4:UBB4"/>
    <mergeCell ref="UBC4:UBD4"/>
    <mergeCell ref="UBE4:UBF4"/>
    <mergeCell ref="UBG4:UBH4"/>
    <mergeCell ref="UBI4:UBJ4"/>
    <mergeCell ref="UBK4:UBL4"/>
    <mergeCell ref="UAO4:UAP4"/>
    <mergeCell ref="UAQ4:UAR4"/>
    <mergeCell ref="UAS4:UAT4"/>
    <mergeCell ref="UAU4:UAV4"/>
    <mergeCell ref="UAW4:UAX4"/>
    <mergeCell ref="UAY4:UAZ4"/>
    <mergeCell ref="UAC4:UAD4"/>
    <mergeCell ref="UAE4:UAF4"/>
    <mergeCell ref="UAG4:UAH4"/>
    <mergeCell ref="UAI4:UAJ4"/>
    <mergeCell ref="UAK4:UAL4"/>
    <mergeCell ref="UAM4:UAN4"/>
    <mergeCell ref="TZQ4:TZR4"/>
    <mergeCell ref="TZS4:TZT4"/>
    <mergeCell ref="TZU4:TZV4"/>
    <mergeCell ref="TZW4:TZX4"/>
    <mergeCell ref="TZY4:TZZ4"/>
    <mergeCell ref="UAA4:UAB4"/>
    <mergeCell ref="TZE4:TZF4"/>
    <mergeCell ref="TZG4:TZH4"/>
    <mergeCell ref="TZI4:TZJ4"/>
    <mergeCell ref="TZK4:TZL4"/>
    <mergeCell ref="TZM4:TZN4"/>
    <mergeCell ref="TZO4:TZP4"/>
    <mergeCell ref="UEG4:UEH4"/>
    <mergeCell ref="UEI4:UEJ4"/>
    <mergeCell ref="UEK4:UEL4"/>
    <mergeCell ref="UEM4:UEN4"/>
    <mergeCell ref="UEO4:UEP4"/>
    <mergeCell ref="UEQ4:UER4"/>
    <mergeCell ref="UDU4:UDV4"/>
    <mergeCell ref="UDW4:UDX4"/>
    <mergeCell ref="UDY4:UDZ4"/>
    <mergeCell ref="UEA4:UEB4"/>
    <mergeCell ref="UEC4:UED4"/>
    <mergeCell ref="UEE4:UEF4"/>
    <mergeCell ref="UDI4:UDJ4"/>
    <mergeCell ref="UDK4:UDL4"/>
    <mergeCell ref="UDM4:UDN4"/>
    <mergeCell ref="UDO4:UDP4"/>
    <mergeCell ref="UDQ4:UDR4"/>
    <mergeCell ref="UDS4:UDT4"/>
    <mergeCell ref="UCW4:UCX4"/>
    <mergeCell ref="UCY4:UCZ4"/>
    <mergeCell ref="UDA4:UDB4"/>
    <mergeCell ref="UDC4:UDD4"/>
    <mergeCell ref="UDE4:UDF4"/>
    <mergeCell ref="UDG4:UDH4"/>
    <mergeCell ref="UCK4:UCL4"/>
    <mergeCell ref="UCM4:UCN4"/>
    <mergeCell ref="UCO4:UCP4"/>
    <mergeCell ref="UCQ4:UCR4"/>
    <mergeCell ref="UCS4:UCT4"/>
    <mergeCell ref="UCU4:UCV4"/>
    <mergeCell ref="UBY4:UBZ4"/>
    <mergeCell ref="UCA4:UCB4"/>
    <mergeCell ref="UCC4:UCD4"/>
    <mergeCell ref="UCE4:UCF4"/>
    <mergeCell ref="UCG4:UCH4"/>
    <mergeCell ref="UCI4:UCJ4"/>
    <mergeCell ref="UHA4:UHB4"/>
    <mergeCell ref="UHC4:UHD4"/>
    <mergeCell ref="UHE4:UHF4"/>
    <mergeCell ref="UHG4:UHH4"/>
    <mergeCell ref="UHI4:UHJ4"/>
    <mergeCell ref="UHK4:UHL4"/>
    <mergeCell ref="UGO4:UGP4"/>
    <mergeCell ref="UGQ4:UGR4"/>
    <mergeCell ref="UGS4:UGT4"/>
    <mergeCell ref="UGU4:UGV4"/>
    <mergeCell ref="UGW4:UGX4"/>
    <mergeCell ref="UGY4:UGZ4"/>
    <mergeCell ref="UGC4:UGD4"/>
    <mergeCell ref="UGE4:UGF4"/>
    <mergeCell ref="UGG4:UGH4"/>
    <mergeCell ref="UGI4:UGJ4"/>
    <mergeCell ref="UGK4:UGL4"/>
    <mergeCell ref="UGM4:UGN4"/>
    <mergeCell ref="UFQ4:UFR4"/>
    <mergeCell ref="UFS4:UFT4"/>
    <mergeCell ref="UFU4:UFV4"/>
    <mergeCell ref="UFW4:UFX4"/>
    <mergeCell ref="UFY4:UFZ4"/>
    <mergeCell ref="UGA4:UGB4"/>
    <mergeCell ref="UFE4:UFF4"/>
    <mergeCell ref="UFG4:UFH4"/>
    <mergeCell ref="UFI4:UFJ4"/>
    <mergeCell ref="UFK4:UFL4"/>
    <mergeCell ref="UFM4:UFN4"/>
    <mergeCell ref="UFO4:UFP4"/>
    <mergeCell ref="UES4:UET4"/>
    <mergeCell ref="UEU4:UEV4"/>
    <mergeCell ref="UEW4:UEX4"/>
    <mergeCell ref="UEY4:UEZ4"/>
    <mergeCell ref="UFA4:UFB4"/>
    <mergeCell ref="UFC4:UFD4"/>
    <mergeCell ref="UJU4:UJV4"/>
    <mergeCell ref="UJW4:UJX4"/>
    <mergeCell ref="UJY4:UJZ4"/>
    <mergeCell ref="UKA4:UKB4"/>
    <mergeCell ref="UKC4:UKD4"/>
    <mergeCell ref="UKE4:UKF4"/>
    <mergeCell ref="UJI4:UJJ4"/>
    <mergeCell ref="UJK4:UJL4"/>
    <mergeCell ref="UJM4:UJN4"/>
    <mergeCell ref="UJO4:UJP4"/>
    <mergeCell ref="UJQ4:UJR4"/>
    <mergeCell ref="UJS4:UJT4"/>
    <mergeCell ref="UIW4:UIX4"/>
    <mergeCell ref="UIY4:UIZ4"/>
    <mergeCell ref="UJA4:UJB4"/>
    <mergeCell ref="UJC4:UJD4"/>
    <mergeCell ref="UJE4:UJF4"/>
    <mergeCell ref="UJG4:UJH4"/>
    <mergeCell ref="UIK4:UIL4"/>
    <mergeCell ref="UIM4:UIN4"/>
    <mergeCell ref="UIO4:UIP4"/>
    <mergeCell ref="UIQ4:UIR4"/>
    <mergeCell ref="UIS4:UIT4"/>
    <mergeCell ref="UIU4:UIV4"/>
    <mergeCell ref="UHY4:UHZ4"/>
    <mergeCell ref="UIA4:UIB4"/>
    <mergeCell ref="UIC4:UID4"/>
    <mergeCell ref="UIE4:UIF4"/>
    <mergeCell ref="UIG4:UIH4"/>
    <mergeCell ref="UII4:UIJ4"/>
    <mergeCell ref="UHM4:UHN4"/>
    <mergeCell ref="UHO4:UHP4"/>
    <mergeCell ref="UHQ4:UHR4"/>
    <mergeCell ref="UHS4:UHT4"/>
    <mergeCell ref="UHU4:UHV4"/>
    <mergeCell ref="UHW4:UHX4"/>
    <mergeCell ref="UMO4:UMP4"/>
    <mergeCell ref="UMQ4:UMR4"/>
    <mergeCell ref="UMS4:UMT4"/>
    <mergeCell ref="UMU4:UMV4"/>
    <mergeCell ref="UMW4:UMX4"/>
    <mergeCell ref="UMY4:UMZ4"/>
    <mergeCell ref="UMC4:UMD4"/>
    <mergeCell ref="UME4:UMF4"/>
    <mergeCell ref="UMG4:UMH4"/>
    <mergeCell ref="UMI4:UMJ4"/>
    <mergeCell ref="UMK4:UML4"/>
    <mergeCell ref="UMM4:UMN4"/>
    <mergeCell ref="ULQ4:ULR4"/>
    <mergeCell ref="ULS4:ULT4"/>
    <mergeCell ref="ULU4:ULV4"/>
    <mergeCell ref="ULW4:ULX4"/>
    <mergeCell ref="ULY4:ULZ4"/>
    <mergeCell ref="UMA4:UMB4"/>
    <mergeCell ref="ULE4:ULF4"/>
    <mergeCell ref="ULG4:ULH4"/>
    <mergeCell ref="ULI4:ULJ4"/>
    <mergeCell ref="ULK4:ULL4"/>
    <mergeCell ref="ULM4:ULN4"/>
    <mergeCell ref="ULO4:ULP4"/>
    <mergeCell ref="UKS4:UKT4"/>
    <mergeCell ref="UKU4:UKV4"/>
    <mergeCell ref="UKW4:UKX4"/>
    <mergeCell ref="UKY4:UKZ4"/>
    <mergeCell ref="ULA4:ULB4"/>
    <mergeCell ref="ULC4:ULD4"/>
    <mergeCell ref="UKG4:UKH4"/>
    <mergeCell ref="UKI4:UKJ4"/>
    <mergeCell ref="UKK4:UKL4"/>
    <mergeCell ref="UKM4:UKN4"/>
    <mergeCell ref="UKO4:UKP4"/>
    <mergeCell ref="UKQ4:UKR4"/>
    <mergeCell ref="UPI4:UPJ4"/>
    <mergeCell ref="UPK4:UPL4"/>
    <mergeCell ref="UPM4:UPN4"/>
    <mergeCell ref="UPO4:UPP4"/>
    <mergeCell ref="UPQ4:UPR4"/>
    <mergeCell ref="UPS4:UPT4"/>
    <mergeCell ref="UOW4:UOX4"/>
    <mergeCell ref="UOY4:UOZ4"/>
    <mergeCell ref="UPA4:UPB4"/>
    <mergeCell ref="UPC4:UPD4"/>
    <mergeCell ref="UPE4:UPF4"/>
    <mergeCell ref="UPG4:UPH4"/>
    <mergeCell ref="UOK4:UOL4"/>
    <mergeCell ref="UOM4:UON4"/>
    <mergeCell ref="UOO4:UOP4"/>
    <mergeCell ref="UOQ4:UOR4"/>
    <mergeCell ref="UOS4:UOT4"/>
    <mergeCell ref="UOU4:UOV4"/>
    <mergeCell ref="UNY4:UNZ4"/>
    <mergeCell ref="UOA4:UOB4"/>
    <mergeCell ref="UOC4:UOD4"/>
    <mergeCell ref="UOE4:UOF4"/>
    <mergeCell ref="UOG4:UOH4"/>
    <mergeCell ref="UOI4:UOJ4"/>
    <mergeCell ref="UNM4:UNN4"/>
    <mergeCell ref="UNO4:UNP4"/>
    <mergeCell ref="UNQ4:UNR4"/>
    <mergeCell ref="UNS4:UNT4"/>
    <mergeCell ref="UNU4:UNV4"/>
    <mergeCell ref="UNW4:UNX4"/>
    <mergeCell ref="UNA4:UNB4"/>
    <mergeCell ref="UNC4:UND4"/>
    <mergeCell ref="UNE4:UNF4"/>
    <mergeCell ref="UNG4:UNH4"/>
    <mergeCell ref="UNI4:UNJ4"/>
    <mergeCell ref="UNK4:UNL4"/>
    <mergeCell ref="USC4:USD4"/>
    <mergeCell ref="USE4:USF4"/>
    <mergeCell ref="USG4:USH4"/>
    <mergeCell ref="USI4:USJ4"/>
    <mergeCell ref="USK4:USL4"/>
    <mergeCell ref="USM4:USN4"/>
    <mergeCell ref="URQ4:URR4"/>
    <mergeCell ref="URS4:URT4"/>
    <mergeCell ref="URU4:URV4"/>
    <mergeCell ref="URW4:URX4"/>
    <mergeCell ref="URY4:URZ4"/>
    <mergeCell ref="USA4:USB4"/>
    <mergeCell ref="URE4:URF4"/>
    <mergeCell ref="URG4:URH4"/>
    <mergeCell ref="URI4:URJ4"/>
    <mergeCell ref="URK4:URL4"/>
    <mergeCell ref="URM4:URN4"/>
    <mergeCell ref="URO4:URP4"/>
    <mergeCell ref="UQS4:UQT4"/>
    <mergeCell ref="UQU4:UQV4"/>
    <mergeCell ref="UQW4:UQX4"/>
    <mergeCell ref="UQY4:UQZ4"/>
    <mergeCell ref="URA4:URB4"/>
    <mergeCell ref="URC4:URD4"/>
    <mergeCell ref="UQG4:UQH4"/>
    <mergeCell ref="UQI4:UQJ4"/>
    <mergeCell ref="UQK4:UQL4"/>
    <mergeCell ref="UQM4:UQN4"/>
    <mergeCell ref="UQO4:UQP4"/>
    <mergeCell ref="UQQ4:UQR4"/>
    <mergeCell ref="UPU4:UPV4"/>
    <mergeCell ref="UPW4:UPX4"/>
    <mergeCell ref="UPY4:UPZ4"/>
    <mergeCell ref="UQA4:UQB4"/>
    <mergeCell ref="UQC4:UQD4"/>
    <mergeCell ref="UQE4:UQF4"/>
    <mergeCell ref="UUW4:UUX4"/>
    <mergeCell ref="UUY4:UUZ4"/>
    <mergeCell ref="UVA4:UVB4"/>
    <mergeCell ref="UVC4:UVD4"/>
    <mergeCell ref="UVE4:UVF4"/>
    <mergeCell ref="UVG4:UVH4"/>
    <mergeCell ref="UUK4:UUL4"/>
    <mergeCell ref="UUM4:UUN4"/>
    <mergeCell ref="UUO4:UUP4"/>
    <mergeCell ref="UUQ4:UUR4"/>
    <mergeCell ref="UUS4:UUT4"/>
    <mergeCell ref="UUU4:UUV4"/>
    <mergeCell ref="UTY4:UTZ4"/>
    <mergeCell ref="UUA4:UUB4"/>
    <mergeCell ref="UUC4:UUD4"/>
    <mergeCell ref="UUE4:UUF4"/>
    <mergeCell ref="UUG4:UUH4"/>
    <mergeCell ref="UUI4:UUJ4"/>
    <mergeCell ref="UTM4:UTN4"/>
    <mergeCell ref="UTO4:UTP4"/>
    <mergeCell ref="UTQ4:UTR4"/>
    <mergeCell ref="UTS4:UTT4"/>
    <mergeCell ref="UTU4:UTV4"/>
    <mergeCell ref="UTW4:UTX4"/>
    <mergeCell ref="UTA4:UTB4"/>
    <mergeCell ref="UTC4:UTD4"/>
    <mergeCell ref="UTE4:UTF4"/>
    <mergeCell ref="UTG4:UTH4"/>
    <mergeCell ref="UTI4:UTJ4"/>
    <mergeCell ref="UTK4:UTL4"/>
    <mergeCell ref="USO4:USP4"/>
    <mergeCell ref="USQ4:USR4"/>
    <mergeCell ref="USS4:UST4"/>
    <mergeCell ref="USU4:USV4"/>
    <mergeCell ref="USW4:USX4"/>
    <mergeCell ref="USY4:USZ4"/>
    <mergeCell ref="UXQ4:UXR4"/>
    <mergeCell ref="UXS4:UXT4"/>
    <mergeCell ref="UXU4:UXV4"/>
    <mergeCell ref="UXW4:UXX4"/>
    <mergeCell ref="UXY4:UXZ4"/>
    <mergeCell ref="UYA4:UYB4"/>
    <mergeCell ref="UXE4:UXF4"/>
    <mergeCell ref="UXG4:UXH4"/>
    <mergeCell ref="UXI4:UXJ4"/>
    <mergeCell ref="UXK4:UXL4"/>
    <mergeCell ref="UXM4:UXN4"/>
    <mergeCell ref="UXO4:UXP4"/>
    <mergeCell ref="UWS4:UWT4"/>
    <mergeCell ref="UWU4:UWV4"/>
    <mergeCell ref="UWW4:UWX4"/>
    <mergeCell ref="UWY4:UWZ4"/>
    <mergeCell ref="UXA4:UXB4"/>
    <mergeCell ref="UXC4:UXD4"/>
    <mergeCell ref="UWG4:UWH4"/>
    <mergeCell ref="UWI4:UWJ4"/>
    <mergeCell ref="UWK4:UWL4"/>
    <mergeCell ref="UWM4:UWN4"/>
    <mergeCell ref="UWO4:UWP4"/>
    <mergeCell ref="UWQ4:UWR4"/>
    <mergeCell ref="UVU4:UVV4"/>
    <mergeCell ref="UVW4:UVX4"/>
    <mergeCell ref="UVY4:UVZ4"/>
    <mergeCell ref="UWA4:UWB4"/>
    <mergeCell ref="UWC4:UWD4"/>
    <mergeCell ref="UWE4:UWF4"/>
    <mergeCell ref="UVI4:UVJ4"/>
    <mergeCell ref="UVK4:UVL4"/>
    <mergeCell ref="UVM4:UVN4"/>
    <mergeCell ref="UVO4:UVP4"/>
    <mergeCell ref="UVQ4:UVR4"/>
    <mergeCell ref="UVS4:UVT4"/>
    <mergeCell ref="VAK4:VAL4"/>
    <mergeCell ref="VAM4:VAN4"/>
    <mergeCell ref="VAO4:VAP4"/>
    <mergeCell ref="VAQ4:VAR4"/>
    <mergeCell ref="VAS4:VAT4"/>
    <mergeCell ref="VAU4:VAV4"/>
    <mergeCell ref="UZY4:UZZ4"/>
    <mergeCell ref="VAA4:VAB4"/>
    <mergeCell ref="VAC4:VAD4"/>
    <mergeCell ref="VAE4:VAF4"/>
    <mergeCell ref="VAG4:VAH4"/>
    <mergeCell ref="VAI4:VAJ4"/>
    <mergeCell ref="UZM4:UZN4"/>
    <mergeCell ref="UZO4:UZP4"/>
    <mergeCell ref="UZQ4:UZR4"/>
    <mergeCell ref="UZS4:UZT4"/>
    <mergeCell ref="UZU4:UZV4"/>
    <mergeCell ref="UZW4:UZX4"/>
    <mergeCell ref="UZA4:UZB4"/>
    <mergeCell ref="UZC4:UZD4"/>
    <mergeCell ref="UZE4:UZF4"/>
    <mergeCell ref="UZG4:UZH4"/>
    <mergeCell ref="UZI4:UZJ4"/>
    <mergeCell ref="UZK4:UZL4"/>
    <mergeCell ref="UYO4:UYP4"/>
    <mergeCell ref="UYQ4:UYR4"/>
    <mergeCell ref="UYS4:UYT4"/>
    <mergeCell ref="UYU4:UYV4"/>
    <mergeCell ref="UYW4:UYX4"/>
    <mergeCell ref="UYY4:UYZ4"/>
    <mergeCell ref="UYC4:UYD4"/>
    <mergeCell ref="UYE4:UYF4"/>
    <mergeCell ref="UYG4:UYH4"/>
    <mergeCell ref="UYI4:UYJ4"/>
    <mergeCell ref="UYK4:UYL4"/>
    <mergeCell ref="UYM4:UYN4"/>
    <mergeCell ref="VDE4:VDF4"/>
    <mergeCell ref="VDG4:VDH4"/>
    <mergeCell ref="VDI4:VDJ4"/>
    <mergeCell ref="VDK4:VDL4"/>
    <mergeCell ref="VDM4:VDN4"/>
    <mergeCell ref="VDO4:VDP4"/>
    <mergeCell ref="VCS4:VCT4"/>
    <mergeCell ref="VCU4:VCV4"/>
    <mergeCell ref="VCW4:VCX4"/>
    <mergeCell ref="VCY4:VCZ4"/>
    <mergeCell ref="VDA4:VDB4"/>
    <mergeCell ref="VDC4:VDD4"/>
    <mergeCell ref="VCG4:VCH4"/>
    <mergeCell ref="VCI4:VCJ4"/>
    <mergeCell ref="VCK4:VCL4"/>
    <mergeCell ref="VCM4:VCN4"/>
    <mergeCell ref="VCO4:VCP4"/>
    <mergeCell ref="VCQ4:VCR4"/>
    <mergeCell ref="VBU4:VBV4"/>
    <mergeCell ref="VBW4:VBX4"/>
    <mergeCell ref="VBY4:VBZ4"/>
    <mergeCell ref="VCA4:VCB4"/>
    <mergeCell ref="VCC4:VCD4"/>
    <mergeCell ref="VCE4:VCF4"/>
    <mergeCell ref="VBI4:VBJ4"/>
    <mergeCell ref="VBK4:VBL4"/>
    <mergeCell ref="VBM4:VBN4"/>
    <mergeCell ref="VBO4:VBP4"/>
    <mergeCell ref="VBQ4:VBR4"/>
    <mergeCell ref="VBS4:VBT4"/>
    <mergeCell ref="VAW4:VAX4"/>
    <mergeCell ref="VAY4:VAZ4"/>
    <mergeCell ref="VBA4:VBB4"/>
    <mergeCell ref="VBC4:VBD4"/>
    <mergeCell ref="VBE4:VBF4"/>
    <mergeCell ref="VBG4:VBH4"/>
    <mergeCell ref="VFY4:VFZ4"/>
    <mergeCell ref="VGA4:VGB4"/>
    <mergeCell ref="VGC4:VGD4"/>
    <mergeCell ref="VGE4:VGF4"/>
    <mergeCell ref="VGG4:VGH4"/>
    <mergeCell ref="VGI4:VGJ4"/>
    <mergeCell ref="VFM4:VFN4"/>
    <mergeCell ref="VFO4:VFP4"/>
    <mergeCell ref="VFQ4:VFR4"/>
    <mergeCell ref="VFS4:VFT4"/>
    <mergeCell ref="VFU4:VFV4"/>
    <mergeCell ref="VFW4:VFX4"/>
    <mergeCell ref="VFA4:VFB4"/>
    <mergeCell ref="VFC4:VFD4"/>
    <mergeCell ref="VFE4:VFF4"/>
    <mergeCell ref="VFG4:VFH4"/>
    <mergeCell ref="VFI4:VFJ4"/>
    <mergeCell ref="VFK4:VFL4"/>
    <mergeCell ref="VEO4:VEP4"/>
    <mergeCell ref="VEQ4:VER4"/>
    <mergeCell ref="VES4:VET4"/>
    <mergeCell ref="VEU4:VEV4"/>
    <mergeCell ref="VEW4:VEX4"/>
    <mergeCell ref="VEY4:VEZ4"/>
    <mergeCell ref="VEC4:VED4"/>
    <mergeCell ref="VEE4:VEF4"/>
    <mergeCell ref="VEG4:VEH4"/>
    <mergeCell ref="VEI4:VEJ4"/>
    <mergeCell ref="VEK4:VEL4"/>
    <mergeCell ref="VEM4:VEN4"/>
    <mergeCell ref="VDQ4:VDR4"/>
    <mergeCell ref="VDS4:VDT4"/>
    <mergeCell ref="VDU4:VDV4"/>
    <mergeCell ref="VDW4:VDX4"/>
    <mergeCell ref="VDY4:VDZ4"/>
    <mergeCell ref="VEA4:VEB4"/>
    <mergeCell ref="VIS4:VIT4"/>
    <mergeCell ref="VIU4:VIV4"/>
    <mergeCell ref="VIW4:VIX4"/>
    <mergeCell ref="VIY4:VIZ4"/>
    <mergeCell ref="VJA4:VJB4"/>
    <mergeCell ref="VJC4:VJD4"/>
    <mergeCell ref="VIG4:VIH4"/>
    <mergeCell ref="VII4:VIJ4"/>
    <mergeCell ref="VIK4:VIL4"/>
    <mergeCell ref="VIM4:VIN4"/>
    <mergeCell ref="VIO4:VIP4"/>
    <mergeCell ref="VIQ4:VIR4"/>
    <mergeCell ref="VHU4:VHV4"/>
    <mergeCell ref="VHW4:VHX4"/>
    <mergeCell ref="VHY4:VHZ4"/>
    <mergeCell ref="VIA4:VIB4"/>
    <mergeCell ref="VIC4:VID4"/>
    <mergeCell ref="VIE4:VIF4"/>
    <mergeCell ref="VHI4:VHJ4"/>
    <mergeCell ref="VHK4:VHL4"/>
    <mergeCell ref="VHM4:VHN4"/>
    <mergeCell ref="VHO4:VHP4"/>
    <mergeCell ref="VHQ4:VHR4"/>
    <mergeCell ref="VHS4:VHT4"/>
    <mergeCell ref="VGW4:VGX4"/>
    <mergeCell ref="VGY4:VGZ4"/>
    <mergeCell ref="VHA4:VHB4"/>
    <mergeCell ref="VHC4:VHD4"/>
    <mergeCell ref="VHE4:VHF4"/>
    <mergeCell ref="VHG4:VHH4"/>
    <mergeCell ref="VGK4:VGL4"/>
    <mergeCell ref="VGM4:VGN4"/>
    <mergeCell ref="VGO4:VGP4"/>
    <mergeCell ref="VGQ4:VGR4"/>
    <mergeCell ref="VGS4:VGT4"/>
    <mergeCell ref="VGU4:VGV4"/>
    <mergeCell ref="VLM4:VLN4"/>
    <mergeCell ref="VLO4:VLP4"/>
    <mergeCell ref="VLQ4:VLR4"/>
    <mergeCell ref="VLS4:VLT4"/>
    <mergeCell ref="VLU4:VLV4"/>
    <mergeCell ref="VLW4:VLX4"/>
    <mergeCell ref="VLA4:VLB4"/>
    <mergeCell ref="VLC4:VLD4"/>
    <mergeCell ref="VLE4:VLF4"/>
    <mergeCell ref="VLG4:VLH4"/>
    <mergeCell ref="VLI4:VLJ4"/>
    <mergeCell ref="VLK4:VLL4"/>
    <mergeCell ref="VKO4:VKP4"/>
    <mergeCell ref="VKQ4:VKR4"/>
    <mergeCell ref="VKS4:VKT4"/>
    <mergeCell ref="VKU4:VKV4"/>
    <mergeCell ref="VKW4:VKX4"/>
    <mergeCell ref="VKY4:VKZ4"/>
    <mergeCell ref="VKC4:VKD4"/>
    <mergeCell ref="VKE4:VKF4"/>
    <mergeCell ref="VKG4:VKH4"/>
    <mergeCell ref="VKI4:VKJ4"/>
    <mergeCell ref="VKK4:VKL4"/>
    <mergeCell ref="VKM4:VKN4"/>
    <mergeCell ref="VJQ4:VJR4"/>
    <mergeCell ref="VJS4:VJT4"/>
    <mergeCell ref="VJU4:VJV4"/>
    <mergeCell ref="VJW4:VJX4"/>
    <mergeCell ref="VJY4:VJZ4"/>
    <mergeCell ref="VKA4:VKB4"/>
    <mergeCell ref="VJE4:VJF4"/>
    <mergeCell ref="VJG4:VJH4"/>
    <mergeCell ref="VJI4:VJJ4"/>
    <mergeCell ref="VJK4:VJL4"/>
    <mergeCell ref="VJM4:VJN4"/>
    <mergeCell ref="VJO4:VJP4"/>
    <mergeCell ref="VOG4:VOH4"/>
    <mergeCell ref="VOI4:VOJ4"/>
    <mergeCell ref="VOK4:VOL4"/>
    <mergeCell ref="VOM4:VON4"/>
    <mergeCell ref="VOO4:VOP4"/>
    <mergeCell ref="VOQ4:VOR4"/>
    <mergeCell ref="VNU4:VNV4"/>
    <mergeCell ref="VNW4:VNX4"/>
    <mergeCell ref="VNY4:VNZ4"/>
    <mergeCell ref="VOA4:VOB4"/>
    <mergeCell ref="VOC4:VOD4"/>
    <mergeCell ref="VOE4:VOF4"/>
    <mergeCell ref="VNI4:VNJ4"/>
    <mergeCell ref="VNK4:VNL4"/>
    <mergeCell ref="VNM4:VNN4"/>
    <mergeCell ref="VNO4:VNP4"/>
    <mergeCell ref="VNQ4:VNR4"/>
    <mergeCell ref="VNS4:VNT4"/>
    <mergeCell ref="VMW4:VMX4"/>
    <mergeCell ref="VMY4:VMZ4"/>
    <mergeCell ref="VNA4:VNB4"/>
    <mergeCell ref="VNC4:VND4"/>
    <mergeCell ref="VNE4:VNF4"/>
    <mergeCell ref="VNG4:VNH4"/>
    <mergeCell ref="VMK4:VML4"/>
    <mergeCell ref="VMM4:VMN4"/>
    <mergeCell ref="VMO4:VMP4"/>
    <mergeCell ref="VMQ4:VMR4"/>
    <mergeCell ref="VMS4:VMT4"/>
    <mergeCell ref="VMU4:VMV4"/>
    <mergeCell ref="VLY4:VLZ4"/>
    <mergeCell ref="VMA4:VMB4"/>
    <mergeCell ref="VMC4:VMD4"/>
    <mergeCell ref="VME4:VMF4"/>
    <mergeCell ref="VMG4:VMH4"/>
    <mergeCell ref="VMI4:VMJ4"/>
    <mergeCell ref="VRA4:VRB4"/>
    <mergeCell ref="VRC4:VRD4"/>
    <mergeCell ref="VRE4:VRF4"/>
    <mergeCell ref="VRG4:VRH4"/>
    <mergeCell ref="VRI4:VRJ4"/>
    <mergeCell ref="VRK4:VRL4"/>
    <mergeCell ref="VQO4:VQP4"/>
    <mergeCell ref="VQQ4:VQR4"/>
    <mergeCell ref="VQS4:VQT4"/>
    <mergeCell ref="VQU4:VQV4"/>
    <mergeCell ref="VQW4:VQX4"/>
    <mergeCell ref="VQY4:VQZ4"/>
    <mergeCell ref="VQC4:VQD4"/>
    <mergeCell ref="VQE4:VQF4"/>
    <mergeCell ref="VQG4:VQH4"/>
    <mergeCell ref="VQI4:VQJ4"/>
    <mergeCell ref="VQK4:VQL4"/>
    <mergeCell ref="VQM4:VQN4"/>
    <mergeCell ref="VPQ4:VPR4"/>
    <mergeCell ref="VPS4:VPT4"/>
    <mergeCell ref="VPU4:VPV4"/>
    <mergeCell ref="VPW4:VPX4"/>
    <mergeCell ref="VPY4:VPZ4"/>
    <mergeCell ref="VQA4:VQB4"/>
    <mergeCell ref="VPE4:VPF4"/>
    <mergeCell ref="VPG4:VPH4"/>
    <mergeCell ref="VPI4:VPJ4"/>
    <mergeCell ref="VPK4:VPL4"/>
    <mergeCell ref="VPM4:VPN4"/>
    <mergeCell ref="VPO4:VPP4"/>
    <mergeCell ref="VOS4:VOT4"/>
    <mergeCell ref="VOU4:VOV4"/>
    <mergeCell ref="VOW4:VOX4"/>
    <mergeCell ref="VOY4:VOZ4"/>
    <mergeCell ref="VPA4:VPB4"/>
    <mergeCell ref="VPC4:VPD4"/>
    <mergeCell ref="VTU4:VTV4"/>
    <mergeCell ref="VTW4:VTX4"/>
    <mergeCell ref="VTY4:VTZ4"/>
    <mergeCell ref="VUA4:VUB4"/>
    <mergeCell ref="VUC4:VUD4"/>
    <mergeCell ref="VUE4:VUF4"/>
    <mergeCell ref="VTI4:VTJ4"/>
    <mergeCell ref="VTK4:VTL4"/>
    <mergeCell ref="VTM4:VTN4"/>
    <mergeCell ref="VTO4:VTP4"/>
    <mergeCell ref="VTQ4:VTR4"/>
    <mergeCell ref="VTS4:VTT4"/>
    <mergeCell ref="VSW4:VSX4"/>
    <mergeCell ref="VSY4:VSZ4"/>
    <mergeCell ref="VTA4:VTB4"/>
    <mergeCell ref="VTC4:VTD4"/>
    <mergeCell ref="VTE4:VTF4"/>
    <mergeCell ref="VTG4:VTH4"/>
    <mergeCell ref="VSK4:VSL4"/>
    <mergeCell ref="VSM4:VSN4"/>
    <mergeCell ref="VSO4:VSP4"/>
    <mergeCell ref="VSQ4:VSR4"/>
    <mergeCell ref="VSS4:VST4"/>
    <mergeCell ref="VSU4:VSV4"/>
    <mergeCell ref="VRY4:VRZ4"/>
    <mergeCell ref="VSA4:VSB4"/>
    <mergeCell ref="VSC4:VSD4"/>
    <mergeCell ref="VSE4:VSF4"/>
    <mergeCell ref="VSG4:VSH4"/>
    <mergeCell ref="VSI4:VSJ4"/>
    <mergeCell ref="VRM4:VRN4"/>
    <mergeCell ref="VRO4:VRP4"/>
    <mergeCell ref="VRQ4:VRR4"/>
    <mergeCell ref="VRS4:VRT4"/>
    <mergeCell ref="VRU4:VRV4"/>
    <mergeCell ref="VRW4:VRX4"/>
    <mergeCell ref="VWO4:VWP4"/>
    <mergeCell ref="VWQ4:VWR4"/>
    <mergeCell ref="VWS4:VWT4"/>
    <mergeCell ref="VWU4:VWV4"/>
    <mergeCell ref="VWW4:VWX4"/>
    <mergeCell ref="VWY4:VWZ4"/>
    <mergeCell ref="VWC4:VWD4"/>
    <mergeCell ref="VWE4:VWF4"/>
    <mergeCell ref="VWG4:VWH4"/>
    <mergeCell ref="VWI4:VWJ4"/>
    <mergeCell ref="VWK4:VWL4"/>
    <mergeCell ref="VWM4:VWN4"/>
    <mergeCell ref="VVQ4:VVR4"/>
    <mergeCell ref="VVS4:VVT4"/>
    <mergeCell ref="VVU4:VVV4"/>
    <mergeCell ref="VVW4:VVX4"/>
    <mergeCell ref="VVY4:VVZ4"/>
    <mergeCell ref="VWA4:VWB4"/>
    <mergeCell ref="VVE4:VVF4"/>
    <mergeCell ref="VVG4:VVH4"/>
    <mergeCell ref="VVI4:VVJ4"/>
    <mergeCell ref="VVK4:VVL4"/>
    <mergeCell ref="VVM4:VVN4"/>
    <mergeCell ref="VVO4:VVP4"/>
    <mergeCell ref="VUS4:VUT4"/>
    <mergeCell ref="VUU4:VUV4"/>
    <mergeCell ref="VUW4:VUX4"/>
    <mergeCell ref="VUY4:VUZ4"/>
    <mergeCell ref="VVA4:VVB4"/>
    <mergeCell ref="VVC4:VVD4"/>
    <mergeCell ref="VUG4:VUH4"/>
    <mergeCell ref="VUI4:VUJ4"/>
    <mergeCell ref="VUK4:VUL4"/>
    <mergeCell ref="VUM4:VUN4"/>
    <mergeCell ref="VUO4:VUP4"/>
    <mergeCell ref="VUQ4:VUR4"/>
    <mergeCell ref="VZI4:VZJ4"/>
    <mergeCell ref="VZK4:VZL4"/>
    <mergeCell ref="VZM4:VZN4"/>
    <mergeCell ref="VZO4:VZP4"/>
    <mergeCell ref="VZQ4:VZR4"/>
    <mergeCell ref="VZS4:VZT4"/>
    <mergeCell ref="VYW4:VYX4"/>
    <mergeCell ref="VYY4:VYZ4"/>
    <mergeCell ref="VZA4:VZB4"/>
    <mergeCell ref="VZC4:VZD4"/>
    <mergeCell ref="VZE4:VZF4"/>
    <mergeCell ref="VZG4:VZH4"/>
    <mergeCell ref="VYK4:VYL4"/>
    <mergeCell ref="VYM4:VYN4"/>
    <mergeCell ref="VYO4:VYP4"/>
    <mergeCell ref="VYQ4:VYR4"/>
    <mergeCell ref="VYS4:VYT4"/>
    <mergeCell ref="VYU4:VYV4"/>
    <mergeCell ref="VXY4:VXZ4"/>
    <mergeCell ref="VYA4:VYB4"/>
    <mergeCell ref="VYC4:VYD4"/>
    <mergeCell ref="VYE4:VYF4"/>
    <mergeCell ref="VYG4:VYH4"/>
    <mergeCell ref="VYI4:VYJ4"/>
    <mergeCell ref="VXM4:VXN4"/>
    <mergeCell ref="VXO4:VXP4"/>
    <mergeCell ref="VXQ4:VXR4"/>
    <mergeCell ref="VXS4:VXT4"/>
    <mergeCell ref="VXU4:VXV4"/>
    <mergeCell ref="VXW4:VXX4"/>
    <mergeCell ref="VXA4:VXB4"/>
    <mergeCell ref="VXC4:VXD4"/>
    <mergeCell ref="VXE4:VXF4"/>
    <mergeCell ref="VXG4:VXH4"/>
    <mergeCell ref="VXI4:VXJ4"/>
    <mergeCell ref="VXK4:VXL4"/>
    <mergeCell ref="WCC4:WCD4"/>
    <mergeCell ref="WCE4:WCF4"/>
    <mergeCell ref="WCG4:WCH4"/>
    <mergeCell ref="WCI4:WCJ4"/>
    <mergeCell ref="WCK4:WCL4"/>
    <mergeCell ref="WCM4:WCN4"/>
    <mergeCell ref="WBQ4:WBR4"/>
    <mergeCell ref="WBS4:WBT4"/>
    <mergeCell ref="WBU4:WBV4"/>
    <mergeCell ref="WBW4:WBX4"/>
    <mergeCell ref="WBY4:WBZ4"/>
    <mergeCell ref="WCA4:WCB4"/>
    <mergeCell ref="WBE4:WBF4"/>
    <mergeCell ref="WBG4:WBH4"/>
    <mergeCell ref="WBI4:WBJ4"/>
    <mergeCell ref="WBK4:WBL4"/>
    <mergeCell ref="WBM4:WBN4"/>
    <mergeCell ref="WBO4:WBP4"/>
    <mergeCell ref="WAS4:WAT4"/>
    <mergeCell ref="WAU4:WAV4"/>
    <mergeCell ref="WAW4:WAX4"/>
    <mergeCell ref="WAY4:WAZ4"/>
    <mergeCell ref="WBA4:WBB4"/>
    <mergeCell ref="WBC4:WBD4"/>
    <mergeCell ref="WAG4:WAH4"/>
    <mergeCell ref="WAI4:WAJ4"/>
    <mergeCell ref="WAK4:WAL4"/>
    <mergeCell ref="WAM4:WAN4"/>
    <mergeCell ref="WAO4:WAP4"/>
    <mergeCell ref="WAQ4:WAR4"/>
    <mergeCell ref="VZU4:VZV4"/>
    <mergeCell ref="VZW4:VZX4"/>
    <mergeCell ref="VZY4:VZZ4"/>
    <mergeCell ref="WAA4:WAB4"/>
    <mergeCell ref="WAC4:WAD4"/>
    <mergeCell ref="WAE4:WAF4"/>
    <mergeCell ref="WEW4:WEX4"/>
    <mergeCell ref="WEY4:WEZ4"/>
    <mergeCell ref="WFA4:WFB4"/>
    <mergeCell ref="WFC4:WFD4"/>
    <mergeCell ref="WFE4:WFF4"/>
    <mergeCell ref="WFG4:WFH4"/>
    <mergeCell ref="WEK4:WEL4"/>
    <mergeCell ref="WEM4:WEN4"/>
    <mergeCell ref="WEO4:WEP4"/>
    <mergeCell ref="WEQ4:WER4"/>
    <mergeCell ref="WES4:WET4"/>
    <mergeCell ref="WEU4:WEV4"/>
    <mergeCell ref="WDY4:WDZ4"/>
    <mergeCell ref="WEA4:WEB4"/>
    <mergeCell ref="WEC4:WED4"/>
    <mergeCell ref="WEE4:WEF4"/>
    <mergeCell ref="WEG4:WEH4"/>
    <mergeCell ref="WEI4:WEJ4"/>
    <mergeCell ref="WDM4:WDN4"/>
    <mergeCell ref="WDO4:WDP4"/>
    <mergeCell ref="WDQ4:WDR4"/>
    <mergeCell ref="WDS4:WDT4"/>
    <mergeCell ref="WDU4:WDV4"/>
    <mergeCell ref="WDW4:WDX4"/>
    <mergeCell ref="WDA4:WDB4"/>
    <mergeCell ref="WDC4:WDD4"/>
    <mergeCell ref="WDE4:WDF4"/>
    <mergeCell ref="WDG4:WDH4"/>
    <mergeCell ref="WDI4:WDJ4"/>
    <mergeCell ref="WDK4:WDL4"/>
    <mergeCell ref="WCO4:WCP4"/>
    <mergeCell ref="WCQ4:WCR4"/>
    <mergeCell ref="WCS4:WCT4"/>
    <mergeCell ref="WCU4:WCV4"/>
    <mergeCell ref="WCW4:WCX4"/>
    <mergeCell ref="WCY4:WCZ4"/>
    <mergeCell ref="WHQ4:WHR4"/>
    <mergeCell ref="WHS4:WHT4"/>
    <mergeCell ref="WHU4:WHV4"/>
    <mergeCell ref="WHW4:WHX4"/>
    <mergeCell ref="WHY4:WHZ4"/>
    <mergeCell ref="WIA4:WIB4"/>
    <mergeCell ref="WHE4:WHF4"/>
    <mergeCell ref="WHG4:WHH4"/>
    <mergeCell ref="WHI4:WHJ4"/>
    <mergeCell ref="WHK4:WHL4"/>
    <mergeCell ref="WHM4:WHN4"/>
    <mergeCell ref="WHO4:WHP4"/>
    <mergeCell ref="WGS4:WGT4"/>
    <mergeCell ref="WGU4:WGV4"/>
    <mergeCell ref="WGW4:WGX4"/>
    <mergeCell ref="WGY4:WGZ4"/>
    <mergeCell ref="WHA4:WHB4"/>
    <mergeCell ref="WHC4:WHD4"/>
    <mergeCell ref="WGG4:WGH4"/>
    <mergeCell ref="WGI4:WGJ4"/>
    <mergeCell ref="WGK4:WGL4"/>
    <mergeCell ref="WGM4:WGN4"/>
    <mergeCell ref="WGO4:WGP4"/>
    <mergeCell ref="WGQ4:WGR4"/>
    <mergeCell ref="WFU4:WFV4"/>
    <mergeCell ref="WFW4:WFX4"/>
    <mergeCell ref="WFY4:WFZ4"/>
    <mergeCell ref="WGA4:WGB4"/>
    <mergeCell ref="WGC4:WGD4"/>
    <mergeCell ref="WGE4:WGF4"/>
    <mergeCell ref="WFI4:WFJ4"/>
    <mergeCell ref="WFK4:WFL4"/>
    <mergeCell ref="WFM4:WFN4"/>
    <mergeCell ref="WFO4:WFP4"/>
    <mergeCell ref="WFQ4:WFR4"/>
    <mergeCell ref="WFS4:WFT4"/>
    <mergeCell ref="WKK4:WKL4"/>
    <mergeCell ref="WKM4:WKN4"/>
    <mergeCell ref="WKO4:WKP4"/>
    <mergeCell ref="WKQ4:WKR4"/>
    <mergeCell ref="WKS4:WKT4"/>
    <mergeCell ref="WKU4:WKV4"/>
    <mergeCell ref="WJY4:WJZ4"/>
    <mergeCell ref="WKA4:WKB4"/>
    <mergeCell ref="WKC4:WKD4"/>
    <mergeCell ref="WKE4:WKF4"/>
    <mergeCell ref="WKG4:WKH4"/>
    <mergeCell ref="WKI4:WKJ4"/>
    <mergeCell ref="WJM4:WJN4"/>
    <mergeCell ref="WJO4:WJP4"/>
    <mergeCell ref="WJQ4:WJR4"/>
    <mergeCell ref="WJS4:WJT4"/>
    <mergeCell ref="WJU4:WJV4"/>
    <mergeCell ref="WJW4:WJX4"/>
    <mergeCell ref="WJA4:WJB4"/>
    <mergeCell ref="WJC4:WJD4"/>
    <mergeCell ref="WJE4:WJF4"/>
    <mergeCell ref="WJG4:WJH4"/>
    <mergeCell ref="WJI4:WJJ4"/>
    <mergeCell ref="WJK4:WJL4"/>
    <mergeCell ref="WIO4:WIP4"/>
    <mergeCell ref="WIQ4:WIR4"/>
    <mergeCell ref="WIS4:WIT4"/>
    <mergeCell ref="WIU4:WIV4"/>
    <mergeCell ref="WIW4:WIX4"/>
    <mergeCell ref="WIY4:WIZ4"/>
    <mergeCell ref="WIC4:WID4"/>
    <mergeCell ref="WIE4:WIF4"/>
    <mergeCell ref="WIG4:WIH4"/>
    <mergeCell ref="WII4:WIJ4"/>
    <mergeCell ref="WIK4:WIL4"/>
    <mergeCell ref="WIM4:WIN4"/>
    <mergeCell ref="WNE4:WNF4"/>
    <mergeCell ref="WNG4:WNH4"/>
    <mergeCell ref="WNI4:WNJ4"/>
    <mergeCell ref="WNK4:WNL4"/>
    <mergeCell ref="WNM4:WNN4"/>
    <mergeCell ref="WNO4:WNP4"/>
    <mergeCell ref="WMS4:WMT4"/>
    <mergeCell ref="WMU4:WMV4"/>
    <mergeCell ref="WMW4:WMX4"/>
    <mergeCell ref="WMY4:WMZ4"/>
    <mergeCell ref="WNA4:WNB4"/>
    <mergeCell ref="WNC4:WND4"/>
    <mergeCell ref="WMG4:WMH4"/>
    <mergeCell ref="WMI4:WMJ4"/>
    <mergeCell ref="WMK4:WML4"/>
    <mergeCell ref="WMM4:WMN4"/>
    <mergeCell ref="WMO4:WMP4"/>
    <mergeCell ref="WMQ4:WMR4"/>
    <mergeCell ref="WLU4:WLV4"/>
    <mergeCell ref="WLW4:WLX4"/>
    <mergeCell ref="WLY4:WLZ4"/>
    <mergeCell ref="WMA4:WMB4"/>
    <mergeCell ref="WMC4:WMD4"/>
    <mergeCell ref="WME4:WMF4"/>
    <mergeCell ref="WLI4:WLJ4"/>
    <mergeCell ref="WLK4:WLL4"/>
    <mergeCell ref="WLM4:WLN4"/>
    <mergeCell ref="WLO4:WLP4"/>
    <mergeCell ref="WLQ4:WLR4"/>
    <mergeCell ref="WLS4:WLT4"/>
    <mergeCell ref="WKW4:WKX4"/>
    <mergeCell ref="WKY4:WKZ4"/>
    <mergeCell ref="WLA4:WLB4"/>
    <mergeCell ref="WLC4:WLD4"/>
    <mergeCell ref="WLE4:WLF4"/>
    <mergeCell ref="WLG4:WLH4"/>
    <mergeCell ref="WPY4:WPZ4"/>
    <mergeCell ref="WQA4:WQB4"/>
    <mergeCell ref="WQC4:WQD4"/>
    <mergeCell ref="WQE4:WQF4"/>
    <mergeCell ref="WQG4:WQH4"/>
    <mergeCell ref="WQI4:WQJ4"/>
    <mergeCell ref="WPM4:WPN4"/>
    <mergeCell ref="WPO4:WPP4"/>
    <mergeCell ref="WPQ4:WPR4"/>
    <mergeCell ref="WPS4:WPT4"/>
    <mergeCell ref="WPU4:WPV4"/>
    <mergeCell ref="WPW4:WPX4"/>
    <mergeCell ref="WPA4:WPB4"/>
    <mergeCell ref="WPC4:WPD4"/>
    <mergeCell ref="WPE4:WPF4"/>
    <mergeCell ref="WPG4:WPH4"/>
    <mergeCell ref="WPI4:WPJ4"/>
    <mergeCell ref="WPK4:WPL4"/>
    <mergeCell ref="WOO4:WOP4"/>
    <mergeCell ref="WOQ4:WOR4"/>
    <mergeCell ref="WOS4:WOT4"/>
    <mergeCell ref="WOU4:WOV4"/>
    <mergeCell ref="WOW4:WOX4"/>
    <mergeCell ref="WOY4:WOZ4"/>
    <mergeCell ref="WOC4:WOD4"/>
    <mergeCell ref="WOE4:WOF4"/>
    <mergeCell ref="WOG4:WOH4"/>
    <mergeCell ref="WOI4:WOJ4"/>
    <mergeCell ref="WOK4:WOL4"/>
    <mergeCell ref="WOM4:WON4"/>
    <mergeCell ref="WNQ4:WNR4"/>
    <mergeCell ref="WNS4:WNT4"/>
    <mergeCell ref="WNU4:WNV4"/>
    <mergeCell ref="WNW4:WNX4"/>
    <mergeCell ref="WNY4:WNZ4"/>
    <mergeCell ref="WOA4:WOB4"/>
    <mergeCell ref="WSS4:WST4"/>
    <mergeCell ref="WSU4:WSV4"/>
    <mergeCell ref="WSW4:WSX4"/>
    <mergeCell ref="WSY4:WSZ4"/>
    <mergeCell ref="WTA4:WTB4"/>
    <mergeCell ref="WTC4:WTD4"/>
    <mergeCell ref="WSG4:WSH4"/>
    <mergeCell ref="WSI4:WSJ4"/>
    <mergeCell ref="WSK4:WSL4"/>
    <mergeCell ref="WSM4:WSN4"/>
    <mergeCell ref="WSO4:WSP4"/>
    <mergeCell ref="WSQ4:WSR4"/>
    <mergeCell ref="WRU4:WRV4"/>
    <mergeCell ref="WRW4:WRX4"/>
    <mergeCell ref="WRY4:WRZ4"/>
    <mergeCell ref="WSA4:WSB4"/>
    <mergeCell ref="WSC4:WSD4"/>
    <mergeCell ref="WSE4:WSF4"/>
    <mergeCell ref="WRI4:WRJ4"/>
    <mergeCell ref="WRK4:WRL4"/>
    <mergeCell ref="WRM4:WRN4"/>
    <mergeCell ref="WRO4:WRP4"/>
    <mergeCell ref="WRQ4:WRR4"/>
    <mergeCell ref="WRS4:WRT4"/>
    <mergeCell ref="WQW4:WQX4"/>
    <mergeCell ref="WQY4:WQZ4"/>
    <mergeCell ref="WRA4:WRB4"/>
    <mergeCell ref="WRC4:WRD4"/>
    <mergeCell ref="WRE4:WRF4"/>
    <mergeCell ref="WRG4:WRH4"/>
    <mergeCell ref="WQK4:WQL4"/>
    <mergeCell ref="WQM4:WQN4"/>
    <mergeCell ref="WQO4:WQP4"/>
    <mergeCell ref="WQQ4:WQR4"/>
    <mergeCell ref="WQS4:WQT4"/>
    <mergeCell ref="WQU4:WQV4"/>
    <mergeCell ref="WVM4:WVN4"/>
    <mergeCell ref="WVO4:WVP4"/>
    <mergeCell ref="WVQ4:WVR4"/>
    <mergeCell ref="WVS4:WVT4"/>
    <mergeCell ref="WVU4:WVV4"/>
    <mergeCell ref="WVW4:WVX4"/>
    <mergeCell ref="WVA4:WVB4"/>
    <mergeCell ref="WVC4:WVD4"/>
    <mergeCell ref="WVE4:WVF4"/>
    <mergeCell ref="WVG4:WVH4"/>
    <mergeCell ref="WVI4:WVJ4"/>
    <mergeCell ref="WVK4:WVL4"/>
    <mergeCell ref="WUO4:WUP4"/>
    <mergeCell ref="WUQ4:WUR4"/>
    <mergeCell ref="WUS4:WUT4"/>
    <mergeCell ref="WUU4:WUV4"/>
    <mergeCell ref="WUW4:WUX4"/>
    <mergeCell ref="WUY4:WUZ4"/>
    <mergeCell ref="WUC4:WUD4"/>
    <mergeCell ref="WUE4:WUF4"/>
    <mergeCell ref="WUG4:WUH4"/>
    <mergeCell ref="WUI4:WUJ4"/>
    <mergeCell ref="WUK4:WUL4"/>
    <mergeCell ref="WUM4:WUN4"/>
    <mergeCell ref="WTQ4:WTR4"/>
    <mergeCell ref="WTS4:WTT4"/>
    <mergeCell ref="WTU4:WTV4"/>
    <mergeCell ref="WTW4:WTX4"/>
    <mergeCell ref="WTY4:WTZ4"/>
    <mergeCell ref="WUA4:WUB4"/>
    <mergeCell ref="WTE4:WTF4"/>
    <mergeCell ref="WTG4:WTH4"/>
    <mergeCell ref="WTI4:WTJ4"/>
    <mergeCell ref="WTK4:WTL4"/>
    <mergeCell ref="WTM4:WTN4"/>
    <mergeCell ref="WTO4:WTP4"/>
    <mergeCell ref="WYG4:WYH4"/>
    <mergeCell ref="WYI4:WYJ4"/>
    <mergeCell ref="WYK4:WYL4"/>
    <mergeCell ref="WYM4:WYN4"/>
    <mergeCell ref="WYO4:WYP4"/>
    <mergeCell ref="WYQ4:WYR4"/>
    <mergeCell ref="WXU4:WXV4"/>
    <mergeCell ref="WXW4:WXX4"/>
    <mergeCell ref="WXY4:WXZ4"/>
    <mergeCell ref="WYA4:WYB4"/>
    <mergeCell ref="WYC4:WYD4"/>
    <mergeCell ref="WYE4:WYF4"/>
    <mergeCell ref="WXI4:WXJ4"/>
    <mergeCell ref="WXK4:WXL4"/>
    <mergeCell ref="WXM4:WXN4"/>
    <mergeCell ref="WXO4:WXP4"/>
    <mergeCell ref="WXQ4:WXR4"/>
    <mergeCell ref="WXS4:WXT4"/>
    <mergeCell ref="WWW4:WWX4"/>
    <mergeCell ref="WWY4:WWZ4"/>
    <mergeCell ref="WXA4:WXB4"/>
    <mergeCell ref="WXC4:WXD4"/>
    <mergeCell ref="WXE4:WXF4"/>
    <mergeCell ref="WXG4:WXH4"/>
    <mergeCell ref="WWK4:WWL4"/>
    <mergeCell ref="WWM4:WWN4"/>
    <mergeCell ref="WWO4:WWP4"/>
    <mergeCell ref="WWQ4:WWR4"/>
    <mergeCell ref="WWS4:WWT4"/>
    <mergeCell ref="WWU4:WWV4"/>
    <mergeCell ref="WVY4:WVZ4"/>
    <mergeCell ref="WWA4:WWB4"/>
    <mergeCell ref="WWC4:WWD4"/>
    <mergeCell ref="WWE4:WWF4"/>
    <mergeCell ref="WWG4:WWH4"/>
    <mergeCell ref="WWI4:WWJ4"/>
    <mergeCell ref="XBU4:XBV4"/>
    <mergeCell ref="XBW4:XBX4"/>
    <mergeCell ref="XBA4:XBB4"/>
    <mergeCell ref="XBC4:XBD4"/>
    <mergeCell ref="XBE4:XBF4"/>
    <mergeCell ref="XBG4:XBH4"/>
    <mergeCell ref="XBI4:XBJ4"/>
    <mergeCell ref="XBK4:XBL4"/>
    <mergeCell ref="XAO4:XAP4"/>
    <mergeCell ref="XAQ4:XAR4"/>
    <mergeCell ref="XAS4:XAT4"/>
    <mergeCell ref="XAU4:XAV4"/>
    <mergeCell ref="XAW4:XAX4"/>
    <mergeCell ref="XAY4:XAZ4"/>
    <mergeCell ref="XAC4:XAD4"/>
    <mergeCell ref="XAE4:XAF4"/>
    <mergeCell ref="XAG4:XAH4"/>
    <mergeCell ref="XAI4:XAJ4"/>
    <mergeCell ref="XAK4:XAL4"/>
    <mergeCell ref="XAM4:XAN4"/>
    <mergeCell ref="WZQ4:WZR4"/>
    <mergeCell ref="WZS4:WZT4"/>
    <mergeCell ref="WZU4:WZV4"/>
    <mergeCell ref="WZW4:WZX4"/>
    <mergeCell ref="WZY4:WZZ4"/>
    <mergeCell ref="XAA4:XAB4"/>
    <mergeCell ref="WZE4:WZF4"/>
    <mergeCell ref="WZG4:WZH4"/>
    <mergeCell ref="WZI4:WZJ4"/>
    <mergeCell ref="WZK4:WZL4"/>
    <mergeCell ref="WZM4:WZN4"/>
    <mergeCell ref="WZO4:WZP4"/>
    <mergeCell ref="WYS4:WYT4"/>
    <mergeCell ref="WYU4:WYV4"/>
    <mergeCell ref="WYW4:WYX4"/>
    <mergeCell ref="WYY4:WYZ4"/>
    <mergeCell ref="WZA4:WZB4"/>
    <mergeCell ref="WZC4:WZD4"/>
    <mergeCell ref="XES4:XET4"/>
    <mergeCell ref="XEU4:XEV4"/>
    <mergeCell ref="XEW4:XEX4"/>
    <mergeCell ref="XEY4:XEZ4"/>
    <mergeCell ref="XFA4:XFB4"/>
    <mergeCell ref="XFC4:XFD4"/>
    <mergeCell ref="XEG4:XEH4"/>
    <mergeCell ref="XEI4:XEJ4"/>
    <mergeCell ref="XEK4:XEL4"/>
    <mergeCell ref="XEM4:XEN4"/>
    <mergeCell ref="XEO4:XEP4"/>
    <mergeCell ref="XEQ4:XER4"/>
    <mergeCell ref="XDU4:XDV4"/>
    <mergeCell ref="XDW4:XDX4"/>
    <mergeCell ref="XDY4:XDZ4"/>
    <mergeCell ref="XEA4:XEB4"/>
    <mergeCell ref="XEC4:XED4"/>
    <mergeCell ref="XEE4:XEF4"/>
    <mergeCell ref="XDI4:XDJ4"/>
    <mergeCell ref="XDK4:XDL4"/>
    <mergeCell ref="XDM4:XDN4"/>
    <mergeCell ref="XDO4:XDP4"/>
    <mergeCell ref="XDQ4:XDR4"/>
    <mergeCell ref="XDS4:XDT4"/>
    <mergeCell ref="XCW4:XCX4"/>
    <mergeCell ref="XCY4:XCZ4"/>
    <mergeCell ref="XDA4:XDB4"/>
    <mergeCell ref="XDC4:XDD4"/>
    <mergeCell ref="XDE4:XDF4"/>
    <mergeCell ref="XDG4:XDH4"/>
    <mergeCell ref="XCK4:XCL4"/>
    <mergeCell ref="XCM4:XCN4"/>
    <mergeCell ref="XCO4:XCP4"/>
    <mergeCell ref="XCQ4:XCR4"/>
    <mergeCell ref="XCS4:XCT4"/>
    <mergeCell ref="XCU4:XCV4"/>
    <mergeCell ref="XBY4:XBZ4"/>
    <mergeCell ref="XCA4:XCB4"/>
    <mergeCell ref="XCC4:XCD4"/>
    <mergeCell ref="XCE4:XCF4"/>
    <mergeCell ref="XCG4:XCH4"/>
    <mergeCell ref="XCI4:XCJ4"/>
    <mergeCell ref="XBM4:XBN4"/>
    <mergeCell ref="XBO4:XBP4"/>
    <mergeCell ref="XBQ4:XBR4"/>
    <mergeCell ref="XBS4:XBT4"/>
    <mergeCell ref="DA5:DB5"/>
    <mergeCell ref="DC5:DD5"/>
    <mergeCell ref="DE5:DF5"/>
    <mergeCell ref="DG5:DH5"/>
    <mergeCell ref="DI5:DJ5"/>
    <mergeCell ref="DK5:DL5"/>
    <mergeCell ref="CO5:CP5"/>
    <mergeCell ref="CQ5:CR5"/>
    <mergeCell ref="CS5:CT5"/>
    <mergeCell ref="CU5:CV5"/>
    <mergeCell ref="CW5:CX5"/>
    <mergeCell ref="CY5:CZ5"/>
    <mergeCell ref="CC5:CD5"/>
    <mergeCell ref="CE5:CF5"/>
    <mergeCell ref="CG5:CH5"/>
    <mergeCell ref="CI5:CJ5"/>
    <mergeCell ref="CK5:CL5"/>
    <mergeCell ref="CM5:CN5"/>
    <mergeCell ref="BQ5:BR5"/>
    <mergeCell ref="BS5:BT5"/>
    <mergeCell ref="BU5:BV5"/>
    <mergeCell ref="BW5:BX5"/>
    <mergeCell ref="BY5:BZ5"/>
    <mergeCell ref="CA5:CB5"/>
    <mergeCell ref="IO5:IP5"/>
    <mergeCell ref="IQ5:IR5"/>
    <mergeCell ref="IS5:IT5"/>
    <mergeCell ref="IU5:IV5"/>
    <mergeCell ref="IW5:IX5"/>
    <mergeCell ref="IY5:IZ5"/>
    <mergeCell ref="IC5:ID5"/>
    <mergeCell ref="IE5:IF5"/>
    <mergeCell ref="IG5:IH5"/>
    <mergeCell ref="II5:IJ5"/>
    <mergeCell ref="IK5:IL5"/>
    <mergeCell ref="IM5:IN5"/>
    <mergeCell ref="HQ5:HR5"/>
    <mergeCell ref="HS5:HT5"/>
    <mergeCell ref="HU5:HV5"/>
    <mergeCell ref="HW5:HX5"/>
    <mergeCell ref="HY5:HZ5"/>
    <mergeCell ref="IA5:IB5"/>
    <mergeCell ref="HE5:HF5"/>
    <mergeCell ref="HG5:HH5"/>
    <mergeCell ref="HI5:HJ5"/>
    <mergeCell ref="HK5:HL5"/>
    <mergeCell ref="HM5:HN5"/>
    <mergeCell ref="HO5:HP5"/>
    <mergeCell ref="GS5:GT5"/>
    <mergeCell ref="GU5:GV5"/>
    <mergeCell ref="GW5:GX5"/>
    <mergeCell ref="GY5:GZ5"/>
    <mergeCell ref="HA5:HB5"/>
    <mergeCell ref="HC5:HD5"/>
    <mergeCell ref="FU5:FV5"/>
    <mergeCell ref="FW5:FX5"/>
    <mergeCell ref="FY5:FZ5"/>
    <mergeCell ref="GA5:GB5"/>
    <mergeCell ref="GC5:GD5"/>
    <mergeCell ref="GE5:GF5"/>
    <mergeCell ref="FI5:FJ5"/>
    <mergeCell ref="FK5:FL5"/>
    <mergeCell ref="FM5:FN5"/>
    <mergeCell ref="FO5:FP5"/>
    <mergeCell ref="FQ5:FR5"/>
    <mergeCell ref="FS5:FT5"/>
    <mergeCell ref="EW5:EX5"/>
    <mergeCell ref="EY5:EZ5"/>
    <mergeCell ref="FA5:FB5"/>
    <mergeCell ref="FC5:FD5"/>
    <mergeCell ref="FE5:FF5"/>
    <mergeCell ref="FG5:FH5"/>
    <mergeCell ref="EK5:EL5"/>
    <mergeCell ref="EM5:EN5"/>
    <mergeCell ref="EO5:EP5"/>
    <mergeCell ref="EQ5:ER5"/>
    <mergeCell ref="ES5:ET5"/>
    <mergeCell ref="EU5:EV5"/>
    <mergeCell ref="DY5:DZ5"/>
    <mergeCell ref="EA5:EB5"/>
    <mergeCell ref="EC5:ED5"/>
    <mergeCell ref="EE5:EF5"/>
    <mergeCell ref="EG5:EH5"/>
    <mergeCell ref="EI5:EJ5"/>
    <mergeCell ref="DM5:DN5"/>
    <mergeCell ref="DO5:DP5"/>
    <mergeCell ref="DQ5:DR5"/>
    <mergeCell ref="DS5:DT5"/>
    <mergeCell ref="DU5:DV5"/>
    <mergeCell ref="DW5:DX5"/>
    <mergeCell ref="MS5:MT5"/>
    <mergeCell ref="MU5:MV5"/>
    <mergeCell ref="MW5:MX5"/>
    <mergeCell ref="MY5:MZ5"/>
    <mergeCell ref="NA5:NB5"/>
    <mergeCell ref="NC5:ND5"/>
    <mergeCell ref="MG5:MH5"/>
    <mergeCell ref="MI5:MJ5"/>
    <mergeCell ref="MK5:ML5"/>
    <mergeCell ref="MM5:MN5"/>
    <mergeCell ref="MO5:MP5"/>
    <mergeCell ref="MQ5:MR5"/>
    <mergeCell ref="LU5:LV5"/>
    <mergeCell ref="LW5:LX5"/>
    <mergeCell ref="LY5:LZ5"/>
    <mergeCell ref="MA5:MB5"/>
    <mergeCell ref="MC5:MD5"/>
    <mergeCell ref="ME5:MF5"/>
    <mergeCell ref="GG5:GH5"/>
    <mergeCell ref="GI5:GJ5"/>
    <mergeCell ref="GK5:GL5"/>
    <mergeCell ref="GM5:GN5"/>
    <mergeCell ref="GO5:GP5"/>
    <mergeCell ref="GQ5:GR5"/>
    <mergeCell ref="LI5:LJ5"/>
    <mergeCell ref="LK5:LL5"/>
    <mergeCell ref="LM5:LN5"/>
    <mergeCell ref="LO5:LP5"/>
    <mergeCell ref="LQ5:LR5"/>
    <mergeCell ref="LS5:LT5"/>
    <mergeCell ref="KW5:KX5"/>
    <mergeCell ref="KY5:KZ5"/>
    <mergeCell ref="LA5:LB5"/>
    <mergeCell ref="LC5:LD5"/>
    <mergeCell ref="LE5:LF5"/>
    <mergeCell ref="LG5:LH5"/>
    <mergeCell ref="KK5:KL5"/>
    <mergeCell ref="KM5:KN5"/>
    <mergeCell ref="KO5:KP5"/>
    <mergeCell ref="KQ5:KR5"/>
    <mergeCell ref="KS5:KT5"/>
    <mergeCell ref="KU5:KV5"/>
    <mergeCell ref="JY5:JZ5"/>
    <mergeCell ref="KA5:KB5"/>
    <mergeCell ref="KC5:KD5"/>
    <mergeCell ref="KE5:KF5"/>
    <mergeCell ref="KG5:KH5"/>
    <mergeCell ref="KI5:KJ5"/>
    <mergeCell ref="JM5:JN5"/>
    <mergeCell ref="JO5:JP5"/>
    <mergeCell ref="JQ5:JR5"/>
    <mergeCell ref="JS5:JT5"/>
    <mergeCell ref="JU5:JV5"/>
    <mergeCell ref="JW5:JX5"/>
    <mergeCell ref="JA5:JB5"/>
    <mergeCell ref="JC5:JD5"/>
    <mergeCell ref="JE5:JF5"/>
    <mergeCell ref="JG5:JH5"/>
    <mergeCell ref="JI5:JJ5"/>
    <mergeCell ref="JK5:JL5"/>
    <mergeCell ref="PM5:PN5"/>
    <mergeCell ref="PO5:PP5"/>
    <mergeCell ref="PQ5:PR5"/>
    <mergeCell ref="PS5:PT5"/>
    <mergeCell ref="PU5:PV5"/>
    <mergeCell ref="PW5:PX5"/>
    <mergeCell ref="PA5:PB5"/>
    <mergeCell ref="PC5:PD5"/>
    <mergeCell ref="PE5:PF5"/>
    <mergeCell ref="PG5:PH5"/>
    <mergeCell ref="PI5:PJ5"/>
    <mergeCell ref="PK5:PL5"/>
    <mergeCell ref="OO5:OP5"/>
    <mergeCell ref="OQ5:OR5"/>
    <mergeCell ref="OS5:OT5"/>
    <mergeCell ref="OU5:OV5"/>
    <mergeCell ref="OW5:OX5"/>
    <mergeCell ref="OY5:OZ5"/>
    <mergeCell ref="OC5:OD5"/>
    <mergeCell ref="OE5:OF5"/>
    <mergeCell ref="OG5:OH5"/>
    <mergeCell ref="OI5:OJ5"/>
    <mergeCell ref="OK5:OL5"/>
    <mergeCell ref="OM5:ON5"/>
    <mergeCell ref="NQ5:NR5"/>
    <mergeCell ref="NS5:NT5"/>
    <mergeCell ref="NU5:NV5"/>
    <mergeCell ref="NW5:NX5"/>
    <mergeCell ref="NY5:NZ5"/>
    <mergeCell ref="OA5:OB5"/>
    <mergeCell ref="NE5:NF5"/>
    <mergeCell ref="NG5:NH5"/>
    <mergeCell ref="NI5:NJ5"/>
    <mergeCell ref="NK5:NL5"/>
    <mergeCell ref="NM5:NN5"/>
    <mergeCell ref="NO5:NP5"/>
    <mergeCell ref="SG5:SH5"/>
    <mergeCell ref="SI5:SJ5"/>
    <mergeCell ref="SK5:SL5"/>
    <mergeCell ref="SM5:SN5"/>
    <mergeCell ref="SO5:SP5"/>
    <mergeCell ref="SQ5:SR5"/>
    <mergeCell ref="RU5:RV5"/>
    <mergeCell ref="RW5:RX5"/>
    <mergeCell ref="RY5:RZ5"/>
    <mergeCell ref="SA5:SB5"/>
    <mergeCell ref="SC5:SD5"/>
    <mergeCell ref="SE5:SF5"/>
    <mergeCell ref="RI5:RJ5"/>
    <mergeCell ref="RK5:RL5"/>
    <mergeCell ref="RM5:RN5"/>
    <mergeCell ref="RO5:RP5"/>
    <mergeCell ref="RQ5:RR5"/>
    <mergeCell ref="RS5:RT5"/>
    <mergeCell ref="QW5:QX5"/>
    <mergeCell ref="QY5:QZ5"/>
    <mergeCell ref="RA5:RB5"/>
    <mergeCell ref="RC5:RD5"/>
    <mergeCell ref="RE5:RF5"/>
    <mergeCell ref="RG5:RH5"/>
    <mergeCell ref="QK5:QL5"/>
    <mergeCell ref="QM5:QN5"/>
    <mergeCell ref="QO5:QP5"/>
    <mergeCell ref="QQ5:QR5"/>
    <mergeCell ref="QS5:QT5"/>
    <mergeCell ref="QU5:QV5"/>
    <mergeCell ref="PY5:PZ5"/>
    <mergeCell ref="QA5:QB5"/>
    <mergeCell ref="QC5:QD5"/>
    <mergeCell ref="QE5:QF5"/>
    <mergeCell ref="QG5:QH5"/>
    <mergeCell ref="QI5:QJ5"/>
    <mergeCell ref="VA5:VB5"/>
    <mergeCell ref="VC5:VD5"/>
    <mergeCell ref="VE5:VF5"/>
    <mergeCell ref="VG5:VH5"/>
    <mergeCell ref="VI5:VJ5"/>
    <mergeCell ref="VK5:VL5"/>
    <mergeCell ref="UO5:UP5"/>
    <mergeCell ref="UQ5:UR5"/>
    <mergeCell ref="US5:UT5"/>
    <mergeCell ref="UU5:UV5"/>
    <mergeCell ref="UW5:UX5"/>
    <mergeCell ref="UY5:UZ5"/>
    <mergeCell ref="UC5:UD5"/>
    <mergeCell ref="UE5:UF5"/>
    <mergeCell ref="UG5:UH5"/>
    <mergeCell ref="UI5:UJ5"/>
    <mergeCell ref="UK5:UL5"/>
    <mergeCell ref="UM5:UN5"/>
    <mergeCell ref="TQ5:TR5"/>
    <mergeCell ref="TS5:TT5"/>
    <mergeCell ref="TU5:TV5"/>
    <mergeCell ref="TW5:TX5"/>
    <mergeCell ref="TY5:TZ5"/>
    <mergeCell ref="UA5:UB5"/>
    <mergeCell ref="TE5:TF5"/>
    <mergeCell ref="TG5:TH5"/>
    <mergeCell ref="TI5:TJ5"/>
    <mergeCell ref="TK5:TL5"/>
    <mergeCell ref="TM5:TN5"/>
    <mergeCell ref="TO5:TP5"/>
    <mergeCell ref="SS5:ST5"/>
    <mergeCell ref="SU5:SV5"/>
    <mergeCell ref="SW5:SX5"/>
    <mergeCell ref="SY5:SZ5"/>
    <mergeCell ref="TA5:TB5"/>
    <mergeCell ref="TC5:TD5"/>
    <mergeCell ref="XU5:XV5"/>
    <mergeCell ref="XW5:XX5"/>
    <mergeCell ref="XY5:XZ5"/>
    <mergeCell ref="YA5:YB5"/>
    <mergeCell ref="YC5:YD5"/>
    <mergeCell ref="YE5:YF5"/>
    <mergeCell ref="XI5:XJ5"/>
    <mergeCell ref="XK5:XL5"/>
    <mergeCell ref="XM5:XN5"/>
    <mergeCell ref="XO5:XP5"/>
    <mergeCell ref="XQ5:XR5"/>
    <mergeCell ref="XS5:XT5"/>
    <mergeCell ref="WW5:WX5"/>
    <mergeCell ref="WY5:WZ5"/>
    <mergeCell ref="XA5:XB5"/>
    <mergeCell ref="XC5:XD5"/>
    <mergeCell ref="XE5:XF5"/>
    <mergeCell ref="XG5:XH5"/>
    <mergeCell ref="WK5:WL5"/>
    <mergeCell ref="WM5:WN5"/>
    <mergeCell ref="WO5:WP5"/>
    <mergeCell ref="WQ5:WR5"/>
    <mergeCell ref="WS5:WT5"/>
    <mergeCell ref="WU5:WV5"/>
    <mergeCell ref="VY5:VZ5"/>
    <mergeCell ref="WA5:WB5"/>
    <mergeCell ref="WC5:WD5"/>
    <mergeCell ref="WE5:WF5"/>
    <mergeCell ref="WG5:WH5"/>
    <mergeCell ref="WI5:WJ5"/>
    <mergeCell ref="VM5:VN5"/>
    <mergeCell ref="VO5:VP5"/>
    <mergeCell ref="VQ5:VR5"/>
    <mergeCell ref="VS5:VT5"/>
    <mergeCell ref="VU5:VV5"/>
    <mergeCell ref="VW5:VX5"/>
    <mergeCell ref="AAO5:AAP5"/>
    <mergeCell ref="AAQ5:AAR5"/>
    <mergeCell ref="AAS5:AAT5"/>
    <mergeCell ref="AAU5:AAV5"/>
    <mergeCell ref="AAW5:AAX5"/>
    <mergeCell ref="AAY5:AAZ5"/>
    <mergeCell ref="AAC5:AAD5"/>
    <mergeCell ref="AAE5:AAF5"/>
    <mergeCell ref="AAG5:AAH5"/>
    <mergeCell ref="AAI5:AAJ5"/>
    <mergeCell ref="AAK5:AAL5"/>
    <mergeCell ref="AAM5:AAN5"/>
    <mergeCell ref="ZQ5:ZR5"/>
    <mergeCell ref="ZS5:ZT5"/>
    <mergeCell ref="ZU5:ZV5"/>
    <mergeCell ref="ZW5:ZX5"/>
    <mergeCell ref="ZY5:ZZ5"/>
    <mergeCell ref="AAA5:AAB5"/>
    <mergeCell ref="ZE5:ZF5"/>
    <mergeCell ref="ZG5:ZH5"/>
    <mergeCell ref="ZI5:ZJ5"/>
    <mergeCell ref="ZK5:ZL5"/>
    <mergeCell ref="ZM5:ZN5"/>
    <mergeCell ref="ZO5:ZP5"/>
    <mergeCell ref="YS5:YT5"/>
    <mergeCell ref="YU5:YV5"/>
    <mergeCell ref="YW5:YX5"/>
    <mergeCell ref="YY5:YZ5"/>
    <mergeCell ref="ZA5:ZB5"/>
    <mergeCell ref="ZC5:ZD5"/>
    <mergeCell ref="YG5:YH5"/>
    <mergeCell ref="YI5:YJ5"/>
    <mergeCell ref="YK5:YL5"/>
    <mergeCell ref="YM5:YN5"/>
    <mergeCell ref="YO5:YP5"/>
    <mergeCell ref="YQ5:YR5"/>
    <mergeCell ref="ADI5:ADJ5"/>
    <mergeCell ref="ADK5:ADL5"/>
    <mergeCell ref="ADM5:ADN5"/>
    <mergeCell ref="ADO5:ADP5"/>
    <mergeCell ref="ADQ5:ADR5"/>
    <mergeCell ref="ADS5:ADT5"/>
    <mergeCell ref="ACW5:ACX5"/>
    <mergeCell ref="ACY5:ACZ5"/>
    <mergeCell ref="ADA5:ADB5"/>
    <mergeCell ref="ADC5:ADD5"/>
    <mergeCell ref="ADE5:ADF5"/>
    <mergeCell ref="ADG5:ADH5"/>
    <mergeCell ref="ACK5:ACL5"/>
    <mergeCell ref="ACM5:ACN5"/>
    <mergeCell ref="ACO5:ACP5"/>
    <mergeCell ref="ACQ5:ACR5"/>
    <mergeCell ref="ACS5:ACT5"/>
    <mergeCell ref="ACU5:ACV5"/>
    <mergeCell ref="ABY5:ABZ5"/>
    <mergeCell ref="ACA5:ACB5"/>
    <mergeCell ref="ACC5:ACD5"/>
    <mergeCell ref="ACE5:ACF5"/>
    <mergeCell ref="ACG5:ACH5"/>
    <mergeCell ref="ACI5:ACJ5"/>
    <mergeCell ref="ABM5:ABN5"/>
    <mergeCell ref="ABO5:ABP5"/>
    <mergeCell ref="ABQ5:ABR5"/>
    <mergeCell ref="ABS5:ABT5"/>
    <mergeCell ref="ABU5:ABV5"/>
    <mergeCell ref="ABW5:ABX5"/>
    <mergeCell ref="ABA5:ABB5"/>
    <mergeCell ref="ABC5:ABD5"/>
    <mergeCell ref="ABE5:ABF5"/>
    <mergeCell ref="ABG5:ABH5"/>
    <mergeCell ref="ABI5:ABJ5"/>
    <mergeCell ref="ABK5:ABL5"/>
    <mergeCell ref="AGC5:AGD5"/>
    <mergeCell ref="AGE5:AGF5"/>
    <mergeCell ref="AGG5:AGH5"/>
    <mergeCell ref="AGI5:AGJ5"/>
    <mergeCell ref="AGK5:AGL5"/>
    <mergeCell ref="AGM5:AGN5"/>
    <mergeCell ref="AFQ5:AFR5"/>
    <mergeCell ref="AFS5:AFT5"/>
    <mergeCell ref="AFU5:AFV5"/>
    <mergeCell ref="AFW5:AFX5"/>
    <mergeCell ref="AFY5:AFZ5"/>
    <mergeCell ref="AGA5:AGB5"/>
    <mergeCell ref="AFE5:AFF5"/>
    <mergeCell ref="AFG5:AFH5"/>
    <mergeCell ref="AFI5:AFJ5"/>
    <mergeCell ref="AFK5:AFL5"/>
    <mergeCell ref="AFM5:AFN5"/>
    <mergeCell ref="AFO5:AFP5"/>
    <mergeCell ref="AES5:AET5"/>
    <mergeCell ref="AEU5:AEV5"/>
    <mergeCell ref="AEW5:AEX5"/>
    <mergeCell ref="AEY5:AEZ5"/>
    <mergeCell ref="AFA5:AFB5"/>
    <mergeCell ref="AFC5:AFD5"/>
    <mergeCell ref="AEG5:AEH5"/>
    <mergeCell ref="AEI5:AEJ5"/>
    <mergeCell ref="AEK5:AEL5"/>
    <mergeCell ref="AEM5:AEN5"/>
    <mergeCell ref="AEO5:AEP5"/>
    <mergeCell ref="AEQ5:AER5"/>
    <mergeCell ref="ADU5:ADV5"/>
    <mergeCell ref="ADW5:ADX5"/>
    <mergeCell ref="ADY5:ADZ5"/>
    <mergeCell ref="AEA5:AEB5"/>
    <mergeCell ref="AEC5:AED5"/>
    <mergeCell ref="AEE5:AEF5"/>
    <mergeCell ref="AIW5:AIX5"/>
    <mergeCell ref="AIY5:AIZ5"/>
    <mergeCell ref="AJA5:AJB5"/>
    <mergeCell ref="AJC5:AJD5"/>
    <mergeCell ref="AJE5:AJF5"/>
    <mergeCell ref="AJG5:AJH5"/>
    <mergeCell ref="AIK5:AIL5"/>
    <mergeCell ref="AIM5:AIN5"/>
    <mergeCell ref="AIO5:AIP5"/>
    <mergeCell ref="AIQ5:AIR5"/>
    <mergeCell ref="AIS5:AIT5"/>
    <mergeCell ref="AIU5:AIV5"/>
    <mergeCell ref="AHY5:AHZ5"/>
    <mergeCell ref="AIA5:AIB5"/>
    <mergeCell ref="AIC5:AID5"/>
    <mergeCell ref="AIE5:AIF5"/>
    <mergeCell ref="AIG5:AIH5"/>
    <mergeCell ref="AII5:AIJ5"/>
    <mergeCell ref="AHM5:AHN5"/>
    <mergeCell ref="AHO5:AHP5"/>
    <mergeCell ref="AHQ5:AHR5"/>
    <mergeCell ref="AHS5:AHT5"/>
    <mergeCell ref="AHU5:AHV5"/>
    <mergeCell ref="AHW5:AHX5"/>
    <mergeCell ref="AHA5:AHB5"/>
    <mergeCell ref="AHC5:AHD5"/>
    <mergeCell ref="AHE5:AHF5"/>
    <mergeCell ref="AHG5:AHH5"/>
    <mergeCell ref="AHI5:AHJ5"/>
    <mergeCell ref="AHK5:AHL5"/>
    <mergeCell ref="AGO5:AGP5"/>
    <mergeCell ref="AGQ5:AGR5"/>
    <mergeCell ref="AGS5:AGT5"/>
    <mergeCell ref="AGU5:AGV5"/>
    <mergeCell ref="AGW5:AGX5"/>
    <mergeCell ref="AGY5:AGZ5"/>
    <mergeCell ref="ALQ5:ALR5"/>
    <mergeCell ref="ALS5:ALT5"/>
    <mergeCell ref="ALU5:ALV5"/>
    <mergeCell ref="ALW5:ALX5"/>
    <mergeCell ref="ALY5:ALZ5"/>
    <mergeCell ref="AMA5:AMB5"/>
    <mergeCell ref="ALE5:ALF5"/>
    <mergeCell ref="ALG5:ALH5"/>
    <mergeCell ref="ALI5:ALJ5"/>
    <mergeCell ref="ALK5:ALL5"/>
    <mergeCell ref="ALM5:ALN5"/>
    <mergeCell ref="ALO5:ALP5"/>
    <mergeCell ref="AKS5:AKT5"/>
    <mergeCell ref="AKU5:AKV5"/>
    <mergeCell ref="AKW5:AKX5"/>
    <mergeCell ref="AKY5:AKZ5"/>
    <mergeCell ref="ALA5:ALB5"/>
    <mergeCell ref="ALC5:ALD5"/>
    <mergeCell ref="AKG5:AKH5"/>
    <mergeCell ref="AKI5:AKJ5"/>
    <mergeCell ref="AKK5:AKL5"/>
    <mergeCell ref="AKM5:AKN5"/>
    <mergeCell ref="AKO5:AKP5"/>
    <mergeCell ref="AKQ5:AKR5"/>
    <mergeCell ref="AJU5:AJV5"/>
    <mergeCell ref="AJW5:AJX5"/>
    <mergeCell ref="AJY5:AJZ5"/>
    <mergeCell ref="AKA5:AKB5"/>
    <mergeCell ref="AKC5:AKD5"/>
    <mergeCell ref="AKE5:AKF5"/>
    <mergeCell ref="AJI5:AJJ5"/>
    <mergeCell ref="AJK5:AJL5"/>
    <mergeCell ref="AJM5:AJN5"/>
    <mergeCell ref="AJO5:AJP5"/>
    <mergeCell ref="AJQ5:AJR5"/>
    <mergeCell ref="AJS5:AJT5"/>
    <mergeCell ref="AOK5:AOL5"/>
    <mergeCell ref="AOM5:AON5"/>
    <mergeCell ref="AOO5:AOP5"/>
    <mergeCell ref="AOQ5:AOR5"/>
    <mergeCell ref="AOS5:AOT5"/>
    <mergeCell ref="AOU5:AOV5"/>
    <mergeCell ref="ANY5:ANZ5"/>
    <mergeCell ref="AOA5:AOB5"/>
    <mergeCell ref="AOC5:AOD5"/>
    <mergeCell ref="AOE5:AOF5"/>
    <mergeCell ref="AOG5:AOH5"/>
    <mergeCell ref="AOI5:AOJ5"/>
    <mergeCell ref="ANM5:ANN5"/>
    <mergeCell ref="ANO5:ANP5"/>
    <mergeCell ref="ANQ5:ANR5"/>
    <mergeCell ref="ANS5:ANT5"/>
    <mergeCell ref="ANU5:ANV5"/>
    <mergeCell ref="ANW5:ANX5"/>
    <mergeCell ref="ANA5:ANB5"/>
    <mergeCell ref="ANC5:AND5"/>
    <mergeCell ref="ANE5:ANF5"/>
    <mergeCell ref="ANG5:ANH5"/>
    <mergeCell ref="ANI5:ANJ5"/>
    <mergeCell ref="ANK5:ANL5"/>
    <mergeCell ref="AMO5:AMP5"/>
    <mergeCell ref="AMQ5:AMR5"/>
    <mergeCell ref="AMS5:AMT5"/>
    <mergeCell ref="AMU5:AMV5"/>
    <mergeCell ref="AMW5:AMX5"/>
    <mergeCell ref="AMY5:AMZ5"/>
    <mergeCell ref="AMC5:AMD5"/>
    <mergeCell ref="AME5:AMF5"/>
    <mergeCell ref="AMG5:AMH5"/>
    <mergeCell ref="AMI5:AMJ5"/>
    <mergeCell ref="AMK5:AML5"/>
    <mergeCell ref="AMM5:AMN5"/>
    <mergeCell ref="ARE5:ARF5"/>
    <mergeCell ref="ARG5:ARH5"/>
    <mergeCell ref="ARI5:ARJ5"/>
    <mergeCell ref="ARK5:ARL5"/>
    <mergeCell ref="ARM5:ARN5"/>
    <mergeCell ref="ARO5:ARP5"/>
    <mergeCell ref="AQS5:AQT5"/>
    <mergeCell ref="AQU5:AQV5"/>
    <mergeCell ref="AQW5:AQX5"/>
    <mergeCell ref="AQY5:AQZ5"/>
    <mergeCell ref="ARA5:ARB5"/>
    <mergeCell ref="ARC5:ARD5"/>
    <mergeCell ref="AQG5:AQH5"/>
    <mergeCell ref="AQI5:AQJ5"/>
    <mergeCell ref="AQK5:AQL5"/>
    <mergeCell ref="AQM5:AQN5"/>
    <mergeCell ref="AQO5:AQP5"/>
    <mergeCell ref="AQQ5:AQR5"/>
    <mergeCell ref="APU5:APV5"/>
    <mergeCell ref="APW5:APX5"/>
    <mergeCell ref="APY5:APZ5"/>
    <mergeCell ref="AQA5:AQB5"/>
    <mergeCell ref="AQC5:AQD5"/>
    <mergeCell ref="AQE5:AQF5"/>
    <mergeCell ref="API5:APJ5"/>
    <mergeCell ref="APK5:APL5"/>
    <mergeCell ref="APM5:APN5"/>
    <mergeCell ref="APO5:APP5"/>
    <mergeCell ref="APQ5:APR5"/>
    <mergeCell ref="APS5:APT5"/>
    <mergeCell ref="AOW5:AOX5"/>
    <mergeCell ref="AOY5:AOZ5"/>
    <mergeCell ref="APA5:APB5"/>
    <mergeCell ref="APC5:APD5"/>
    <mergeCell ref="APE5:APF5"/>
    <mergeCell ref="APG5:APH5"/>
    <mergeCell ref="ATY5:ATZ5"/>
    <mergeCell ref="AUA5:AUB5"/>
    <mergeCell ref="AUC5:AUD5"/>
    <mergeCell ref="AUE5:AUF5"/>
    <mergeCell ref="AUG5:AUH5"/>
    <mergeCell ref="AUI5:AUJ5"/>
    <mergeCell ref="ATM5:ATN5"/>
    <mergeCell ref="ATO5:ATP5"/>
    <mergeCell ref="ATQ5:ATR5"/>
    <mergeCell ref="ATS5:ATT5"/>
    <mergeCell ref="ATU5:ATV5"/>
    <mergeCell ref="ATW5:ATX5"/>
    <mergeCell ref="ATA5:ATB5"/>
    <mergeCell ref="ATC5:ATD5"/>
    <mergeCell ref="ATE5:ATF5"/>
    <mergeCell ref="ATG5:ATH5"/>
    <mergeCell ref="ATI5:ATJ5"/>
    <mergeCell ref="ATK5:ATL5"/>
    <mergeCell ref="ASO5:ASP5"/>
    <mergeCell ref="ASQ5:ASR5"/>
    <mergeCell ref="ASS5:AST5"/>
    <mergeCell ref="ASU5:ASV5"/>
    <mergeCell ref="ASW5:ASX5"/>
    <mergeCell ref="ASY5:ASZ5"/>
    <mergeCell ref="ASC5:ASD5"/>
    <mergeCell ref="ASE5:ASF5"/>
    <mergeCell ref="ASG5:ASH5"/>
    <mergeCell ref="ASI5:ASJ5"/>
    <mergeCell ref="ASK5:ASL5"/>
    <mergeCell ref="ASM5:ASN5"/>
    <mergeCell ref="ARQ5:ARR5"/>
    <mergeCell ref="ARS5:ART5"/>
    <mergeCell ref="ARU5:ARV5"/>
    <mergeCell ref="ARW5:ARX5"/>
    <mergeCell ref="ARY5:ARZ5"/>
    <mergeCell ref="ASA5:ASB5"/>
    <mergeCell ref="AWS5:AWT5"/>
    <mergeCell ref="AWU5:AWV5"/>
    <mergeCell ref="AWW5:AWX5"/>
    <mergeCell ref="AWY5:AWZ5"/>
    <mergeCell ref="AXA5:AXB5"/>
    <mergeCell ref="AXC5:AXD5"/>
    <mergeCell ref="AWG5:AWH5"/>
    <mergeCell ref="AWI5:AWJ5"/>
    <mergeCell ref="AWK5:AWL5"/>
    <mergeCell ref="AWM5:AWN5"/>
    <mergeCell ref="AWO5:AWP5"/>
    <mergeCell ref="AWQ5:AWR5"/>
    <mergeCell ref="AVU5:AVV5"/>
    <mergeCell ref="AVW5:AVX5"/>
    <mergeCell ref="AVY5:AVZ5"/>
    <mergeCell ref="AWA5:AWB5"/>
    <mergeCell ref="AWC5:AWD5"/>
    <mergeCell ref="AWE5:AWF5"/>
    <mergeCell ref="AVI5:AVJ5"/>
    <mergeCell ref="AVK5:AVL5"/>
    <mergeCell ref="AVM5:AVN5"/>
    <mergeCell ref="AVO5:AVP5"/>
    <mergeCell ref="AVQ5:AVR5"/>
    <mergeCell ref="AVS5:AVT5"/>
    <mergeCell ref="AUW5:AUX5"/>
    <mergeCell ref="AUY5:AUZ5"/>
    <mergeCell ref="AVA5:AVB5"/>
    <mergeCell ref="AVC5:AVD5"/>
    <mergeCell ref="AVE5:AVF5"/>
    <mergeCell ref="AVG5:AVH5"/>
    <mergeCell ref="AUK5:AUL5"/>
    <mergeCell ref="AUM5:AUN5"/>
    <mergeCell ref="AUO5:AUP5"/>
    <mergeCell ref="AUQ5:AUR5"/>
    <mergeCell ref="AUS5:AUT5"/>
    <mergeCell ref="AUU5:AUV5"/>
    <mergeCell ref="AZM5:AZN5"/>
    <mergeCell ref="AZO5:AZP5"/>
    <mergeCell ref="AZQ5:AZR5"/>
    <mergeCell ref="AZS5:AZT5"/>
    <mergeCell ref="AZU5:AZV5"/>
    <mergeCell ref="AZW5:AZX5"/>
    <mergeCell ref="AZA5:AZB5"/>
    <mergeCell ref="AZC5:AZD5"/>
    <mergeCell ref="AZE5:AZF5"/>
    <mergeCell ref="AZG5:AZH5"/>
    <mergeCell ref="AZI5:AZJ5"/>
    <mergeCell ref="AZK5:AZL5"/>
    <mergeCell ref="AYO5:AYP5"/>
    <mergeCell ref="AYQ5:AYR5"/>
    <mergeCell ref="AYS5:AYT5"/>
    <mergeCell ref="AYU5:AYV5"/>
    <mergeCell ref="AYW5:AYX5"/>
    <mergeCell ref="AYY5:AYZ5"/>
    <mergeCell ref="AYC5:AYD5"/>
    <mergeCell ref="AYE5:AYF5"/>
    <mergeCell ref="AYG5:AYH5"/>
    <mergeCell ref="AYI5:AYJ5"/>
    <mergeCell ref="AYK5:AYL5"/>
    <mergeCell ref="AYM5:AYN5"/>
    <mergeCell ref="AXQ5:AXR5"/>
    <mergeCell ref="AXS5:AXT5"/>
    <mergeCell ref="AXU5:AXV5"/>
    <mergeCell ref="AXW5:AXX5"/>
    <mergeCell ref="AXY5:AXZ5"/>
    <mergeCell ref="AYA5:AYB5"/>
    <mergeCell ref="AXE5:AXF5"/>
    <mergeCell ref="AXG5:AXH5"/>
    <mergeCell ref="AXI5:AXJ5"/>
    <mergeCell ref="AXK5:AXL5"/>
    <mergeCell ref="AXM5:AXN5"/>
    <mergeCell ref="AXO5:AXP5"/>
    <mergeCell ref="BCG5:BCH5"/>
    <mergeCell ref="BCI5:BCJ5"/>
    <mergeCell ref="BCK5:BCL5"/>
    <mergeCell ref="BCM5:BCN5"/>
    <mergeCell ref="BCO5:BCP5"/>
    <mergeCell ref="BCQ5:BCR5"/>
    <mergeCell ref="BBU5:BBV5"/>
    <mergeCell ref="BBW5:BBX5"/>
    <mergeCell ref="BBY5:BBZ5"/>
    <mergeCell ref="BCA5:BCB5"/>
    <mergeCell ref="BCC5:BCD5"/>
    <mergeCell ref="BCE5:BCF5"/>
    <mergeCell ref="BBI5:BBJ5"/>
    <mergeCell ref="BBK5:BBL5"/>
    <mergeCell ref="BBM5:BBN5"/>
    <mergeCell ref="BBO5:BBP5"/>
    <mergeCell ref="BBQ5:BBR5"/>
    <mergeCell ref="BBS5:BBT5"/>
    <mergeCell ref="BAW5:BAX5"/>
    <mergeCell ref="BAY5:BAZ5"/>
    <mergeCell ref="BBA5:BBB5"/>
    <mergeCell ref="BBC5:BBD5"/>
    <mergeCell ref="BBE5:BBF5"/>
    <mergeCell ref="BBG5:BBH5"/>
    <mergeCell ref="BAK5:BAL5"/>
    <mergeCell ref="BAM5:BAN5"/>
    <mergeCell ref="BAO5:BAP5"/>
    <mergeCell ref="BAQ5:BAR5"/>
    <mergeCell ref="BAS5:BAT5"/>
    <mergeCell ref="BAU5:BAV5"/>
    <mergeCell ref="AZY5:AZZ5"/>
    <mergeCell ref="BAA5:BAB5"/>
    <mergeCell ref="BAC5:BAD5"/>
    <mergeCell ref="BAE5:BAF5"/>
    <mergeCell ref="BAG5:BAH5"/>
    <mergeCell ref="BAI5:BAJ5"/>
    <mergeCell ref="BFA5:BFB5"/>
    <mergeCell ref="BFC5:BFD5"/>
    <mergeCell ref="BFE5:BFF5"/>
    <mergeCell ref="BFG5:BFH5"/>
    <mergeCell ref="BFI5:BFJ5"/>
    <mergeCell ref="BFK5:BFL5"/>
    <mergeCell ref="BEO5:BEP5"/>
    <mergeCell ref="BEQ5:BER5"/>
    <mergeCell ref="BES5:BET5"/>
    <mergeCell ref="BEU5:BEV5"/>
    <mergeCell ref="BEW5:BEX5"/>
    <mergeCell ref="BEY5:BEZ5"/>
    <mergeCell ref="BEC5:BED5"/>
    <mergeCell ref="BEE5:BEF5"/>
    <mergeCell ref="BEG5:BEH5"/>
    <mergeCell ref="BEI5:BEJ5"/>
    <mergeCell ref="BEK5:BEL5"/>
    <mergeCell ref="BEM5:BEN5"/>
    <mergeCell ref="BDQ5:BDR5"/>
    <mergeCell ref="BDS5:BDT5"/>
    <mergeCell ref="BDU5:BDV5"/>
    <mergeCell ref="BDW5:BDX5"/>
    <mergeCell ref="BDY5:BDZ5"/>
    <mergeCell ref="BEA5:BEB5"/>
    <mergeCell ref="BDE5:BDF5"/>
    <mergeCell ref="BDG5:BDH5"/>
    <mergeCell ref="BDI5:BDJ5"/>
    <mergeCell ref="BDK5:BDL5"/>
    <mergeCell ref="BDM5:BDN5"/>
    <mergeCell ref="BDO5:BDP5"/>
    <mergeCell ref="BCS5:BCT5"/>
    <mergeCell ref="BCU5:BCV5"/>
    <mergeCell ref="BCW5:BCX5"/>
    <mergeCell ref="BCY5:BCZ5"/>
    <mergeCell ref="BDA5:BDB5"/>
    <mergeCell ref="BDC5:BDD5"/>
    <mergeCell ref="BHU5:BHV5"/>
    <mergeCell ref="BHW5:BHX5"/>
    <mergeCell ref="BHY5:BHZ5"/>
    <mergeCell ref="BIA5:BIB5"/>
    <mergeCell ref="BIC5:BID5"/>
    <mergeCell ref="BIE5:BIF5"/>
    <mergeCell ref="BHI5:BHJ5"/>
    <mergeCell ref="BHK5:BHL5"/>
    <mergeCell ref="BHM5:BHN5"/>
    <mergeCell ref="BHO5:BHP5"/>
    <mergeCell ref="BHQ5:BHR5"/>
    <mergeCell ref="BHS5:BHT5"/>
    <mergeCell ref="BGW5:BGX5"/>
    <mergeCell ref="BGY5:BGZ5"/>
    <mergeCell ref="BHA5:BHB5"/>
    <mergeCell ref="BHC5:BHD5"/>
    <mergeCell ref="BHE5:BHF5"/>
    <mergeCell ref="BHG5:BHH5"/>
    <mergeCell ref="BGK5:BGL5"/>
    <mergeCell ref="BGM5:BGN5"/>
    <mergeCell ref="BGO5:BGP5"/>
    <mergeCell ref="BGQ5:BGR5"/>
    <mergeCell ref="BGS5:BGT5"/>
    <mergeCell ref="BGU5:BGV5"/>
    <mergeCell ref="BFY5:BFZ5"/>
    <mergeCell ref="BGA5:BGB5"/>
    <mergeCell ref="BGC5:BGD5"/>
    <mergeCell ref="BGE5:BGF5"/>
    <mergeCell ref="BGG5:BGH5"/>
    <mergeCell ref="BGI5:BGJ5"/>
    <mergeCell ref="BFM5:BFN5"/>
    <mergeCell ref="BFO5:BFP5"/>
    <mergeCell ref="BFQ5:BFR5"/>
    <mergeCell ref="BFS5:BFT5"/>
    <mergeCell ref="BFU5:BFV5"/>
    <mergeCell ref="BFW5:BFX5"/>
    <mergeCell ref="BKO5:BKP5"/>
    <mergeCell ref="BKQ5:BKR5"/>
    <mergeCell ref="BKS5:BKT5"/>
    <mergeCell ref="BKU5:BKV5"/>
    <mergeCell ref="BKW5:BKX5"/>
    <mergeCell ref="BKY5:BKZ5"/>
    <mergeCell ref="BKC5:BKD5"/>
    <mergeCell ref="BKE5:BKF5"/>
    <mergeCell ref="BKG5:BKH5"/>
    <mergeCell ref="BKI5:BKJ5"/>
    <mergeCell ref="BKK5:BKL5"/>
    <mergeCell ref="BKM5:BKN5"/>
    <mergeCell ref="BJQ5:BJR5"/>
    <mergeCell ref="BJS5:BJT5"/>
    <mergeCell ref="BJU5:BJV5"/>
    <mergeCell ref="BJW5:BJX5"/>
    <mergeCell ref="BJY5:BJZ5"/>
    <mergeCell ref="BKA5:BKB5"/>
    <mergeCell ref="BJE5:BJF5"/>
    <mergeCell ref="BJG5:BJH5"/>
    <mergeCell ref="BJI5:BJJ5"/>
    <mergeCell ref="BJK5:BJL5"/>
    <mergeCell ref="BJM5:BJN5"/>
    <mergeCell ref="BJO5:BJP5"/>
    <mergeCell ref="BIS5:BIT5"/>
    <mergeCell ref="BIU5:BIV5"/>
    <mergeCell ref="BIW5:BIX5"/>
    <mergeCell ref="BIY5:BIZ5"/>
    <mergeCell ref="BJA5:BJB5"/>
    <mergeCell ref="BJC5:BJD5"/>
    <mergeCell ref="BIG5:BIH5"/>
    <mergeCell ref="BII5:BIJ5"/>
    <mergeCell ref="BIK5:BIL5"/>
    <mergeCell ref="BIM5:BIN5"/>
    <mergeCell ref="BIO5:BIP5"/>
    <mergeCell ref="BIQ5:BIR5"/>
    <mergeCell ref="BNI5:BNJ5"/>
    <mergeCell ref="BNK5:BNL5"/>
    <mergeCell ref="BNM5:BNN5"/>
    <mergeCell ref="BNO5:BNP5"/>
    <mergeCell ref="BNQ5:BNR5"/>
    <mergeCell ref="BNS5:BNT5"/>
    <mergeCell ref="BMW5:BMX5"/>
    <mergeCell ref="BMY5:BMZ5"/>
    <mergeCell ref="BNA5:BNB5"/>
    <mergeCell ref="BNC5:BND5"/>
    <mergeCell ref="BNE5:BNF5"/>
    <mergeCell ref="BNG5:BNH5"/>
    <mergeCell ref="BMK5:BML5"/>
    <mergeCell ref="BMM5:BMN5"/>
    <mergeCell ref="BMO5:BMP5"/>
    <mergeCell ref="BMQ5:BMR5"/>
    <mergeCell ref="BMS5:BMT5"/>
    <mergeCell ref="BMU5:BMV5"/>
    <mergeCell ref="BLY5:BLZ5"/>
    <mergeCell ref="BMA5:BMB5"/>
    <mergeCell ref="BMC5:BMD5"/>
    <mergeCell ref="BME5:BMF5"/>
    <mergeCell ref="BMG5:BMH5"/>
    <mergeCell ref="BMI5:BMJ5"/>
    <mergeCell ref="BLM5:BLN5"/>
    <mergeCell ref="BLO5:BLP5"/>
    <mergeCell ref="BLQ5:BLR5"/>
    <mergeCell ref="BLS5:BLT5"/>
    <mergeCell ref="BLU5:BLV5"/>
    <mergeCell ref="BLW5:BLX5"/>
    <mergeCell ref="BLA5:BLB5"/>
    <mergeCell ref="BLC5:BLD5"/>
    <mergeCell ref="BLE5:BLF5"/>
    <mergeCell ref="BLG5:BLH5"/>
    <mergeCell ref="BLI5:BLJ5"/>
    <mergeCell ref="BLK5:BLL5"/>
    <mergeCell ref="BQC5:BQD5"/>
    <mergeCell ref="BQE5:BQF5"/>
    <mergeCell ref="BQG5:BQH5"/>
    <mergeCell ref="BQI5:BQJ5"/>
    <mergeCell ref="BQK5:BQL5"/>
    <mergeCell ref="BQM5:BQN5"/>
    <mergeCell ref="BPQ5:BPR5"/>
    <mergeCell ref="BPS5:BPT5"/>
    <mergeCell ref="BPU5:BPV5"/>
    <mergeCell ref="BPW5:BPX5"/>
    <mergeCell ref="BPY5:BPZ5"/>
    <mergeCell ref="BQA5:BQB5"/>
    <mergeCell ref="BPE5:BPF5"/>
    <mergeCell ref="BPG5:BPH5"/>
    <mergeCell ref="BPI5:BPJ5"/>
    <mergeCell ref="BPK5:BPL5"/>
    <mergeCell ref="BPM5:BPN5"/>
    <mergeCell ref="BPO5:BPP5"/>
    <mergeCell ref="BOS5:BOT5"/>
    <mergeCell ref="BOU5:BOV5"/>
    <mergeCell ref="BOW5:BOX5"/>
    <mergeCell ref="BOY5:BOZ5"/>
    <mergeCell ref="BPA5:BPB5"/>
    <mergeCell ref="BPC5:BPD5"/>
    <mergeCell ref="BOG5:BOH5"/>
    <mergeCell ref="BOI5:BOJ5"/>
    <mergeCell ref="BOK5:BOL5"/>
    <mergeCell ref="BOM5:BON5"/>
    <mergeCell ref="BOO5:BOP5"/>
    <mergeCell ref="BOQ5:BOR5"/>
    <mergeCell ref="BNU5:BNV5"/>
    <mergeCell ref="BNW5:BNX5"/>
    <mergeCell ref="BNY5:BNZ5"/>
    <mergeCell ref="BOA5:BOB5"/>
    <mergeCell ref="BOC5:BOD5"/>
    <mergeCell ref="BOE5:BOF5"/>
    <mergeCell ref="BSW5:BSX5"/>
    <mergeCell ref="BSY5:BSZ5"/>
    <mergeCell ref="BTA5:BTB5"/>
    <mergeCell ref="BTC5:BTD5"/>
    <mergeCell ref="BTE5:BTF5"/>
    <mergeCell ref="BTG5:BTH5"/>
    <mergeCell ref="BSK5:BSL5"/>
    <mergeCell ref="BSM5:BSN5"/>
    <mergeCell ref="BSO5:BSP5"/>
    <mergeCell ref="BSQ5:BSR5"/>
    <mergeCell ref="BSS5:BST5"/>
    <mergeCell ref="BSU5:BSV5"/>
    <mergeCell ref="BRY5:BRZ5"/>
    <mergeCell ref="BSA5:BSB5"/>
    <mergeCell ref="BSC5:BSD5"/>
    <mergeCell ref="BSE5:BSF5"/>
    <mergeCell ref="BSG5:BSH5"/>
    <mergeCell ref="BSI5:BSJ5"/>
    <mergeCell ref="BRM5:BRN5"/>
    <mergeCell ref="BRO5:BRP5"/>
    <mergeCell ref="BRQ5:BRR5"/>
    <mergeCell ref="BRS5:BRT5"/>
    <mergeCell ref="BRU5:BRV5"/>
    <mergeCell ref="BRW5:BRX5"/>
    <mergeCell ref="BRA5:BRB5"/>
    <mergeCell ref="BRC5:BRD5"/>
    <mergeCell ref="BRE5:BRF5"/>
    <mergeCell ref="BRG5:BRH5"/>
    <mergeCell ref="BRI5:BRJ5"/>
    <mergeCell ref="BRK5:BRL5"/>
    <mergeCell ref="BQO5:BQP5"/>
    <mergeCell ref="BQQ5:BQR5"/>
    <mergeCell ref="BQS5:BQT5"/>
    <mergeCell ref="BQU5:BQV5"/>
    <mergeCell ref="BQW5:BQX5"/>
    <mergeCell ref="BQY5:BQZ5"/>
    <mergeCell ref="BVQ5:BVR5"/>
    <mergeCell ref="BVS5:BVT5"/>
    <mergeCell ref="BVU5:BVV5"/>
    <mergeCell ref="BVW5:BVX5"/>
    <mergeCell ref="BVY5:BVZ5"/>
    <mergeCell ref="BWA5:BWB5"/>
    <mergeCell ref="BVE5:BVF5"/>
    <mergeCell ref="BVG5:BVH5"/>
    <mergeCell ref="BVI5:BVJ5"/>
    <mergeCell ref="BVK5:BVL5"/>
    <mergeCell ref="BVM5:BVN5"/>
    <mergeCell ref="BVO5:BVP5"/>
    <mergeCell ref="BUS5:BUT5"/>
    <mergeCell ref="BUU5:BUV5"/>
    <mergeCell ref="BUW5:BUX5"/>
    <mergeCell ref="BUY5:BUZ5"/>
    <mergeCell ref="BVA5:BVB5"/>
    <mergeCell ref="BVC5:BVD5"/>
    <mergeCell ref="BUG5:BUH5"/>
    <mergeCell ref="BUI5:BUJ5"/>
    <mergeCell ref="BUK5:BUL5"/>
    <mergeCell ref="BUM5:BUN5"/>
    <mergeCell ref="BUO5:BUP5"/>
    <mergeCell ref="BUQ5:BUR5"/>
    <mergeCell ref="BTU5:BTV5"/>
    <mergeCell ref="BTW5:BTX5"/>
    <mergeCell ref="BTY5:BTZ5"/>
    <mergeCell ref="BUA5:BUB5"/>
    <mergeCell ref="BUC5:BUD5"/>
    <mergeCell ref="BUE5:BUF5"/>
    <mergeCell ref="BTI5:BTJ5"/>
    <mergeCell ref="BTK5:BTL5"/>
    <mergeCell ref="BTM5:BTN5"/>
    <mergeCell ref="BTO5:BTP5"/>
    <mergeCell ref="BTQ5:BTR5"/>
    <mergeCell ref="BTS5:BTT5"/>
    <mergeCell ref="BYK5:BYL5"/>
    <mergeCell ref="BYM5:BYN5"/>
    <mergeCell ref="BYO5:BYP5"/>
    <mergeCell ref="BYQ5:BYR5"/>
    <mergeCell ref="BYS5:BYT5"/>
    <mergeCell ref="BYU5:BYV5"/>
    <mergeCell ref="BXY5:BXZ5"/>
    <mergeCell ref="BYA5:BYB5"/>
    <mergeCell ref="BYC5:BYD5"/>
    <mergeCell ref="BYE5:BYF5"/>
    <mergeCell ref="BYG5:BYH5"/>
    <mergeCell ref="BYI5:BYJ5"/>
    <mergeCell ref="BXM5:BXN5"/>
    <mergeCell ref="BXO5:BXP5"/>
    <mergeCell ref="BXQ5:BXR5"/>
    <mergeCell ref="BXS5:BXT5"/>
    <mergeCell ref="BXU5:BXV5"/>
    <mergeCell ref="BXW5:BXX5"/>
    <mergeCell ref="BXA5:BXB5"/>
    <mergeCell ref="BXC5:BXD5"/>
    <mergeCell ref="BXE5:BXF5"/>
    <mergeCell ref="BXG5:BXH5"/>
    <mergeCell ref="BXI5:BXJ5"/>
    <mergeCell ref="BXK5:BXL5"/>
    <mergeCell ref="BWO5:BWP5"/>
    <mergeCell ref="BWQ5:BWR5"/>
    <mergeCell ref="BWS5:BWT5"/>
    <mergeCell ref="BWU5:BWV5"/>
    <mergeCell ref="BWW5:BWX5"/>
    <mergeCell ref="BWY5:BWZ5"/>
    <mergeCell ref="BWC5:BWD5"/>
    <mergeCell ref="BWE5:BWF5"/>
    <mergeCell ref="BWG5:BWH5"/>
    <mergeCell ref="BWI5:BWJ5"/>
    <mergeCell ref="BWK5:BWL5"/>
    <mergeCell ref="BWM5:BWN5"/>
    <mergeCell ref="CBE5:CBF5"/>
    <mergeCell ref="CBG5:CBH5"/>
    <mergeCell ref="CBI5:CBJ5"/>
    <mergeCell ref="CBK5:CBL5"/>
    <mergeCell ref="CBM5:CBN5"/>
    <mergeCell ref="CBO5:CBP5"/>
    <mergeCell ref="CAS5:CAT5"/>
    <mergeCell ref="CAU5:CAV5"/>
    <mergeCell ref="CAW5:CAX5"/>
    <mergeCell ref="CAY5:CAZ5"/>
    <mergeCell ref="CBA5:CBB5"/>
    <mergeCell ref="CBC5:CBD5"/>
    <mergeCell ref="CAG5:CAH5"/>
    <mergeCell ref="CAI5:CAJ5"/>
    <mergeCell ref="CAK5:CAL5"/>
    <mergeCell ref="CAM5:CAN5"/>
    <mergeCell ref="CAO5:CAP5"/>
    <mergeCell ref="CAQ5:CAR5"/>
    <mergeCell ref="BZU5:BZV5"/>
    <mergeCell ref="BZW5:BZX5"/>
    <mergeCell ref="BZY5:BZZ5"/>
    <mergeCell ref="CAA5:CAB5"/>
    <mergeCell ref="CAC5:CAD5"/>
    <mergeCell ref="CAE5:CAF5"/>
    <mergeCell ref="BZI5:BZJ5"/>
    <mergeCell ref="BZK5:BZL5"/>
    <mergeCell ref="BZM5:BZN5"/>
    <mergeCell ref="BZO5:BZP5"/>
    <mergeCell ref="BZQ5:BZR5"/>
    <mergeCell ref="BZS5:BZT5"/>
    <mergeCell ref="BYW5:BYX5"/>
    <mergeCell ref="BYY5:BYZ5"/>
    <mergeCell ref="BZA5:BZB5"/>
    <mergeCell ref="BZC5:BZD5"/>
    <mergeCell ref="BZE5:BZF5"/>
    <mergeCell ref="BZG5:BZH5"/>
    <mergeCell ref="CDY5:CDZ5"/>
    <mergeCell ref="CEA5:CEB5"/>
    <mergeCell ref="CEC5:CED5"/>
    <mergeCell ref="CEE5:CEF5"/>
    <mergeCell ref="CEG5:CEH5"/>
    <mergeCell ref="CEI5:CEJ5"/>
    <mergeCell ref="CDM5:CDN5"/>
    <mergeCell ref="CDO5:CDP5"/>
    <mergeCell ref="CDQ5:CDR5"/>
    <mergeCell ref="CDS5:CDT5"/>
    <mergeCell ref="CDU5:CDV5"/>
    <mergeCell ref="CDW5:CDX5"/>
    <mergeCell ref="CDA5:CDB5"/>
    <mergeCell ref="CDC5:CDD5"/>
    <mergeCell ref="CDE5:CDF5"/>
    <mergeCell ref="CDG5:CDH5"/>
    <mergeCell ref="CDI5:CDJ5"/>
    <mergeCell ref="CDK5:CDL5"/>
    <mergeCell ref="CCO5:CCP5"/>
    <mergeCell ref="CCQ5:CCR5"/>
    <mergeCell ref="CCS5:CCT5"/>
    <mergeCell ref="CCU5:CCV5"/>
    <mergeCell ref="CCW5:CCX5"/>
    <mergeCell ref="CCY5:CCZ5"/>
    <mergeCell ref="CCC5:CCD5"/>
    <mergeCell ref="CCE5:CCF5"/>
    <mergeCell ref="CCG5:CCH5"/>
    <mergeCell ref="CCI5:CCJ5"/>
    <mergeCell ref="CCK5:CCL5"/>
    <mergeCell ref="CCM5:CCN5"/>
    <mergeCell ref="CBQ5:CBR5"/>
    <mergeCell ref="CBS5:CBT5"/>
    <mergeCell ref="CBU5:CBV5"/>
    <mergeCell ref="CBW5:CBX5"/>
    <mergeCell ref="CBY5:CBZ5"/>
    <mergeCell ref="CCA5:CCB5"/>
    <mergeCell ref="CGS5:CGT5"/>
    <mergeCell ref="CGU5:CGV5"/>
    <mergeCell ref="CGW5:CGX5"/>
    <mergeCell ref="CGY5:CGZ5"/>
    <mergeCell ref="CHA5:CHB5"/>
    <mergeCell ref="CHC5:CHD5"/>
    <mergeCell ref="CGG5:CGH5"/>
    <mergeCell ref="CGI5:CGJ5"/>
    <mergeCell ref="CGK5:CGL5"/>
    <mergeCell ref="CGM5:CGN5"/>
    <mergeCell ref="CGO5:CGP5"/>
    <mergeCell ref="CGQ5:CGR5"/>
    <mergeCell ref="CFU5:CFV5"/>
    <mergeCell ref="CFW5:CFX5"/>
    <mergeCell ref="CFY5:CFZ5"/>
    <mergeCell ref="CGA5:CGB5"/>
    <mergeCell ref="CGC5:CGD5"/>
    <mergeCell ref="CGE5:CGF5"/>
    <mergeCell ref="CFI5:CFJ5"/>
    <mergeCell ref="CFK5:CFL5"/>
    <mergeCell ref="CFM5:CFN5"/>
    <mergeCell ref="CFO5:CFP5"/>
    <mergeCell ref="CFQ5:CFR5"/>
    <mergeCell ref="CFS5:CFT5"/>
    <mergeCell ref="CEW5:CEX5"/>
    <mergeCell ref="CEY5:CEZ5"/>
    <mergeCell ref="CFA5:CFB5"/>
    <mergeCell ref="CFC5:CFD5"/>
    <mergeCell ref="CFE5:CFF5"/>
    <mergeCell ref="CFG5:CFH5"/>
    <mergeCell ref="CEK5:CEL5"/>
    <mergeCell ref="CEM5:CEN5"/>
    <mergeCell ref="CEO5:CEP5"/>
    <mergeCell ref="CEQ5:CER5"/>
    <mergeCell ref="CES5:CET5"/>
    <mergeCell ref="CEU5:CEV5"/>
    <mergeCell ref="CJM5:CJN5"/>
    <mergeCell ref="CJO5:CJP5"/>
    <mergeCell ref="CJQ5:CJR5"/>
    <mergeCell ref="CJS5:CJT5"/>
    <mergeCell ref="CJU5:CJV5"/>
    <mergeCell ref="CJW5:CJX5"/>
    <mergeCell ref="CJA5:CJB5"/>
    <mergeCell ref="CJC5:CJD5"/>
    <mergeCell ref="CJE5:CJF5"/>
    <mergeCell ref="CJG5:CJH5"/>
    <mergeCell ref="CJI5:CJJ5"/>
    <mergeCell ref="CJK5:CJL5"/>
    <mergeCell ref="CIO5:CIP5"/>
    <mergeCell ref="CIQ5:CIR5"/>
    <mergeCell ref="CIS5:CIT5"/>
    <mergeCell ref="CIU5:CIV5"/>
    <mergeCell ref="CIW5:CIX5"/>
    <mergeCell ref="CIY5:CIZ5"/>
    <mergeCell ref="CIC5:CID5"/>
    <mergeCell ref="CIE5:CIF5"/>
    <mergeCell ref="CIG5:CIH5"/>
    <mergeCell ref="CII5:CIJ5"/>
    <mergeCell ref="CIK5:CIL5"/>
    <mergeCell ref="CIM5:CIN5"/>
    <mergeCell ref="CHQ5:CHR5"/>
    <mergeCell ref="CHS5:CHT5"/>
    <mergeCell ref="CHU5:CHV5"/>
    <mergeCell ref="CHW5:CHX5"/>
    <mergeCell ref="CHY5:CHZ5"/>
    <mergeCell ref="CIA5:CIB5"/>
    <mergeCell ref="CHE5:CHF5"/>
    <mergeCell ref="CHG5:CHH5"/>
    <mergeCell ref="CHI5:CHJ5"/>
    <mergeCell ref="CHK5:CHL5"/>
    <mergeCell ref="CHM5:CHN5"/>
    <mergeCell ref="CHO5:CHP5"/>
    <mergeCell ref="CMG5:CMH5"/>
    <mergeCell ref="CMI5:CMJ5"/>
    <mergeCell ref="CMK5:CML5"/>
    <mergeCell ref="CMM5:CMN5"/>
    <mergeCell ref="CMO5:CMP5"/>
    <mergeCell ref="CMQ5:CMR5"/>
    <mergeCell ref="CLU5:CLV5"/>
    <mergeCell ref="CLW5:CLX5"/>
    <mergeCell ref="CLY5:CLZ5"/>
    <mergeCell ref="CMA5:CMB5"/>
    <mergeCell ref="CMC5:CMD5"/>
    <mergeCell ref="CME5:CMF5"/>
    <mergeCell ref="CLI5:CLJ5"/>
    <mergeCell ref="CLK5:CLL5"/>
    <mergeCell ref="CLM5:CLN5"/>
    <mergeCell ref="CLO5:CLP5"/>
    <mergeCell ref="CLQ5:CLR5"/>
    <mergeCell ref="CLS5:CLT5"/>
    <mergeCell ref="CKW5:CKX5"/>
    <mergeCell ref="CKY5:CKZ5"/>
    <mergeCell ref="CLA5:CLB5"/>
    <mergeCell ref="CLC5:CLD5"/>
    <mergeCell ref="CLE5:CLF5"/>
    <mergeCell ref="CLG5:CLH5"/>
    <mergeCell ref="CKK5:CKL5"/>
    <mergeCell ref="CKM5:CKN5"/>
    <mergeCell ref="CKO5:CKP5"/>
    <mergeCell ref="CKQ5:CKR5"/>
    <mergeCell ref="CKS5:CKT5"/>
    <mergeCell ref="CKU5:CKV5"/>
    <mergeCell ref="CJY5:CJZ5"/>
    <mergeCell ref="CKA5:CKB5"/>
    <mergeCell ref="CKC5:CKD5"/>
    <mergeCell ref="CKE5:CKF5"/>
    <mergeCell ref="CKG5:CKH5"/>
    <mergeCell ref="CKI5:CKJ5"/>
    <mergeCell ref="CPA5:CPB5"/>
    <mergeCell ref="CPC5:CPD5"/>
    <mergeCell ref="CPE5:CPF5"/>
    <mergeCell ref="CPG5:CPH5"/>
    <mergeCell ref="CPI5:CPJ5"/>
    <mergeCell ref="CPK5:CPL5"/>
    <mergeCell ref="COO5:COP5"/>
    <mergeCell ref="COQ5:COR5"/>
    <mergeCell ref="COS5:COT5"/>
    <mergeCell ref="COU5:COV5"/>
    <mergeCell ref="COW5:COX5"/>
    <mergeCell ref="COY5:COZ5"/>
    <mergeCell ref="COC5:COD5"/>
    <mergeCell ref="COE5:COF5"/>
    <mergeCell ref="COG5:COH5"/>
    <mergeCell ref="COI5:COJ5"/>
    <mergeCell ref="COK5:COL5"/>
    <mergeCell ref="COM5:CON5"/>
    <mergeCell ref="CNQ5:CNR5"/>
    <mergeCell ref="CNS5:CNT5"/>
    <mergeCell ref="CNU5:CNV5"/>
    <mergeCell ref="CNW5:CNX5"/>
    <mergeCell ref="CNY5:CNZ5"/>
    <mergeCell ref="COA5:COB5"/>
    <mergeCell ref="CNE5:CNF5"/>
    <mergeCell ref="CNG5:CNH5"/>
    <mergeCell ref="CNI5:CNJ5"/>
    <mergeCell ref="CNK5:CNL5"/>
    <mergeCell ref="CNM5:CNN5"/>
    <mergeCell ref="CNO5:CNP5"/>
    <mergeCell ref="CMS5:CMT5"/>
    <mergeCell ref="CMU5:CMV5"/>
    <mergeCell ref="CMW5:CMX5"/>
    <mergeCell ref="CMY5:CMZ5"/>
    <mergeCell ref="CNA5:CNB5"/>
    <mergeCell ref="CNC5:CND5"/>
    <mergeCell ref="CRU5:CRV5"/>
    <mergeCell ref="CRW5:CRX5"/>
    <mergeCell ref="CRY5:CRZ5"/>
    <mergeCell ref="CSA5:CSB5"/>
    <mergeCell ref="CSC5:CSD5"/>
    <mergeCell ref="CSE5:CSF5"/>
    <mergeCell ref="CRI5:CRJ5"/>
    <mergeCell ref="CRK5:CRL5"/>
    <mergeCell ref="CRM5:CRN5"/>
    <mergeCell ref="CRO5:CRP5"/>
    <mergeCell ref="CRQ5:CRR5"/>
    <mergeCell ref="CRS5:CRT5"/>
    <mergeCell ref="CQW5:CQX5"/>
    <mergeCell ref="CQY5:CQZ5"/>
    <mergeCell ref="CRA5:CRB5"/>
    <mergeCell ref="CRC5:CRD5"/>
    <mergeCell ref="CRE5:CRF5"/>
    <mergeCell ref="CRG5:CRH5"/>
    <mergeCell ref="CQK5:CQL5"/>
    <mergeCell ref="CQM5:CQN5"/>
    <mergeCell ref="CQO5:CQP5"/>
    <mergeCell ref="CQQ5:CQR5"/>
    <mergeCell ref="CQS5:CQT5"/>
    <mergeCell ref="CQU5:CQV5"/>
    <mergeCell ref="CPY5:CPZ5"/>
    <mergeCell ref="CQA5:CQB5"/>
    <mergeCell ref="CQC5:CQD5"/>
    <mergeCell ref="CQE5:CQF5"/>
    <mergeCell ref="CQG5:CQH5"/>
    <mergeCell ref="CQI5:CQJ5"/>
    <mergeCell ref="CPM5:CPN5"/>
    <mergeCell ref="CPO5:CPP5"/>
    <mergeCell ref="CPQ5:CPR5"/>
    <mergeCell ref="CPS5:CPT5"/>
    <mergeCell ref="CPU5:CPV5"/>
    <mergeCell ref="CPW5:CPX5"/>
    <mergeCell ref="CUO5:CUP5"/>
    <mergeCell ref="CUQ5:CUR5"/>
    <mergeCell ref="CUS5:CUT5"/>
    <mergeCell ref="CUU5:CUV5"/>
    <mergeCell ref="CUW5:CUX5"/>
    <mergeCell ref="CUY5:CUZ5"/>
    <mergeCell ref="CUC5:CUD5"/>
    <mergeCell ref="CUE5:CUF5"/>
    <mergeCell ref="CUG5:CUH5"/>
    <mergeCell ref="CUI5:CUJ5"/>
    <mergeCell ref="CUK5:CUL5"/>
    <mergeCell ref="CUM5:CUN5"/>
    <mergeCell ref="CTQ5:CTR5"/>
    <mergeCell ref="CTS5:CTT5"/>
    <mergeCell ref="CTU5:CTV5"/>
    <mergeCell ref="CTW5:CTX5"/>
    <mergeCell ref="CTY5:CTZ5"/>
    <mergeCell ref="CUA5:CUB5"/>
    <mergeCell ref="CTE5:CTF5"/>
    <mergeCell ref="CTG5:CTH5"/>
    <mergeCell ref="CTI5:CTJ5"/>
    <mergeCell ref="CTK5:CTL5"/>
    <mergeCell ref="CTM5:CTN5"/>
    <mergeCell ref="CTO5:CTP5"/>
    <mergeCell ref="CSS5:CST5"/>
    <mergeCell ref="CSU5:CSV5"/>
    <mergeCell ref="CSW5:CSX5"/>
    <mergeCell ref="CSY5:CSZ5"/>
    <mergeCell ref="CTA5:CTB5"/>
    <mergeCell ref="CTC5:CTD5"/>
    <mergeCell ref="CSG5:CSH5"/>
    <mergeCell ref="CSI5:CSJ5"/>
    <mergeCell ref="CSK5:CSL5"/>
    <mergeCell ref="CSM5:CSN5"/>
    <mergeCell ref="CSO5:CSP5"/>
    <mergeCell ref="CSQ5:CSR5"/>
    <mergeCell ref="CXI5:CXJ5"/>
    <mergeCell ref="CXK5:CXL5"/>
    <mergeCell ref="CXM5:CXN5"/>
    <mergeCell ref="CXO5:CXP5"/>
    <mergeCell ref="CXQ5:CXR5"/>
    <mergeCell ref="CXS5:CXT5"/>
    <mergeCell ref="CWW5:CWX5"/>
    <mergeCell ref="CWY5:CWZ5"/>
    <mergeCell ref="CXA5:CXB5"/>
    <mergeCell ref="CXC5:CXD5"/>
    <mergeCell ref="CXE5:CXF5"/>
    <mergeCell ref="CXG5:CXH5"/>
    <mergeCell ref="CWK5:CWL5"/>
    <mergeCell ref="CWM5:CWN5"/>
    <mergeCell ref="CWO5:CWP5"/>
    <mergeCell ref="CWQ5:CWR5"/>
    <mergeCell ref="CWS5:CWT5"/>
    <mergeCell ref="CWU5:CWV5"/>
    <mergeCell ref="CVY5:CVZ5"/>
    <mergeCell ref="CWA5:CWB5"/>
    <mergeCell ref="CWC5:CWD5"/>
    <mergeCell ref="CWE5:CWF5"/>
    <mergeCell ref="CWG5:CWH5"/>
    <mergeCell ref="CWI5:CWJ5"/>
    <mergeCell ref="CVM5:CVN5"/>
    <mergeCell ref="CVO5:CVP5"/>
    <mergeCell ref="CVQ5:CVR5"/>
    <mergeCell ref="CVS5:CVT5"/>
    <mergeCell ref="CVU5:CVV5"/>
    <mergeCell ref="CVW5:CVX5"/>
    <mergeCell ref="CVA5:CVB5"/>
    <mergeCell ref="CVC5:CVD5"/>
    <mergeCell ref="CVE5:CVF5"/>
    <mergeCell ref="CVG5:CVH5"/>
    <mergeCell ref="CVI5:CVJ5"/>
    <mergeCell ref="CVK5:CVL5"/>
    <mergeCell ref="DAC5:DAD5"/>
    <mergeCell ref="DAE5:DAF5"/>
    <mergeCell ref="DAG5:DAH5"/>
    <mergeCell ref="DAI5:DAJ5"/>
    <mergeCell ref="DAK5:DAL5"/>
    <mergeCell ref="DAM5:DAN5"/>
    <mergeCell ref="CZQ5:CZR5"/>
    <mergeCell ref="CZS5:CZT5"/>
    <mergeCell ref="CZU5:CZV5"/>
    <mergeCell ref="CZW5:CZX5"/>
    <mergeCell ref="CZY5:CZZ5"/>
    <mergeCell ref="DAA5:DAB5"/>
    <mergeCell ref="CZE5:CZF5"/>
    <mergeCell ref="CZG5:CZH5"/>
    <mergeCell ref="CZI5:CZJ5"/>
    <mergeCell ref="CZK5:CZL5"/>
    <mergeCell ref="CZM5:CZN5"/>
    <mergeCell ref="CZO5:CZP5"/>
    <mergeCell ref="CYS5:CYT5"/>
    <mergeCell ref="CYU5:CYV5"/>
    <mergeCell ref="CYW5:CYX5"/>
    <mergeCell ref="CYY5:CYZ5"/>
    <mergeCell ref="CZA5:CZB5"/>
    <mergeCell ref="CZC5:CZD5"/>
    <mergeCell ref="CYG5:CYH5"/>
    <mergeCell ref="CYI5:CYJ5"/>
    <mergeCell ref="CYK5:CYL5"/>
    <mergeCell ref="CYM5:CYN5"/>
    <mergeCell ref="CYO5:CYP5"/>
    <mergeCell ref="CYQ5:CYR5"/>
    <mergeCell ref="CXU5:CXV5"/>
    <mergeCell ref="CXW5:CXX5"/>
    <mergeCell ref="CXY5:CXZ5"/>
    <mergeCell ref="CYA5:CYB5"/>
    <mergeCell ref="CYC5:CYD5"/>
    <mergeCell ref="CYE5:CYF5"/>
    <mergeCell ref="DCW5:DCX5"/>
    <mergeCell ref="DCY5:DCZ5"/>
    <mergeCell ref="DDA5:DDB5"/>
    <mergeCell ref="DDC5:DDD5"/>
    <mergeCell ref="DDE5:DDF5"/>
    <mergeCell ref="DDG5:DDH5"/>
    <mergeCell ref="DCK5:DCL5"/>
    <mergeCell ref="DCM5:DCN5"/>
    <mergeCell ref="DCO5:DCP5"/>
    <mergeCell ref="DCQ5:DCR5"/>
    <mergeCell ref="DCS5:DCT5"/>
    <mergeCell ref="DCU5:DCV5"/>
    <mergeCell ref="DBY5:DBZ5"/>
    <mergeCell ref="DCA5:DCB5"/>
    <mergeCell ref="DCC5:DCD5"/>
    <mergeCell ref="DCE5:DCF5"/>
    <mergeCell ref="DCG5:DCH5"/>
    <mergeCell ref="DCI5:DCJ5"/>
    <mergeCell ref="DBM5:DBN5"/>
    <mergeCell ref="DBO5:DBP5"/>
    <mergeCell ref="DBQ5:DBR5"/>
    <mergeCell ref="DBS5:DBT5"/>
    <mergeCell ref="DBU5:DBV5"/>
    <mergeCell ref="DBW5:DBX5"/>
    <mergeCell ref="DBA5:DBB5"/>
    <mergeCell ref="DBC5:DBD5"/>
    <mergeCell ref="DBE5:DBF5"/>
    <mergeCell ref="DBG5:DBH5"/>
    <mergeCell ref="DBI5:DBJ5"/>
    <mergeCell ref="DBK5:DBL5"/>
    <mergeCell ref="DAO5:DAP5"/>
    <mergeCell ref="DAQ5:DAR5"/>
    <mergeCell ref="DAS5:DAT5"/>
    <mergeCell ref="DAU5:DAV5"/>
    <mergeCell ref="DAW5:DAX5"/>
    <mergeCell ref="DAY5:DAZ5"/>
    <mergeCell ref="DFQ5:DFR5"/>
    <mergeCell ref="DFS5:DFT5"/>
    <mergeCell ref="DFU5:DFV5"/>
    <mergeCell ref="DFW5:DFX5"/>
    <mergeCell ref="DFY5:DFZ5"/>
    <mergeCell ref="DGA5:DGB5"/>
    <mergeCell ref="DFE5:DFF5"/>
    <mergeCell ref="DFG5:DFH5"/>
    <mergeCell ref="DFI5:DFJ5"/>
    <mergeCell ref="DFK5:DFL5"/>
    <mergeCell ref="DFM5:DFN5"/>
    <mergeCell ref="DFO5:DFP5"/>
    <mergeCell ref="DES5:DET5"/>
    <mergeCell ref="DEU5:DEV5"/>
    <mergeCell ref="DEW5:DEX5"/>
    <mergeCell ref="DEY5:DEZ5"/>
    <mergeCell ref="DFA5:DFB5"/>
    <mergeCell ref="DFC5:DFD5"/>
    <mergeCell ref="DEG5:DEH5"/>
    <mergeCell ref="DEI5:DEJ5"/>
    <mergeCell ref="DEK5:DEL5"/>
    <mergeCell ref="DEM5:DEN5"/>
    <mergeCell ref="DEO5:DEP5"/>
    <mergeCell ref="DEQ5:DER5"/>
    <mergeCell ref="DDU5:DDV5"/>
    <mergeCell ref="DDW5:DDX5"/>
    <mergeCell ref="DDY5:DDZ5"/>
    <mergeCell ref="DEA5:DEB5"/>
    <mergeCell ref="DEC5:DED5"/>
    <mergeCell ref="DEE5:DEF5"/>
    <mergeCell ref="DDI5:DDJ5"/>
    <mergeCell ref="DDK5:DDL5"/>
    <mergeCell ref="DDM5:DDN5"/>
    <mergeCell ref="DDO5:DDP5"/>
    <mergeCell ref="DDQ5:DDR5"/>
    <mergeCell ref="DDS5:DDT5"/>
    <mergeCell ref="DIK5:DIL5"/>
    <mergeCell ref="DIM5:DIN5"/>
    <mergeCell ref="DIO5:DIP5"/>
    <mergeCell ref="DIQ5:DIR5"/>
    <mergeCell ref="DIS5:DIT5"/>
    <mergeCell ref="DIU5:DIV5"/>
    <mergeCell ref="DHY5:DHZ5"/>
    <mergeCell ref="DIA5:DIB5"/>
    <mergeCell ref="DIC5:DID5"/>
    <mergeCell ref="DIE5:DIF5"/>
    <mergeCell ref="DIG5:DIH5"/>
    <mergeCell ref="DII5:DIJ5"/>
    <mergeCell ref="DHM5:DHN5"/>
    <mergeCell ref="DHO5:DHP5"/>
    <mergeCell ref="DHQ5:DHR5"/>
    <mergeCell ref="DHS5:DHT5"/>
    <mergeCell ref="DHU5:DHV5"/>
    <mergeCell ref="DHW5:DHX5"/>
    <mergeCell ref="DHA5:DHB5"/>
    <mergeCell ref="DHC5:DHD5"/>
    <mergeCell ref="DHE5:DHF5"/>
    <mergeCell ref="DHG5:DHH5"/>
    <mergeCell ref="DHI5:DHJ5"/>
    <mergeCell ref="DHK5:DHL5"/>
    <mergeCell ref="DGO5:DGP5"/>
    <mergeCell ref="DGQ5:DGR5"/>
    <mergeCell ref="DGS5:DGT5"/>
    <mergeCell ref="DGU5:DGV5"/>
    <mergeCell ref="DGW5:DGX5"/>
    <mergeCell ref="DGY5:DGZ5"/>
    <mergeCell ref="DGC5:DGD5"/>
    <mergeCell ref="DGE5:DGF5"/>
    <mergeCell ref="DGG5:DGH5"/>
    <mergeCell ref="DGI5:DGJ5"/>
    <mergeCell ref="DGK5:DGL5"/>
    <mergeCell ref="DGM5:DGN5"/>
    <mergeCell ref="DLE5:DLF5"/>
    <mergeCell ref="DLG5:DLH5"/>
    <mergeCell ref="DLI5:DLJ5"/>
    <mergeCell ref="DLK5:DLL5"/>
    <mergeCell ref="DLM5:DLN5"/>
    <mergeCell ref="DLO5:DLP5"/>
    <mergeCell ref="DKS5:DKT5"/>
    <mergeCell ref="DKU5:DKV5"/>
    <mergeCell ref="DKW5:DKX5"/>
    <mergeCell ref="DKY5:DKZ5"/>
    <mergeCell ref="DLA5:DLB5"/>
    <mergeCell ref="DLC5:DLD5"/>
    <mergeCell ref="DKG5:DKH5"/>
    <mergeCell ref="DKI5:DKJ5"/>
    <mergeCell ref="DKK5:DKL5"/>
    <mergeCell ref="DKM5:DKN5"/>
    <mergeCell ref="DKO5:DKP5"/>
    <mergeCell ref="DKQ5:DKR5"/>
    <mergeCell ref="DJU5:DJV5"/>
    <mergeCell ref="DJW5:DJX5"/>
    <mergeCell ref="DJY5:DJZ5"/>
    <mergeCell ref="DKA5:DKB5"/>
    <mergeCell ref="DKC5:DKD5"/>
    <mergeCell ref="DKE5:DKF5"/>
    <mergeCell ref="DJI5:DJJ5"/>
    <mergeCell ref="DJK5:DJL5"/>
    <mergeCell ref="DJM5:DJN5"/>
    <mergeCell ref="DJO5:DJP5"/>
    <mergeCell ref="DJQ5:DJR5"/>
    <mergeCell ref="DJS5:DJT5"/>
    <mergeCell ref="DIW5:DIX5"/>
    <mergeCell ref="DIY5:DIZ5"/>
    <mergeCell ref="DJA5:DJB5"/>
    <mergeCell ref="DJC5:DJD5"/>
    <mergeCell ref="DJE5:DJF5"/>
    <mergeCell ref="DJG5:DJH5"/>
    <mergeCell ref="DNY5:DNZ5"/>
    <mergeCell ref="DOA5:DOB5"/>
    <mergeCell ref="DOC5:DOD5"/>
    <mergeCell ref="DOE5:DOF5"/>
    <mergeCell ref="DOG5:DOH5"/>
    <mergeCell ref="DOI5:DOJ5"/>
    <mergeCell ref="DNM5:DNN5"/>
    <mergeCell ref="DNO5:DNP5"/>
    <mergeCell ref="DNQ5:DNR5"/>
    <mergeCell ref="DNS5:DNT5"/>
    <mergeCell ref="DNU5:DNV5"/>
    <mergeCell ref="DNW5:DNX5"/>
    <mergeCell ref="DNA5:DNB5"/>
    <mergeCell ref="DNC5:DND5"/>
    <mergeCell ref="DNE5:DNF5"/>
    <mergeCell ref="DNG5:DNH5"/>
    <mergeCell ref="DNI5:DNJ5"/>
    <mergeCell ref="DNK5:DNL5"/>
    <mergeCell ref="DMO5:DMP5"/>
    <mergeCell ref="DMQ5:DMR5"/>
    <mergeCell ref="DMS5:DMT5"/>
    <mergeCell ref="DMU5:DMV5"/>
    <mergeCell ref="DMW5:DMX5"/>
    <mergeCell ref="DMY5:DMZ5"/>
    <mergeCell ref="DMC5:DMD5"/>
    <mergeCell ref="DME5:DMF5"/>
    <mergeCell ref="DMG5:DMH5"/>
    <mergeCell ref="DMI5:DMJ5"/>
    <mergeCell ref="DMK5:DML5"/>
    <mergeCell ref="DMM5:DMN5"/>
    <mergeCell ref="DLQ5:DLR5"/>
    <mergeCell ref="DLS5:DLT5"/>
    <mergeCell ref="DLU5:DLV5"/>
    <mergeCell ref="DLW5:DLX5"/>
    <mergeCell ref="DLY5:DLZ5"/>
    <mergeCell ref="DMA5:DMB5"/>
    <mergeCell ref="DQS5:DQT5"/>
    <mergeCell ref="DQU5:DQV5"/>
    <mergeCell ref="DQW5:DQX5"/>
    <mergeCell ref="DQY5:DQZ5"/>
    <mergeCell ref="DRA5:DRB5"/>
    <mergeCell ref="DRC5:DRD5"/>
    <mergeCell ref="DQG5:DQH5"/>
    <mergeCell ref="DQI5:DQJ5"/>
    <mergeCell ref="DQK5:DQL5"/>
    <mergeCell ref="DQM5:DQN5"/>
    <mergeCell ref="DQO5:DQP5"/>
    <mergeCell ref="DQQ5:DQR5"/>
    <mergeCell ref="DPU5:DPV5"/>
    <mergeCell ref="DPW5:DPX5"/>
    <mergeCell ref="DPY5:DPZ5"/>
    <mergeCell ref="DQA5:DQB5"/>
    <mergeCell ref="DQC5:DQD5"/>
    <mergeCell ref="DQE5:DQF5"/>
    <mergeCell ref="DPI5:DPJ5"/>
    <mergeCell ref="DPK5:DPL5"/>
    <mergeCell ref="DPM5:DPN5"/>
    <mergeCell ref="DPO5:DPP5"/>
    <mergeCell ref="DPQ5:DPR5"/>
    <mergeCell ref="DPS5:DPT5"/>
    <mergeCell ref="DOW5:DOX5"/>
    <mergeCell ref="DOY5:DOZ5"/>
    <mergeCell ref="DPA5:DPB5"/>
    <mergeCell ref="DPC5:DPD5"/>
    <mergeCell ref="DPE5:DPF5"/>
    <mergeCell ref="DPG5:DPH5"/>
    <mergeCell ref="DOK5:DOL5"/>
    <mergeCell ref="DOM5:DON5"/>
    <mergeCell ref="DOO5:DOP5"/>
    <mergeCell ref="DOQ5:DOR5"/>
    <mergeCell ref="DOS5:DOT5"/>
    <mergeCell ref="DOU5:DOV5"/>
    <mergeCell ref="DTM5:DTN5"/>
    <mergeCell ref="DTO5:DTP5"/>
    <mergeCell ref="DTQ5:DTR5"/>
    <mergeCell ref="DTS5:DTT5"/>
    <mergeCell ref="DTU5:DTV5"/>
    <mergeCell ref="DTW5:DTX5"/>
    <mergeCell ref="DTA5:DTB5"/>
    <mergeCell ref="DTC5:DTD5"/>
    <mergeCell ref="DTE5:DTF5"/>
    <mergeCell ref="DTG5:DTH5"/>
    <mergeCell ref="DTI5:DTJ5"/>
    <mergeCell ref="DTK5:DTL5"/>
    <mergeCell ref="DSO5:DSP5"/>
    <mergeCell ref="DSQ5:DSR5"/>
    <mergeCell ref="DSS5:DST5"/>
    <mergeCell ref="DSU5:DSV5"/>
    <mergeCell ref="DSW5:DSX5"/>
    <mergeCell ref="DSY5:DSZ5"/>
    <mergeCell ref="DSC5:DSD5"/>
    <mergeCell ref="DSE5:DSF5"/>
    <mergeCell ref="DSG5:DSH5"/>
    <mergeCell ref="DSI5:DSJ5"/>
    <mergeCell ref="DSK5:DSL5"/>
    <mergeCell ref="DSM5:DSN5"/>
    <mergeCell ref="DRQ5:DRR5"/>
    <mergeCell ref="DRS5:DRT5"/>
    <mergeCell ref="DRU5:DRV5"/>
    <mergeCell ref="DRW5:DRX5"/>
    <mergeCell ref="DRY5:DRZ5"/>
    <mergeCell ref="DSA5:DSB5"/>
    <mergeCell ref="DRE5:DRF5"/>
    <mergeCell ref="DRG5:DRH5"/>
    <mergeCell ref="DRI5:DRJ5"/>
    <mergeCell ref="DRK5:DRL5"/>
    <mergeCell ref="DRM5:DRN5"/>
    <mergeCell ref="DRO5:DRP5"/>
    <mergeCell ref="DWG5:DWH5"/>
    <mergeCell ref="DWI5:DWJ5"/>
    <mergeCell ref="DWK5:DWL5"/>
    <mergeCell ref="DWM5:DWN5"/>
    <mergeCell ref="DWO5:DWP5"/>
    <mergeCell ref="DWQ5:DWR5"/>
    <mergeCell ref="DVU5:DVV5"/>
    <mergeCell ref="DVW5:DVX5"/>
    <mergeCell ref="DVY5:DVZ5"/>
    <mergeCell ref="DWA5:DWB5"/>
    <mergeCell ref="DWC5:DWD5"/>
    <mergeCell ref="DWE5:DWF5"/>
    <mergeCell ref="DVI5:DVJ5"/>
    <mergeCell ref="DVK5:DVL5"/>
    <mergeCell ref="DVM5:DVN5"/>
    <mergeCell ref="DVO5:DVP5"/>
    <mergeCell ref="DVQ5:DVR5"/>
    <mergeCell ref="DVS5:DVT5"/>
    <mergeCell ref="DUW5:DUX5"/>
    <mergeCell ref="DUY5:DUZ5"/>
    <mergeCell ref="DVA5:DVB5"/>
    <mergeCell ref="DVC5:DVD5"/>
    <mergeCell ref="DVE5:DVF5"/>
    <mergeCell ref="DVG5:DVH5"/>
    <mergeCell ref="DUK5:DUL5"/>
    <mergeCell ref="DUM5:DUN5"/>
    <mergeCell ref="DUO5:DUP5"/>
    <mergeCell ref="DUQ5:DUR5"/>
    <mergeCell ref="DUS5:DUT5"/>
    <mergeCell ref="DUU5:DUV5"/>
    <mergeCell ref="DTY5:DTZ5"/>
    <mergeCell ref="DUA5:DUB5"/>
    <mergeCell ref="DUC5:DUD5"/>
    <mergeCell ref="DUE5:DUF5"/>
    <mergeCell ref="DUG5:DUH5"/>
    <mergeCell ref="DUI5:DUJ5"/>
    <mergeCell ref="DZA5:DZB5"/>
    <mergeCell ref="DZC5:DZD5"/>
    <mergeCell ref="DZE5:DZF5"/>
    <mergeCell ref="DZG5:DZH5"/>
    <mergeCell ref="DZI5:DZJ5"/>
    <mergeCell ref="DZK5:DZL5"/>
    <mergeCell ref="DYO5:DYP5"/>
    <mergeCell ref="DYQ5:DYR5"/>
    <mergeCell ref="DYS5:DYT5"/>
    <mergeCell ref="DYU5:DYV5"/>
    <mergeCell ref="DYW5:DYX5"/>
    <mergeCell ref="DYY5:DYZ5"/>
    <mergeCell ref="DYC5:DYD5"/>
    <mergeCell ref="DYE5:DYF5"/>
    <mergeCell ref="DYG5:DYH5"/>
    <mergeCell ref="DYI5:DYJ5"/>
    <mergeCell ref="DYK5:DYL5"/>
    <mergeCell ref="DYM5:DYN5"/>
    <mergeCell ref="DXQ5:DXR5"/>
    <mergeCell ref="DXS5:DXT5"/>
    <mergeCell ref="DXU5:DXV5"/>
    <mergeCell ref="DXW5:DXX5"/>
    <mergeCell ref="DXY5:DXZ5"/>
    <mergeCell ref="DYA5:DYB5"/>
    <mergeCell ref="DXE5:DXF5"/>
    <mergeCell ref="DXG5:DXH5"/>
    <mergeCell ref="DXI5:DXJ5"/>
    <mergeCell ref="DXK5:DXL5"/>
    <mergeCell ref="DXM5:DXN5"/>
    <mergeCell ref="DXO5:DXP5"/>
    <mergeCell ref="DWS5:DWT5"/>
    <mergeCell ref="DWU5:DWV5"/>
    <mergeCell ref="DWW5:DWX5"/>
    <mergeCell ref="DWY5:DWZ5"/>
    <mergeCell ref="DXA5:DXB5"/>
    <mergeCell ref="DXC5:DXD5"/>
    <mergeCell ref="EBU5:EBV5"/>
    <mergeCell ref="EBW5:EBX5"/>
    <mergeCell ref="EBY5:EBZ5"/>
    <mergeCell ref="ECA5:ECB5"/>
    <mergeCell ref="ECC5:ECD5"/>
    <mergeCell ref="ECE5:ECF5"/>
    <mergeCell ref="EBI5:EBJ5"/>
    <mergeCell ref="EBK5:EBL5"/>
    <mergeCell ref="EBM5:EBN5"/>
    <mergeCell ref="EBO5:EBP5"/>
    <mergeCell ref="EBQ5:EBR5"/>
    <mergeCell ref="EBS5:EBT5"/>
    <mergeCell ref="EAW5:EAX5"/>
    <mergeCell ref="EAY5:EAZ5"/>
    <mergeCell ref="EBA5:EBB5"/>
    <mergeCell ref="EBC5:EBD5"/>
    <mergeCell ref="EBE5:EBF5"/>
    <mergeCell ref="EBG5:EBH5"/>
    <mergeCell ref="EAK5:EAL5"/>
    <mergeCell ref="EAM5:EAN5"/>
    <mergeCell ref="EAO5:EAP5"/>
    <mergeCell ref="EAQ5:EAR5"/>
    <mergeCell ref="EAS5:EAT5"/>
    <mergeCell ref="EAU5:EAV5"/>
    <mergeCell ref="DZY5:DZZ5"/>
    <mergeCell ref="EAA5:EAB5"/>
    <mergeCell ref="EAC5:EAD5"/>
    <mergeCell ref="EAE5:EAF5"/>
    <mergeCell ref="EAG5:EAH5"/>
    <mergeCell ref="EAI5:EAJ5"/>
    <mergeCell ref="DZM5:DZN5"/>
    <mergeCell ref="DZO5:DZP5"/>
    <mergeCell ref="DZQ5:DZR5"/>
    <mergeCell ref="DZS5:DZT5"/>
    <mergeCell ref="DZU5:DZV5"/>
    <mergeCell ref="DZW5:DZX5"/>
    <mergeCell ref="EEO5:EEP5"/>
    <mergeCell ref="EEQ5:EER5"/>
    <mergeCell ref="EES5:EET5"/>
    <mergeCell ref="EEU5:EEV5"/>
    <mergeCell ref="EEW5:EEX5"/>
    <mergeCell ref="EEY5:EEZ5"/>
    <mergeCell ref="EEC5:EED5"/>
    <mergeCell ref="EEE5:EEF5"/>
    <mergeCell ref="EEG5:EEH5"/>
    <mergeCell ref="EEI5:EEJ5"/>
    <mergeCell ref="EEK5:EEL5"/>
    <mergeCell ref="EEM5:EEN5"/>
    <mergeCell ref="EDQ5:EDR5"/>
    <mergeCell ref="EDS5:EDT5"/>
    <mergeCell ref="EDU5:EDV5"/>
    <mergeCell ref="EDW5:EDX5"/>
    <mergeCell ref="EDY5:EDZ5"/>
    <mergeCell ref="EEA5:EEB5"/>
    <mergeCell ref="EDE5:EDF5"/>
    <mergeCell ref="EDG5:EDH5"/>
    <mergeCell ref="EDI5:EDJ5"/>
    <mergeCell ref="EDK5:EDL5"/>
    <mergeCell ref="EDM5:EDN5"/>
    <mergeCell ref="EDO5:EDP5"/>
    <mergeCell ref="ECS5:ECT5"/>
    <mergeCell ref="ECU5:ECV5"/>
    <mergeCell ref="ECW5:ECX5"/>
    <mergeCell ref="ECY5:ECZ5"/>
    <mergeCell ref="EDA5:EDB5"/>
    <mergeCell ref="EDC5:EDD5"/>
    <mergeCell ref="ECG5:ECH5"/>
    <mergeCell ref="ECI5:ECJ5"/>
    <mergeCell ref="ECK5:ECL5"/>
    <mergeCell ref="ECM5:ECN5"/>
    <mergeCell ref="ECO5:ECP5"/>
    <mergeCell ref="ECQ5:ECR5"/>
    <mergeCell ref="EHI5:EHJ5"/>
    <mergeCell ref="EHK5:EHL5"/>
    <mergeCell ref="EHM5:EHN5"/>
    <mergeCell ref="EHO5:EHP5"/>
    <mergeCell ref="EHQ5:EHR5"/>
    <mergeCell ref="EHS5:EHT5"/>
    <mergeCell ref="EGW5:EGX5"/>
    <mergeCell ref="EGY5:EGZ5"/>
    <mergeCell ref="EHA5:EHB5"/>
    <mergeCell ref="EHC5:EHD5"/>
    <mergeCell ref="EHE5:EHF5"/>
    <mergeCell ref="EHG5:EHH5"/>
    <mergeCell ref="EGK5:EGL5"/>
    <mergeCell ref="EGM5:EGN5"/>
    <mergeCell ref="EGO5:EGP5"/>
    <mergeCell ref="EGQ5:EGR5"/>
    <mergeCell ref="EGS5:EGT5"/>
    <mergeCell ref="EGU5:EGV5"/>
    <mergeCell ref="EFY5:EFZ5"/>
    <mergeCell ref="EGA5:EGB5"/>
    <mergeCell ref="EGC5:EGD5"/>
    <mergeCell ref="EGE5:EGF5"/>
    <mergeCell ref="EGG5:EGH5"/>
    <mergeCell ref="EGI5:EGJ5"/>
    <mergeCell ref="EFM5:EFN5"/>
    <mergeCell ref="EFO5:EFP5"/>
    <mergeCell ref="EFQ5:EFR5"/>
    <mergeCell ref="EFS5:EFT5"/>
    <mergeCell ref="EFU5:EFV5"/>
    <mergeCell ref="EFW5:EFX5"/>
    <mergeCell ref="EFA5:EFB5"/>
    <mergeCell ref="EFC5:EFD5"/>
    <mergeCell ref="EFE5:EFF5"/>
    <mergeCell ref="EFG5:EFH5"/>
    <mergeCell ref="EFI5:EFJ5"/>
    <mergeCell ref="EFK5:EFL5"/>
    <mergeCell ref="EKC5:EKD5"/>
    <mergeCell ref="EKE5:EKF5"/>
    <mergeCell ref="EKG5:EKH5"/>
    <mergeCell ref="EKI5:EKJ5"/>
    <mergeCell ref="EKK5:EKL5"/>
    <mergeCell ref="EKM5:EKN5"/>
    <mergeCell ref="EJQ5:EJR5"/>
    <mergeCell ref="EJS5:EJT5"/>
    <mergeCell ref="EJU5:EJV5"/>
    <mergeCell ref="EJW5:EJX5"/>
    <mergeCell ref="EJY5:EJZ5"/>
    <mergeCell ref="EKA5:EKB5"/>
    <mergeCell ref="EJE5:EJF5"/>
    <mergeCell ref="EJG5:EJH5"/>
    <mergeCell ref="EJI5:EJJ5"/>
    <mergeCell ref="EJK5:EJL5"/>
    <mergeCell ref="EJM5:EJN5"/>
    <mergeCell ref="EJO5:EJP5"/>
    <mergeCell ref="EIS5:EIT5"/>
    <mergeCell ref="EIU5:EIV5"/>
    <mergeCell ref="EIW5:EIX5"/>
    <mergeCell ref="EIY5:EIZ5"/>
    <mergeCell ref="EJA5:EJB5"/>
    <mergeCell ref="EJC5:EJD5"/>
    <mergeCell ref="EIG5:EIH5"/>
    <mergeCell ref="EII5:EIJ5"/>
    <mergeCell ref="EIK5:EIL5"/>
    <mergeCell ref="EIM5:EIN5"/>
    <mergeCell ref="EIO5:EIP5"/>
    <mergeCell ref="EIQ5:EIR5"/>
    <mergeCell ref="EHU5:EHV5"/>
    <mergeCell ref="EHW5:EHX5"/>
    <mergeCell ref="EHY5:EHZ5"/>
    <mergeCell ref="EIA5:EIB5"/>
    <mergeCell ref="EIC5:EID5"/>
    <mergeCell ref="EIE5:EIF5"/>
    <mergeCell ref="EMW5:EMX5"/>
    <mergeCell ref="EMY5:EMZ5"/>
    <mergeCell ref="ENA5:ENB5"/>
    <mergeCell ref="ENC5:END5"/>
    <mergeCell ref="ENE5:ENF5"/>
    <mergeCell ref="ENG5:ENH5"/>
    <mergeCell ref="EMK5:EML5"/>
    <mergeCell ref="EMM5:EMN5"/>
    <mergeCell ref="EMO5:EMP5"/>
    <mergeCell ref="EMQ5:EMR5"/>
    <mergeCell ref="EMS5:EMT5"/>
    <mergeCell ref="EMU5:EMV5"/>
    <mergeCell ref="ELY5:ELZ5"/>
    <mergeCell ref="EMA5:EMB5"/>
    <mergeCell ref="EMC5:EMD5"/>
    <mergeCell ref="EME5:EMF5"/>
    <mergeCell ref="EMG5:EMH5"/>
    <mergeCell ref="EMI5:EMJ5"/>
    <mergeCell ref="ELM5:ELN5"/>
    <mergeCell ref="ELO5:ELP5"/>
    <mergeCell ref="ELQ5:ELR5"/>
    <mergeCell ref="ELS5:ELT5"/>
    <mergeCell ref="ELU5:ELV5"/>
    <mergeCell ref="ELW5:ELX5"/>
    <mergeCell ref="ELA5:ELB5"/>
    <mergeCell ref="ELC5:ELD5"/>
    <mergeCell ref="ELE5:ELF5"/>
    <mergeCell ref="ELG5:ELH5"/>
    <mergeCell ref="ELI5:ELJ5"/>
    <mergeCell ref="ELK5:ELL5"/>
    <mergeCell ref="EKO5:EKP5"/>
    <mergeCell ref="EKQ5:EKR5"/>
    <mergeCell ref="EKS5:EKT5"/>
    <mergeCell ref="EKU5:EKV5"/>
    <mergeCell ref="EKW5:EKX5"/>
    <mergeCell ref="EKY5:EKZ5"/>
    <mergeCell ref="EPQ5:EPR5"/>
    <mergeCell ref="EPS5:EPT5"/>
    <mergeCell ref="EPU5:EPV5"/>
    <mergeCell ref="EPW5:EPX5"/>
    <mergeCell ref="EPY5:EPZ5"/>
    <mergeCell ref="EQA5:EQB5"/>
    <mergeCell ref="EPE5:EPF5"/>
    <mergeCell ref="EPG5:EPH5"/>
    <mergeCell ref="EPI5:EPJ5"/>
    <mergeCell ref="EPK5:EPL5"/>
    <mergeCell ref="EPM5:EPN5"/>
    <mergeCell ref="EPO5:EPP5"/>
    <mergeCell ref="EOS5:EOT5"/>
    <mergeCell ref="EOU5:EOV5"/>
    <mergeCell ref="EOW5:EOX5"/>
    <mergeCell ref="EOY5:EOZ5"/>
    <mergeCell ref="EPA5:EPB5"/>
    <mergeCell ref="EPC5:EPD5"/>
    <mergeCell ref="EOG5:EOH5"/>
    <mergeCell ref="EOI5:EOJ5"/>
    <mergeCell ref="EOK5:EOL5"/>
    <mergeCell ref="EOM5:EON5"/>
    <mergeCell ref="EOO5:EOP5"/>
    <mergeCell ref="EOQ5:EOR5"/>
    <mergeCell ref="ENU5:ENV5"/>
    <mergeCell ref="ENW5:ENX5"/>
    <mergeCell ref="ENY5:ENZ5"/>
    <mergeCell ref="EOA5:EOB5"/>
    <mergeCell ref="EOC5:EOD5"/>
    <mergeCell ref="EOE5:EOF5"/>
    <mergeCell ref="ENI5:ENJ5"/>
    <mergeCell ref="ENK5:ENL5"/>
    <mergeCell ref="ENM5:ENN5"/>
    <mergeCell ref="ENO5:ENP5"/>
    <mergeCell ref="ENQ5:ENR5"/>
    <mergeCell ref="ENS5:ENT5"/>
    <mergeCell ref="ESK5:ESL5"/>
    <mergeCell ref="ESM5:ESN5"/>
    <mergeCell ref="ESO5:ESP5"/>
    <mergeCell ref="ESQ5:ESR5"/>
    <mergeCell ref="ESS5:EST5"/>
    <mergeCell ref="ESU5:ESV5"/>
    <mergeCell ref="ERY5:ERZ5"/>
    <mergeCell ref="ESA5:ESB5"/>
    <mergeCell ref="ESC5:ESD5"/>
    <mergeCell ref="ESE5:ESF5"/>
    <mergeCell ref="ESG5:ESH5"/>
    <mergeCell ref="ESI5:ESJ5"/>
    <mergeCell ref="ERM5:ERN5"/>
    <mergeCell ref="ERO5:ERP5"/>
    <mergeCell ref="ERQ5:ERR5"/>
    <mergeCell ref="ERS5:ERT5"/>
    <mergeCell ref="ERU5:ERV5"/>
    <mergeCell ref="ERW5:ERX5"/>
    <mergeCell ref="ERA5:ERB5"/>
    <mergeCell ref="ERC5:ERD5"/>
    <mergeCell ref="ERE5:ERF5"/>
    <mergeCell ref="ERG5:ERH5"/>
    <mergeCell ref="ERI5:ERJ5"/>
    <mergeCell ref="ERK5:ERL5"/>
    <mergeCell ref="EQO5:EQP5"/>
    <mergeCell ref="EQQ5:EQR5"/>
    <mergeCell ref="EQS5:EQT5"/>
    <mergeCell ref="EQU5:EQV5"/>
    <mergeCell ref="EQW5:EQX5"/>
    <mergeCell ref="EQY5:EQZ5"/>
    <mergeCell ref="EQC5:EQD5"/>
    <mergeCell ref="EQE5:EQF5"/>
    <mergeCell ref="EQG5:EQH5"/>
    <mergeCell ref="EQI5:EQJ5"/>
    <mergeCell ref="EQK5:EQL5"/>
    <mergeCell ref="EQM5:EQN5"/>
    <mergeCell ref="EVE5:EVF5"/>
    <mergeCell ref="EVG5:EVH5"/>
    <mergeCell ref="EVI5:EVJ5"/>
    <mergeCell ref="EVK5:EVL5"/>
    <mergeCell ref="EVM5:EVN5"/>
    <mergeCell ref="EVO5:EVP5"/>
    <mergeCell ref="EUS5:EUT5"/>
    <mergeCell ref="EUU5:EUV5"/>
    <mergeCell ref="EUW5:EUX5"/>
    <mergeCell ref="EUY5:EUZ5"/>
    <mergeCell ref="EVA5:EVB5"/>
    <mergeCell ref="EVC5:EVD5"/>
    <mergeCell ref="EUG5:EUH5"/>
    <mergeCell ref="EUI5:EUJ5"/>
    <mergeCell ref="EUK5:EUL5"/>
    <mergeCell ref="EUM5:EUN5"/>
    <mergeCell ref="EUO5:EUP5"/>
    <mergeCell ref="EUQ5:EUR5"/>
    <mergeCell ref="ETU5:ETV5"/>
    <mergeCell ref="ETW5:ETX5"/>
    <mergeCell ref="ETY5:ETZ5"/>
    <mergeCell ref="EUA5:EUB5"/>
    <mergeCell ref="EUC5:EUD5"/>
    <mergeCell ref="EUE5:EUF5"/>
    <mergeCell ref="ETI5:ETJ5"/>
    <mergeCell ref="ETK5:ETL5"/>
    <mergeCell ref="ETM5:ETN5"/>
    <mergeCell ref="ETO5:ETP5"/>
    <mergeCell ref="ETQ5:ETR5"/>
    <mergeCell ref="ETS5:ETT5"/>
    <mergeCell ref="ESW5:ESX5"/>
    <mergeCell ref="ESY5:ESZ5"/>
    <mergeCell ref="ETA5:ETB5"/>
    <mergeCell ref="ETC5:ETD5"/>
    <mergeCell ref="ETE5:ETF5"/>
    <mergeCell ref="ETG5:ETH5"/>
    <mergeCell ref="EXY5:EXZ5"/>
    <mergeCell ref="EYA5:EYB5"/>
    <mergeCell ref="EYC5:EYD5"/>
    <mergeCell ref="EYE5:EYF5"/>
    <mergeCell ref="EYG5:EYH5"/>
    <mergeCell ref="EYI5:EYJ5"/>
    <mergeCell ref="EXM5:EXN5"/>
    <mergeCell ref="EXO5:EXP5"/>
    <mergeCell ref="EXQ5:EXR5"/>
    <mergeCell ref="EXS5:EXT5"/>
    <mergeCell ref="EXU5:EXV5"/>
    <mergeCell ref="EXW5:EXX5"/>
    <mergeCell ref="EXA5:EXB5"/>
    <mergeCell ref="EXC5:EXD5"/>
    <mergeCell ref="EXE5:EXF5"/>
    <mergeCell ref="EXG5:EXH5"/>
    <mergeCell ref="EXI5:EXJ5"/>
    <mergeCell ref="EXK5:EXL5"/>
    <mergeCell ref="EWO5:EWP5"/>
    <mergeCell ref="EWQ5:EWR5"/>
    <mergeCell ref="EWS5:EWT5"/>
    <mergeCell ref="EWU5:EWV5"/>
    <mergeCell ref="EWW5:EWX5"/>
    <mergeCell ref="EWY5:EWZ5"/>
    <mergeCell ref="EWC5:EWD5"/>
    <mergeCell ref="EWE5:EWF5"/>
    <mergeCell ref="EWG5:EWH5"/>
    <mergeCell ref="EWI5:EWJ5"/>
    <mergeCell ref="EWK5:EWL5"/>
    <mergeCell ref="EWM5:EWN5"/>
    <mergeCell ref="EVQ5:EVR5"/>
    <mergeCell ref="EVS5:EVT5"/>
    <mergeCell ref="EVU5:EVV5"/>
    <mergeCell ref="EVW5:EVX5"/>
    <mergeCell ref="EVY5:EVZ5"/>
    <mergeCell ref="EWA5:EWB5"/>
    <mergeCell ref="FAS5:FAT5"/>
    <mergeCell ref="FAU5:FAV5"/>
    <mergeCell ref="FAW5:FAX5"/>
    <mergeCell ref="FAY5:FAZ5"/>
    <mergeCell ref="FBA5:FBB5"/>
    <mergeCell ref="FBC5:FBD5"/>
    <mergeCell ref="FAG5:FAH5"/>
    <mergeCell ref="FAI5:FAJ5"/>
    <mergeCell ref="FAK5:FAL5"/>
    <mergeCell ref="FAM5:FAN5"/>
    <mergeCell ref="FAO5:FAP5"/>
    <mergeCell ref="FAQ5:FAR5"/>
    <mergeCell ref="EZU5:EZV5"/>
    <mergeCell ref="EZW5:EZX5"/>
    <mergeCell ref="EZY5:EZZ5"/>
    <mergeCell ref="FAA5:FAB5"/>
    <mergeCell ref="FAC5:FAD5"/>
    <mergeCell ref="FAE5:FAF5"/>
    <mergeCell ref="EZI5:EZJ5"/>
    <mergeCell ref="EZK5:EZL5"/>
    <mergeCell ref="EZM5:EZN5"/>
    <mergeCell ref="EZO5:EZP5"/>
    <mergeCell ref="EZQ5:EZR5"/>
    <mergeCell ref="EZS5:EZT5"/>
    <mergeCell ref="EYW5:EYX5"/>
    <mergeCell ref="EYY5:EYZ5"/>
    <mergeCell ref="EZA5:EZB5"/>
    <mergeCell ref="EZC5:EZD5"/>
    <mergeCell ref="EZE5:EZF5"/>
    <mergeCell ref="EZG5:EZH5"/>
    <mergeCell ref="EYK5:EYL5"/>
    <mergeCell ref="EYM5:EYN5"/>
    <mergeCell ref="EYO5:EYP5"/>
    <mergeCell ref="EYQ5:EYR5"/>
    <mergeCell ref="EYS5:EYT5"/>
    <mergeCell ref="EYU5:EYV5"/>
    <mergeCell ref="FDM5:FDN5"/>
    <mergeCell ref="FDO5:FDP5"/>
    <mergeCell ref="FDQ5:FDR5"/>
    <mergeCell ref="FDS5:FDT5"/>
    <mergeCell ref="FDU5:FDV5"/>
    <mergeCell ref="FDW5:FDX5"/>
    <mergeCell ref="FDA5:FDB5"/>
    <mergeCell ref="FDC5:FDD5"/>
    <mergeCell ref="FDE5:FDF5"/>
    <mergeCell ref="FDG5:FDH5"/>
    <mergeCell ref="FDI5:FDJ5"/>
    <mergeCell ref="FDK5:FDL5"/>
    <mergeCell ref="FCO5:FCP5"/>
    <mergeCell ref="FCQ5:FCR5"/>
    <mergeCell ref="FCS5:FCT5"/>
    <mergeCell ref="FCU5:FCV5"/>
    <mergeCell ref="FCW5:FCX5"/>
    <mergeCell ref="FCY5:FCZ5"/>
    <mergeCell ref="FCC5:FCD5"/>
    <mergeCell ref="FCE5:FCF5"/>
    <mergeCell ref="FCG5:FCH5"/>
    <mergeCell ref="FCI5:FCJ5"/>
    <mergeCell ref="FCK5:FCL5"/>
    <mergeCell ref="FCM5:FCN5"/>
    <mergeCell ref="FBQ5:FBR5"/>
    <mergeCell ref="FBS5:FBT5"/>
    <mergeCell ref="FBU5:FBV5"/>
    <mergeCell ref="FBW5:FBX5"/>
    <mergeCell ref="FBY5:FBZ5"/>
    <mergeCell ref="FCA5:FCB5"/>
    <mergeCell ref="FBE5:FBF5"/>
    <mergeCell ref="FBG5:FBH5"/>
    <mergeCell ref="FBI5:FBJ5"/>
    <mergeCell ref="FBK5:FBL5"/>
    <mergeCell ref="FBM5:FBN5"/>
    <mergeCell ref="FBO5:FBP5"/>
    <mergeCell ref="FGG5:FGH5"/>
    <mergeCell ref="FGI5:FGJ5"/>
    <mergeCell ref="FGK5:FGL5"/>
    <mergeCell ref="FGM5:FGN5"/>
    <mergeCell ref="FGO5:FGP5"/>
    <mergeCell ref="FGQ5:FGR5"/>
    <mergeCell ref="FFU5:FFV5"/>
    <mergeCell ref="FFW5:FFX5"/>
    <mergeCell ref="FFY5:FFZ5"/>
    <mergeCell ref="FGA5:FGB5"/>
    <mergeCell ref="FGC5:FGD5"/>
    <mergeCell ref="FGE5:FGF5"/>
    <mergeCell ref="FFI5:FFJ5"/>
    <mergeCell ref="FFK5:FFL5"/>
    <mergeCell ref="FFM5:FFN5"/>
    <mergeCell ref="FFO5:FFP5"/>
    <mergeCell ref="FFQ5:FFR5"/>
    <mergeCell ref="FFS5:FFT5"/>
    <mergeCell ref="FEW5:FEX5"/>
    <mergeCell ref="FEY5:FEZ5"/>
    <mergeCell ref="FFA5:FFB5"/>
    <mergeCell ref="FFC5:FFD5"/>
    <mergeCell ref="FFE5:FFF5"/>
    <mergeCell ref="FFG5:FFH5"/>
    <mergeCell ref="FEK5:FEL5"/>
    <mergeCell ref="FEM5:FEN5"/>
    <mergeCell ref="FEO5:FEP5"/>
    <mergeCell ref="FEQ5:FER5"/>
    <mergeCell ref="FES5:FET5"/>
    <mergeCell ref="FEU5:FEV5"/>
    <mergeCell ref="FDY5:FDZ5"/>
    <mergeCell ref="FEA5:FEB5"/>
    <mergeCell ref="FEC5:FED5"/>
    <mergeCell ref="FEE5:FEF5"/>
    <mergeCell ref="FEG5:FEH5"/>
    <mergeCell ref="FEI5:FEJ5"/>
    <mergeCell ref="FJA5:FJB5"/>
    <mergeCell ref="FJC5:FJD5"/>
    <mergeCell ref="FJE5:FJF5"/>
    <mergeCell ref="FJG5:FJH5"/>
    <mergeCell ref="FJI5:FJJ5"/>
    <mergeCell ref="FJK5:FJL5"/>
    <mergeCell ref="FIO5:FIP5"/>
    <mergeCell ref="FIQ5:FIR5"/>
    <mergeCell ref="FIS5:FIT5"/>
    <mergeCell ref="FIU5:FIV5"/>
    <mergeCell ref="FIW5:FIX5"/>
    <mergeCell ref="FIY5:FIZ5"/>
    <mergeCell ref="FIC5:FID5"/>
    <mergeCell ref="FIE5:FIF5"/>
    <mergeCell ref="FIG5:FIH5"/>
    <mergeCell ref="FII5:FIJ5"/>
    <mergeCell ref="FIK5:FIL5"/>
    <mergeCell ref="FIM5:FIN5"/>
    <mergeCell ref="FHQ5:FHR5"/>
    <mergeCell ref="FHS5:FHT5"/>
    <mergeCell ref="FHU5:FHV5"/>
    <mergeCell ref="FHW5:FHX5"/>
    <mergeCell ref="FHY5:FHZ5"/>
    <mergeCell ref="FIA5:FIB5"/>
    <mergeCell ref="FHE5:FHF5"/>
    <mergeCell ref="FHG5:FHH5"/>
    <mergeCell ref="FHI5:FHJ5"/>
    <mergeCell ref="FHK5:FHL5"/>
    <mergeCell ref="FHM5:FHN5"/>
    <mergeCell ref="FHO5:FHP5"/>
    <mergeCell ref="FGS5:FGT5"/>
    <mergeCell ref="FGU5:FGV5"/>
    <mergeCell ref="FGW5:FGX5"/>
    <mergeCell ref="FGY5:FGZ5"/>
    <mergeCell ref="FHA5:FHB5"/>
    <mergeCell ref="FHC5:FHD5"/>
    <mergeCell ref="FLU5:FLV5"/>
    <mergeCell ref="FLW5:FLX5"/>
    <mergeCell ref="FLY5:FLZ5"/>
    <mergeCell ref="FMA5:FMB5"/>
    <mergeCell ref="FMC5:FMD5"/>
    <mergeCell ref="FME5:FMF5"/>
    <mergeCell ref="FLI5:FLJ5"/>
    <mergeCell ref="FLK5:FLL5"/>
    <mergeCell ref="FLM5:FLN5"/>
    <mergeCell ref="FLO5:FLP5"/>
    <mergeCell ref="FLQ5:FLR5"/>
    <mergeCell ref="FLS5:FLT5"/>
    <mergeCell ref="FKW5:FKX5"/>
    <mergeCell ref="FKY5:FKZ5"/>
    <mergeCell ref="FLA5:FLB5"/>
    <mergeCell ref="FLC5:FLD5"/>
    <mergeCell ref="FLE5:FLF5"/>
    <mergeCell ref="FLG5:FLH5"/>
    <mergeCell ref="FKK5:FKL5"/>
    <mergeCell ref="FKM5:FKN5"/>
    <mergeCell ref="FKO5:FKP5"/>
    <mergeCell ref="FKQ5:FKR5"/>
    <mergeCell ref="FKS5:FKT5"/>
    <mergeCell ref="FKU5:FKV5"/>
    <mergeCell ref="FJY5:FJZ5"/>
    <mergeCell ref="FKA5:FKB5"/>
    <mergeCell ref="FKC5:FKD5"/>
    <mergeCell ref="FKE5:FKF5"/>
    <mergeCell ref="FKG5:FKH5"/>
    <mergeCell ref="FKI5:FKJ5"/>
    <mergeCell ref="FJM5:FJN5"/>
    <mergeCell ref="FJO5:FJP5"/>
    <mergeCell ref="FJQ5:FJR5"/>
    <mergeCell ref="FJS5:FJT5"/>
    <mergeCell ref="FJU5:FJV5"/>
    <mergeCell ref="FJW5:FJX5"/>
    <mergeCell ref="FOO5:FOP5"/>
    <mergeCell ref="FOQ5:FOR5"/>
    <mergeCell ref="FOS5:FOT5"/>
    <mergeCell ref="FOU5:FOV5"/>
    <mergeCell ref="FOW5:FOX5"/>
    <mergeCell ref="FOY5:FOZ5"/>
    <mergeCell ref="FOC5:FOD5"/>
    <mergeCell ref="FOE5:FOF5"/>
    <mergeCell ref="FOG5:FOH5"/>
    <mergeCell ref="FOI5:FOJ5"/>
    <mergeCell ref="FOK5:FOL5"/>
    <mergeCell ref="FOM5:FON5"/>
    <mergeCell ref="FNQ5:FNR5"/>
    <mergeCell ref="FNS5:FNT5"/>
    <mergeCell ref="FNU5:FNV5"/>
    <mergeCell ref="FNW5:FNX5"/>
    <mergeCell ref="FNY5:FNZ5"/>
    <mergeCell ref="FOA5:FOB5"/>
    <mergeCell ref="FNE5:FNF5"/>
    <mergeCell ref="FNG5:FNH5"/>
    <mergeCell ref="FNI5:FNJ5"/>
    <mergeCell ref="FNK5:FNL5"/>
    <mergeCell ref="FNM5:FNN5"/>
    <mergeCell ref="FNO5:FNP5"/>
    <mergeCell ref="FMS5:FMT5"/>
    <mergeCell ref="FMU5:FMV5"/>
    <mergeCell ref="FMW5:FMX5"/>
    <mergeCell ref="FMY5:FMZ5"/>
    <mergeCell ref="FNA5:FNB5"/>
    <mergeCell ref="FNC5:FND5"/>
    <mergeCell ref="FMG5:FMH5"/>
    <mergeCell ref="FMI5:FMJ5"/>
    <mergeCell ref="FMK5:FML5"/>
    <mergeCell ref="FMM5:FMN5"/>
    <mergeCell ref="FMO5:FMP5"/>
    <mergeCell ref="FMQ5:FMR5"/>
    <mergeCell ref="FRI5:FRJ5"/>
    <mergeCell ref="FRK5:FRL5"/>
    <mergeCell ref="FRM5:FRN5"/>
    <mergeCell ref="FRO5:FRP5"/>
    <mergeCell ref="FRQ5:FRR5"/>
    <mergeCell ref="FRS5:FRT5"/>
    <mergeCell ref="FQW5:FQX5"/>
    <mergeCell ref="FQY5:FQZ5"/>
    <mergeCell ref="FRA5:FRB5"/>
    <mergeCell ref="FRC5:FRD5"/>
    <mergeCell ref="FRE5:FRF5"/>
    <mergeCell ref="FRG5:FRH5"/>
    <mergeCell ref="FQK5:FQL5"/>
    <mergeCell ref="FQM5:FQN5"/>
    <mergeCell ref="FQO5:FQP5"/>
    <mergeCell ref="FQQ5:FQR5"/>
    <mergeCell ref="FQS5:FQT5"/>
    <mergeCell ref="FQU5:FQV5"/>
    <mergeCell ref="FPY5:FPZ5"/>
    <mergeCell ref="FQA5:FQB5"/>
    <mergeCell ref="FQC5:FQD5"/>
    <mergeCell ref="FQE5:FQF5"/>
    <mergeCell ref="FQG5:FQH5"/>
    <mergeCell ref="FQI5:FQJ5"/>
    <mergeCell ref="FPM5:FPN5"/>
    <mergeCell ref="FPO5:FPP5"/>
    <mergeCell ref="FPQ5:FPR5"/>
    <mergeCell ref="FPS5:FPT5"/>
    <mergeCell ref="FPU5:FPV5"/>
    <mergeCell ref="FPW5:FPX5"/>
    <mergeCell ref="FPA5:FPB5"/>
    <mergeCell ref="FPC5:FPD5"/>
    <mergeCell ref="FPE5:FPF5"/>
    <mergeCell ref="FPG5:FPH5"/>
    <mergeCell ref="FPI5:FPJ5"/>
    <mergeCell ref="FPK5:FPL5"/>
    <mergeCell ref="FUC5:FUD5"/>
    <mergeCell ref="FUE5:FUF5"/>
    <mergeCell ref="FUG5:FUH5"/>
    <mergeCell ref="FUI5:FUJ5"/>
    <mergeCell ref="FUK5:FUL5"/>
    <mergeCell ref="FUM5:FUN5"/>
    <mergeCell ref="FTQ5:FTR5"/>
    <mergeCell ref="FTS5:FTT5"/>
    <mergeCell ref="FTU5:FTV5"/>
    <mergeCell ref="FTW5:FTX5"/>
    <mergeCell ref="FTY5:FTZ5"/>
    <mergeCell ref="FUA5:FUB5"/>
    <mergeCell ref="FTE5:FTF5"/>
    <mergeCell ref="FTG5:FTH5"/>
    <mergeCell ref="FTI5:FTJ5"/>
    <mergeCell ref="FTK5:FTL5"/>
    <mergeCell ref="FTM5:FTN5"/>
    <mergeCell ref="FTO5:FTP5"/>
    <mergeCell ref="FSS5:FST5"/>
    <mergeCell ref="FSU5:FSV5"/>
    <mergeCell ref="FSW5:FSX5"/>
    <mergeCell ref="FSY5:FSZ5"/>
    <mergeCell ref="FTA5:FTB5"/>
    <mergeCell ref="FTC5:FTD5"/>
    <mergeCell ref="FSG5:FSH5"/>
    <mergeCell ref="FSI5:FSJ5"/>
    <mergeCell ref="FSK5:FSL5"/>
    <mergeCell ref="FSM5:FSN5"/>
    <mergeCell ref="FSO5:FSP5"/>
    <mergeCell ref="FSQ5:FSR5"/>
    <mergeCell ref="FRU5:FRV5"/>
    <mergeCell ref="FRW5:FRX5"/>
    <mergeCell ref="FRY5:FRZ5"/>
    <mergeCell ref="FSA5:FSB5"/>
    <mergeCell ref="FSC5:FSD5"/>
    <mergeCell ref="FSE5:FSF5"/>
    <mergeCell ref="FWW5:FWX5"/>
    <mergeCell ref="FWY5:FWZ5"/>
    <mergeCell ref="FXA5:FXB5"/>
    <mergeCell ref="FXC5:FXD5"/>
    <mergeCell ref="FXE5:FXF5"/>
    <mergeCell ref="FXG5:FXH5"/>
    <mergeCell ref="FWK5:FWL5"/>
    <mergeCell ref="FWM5:FWN5"/>
    <mergeCell ref="FWO5:FWP5"/>
    <mergeCell ref="FWQ5:FWR5"/>
    <mergeCell ref="FWS5:FWT5"/>
    <mergeCell ref="FWU5:FWV5"/>
    <mergeCell ref="FVY5:FVZ5"/>
    <mergeCell ref="FWA5:FWB5"/>
    <mergeCell ref="FWC5:FWD5"/>
    <mergeCell ref="FWE5:FWF5"/>
    <mergeCell ref="FWG5:FWH5"/>
    <mergeCell ref="FWI5:FWJ5"/>
    <mergeCell ref="FVM5:FVN5"/>
    <mergeCell ref="FVO5:FVP5"/>
    <mergeCell ref="FVQ5:FVR5"/>
    <mergeCell ref="FVS5:FVT5"/>
    <mergeCell ref="FVU5:FVV5"/>
    <mergeCell ref="FVW5:FVX5"/>
    <mergeCell ref="FVA5:FVB5"/>
    <mergeCell ref="FVC5:FVD5"/>
    <mergeCell ref="FVE5:FVF5"/>
    <mergeCell ref="FVG5:FVH5"/>
    <mergeCell ref="FVI5:FVJ5"/>
    <mergeCell ref="FVK5:FVL5"/>
    <mergeCell ref="FUO5:FUP5"/>
    <mergeCell ref="FUQ5:FUR5"/>
    <mergeCell ref="FUS5:FUT5"/>
    <mergeCell ref="FUU5:FUV5"/>
    <mergeCell ref="FUW5:FUX5"/>
    <mergeCell ref="FUY5:FUZ5"/>
    <mergeCell ref="FZQ5:FZR5"/>
    <mergeCell ref="FZS5:FZT5"/>
    <mergeCell ref="FZU5:FZV5"/>
    <mergeCell ref="FZW5:FZX5"/>
    <mergeCell ref="FZY5:FZZ5"/>
    <mergeCell ref="GAA5:GAB5"/>
    <mergeCell ref="FZE5:FZF5"/>
    <mergeCell ref="FZG5:FZH5"/>
    <mergeCell ref="FZI5:FZJ5"/>
    <mergeCell ref="FZK5:FZL5"/>
    <mergeCell ref="FZM5:FZN5"/>
    <mergeCell ref="FZO5:FZP5"/>
    <mergeCell ref="FYS5:FYT5"/>
    <mergeCell ref="FYU5:FYV5"/>
    <mergeCell ref="FYW5:FYX5"/>
    <mergeCell ref="FYY5:FYZ5"/>
    <mergeCell ref="FZA5:FZB5"/>
    <mergeCell ref="FZC5:FZD5"/>
    <mergeCell ref="FYG5:FYH5"/>
    <mergeCell ref="FYI5:FYJ5"/>
    <mergeCell ref="FYK5:FYL5"/>
    <mergeCell ref="FYM5:FYN5"/>
    <mergeCell ref="FYO5:FYP5"/>
    <mergeCell ref="FYQ5:FYR5"/>
    <mergeCell ref="FXU5:FXV5"/>
    <mergeCell ref="FXW5:FXX5"/>
    <mergeCell ref="FXY5:FXZ5"/>
    <mergeCell ref="FYA5:FYB5"/>
    <mergeCell ref="FYC5:FYD5"/>
    <mergeCell ref="FYE5:FYF5"/>
    <mergeCell ref="FXI5:FXJ5"/>
    <mergeCell ref="FXK5:FXL5"/>
    <mergeCell ref="FXM5:FXN5"/>
    <mergeCell ref="FXO5:FXP5"/>
    <mergeCell ref="FXQ5:FXR5"/>
    <mergeCell ref="FXS5:FXT5"/>
    <mergeCell ref="GCK5:GCL5"/>
    <mergeCell ref="GCM5:GCN5"/>
    <mergeCell ref="GCO5:GCP5"/>
    <mergeCell ref="GCQ5:GCR5"/>
    <mergeCell ref="GCS5:GCT5"/>
    <mergeCell ref="GCU5:GCV5"/>
    <mergeCell ref="GBY5:GBZ5"/>
    <mergeCell ref="GCA5:GCB5"/>
    <mergeCell ref="GCC5:GCD5"/>
    <mergeCell ref="GCE5:GCF5"/>
    <mergeCell ref="GCG5:GCH5"/>
    <mergeCell ref="GCI5:GCJ5"/>
    <mergeCell ref="GBM5:GBN5"/>
    <mergeCell ref="GBO5:GBP5"/>
    <mergeCell ref="GBQ5:GBR5"/>
    <mergeCell ref="GBS5:GBT5"/>
    <mergeCell ref="GBU5:GBV5"/>
    <mergeCell ref="GBW5:GBX5"/>
    <mergeCell ref="GBA5:GBB5"/>
    <mergeCell ref="GBC5:GBD5"/>
    <mergeCell ref="GBE5:GBF5"/>
    <mergeCell ref="GBG5:GBH5"/>
    <mergeCell ref="GBI5:GBJ5"/>
    <mergeCell ref="GBK5:GBL5"/>
    <mergeCell ref="GAO5:GAP5"/>
    <mergeCell ref="GAQ5:GAR5"/>
    <mergeCell ref="GAS5:GAT5"/>
    <mergeCell ref="GAU5:GAV5"/>
    <mergeCell ref="GAW5:GAX5"/>
    <mergeCell ref="GAY5:GAZ5"/>
    <mergeCell ref="GAC5:GAD5"/>
    <mergeCell ref="GAE5:GAF5"/>
    <mergeCell ref="GAG5:GAH5"/>
    <mergeCell ref="GAI5:GAJ5"/>
    <mergeCell ref="GAK5:GAL5"/>
    <mergeCell ref="GAM5:GAN5"/>
    <mergeCell ref="GFE5:GFF5"/>
    <mergeCell ref="GFG5:GFH5"/>
    <mergeCell ref="GFI5:GFJ5"/>
    <mergeCell ref="GFK5:GFL5"/>
    <mergeCell ref="GFM5:GFN5"/>
    <mergeCell ref="GFO5:GFP5"/>
    <mergeCell ref="GES5:GET5"/>
    <mergeCell ref="GEU5:GEV5"/>
    <mergeCell ref="GEW5:GEX5"/>
    <mergeCell ref="GEY5:GEZ5"/>
    <mergeCell ref="GFA5:GFB5"/>
    <mergeCell ref="GFC5:GFD5"/>
    <mergeCell ref="GEG5:GEH5"/>
    <mergeCell ref="GEI5:GEJ5"/>
    <mergeCell ref="GEK5:GEL5"/>
    <mergeCell ref="GEM5:GEN5"/>
    <mergeCell ref="GEO5:GEP5"/>
    <mergeCell ref="GEQ5:GER5"/>
    <mergeCell ref="GDU5:GDV5"/>
    <mergeCell ref="GDW5:GDX5"/>
    <mergeCell ref="GDY5:GDZ5"/>
    <mergeCell ref="GEA5:GEB5"/>
    <mergeCell ref="GEC5:GED5"/>
    <mergeCell ref="GEE5:GEF5"/>
    <mergeCell ref="GDI5:GDJ5"/>
    <mergeCell ref="GDK5:GDL5"/>
    <mergeCell ref="GDM5:GDN5"/>
    <mergeCell ref="GDO5:GDP5"/>
    <mergeCell ref="GDQ5:GDR5"/>
    <mergeCell ref="GDS5:GDT5"/>
    <mergeCell ref="GCW5:GCX5"/>
    <mergeCell ref="GCY5:GCZ5"/>
    <mergeCell ref="GDA5:GDB5"/>
    <mergeCell ref="GDC5:GDD5"/>
    <mergeCell ref="GDE5:GDF5"/>
    <mergeCell ref="GDG5:GDH5"/>
    <mergeCell ref="GHY5:GHZ5"/>
    <mergeCell ref="GIA5:GIB5"/>
    <mergeCell ref="GIC5:GID5"/>
    <mergeCell ref="GIE5:GIF5"/>
    <mergeCell ref="GIG5:GIH5"/>
    <mergeCell ref="GII5:GIJ5"/>
    <mergeCell ref="GHM5:GHN5"/>
    <mergeCell ref="GHO5:GHP5"/>
    <mergeCell ref="GHQ5:GHR5"/>
    <mergeCell ref="GHS5:GHT5"/>
    <mergeCell ref="GHU5:GHV5"/>
    <mergeCell ref="GHW5:GHX5"/>
    <mergeCell ref="GHA5:GHB5"/>
    <mergeCell ref="GHC5:GHD5"/>
    <mergeCell ref="GHE5:GHF5"/>
    <mergeCell ref="GHG5:GHH5"/>
    <mergeCell ref="GHI5:GHJ5"/>
    <mergeCell ref="GHK5:GHL5"/>
    <mergeCell ref="GGO5:GGP5"/>
    <mergeCell ref="GGQ5:GGR5"/>
    <mergeCell ref="GGS5:GGT5"/>
    <mergeCell ref="GGU5:GGV5"/>
    <mergeCell ref="GGW5:GGX5"/>
    <mergeCell ref="GGY5:GGZ5"/>
    <mergeCell ref="GGC5:GGD5"/>
    <mergeCell ref="GGE5:GGF5"/>
    <mergeCell ref="GGG5:GGH5"/>
    <mergeCell ref="GGI5:GGJ5"/>
    <mergeCell ref="GGK5:GGL5"/>
    <mergeCell ref="GGM5:GGN5"/>
    <mergeCell ref="GFQ5:GFR5"/>
    <mergeCell ref="GFS5:GFT5"/>
    <mergeCell ref="GFU5:GFV5"/>
    <mergeCell ref="GFW5:GFX5"/>
    <mergeCell ref="GFY5:GFZ5"/>
    <mergeCell ref="GGA5:GGB5"/>
    <mergeCell ref="GKS5:GKT5"/>
    <mergeCell ref="GKU5:GKV5"/>
    <mergeCell ref="GKW5:GKX5"/>
    <mergeCell ref="GKY5:GKZ5"/>
    <mergeCell ref="GLA5:GLB5"/>
    <mergeCell ref="GLC5:GLD5"/>
    <mergeCell ref="GKG5:GKH5"/>
    <mergeCell ref="GKI5:GKJ5"/>
    <mergeCell ref="GKK5:GKL5"/>
    <mergeCell ref="GKM5:GKN5"/>
    <mergeCell ref="GKO5:GKP5"/>
    <mergeCell ref="GKQ5:GKR5"/>
    <mergeCell ref="GJU5:GJV5"/>
    <mergeCell ref="GJW5:GJX5"/>
    <mergeCell ref="GJY5:GJZ5"/>
    <mergeCell ref="GKA5:GKB5"/>
    <mergeCell ref="GKC5:GKD5"/>
    <mergeCell ref="GKE5:GKF5"/>
    <mergeCell ref="GJI5:GJJ5"/>
    <mergeCell ref="GJK5:GJL5"/>
    <mergeCell ref="GJM5:GJN5"/>
    <mergeCell ref="GJO5:GJP5"/>
    <mergeCell ref="GJQ5:GJR5"/>
    <mergeCell ref="GJS5:GJT5"/>
    <mergeCell ref="GIW5:GIX5"/>
    <mergeCell ref="GIY5:GIZ5"/>
    <mergeCell ref="GJA5:GJB5"/>
    <mergeCell ref="GJC5:GJD5"/>
    <mergeCell ref="GJE5:GJF5"/>
    <mergeCell ref="GJG5:GJH5"/>
    <mergeCell ref="GIK5:GIL5"/>
    <mergeCell ref="GIM5:GIN5"/>
    <mergeCell ref="GIO5:GIP5"/>
    <mergeCell ref="GIQ5:GIR5"/>
    <mergeCell ref="GIS5:GIT5"/>
    <mergeCell ref="GIU5:GIV5"/>
    <mergeCell ref="GNM5:GNN5"/>
    <mergeCell ref="GNO5:GNP5"/>
    <mergeCell ref="GNQ5:GNR5"/>
    <mergeCell ref="GNS5:GNT5"/>
    <mergeCell ref="GNU5:GNV5"/>
    <mergeCell ref="GNW5:GNX5"/>
    <mergeCell ref="GNA5:GNB5"/>
    <mergeCell ref="GNC5:GND5"/>
    <mergeCell ref="GNE5:GNF5"/>
    <mergeCell ref="GNG5:GNH5"/>
    <mergeCell ref="GNI5:GNJ5"/>
    <mergeCell ref="GNK5:GNL5"/>
    <mergeCell ref="GMO5:GMP5"/>
    <mergeCell ref="GMQ5:GMR5"/>
    <mergeCell ref="GMS5:GMT5"/>
    <mergeCell ref="GMU5:GMV5"/>
    <mergeCell ref="GMW5:GMX5"/>
    <mergeCell ref="GMY5:GMZ5"/>
    <mergeCell ref="GMC5:GMD5"/>
    <mergeCell ref="GME5:GMF5"/>
    <mergeCell ref="GMG5:GMH5"/>
    <mergeCell ref="GMI5:GMJ5"/>
    <mergeCell ref="GMK5:GML5"/>
    <mergeCell ref="GMM5:GMN5"/>
    <mergeCell ref="GLQ5:GLR5"/>
    <mergeCell ref="GLS5:GLT5"/>
    <mergeCell ref="GLU5:GLV5"/>
    <mergeCell ref="GLW5:GLX5"/>
    <mergeCell ref="GLY5:GLZ5"/>
    <mergeCell ref="GMA5:GMB5"/>
    <mergeCell ref="GLE5:GLF5"/>
    <mergeCell ref="GLG5:GLH5"/>
    <mergeCell ref="GLI5:GLJ5"/>
    <mergeCell ref="GLK5:GLL5"/>
    <mergeCell ref="GLM5:GLN5"/>
    <mergeCell ref="GLO5:GLP5"/>
    <mergeCell ref="GQG5:GQH5"/>
    <mergeCell ref="GQI5:GQJ5"/>
    <mergeCell ref="GQK5:GQL5"/>
    <mergeCell ref="GQM5:GQN5"/>
    <mergeCell ref="GQO5:GQP5"/>
    <mergeCell ref="GQQ5:GQR5"/>
    <mergeCell ref="GPU5:GPV5"/>
    <mergeCell ref="GPW5:GPX5"/>
    <mergeCell ref="GPY5:GPZ5"/>
    <mergeCell ref="GQA5:GQB5"/>
    <mergeCell ref="GQC5:GQD5"/>
    <mergeCell ref="GQE5:GQF5"/>
    <mergeCell ref="GPI5:GPJ5"/>
    <mergeCell ref="GPK5:GPL5"/>
    <mergeCell ref="GPM5:GPN5"/>
    <mergeCell ref="GPO5:GPP5"/>
    <mergeCell ref="GPQ5:GPR5"/>
    <mergeCell ref="GPS5:GPT5"/>
    <mergeCell ref="GOW5:GOX5"/>
    <mergeCell ref="GOY5:GOZ5"/>
    <mergeCell ref="GPA5:GPB5"/>
    <mergeCell ref="GPC5:GPD5"/>
    <mergeCell ref="GPE5:GPF5"/>
    <mergeCell ref="GPG5:GPH5"/>
    <mergeCell ref="GOK5:GOL5"/>
    <mergeCell ref="GOM5:GON5"/>
    <mergeCell ref="GOO5:GOP5"/>
    <mergeCell ref="GOQ5:GOR5"/>
    <mergeCell ref="GOS5:GOT5"/>
    <mergeCell ref="GOU5:GOV5"/>
    <mergeCell ref="GNY5:GNZ5"/>
    <mergeCell ref="GOA5:GOB5"/>
    <mergeCell ref="GOC5:GOD5"/>
    <mergeCell ref="GOE5:GOF5"/>
    <mergeCell ref="GOG5:GOH5"/>
    <mergeCell ref="GOI5:GOJ5"/>
    <mergeCell ref="GTA5:GTB5"/>
    <mergeCell ref="GTC5:GTD5"/>
    <mergeCell ref="GTE5:GTF5"/>
    <mergeCell ref="GTG5:GTH5"/>
    <mergeCell ref="GTI5:GTJ5"/>
    <mergeCell ref="GTK5:GTL5"/>
    <mergeCell ref="GSO5:GSP5"/>
    <mergeCell ref="GSQ5:GSR5"/>
    <mergeCell ref="GSS5:GST5"/>
    <mergeCell ref="GSU5:GSV5"/>
    <mergeCell ref="GSW5:GSX5"/>
    <mergeCell ref="GSY5:GSZ5"/>
    <mergeCell ref="GSC5:GSD5"/>
    <mergeCell ref="GSE5:GSF5"/>
    <mergeCell ref="GSG5:GSH5"/>
    <mergeCell ref="GSI5:GSJ5"/>
    <mergeCell ref="GSK5:GSL5"/>
    <mergeCell ref="GSM5:GSN5"/>
    <mergeCell ref="GRQ5:GRR5"/>
    <mergeCell ref="GRS5:GRT5"/>
    <mergeCell ref="GRU5:GRV5"/>
    <mergeCell ref="GRW5:GRX5"/>
    <mergeCell ref="GRY5:GRZ5"/>
    <mergeCell ref="GSA5:GSB5"/>
    <mergeCell ref="GRE5:GRF5"/>
    <mergeCell ref="GRG5:GRH5"/>
    <mergeCell ref="GRI5:GRJ5"/>
    <mergeCell ref="GRK5:GRL5"/>
    <mergeCell ref="GRM5:GRN5"/>
    <mergeCell ref="GRO5:GRP5"/>
    <mergeCell ref="GQS5:GQT5"/>
    <mergeCell ref="GQU5:GQV5"/>
    <mergeCell ref="GQW5:GQX5"/>
    <mergeCell ref="GQY5:GQZ5"/>
    <mergeCell ref="GRA5:GRB5"/>
    <mergeCell ref="GRC5:GRD5"/>
    <mergeCell ref="GVU5:GVV5"/>
    <mergeCell ref="GVW5:GVX5"/>
    <mergeCell ref="GVY5:GVZ5"/>
    <mergeCell ref="GWA5:GWB5"/>
    <mergeCell ref="GWC5:GWD5"/>
    <mergeCell ref="GWE5:GWF5"/>
    <mergeCell ref="GVI5:GVJ5"/>
    <mergeCell ref="GVK5:GVL5"/>
    <mergeCell ref="GVM5:GVN5"/>
    <mergeCell ref="GVO5:GVP5"/>
    <mergeCell ref="GVQ5:GVR5"/>
    <mergeCell ref="GVS5:GVT5"/>
    <mergeCell ref="GUW5:GUX5"/>
    <mergeCell ref="GUY5:GUZ5"/>
    <mergeCell ref="GVA5:GVB5"/>
    <mergeCell ref="GVC5:GVD5"/>
    <mergeCell ref="GVE5:GVF5"/>
    <mergeCell ref="GVG5:GVH5"/>
    <mergeCell ref="GUK5:GUL5"/>
    <mergeCell ref="GUM5:GUN5"/>
    <mergeCell ref="GUO5:GUP5"/>
    <mergeCell ref="GUQ5:GUR5"/>
    <mergeCell ref="GUS5:GUT5"/>
    <mergeCell ref="GUU5:GUV5"/>
    <mergeCell ref="GTY5:GTZ5"/>
    <mergeCell ref="GUA5:GUB5"/>
    <mergeCell ref="GUC5:GUD5"/>
    <mergeCell ref="GUE5:GUF5"/>
    <mergeCell ref="GUG5:GUH5"/>
    <mergeCell ref="GUI5:GUJ5"/>
    <mergeCell ref="GTM5:GTN5"/>
    <mergeCell ref="GTO5:GTP5"/>
    <mergeCell ref="GTQ5:GTR5"/>
    <mergeCell ref="GTS5:GTT5"/>
    <mergeCell ref="GTU5:GTV5"/>
    <mergeCell ref="GTW5:GTX5"/>
    <mergeCell ref="GYO5:GYP5"/>
    <mergeCell ref="GYQ5:GYR5"/>
    <mergeCell ref="GYS5:GYT5"/>
    <mergeCell ref="GYU5:GYV5"/>
    <mergeCell ref="GYW5:GYX5"/>
    <mergeCell ref="GYY5:GYZ5"/>
    <mergeCell ref="GYC5:GYD5"/>
    <mergeCell ref="GYE5:GYF5"/>
    <mergeCell ref="GYG5:GYH5"/>
    <mergeCell ref="GYI5:GYJ5"/>
    <mergeCell ref="GYK5:GYL5"/>
    <mergeCell ref="GYM5:GYN5"/>
    <mergeCell ref="GXQ5:GXR5"/>
    <mergeCell ref="GXS5:GXT5"/>
    <mergeCell ref="GXU5:GXV5"/>
    <mergeCell ref="GXW5:GXX5"/>
    <mergeCell ref="GXY5:GXZ5"/>
    <mergeCell ref="GYA5:GYB5"/>
    <mergeCell ref="GXE5:GXF5"/>
    <mergeCell ref="GXG5:GXH5"/>
    <mergeCell ref="GXI5:GXJ5"/>
    <mergeCell ref="GXK5:GXL5"/>
    <mergeCell ref="GXM5:GXN5"/>
    <mergeCell ref="GXO5:GXP5"/>
    <mergeCell ref="GWS5:GWT5"/>
    <mergeCell ref="GWU5:GWV5"/>
    <mergeCell ref="GWW5:GWX5"/>
    <mergeCell ref="GWY5:GWZ5"/>
    <mergeCell ref="GXA5:GXB5"/>
    <mergeCell ref="GXC5:GXD5"/>
    <mergeCell ref="GWG5:GWH5"/>
    <mergeCell ref="GWI5:GWJ5"/>
    <mergeCell ref="GWK5:GWL5"/>
    <mergeCell ref="GWM5:GWN5"/>
    <mergeCell ref="GWO5:GWP5"/>
    <mergeCell ref="GWQ5:GWR5"/>
    <mergeCell ref="HBI5:HBJ5"/>
    <mergeCell ref="HBK5:HBL5"/>
    <mergeCell ref="HBM5:HBN5"/>
    <mergeCell ref="HBO5:HBP5"/>
    <mergeCell ref="HBQ5:HBR5"/>
    <mergeCell ref="HBS5:HBT5"/>
    <mergeCell ref="HAW5:HAX5"/>
    <mergeCell ref="HAY5:HAZ5"/>
    <mergeCell ref="HBA5:HBB5"/>
    <mergeCell ref="HBC5:HBD5"/>
    <mergeCell ref="HBE5:HBF5"/>
    <mergeCell ref="HBG5:HBH5"/>
    <mergeCell ref="HAK5:HAL5"/>
    <mergeCell ref="HAM5:HAN5"/>
    <mergeCell ref="HAO5:HAP5"/>
    <mergeCell ref="HAQ5:HAR5"/>
    <mergeCell ref="HAS5:HAT5"/>
    <mergeCell ref="HAU5:HAV5"/>
    <mergeCell ref="GZY5:GZZ5"/>
    <mergeCell ref="HAA5:HAB5"/>
    <mergeCell ref="HAC5:HAD5"/>
    <mergeCell ref="HAE5:HAF5"/>
    <mergeCell ref="HAG5:HAH5"/>
    <mergeCell ref="HAI5:HAJ5"/>
    <mergeCell ref="GZM5:GZN5"/>
    <mergeCell ref="GZO5:GZP5"/>
    <mergeCell ref="GZQ5:GZR5"/>
    <mergeCell ref="GZS5:GZT5"/>
    <mergeCell ref="GZU5:GZV5"/>
    <mergeCell ref="GZW5:GZX5"/>
    <mergeCell ref="GZA5:GZB5"/>
    <mergeCell ref="GZC5:GZD5"/>
    <mergeCell ref="GZE5:GZF5"/>
    <mergeCell ref="GZG5:GZH5"/>
    <mergeCell ref="GZI5:GZJ5"/>
    <mergeCell ref="GZK5:GZL5"/>
    <mergeCell ref="HEC5:HED5"/>
    <mergeCell ref="HEE5:HEF5"/>
    <mergeCell ref="HEG5:HEH5"/>
    <mergeCell ref="HEI5:HEJ5"/>
    <mergeCell ref="HEK5:HEL5"/>
    <mergeCell ref="HEM5:HEN5"/>
    <mergeCell ref="HDQ5:HDR5"/>
    <mergeCell ref="HDS5:HDT5"/>
    <mergeCell ref="HDU5:HDV5"/>
    <mergeCell ref="HDW5:HDX5"/>
    <mergeCell ref="HDY5:HDZ5"/>
    <mergeCell ref="HEA5:HEB5"/>
    <mergeCell ref="HDE5:HDF5"/>
    <mergeCell ref="HDG5:HDH5"/>
    <mergeCell ref="HDI5:HDJ5"/>
    <mergeCell ref="HDK5:HDL5"/>
    <mergeCell ref="HDM5:HDN5"/>
    <mergeCell ref="HDO5:HDP5"/>
    <mergeCell ref="HCS5:HCT5"/>
    <mergeCell ref="HCU5:HCV5"/>
    <mergeCell ref="HCW5:HCX5"/>
    <mergeCell ref="HCY5:HCZ5"/>
    <mergeCell ref="HDA5:HDB5"/>
    <mergeCell ref="HDC5:HDD5"/>
    <mergeCell ref="HCG5:HCH5"/>
    <mergeCell ref="HCI5:HCJ5"/>
    <mergeCell ref="HCK5:HCL5"/>
    <mergeCell ref="HCM5:HCN5"/>
    <mergeCell ref="HCO5:HCP5"/>
    <mergeCell ref="HCQ5:HCR5"/>
    <mergeCell ref="HBU5:HBV5"/>
    <mergeCell ref="HBW5:HBX5"/>
    <mergeCell ref="HBY5:HBZ5"/>
    <mergeCell ref="HCA5:HCB5"/>
    <mergeCell ref="HCC5:HCD5"/>
    <mergeCell ref="HCE5:HCF5"/>
    <mergeCell ref="HGW5:HGX5"/>
    <mergeCell ref="HGY5:HGZ5"/>
    <mergeCell ref="HHA5:HHB5"/>
    <mergeCell ref="HHC5:HHD5"/>
    <mergeCell ref="HHE5:HHF5"/>
    <mergeCell ref="HHG5:HHH5"/>
    <mergeCell ref="HGK5:HGL5"/>
    <mergeCell ref="HGM5:HGN5"/>
    <mergeCell ref="HGO5:HGP5"/>
    <mergeCell ref="HGQ5:HGR5"/>
    <mergeCell ref="HGS5:HGT5"/>
    <mergeCell ref="HGU5:HGV5"/>
    <mergeCell ref="HFY5:HFZ5"/>
    <mergeCell ref="HGA5:HGB5"/>
    <mergeCell ref="HGC5:HGD5"/>
    <mergeCell ref="HGE5:HGF5"/>
    <mergeCell ref="HGG5:HGH5"/>
    <mergeCell ref="HGI5:HGJ5"/>
    <mergeCell ref="HFM5:HFN5"/>
    <mergeCell ref="HFO5:HFP5"/>
    <mergeCell ref="HFQ5:HFR5"/>
    <mergeCell ref="HFS5:HFT5"/>
    <mergeCell ref="HFU5:HFV5"/>
    <mergeCell ref="HFW5:HFX5"/>
    <mergeCell ref="HFA5:HFB5"/>
    <mergeCell ref="HFC5:HFD5"/>
    <mergeCell ref="HFE5:HFF5"/>
    <mergeCell ref="HFG5:HFH5"/>
    <mergeCell ref="HFI5:HFJ5"/>
    <mergeCell ref="HFK5:HFL5"/>
    <mergeCell ref="HEO5:HEP5"/>
    <mergeCell ref="HEQ5:HER5"/>
    <mergeCell ref="HES5:HET5"/>
    <mergeCell ref="HEU5:HEV5"/>
    <mergeCell ref="HEW5:HEX5"/>
    <mergeCell ref="HEY5:HEZ5"/>
    <mergeCell ref="HJQ5:HJR5"/>
    <mergeCell ref="HJS5:HJT5"/>
    <mergeCell ref="HJU5:HJV5"/>
    <mergeCell ref="HJW5:HJX5"/>
    <mergeCell ref="HJY5:HJZ5"/>
    <mergeCell ref="HKA5:HKB5"/>
    <mergeCell ref="HJE5:HJF5"/>
    <mergeCell ref="HJG5:HJH5"/>
    <mergeCell ref="HJI5:HJJ5"/>
    <mergeCell ref="HJK5:HJL5"/>
    <mergeCell ref="HJM5:HJN5"/>
    <mergeCell ref="HJO5:HJP5"/>
    <mergeCell ref="HIS5:HIT5"/>
    <mergeCell ref="HIU5:HIV5"/>
    <mergeCell ref="HIW5:HIX5"/>
    <mergeCell ref="HIY5:HIZ5"/>
    <mergeCell ref="HJA5:HJB5"/>
    <mergeCell ref="HJC5:HJD5"/>
    <mergeCell ref="HIG5:HIH5"/>
    <mergeCell ref="HII5:HIJ5"/>
    <mergeCell ref="HIK5:HIL5"/>
    <mergeCell ref="HIM5:HIN5"/>
    <mergeCell ref="HIO5:HIP5"/>
    <mergeCell ref="HIQ5:HIR5"/>
    <mergeCell ref="HHU5:HHV5"/>
    <mergeCell ref="HHW5:HHX5"/>
    <mergeCell ref="HHY5:HHZ5"/>
    <mergeCell ref="HIA5:HIB5"/>
    <mergeCell ref="HIC5:HID5"/>
    <mergeCell ref="HIE5:HIF5"/>
    <mergeCell ref="HHI5:HHJ5"/>
    <mergeCell ref="HHK5:HHL5"/>
    <mergeCell ref="HHM5:HHN5"/>
    <mergeCell ref="HHO5:HHP5"/>
    <mergeCell ref="HHQ5:HHR5"/>
    <mergeCell ref="HHS5:HHT5"/>
    <mergeCell ref="HMK5:HML5"/>
    <mergeCell ref="HMM5:HMN5"/>
    <mergeCell ref="HMO5:HMP5"/>
    <mergeCell ref="HMQ5:HMR5"/>
    <mergeCell ref="HMS5:HMT5"/>
    <mergeCell ref="HMU5:HMV5"/>
    <mergeCell ref="HLY5:HLZ5"/>
    <mergeCell ref="HMA5:HMB5"/>
    <mergeCell ref="HMC5:HMD5"/>
    <mergeCell ref="HME5:HMF5"/>
    <mergeCell ref="HMG5:HMH5"/>
    <mergeCell ref="HMI5:HMJ5"/>
    <mergeCell ref="HLM5:HLN5"/>
    <mergeCell ref="HLO5:HLP5"/>
    <mergeCell ref="HLQ5:HLR5"/>
    <mergeCell ref="HLS5:HLT5"/>
    <mergeCell ref="HLU5:HLV5"/>
    <mergeCell ref="HLW5:HLX5"/>
    <mergeCell ref="HLA5:HLB5"/>
    <mergeCell ref="HLC5:HLD5"/>
    <mergeCell ref="HLE5:HLF5"/>
    <mergeCell ref="HLG5:HLH5"/>
    <mergeCell ref="HLI5:HLJ5"/>
    <mergeCell ref="HLK5:HLL5"/>
    <mergeCell ref="HKO5:HKP5"/>
    <mergeCell ref="HKQ5:HKR5"/>
    <mergeCell ref="HKS5:HKT5"/>
    <mergeCell ref="HKU5:HKV5"/>
    <mergeCell ref="HKW5:HKX5"/>
    <mergeCell ref="HKY5:HKZ5"/>
    <mergeCell ref="HKC5:HKD5"/>
    <mergeCell ref="HKE5:HKF5"/>
    <mergeCell ref="HKG5:HKH5"/>
    <mergeCell ref="HKI5:HKJ5"/>
    <mergeCell ref="HKK5:HKL5"/>
    <mergeCell ref="HKM5:HKN5"/>
    <mergeCell ref="HPE5:HPF5"/>
    <mergeCell ref="HPG5:HPH5"/>
    <mergeCell ref="HPI5:HPJ5"/>
    <mergeCell ref="HPK5:HPL5"/>
    <mergeCell ref="HPM5:HPN5"/>
    <mergeCell ref="HPO5:HPP5"/>
    <mergeCell ref="HOS5:HOT5"/>
    <mergeCell ref="HOU5:HOV5"/>
    <mergeCell ref="HOW5:HOX5"/>
    <mergeCell ref="HOY5:HOZ5"/>
    <mergeCell ref="HPA5:HPB5"/>
    <mergeCell ref="HPC5:HPD5"/>
    <mergeCell ref="HOG5:HOH5"/>
    <mergeCell ref="HOI5:HOJ5"/>
    <mergeCell ref="HOK5:HOL5"/>
    <mergeCell ref="HOM5:HON5"/>
    <mergeCell ref="HOO5:HOP5"/>
    <mergeCell ref="HOQ5:HOR5"/>
    <mergeCell ref="HNU5:HNV5"/>
    <mergeCell ref="HNW5:HNX5"/>
    <mergeCell ref="HNY5:HNZ5"/>
    <mergeCell ref="HOA5:HOB5"/>
    <mergeCell ref="HOC5:HOD5"/>
    <mergeCell ref="HOE5:HOF5"/>
    <mergeCell ref="HNI5:HNJ5"/>
    <mergeCell ref="HNK5:HNL5"/>
    <mergeCell ref="HNM5:HNN5"/>
    <mergeCell ref="HNO5:HNP5"/>
    <mergeCell ref="HNQ5:HNR5"/>
    <mergeCell ref="HNS5:HNT5"/>
    <mergeCell ref="HMW5:HMX5"/>
    <mergeCell ref="HMY5:HMZ5"/>
    <mergeCell ref="HNA5:HNB5"/>
    <mergeCell ref="HNC5:HND5"/>
    <mergeCell ref="HNE5:HNF5"/>
    <mergeCell ref="HNG5:HNH5"/>
    <mergeCell ref="HRY5:HRZ5"/>
    <mergeCell ref="HSA5:HSB5"/>
    <mergeCell ref="HSC5:HSD5"/>
    <mergeCell ref="HSE5:HSF5"/>
    <mergeCell ref="HSG5:HSH5"/>
    <mergeCell ref="HSI5:HSJ5"/>
    <mergeCell ref="HRM5:HRN5"/>
    <mergeCell ref="HRO5:HRP5"/>
    <mergeCell ref="HRQ5:HRR5"/>
    <mergeCell ref="HRS5:HRT5"/>
    <mergeCell ref="HRU5:HRV5"/>
    <mergeCell ref="HRW5:HRX5"/>
    <mergeCell ref="HRA5:HRB5"/>
    <mergeCell ref="HRC5:HRD5"/>
    <mergeCell ref="HRE5:HRF5"/>
    <mergeCell ref="HRG5:HRH5"/>
    <mergeCell ref="HRI5:HRJ5"/>
    <mergeCell ref="HRK5:HRL5"/>
    <mergeCell ref="HQO5:HQP5"/>
    <mergeCell ref="HQQ5:HQR5"/>
    <mergeCell ref="HQS5:HQT5"/>
    <mergeCell ref="HQU5:HQV5"/>
    <mergeCell ref="HQW5:HQX5"/>
    <mergeCell ref="HQY5:HQZ5"/>
    <mergeCell ref="HQC5:HQD5"/>
    <mergeCell ref="HQE5:HQF5"/>
    <mergeCell ref="HQG5:HQH5"/>
    <mergeCell ref="HQI5:HQJ5"/>
    <mergeCell ref="HQK5:HQL5"/>
    <mergeCell ref="HQM5:HQN5"/>
    <mergeCell ref="HPQ5:HPR5"/>
    <mergeCell ref="HPS5:HPT5"/>
    <mergeCell ref="HPU5:HPV5"/>
    <mergeCell ref="HPW5:HPX5"/>
    <mergeCell ref="HPY5:HPZ5"/>
    <mergeCell ref="HQA5:HQB5"/>
    <mergeCell ref="HUS5:HUT5"/>
    <mergeCell ref="HUU5:HUV5"/>
    <mergeCell ref="HUW5:HUX5"/>
    <mergeCell ref="HUY5:HUZ5"/>
    <mergeCell ref="HVA5:HVB5"/>
    <mergeCell ref="HVC5:HVD5"/>
    <mergeCell ref="HUG5:HUH5"/>
    <mergeCell ref="HUI5:HUJ5"/>
    <mergeCell ref="HUK5:HUL5"/>
    <mergeCell ref="HUM5:HUN5"/>
    <mergeCell ref="HUO5:HUP5"/>
    <mergeCell ref="HUQ5:HUR5"/>
    <mergeCell ref="HTU5:HTV5"/>
    <mergeCell ref="HTW5:HTX5"/>
    <mergeCell ref="HTY5:HTZ5"/>
    <mergeCell ref="HUA5:HUB5"/>
    <mergeCell ref="HUC5:HUD5"/>
    <mergeCell ref="HUE5:HUF5"/>
    <mergeCell ref="HTI5:HTJ5"/>
    <mergeCell ref="HTK5:HTL5"/>
    <mergeCell ref="HTM5:HTN5"/>
    <mergeCell ref="HTO5:HTP5"/>
    <mergeCell ref="HTQ5:HTR5"/>
    <mergeCell ref="HTS5:HTT5"/>
    <mergeCell ref="HSW5:HSX5"/>
    <mergeCell ref="HSY5:HSZ5"/>
    <mergeCell ref="HTA5:HTB5"/>
    <mergeCell ref="HTC5:HTD5"/>
    <mergeCell ref="HTE5:HTF5"/>
    <mergeCell ref="HTG5:HTH5"/>
    <mergeCell ref="HSK5:HSL5"/>
    <mergeCell ref="HSM5:HSN5"/>
    <mergeCell ref="HSO5:HSP5"/>
    <mergeCell ref="HSQ5:HSR5"/>
    <mergeCell ref="HSS5:HST5"/>
    <mergeCell ref="HSU5:HSV5"/>
    <mergeCell ref="HXM5:HXN5"/>
    <mergeCell ref="HXO5:HXP5"/>
    <mergeCell ref="HXQ5:HXR5"/>
    <mergeCell ref="HXS5:HXT5"/>
    <mergeCell ref="HXU5:HXV5"/>
    <mergeCell ref="HXW5:HXX5"/>
    <mergeCell ref="HXA5:HXB5"/>
    <mergeCell ref="HXC5:HXD5"/>
    <mergeCell ref="HXE5:HXF5"/>
    <mergeCell ref="HXG5:HXH5"/>
    <mergeCell ref="HXI5:HXJ5"/>
    <mergeCell ref="HXK5:HXL5"/>
    <mergeCell ref="HWO5:HWP5"/>
    <mergeCell ref="HWQ5:HWR5"/>
    <mergeCell ref="HWS5:HWT5"/>
    <mergeCell ref="HWU5:HWV5"/>
    <mergeCell ref="HWW5:HWX5"/>
    <mergeCell ref="HWY5:HWZ5"/>
    <mergeCell ref="HWC5:HWD5"/>
    <mergeCell ref="HWE5:HWF5"/>
    <mergeCell ref="HWG5:HWH5"/>
    <mergeCell ref="HWI5:HWJ5"/>
    <mergeCell ref="HWK5:HWL5"/>
    <mergeCell ref="HWM5:HWN5"/>
    <mergeCell ref="HVQ5:HVR5"/>
    <mergeCell ref="HVS5:HVT5"/>
    <mergeCell ref="HVU5:HVV5"/>
    <mergeCell ref="HVW5:HVX5"/>
    <mergeCell ref="HVY5:HVZ5"/>
    <mergeCell ref="HWA5:HWB5"/>
    <mergeCell ref="HVE5:HVF5"/>
    <mergeCell ref="HVG5:HVH5"/>
    <mergeCell ref="HVI5:HVJ5"/>
    <mergeCell ref="HVK5:HVL5"/>
    <mergeCell ref="HVM5:HVN5"/>
    <mergeCell ref="HVO5:HVP5"/>
    <mergeCell ref="IAG5:IAH5"/>
    <mergeCell ref="IAI5:IAJ5"/>
    <mergeCell ref="IAK5:IAL5"/>
    <mergeCell ref="IAM5:IAN5"/>
    <mergeCell ref="IAO5:IAP5"/>
    <mergeCell ref="IAQ5:IAR5"/>
    <mergeCell ref="HZU5:HZV5"/>
    <mergeCell ref="HZW5:HZX5"/>
    <mergeCell ref="HZY5:HZZ5"/>
    <mergeCell ref="IAA5:IAB5"/>
    <mergeCell ref="IAC5:IAD5"/>
    <mergeCell ref="IAE5:IAF5"/>
    <mergeCell ref="HZI5:HZJ5"/>
    <mergeCell ref="HZK5:HZL5"/>
    <mergeCell ref="HZM5:HZN5"/>
    <mergeCell ref="HZO5:HZP5"/>
    <mergeCell ref="HZQ5:HZR5"/>
    <mergeCell ref="HZS5:HZT5"/>
    <mergeCell ref="HYW5:HYX5"/>
    <mergeCell ref="HYY5:HYZ5"/>
    <mergeCell ref="HZA5:HZB5"/>
    <mergeCell ref="HZC5:HZD5"/>
    <mergeCell ref="HZE5:HZF5"/>
    <mergeCell ref="HZG5:HZH5"/>
    <mergeCell ref="HYK5:HYL5"/>
    <mergeCell ref="HYM5:HYN5"/>
    <mergeCell ref="HYO5:HYP5"/>
    <mergeCell ref="HYQ5:HYR5"/>
    <mergeCell ref="HYS5:HYT5"/>
    <mergeCell ref="HYU5:HYV5"/>
    <mergeCell ref="HXY5:HXZ5"/>
    <mergeCell ref="HYA5:HYB5"/>
    <mergeCell ref="HYC5:HYD5"/>
    <mergeCell ref="HYE5:HYF5"/>
    <mergeCell ref="HYG5:HYH5"/>
    <mergeCell ref="HYI5:HYJ5"/>
    <mergeCell ref="IDA5:IDB5"/>
    <mergeCell ref="IDC5:IDD5"/>
    <mergeCell ref="IDE5:IDF5"/>
    <mergeCell ref="IDG5:IDH5"/>
    <mergeCell ref="IDI5:IDJ5"/>
    <mergeCell ref="IDK5:IDL5"/>
    <mergeCell ref="ICO5:ICP5"/>
    <mergeCell ref="ICQ5:ICR5"/>
    <mergeCell ref="ICS5:ICT5"/>
    <mergeCell ref="ICU5:ICV5"/>
    <mergeCell ref="ICW5:ICX5"/>
    <mergeCell ref="ICY5:ICZ5"/>
    <mergeCell ref="ICC5:ICD5"/>
    <mergeCell ref="ICE5:ICF5"/>
    <mergeCell ref="ICG5:ICH5"/>
    <mergeCell ref="ICI5:ICJ5"/>
    <mergeCell ref="ICK5:ICL5"/>
    <mergeCell ref="ICM5:ICN5"/>
    <mergeCell ref="IBQ5:IBR5"/>
    <mergeCell ref="IBS5:IBT5"/>
    <mergeCell ref="IBU5:IBV5"/>
    <mergeCell ref="IBW5:IBX5"/>
    <mergeCell ref="IBY5:IBZ5"/>
    <mergeCell ref="ICA5:ICB5"/>
    <mergeCell ref="IBE5:IBF5"/>
    <mergeCell ref="IBG5:IBH5"/>
    <mergeCell ref="IBI5:IBJ5"/>
    <mergeCell ref="IBK5:IBL5"/>
    <mergeCell ref="IBM5:IBN5"/>
    <mergeCell ref="IBO5:IBP5"/>
    <mergeCell ref="IAS5:IAT5"/>
    <mergeCell ref="IAU5:IAV5"/>
    <mergeCell ref="IAW5:IAX5"/>
    <mergeCell ref="IAY5:IAZ5"/>
    <mergeCell ref="IBA5:IBB5"/>
    <mergeCell ref="IBC5:IBD5"/>
    <mergeCell ref="IFU5:IFV5"/>
    <mergeCell ref="IFW5:IFX5"/>
    <mergeCell ref="IFY5:IFZ5"/>
    <mergeCell ref="IGA5:IGB5"/>
    <mergeCell ref="IGC5:IGD5"/>
    <mergeCell ref="IGE5:IGF5"/>
    <mergeCell ref="IFI5:IFJ5"/>
    <mergeCell ref="IFK5:IFL5"/>
    <mergeCell ref="IFM5:IFN5"/>
    <mergeCell ref="IFO5:IFP5"/>
    <mergeCell ref="IFQ5:IFR5"/>
    <mergeCell ref="IFS5:IFT5"/>
    <mergeCell ref="IEW5:IEX5"/>
    <mergeCell ref="IEY5:IEZ5"/>
    <mergeCell ref="IFA5:IFB5"/>
    <mergeCell ref="IFC5:IFD5"/>
    <mergeCell ref="IFE5:IFF5"/>
    <mergeCell ref="IFG5:IFH5"/>
    <mergeCell ref="IEK5:IEL5"/>
    <mergeCell ref="IEM5:IEN5"/>
    <mergeCell ref="IEO5:IEP5"/>
    <mergeCell ref="IEQ5:IER5"/>
    <mergeCell ref="IES5:IET5"/>
    <mergeCell ref="IEU5:IEV5"/>
    <mergeCell ref="IDY5:IDZ5"/>
    <mergeCell ref="IEA5:IEB5"/>
    <mergeCell ref="IEC5:IED5"/>
    <mergeCell ref="IEE5:IEF5"/>
    <mergeCell ref="IEG5:IEH5"/>
    <mergeCell ref="IEI5:IEJ5"/>
    <mergeCell ref="IDM5:IDN5"/>
    <mergeCell ref="IDO5:IDP5"/>
    <mergeCell ref="IDQ5:IDR5"/>
    <mergeCell ref="IDS5:IDT5"/>
    <mergeCell ref="IDU5:IDV5"/>
    <mergeCell ref="IDW5:IDX5"/>
    <mergeCell ref="IIO5:IIP5"/>
    <mergeCell ref="IIQ5:IIR5"/>
    <mergeCell ref="IIS5:IIT5"/>
    <mergeCell ref="IIU5:IIV5"/>
    <mergeCell ref="IIW5:IIX5"/>
    <mergeCell ref="IIY5:IIZ5"/>
    <mergeCell ref="IIC5:IID5"/>
    <mergeCell ref="IIE5:IIF5"/>
    <mergeCell ref="IIG5:IIH5"/>
    <mergeCell ref="III5:IIJ5"/>
    <mergeCell ref="IIK5:IIL5"/>
    <mergeCell ref="IIM5:IIN5"/>
    <mergeCell ref="IHQ5:IHR5"/>
    <mergeCell ref="IHS5:IHT5"/>
    <mergeCell ref="IHU5:IHV5"/>
    <mergeCell ref="IHW5:IHX5"/>
    <mergeCell ref="IHY5:IHZ5"/>
    <mergeCell ref="IIA5:IIB5"/>
    <mergeCell ref="IHE5:IHF5"/>
    <mergeCell ref="IHG5:IHH5"/>
    <mergeCell ref="IHI5:IHJ5"/>
    <mergeCell ref="IHK5:IHL5"/>
    <mergeCell ref="IHM5:IHN5"/>
    <mergeCell ref="IHO5:IHP5"/>
    <mergeCell ref="IGS5:IGT5"/>
    <mergeCell ref="IGU5:IGV5"/>
    <mergeCell ref="IGW5:IGX5"/>
    <mergeCell ref="IGY5:IGZ5"/>
    <mergeCell ref="IHA5:IHB5"/>
    <mergeCell ref="IHC5:IHD5"/>
    <mergeCell ref="IGG5:IGH5"/>
    <mergeCell ref="IGI5:IGJ5"/>
    <mergeCell ref="IGK5:IGL5"/>
    <mergeCell ref="IGM5:IGN5"/>
    <mergeCell ref="IGO5:IGP5"/>
    <mergeCell ref="IGQ5:IGR5"/>
    <mergeCell ref="ILI5:ILJ5"/>
    <mergeCell ref="ILK5:ILL5"/>
    <mergeCell ref="ILM5:ILN5"/>
    <mergeCell ref="ILO5:ILP5"/>
    <mergeCell ref="ILQ5:ILR5"/>
    <mergeCell ref="ILS5:ILT5"/>
    <mergeCell ref="IKW5:IKX5"/>
    <mergeCell ref="IKY5:IKZ5"/>
    <mergeCell ref="ILA5:ILB5"/>
    <mergeCell ref="ILC5:ILD5"/>
    <mergeCell ref="ILE5:ILF5"/>
    <mergeCell ref="ILG5:ILH5"/>
    <mergeCell ref="IKK5:IKL5"/>
    <mergeCell ref="IKM5:IKN5"/>
    <mergeCell ref="IKO5:IKP5"/>
    <mergeCell ref="IKQ5:IKR5"/>
    <mergeCell ref="IKS5:IKT5"/>
    <mergeCell ref="IKU5:IKV5"/>
    <mergeCell ref="IJY5:IJZ5"/>
    <mergeCell ref="IKA5:IKB5"/>
    <mergeCell ref="IKC5:IKD5"/>
    <mergeCell ref="IKE5:IKF5"/>
    <mergeCell ref="IKG5:IKH5"/>
    <mergeCell ref="IKI5:IKJ5"/>
    <mergeCell ref="IJM5:IJN5"/>
    <mergeCell ref="IJO5:IJP5"/>
    <mergeCell ref="IJQ5:IJR5"/>
    <mergeCell ref="IJS5:IJT5"/>
    <mergeCell ref="IJU5:IJV5"/>
    <mergeCell ref="IJW5:IJX5"/>
    <mergeCell ref="IJA5:IJB5"/>
    <mergeCell ref="IJC5:IJD5"/>
    <mergeCell ref="IJE5:IJF5"/>
    <mergeCell ref="IJG5:IJH5"/>
    <mergeCell ref="IJI5:IJJ5"/>
    <mergeCell ref="IJK5:IJL5"/>
    <mergeCell ref="IOC5:IOD5"/>
    <mergeCell ref="IOE5:IOF5"/>
    <mergeCell ref="IOG5:IOH5"/>
    <mergeCell ref="IOI5:IOJ5"/>
    <mergeCell ref="IOK5:IOL5"/>
    <mergeCell ref="IOM5:ION5"/>
    <mergeCell ref="INQ5:INR5"/>
    <mergeCell ref="INS5:INT5"/>
    <mergeCell ref="INU5:INV5"/>
    <mergeCell ref="INW5:INX5"/>
    <mergeCell ref="INY5:INZ5"/>
    <mergeCell ref="IOA5:IOB5"/>
    <mergeCell ref="INE5:INF5"/>
    <mergeCell ref="ING5:INH5"/>
    <mergeCell ref="INI5:INJ5"/>
    <mergeCell ref="INK5:INL5"/>
    <mergeCell ref="INM5:INN5"/>
    <mergeCell ref="INO5:INP5"/>
    <mergeCell ref="IMS5:IMT5"/>
    <mergeCell ref="IMU5:IMV5"/>
    <mergeCell ref="IMW5:IMX5"/>
    <mergeCell ref="IMY5:IMZ5"/>
    <mergeCell ref="INA5:INB5"/>
    <mergeCell ref="INC5:IND5"/>
    <mergeCell ref="IMG5:IMH5"/>
    <mergeCell ref="IMI5:IMJ5"/>
    <mergeCell ref="IMK5:IML5"/>
    <mergeCell ref="IMM5:IMN5"/>
    <mergeCell ref="IMO5:IMP5"/>
    <mergeCell ref="IMQ5:IMR5"/>
    <mergeCell ref="ILU5:ILV5"/>
    <mergeCell ref="ILW5:ILX5"/>
    <mergeCell ref="ILY5:ILZ5"/>
    <mergeCell ref="IMA5:IMB5"/>
    <mergeCell ref="IMC5:IMD5"/>
    <mergeCell ref="IME5:IMF5"/>
    <mergeCell ref="IQW5:IQX5"/>
    <mergeCell ref="IQY5:IQZ5"/>
    <mergeCell ref="IRA5:IRB5"/>
    <mergeCell ref="IRC5:IRD5"/>
    <mergeCell ref="IRE5:IRF5"/>
    <mergeCell ref="IRG5:IRH5"/>
    <mergeCell ref="IQK5:IQL5"/>
    <mergeCell ref="IQM5:IQN5"/>
    <mergeCell ref="IQO5:IQP5"/>
    <mergeCell ref="IQQ5:IQR5"/>
    <mergeCell ref="IQS5:IQT5"/>
    <mergeCell ref="IQU5:IQV5"/>
    <mergeCell ref="IPY5:IPZ5"/>
    <mergeCell ref="IQA5:IQB5"/>
    <mergeCell ref="IQC5:IQD5"/>
    <mergeCell ref="IQE5:IQF5"/>
    <mergeCell ref="IQG5:IQH5"/>
    <mergeCell ref="IQI5:IQJ5"/>
    <mergeCell ref="IPM5:IPN5"/>
    <mergeCell ref="IPO5:IPP5"/>
    <mergeCell ref="IPQ5:IPR5"/>
    <mergeCell ref="IPS5:IPT5"/>
    <mergeCell ref="IPU5:IPV5"/>
    <mergeCell ref="IPW5:IPX5"/>
    <mergeCell ref="IPA5:IPB5"/>
    <mergeCell ref="IPC5:IPD5"/>
    <mergeCell ref="IPE5:IPF5"/>
    <mergeCell ref="IPG5:IPH5"/>
    <mergeCell ref="IPI5:IPJ5"/>
    <mergeCell ref="IPK5:IPL5"/>
    <mergeCell ref="IOO5:IOP5"/>
    <mergeCell ref="IOQ5:IOR5"/>
    <mergeCell ref="IOS5:IOT5"/>
    <mergeCell ref="IOU5:IOV5"/>
    <mergeCell ref="IOW5:IOX5"/>
    <mergeCell ref="IOY5:IOZ5"/>
    <mergeCell ref="ITQ5:ITR5"/>
    <mergeCell ref="ITS5:ITT5"/>
    <mergeCell ref="ITU5:ITV5"/>
    <mergeCell ref="ITW5:ITX5"/>
    <mergeCell ref="ITY5:ITZ5"/>
    <mergeCell ref="IUA5:IUB5"/>
    <mergeCell ref="ITE5:ITF5"/>
    <mergeCell ref="ITG5:ITH5"/>
    <mergeCell ref="ITI5:ITJ5"/>
    <mergeCell ref="ITK5:ITL5"/>
    <mergeCell ref="ITM5:ITN5"/>
    <mergeCell ref="ITO5:ITP5"/>
    <mergeCell ref="ISS5:IST5"/>
    <mergeCell ref="ISU5:ISV5"/>
    <mergeCell ref="ISW5:ISX5"/>
    <mergeCell ref="ISY5:ISZ5"/>
    <mergeCell ref="ITA5:ITB5"/>
    <mergeCell ref="ITC5:ITD5"/>
    <mergeCell ref="ISG5:ISH5"/>
    <mergeCell ref="ISI5:ISJ5"/>
    <mergeCell ref="ISK5:ISL5"/>
    <mergeCell ref="ISM5:ISN5"/>
    <mergeCell ref="ISO5:ISP5"/>
    <mergeCell ref="ISQ5:ISR5"/>
    <mergeCell ref="IRU5:IRV5"/>
    <mergeCell ref="IRW5:IRX5"/>
    <mergeCell ref="IRY5:IRZ5"/>
    <mergeCell ref="ISA5:ISB5"/>
    <mergeCell ref="ISC5:ISD5"/>
    <mergeCell ref="ISE5:ISF5"/>
    <mergeCell ref="IRI5:IRJ5"/>
    <mergeCell ref="IRK5:IRL5"/>
    <mergeCell ref="IRM5:IRN5"/>
    <mergeCell ref="IRO5:IRP5"/>
    <mergeCell ref="IRQ5:IRR5"/>
    <mergeCell ref="IRS5:IRT5"/>
    <mergeCell ref="IWK5:IWL5"/>
    <mergeCell ref="IWM5:IWN5"/>
    <mergeCell ref="IWO5:IWP5"/>
    <mergeCell ref="IWQ5:IWR5"/>
    <mergeCell ref="IWS5:IWT5"/>
    <mergeCell ref="IWU5:IWV5"/>
    <mergeCell ref="IVY5:IVZ5"/>
    <mergeCell ref="IWA5:IWB5"/>
    <mergeCell ref="IWC5:IWD5"/>
    <mergeCell ref="IWE5:IWF5"/>
    <mergeCell ref="IWG5:IWH5"/>
    <mergeCell ref="IWI5:IWJ5"/>
    <mergeCell ref="IVM5:IVN5"/>
    <mergeCell ref="IVO5:IVP5"/>
    <mergeCell ref="IVQ5:IVR5"/>
    <mergeCell ref="IVS5:IVT5"/>
    <mergeCell ref="IVU5:IVV5"/>
    <mergeCell ref="IVW5:IVX5"/>
    <mergeCell ref="IVA5:IVB5"/>
    <mergeCell ref="IVC5:IVD5"/>
    <mergeCell ref="IVE5:IVF5"/>
    <mergeCell ref="IVG5:IVH5"/>
    <mergeCell ref="IVI5:IVJ5"/>
    <mergeCell ref="IVK5:IVL5"/>
    <mergeCell ref="IUO5:IUP5"/>
    <mergeCell ref="IUQ5:IUR5"/>
    <mergeCell ref="IUS5:IUT5"/>
    <mergeCell ref="IUU5:IUV5"/>
    <mergeCell ref="IUW5:IUX5"/>
    <mergeCell ref="IUY5:IUZ5"/>
    <mergeCell ref="IUC5:IUD5"/>
    <mergeCell ref="IUE5:IUF5"/>
    <mergeCell ref="IUG5:IUH5"/>
    <mergeCell ref="IUI5:IUJ5"/>
    <mergeCell ref="IUK5:IUL5"/>
    <mergeCell ref="IUM5:IUN5"/>
    <mergeCell ref="IZE5:IZF5"/>
    <mergeCell ref="IZG5:IZH5"/>
    <mergeCell ref="IZI5:IZJ5"/>
    <mergeCell ref="IZK5:IZL5"/>
    <mergeCell ref="IZM5:IZN5"/>
    <mergeCell ref="IZO5:IZP5"/>
    <mergeCell ref="IYS5:IYT5"/>
    <mergeCell ref="IYU5:IYV5"/>
    <mergeCell ref="IYW5:IYX5"/>
    <mergeCell ref="IYY5:IYZ5"/>
    <mergeCell ref="IZA5:IZB5"/>
    <mergeCell ref="IZC5:IZD5"/>
    <mergeCell ref="IYG5:IYH5"/>
    <mergeCell ref="IYI5:IYJ5"/>
    <mergeCell ref="IYK5:IYL5"/>
    <mergeCell ref="IYM5:IYN5"/>
    <mergeCell ref="IYO5:IYP5"/>
    <mergeCell ref="IYQ5:IYR5"/>
    <mergeCell ref="IXU5:IXV5"/>
    <mergeCell ref="IXW5:IXX5"/>
    <mergeCell ref="IXY5:IXZ5"/>
    <mergeCell ref="IYA5:IYB5"/>
    <mergeCell ref="IYC5:IYD5"/>
    <mergeCell ref="IYE5:IYF5"/>
    <mergeCell ref="IXI5:IXJ5"/>
    <mergeCell ref="IXK5:IXL5"/>
    <mergeCell ref="IXM5:IXN5"/>
    <mergeCell ref="IXO5:IXP5"/>
    <mergeCell ref="IXQ5:IXR5"/>
    <mergeCell ref="IXS5:IXT5"/>
    <mergeCell ref="IWW5:IWX5"/>
    <mergeCell ref="IWY5:IWZ5"/>
    <mergeCell ref="IXA5:IXB5"/>
    <mergeCell ref="IXC5:IXD5"/>
    <mergeCell ref="IXE5:IXF5"/>
    <mergeCell ref="IXG5:IXH5"/>
    <mergeCell ref="JBY5:JBZ5"/>
    <mergeCell ref="JCA5:JCB5"/>
    <mergeCell ref="JCC5:JCD5"/>
    <mergeCell ref="JCE5:JCF5"/>
    <mergeCell ref="JCG5:JCH5"/>
    <mergeCell ref="JCI5:JCJ5"/>
    <mergeCell ref="JBM5:JBN5"/>
    <mergeCell ref="JBO5:JBP5"/>
    <mergeCell ref="JBQ5:JBR5"/>
    <mergeCell ref="JBS5:JBT5"/>
    <mergeCell ref="JBU5:JBV5"/>
    <mergeCell ref="JBW5:JBX5"/>
    <mergeCell ref="JBA5:JBB5"/>
    <mergeCell ref="JBC5:JBD5"/>
    <mergeCell ref="JBE5:JBF5"/>
    <mergeCell ref="JBG5:JBH5"/>
    <mergeCell ref="JBI5:JBJ5"/>
    <mergeCell ref="JBK5:JBL5"/>
    <mergeCell ref="JAO5:JAP5"/>
    <mergeCell ref="JAQ5:JAR5"/>
    <mergeCell ref="JAS5:JAT5"/>
    <mergeCell ref="JAU5:JAV5"/>
    <mergeCell ref="JAW5:JAX5"/>
    <mergeCell ref="JAY5:JAZ5"/>
    <mergeCell ref="JAC5:JAD5"/>
    <mergeCell ref="JAE5:JAF5"/>
    <mergeCell ref="JAG5:JAH5"/>
    <mergeCell ref="JAI5:JAJ5"/>
    <mergeCell ref="JAK5:JAL5"/>
    <mergeCell ref="JAM5:JAN5"/>
    <mergeCell ref="IZQ5:IZR5"/>
    <mergeCell ref="IZS5:IZT5"/>
    <mergeCell ref="IZU5:IZV5"/>
    <mergeCell ref="IZW5:IZX5"/>
    <mergeCell ref="IZY5:IZZ5"/>
    <mergeCell ref="JAA5:JAB5"/>
    <mergeCell ref="JES5:JET5"/>
    <mergeCell ref="JEU5:JEV5"/>
    <mergeCell ref="JEW5:JEX5"/>
    <mergeCell ref="JEY5:JEZ5"/>
    <mergeCell ref="JFA5:JFB5"/>
    <mergeCell ref="JFC5:JFD5"/>
    <mergeCell ref="JEG5:JEH5"/>
    <mergeCell ref="JEI5:JEJ5"/>
    <mergeCell ref="JEK5:JEL5"/>
    <mergeCell ref="JEM5:JEN5"/>
    <mergeCell ref="JEO5:JEP5"/>
    <mergeCell ref="JEQ5:JER5"/>
    <mergeCell ref="JDU5:JDV5"/>
    <mergeCell ref="JDW5:JDX5"/>
    <mergeCell ref="JDY5:JDZ5"/>
    <mergeCell ref="JEA5:JEB5"/>
    <mergeCell ref="JEC5:JED5"/>
    <mergeCell ref="JEE5:JEF5"/>
    <mergeCell ref="JDI5:JDJ5"/>
    <mergeCell ref="JDK5:JDL5"/>
    <mergeCell ref="JDM5:JDN5"/>
    <mergeCell ref="JDO5:JDP5"/>
    <mergeCell ref="JDQ5:JDR5"/>
    <mergeCell ref="JDS5:JDT5"/>
    <mergeCell ref="JCW5:JCX5"/>
    <mergeCell ref="JCY5:JCZ5"/>
    <mergeCell ref="JDA5:JDB5"/>
    <mergeCell ref="JDC5:JDD5"/>
    <mergeCell ref="JDE5:JDF5"/>
    <mergeCell ref="JDG5:JDH5"/>
    <mergeCell ref="JCK5:JCL5"/>
    <mergeCell ref="JCM5:JCN5"/>
    <mergeCell ref="JCO5:JCP5"/>
    <mergeCell ref="JCQ5:JCR5"/>
    <mergeCell ref="JCS5:JCT5"/>
    <mergeCell ref="JCU5:JCV5"/>
    <mergeCell ref="JHM5:JHN5"/>
    <mergeCell ref="JHO5:JHP5"/>
    <mergeCell ref="JHQ5:JHR5"/>
    <mergeCell ref="JHS5:JHT5"/>
    <mergeCell ref="JHU5:JHV5"/>
    <mergeCell ref="JHW5:JHX5"/>
    <mergeCell ref="JHA5:JHB5"/>
    <mergeCell ref="JHC5:JHD5"/>
    <mergeCell ref="JHE5:JHF5"/>
    <mergeCell ref="JHG5:JHH5"/>
    <mergeCell ref="JHI5:JHJ5"/>
    <mergeCell ref="JHK5:JHL5"/>
    <mergeCell ref="JGO5:JGP5"/>
    <mergeCell ref="JGQ5:JGR5"/>
    <mergeCell ref="JGS5:JGT5"/>
    <mergeCell ref="JGU5:JGV5"/>
    <mergeCell ref="JGW5:JGX5"/>
    <mergeCell ref="JGY5:JGZ5"/>
    <mergeCell ref="JGC5:JGD5"/>
    <mergeCell ref="JGE5:JGF5"/>
    <mergeCell ref="JGG5:JGH5"/>
    <mergeCell ref="JGI5:JGJ5"/>
    <mergeCell ref="JGK5:JGL5"/>
    <mergeCell ref="JGM5:JGN5"/>
    <mergeCell ref="JFQ5:JFR5"/>
    <mergeCell ref="JFS5:JFT5"/>
    <mergeCell ref="JFU5:JFV5"/>
    <mergeCell ref="JFW5:JFX5"/>
    <mergeCell ref="JFY5:JFZ5"/>
    <mergeCell ref="JGA5:JGB5"/>
    <mergeCell ref="JFE5:JFF5"/>
    <mergeCell ref="JFG5:JFH5"/>
    <mergeCell ref="JFI5:JFJ5"/>
    <mergeCell ref="JFK5:JFL5"/>
    <mergeCell ref="JFM5:JFN5"/>
    <mergeCell ref="JFO5:JFP5"/>
    <mergeCell ref="JKG5:JKH5"/>
    <mergeCell ref="JKI5:JKJ5"/>
    <mergeCell ref="JKK5:JKL5"/>
    <mergeCell ref="JKM5:JKN5"/>
    <mergeCell ref="JKO5:JKP5"/>
    <mergeCell ref="JKQ5:JKR5"/>
    <mergeCell ref="JJU5:JJV5"/>
    <mergeCell ref="JJW5:JJX5"/>
    <mergeCell ref="JJY5:JJZ5"/>
    <mergeCell ref="JKA5:JKB5"/>
    <mergeCell ref="JKC5:JKD5"/>
    <mergeCell ref="JKE5:JKF5"/>
    <mergeCell ref="JJI5:JJJ5"/>
    <mergeCell ref="JJK5:JJL5"/>
    <mergeCell ref="JJM5:JJN5"/>
    <mergeCell ref="JJO5:JJP5"/>
    <mergeCell ref="JJQ5:JJR5"/>
    <mergeCell ref="JJS5:JJT5"/>
    <mergeCell ref="JIW5:JIX5"/>
    <mergeCell ref="JIY5:JIZ5"/>
    <mergeCell ref="JJA5:JJB5"/>
    <mergeCell ref="JJC5:JJD5"/>
    <mergeCell ref="JJE5:JJF5"/>
    <mergeCell ref="JJG5:JJH5"/>
    <mergeCell ref="JIK5:JIL5"/>
    <mergeCell ref="JIM5:JIN5"/>
    <mergeCell ref="JIO5:JIP5"/>
    <mergeCell ref="JIQ5:JIR5"/>
    <mergeCell ref="JIS5:JIT5"/>
    <mergeCell ref="JIU5:JIV5"/>
    <mergeCell ref="JHY5:JHZ5"/>
    <mergeCell ref="JIA5:JIB5"/>
    <mergeCell ref="JIC5:JID5"/>
    <mergeCell ref="JIE5:JIF5"/>
    <mergeCell ref="JIG5:JIH5"/>
    <mergeCell ref="JII5:JIJ5"/>
    <mergeCell ref="JNA5:JNB5"/>
    <mergeCell ref="JNC5:JND5"/>
    <mergeCell ref="JNE5:JNF5"/>
    <mergeCell ref="JNG5:JNH5"/>
    <mergeCell ref="JNI5:JNJ5"/>
    <mergeCell ref="JNK5:JNL5"/>
    <mergeCell ref="JMO5:JMP5"/>
    <mergeCell ref="JMQ5:JMR5"/>
    <mergeCell ref="JMS5:JMT5"/>
    <mergeCell ref="JMU5:JMV5"/>
    <mergeCell ref="JMW5:JMX5"/>
    <mergeCell ref="JMY5:JMZ5"/>
    <mergeCell ref="JMC5:JMD5"/>
    <mergeCell ref="JME5:JMF5"/>
    <mergeCell ref="JMG5:JMH5"/>
    <mergeCell ref="JMI5:JMJ5"/>
    <mergeCell ref="JMK5:JML5"/>
    <mergeCell ref="JMM5:JMN5"/>
    <mergeCell ref="JLQ5:JLR5"/>
    <mergeCell ref="JLS5:JLT5"/>
    <mergeCell ref="JLU5:JLV5"/>
    <mergeCell ref="JLW5:JLX5"/>
    <mergeCell ref="JLY5:JLZ5"/>
    <mergeCell ref="JMA5:JMB5"/>
    <mergeCell ref="JLE5:JLF5"/>
    <mergeCell ref="JLG5:JLH5"/>
    <mergeCell ref="JLI5:JLJ5"/>
    <mergeCell ref="JLK5:JLL5"/>
    <mergeCell ref="JLM5:JLN5"/>
    <mergeCell ref="JLO5:JLP5"/>
    <mergeCell ref="JKS5:JKT5"/>
    <mergeCell ref="JKU5:JKV5"/>
    <mergeCell ref="JKW5:JKX5"/>
    <mergeCell ref="JKY5:JKZ5"/>
    <mergeCell ref="JLA5:JLB5"/>
    <mergeCell ref="JLC5:JLD5"/>
    <mergeCell ref="JPU5:JPV5"/>
    <mergeCell ref="JPW5:JPX5"/>
    <mergeCell ref="JPY5:JPZ5"/>
    <mergeCell ref="JQA5:JQB5"/>
    <mergeCell ref="JQC5:JQD5"/>
    <mergeCell ref="JQE5:JQF5"/>
    <mergeCell ref="JPI5:JPJ5"/>
    <mergeCell ref="JPK5:JPL5"/>
    <mergeCell ref="JPM5:JPN5"/>
    <mergeCell ref="JPO5:JPP5"/>
    <mergeCell ref="JPQ5:JPR5"/>
    <mergeCell ref="JPS5:JPT5"/>
    <mergeCell ref="JOW5:JOX5"/>
    <mergeCell ref="JOY5:JOZ5"/>
    <mergeCell ref="JPA5:JPB5"/>
    <mergeCell ref="JPC5:JPD5"/>
    <mergeCell ref="JPE5:JPF5"/>
    <mergeCell ref="JPG5:JPH5"/>
    <mergeCell ref="JOK5:JOL5"/>
    <mergeCell ref="JOM5:JON5"/>
    <mergeCell ref="JOO5:JOP5"/>
    <mergeCell ref="JOQ5:JOR5"/>
    <mergeCell ref="JOS5:JOT5"/>
    <mergeCell ref="JOU5:JOV5"/>
    <mergeCell ref="JNY5:JNZ5"/>
    <mergeCell ref="JOA5:JOB5"/>
    <mergeCell ref="JOC5:JOD5"/>
    <mergeCell ref="JOE5:JOF5"/>
    <mergeCell ref="JOG5:JOH5"/>
    <mergeCell ref="JOI5:JOJ5"/>
    <mergeCell ref="JNM5:JNN5"/>
    <mergeCell ref="JNO5:JNP5"/>
    <mergeCell ref="JNQ5:JNR5"/>
    <mergeCell ref="JNS5:JNT5"/>
    <mergeCell ref="JNU5:JNV5"/>
    <mergeCell ref="JNW5:JNX5"/>
    <mergeCell ref="JSO5:JSP5"/>
    <mergeCell ref="JSQ5:JSR5"/>
    <mergeCell ref="JSS5:JST5"/>
    <mergeCell ref="JSU5:JSV5"/>
    <mergeCell ref="JSW5:JSX5"/>
    <mergeCell ref="JSY5:JSZ5"/>
    <mergeCell ref="JSC5:JSD5"/>
    <mergeCell ref="JSE5:JSF5"/>
    <mergeCell ref="JSG5:JSH5"/>
    <mergeCell ref="JSI5:JSJ5"/>
    <mergeCell ref="JSK5:JSL5"/>
    <mergeCell ref="JSM5:JSN5"/>
    <mergeCell ref="JRQ5:JRR5"/>
    <mergeCell ref="JRS5:JRT5"/>
    <mergeCell ref="JRU5:JRV5"/>
    <mergeCell ref="JRW5:JRX5"/>
    <mergeCell ref="JRY5:JRZ5"/>
    <mergeCell ref="JSA5:JSB5"/>
    <mergeCell ref="JRE5:JRF5"/>
    <mergeCell ref="JRG5:JRH5"/>
    <mergeCell ref="JRI5:JRJ5"/>
    <mergeCell ref="JRK5:JRL5"/>
    <mergeCell ref="JRM5:JRN5"/>
    <mergeCell ref="JRO5:JRP5"/>
    <mergeCell ref="JQS5:JQT5"/>
    <mergeCell ref="JQU5:JQV5"/>
    <mergeCell ref="JQW5:JQX5"/>
    <mergeCell ref="JQY5:JQZ5"/>
    <mergeCell ref="JRA5:JRB5"/>
    <mergeCell ref="JRC5:JRD5"/>
    <mergeCell ref="JQG5:JQH5"/>
    <mergeCell ref="JQI5:JQJ5"/>
    <mergeCell ref="JQK5:JQL5"/>
    <mergeCell ref="JQM5:JQN5"/>
    <mergeCell ref="JQO5:JQP5"/>
    <mergeCell ref="JQQ5:JQR5"/>
    <mergeCell ref="JVI5:JVJ5"/>
    <mergeCell ref="JVK5:JVL5"/>
    <mergeCell ref="JVM5:JVN5"/>
    <mergeCell ref="JVO5:JVP5"/>
    <mergeCell ref="JVQ5:JVR5"/>
    <mergeCell ref="JVS5:JVT5"/>
    <mergeCell ref="JUW5:JUX5"/>
    <mergeCell ref="JUY5:JUZ5"/>
    <mergeCell ref="JVA5:JVB5"/>
    <mergeCell ref="JVC5:JVD5"/>
    <mergeCell ref="JVE5:JVF5"/>
    <mergeCell ref="JVG5:JVH5"/>
    <mergeCell ref="JUK5:JUL5"/>
    <mergeCell ref="JUM5:JUN5"/>
    <mergeCell ref="JUO5:JUP5"/>
    <mergeCell ref="JUQ5:JUR5"/>
    <mergeCell ref="JUS5:JUT5"/>
    <mergeCell ref="JUU5:JUV5"/>
    <mergeCell ref="JTY5:JTZ5"/>
    <mergeCell ref="JUA5:JUB5"/>
    <mergeCell ref="JUC5:JUD5"/>
    <mergeCell ref="JUE5:JUF5"/>
    <mergeCell ref="JUG5:JUH5"/>
    <mergeCell ref="JUI5:JUJ5"/>
    <mergeCell ref="JTM5:JTN5"/>
    <mergeCell ref="JTO5:JTP5"/>
    <mergeCell ref="JTQ5:JTR5"/>
    <mergeCell ref="JTS5:JTT5"/>
    <mergeCell ref="JTU5:JTV5"/>
    <mergeCell ref="JTW5:JTX5"/>
    <mergeCell ref="JTA5:JTB5"/>
    <mergeCell ref="JTC5:JTD5"/>
    <mergeCell ref="JTE5:JTF5"/>
    <mergeCell ref="JTG5:JTH5"/>
    <mergeCell ref="JTI5:JTJ5"/>
    <mergeCell ref="JTK5:JTL5"/>
    <mergeCell ref="JYC5:JYD5"/>
    <mergeCell ref="JYE5:JYF5"/>
    <mergeCell ref="JYG5:JYH5"/>
    <mergeCell ref="JYI5:JYJ5"/>
    <mergeCell ref="JYK5:JYL5"/>
    <mergeCell ref="JYM5:JYN5"/>
    <mergeCell ref="JXQ5:JXR5"/>
    <mergeCell ref="JXS5:JXT5"/>
    <mergeCell ref="JXU5:JXV5"/>
    <mergeCell ref="JXW5:JXX5"/>
    <mergeCell ref="JXY5:JXZ5"/>
    <mergeCell ref="JYA5:JYB5"/>
    <mergeCell ref="JXE5:JXF5"/>
    <mergeCell ref="JXG5:JXH5"/>
    <mergeCell ref="JXI5:JXJ5"/>
    <mergeCell ref="JXK5:JXL5"/>
    <mergeCell ref="JXM5:JXN5"/>
    <mergeCell ref="JXO5:JXP5"/>
    <mergeCell ref="JWS5:JWT5"/>
    <mergeCell ref="JWU5:JWV5"/>
    <mergeCell ref="JWW5:JWX5"/>
    <mergeCell ref="JWY5:JWZ5"/>
    <mergeCell ref="JXA5:JXB5"/>
    <mergeCell ref="JXC5:JXD5"/>
    <mergeCell ref="JWG5:JWH5"/>
    <mergeCell ref="JWI5:JWJ5"/>
    <mergeCell ref="JWK5:JWL5"/>
    <mergeCell ref="JWM5:JWN5"/>
    <mergeCell ref="JWO5:JWP5"/>
    <mergeCell ref="JWQ5:JWR5"/>
    <mergeCell ref="JVU5:JVV5"/>
    <mergeCell ref="JVW5:JVX5"/>
    <mergeCell ref="JVY5:JVZ5"/>
    <mergeCell ref="JWA5:JWB5"/>
    <mergeCell ref="JWC5:JWD5"/>
    <mergeCell ref="JWE5:JWF5"/>
    <mergeCell ref="KAW5:KAX5"/>
    <mergeCell ref="KAY5:KAZ5"/>
    <mergeCell ref="KBA5:KBB5"/>
    <mergeCell ref="KBC5:KBD5"/>
    <mergeCell ref="KBE5:KBF5"/>
    <mergeCell ref="KBG5:KBH5"/>
    <mergeCell ref="KAK5:KAL5"/>
    <mergeCell ref="KAM5:KAN5"/>
    <mergeCell ref="KAO5:KAP5"/>
    <mergeCell ref="KAQ5:KAR5"/>
    <mergeCell ref="KAS5:KAT5"/>
    <mergeCell ref="KAU5:KAV5"/>
    <mergeCell ref="JZY5:JZZ5"/>
    <mergeCell ref="KAA5:KAB5"/>
    <mergeCell ref="KAC5:KAD5"/>
    <mergeCell ref="KAE5:KAF5"/>
    <mergeCell ref="KAG5:KAH5"/>
    <mergeCell ref="KAI5:KAJ5"/>
    <mergeCell ref="JZM5:JZN5"/>
    <mergeCell ref="JZO5:JZP5"/>
    <mergeCell ref="JZQ5:JZR5"/>
    <mergeCell ref="JZS5:JZT5"/>
    <mergeCell ref="JZU5:JZV5"/>
    <mergeCell ref="JZW5:JZX5"/>
    <mergeCell ref="JZA5:JZB5"/>
    <mergeCell ref="JZC5:JZD5"/>
    <mergeCell ref="JZE5:JZF5"/>
    <mergeCell ref="JZG5:JZH5"/>
    <mergeCell ref="JZI5:JZJ5"/>
    <mergeCell ref="JZK5:JZL5"/>
    <mergeCell ref="JYO5:JYP5"/>
    <mergeCell ref="JYQ5:JYR5"/>
    <mergeCell ref="JYS5:JYT5"/>
    <mergeCell ref="JYU5:JYV5"/>
    <mergeCell ref="JYW5:JYX5"/>
    <mergeCell ref="JYY5:JYZ5"/>
    <mergeCell ref="KDQ5:KDR5"/>
    <mergeCell ref="KDS5:KDT5"/>
    <mergeCell ref="KDU5:KDV5"/>
    <mergeCell ref="KDW5:KDX5"/>
    <mergeCell ref="KDY5:KDZ5"/>
    <mergeCell ref="KEA5:KEB5"/>
    <mergeCell ref="KDE5:KDF5"/>
    <mergeCell ref="KDG5:KDH5"/>
    <mergeCell ref="KDI5:KDJ5"/>
    <mergeCell ref="KDK5:KDL5"/>
    <mergeCell ref="KDM5:KDN5"/>
    <mergeCell ref="KDO5:KDP5"/>
    <mergeCell ref="KCS5:KCT5"/>
    <mergeCell ref="KCU5:KCV5"/>
    <mergeCell ref="KCW5:KCX5"/>
    <mergeCell ref="KCY5:KCZ5"/>
    <mergeCell ref="KDA5:KDB5"/>
    <mergeCell ref="KDC5:KDD5"/>
    <mergeCell ref="KCG5:KCH5"/>
    <mergeCell ref="KCI5:KCJ5"/>
    <mergeCell ref="KCK5:KCL5"/>
    <mergeCell ref="KCM5:KCN5"/>
    <mergeCell ref="KCO5:KCP5"/>
    <mergeCell ref="KCQ5:KCR5"/>
    <mergeCell ref="KBU5:KBV5"/>
    <mergeCell ref="KBW5:KBX5"/>
    <mergeCell ref="KBY5:KBZ5"/>
    <mergeCell ref="KCA5:KCB5"/>
    <mergeCell ref="KCC5:KCD5"/>
    <mergeCell ref="KCE5:KCF5"/>
    <mergeCell ref="KBI5:KBJ5"/>
    <mergeCell ref="KBK5:KBL5"/>
    <mergeCell ref="KBM5:KBN5"/>
    <mergeCell ref="KBO5:KBP5"/>
    <mergeCell ref="KBQ5:KBR5"/>
    <mergeCell ref="KBS5:KBT5"/>
    <mergeCell ref="KGK5:KGL5"/>
    <mergeCell ref="KGM5:KGN5"/>
    <mergeCell ref="KGO5:KGP5"/>
    <mergeCell ref="KGQ5:KGR5"/>
    <mergeCell ref="KGS5:KGT5"/>
    <mergeCell ref="KGU5:KGV5"/>
    <mergeCell ref="KFY5:KFZ5"/>
    <mergeCell ref="KGA5:KGB5"/>
    <mergeCell ref="KGC5:KGD5"/>
    <mergeCell ref="KGE5:KGF5"/>
    <mergeCell ref="KGG5:KGH5"/>
    <mergeCell ref="KGI5:KGJ5"/>
    <mergeCell ref="KFM5:KFN5"/>
    <mergeCell ref="KFO5:KFP5"/>
    <mergeCell ref="KFQ5:KFR5"/>
    <mergeCell ref="KFS5:KFT5"/>
    <mergeCell ref="KFU5:KFV5"/>
    <mergeCell ref="KFW5:KFX5"/>
    <mergeCell ref="KFA5:KFB5"/>
    <mergeCell ref="KFC5:KFD5"/>
    <mergeCell ref="KFE5:KFF5"/>
    <mergeCell ref="KFG5:KFH5"/>
    <mergeCell ref="KFI5:KFJ5"/>
    <mergeCell ref="KFK5:KFL5"/>
    <mergeCell ref="KEO5:KEP5"/>
    <mergeCell ref="KEQ5:KER5"/>
    <mergeCell ref="KES5:KET5"/>
    <mergeCell ref="KEU5:KEV5"/>
    <mergeCell ref="KEW5:KEX5"/>
    <mergeCell ref="KEY5:KEZ5"/>
    <mergeCell ref="KEC5:KED5"/>
    <mergeCell ref="KEE5:KEF5"/>
    <mergeCell ref="KEG5:KEH5"/>
    <mergeCell ref="KEI5:KEJ5"/>
    <mergeCell ref="KEK5:KEL5"/>
    <mergeCell ref="KEM5:KEN5"/>
    <mergeCell ref="KJE5:KJF5"/>
    <mergeCell ref="KJG5:KJH5"/>
    <mergeCell ref="KJI5:KJJ5"/>
    <mergeCell ref="KJK5:KJL5"/>
    <mergeCell ref="KJM5:KJN5"/>
    <mergeCell ref="KJO5:KJP5"/>
    <mergeCell ref="KIS5:KIT5"/>
    <mergeCell ref="KIU5:KIV5"/>
    <mergeCell ref="KIW5:KIX5"/>
    <mergeCell ref="KIY5:KIZ5"/>
    <mergeCell ref="KJA5:KJB5"/>
    <mergeCell ref="KJC5:KJD5"/>
    <mergeCell ref="KIG5:KIH5"/>
    <mergeCell ref="KII5:KIJ5"/>
    <mergeCell ref="KIK5:KIL5"/>
    <mergeCell ref="KIM5:KIN5"/>
    <mergeCell ref="KIO5:KIP5"/>
    <mergeCell ref="KIQ5:KIR5"/>
    <mergeCell ref="KHU5:KHV5"/>
    <mergeCell ref="KHW5:KHX5"/>
    <mergeCell ref="KHY5:KHZ5"/>
    <mergeCell ref="KIA5:KIB5"/>
    <mergeCell ref="KIC5:KID5"/>
    <mergeCell ref="KIE5:KIF5"/>
    <mergeCell ref="KHI5:KHJ5"/>
    <mergeCell ref="KHK5:KHL5"/>
    <mergeCell ref="KHM5:KHN5"/>
    <mergeCell ref="KHO5:KHP5"/>
    <mergeCell ref="KHQ5:KHR5"/>
    <mergeCell ref="KHS5:KHT5"/>
    <mergeCell ref="KGW5:KGX5"/>
    <mergeCell ref="KGY5:KGZ5"/>
    <mergeCell ref="KHA5:KHB5"/>
    <mergeCell ref="KHC5:KHD5"/>
    <mergeCell ref="KHE5:KHF5"/>
    <mergeCell ref="KHG5:KHH5"/>
    <mergeCell ref="KLY5:KLZ5"/>
    <mergeCell ref="KMA5:KMB5"/>
    <mergeCell ref="KMC5:KMD5"/>
    <mergeCell ref="KME5:KMF5"/>
    <mergeCell ref="KMG5:KMH5"/>
    <mergeCell ref="KMI5:KMJ5"/>
    <mergeCell ref="KLM5:KLN5"/>
    <mergeCell ref="KLO5:KLP5"/>
    <mergeCell ref="KLQ5:KLR5"/>
    <mergeCell ref="KLS5:KLT5"/>
    <mergeCell ref="KLU5:KLV5"/>
    <mergeCell ref="KLW5:KLX5"/>
    <mergeCell ref="KLA5:KLB5"/>
    <mergeCell ref="KLC5:KLD5"/>
    <mergeCell ref="KLE5:KLF5"/>
    <mergeCell ref="KLG5:KLH5"/>
    <mergeCell ref="KLI5:KLJ5"/>
    <mergeCell ref="KLK5:KLL5"/>
    <mergeCell ref="KKO5:KKP5"/>
    <mergeCell ref="KKQ5:KKR5"/>
    <mergeCell ref="KKS5:KKT5"/>
    <mergeCell ref="KKU5:KKV5"/>
    <mergeCell ref="KKW5:KKX5"/>
    <mergeCell ref="KKY5:KKZ5"/>
    <mergeCell ref="KKC5:KKD5"/>
    <mergeCell ref="KKE5:KKF5"/>
    <mergeCell ref="KKG5:KKH5"/>
    <mergeCell ref="KKI5:KKJ5"/>
    <mergeCell ref="KKK5:KKL5"/>
    <mergeCell ref="KKM5:KKN5"/>
    <mergeCell ref="KJQ5:KJR5"/>
    <mergeCell ref="KJS5:KJT5"/>
    <mergeCell ref="KJU5:KJV5"/>
    <mergeCell ref="KJW5:KJX5"/>
    <mergeCell ref="KJY5:KJZ5"/>
    <mergeCell ref="KKA5:KKB5"/>
    <mergeCell ref="KOS5:KOT5"/>
    <mergeCell ref="KOU5:KOV5"/>
    <mergeCell ref="KOW5:KOX5"/>
    <mergeCell ref="KOY5:KOZ5"/>
    <mergeCell ref="KPA5:KPB5"/>
    <mergeCell ref="KPC5:KPD5"/>
    <mergeCell ref="KOG5:KOH5"/>
    <mergeCell ref="KOI5:KOJ5"/>
    <mergeCell ref="KOK5:KOL5"/>
    <mergeCell ref="KOM5:KON5"/>
    <mergeCell ref="KOO5:KOP5"/>
    <mergeCell ref="KOQ5:KOR5"/>
    <mergeCell ref="KNU5:KNV5"/>
    <mergeCell ref="KNW5:KNX5"/>
    <mergeCell ref="KNY5:KNZ5"/>
    <mergeCell ref="KOA5:KOB5"/>
    <mergeCell ref="KOC5:KOD5"/>
    <mergeCell ref="KOE5:KOF5"/>
    <mergeCell ref="KNI5:KNJ5"/>
    <mergeCell ref="KNK5:KNL5"/>
    <mergeCell ref="KNM5:KNN5"/>
    <mergeCell ref="KNO5:KNP5"/>
    <mergeCell ref="KNQ5:KNR5"/>
    <mergeCell ref="KNS5:KNT5"/>
    <mergeCell ref="KMW5:KMX5"/>
    <mergeCell ref="KMY5:KMZ5"/>
    <mergeCell ref="KNA5:KNB5"/>
    <mergeCell ref="KNC5:KND5"/>
    <mergeCell ref="KNE5:KNF5"/>
    <mergeCell ref="KNG5:KNH5"/>
    <mergeCell ref="KMK5:KML5"/>
    <mergeCell ref="KMM5:KMN5"/>
    <mergeCell ref="KMO5:KMP5"/>
    <mergeCell ref="KMQ5:KMR5"/>
    <mergeCell ref="KMS5:KMT5"/>
    <mergeCell ref="KMU5:KMV5"/>
    <mergeCell ref="KRM5:KRN5"/>
    <mergeCell ref="KRO5:KRP5"/>
    <mergeCell ref="KRQ5:KRR5"/>
    <mergeCell ref="KRS5:KRT5"/>
    <mergeCell ref="KRU5:KRV5"/>
    <mergeCell ref="KRW5:KRX5"/>
    <mergeCell ref="KRA5:KRB5"/>
    <mergeCell ref="KRC5:KRD5"/>
    <mergeCell ref="KRE5:KRF5"/>
    <mergeCell ref="KRG5:KRH5"/>
    <mergeCell ref="KRI5:KRJ5"/>
    <mergeCell ref="KRK5:KRL5"/>
    <mergeCell ref="KQO5:KQP5"/>
    <mergeCell ref="KQQ5:KQR5"/>
    <mergeCell ref="KQS5:KQT5"/>
    <mergeCell ref="KQU5:KQV5"/>
    <mergeCell ref="KQW5:KQX5"/>
    <mergeCell ref="KQY5:KQZ5"/>
    <mergeCell ref="KQC5:KQD5"/>
    <mergeCell ref="KQE5:KQF5"/>
    <mergeCell ref="KQG5:KQH5"/>
    <mergeCell ref="KQI5:KQJ5"/>
    <mergeCell ref="KQK5:KQL5"/>
    <mergeCell ref="KQM5:KQN5"/>
    <mergeCell ref="KPQ5:KPR5"/>
    <mergeCell ref="KPS5:KPT5"/>
    <mergeCell ref="KPU5:KPV5"/>
    <mergeCell ref="KPW5:KPX5"/>
    <mergeCell ref="KPY5:KPZ5"/>
    <mergeCell ref="KQA5:KQB5"/>
    <mergeCell ref="KPE5:KPF5"/>
    <mergeCell ref="KPG5:KPH5"/>
    <mergeCell ref="KPI5:KPJ5"/>
    <mergeCell ref="KPK5:KPL5"/>
    <mergeCell ref="KPM5:KPN5"/>
    <mergeCell ref="KPO5:KPP5"/>
    <mergeCell ref="KUG5:KUH5"/>
    <mergeCell ref="KUI5:KUJ5"/>
    <mergeCell ref="KUK5:KUL5"/>
    <mergeCell ref="KUM5:KUN5"/>
    <mergeCell ref="KUO5:KUP5"/>
    <mergeCell ref="KUQ5:KUR5"/>
    <mergeCell ref="KTU5:KTV5"/>
    <mergeCell ref="KTW5:KTX5"/>
    <mergeCell ref="KTY5:KTZ5"/>
    <mergeCell ref="KUA5:KUB5"/>
    <mergeCell ref="KUC5:KUD5"/>
    <mergeCell ref="KUE5:KUF5"/>
    <mergeCell ref="KTI5:KTJ5"/>
    <mergeCell ref="KTK5:KTL5"/>
    <mergeCell ref="KTM5:KTN5"/>
    <mergeCell ref="KTO5:KTP5"/>
    <mergeCell ref="KTQ5:KTR5"/>
    <mergeCell ref="KTS5:KTT5"/>
    <mergeCell ref="KSW5:KSX5"/>
    <mergeCell ref="KSY5:KSZ5"/>
    <mergeCell ref="KTA5:KTB5"/>
    <mergeCell ref="KTC5:KTD5"/>
    <mergeCell ref="KTE5:KTF5"/>
    <mergeCell ref="KTG5:KTH5"/>
    <mergeCell ref="KSK5:KSL5"/>
    <mergeCell ref="KSM5:KSN5"/>
    <mergeCell ref="KSO5:KSP5"/>
    <mergeCell ref="KSQ5:KSR5"/>
    <mergeCell ref="KSS5:KST5"/>
    <mergeCell ref="KSU5:KSV5"/>
    <mergeCell ref="KRY5:KRZ5"/>
    <mergeCell ref="KSA5:KSB5"/>
    <mergeCell ref="KSC5:KSD5"/>
    <mergeCell ref="KSE5:KSF5"/>
    <mergeCell ref="KSG5:KSH5"/>
    <mergeCell ref="KSI5:KSJ5"/>
    <mergeCell ref="KXA5:KXB5"/>
    <mergeCell ref="KXC5:KXD5"/>
    <mergeCell ref="KXE5:KXF5"/>
    <mergeCell ref="KXG5:KXH5"/>
    <mergeCell ref="KXI5:KXJ5"/>
    <mergeCell ref="KXK5:KXL5"/>
    <mergeCell ref="KWO5:KWP5"/>
    <mergeCell ref="KWQ5:KWR5"/>
    <mergeCell ref="KWS5:KWT5"/>
    <mergeCell ref="KWU5:KWV5"/>
    <mergeCell ref="KWW5:KWX5"/>
    <mergeCell ref="KWY5:KWZ5"/>
    <mergeCell ref="KWC5:KWD5"/>
    <mergeCell ref="KWE5:KWF5"/>
    <mergeCell ref="KWG5:KWH5"/>
    <mergeCell ref="KWI5:KWJ5"/>
    <mergeCell ref="KWK5:KWL5"/>
    <mergeCell ref="KWM5:KWN5"/>
    <mergeCell ref="KVQ5:KVR5"/>
    <mergeCell ref="KVS5:KVT5"/>
    <mergeCell ref="KVU5:KVV5"/>
    <mergeCell ref="KVW5:KVX5"/>
    <mergeCell ref="KVY5:KVZ5"/>
    <mergeCell ref="KWA5:KWB5"/>
    <mergeCell ref="KVE5:KVF5"/>
    <mergeCell ref="KVG5:KVH5"/>
    <mergeCell ref="KVI5:KVJ5"/>
    <mergeCell ref="KVK5:KVL5"/>
    <mergeCell ref="KVM5:KVN5"/>
    <mergeCell ref="KVO5:KVP5"/>
    <mergeCell ref="KUS5:KUT5"/>
    <mergeCell ref="KUU5:KUV5"/>
    <mergeCell ref="KUW5:KUX5"/>
    <mergeCell ref="KUY5:KUZ5"/>
    <mergeCell ref="KVA5:KVB5"/>
    <mergeCell ref="KVC5:KVD5"/>
    <mergeCell ref="KZU5:KZV5"/>
    <mergeCell ref="KZW5:KZX5"/>
    <mergeCell ref="KZY5:KZZ5"/>
    <mergeCell ref="LAA5:LAB5"/>
    <mergeCell ref="LAC5:LAD5"/>
    <mergeCell ref="LAE5:LAF5"/>
    <mergeCell ref="KZI5:KZJ5"/>
    <mergeCell ref="KZK5:KZL5"/>
    <mergeCell ref="KZM5:KZN5"/>
    <mergeCell ref="KZO5:KZP5"/>
    <mergeCell ref="KZQ5:KZR5"/>
    <mergeCell ref="KZS5:KZT5"/>
    <mergeCell ref="KYW5:KYX5"/>
    <mergeCell ref="KYY5:KYZ5"/>
    <mergeCell ref="KZA5:KZB5"/>
    <mergeCell ref="KZC5:KZD5"/>
    <mergeCell ref="KZE5:KZF5"/>
    <mergeCell ref="KZG5:KZH5"/>
    <mergeCell ref="KYK5:KYL5"/>
    <mergeCell ref="KYM5:KYN5"/>
    <mergeCell ref="KYO5:KYP5"/>
    <mergeCell ref="KYQ5:KYR5"/>
    <mergeCell ref="KYS5:KYT5"/>
    <mergeCell ref="KYU5:KYV5"/>
    <mergeCell ref="KXY5:KXZ5"/>
    <mergeCell ref="KYA5:KYB5"/>
    <mergeCell ref="KYC5:KYD5"/>
    <mergeCell ref="KYE5:KYF5"/>
    <mergeCell ref="KYG5:KYH5"/>
    <mergeCell ref="KYI5:KYJ5"/>
    <mergeCell ref="KXM5:KXN5"/>
    <mergeCell ref="KXO5:KXP5"/>
    <mergeCell ref="KXQ5:KXR5"/>
    <mergeCell ref="KXS5:KXT5"/>
    <mergeCell ref="KXU5:KXV5"/>
    <mergeCell ref="KXW5:KXX5"/>
    <mergeCell ref="LCO5:LCP5"/>
    <mergeCell ref="LCQ5:LCR5"/>
    <mergeCell ref="LCS5:LCT5"/>
    <mergeCell ref="LCU5:LCV5"/>
    <mergeCell ref="LCW5:LCX5"/>
    <mergeCell ref="LCY5:LCZ5"/>
    <mergeCell ref="LCC5:LCD5"/>
    <mergeCell ref="LCE5:LCF5"/>
    <mergeCell ref="LCG5:LCH5"/>
    <mergeCell ref="LCI5:LCJ5"/>
    <mergeCell ref="LCK5:LCL5"/>
    <mergeCell ref="LCM5:LCN5"/>
    <mergeCell ref="LBQ5:LBR5"/>
    <mergeCell ref="LBS5:LBT5"/>
    <mergeCell ref="LBU5:LBV5"/>
    <mergeCell ref="LBW5:LBX5"/>
    <mergeCell ref="LBY5:LBZ5"/>
    <mergeCell ref="LCA5:LCB5"/>
    <mergeCell ref="LBE5:LBF5"/>
    <mergeCell ref="LBG5:LBH5"/>
    <mergeCell ref="LBI5:LBJ5"/>
    <mergeCell ref="LBK5:LBL5"/>
    <mergeCell ref="LBM5:LBN5"/>
    <mergeCell ref="LBO5:LBP5"/>
    <mergeCell ref="LAS5:LAT5"/>
    <mergeCell ref="LAU5:LAV5"/>
    <mergeCell ref="LAW5:LAX5"/>
    <mergeCell ref="LAY5:LAZ5"/>
    <mergeCell ref="LBA5:LBB5"/>
    <mergeCell ref="LBC5:LBD5"/>
    <mergeCell ref="LAG5:LAH5"/>
    <mergeCell ref="LAI5:LAJ5"/>
    <mergeCell ref="LAK5:LAL5"/>
    <mergeCell ref="LAM5:LAN5"/>
    <mergeCell ref="LAO5:LAP5"/>
    <mergeCell ref="LAQ5:LAR5"/>
    <mergeCell ref="LFI5:LFJ5"/>
    <mergeCell ref="LFK5:LFL5"/>
    <mergeCell ref="LFM5:LFN5"/>
    <mergeCell ref="LFO5:LFP5"/>
    <mergeCell ref="LFQ5:LFR5"/>
    <mergeCell ref="LFS5:LFT5"/>
    <mergeCell ref="LEW5:LEX5"/>
    <mergeCell ref="LEY5:LEZ5"/>
    <mergeCell ref="LFA5:LFB5"/>
    <mergeCell ref="LFC5:LFD5"/>
    <mergeCell ref="LFE5:LFF5"/>
    <mergeCell ref="LFG5:LFH5"/>
    <mergeCell ref="LEK5:LEL5"/>
    <mergeCell ref="LEM5:LEN5"/>
    <mergeCell ref="LEO5:LEP5"/>
    <mergeCell ref="LEQ5:LER5"/>
    <mergeCell ref="LES5:LET5"/>
    <mergeCell ref="LEU5:LEV5"/>
    <mergeCell ref="LDY5:LDZ5"/>
    <mergeCell ref="LEA5:LEB5"/>
    <mergeCell ref="LEC5:LED5"/>
    <mergeCell ref="LEE5:LEF5"/>
    <mergeCell ref="LEG5:LEH5"/>
    <mergeCell ref="LEI5:LEJ5"/>
    <mergeCell ref="LDM5:LDN5"/>
    <mergeCell ref="LDO5:LDP5"/>
    <mergeCell ref="LDQ5:LDR5"/>
    <mergeCell ref="LDS5:LDT5"/>
    <mergeCell ref="LDU5:LDV5"/>
    <mergeCell ref="LDW5:LDX5"/>
    <mergeCell ref="LDA5:LDB5"/>
    <mergeCell ref="LDC5:LDD5"/>
    <mergeCell ref="LDE5:LDF5"/>
    <mergeCell ref="LDG5:LDH5"/>
    <mergeCell ref="LDI5:LDJ5"/>
    <mergeCell ref="LDK5:LDL5"/>
    <mergeCell ref="LIC5:LID5"/>
    <mergeCell ref="LIE5:LIF5"/>
    <mergeCell ref="LIG5:LIH5"/>
    <mergeCell ref="LII5:LIJ5"/>
    <mergeCell ref="LIK5:LIL5"/>
    <mergeCell ref="LIM5:LIN5"/>
    <mergeCell ref="LHQ5:LHR5"/>
    <mergeCell ref="LHS5:LHT5"/>
    <mergeCell ref="LHU5:LHV5"/>
    <mergeCell ref="LHW5:LHX5"/>
    <mergeCell ref="LHY5:LHZ5"/>
    <mergeCell ref="LIA5:LIB5"/>
    <mergeCell ref="LHE5:LHF5"/>
    <mergeCell ref="LHG5:LHH5"/>
    <mergeCell ref="LHI5:LHJ5"/>
    <mergeCell ref="LHK5:LHL5"/>
    <mergeCell ref="LHM5:LHN5"/>
    <mergeCell ref="LHO5:LHP5"/>
    <mergeCell ref="LGS5:LGT5"/>
    <mergeCell ref="LGU5:LGV5"/>
    <mergeCell ref="LGW5:LGX5"/>
    <mergeCell ref="LGY5:LGZ5"/>
    <mergeCell ref="LHA5:LHB5"/>
    <mergeCell ref="LHC5:LHD5"/>
    <mergeCell ref="LGG5:LGH5"/>
    <mergeCell ref="LGI5:LGJ5"/>
    <mergeCell ref="LGK5:LGL5"/>
    <mergeCell ref="LGM5:LGN5"/>
    <mergeCell ref="LGO5:LGP5"/>
    <mergeCell ref="LGQ5:LGR5"/>
    <mergeCell ref="LFU5:LFV5"/>
    <mergeCell ref="LFW5:LFX5"/>
    <mergeCell ref="LFY5:LFZ5"/>
    <mergeCell ref="LGA5:LGB5"/>
    <mergeCell ref="LGC5:LGD5"/>
    <mergeCell ref="LGE5:LGF5"/>
    <mergeCell ref="LKW5:LKX5"/>
    <mergeCell ref="LKY5:LKZ5"/>
    <mergeCell ref="LLA5:LLB5"/>
    <mergeCell ref="LLC5:LLD5"/>
    <mergeCell ref="LLE5:LLF5"/>
    <mergeCell ref="LLG5:LLH5"/>
    <mergeCell ref="LKK5:LKL5"/>
    <mergeCell ref="LKM5:LKN5"/>
    <mergeCell ref="LKO5:LKP5"/>
    <mergeCell ref="LKQ5:LKR5"/>
    <mergeCell ref="LKS5:LKT5"/>
    <mergeCell ref="LKU5:LKV5"/>
    <mergeCell ref="LJY5:LJZ5"/>
    <mergeCell ref="LKA5:LKB5"/>
    <mergeCell ref="LKC5:LKD5"/>
    <mergeCell ref="LKE5:LKF5"/>
    <mergeCell ref="LKG5:LKH5"/>
    <mergeCell ref="LKI5:LKJ5"/>
    <mergeCell ref="LJM5:LJN5"/>
    <mergeCell ref="LJO5:LJP5"/>
    <mergeCell ref="LJQ5:LJR5"/>
    <mergeCell ref="LJS5:LJT5"/>
    <mergeCell ref="LJU5:LJV5"/>
    <mergeCell ref="LJW5:LJX5"/>
    <mergeCell ref="LJA5:LJB5"/>
    <mergeCell ref="LJC5:LJD5"/>
    <mergeCell ref="LJE5:LJF5"/>
    <mergeCell ref="LJG5:LJH5"/>
    <mergeCell ref="LJI5:LJJ5"/>
    <mergeCell ref="LJK5:LJL5"/>
    <mergeCell ref="LIO5:LIP5"/>
    <mergeCell ref="LIQ5:LIR5"/>
    <mergeCell ref="LIS5:LIT5"/>
    <mergeCell ref="LIU5:LIV5"/>
    <mergeCell ref="LIW5:LIX5"/>
    <mergeCell ref="LIY5:LIZ5"/>
    <mergeCell ref="LNQ5:LNR5"/>
    <mergeCell ref="LNS5:LNT5"/>
    <mergeCell ref="LNU5:LNV5"/>
    <mergeCell ref="LNW5:LNX5"/>
    <mergeCell ref="LNY5:LNZ5"/>
    <mergeCell ref="LOA5:LOB5"/>
    <mergeCell ref="LNE5:LNF5"/>
    <mergeCell ref="LNG5:LNH5"/>
    <mergeCell ref="LNI5:LNJ5"/>
    <mergeCell ref="LNK5:LNL5"/>
    <mergeCell ref="LNM5:LNN5"/>
    <mergeCell ref="LNO5:LNP5"/>
    <mergeCell ref="LMS5:LMT5"/>
    <mergeCell ref="LMU5:LMV5"/>
    <mergeCell ref="LMW5:LMX5"/>
    <mergeCell ref="LMY5:LMZ5"/>
    <mergeCell ref="LNA5:LNB5"/>
    <mergeCell ref="LNC5:LND5"/>
    <mergeCell ref="LMG5:LMH5"/>
    <mergeCell ref="LMI5:LMJ5"/>
    <mergeCell ref="LMK5:LML5"/>
    <mergeCell ref="LMM5:LMN5"/>
    <mergeCell ref="LMO5:LMP5"/>
    <mergeCell ref="LMQ5:LMR5"/>
    <mergeCell ref="LLU5:LLV5"/>
    <mergeCell ref="LLW5:LLX5"/>
    <mergeCell ref="LLY5:LLZ5"/>
    <mergeCell ref="LMA5:LMB5"/>
    <mergeCell ref="LMC5:LMD5"/>
    <mergeCell ref="LME5:LMF5"/>
    <mergeCell ref="LLI5:LLJ5"/>
    <mergeCell ref="LLK5:LLL5"/>
    <mergeCell ref="LLM5:LLN5"/>
    <mergeCell ref="LLO5:LLP5"/>
    <mergeCell ref="LLQ5:LLR5"/>
    <mergeCell ref="LLS5:LLT5"/>
    <mergeCell ref="LQK5:LQL5"/>
    <mergeCell ref="LQM5:LQN5"/>
    <mergeCell ref="LQO5:LQP5"/>
    <mergeCell ref="LQQ5:LQR5"/>
    <mergeCell ref="LQS5:LQT5"/>
    <mergeCell ref="LQU5:LQV5"/>
    <mergeCell ref="LPY5:LPZ5"/>
    <mergeCell ref="LQA5:LQB5"/>
    <mergeCell ref="LQC5:LQD5"/>
    <mergeCell ref="LQE5:LQF5"/>
    <mergeCell ref="LQG5:LQH5"/>
    <mergeCell ref="LQI5:LQJ5"/>
    <mergeCell ref="LPM5:LPN5"/>
    <mergeCell ref="LPO5:LPP5"/>
    <mergeCell ref="LPQ5:LPR5"/>
    <mergeCell ref="LPS5:LPT5"/>
    <mergeCell ref="LPU5:LPV5"/>
    <mergeCell ref="LPW5:LPX5"/>
    <mergeCell ref="LPA5:LPB5"/>
    <mergeCell ref="LPC5:LPD5"/>
    <mergeCell ref="LPE5:LPF5"/>
    <mergeCell ref="LPG5:LPH5"/>
    <mergeCell ref="LPI5:LPJ5"/>
    <mergeCell ref="LPK5:LPL5"/>
    <mergeCell ref="LOO5:LOP5"/>
    <mergeCell ref="LOQ5:LOR5"/>
    <mergeCell ref="LOS5:LOT5"/>
    <mergeCell ref="LOU5:LOV5"/>
    <mergeCell ref="LOW5:LOX5"/>
    <mergeCell ref="LOY5:LOZ5"/>
    <mergeCell ref="LOC5:LOD5"/>
    <mergeCell ref="LOE5:LOF5"/>
    <mergeCell ref="LOG5:LOH5"/>
    <mergeCell ref="LOI5:LOJ5"/>
    <mergeCell ref="LOK5:LOL5"/>
    <mergeCell ref="LOM5:LON5"/>
    <mergeCell ref="LTE5:LTF5"/>
    <mergeCell ref="LTG5:LTH5"/>
    <mergeCell ref="LTI5:LTJ5"/>
    <mergeCell ref="LTK5:LTL5"/>
    <mergeCell ref="LTM5:LTN5"/>
    <mergeCell ref="LTO5:LTP5"/>
    <mergeCell ref="LSS5:LST5"/>
    <mergeCell ref="LSU5:LSV5"/>
    <mergeCell ref="LSW5:LSX5"/>
    <mergeCell ref="LSY5:LSZ5"/>
    <mergeCell ref="LTA5:LTB5"/>
    <mergeCell ref="LTC5:LTD5"/>
    <mergeCell ref="LSG5:LSH5"/>
    <mergeCell ref="LSI5:LSJ5"/>
    <mergeCell ref="LSK5:LSL5"/>
    <mergeCell ref="LSM5:LSN5"/>
    <mergeCell ref="LSO5:LSP5"/>
    <mergeCell ref="LSQ5:LSR5"/>
    <mergeCell ref="LRU5:LRV5"/>
    <mergeCell ref="LRW5:LRX5"/>
    <mergeCell ref="LRY5:LRZ5"/>
    <mergeCell ref="LSA5:LSB5"/>
    <mergeCell ref="LSC5:LSD5"/>
    <mergeCell ref="LSE5:LSF5"/>
    <mergeCell ref="LRI5:LRJ5"/>
    <mergeCell ref="LRK5:LRL5"/>
    <mergeCell ref="LRM5:LRN5"/>
    <mergeCell ref="LRO5:LRP5"/>
    <mergeCell ref="LRQ5:LRR5"/>
    <mergeCell ref="LRS5:LRT5"/>
    <mergeCell ref="LQW5:LQX5"/>
    <mergeCell ref="LQY5:LQZ5"/>
    <mergeCell ref="LRA5:LRB5"/>
    <mergeCell ref="LRC5:LRD5"/>
    <mergeCell ref="LRE5:LRF5"/>
    <mergeCell ref="LRG5:LRH5"/>
    <mergeCell ref="LVY5:LVZ5"/>
    <mergeCell ref="LWA5:LWB5"/>
    <mergeCell ref="LWC5:LWD5"/>
    <mergeCell ref="LWE5:LWF5"/>
    <mergeCell ref="LWG5:LWH5"/>
    <mergeCell ref="LWI5:LWJ5"/>
    <mergeCell ref="LVM5:LVN5"/>
    <mergeCell ref="LVO5:LVP5"/>
    <mergeCell ref="LVQ5:LVR5"/>
    <mergeCell ref="LVS5:LVT5"/>
    <mergeCell ref="LVU5:LVV5"/>
    <mergeCell ref="LVW5:LVX5"/>
    <mergeCell ref="LVA5:LVB5"/>
    <mergeCell ref="LVC5:LVD5"/>
    <mergeCell ref="LVE5:LVF5"/>
    <mergeCell ref="LVG5:LVH5"/>
    <mergeCell ref="LVI5:LVJ5"/>
    <mergeCell ref="LVK5:LVL5"/>
    <mergeCell ref="LUO5:LUP5"/>
    <mergeCell ref="LUQ5:LUR5"/>
    <mergeCell ref="LUS5:LUT5"/>
    <mergeCell ref="LUU5:LUV5"/>
    <mergeCell ref="LUW5:LUX5"/>
    <mergeCell ref="LUY5:LUZ5"/>
    <mergeCell ref="LUC5:LUD5"/>
    <mergeCell ref="LUE5:LUF5"/>
    <mergeCell ref="LUG5:LUH5"/>
    <mergeCell ref="LUI5:LUJ5"/>
    <mergeCell ref="LUK5:LUL5"/>
    <mergeCell ref="LUM5:LUN5"/>
    <mergeCell ref="LTQ5:LTR5"/>
    <mergeCell ref="LTS5:LTT5"/>
    <mergeCell ref="LTU5:LTV5"/>
    <mergeCell ref="LTW5:LTX5"/>
    <mergeCell ref="LTY5:LTZ5"/>
    <mergeCell ref="LUA5:LUB5"/>
    <mergeCell ref="LYS5:LYT5"/>
    <mergeCell ref="LYU5:LYV5"/>
    <mergeCell ref="LYW5:LYX5"/>
    <mergeCell ref="LYY5:LYZ5"/>
    <mergeCell ref="LZA5:LZB5"/>
    <mergeCell ref="LZC5:LZD5"/>
    <mergeCell ref="LYG5:LYH5"/>
    <mergeCell ref="LYI5:LYJ5"/>
    <mergeCell ref="LYK5:LYL5"/>
    <mergeCell ref="LYM5:LYN5"/>
    <mergeCell ref="LYO5:LYP5"/>
    <mergeCell ref="LYQ5:LYR5"/>
    <mergeCell ref="LXU5:LXV5"/>
    <mergeCell ref="LXW5:LXX5"/>
    <mergeCell ref="LXY5:LXZ5"/>
    <mergeCell ref="LYA5:LYB5"/>
    <mergeCell ref="LYC5:LYD5"/>
    <mergeCell ref="LYE5:LYF5"/>
    <mergeCell ref="LXI5:LXJ5"/>
    <mergeCell ref="LXK5:LXL5"/>
    <mergeCell ref="LXM5:LXN5"/>
    <mergeCell ref="LXO5:LXP5"/>
    <mergeCell ref="LXQ5:LXR5"/>
    <mergeCell ref="LXS5:LXT5"/>
    <mergeCell ref="LWW5:LWX5"/>
    <mergeCell ref="LWY5:LWZ5"/>
    <mergeCell ref="LXA5:LXB5"/>
    <mergeCell ref="LXC5:LXD5"/>
    <mergeCell ref="LXE5:LXF5"/>
    <mergeCell ref="LXG5:LXH5"/>
    <mergeCell ref="LWK5:LWL5"/>
    <mergeCell ref="LWM5:LWN5"/>
    <mergeCell ref="LWO5:LWP5"/>
    <mergeCell ref="LWQ5:LWR5"/>
    <mergeCell ref="LWS5:LWT5"/>
    <mergeCell ref="LWU5:LWV5"/>
    <mergeCell ref="MBM5:MBN5"/>
    <mergeCell ref="MBO5:MBP5"/>
    <mergeCell ref="MBQ5:MBR5"/>
    <mergeCell ref="MBS5:MBT5"/>
    <mergeCell ref="MBU5:MBV5"/>
    <mergeCell ref="MBW5:MBX5"/>
    <mergeCell ref="MBA5:MBB5"/>
    <mergeCell ref="MBC5:MBD5"/>
    <mergeCell ref="MBE5:MBF5"/>
    <mergeCell ref="MBG5:MBH5"/>
    <mergeCell ref="MBI5:MBJ5"/>
    <mergeCell ref="MBK5:MBL5"/>
    <mergeCell ref="MAO5:MAP5"/>
    <mergeCell ref="MAQ5:MAR5"/>
    <mergeCell ref="MAS5:MAT5"/>
    <mergeCell ref="MAU5:MAV5"/>
    <mergeCell ref="MAW5:MAX5"/>
    <mergeCell ref="MAY5:MAZ5"/>
    <mergeCell ref="MAC5:MAD5"/>
    <mergeCell ref="MAE5:MAF5"/>
    <mergeCell ref="MAG5:MAH5"/>
    <mergeCell ref="MAI5:MAJ5"/>
    <mergeCell ref="MAK5:MAL5"/>
    <mergeCell ref="MAM5:MAN5"/>
    <mergeCell ref="LZQ5:LZR5"/>
    <mergeCell ref="LZS5:LZT5"/>
    <mergeCell ref="LZU5:LZV5"/>
    <mergeCell ref="LZW5:LZX5"/>
    <mergeCell ref="LZY5:LZZ5"/>
    <mergeCell ref="MAA5:MAB5"/>
    <mergeCell ref="LZE5:LZF5"/>
    <mergeCell ref="LZG5:LZH5"/>
    <mergeCell ref="LZI5:LZJ5"/>
    <mergeCell ref="LZK5:LZL5"/>
    <mergeCell ref="LZM5:LZN5"/>
    <mergeCell ref="LZO5:LZP5"/>
    <mergeCell ref="MEG5:MEH5"/>
    <mergeCell ref="MEI5:MEJ5"/>
    <mergeCell ref="MEK5:MEL5"/>
    <mergeCell ref="MEM5:MEN5"/>
    <mergeCell ref="MEO5:MEP5"/>
    <mergeCell ref="MEQ5:MER5"/>
    <mergeCell ref="MDU5:MDV5"/>
    <mergeCell ref="MDW5:MDX5"/>
    <mergeCell ref="MDY5:MDZ5"/>
    <mergeCell ref="MEA5:MEB5"/>
    <mergeCell ref="MEC5:MED5"/>
    <mergeCell ref="MEE5:MEF5"/>
    <mergeCell ref="MDI5:MDJ5"/>
    <mergeCell ref="MDK5:MDL5"/>
    <mergeCell ref="MDM5:MDN5"/>
    <mergeCell ref="MDO5:MDP5"/>
    <mergeCell ref="MDQ5:MDR5"/>
    <mergeCell ref="MDS5:MDT5"/>
    <mergeCell ref="MCW5:MCX5"/>
    <mergeCell ref="MCY5:MCZ5"/>
    <mergeCell ref="MDA5:MDB5"/>
    <mergeCell ref="MDC5:MDD5"/>
    <mergeCell ref="MDE5:MDF5"/>
    <mergeCell ref="MDG5:MDH5"/>
    <mergeCell ref="MCK5:MCL5"/>
    <mergeCell ref="MCM5:MCN5"/>
    <mergeCell ref="MCO5:MCP5"/>
    <mergeCell ref="MCQ5:MCR5"/>
    <mergeCell ref="MCS5:MCT5"/>
    <mergeCell ref="MCU5:MCV5"/>
    <mergeCell ref="MBY5:MBZ5"/>
    <mergeCell ref="MCA5:MCB5"/>
    <mergeCell ref="MCC5:MCD5"/>
    <mergeCell ref="MCE5:MCF5"/>
    <mergeCell ref="MCG5:MCH5"/>
    <mergeCell ref="MCI5:MCJ5"/>
    <mergeCell ref="MHA5:MHB5"/>
    <mergeCell ref="MHC5:MHD5"/>
    <mergeCell ref="MHE5:MHF5"/>
    <mergeCell ref="MHG5:MHH5"/>
    <mergeCell ref="MHI5:MHJ5"/>
    <mergeCell ref="MHK5:MHL5"/>
    <mergeCell ref="MGO5:MGP5"/>
    <mergeCell ref="MGQ5:MGR5"/>
    <mergeCell ref="MGS5:MGT5"/>
    <mergeCell ref="MGU5:MGV5"/>
    <mergeCell ref="MGW5:MGX5"/>
    <mergeCell ref="MGY5:MGZ5"/>
    <mergeCell ref="MGC5:MGD5"/>
    <mergeCell ref="MGE5:MGF5"/>
    <mergeCell ref="MGG5:MGH5"/>
    <mergeCell ref="MGI5:MGJ5"/>
    <mergeCell ref="MGK5:MGL5"/>
    <mergeCell ref="MGM5:MGN5"/>
    <mergeCell ref="MFQ5:MFR5"/>
    <mergeCell ref="MFS5:MFT5"/>
    <mergeCell ref="MFU5:MFV5"/>
    <mergeCell ref="MFW5:MFX5"/>
    <mergeCell ref="MFY5:MFZ5"/>
    <mergeCell ref="MGA5:MGB5"/>
    <mergeCell ref="MFE5:MFF5"/>
    <mergeCell ref="MFG5:MFH5"/>
    <mergeCell ref="MFI5:MFJ5"/>
    <mergeCell ref="MFK5:MFL5"/>
    <mergeCell ref="MFM5:MFN5"/>
    <mergeCell ref="MFO5:MFP5"/>
    <mergeCell ref="MES5:MET5"/>
    <mergeCell ref="MEU5:MEV5"/>
    <mergeCell ref="MEW5:MEX5"/>
    <mergeCell ref="MEY5:MEZ5"/>
    <mergeCell ref="MFA5:MFB5"/>
    <mergeCell ref="MFC5:MFD5"/>
    <mergeCell ref="MJU5:MJV5"/>
    <mergeCell ref="MJW5:MJX5"/>
    <mergeCell ref="MJY5:MJZ5"/>
    <mergeCell ref="MKA5:MKB5"/>
    <mergeCell ref="MKC5:MKD5"/>
    <mergeCell ref="MKE5:MKF5"/>
    <mergeCell ref="MJI5:MJJ5"/>
    <mergeCell ref="MJK5:MJL5"/>
    <mergeCell ref="MJM5:MJN5"/>
    <mergeCell ref="MJO5:MJP5"/>
    <mergeCell ref="MJQ5:MJR5"/>
    <mergeCell ref="MJS5:MJT5"/>
    <mergeCell ref="MIW5:MIX5"/>
    <mergeCell ref="MIY5:MIZ5"/>
    <mergeCell ref="MJA5:MJB5"/>
    <mergeCell ref="MJC5:MJD5"/>
    <mergeCell ref="MJE5:MJF5"/>
    <mergeCell ref="MJG5:MJH5"/>
    <mergeCell ref="MIK5:MIL5"/>
    <mergeCell ref="MIM5:MIN5"/>
    <mergeCell ref="MIO5:MIP5"/>
    <mergeCell ref="MIQ5:MIR5"/>
    <mergeCell ref="MIS5:MIT5"/>
    <mergeCell ref="MIU5:MIV5"/>
    <mergeCell ref="MHY5:MHZ5"/>
    <mergeCell ref="MIA5:MIB5"/>
    <mergeCell ref="MIC5:MID5"/>
    <mergeCell ref="MIE5:MIF5"/>
    <mergeCell ref="MIG5:MIH5"/>
    <mergeCell ref="MII5:MIJ5"/>
    <mergeCell ref="MHM5:MHN5"/>
    <mergeCell ref="MHO5:MHP5"/>
    <mergeCell ref="MHQ5:MHR5"/>
    <mergeCell ref="MHS5:MHT5"/>
    <mergeCell ref="MHU5:MHV5"/>
    <mergeCell ref="MHW5:MHX5"/>
    <mergeCell ref="MMO5:MMP5"/>
    <mergeCell ref="MMQ5:MMR5"/>
    <mergeCell ref="MMS5:MMT5"/>
    <mergeCell ref="MMU5:MMV5"/>
    <mergeCell ref="MMW5:MMX5"/>
    <mergeCell ref="MMY5:MMZ5"/>
    <mergeCell ref="MMC5:MMD5"/>
    <mergeCell ref="MME5:MMF5"/>
    <mergeCell ref="MMG5:MMH5"/>
    <mergeCell ref="MMI5:MMJ5"/>
    <mergeCell ref="MMK5:MML5"/>
    <mergeCell ref="MMM5:MMN5"/>
    <mergeCell ref="MLQ5:MLR5"/>
    <mergeCell ref="MLS5:MLT5"/>
    <mergeCell ref="MLU5:MLV5"/>
    <mergeCell ref="MLW5:MLX5"/>
    <mergeCell ref="MLY5:MLZ5"/>
    <mergeCell ref="MMA5:MMB5"/>
    <mergeCell ref="MLE5:MLF5"/>
    <mergeCell ref="MLG5:MLH5"/>
    <mergeCell ref="MLI5:MLJ5"/>
    <mergeCell ref="MLK5:MLL5"/>
    <mergeCell ref="MLM5:MLN5"/>
    <mergeCell ref="MLO5:MLP5"/>
    <mergeCell ref="MKS5:MKT5"/>
    <mergeCell ref="MKU5:MKV5"/>
    <mergeCell ref="MKW5:MKX5"/>
    <mergeCell ref="MKY5:MKZ5"/>
    <mergeCell ref="MLA5:MLB5"/>
    <mergeCell ref="MLC5:MLD5"/>
    <mergeCell ref="MKG5:MKH5"/>
    <mergeCell ref="MKI5:MKJ5"/>
    <mergeCell ref="MKK5:MKL5"/>
    <mergeCell ref="MKM5:MKN5"/>
    <mergeCell ref="MKO5:MKP5"/>
    <mergeCell ref="MKQ5:MKR5"/>
    <mergeCell ref="MPI5:MPJ5"/>
    <mergeCell ref="MPK5:MPL5"/>
    <mergeCell ref="MPM5:MPN5"/>
    <mergeCell ref="MPO5:MPP5"/>
    <mergeCell ref="MPQ5:MPR5"/>
    <mergeCell ref="MPS5:MPT5"/>
    <mergeCell ref="MOW5:MOX5"/>
    <mergeCell ref="MOY5:MOZ5"/>
    <mergeCell ref="MPA5:MPB5"/>
    <mergeCell ref="MPC5:MPD5"/>
    <mergeCell ref="MPE5:MPF5"/>
    <mergeCell ref="MPG5:MPH5"/>
    <mergeCell ref="MOK5:MOL5"/>
    <mergeCell ref="MOM5:MON5"/>
    <mergeCell ref="MOO5:MOP5"/>
    <mergeCell ref="MOQ5:MOR5"/>
    <mergeCell ref="MOS5:MOT5"/>
    <mergeCell ref="MOU5:MOV5"/>
    <mergeCell ref="MNY5:MNZ5"/>
    <mergeCell ref="MOA5:MOB5"/>
    <mergeCell ref="MOC5:MOD5"/>
    <mergeCell ref="MOE5:MOF5"/>
    <mergeCell ref="MOG5:MOH5"/>
    <mergeCell ref="MOI5:MOJ5"/>
    <mergeCell ref="MNM5:MNN5"/>
    <mergeCell ref="MNO5:MNP5"/>
    <mergeCell ref="MNQ5:MNR5"/>
    <mergeCell ref="MNS5:MNT5"/>
    <mergeCell ref="MNU5:MNV5"/>
    <mergeCell ref="MNW5:MNX5"/>
    <mergeCell ref="MNA5:MNB5"/>
    <mergeCell ref="MNC5:MND5"/>
    <mergeCell ref="MNE5:MNF5"/>
    <mergeCell ref="MNG5:MNH5"/>
    <mergeCell ref="MNI5:MNJ5"/>
    <mergeCell ref="MNK5:MNL5"/>
    <mergeCell ref="MSC5:MSD5"/>
    <mergeCell ref="MSE5:MSF5"/>
    <mergeCell ref="MSG5:MSH5"/>
    <mergeCell ref="MSI5:MSJ5"/>
    <mergeCell ref="MSK5:MSL5"/>
    <mergeCell ref="MSM5:MSN5"/>
    <mergeCell ref="MRQ5:MRR5"/>
    <mergeCell ref="MRS5:MRT5"/>
    <mergeCell ref="MRU5:MRV5"/>
    <mergeCell ref="MRW5:MRX5"/>
    <mergeCell ref="MRY5:MRZ5"/>
    <mergeCell ref="MSA5:MSB5"/>
    <mergeCell ref="MRE5:MRF5"/>
    <mergeCell ref="MRG5:MRH5"/>
    <mergeCell ref="MRI5:MRJ5"/>
    <mergeCell ref="MRK5:MRL5"/>
    <mergeCell ref="MRM5:MRN5"/>
    <mergeCell ref="MRO5:MRP5"/>
    <mergeCell ref="MQS5:MQT5"/>
    <mergeCell ref="MQU5:MQV5"/>
    <mergeCell ref="MQW5:MQX5"/>
    <mergeCell ref="MQY5:MQZ5"/>
    <mergeCell ref="MRA5:MRB5"/>
    <mergeCell ref="MRC5:MRD5"/>
    <mergeCell ref="MQG5:MQH5"/>
    <mergeCell ref="MQI5:MQJ5"/>
    <mergeCell ref="MQK5:MQL5"/>
    <mergeCell ref="MQM5:MQN5"/>
    <mergeCell ref="MQO5:MQP5"/>
    <mergeCell ref="MQQ5:MQR5"/>
    <mergeCell ref="MPU5:MPV5"/>
    <mergeCell ref="MPW5:MPX5"/>
    <mergeCell ref="MPY5:MPZ5"/>
    <mergeCell ref="MQA5:MQB5"/>
    <mergeCell ref="MQC5:MQD5"/>
    <mergeCell ref="MQE5:MQF5"/>
    <mergeCell ref="MUW5:MUX5"/>
    <mergeCell ref="MUY5:MUZ5"/>
    <mergeCell ref="MVA5:MVB5"/>
    <mergeCell ref="MVC5:MVD5"/>
    <mergeCell ref="MVE5:MVF5"/>
    <mergeCell ref="MVG5:MVH5"/>
    <mergeCell ref="MUK5:MUL5"/>
    <mergeCell ref="MUM5:MUN5"/>
    <mergeCell ref="MUO5:MUP5"/>
    <mergeCell ref="MUQ5:MUR5"/>
    <mergeCell ref="MUS5:MUT5"/>
    <mergeCell ref="MUU5:MUV5"/>
    <mergeCell ref="MTY5:MTZ5"/>
    <mergeCell ref="MUA5:MUB5"/>
    <mergeCell ref="MUC5:MUD5"/>
    <mergeCell ref="MUE5:MUF5"/>
    <mergeCell ref="MUG5:MUH5"/>
    <mergeCell ref="MUI5:MUJ5"/>
    <mergeCell ref="MTM5:MTN5"/>
    <mergeCell ref="MTO5:MTP5"/>
    <mergeCell ref="MTQ5:MTR5"/>
    <mergeCell ref="MTS5:MTT5"/>
    <mergeCell ref="MTU5:MTV5"/>
    <mergeCell ref="MTW5:MTX5"/>
    <mergeCell ref="MTA5:MTB5"/>
    <mergeCell ref="MTC5:MTD5"/>
    <mergeCell ref="MTE5:MTF5"/>
    <mergeCell ref="MTG5:MTH5"/>
    <mergeCell ref="MTI5:MTJ5"/>
    <mergeCell ref="MTK5:MTL5"/>
    <mergeCell ref="MSO5:MSP5"/>
    <mergeCell ref="MSQ5:MSR5"/>
    <mergeCell ref="MSS5:MST5"/>
    <mergeCell ref="MSU5:MSV5"/>
    <mergeCell ref="MSW5:MSX5"/>
    <mergeCell ref="MSY5:MSZ5"/>
    <mergeCell ref="MXQ5:MXR5"/>
    <mergeCell ref="MXS5:MXT5"/>
    <mergeCell ref="MXU5:MXV5"/>
    <mergeCell ref="MXW5:MXX5"/>
    <mergeCell ref="MXY5:MXZ5"/>
    <mergeCell ref="MYA5:MYB5"/>
    <mergeCell ref="MXE5:MXF5"/>
    <mergeCell ref="MXG5:MXH5"/>
    <mergeCell ref="MXI5:MXJ5"/>
    <mergeCell ref="MXK5:MXL5"/>
    <mergeCell ref="MXM5:MXN5"/>
    <mergeCell ref="MXO5:MXP5"/>
    <mergeCell ref="MWS5:MWT5"/>
    <mergeCell ref="MWU5:MWV5"/>
    <mergeCell ref="MWW5:MWX5"/>
    <mergeCell ref="MWY5:MWZ5"/>
    <mergeCell ref="MXA5:MXB5"/>
    <mergeCell ref="MXC5:MXD5"/>
    <mergeCell ref="MWG5:MWH5"/>
    <mergeCell ref="MWI5:MWJ5"/>
    <mergeCell ref="MWK5:MWL5"/>
    <mergeCell ref="MWM5:MWN5"/>
    <mergeCell ref="MWO5:MWP5"/>
    <mergeCell ref="MWQ5:MWR5"/>
    <mergeCell ref="MVU5:MVV5"/>
    <mergeCell ref="MVW5:MVX5"/>
    <mergeCell ref="MVY5:MVZ5"/>
    <mergeCell ref="MWA5:MWB5"/>
    <mergeCell ref="MWC5:MWD5"/>
    <mergeCell ref="MWE5:MWF5"/>
    <mergeCell ref="MVI5:MVJ5"/>
    <mergeCell ref="MVK5:MVL5"/>
    <mergeCell ref="MVM5:MVN5"/>
    <mergeCell ref="MVO5:MVP5"/>
    <mergeCell ref="MVQ5:MVR5"/>
    <mergeCell ref="MVS5:MVT5"/>
    <mergeCell ref="NAK5:NAL5"/>
    <mergeCell ref="NAM5:NAN5"/>
    <mergeCell ref="NAO5:NAP5"/>
    <mergeCell ref="NAQ5:NAR5"/>
    <mergeCell ref="NAS5:NAT5"/>
    <mergeCell ref="NAU5:NAV5"/>
    <mergeCell ref="MZY5:MZZ5"/>
    <mergeCell ref="NAA5:NAB5"/>
    <mergeCell ref="NAC5:NAD5"/>
    <mergeCell ref="NAE5:NAF5"/>
    <mergeCell ref="NAG5:NAH5"/>
    <mergeCell ref="NAI5:NAJ5"/>
    <mergeCell ref="MZM5:MZN5"/>
    <mergeCell ref="MZO5:MZP5"/>
    <mergeCell ref="MZQ5:MZR5"/>
    <mergeCell ref="MZS5:MZT5"/>
    <mergeCell ref="MZU5:MZV5"/>
    <mergeCell ref="MZW5:MZX5"/>
    <mergeCell ref="MZA5:MZB5"/>
    <mergeCell ref="MZC5:MZD5"/>
    <mergeCell ref="MZE5:MZF5"/>
    <mergeCell ref="MZG5:MZH5"/>
    <mergeCell ref="MZI5:MZJ5"/>
    <mergeCell ref="MZK5:MZL5"/>
    <mergeCell ref="MYO5:MYP5"/>
    <mergeCell ref="MYQ5:MYR5"/>
    <mergeCell ref="MYS5:MYT5"/>
    <mergeCell ref="MYU5:MYV5"/>
    <mergeCell ref="MYW5:MYX5"/>
    <mergeCell ref="MYY5:MYZ5"/>
    <mergeCell ref="MYC5:MYD5"/>
    <mergeCell ref="MYE5:MYF5"/>
    <mergeCell ref="MYG5:MYH5"/>
    <mergeCell ref="MYI5:MYJ5"/>
    <mergeCell ref="MYK5:MYL5"/>
    <mergeCell ref="MYM5:MYN5"/>
    <mergeCell ref="NDE5:NDF5"/>
    <mergeCell ref="NDG5:NDH5"/>
    <mergeCell ref="NDI5:NDJ5"/>
    <mergeCell ref="NDK5:NDL5"/>
    <mergeCell ref="NDM5:NDN5"/>
    <mergeCell ref="NDO5:NDP5"/>
    <mergeCell ref="NCS5:NCT5"/>
    <mergeCell ref="NCU5:NCV5"/>
    <mergeCell ref="NCW5:NCX5"/>
    <mergeCell ref="NCY5:NCZ5"/>
    <mergeCell ref="NDA5:NDB5"/>
    <mergeCell ref="NDC5:NDD5"/>
    <mergeCell ref="NCG5:NCH5"/>
    <mergeCell ref="NCI5:NCJ5"/>
    <mergeCell ref="NCK5:NCL5"/>
    <mergeCell ref="NCM5:NCN5"/>
    <mergeCell ref="NCO5:NCP5"/>
    <mergeCell ref="NCQ5:NCR5"/>
    <mergeCell ref="NBU5:NBV5"/>
    <mergeCell ref="NBW5:NBX5"/>
    <mergeCell ref="NBY5:NBZ5"/>
    <mergeCell ref="NCA5:NCB5"/>
    <mergeCell ref="NCC5:NCD5"/>
    <mergeCell ref="NCE5:NCF5"/>
    <mergeCell ref="NBI5:NBJ5"/>
    <mergeCell ref="NBK5:NBL5"/>
    <mergeCell ref="NBM5:NBN5"/>
    <mergeCell ref="NBO5:NBP5"/>
    <mergeCell ref="NBQ5:NBR5"/>
    <mergeCell ref="NBS5:NBT5"/>
    <mergeCell ref="NAW5:NAX5"/>
    <mergeCell ref="NAY5:NAZ5"/>
    <mergeCell ref="NBA5:NBB5"/>
    <mergeCell ref="NBC5:NBD5"/>
    <mergeCell ref="NBE5:NBF5"/>
    <mergeCell ref="NBG5:NBH5"/>
    <mergeCell ref="NFY5:NFZ5"/>
    <mergeCell ref="NGA5:NGB5"/>
    <mergeCell ref="NGC5:NGD5"/>
    <mergeCell ref="NGE5:NGF5"/>
    <mergeCell ref="NGG5:NGH5"/>
    <mergeCell ref="NGI5:NGJ5"/>
    <mergeCell ref="NFM5:NFN5"/>
    <mergeCell ref="NFO5:NFP5"/>
    <mergeCell ref="NFQ5:NFR5"/>
    <mergeCell ref="NFS5:NFT5"/>
    <mergeCell ref="NFU5:NFV5"/>
    <mergeCell ref="NFW5:NFX5"/>
    <mergeCell ref="NFA5:NFB5"/>
    <mergeCell ref="NFC5:NFD5"/>
    <mergeCell ref="NFE5:NFF5"/>
    <mergeCell ref="NFG5:NFH5"/>
    <mergeCell ref="NFI5:NFJ5"/>
    <mergeCell ref="NFK5:NFL5"/>
    <mergeCell ref="NEO5:NEP5"/>
    <mergeCell ref="NEQ5:NER5"/>
    <mergeCell ref="NES5:NET5"/>
    <mergeCell ref="NEU5:NEV5"/>
    <mergeCell ref="NEW5:NEX5"/>
    <mergeCell ref="NEY5:NEZ5"/>
    <mergeCell ref="NEC5:NED5"/>
    <mergeCell ref="NEE5:NEF5"/>
    <mergeCell ref="NEG5:NEH5"/>
    <mergeCell ref="NEI5:NEJ5"/>
    <mergeCell ref="NEK5:NEL5"/>
    <mergeCell ref="NEM5:NEN5"/>
    <mergeCell ref="NDQ5:NDR5"/>
    <mergeCell ref="NDS5:NDT5"/>
    <mergeCell ref="NDU5:NDV5"/>
    <mergeCell ref="NDW5:NDX5"/>
    <mergeCell ref="NDY5:NDZ5"/>
    <mergeCell ref="NEA5:NEB5"/>
    <mergeCell ref="NIS5:NIT5"/>
    <mergeCell ref="NIU5:NIV5"/>
    <mergeCell ref="NIW5:NIX5"/>
    <mergeCell ref="NIY5:NIZ5"/>
    <mergeCell ref="NJA5:NJB5"/>
    <mergeCell ref="NJC5:NJD5"/>
    <mergeCell ref="NIG5:NIH5"/>
    <mergeCell ref="NII5:NIJ5"/>
    <mergeCell ref="NIK5:NIL5"/>
    <mergeCell ref="NIM5:NIN5"/>
    <mergeCell ref="NIO5:NIP5"/>
    <mergeCell ref="NIQ5:NIR5"/>
    <mergeCell ref="NHU5:NHV5"/>
    <mergeCell ref="NHW5:NHX5"/>
    <mergeCell ref="NHY5:NHZ5"/>
    <mergeCell ref="NIA5:NIB5"/>
    <mergeCell ref="NIC5:NID5"/>
    <mergeCell ref="NIE5:NIF5"/>
    <mergeCell ref="NHI5:NHJ5"/>
    <mergeCell ref="NHK5:NHL5"/>
    <mergeCell ref="NHM5:NHN5"/>
    <mergeCell ref="NHO5:NHP5"/>
    <mergeCell ref="NHQ5:NHR5"/>
    <mergeCell ref="NHS5:NHT5"/>
    <mergeCell ref="NGW5:NGX5"/>
    <mergeCell ref="NGY5:NGZ5"/>
    <mergeCell ref="NHA5:NHB5"/>
    <mergeCell ref="NHC5:NHD5"/>
    <mergeCell ref="NHE5:NHF5"/>
    <mergeCell ref="NHG5:NHH5"/>
    <mergeCell ref="NGK5:NGL5"/>
    <mergeCell ref="NGM5:NGN5"/>
    <mergeCell ref="NGO5:NGP5"/>
    <mergeCell ref="NGQ5:NGR5"/>
    <mergeCell ref="NGS5:NGT5"/>
    <mergeCell ref="NGU5:NGV5"/>
    <mergeCell ref="NLM5:NLN5"/>
    <mergeCell ref="NLO5:NLP5"/>
    <mergeCell ref="NLQ5:NLR5"/>
    <mergeCell ref="NLS5:NLT5"/>
    <mergeCell ref="NLU5:NLV5"/>
    <mergeCell ref="NLW5:NLX5"/>
    <mergeCell ref="NLA5:NLB5"/>
    <mergeCell ref="NLC5:NLD5"/>
    <mergeCell ref="NLE5:NLF5"/>
    <mergeCell ref="NLG5:NLH5"/>
    <mergeCell ref="NLI5:NLJ5"/>
    <mergeCell ref="NLK5:NLL5"/>
    <mergeCell ref="NKO5:NKP5"/>
    <mergeCell ref="NKQ5:NKR5"/>
    <mergeCell ref="NKS5:NKT5"/>
    <mergeCell ref="NKU5:NKV5"/>
    <mergeCell ref="NKW5:NKX5"/>
    <mergeCell ref="NKY5:NKZ5"/>
    <mergeCell ref="NKC5:NKD5"/>
    <mergeCell ref="NKE5:NKF5"/>
    <mergeCell ref="NKG5:NKH5"/>
    <mergeCell ref="NKI5:NKJ5"/>
    <mergeCell ref="NKK5:NKL5"/>
    <mergeCell ref="NKM5:NKN5"/>
    <mergeCell ref="NJQ5:NJR5"/>
    <mergeCell ref="NJS5:NJT5"/>
    <mergeCell ref="NJU5:NJV5"/>
    <mergeCell ref="NJW5:NJX5"/>
    <mergeCell ref="NJY5:NJZ5"/>
    <mergeCell ref="NKA5:NKB5"/>
    <mergeCell ref="NJE5:NJF5"/>
    <mergeCell ref="NJG5:NJH5"/>
    <mergeCell ref="NJI5:NJJ5"/>
    <mergeCell ref="NJK5:NJL5"/>
    <mergeCell ref="NJM5:NJN5"/>
    <mergeCell ref="NJO5:NJP5"/>
    <mergeCell ref="NOG5:NOH5"/>
    <mergeCell ref="NOI5:NOJ5"/>
    <mergeCell ref="NOK5:NOL5"/>
    <mergeCell ref="NOM5:NON5"/>
    <mergeCell ref="NOO5:NOP5"/>
    <mergeCell ref="NOQ5:NOR5"/>
    <mergeCell ref="NNU5:NNV5"/>
    <mergeCell ref="NNW5:NNX5"/>
    <mergeCell ref="NNY5:NNZ5"/>
    <mergeCell ref="NOA5:NOB5"/>
    <mergeCell ref="NOC5:NOD5"/>
    <mergeCell ref="NOE5:NOF5"/>
    <mergeCell ref="NNI5:NNJ5"/>
    <mergeCell ref="NNK5:NNL5"/>
    <mergeCell ref="NNM5:NNN5"/>
    <mergeCell ref="NNO5:NNP5"/>
    <mergeCell ref="NNQ5:NNR5"/>
    <mergeCell ref="NNS5:NNT5"/>
    <mergeCell ref="NMW5:NMX5"/>
    <mergeCell ref="NMY5:NMZ5"/>
    <mergeCell ref="NNA5:NNB5"/>
    <mergeCell ref="NNC5:NND5"/>
    <mergeCell ref="NNE5:NNF5"/>
    <mergeCell ref="NNG5:NNH5"/>
    <mergeCell ref="NMK5:NML5"/>
    <mergeCell ref="NMM5:NMN5"/>
    <mergeCell ref="NMO5:NMP5"/>
    <mergeCell ref="NMQ5:NMR5"/>
    <mergeCell ref="NMS5:NMT5"/>
    <mergeCell ref="NMU5:NMV5"/>
    <mergeCell ref="NLY5:NLZ5"/>
    <mergeCell ref="NMA5:NMB5"/>
    <mergeCell ref="NMC5:NMD5"/>
    <mergeCell ref="NME5:NMF5"/>
    <mergeCell ref="NMG5:NMH5"/>
    <mergeCell ref="NMI5:NMJ5"/>
    <mergeCell ref="NRA5:NRB5"/>
    <mergeCell ref="NRC5:NRD5"/>
    <mergeCell ref="NRE5:NRF5"/>
    <mergeCell ref="NRG5:NRH5"/>
    <mergeCell ref="NRI5:NRJ5"/>
    <mergeCell ref="NRK5:NRL5"/>
    <mergeCell ref="NQO5:NQP5"/>
    <mergeCell ref="NQQ5:NQR5"/>
    <mergeCell ref="NQS5:NQT5"/>
    <mergeCell ref="NQU5:NQV5"/>
    <mergeCell ref="NQW5:NQX5"/>
    <mergeCell ref="NQY5:NQZ5"/>
    <mergeCell ref="NQC5:NQD5"/>
    <mergeCell ref="NQE5:NQF5"/>
    <mergeCell ref="NQG5:NQH5"/>
    <mergeCell ref="NQI5:NQJ5"/>
    <mergeCell ref="NQK5:NQL5"/>
    <mergeCell ref="NQM5:NQN5"/>
    <mergeCell ref="NPQ5:NPR5"/>
    <mergeCell ref="NPS5:NPT5"/>
    <mergeCell ref="NPU5:NPV5"/>
    <mergeCell ref="NPW5:NPX5"/>
    <mergeCell ref="NPY5:NPZ5"/>
    <mergeCell ref="NQA5:NQB5"/>
    <mergeCell ref="NPE5:NPF5"/>
    <mergeCell ref="NPG5:NPH5"/>
    <mergeCell ref="NPI5:NPJ5"/>
    <mergeCell ref="NPK5:NPL5"/>
    <mergeCell ref="NPM5:NPN5"/>
    <mergeCell ref="NPO5:NPP5"/>
    <mergeCell ref="NOS5:NOT5"/>
    <mergeCell ref="NOU5:NOV5"/>
    <mergeCell ref="NOW5:NOX5"/>
    <mergeCell ref="NOY5:NOZ5"/>
    <mergeCell ref="NPA5:NPB5"/>
    <mergeCell ref="NPC5:NPD5"/>
    <mergeCell ref="NTU5:NTV5"/>
    <mergeCell ref="NTW5:NTX5"/>
    <mergeCell ref="NTY5:NTZ5"/>
    <mergeCell ref="NUA5:NUB5"/>
    <mergeCell ref="NUC5:NUD5"/>
    <mergeCell ref="NUE5:NUF5"/>
    <mergeCell ref="NTI5:NTJ5"/>
    <mergeCell ref="NTK5:NTL5"/>
    <mergeCell ref="NTM5:NTN5"/>
    <mergeCell ref="NTO5:NTP5"/>
    <mergeCell ref="NTQ5:NTR5"/>
    <mergeCell ref="NTS5:NTT5"/>
    <mergeCell ref="NSW5:NSX5"/>
    <mergeCell ref="NSY5:NSZ5"/>
    <mergeCell ref="NTA5:NTB5"/>
    <mergeCell ref="NTC5:NTD5"/>
    <mergeCell ref="NTE5:NTF5"/>
    <mergeCell ref="NTG5:NTH5"/>
    <mergeCell ref="NSK5:NSL5"/>
    <mergeCell ref="NSM5:NSN5"/>
    <mergeCell ref="NSO5:NSP5"/>
    <mergeCell ref="NSQ5:NSR5"/>
    <mergeCell ref="NSS5:NST5"/>
    <mergeCell ref="NSU5:NSV5"/>
    <mergeCell ref="NRY5:NRZ5"/>
    <mergeCell ref="NSA5:NSB5"/>
    <mergeCell ref="NSC5:NSD5"/>
    <mergeCell ref="NSE5:NSF5"/>
    <mergeCell ref="NSG5:NSH5"/>
    <mergeCell ref="NSI5:NSJ5"/>
    <mergeCell ref="NRM5:NRN5"/>
    <mergeCell ref="NRO5:NRP5"/>
    <mergeCell ref="NRQ5:NRR5"/>
    <mergeCell ref="NRS5:NRT5"/>
    <mergeCell ref="NRU5:NRV5"/>
    <mergeCell ref="NRW5:NRX5"/>
    <mergeCell ref="NWO5:NWP5"/>
    <mergeCell ref="NWQ5:NWR5"/>
    <mergeCell ref="NWS5:NWT5"/>
    <mergeCell ref="NWU5:NWV5"/>
    <mergeCell ref="NWW5:NWX5"/>
    <mergeCell ref="NWY5:NWZ5"/>
    <mergeCell ref="NWC5:NWD5"/>
    <mergeCell ref="NWE5:NWF5"/>
    <mergeCell ref="NWG5:NWH5"/>
    <mergeCell ref="NWI5:NWJ5"/>
    <mergeCell ref="NWK5:NWL5"/>
    <mergeCell ref="NWM5:NWN5"/>
    <mergeCell ref="NVQ5:NVR5"/>
    <mergeCell ref="NVS5:NVT5"/>
    <mergeCell ref="NVU5:NVV5"/>
    <mergeCell ref="NVW5:NVX5"/>
    <mergeCell ref="NVY5:NVZ5"/>
    <mergeCell ref="NWA5:NWB5"/>
    <mergeCell ref="NVE5:NVF5"/>
    <mergeCell ref="NVG5:NVH5"/>
    <mergeCell ref="NVI5:NVJ5"/>
    <mergeCell ref="NVK5:NVL5"/>
    <mergeCell ref="NVM5:NVN5"/>
    <mergeCell ref="NVO5:NVP5"/>
    <mergeCell ref="NUS5:NUT5"/>
    <mergeCell ref="NUU5:NUV5"/>
    <mergeCell ref="NUW5:NUX5"/>
    <mergeCell ref="NUY5:NUZ5"/>
    <mergeCell ref="NVA5:NVB5"/>
    <mergeCell ref="NVC5:NVD5"/>
    <mergeCell ref="NUG5:NUH5"/>
    <mergeCell ref="NUI5:NUJ5"/>
    <mergeCell ref="NUK5:NUL5"/>
    <mergeCell ref="NUM5:NUN5"/>
    <mergeCell ref="NUO5:NUP5"/>
    <mergeCell ref="NUQ5:NUR5"/>
    <mergeCell ref="NZI5:NZJ5"/>
    <mergeCell ref="NZK5:NZL5"/>
    <mergeCell ref="NZM5:NZN5"/>
    <mergeCell ref="NZO5:NZP5"/>
    <mergeCell ref="NZQ5:NZR5"/>
    <mergeCell ref="NZS5:NZT5"/>
    <mergeCell ref="NYW5:NYX5"/>
    <mergeCell ref="NYY5:NYZ5"/>
    <mergeCell ref="NZA5:NZB5"/>
    <mergeCell ref="NZC5:NZD5"/>
    <mergeCell ref="NZE5:NZF5"/>
    <mergeCell ref="NZG5:NZH5"/>
    <mergeCell ref="NYK5:NYL5"/>
    <mergeCell ref="NYM5:NYN5"/>
    <mergeCell ref="NYO5:NYP5"/>
    <mergeCell ref="NYQ5:NYR5"/>
    <mergeCell ref="NYS5:NYT5"/>
    <mergeCell ref="NYU5:NYV5"/>
    <mergeCell ref="NXY5:NXZ5"/>
    <mergeCell ref="NYA5:NYB5"/>
    <mergeCell ref="NYC5:NYD5"/>
    <mergeCell ref="NYE5:NYF5"/>
    <mergeCell ref="NYG5:NYH5"/>
    <mergeCell ref="NYI5:NYJ5"/>
    <mergeCell ref="NXM5:NXN5"/>
    <mergeCell ref="NXO5:NXP5"/>
    <mergeCell ref="NXQ5:NXR5"/>
    <mergeCell ref="NXS5:NXT5"/>
    <mergeCell ref="NXU5:NXV5"/>
    <mergeCell ref="NXW5:NXX5"/>
    <mergeCell ref="NXA5:NXB5"/>
    <mergeCell ref="NXC5:NXD5"/>
    <mergeCell ref="NXE5:NXF5"/>
    <mergeCell ref="NXG5:NXH5"/>
    <mergeCell ref="NXI5:NXJ5"/>
    <mergeCell ref="NXK5:NXL5"/>
    <mergeCell ref="OCC5:OCD5"/>
    <mergeCell ref="OCE5:OCF5"/>
    <mergeCell ref="OCG5:OCH5"/>
    <mergeCell ref="OCI5:OCJ5"/>
    <mergeCell ref="OCK5:OCL5"/>
    <mergeCell ref="OCM5:OCN5"/>
    <mergeCell ref="OBQ5:OBR5"/>
    <mergeCell ref="OBS5:OBT5"/>
    <mergeCell ref="OBU5:OBV5"/>
    <mergeCell ref="OBW5:OBX5"/>
    <mergeCell ref="OBY5:OBZ5"/>
    <mergeCell ref="OCA5:OCB5"/>
    <mergeCell ref="OBE5:OBF5"/>
    <mergeCell ref="OBG5:OBH5"/>
    <mergeCell ref="OBI5:OBJ5"/>
    <mergeCell ref="OBK5:OBL5"/>
    <mergeCell ref="OBM5:OBN5"/>
    <mergeCell ref="OBO5:OBP5"/>
    <mergeCell ref="OAS5:OAT5"/>
    <mergeCell ref="OAU5:OAV5"/>
    <mergeCell ref="OAW5:OAX5"/>
    <mergeCell ref="OAY5:OAZ5"/>
    <mergeCell ref="OBA5:OBB5"/>
    <mergeCell ref="OBC5:OBD5"/>
    <mergeCell ref="OAG5:OAH5"/>
    <mergeCell ref="OAI5:OAJ5"/>
    <mergeCell ref="OAK5:OAL5"/>
    <mergeCell ref="OAM5:OAN5"/>
    <mergeCell ref="OAO5:OAP5"/>
    <mergeCell ref="OAQ5:OAR5"/>
    <mergeCell ref="NZU5:NZV5"/>
    <mergeCell ref="NZW5:NZX5"/>
    <mergeCell ref="NZY5:NZZ5"/>
    <mergeCell ref="OAA5:OAB5"/>
    <mergeCell ref="OAC5:OAD5"/>
    <mergeCell ref="OAE5:OAF5"/>
    <mergeCell ref="OEW5:OEX5"/>
    <mergeCell ref="OEY5:OEZ5"/>
    <mergeCell ref="OFA5:OFB5"/>
    <mergeCell ref="OFC5:OFD5"/>
    <mergeCell ref="OFE5:OFF5"/>
    <mergeCell ref="OFG5:OFH5"/>
    <mergeCell ref="OEK5:OEL5"/>
    <mergeCell ref="OEM5:OEN5"/>
    <mergeCell ref="OEO5:OEP5"/>
    <mergeCell ref="OEQ5:OER5"/>
    <mergeCell ref="OES5:OET5"/>
    <mergeCell ref="OEU5:OEV5"/>
    <mergeCell ref="ODY5:ODZ5"/>
    <mergeCell ref="OEA5:OEB5"/>
    <mergeCell ref="OEC5:OED5"/>
    <mergeCell ref="OEE5:OEF5"/>
    <mergeCell ref="OEG5:OEH5"/>
    <mergeCell ref="OEI5:OEJ5"/>
    <mergeCell ref="ODM5:ODN5"/>
    <mergeCell ref="ODO5:ODP5"/>
    <mergeCell ref="ODQ5:ODR5"/>
    <mergeCell ref="ODS5:ODT5"/>
    <mergeCell ref="ODU5:ODV5"/>
    <mergeCell ref="ODW5:ODX5"/>
    <mergeCell ref="ODA5:ODB5"/>
    <mergeCell ref="ODC5:ODD5"/>
    <mergeCell ref="ODE5:ODF5"/>
    <mergeCell ref="ODG5:ODH5"/>
    <mergeCell ref="ODI5:ODJ5"/>
    <mergeCell ref="ODK5:ODL5"/>
    <mergeCell ref="OCO5:OCP5"/>
    <mergeCell ref="OCQ5:OCR5"/>
    <mergeCell ref="OCS5:OCT5"/>
    <mergeCell ref="OCU5:OCV5"/>
    <mergeCell ref="OCW5:OCX5"/>
    <mergeCell ref="OCY5:OCZ5"/>
    <mergeCell ref="OHQ5:OHR5"/>
    <mergeCell ref="OHS5:OHT5"/>
    <mergeCell ref="OHU5:OHV5"/>
    <mergeCell ref="OHW5:OHX5"/>
    <mergeCell ref="OHY5:OHZ5"/>
    <mergeCell ref="OIA5:OIB5"/>
    <mergeCell ref="OHE5:OHF5"/>
    <mergeCell ref="OHG5:OHH5"/>
    <mergeCell ref="OHI5:OHJ5"/>
    <mergeCell ref="OHK5:OHL5"/>
    <mergeCell ref="OHM5:OHN5"/>
    <mergeCell ref="OHO5:OHP5"/>
    <mergeCell ref="OGS5:OGT5"/>
    <mergeCell ref="OGU5:OGV5"/>
    <mergeCell ref="OGW5:OGX5"/>
    <mergeCell ref="OGY5:OGZ5"/>
    <mergeCell ref="OHA5:OHB5"/>
    <mergeCell ref="OHC5:OHD5"/>
    <mergeCell ref="OGG5:OGH5"/>
    <mergeCell ref="OGI5:OGJ5"/>
    <mergeCell ref="OGK5:OGL5"/>
    <mergeCell ref="OGM5:OGN5"/>
    <mergeCell ref="OGO5:OGP5"/>
    <mergeCell ref="OGQ5:OGR5"/>
    <mergeCell ref="OFU5:OFV5"/>
    <mergeCell ref="OFW5:OFX5"/>
    <mergeCell ref="OFY5:OFZ5"/>
    <mergeCell ref="OGA5:OGB5"/>
    <mergeCell ref="OGC5:OGD5"/>
    <mergeCell ref="OGE5:OGF5"/>
    <mergeCell ref="OFI5:OFJ5"/>
    <mergeCell ref="OFK5:OFL5"/>
    <mergeCell ref="OFM5:OFN5"/>
    <mergeCell ref="OFO5:OFP5"/>
    <mergeCell ref="OFQ5:OFR5"/>
    <mergeCell ref="OFS5:OFT5"/>
    <mergeCell ref="OKK5:OKL5"/>
    <mergeCell ref="OKM5:OKN5"/>
    <mergeCell ref="OKO5:OKP5"/>
    <mergeCell ref="OKQ5:OKR5"/>
    <mergeCell ref="OKS5:OKT5"/>
    <mergeCell ref="OKU5:OKV5"/>
    <mergeCell ref="OJY5:OJZ5"/>
    <mergeCell ref="OKA5:OKB5"/>
    <mergeCell ref="OKC5:OKD5"/>
    <mergeCell ref="OKE5:OKF5"/>
    <mergeCell ref="OKG5:OKH5"/>
    <mergeCell ref="OKI5:OKJ5"/>
    <mergeCell ref="OJM5:OJN5"/>
    <mergeCell ref="OJO5:OJP5"/>
    <mergeCell ref="OJQ5:OJR5"/>
    <mergeCell ref="OJS5:OJT5"/>
    <mergeCell ref="OJU5:OJV5"/>
    <mergeCell ref="OJW5:OJX5"/>
    <mergeCell ref="OJA5:OJB5"/>
    <mergeCell ref="OJC5:OJD5"/>
    <mergeCell ref="OJE5:OJF5"/>
    <mergeCell ref="OJG5:OJH5"/>
    <mergeCell ref="OJI5:OJJ5"/>
    <mergeCell ref="OJK5:OJL5"/>
    <mergeCell ref="OIO5:OIP5"/>
    <mergeCell ref="OIQ5:OIR5"/>
    <mergeCell ref="OIS5:OIT5"/>
    <mergeCell ref="OIU5:OIV5"/>
    <mergeCell ref="OIW5:OIX5"/>
    <mergeCell ref="OIY5:OIZ5"/>
    <mergeCell ref="OIC5:OID5"/>
    <mergeCell ref="OIE5:OIF5"/>
    <mergeCell ref="OIG5:OIH5"/>
    <mergeCell ref="OII5:OIJ5"/>
    <mergeCell ref="OIK5:OIL5"/>
    <mergeCell ref="OIM5:OIN5"/>
    <mergeCell ref="ONE5:ONF5"/>
    <mergeCell ref="ONG5:ONH5"/>
    <mergeCell ref="ONI5:ONJ5"/>
    <mergeCell ref="ONK5:ONL5"/>
    <mergeCell ref="ONM5:ONN5"/>
    <mergeCell ref="ONO5:ONP5"/>
    <mergeCell ref="OMS5:OMT5"/>
    <mergeCell ref="OMU5:OMV5"/>
    <mergeCell ref="OMW5:OMX5"/>
    <mergeCell ref="OMY5:OMZ5"/>
    <mergeCell ref="ONA5:ONB5"/>
    <mergeCell ref="ONC5:OND5"/>
    <mergeCell ref="OMG5:OMH5"/>
    <mergeCell ref="OMI5:OMJ5"/>
    <mergeCell ref="OMK5:OML5"/>
    <mergeCell ref="OMM5:OMN5"/>
    <mergeCell ref="OMO5:OMP5"/>
    <mergeCell ref="OMQ5:OMR5"/>
    <mergeCell ref="OLU5:OLV5"/>
    <mergeCell ref="OLW5:OLX5"/>
    <mergeCell ref="OLY5:OLZ5"/>
    <mergeCell ref="OMA5:OMB5"/>
    <mergeCell ref="OMC5:OMD5"/>
    <mergeCell ref="OME5:OMF5"/>
    <mergeCell ref="OLI5:OLJ5"/>
    <mergeCell ref="OLK5:OLL5"/>
    <mergeCell ref="OLM5:OLN5"/>
    <mergeCell ref="OLO5:OLP5"/>
    <mergeCell ref="OLQ5:OLR5"/>
    <mergeCell ref="OLS5:OLT5"/>
    <mergeCell ref="OKW5:OKX5"/>
    <mergeCell ref="OKY5:OKZ5"/>
    <mergeCell ref="OLA5:OLB5"/>
    <mergeCell ref="OLC5:OLD5"/>
    <mergeCell ref="OLE5:OLF5"/>
    <mergeCell ref="OLG5:OLH5"/>
    <mergeCell ref="OPY5:OPZ5"/>
    <mergeCell ref="OQA5:OQB5"/>
    <mergeCell ref="OQC5:OQD5"/>
    <mergeCell ref="OQE5:OQF5"/>
    <mergeCell ref="OQG5:OQH5"/>
    <mergeCell ref="OQI5:OQJ5"/>
    <mergeCell ref="OPM5:OPN5"/>
    <mergeCell ref="OPO5:OPP5"/>
    <mergeCell ref="OPQ5:OPR5"/>
    <mergeCell ref="OPS5:OPT5"/>
    <mergeCell ref="OPU5:OPV5"/>
    <mergeCell ref="OPW5:OPX5"/>
    <mergeCell ref="OPA5:OPB5"/>
    <mergeCell ref="OPC5:OPD5"/>
    <mergeCell ref="OPE5:OPF5"/>
    <mergeCell ref="OPG5:OPH5"/>
    <mergeCell ref="OPI5:OPJ5"/>
    <mergeCell ref="OPK5:OPL5"/>
    <mergeCell ref="OOO5:OOP5"/>
    <mergeCell ref="OOQ5:OOR5"/>
    <mergeCell ref="OOS5:OOT5"/>
    <mergeCell ref="OOU5:OOV5"/>
    <mergeCell ref="OOW5:OOX5"/>
    <mergeCell ref="OOY5:OOZ5"/>
    <mergeCell ref="OOC5:OOD5"/>
    <mergeCell ref="OOE5:OOF5"/>
    <mergeCell ref="OOG5:OOH5"/>
    <mergeCell ref="OOI5:OOJ5"/>
    <mergeCell ref="OOK5:OOL5"/>
    <mergeCell ref="OOM5:OON5"/>
    <mergeCell ref="ONQ5:ONR5"/>
    <mergeCell ref="ONS5:ONT5"/>
    <mergeCell ref="ONU5:ONV5"/>
    <mergeCell ref="ONW5:ONX5"/>
    <mergeCell ref="ONY5:ONZ5"/>
    <mergeCell ref="OOA5:OOB5"/>
    <mergeCell ref="OSS5:OST5"/>
    <mergeCell ref="OSU5:OSV5"/>
    <mergeCell ref="OSW5:OSX5"/>
    <mergeCell ref="OSY5:OSZ5"/>
    <mergeCell ref="OTA5:OTB5"/>
    <mergeCell ref="OTC5:OTD5"/>
    <mergeCell ref="OSG5:OSH5"/>
    <mergeCell ref="OSI5:OSJ5"/>
    <mergeCell ref="OSK5:OSL5"/>
    <mergeCell ref="OSM5:OSN5"/>
    <mergeCell ref="OSO5:OSP5"/>
    <mergeCell ref="OSQ5:OSR5"/>
    <mergeCell ref="ORU5:ORV5"/>
    <mergeCell ref="ORW5:ORX5"/>
    <mergeCell ref="ORY5:ORZ5"/>
    <mergeCell ref="OSA5:OSB5"/>
    <mergeCell ref="OSC5:OSD5"/>
    <mergeCell ref="OSE5:OSF5"/>
    <mergeCell ref="ORI5:ORJ5"/>
    <mergeCell ref="ORK5:ORL5"/>
    <mergeCell ref="ORM5:ORN5"/>
    <mergeCell ref="ORO5:ORP5"/>
    <mergeCell ref="ORQ5:ORR5"/>
    <mergeCell ref="ORS5:ORT5"/>
    <mergeCell ref="OQW5:OQX5"/>
    <mergeCell ref="OQY5:OQZ5"/>
    <mergeCell ref="ORA5:ORB5"/>
    <mergeCell ref="ORC5:ORD5"/>
    <mergeCell ref="ORE5:ORF5"/>
    <mergeCell ref="ORG5:ORH5"/>
    <mergeCell ref="OQK5:OQL5"/>
    <mergeCell ref="OQM5:OQN5"/>
    <mergeCell ref="OQO5:OQP5"/>
    <mergeCell ref="OQQ5:OQR5"/>
    <mergeCell ref="OQS5:OQT5"/>
    <mergeCell ref="OQU5:OQV5"/>
    <mergeCell ref="OVM5:OVN5"/>
    <mergeCell ref="OVO5:OVP5"/>
    <mergeCell ref="OVQ5:OVR5"/>
    <mergeCell ref="OVS5:OVT5"/>
    <mergeCell ref="OVU5:OVV5"/>
    <mergeCell ref="OVW5:OVX5"/>
    <mergeCell ref="OVA5:OVB5"/>
    <mergeCell ref="OVC5:OVD5"/>
    <mergeCell ref="OVE5:OVF5"/>
    <mergeCell ref="OVG5:OVH5"/>
    <mergeCell ref="OVI5:OVJ5"/>
    <mergeCell ref="OVK5:OVL5"/>
    <mergeCell ref="OUO5:OUP5"/>
    <mergeCell ref="OUQ5:OUR5"/>
    <mergeCell ref="OUS5:OUT5"/>
    <mergeCell ref="OUU5:OUV5"/>
    <mergeCell ref="OUW5:OUX5"/>
    <mergeCell ref="OUY5:OUZ5"/>
    <mergeCell ref="OUC5:OUD5"/>
    <mergeCell ref="OUE5:OUF5"/>
    <mergeCell ref="OUG5:OUH5"/>
    <mergeCell ref="OUI5:OUJ5"/>
    <mergeCell ref="OUK5:OUL5"/>
    <mergeCell ref="OUM5:OUN5"/>
    <mergeCell ref="OTQ5:OTR5"/>
    <mergeCell ref="OTS5:OTT5"/>
    <mergeCell ref="OTU5:OTV5"/>
    <mergeCell ref="OTW5:OTX5"/>
    <mergeCell ref="OTY5:OTZ5"/>
    <mergeCell ref="OUA5:OUB5"/>
    <mergeCell ref="OTE5:OTF5"/>
    <mergeCell ref="OTG5:OTH5"/>
    <mergeCell ref="OTI5:OTJ5"/>
    <mergeCell ref="OTK5:OTL5"/>
    <mergeCell ref="OTM5:OTN5"/>
    <mergeCell ref="OTO5:OTP5"/>
    <mergeCell ref="OYG5:OYH5"/>
    <mergeCell ref="OYI5:OYJ5"/>
    <mergeCell ref="OYK5:OYL5"/>
    <mergeCell ref="OYM5:OYN5"/>
    <mergeCell ref="OYO5:OYP5"/>
    <mergeCell ref="OYQ5:OYR5"/>
    <mergeCell ref="OXU5:OXV5"/>
    <mergeCell ref="OXW5:OXX5"/>
    <mergeCell ref="OXY5:OXZ5"/>
    <mergeCell ref="OYA5:OYB5"/>
    <mergeCell ref="OYC5:OYD5"/>
    <mergeCell ref="OYE5:OYF5"/>
    <mergeCell ref="OXI5:OXJ5"/>
    <mergeCell ref="OXK5:OXL5"/>
    <mergeCell ref="OXM5:OXN5"/>
    <mergeCell ref="OXO5:OXP5"/>
    <mergeCell ref="OXQ5:OXR5"/>
    <mergeCell ref="OXS5:OXT5"/>
    <mergeCell ref="OWW5:OWX5"/>
    <mergeCell ref="OWY5:OWZ5"/>
    <mergeCell ref="OXA5:OXB5"/>
    <mergeCell ref="OXC5:OXD5"/>
    <mergeCell ref="OXE5:OXF5"/>
    <mergeCell ref="OXG5:OXH5"/>
    <mergeCell ref="OWK5:OWL5"/>
    <mergeCell ref="OWM5:OWN5"/>
    <mergeCell ref="OWO5:OWP5"/>
    <mergeCell ref="OWQ5:OWR5"/>
    <mergeCell ref="OWS5:OWT5"/>
    <mergeCell ref="OWU5:OWV5"/>
    <mergeCell ref="OVY5:OVZ5"/>
    <mergeCell ref="OWA5:OWB5"/>
    <mergeCell ref="OWC5:OWD5"/>
    <mergeCell ref="OWE5:OWF5"/>
    <mergeCell ref="OWG5:OWH5"/>
    <mergeCell ref="OWI5:OWJ5"/>
    <mergeCell ref="PBA5:PBB5"/>
    <mergeCell ref="PBC5:PBD5"/>
    <mergeCell ref="PBE5:PBF5"/>
    <mergeCell ref="PBG5:PBH5"/>
    <mergeCell ref="PBI5:PBJ5"/>
    <mergeCell ref="PBK5:PBL5"/>
    <mergeCell ref="PAO5:PAP5"/>
    <mergeCell ref="PAQ5:PAR5"/>
    <mergeCell ref="PAS5:PAT5"/>
    <mergeCell ref="PAU5:PAV5"/>
    <mergeCell ref="PAW5:PAX5"/>
    <mergeCell ref="PAY5:PAZ5"/>
    <mergeCell ref="PAC5:PAD5"/>
    <mergeCell ref="PAE5:PAF5"/>
    <mergeCell ref="PAG5:PAH5"/>
    <mergeCell ref="PAI5:PAJ5"/>
    <mergeCell ref="PAK5:PAL5"/>
    <mergeCell ref="PAM5:PAN5"/>
    <mergeCell ref="OZQ5:OZR5"/>
    <mergeCell ref="OZS5:OZT5"/>
    <mergeCell ref="OZU5:OZV5"/>
    <mergeCell ref="OZW5:OZX5"/>
    <mergeCell ref="OZY5:OZZ5"/>
    <mergeCell ref="PAA5:PAB5"/>
    <mergeCell ref="OZE5:OZF5"/>
    <mergeCell ref="OZG5:OZH5"/>
    <mergeCell ref="OZI5:OZJ5"/>
    <mergeCell ref="OZK5:OZL5"/>
    <mergeCell ref="OZM5:OZN5"/>
    <mergeCell ref="OZO5:OZP5"/>
    <mergeCell ref="OYS5:OYT5"/>
    <mergeCell ref="OYU5:OYV5"/>
    <mergeCell ref="OYW5:OYX5"/>
    <mergeCell ref="OYY5:OYZ5"/>
    <mergeCell ref="OZA5:OZB5"/>
    <mergeCell ref="OZC5:OZD5"/>
    <mergeCell ref="PDU5:PDV5"/>
    <mergeCell ref="PDW5:PDX5"/>
    <mergeCell ref="PDY5:PDZ5"/>
    <mergeCell ref="PEA5:PEB5"/>
    <mergeCell ref="PEC5:PED5"/>
    <mergeCell ref="PEE5:PEF5"/>
    <mergeCell ref="PDI5:PDJ5"/>
    <mergeCell ref="PDK5:PDL5"/>
    <mergeCell ref="PDM5:PDN5"/>
    <mergeCell ref="PDO5:PDP5"/>
    <mergeCell ref="PDQ5:PDR5"/>
    <mergeCell ref="PDS5:PDT5"/>
    <mergeCell ref="PCW5:PCX5"/>
    <mergeCell ref="PCY5:PCZ5"/>
    <mergeCell ref="PDA5:PDB5"/>
    <mergeCell ref="PDC5:PDD5"/>
    <mergeCell ref="PDE5:PDF5"/>
    <mergeCell ref="PDG5:PDH5"/>
    <mergeCell ref="PCK5:PCL5"/>
    <mergeCell ref="PCM5:PCN5"/>
    <mergeCell ref="PCO5:PCP5"/>
    <mergeCell ref="PCQ5:PCR5"/>
    <mergeCell ref="PCS5:PCT5"/>
    <mergeCell ref="PCU5:PCV5"/>
    <mergeCell ref="PBY5:PBZ5"/>
    <mergeCell ref="PCA5:PCB5"/>
    <mergeCell ref="PCC5:PCD5"/>
    <mergeCell ref="PCE5:PCF5"/>
    <mergeCell ref="PCG5:PCH5"/>
    <mergeCell ref="PCI5:PCJ5"/>
    <mergeCell ref="PBM5:PBN5"/>
    <mergeCell ref="PBO5:PBP5"/>
    <mergeCell ref="PBQ5:PBR5"/>
    <mergeCell ref="PBS5:PBT5"/>
    <mergeCell ref="PBU5:PBV5"/>
    <mergeCell ref="PBW5:PBX5"/>
    <mergeCell ref="PGO5:PGP5"/>
    <mergeCell ref="PGQ5:PGR5"/>
    <mergeCell ref="PGS5:PGT5"/>
    <mergeCell ref="PGU5:PGV5"/>
    <mergeCell ref="PGW5:PGX5"/>
    <mergeCell ref="PGY5:PGZ5"/>
    <mergeCell ref="PGC5:PGD5"/>
    <mergeCell ref="PGE5:PGF5"/>
    <mergeCell ref="PGG5:PGH5"/>
    <mergeCell ref="PGI5:PGJ5"/>
    <mergeCell ref="PGK5:PGL5"/>
    <mergeCell ref="PGM5:PGN5"/>
    <mergeCell ref="PFQ5:PFR5"/>
    <mergeCell ref="PFS5:PFT5"/>
    <mergeCell ref="PFU5:PFV5"/>
    <mergeCell ref="PFW5:PFX5"/>
    <mergeCell ref="PFY5:PFZ5"/>
    <mergeCell ref="PGA5:PGB5"/>
    <mergeCell ref="PFE5:PFF5"/>
    <mergeCell ref="PFG5:PFH5"/>
    <mergeCell ref="PFI5:PFJ5"/>
    <mergeCell ref="PFK5:PFL5"/>
    <mergeCell ref="PFM5:PFN5"/>
    <mergeCell ref="PFO5:PFP5"/>
    <mergeCell ref="PES5:PET5"/>
    <mergeCell ref="PEU5:PEV5"/>
    <mergeCell ref="PEW5:PEX5"/>
    <mergeCell ref="PEY5:PEZ5"/>
    <mergeCell ref="PFA5:PFB5"/>
    <mergeCell ref="PFC5:PFD5"/>
    <mergeCell ref="PEG5:PEH5"/>
    <mergeCell ref="PEI5:PEJ5"/>
    <mergeCell ref="PEK5:PEL5"/>
    <mergeCell ref="PEM5:PEN5"/>
    <mergeCell ref="PEO5:PEP5"/>
    <mergeCell ref="PEQ5:PER5"/>
    <mergeCell ref="PJI5:PJJ5"/>
    <mergeCell ref="PJK5:PJL5"/>
    <mergeCell ref="PJM5:PJN5"/>
    <mergeCell ref="PJO5:PJP5"/>
    <mergeCell ref="PJQ5:PJR5"/>
    <mergeCell ref="PJS5:PJT5"/>
    <mergeCell ref="PIW5:PIX5"/>
    <mergeCell ref="PIY5:PIZ5"/>
    <mergeCell ref="PJA5:PJB5"/>
    <mergeCell ref="PJC5:PJD5"/>
    <mergeCell ref="PJE5:PJF5"/>
    <mergeCell ref="PJG5:PJH5"/>
    <mergeCell ref="PIK5:PIL5"/>
    <mergeCell ref="PIM5:PIN5"/>
    <mergeCell ref="PIO5:PIP5"/>
    <mergeCell ref="PIQ5:PIR5"/>
    <mergeCell ref="PIS5:PIT5"/>
    <mergeCell ref="PIU5:PIV5"/>
    <mergeCell ref="PHY5:PHZ5"/>
    <mergeCell ref="PIA5:PIB5"/>
    <mergeCell ref="PIC5:PID5"/>
    <mergeCell ref="PIE5:PIF5"/>
    <mergeCell ref="PIG5:PIH5"/>
    <mergeCell ref="PII5:PIJ5"/>
    <mergeCell ref="PHM5:PHN5"/>
    <mergeCell ref="PHO5:PHP5"/>
    <mergeCell ref="PHQ5:PHR5"/>
    <mergeCell ref="PHS5:PHT5"/>
    <mergeCell ref="PHU5:PHV5"/>
    <mergeCell ref="PHW5:PHX5"/>
    <mergeCell ref="PHA5:PHB5"/>
    <mergeCell ref="PHC5:PHD5"/>
    <mergeCell ref="PHE5:PHF5"/>
    <mergeCell ref="PHG5:PHH5"/>
    <mergeCell ref="PHI5:PHJ5"/>
    <mergeCell ref="PHK5:PHL5"/>
    <mergeCell ref="PMC5:PMD5"/>
    <mergeCell ref="PME5:PMF5"/>
    <mergeCell ref="PMG5:PMH5"/>
    <mergeCell ref="PMI5:PMJ5"/>
    <mergeCell ref="PMK5:PML5"/>
    <mergeCell ref="PMM5:PMN5"/>
    <mergeCell ref="PLQ5:PLR5"/>
    <mergeCell ref="PLS5:PLT5"/>
    <mergeCell ref="PLU5:PLV5"/>
    <mergeCell ref="PLW5:PLX5"/>
    <mergeCell ref="PLY5:PLZ5"/>
    <mergeCell ref="PMA5:PMB5"/>
    <mergeCell ref="PLE5:PLF5"/>
    <mergeCell ref="PLG5:PLH5"/>
    <mergeCell ref="PLI5:PLJ5"/>
    <mergeCell ref="PLK5:PLL5"/>
    <mergeCell ref="PLM5:PLN5"/>
    <mergeCell ref="PLO5:PLP5"/>
    <mergeCell ref="PKS5:PKT5"/>
    <mergeCell ref="PKU5:PKV5"/>
    <mergeCell ref="PKW5:PKX5"/>
    <mergeCell ref="PKY5:PKZ5"/>
    <mergeCell ref="PLA5:PLB5"/>
    <mergeCell ref="PLC5:PLD5"/>
    <mergeCell ref="PKG5:PKH5"/>
    <mergeCell ref="PKI5:PKJ5"/>
    <mergeCell ref="PKK5:PKL5"/>
    <mergeCell ref="PKM5:PKN5"/>
    <mergeCell ref="PKO5:PKP5"/>
    <mergeCell ref="PKQ5:PKR5"/>
    <mergeCell ref="PJU5:PJV5"/>
    <mergeCell ref="PJW5:PJX5"/>
    <mergeCell ref="PJY5:PJZ5"/>
    <mergeCell ref="PKA5:PKB5"/>
    <mergeCell ref="PKC5:PKD5"/>
    <mergeCell ref="PKE5:PKF5"/>
    <mergeCell ref="POW5:POX5"/>
    <mergeCell ref="POY5:POZ5"/>
    <mergeCell ref="PPA5:PPB5"/>
    <mergeCell ref="PPC5:PPD5"/>
    <mergeCell ref="PPE5:PPF5"/>
    <mergeCell ref="PPG5:PPH5"/>
    <mergeCell ref="POK5:POL5"/>
    <mergeCell ref="POM5:PON5"/>
    <mergeCell ref="POO5:POP5"/>
    <mergeCell ref="POQ5:POR5"/>
    <mergeCell ref="POS5:POT5"/>
    <mergeCell ref="POU5:POV5"/>
    <mergeCell ref="PNY5:PNZ5"/>
    <mergeCell ref="POA5:POB5"/>
    <mergeCell ref="POC5:POD5"/>
    <mergeCell ref="POE5:POF5"/>
    <mergeCell ref="POG5:POH5"/>
    <mergeCell ref="POI5:POJ5"/>
    <mergeCell ref="PNM5:PNN5"/>
    <mergeCell ref="PNO5:PNP5"/>
    <mergeCell ref="PNQ5:PNR5"/>
    <mergeCell ref="PNS5:PNT5"/>
    <mergeCell ref="PNU5:PNV5"/>
    <mergeCell ref="PNW5:PNX5"/>
    <mergeCell ref="PNA5:PNB5"/>
    <mergeCell ref="PNC5:PND5"/>
    <mergeCell ref="PNE5:PNF5"/>
    <mergeCell ref="PNG5:PNH5"/>
    <mergeCell ref="PNI5:PNJ5"/>
    <mergeCell ref="PNK5:PNL5"/>
    <mergeCell ref="PMO5:PMP5"/>
    <mergeCell ref="PMQ5:PMR5"/>
    <mergeCell ref="PMS5:PMT5"/>
    <mergeCell ref="PMU5:PMV5"/>
    <mergeCell ref="PMW5:PMX5"/>
    <mergeCell ref="PMY5:PMZ5"/>
    <mergeCell ref="PRQ5:PRR5"/>
    <mergeCell ref="PRS5:PRT5"/>
    <mergeCell ref="PRU5:PRV5"/>
    <mergeCell ref="PRW5:PRX5"/>
    <mergeCell ref="PRY5:PRZ5"/>
    <mergeCell ref="PSA5:PSB5"/>
    <mergeCell ref="PRE5:PRF5"/>
    <mergeCell ref="PRG5:PRH5"/>
    <mergeCell ref="PRI5:PRJ5"/>
    <mergeCell ref="PRK5:PRL5"/>
    <mergeCell ref="PRM5:PRN5"/>
    <mergeCell ref="PRO5:PRP5"/>
    <mergeCell ref="PQS5:PQT5"/>
    <mergeCell ref="PQU5:PQV5"/>
    <mergeCell ref="PQW5:PQX5"/>
    <mergeCell ref="PQY5:PQZ5"/>
    <mergeCell ref="PRA5:PRB5"/>
    <mergeCell ref="PRC5:PRD5"/>
    <mergeCell ref="PQG5:PQH5"/>
    <mergeCell ref="PQI5:PQJ5"/>
    <mergeCell ref="PQK5:PQL5"/>
    <mergeCell ref="PQM5:PQN5"/>
    <mergeCell ref="PQO5:PQP5"/>
    <mergeCell ref="PQQ5:PQR5"/>
    <mergeCell ref="PPU5:PPV5"/>
    <mergeCell ref="PPW5:PPX5"/>
    <mergeCell ref="PPY5:PPZ5"/>
    <mergeCell ref="PQA5:PQB5"/>
    <mergeCell ref="PQC5:PQD5"/>
    <mergeCell ref="PQE5:PQF5"/>
    <mergeCell ref="PPI5:PPJ5"/>
    <mergeCell ref="PPK5:PPL5"/>
    <mergeCell ref="PPM5:PPN5"/>
    <mergeCell ref="PPO5:PPP5"/>
    <mergeCell ref="PPQ5:PPR5"/>
    <mergeCell ref="PPS5:PPT5"/>
    <mergeCell ref="PUK5:PUL5"/>
    <mergeCell ref="PUM5:PUN5"/>
    <mergeCell ref="PUO5:PUP5"/>
    <mergeCell ref="PUQ5:PUR5"/>
    <mergeCell ref="PUS5:PUT5"/>
    <mergeCell ref="PUU5:PUV5"/>
    <mergeCell ref="PTY5:PTZ5"/>
    <mergeCell ref="PUA5:PUB5"/>
    <mergeCell ref="PUC5:PUD5"/>
    <mergeCell ref="PUE5:PUF5"/>
    <mergeCell ref="PUG5:PUH5"/>
    <mergeCell ref="PUI5:PUJ5"/>
    <mergeCell ref="PTM5:PTN5"/>
    <mergeCell ref="PTO5:PTP5"/>
    <mergeCell ref="PTQ5:PTR5"/>
    <mergeCell ref="PTS5:PTT5"/>
    <mergeCell ref="PTU5:PTV5"/>
    <mergeCell ref="PTW5:PTX5"/>
    <mergeCell ref="PTA5:PTB5"/>
    <mergeCell ref="PTC5:PTD5"/>
    <mergeCell ref="PTE5:PTF5"/>
    <mergeCell ref="PTG5:PTH5"/>
    <mergeCell ref="PTI5:PTJ5"/>
    <mergeCell ref="PTK5:PTL5"/>
    <mergeCell ref="PSO5:PSP5"/>
    <mergeCell ref="PSQ5:PSR5"/>
    <mergeCell ref="PSS5:PST5"/>
    <mergeCell ref="PSU5:PSV5"/>
    <mergeCell ref="PSW5:PSX5"/>
    <mergeCell ref="PSY5:PSZ5"/>
    <mergeCell ref="PSC5:PSD5"/>
    <mergeCell ref="PSE5:PSF5"/>
    <mergeCell ref="PSG5:PSH5"/>
    <mergeCell ref="PSI5:PSJ5"/>
    <mergeCell ref="PSK5:PSL5"/>
    <mergeCell ref="PSM5:PSN5"/>
    <mergeCell ref="PXE5:PXF5"/>
    <mergeCell ref="PXG5:PXH5"/>
    <mergeCell ref="PXI5:PXJ5"/>
    <mergeCell ref="PXK5:PXL5"/>
    <mergeCell ref="PXM5:PXN5"/>
    <mergeCell ref="PXO5:PXP5"/>
    <mergeCell ref="PWS5:PWT5"/>
    <mergeCell ref="PWU5:PWV5"/>
    <mergeCell ref="PWW5:PWX5"/>
    <mergeCell ref="PWY5:PWZ5"/>
    <mergeCell ref="PXA5:PXB5"/>
    <mergeCell ref="PXC5:PXD5"/>
    <mergeCell ref="PWG5:PWH5"/>
    <mergeCell ref="PWI5:PWJ5"/>
    <mergeCell ref="PWK5:PWL5"/>
    <mergeCell ref="PWM5:PWN5"/>
    <mergeCell ref="PWO5:PWP5"/>
    <mergeCell ref="PWQ5:PWR5"/>
    <mergeCell ref="PVU5:PVV5"/>
    <mergeCell ref="PVW5:PVX5"/>
    <mergeCell ref="PVY5:PVZ5"/>
    <mergeCell ref="PWA5:PWB5"/>
    <mergeCell ref="PWC5:PWD5"/>
    <mergeCell ref="PWE5:PWF5"/>
    <mergeCell ref="PVI5:PVJ5"/>
    <mergeCell ref="PVK5:PVL5"/>
    <mergeCell ref="PVM5:PVN5"/>
    <mergeCell ref="PVO5:PVP5"/>
    <mergeCell ref="PVQ5:PVR5"/>
    <mergeCell ref="PVS5:PVT5"/>
    <mergeCell ref="PUW5:PUX5"/>
    <mergeCell ref="PUY5:PUZ5"/>
    <mergeCell ref="PVA5:PVB5"/>
    <mergeCell ref="PVC5:PVD5"/>
    <mergeCell ref="PVE5:PVF5"/>
    <mergeCell ref="PVG5:PVH5"/>
    <mergeCell ref="PZY5:PZZ5"/>
    <mergeCell ref="QAA5:QAB5"/>
    <mergeCell ref="QAC5:QAD5"/>
    <mergeCell ref="QAE5:QAF5"/>
    <mergeCell ref="QAG5:QAH5"/>
    <mergeCell ref="QAI5:QAJ5"/>
    <mergeCell ref="PZM5:PZN5"/>
    <mergeCell ref="PZO5:PZP5"/>
    <mergeCell ref="PZQ5:PZR5"/>
    <mergeCell ref="PZS5:PZT5"/>
    <mergeCell ref="PZU5:PZV5"/>
    <mergeCell ref="PZW5:PZX5"/>
    <mergeCell ref="PZA5:PZB5"/>
    <mergeCell ref="PZC5:PZD5"/>
    <mergeCell ref="PZE5:PZF5"/>
    <mergeCell ref="PZG5:PZH5"/>
    <mergeCell ref="PZI5:PZJ5"/>
    <mergeCell ref="PZK5:PZL5"/>
    <mergeCell ref="PYO5:PYP5"/>
    <mergeCell ref="PYQ5:PYR5"/>
    <mergeCell ref="PYS5:PYT5"/>
    <mergeCell ref="PYU5:PYV5"/>
    <mergeCell ref="PYW5:PYX5"/>
    <mergeCell ref="PYY5:PYZ5"/>
    <mergeCell ref="PYC5:PYD5"/>
    <mergeCell ref="PYE5:PYF5"/>
    <mergeCell ref="PYG5:PYH5"/>
    <mergeCell ref="PYI5:PYJ5"/>
    <mergeCell ref="PYK5:PYL5"/>
    <mergeCell ref="PYM5:PYN5"/>
    <mergeCell ref="PXQ5:PXR5"/>
    <mergeCell ref="PXS5:PXT5"/>
    <mergeCell ref="PXU5:PXV5"/>
    <mergeCell ref="PXW5:PXX5"/>
    <mergeCell ref="PXY5:PXZ5"/>
    <mergeCell ref="PYA5:PYB5"/>
    <mergeCell ref="QCS5:QCT5"/>
    <mergeCell ref="QCU5:QCV5"/>
    <mergeCell ref="QCW5:QCX5"/>
    <mergeCell ref="QCY5:QCZ5"/>
    <mergeCell ref="QDA5:QDB5"/>
    <mergeCell ref="QDC5:QDD5"/>
    <mergeCell ref="QCG5:QCH5"/>
    <mergeCell ref="QCI5:QCJ5"/>
    <mergeCell ref="QCK5:QCL5"/>
    <mergeCell ref="QCM5:QCN5"/>
    <mergeCell ref="QCO5:QCP5"/>
    <mergeCell ref="QCQ5:QCR5"/>
    <mergeCell ref="QBU5:QBV5"/>
    <mergeCell ref="QBW5:QBX5"/>
    <mergeCell ref="QBY5:QBZ5"/>
    <mergeCell ref="QCA5:QCB5"/>
    <mergeCell ref="QCC5:QCD5"/>
    <mergeCell ref="QCE5:QCF5"/>
    <mergeCell ref="QBI5:QBJ5"/>
    <mergeCell ref="QBK5:QBL5"/>
    <mergeCell ref="QBM5:QBN5"/>
    <mergeCell ref="QBO5:QBP5"/>
    <mergeCell ref="QBQ5:QBR5"/>
    <mergeCell ref="QBS5:QBT5"/>
    <mergeCell ref="QAW5:QAX5"/>
    <mergeCell ref="QAY5:QAZ5"/>
    <mergeCell ref="QBA5:QBB5"/>
    <mergeCell ref="QBC5:QBD5"/>
    <mergeCell ref="QBE5:QBF5"/>
    <mergeCell ref="QBG5:QBH5"/>
    <mergeCell ref="QAK5:QAL5"/>
    <mergeCell ref="QAM5:QAN5"/>
    <mergeCell ref="QAO5:QAP5"/>
    <mergeCell ref="QAQ5:QAR5"/>
    <mergeCell ref="QAS5:QAT5"/>
    <mergeCell ref="QAU5:QAV5"/>
    <mergeCell ref="QFM5:QFN5"/>
    <mergeCell ref="QFO5:QFP5"/>
    <mergeCell ref="QFQ5:QFR5"/>
    <mergeCell ref="QFS5:QFT5"/>
    <mergeCell ref="QFU5:QFV5"/>
    <mergeCell ref="QFW5:QFX5"/>
    <mergeCell ref="QFA5:QFB5"/>
    <mergeCell ref="QFC5:QFD5"/>
    <mergeCell ref="QFE5:QFF5"/>
    <mergeCell ref="QFG5:QFH5"/>
    <mergeCell ref="QFI5:QFJ5"/>
    <mergeCell ref="QFK5:QFL5"/>
    <mergeCell ref="QEO5:QEP5"/>
    <mergeCell ref="QEQ5:QER5"/>
    <mergeCell ref="QES5:QET5"/>
    <mergeCell ref="QEU5:QEV5"/>
    <mergeCell ref="QEW5:QEX5"/>
    <mergeCell ref="QEY5:QEZ5"/>
    <mergeCell ref="QEC5:QED5"/>
    <mergeCell ref="QEE5:QEF5"/>
    <mergeCell ref="QEG5:QEH5"/>
    <mergeCell ref="QEI5:QEJ5"/>
    <mergeCell ref="QEK5:QEL5"/>
    <mergeCell ref="QEM5:QEN5"/>
    <mergeCell ref="QDQ5:QDR5"/>
    <mergeCell ref="QDS5:QDT5"/>
    <mergeCell ref="QDU5:QDV5"/>
    <mergeCell ref="QDW5:QDX5"/>
    <mergeCell ref="QDY5:QDZ5"/>
    <mergeCell ref="QEA5:QEB5"/>
    <mergeCell ref="QDE5:QDF5"/>
    <mergeCell ref="QDG5:QDH5"/>
    <mergeCell ref="QDI5:QDJ5"/>
    <mergeCell ref="QDK5:QDL5"/>
    <mergeCell ref="QDM5:QDN5"/>
    <mergeCell ref="QDO5:QDP5"/>
    <mergeCell ref="QIG5:QIH5"/>
    <mergeCell ref="QII5:QIJ5"/>
    <mergeCell ref="QIK5:QIL5"/>
    <mergeCell ref="QIM5:QIN5"/>
    <mergeCell ref="QIO5:QIP5"/>
    <mergeCell ref="QIQ5:QIR5"/>
    <mergeCell ref="QHU5:QHV5"/>
    <mergeCell ref="QHW5:QHX5"/>
    <mergeCell ref="QHY5:QHZ5"/>
    <mergeCell ref="QIA5:QIB5"/>
    <mergeCell ref="QIC5:QID5"/>
    <mergeCell ref="QIE5:QIF5"/>
    <mergeCell ref="QHI5:QHJ5"/>
    <mergeCell ref="QHK5:QHL5"/>
    <mergeCell ref="QHM5:QHN5"/>
    <mergeCell ref="QHO5:QHP5"/>
    <mergeCell ref="QHQ5:QHR5"/>
    <mergeCell ref="QHS5:QHT5"/>
    <mergeCell ref="QGW5:QGX5"/>
    <mergeCell ref="QGY5:QGZ5"/>
    <mergeCell ref="QHA5:QHB5"/>
    <mergeCell ref="QHC5:QHD5"/>
    <mergeCell ref="QHE5:QHF5"/>
    <mergeCell ref="QHG5:QHH5"/>
    <mergeCell ref="QGK5:QGL5"/>
    <mergeCell ref="QGM5:QGN5"/>
    <mergeCell ref="QGO5:QGP5"/>
    <mergeCell ref="QGQ5:QGR5"/>
    <mergeCell ref="QGS5:QGT5"/>
    <mergeCell ref="QGU5:QGV5"/>
    <mergeCell ref="QFY5:QFZ5"/>
    <mergeCell ref="QGA5:QGB5"/>
    <mergeCell ref="QGC5:QGD5"/>
    <mergeCell ref="QGE5:QGF5"/>
    <mergeCell ref="QGG5:QGH5"/>
    <mergeCell ref="QGI5:QGJ5"/>
    <mergeCell ref="QLA5:QLB5"/>
    <mergeCell ref="QLC5:QLD5"/>
    <mergeCell ref="QLE5:QLF5"/>
    <mergeCell ref="QLG5:QLH5"/>
    <mergeCell ref="QLI5:QLJ5"/>
    <mergeCell ref="QLK5:QLL5"/>
    <mergeCell ref="QKO5:QKP5"/>
    <mergeCell ref="QKQ5:QKR5"/>
    <mergeCell ref="QKS5:QKT5"/>
    <mergeCell ref="QKU5:QKV5"/>
    <mergeCell ref="QKW5:QKX5"/>
    <mergeCell ref="QKY5:QKZ5"/>
    <mergeCell ref="QKC5:QKD5"/>
    <mergeCell ref="QKE5:QKF5"/>
    <mergeCell ref="QKG5:QKH5"/>
    <mergeCell ref="QKI5:QKJ5"/>
    <mergeCell ref="QKK5:QKL5"/>
    <mergeCell ref="QKM5:QKN5"/>
    <mergeCell ref="QJQ5:QJR5"/>
    <mergeCell ref="QJS5:QJT5"/>
    <mergeCell ref="QJU5:QJV5"/>
    <mergeCell ref="QJW5:QJX5"/>
    <mergeCell ref="QJY5:QJZ5"/>
    <mergeCell ref="QKA5:QKB5"/>
    <mergeCell ref="QJE5:QJF5"/>
    <mergeCell ref="QJG5:QJH5"/>
    <mergeCell ref="QJI5:QJJ5"/>
    <mergeCell ref="QJK5:QJL5"/>
    <mergeCell ref="QJM5:QJN5"/>
    <mergeCell ref="QJO5:QJP5"/>
    <mergeCell ref="QIS5:QIT5"/>
    <mergeCell ref="QIU5:QIV5"/>
    <mergeCell ref="QIW5:QIX5"/>
    <mergeCell ref="QIY5:QIZ5"/>
    <mergeCell ref="QJA5:QJB5"/>
    <mergeCell ref="QJC5:QJD5"/>
    <mergeCell ref="QNU5:QNV5"/>
    <mergeCell ref="QNW5:QNX5"/>
    <mergeCell ref="QNY5:QNZ5"/>
    <mergeCell ref="QOA5:QOB5"/>
    <mergeCell ref="QOC5:QOD5"/>
    <mergeCell ref="QOE5:QOF5"/>
    <mergeCell ref="QNI5:QNJ5"/>
    <mergeCell ref="QNK5:QNL5"/>
    <mergeCell ref="QNM5:QNN5"/>
    <mergeCell ref="QNO5:QNP5"/>
    <mergeCell ref="QNQ5:QNR5"/>
    <mergeCell ref="QNS5:QNT5"/>
    <mergeCell ref="QMW5:QMX5"/>
    <mergeCell ref="QMY5:QMZ5"/>
    <mergeCell ref="QNA5:QNB5"/>
    <mergeCell ref="QNC5:QND5"/>
    <mergeCell ref="QNE5:QNF5"/>
    <mergeCell ref="QNG5:QNH5"/>
    <mergeCell ref="QMK5:QML5"/>
    <mergeCell ref="QMM5:QMN5"/>
    <mergeCell ref="QMO5:QMP5"/>
    <mergeCell ref="QMQ5:QMR5"/>
    <mergeCell ref="QMS5:QMT5"/>
    <mergeCell ref="QMU5:QMV5"/>
    <mergeCell ref="QLY5:QLZ5"/>
    <mergeCell ref="QMA5:QMB5"/>
    <mergeCell ref="QMC5:QMD5"/>
    <mergeCell ref="QME5:QMF5"/>
    <mergeCell ref="QMG5:QMH5"/>
    <mergeCell ref="QMI5:QMJ5"/>
    <mergeCell ref="QLM5:QLN5"/>
    <mergeCell ref="QLO5:QLP5"/>
    <mergeCell ref="QLQ5:QLR5"/>
    <mergeCell ref="QLS5:QLT5"/>
    <mergeCell ref="QLU5:QLV5"/>
    <mergeCell ref="QLW5:QLX5"/>
    <mergeCell ref="QQO5:QQP5"/>
    <mergeCell ref="QQQ5:QQR5"/>
    <mergeCell ref="QQS5:QQT5"/>
    <mergeCell ref="QQU5:QQV5"/>
    <mergeCell ref="QQW5:QQX5"/>
    <mergeCell ref="QQY5:QQZ5"/>
    <mergeCell ref="QQC5:QQD5"/>
    <mergeCell ref="QQE5:QQF5"/>
    <mergeCell ref="QQG5:QQH5"/>
    <mergeCell ref="QQI5:QQJ5"/>
    <mergeCell ref="QQK5:QQL5"/>
    <mergeCell ref="QQM5:QQN5"/>
    <mergeCell ref="QPQ5:QPR5"/>
    <mergeCell ref="QPS5:QPT5"/>
    <mergeCell ref="QPU5:QPV5"/>
    <mergeCell ref="QPW5:QPX5"/>
    <mergeCell ref="QPY5:QPZ5"/>
    <mergeCell ref="QQA5:QQB5"/>
    <mergeCell ref="QPE5:QPF5"/>
    <mergeCell ref="QPG5:QPH5"/>
    <mergeCell ref="QPI5:QPJ5"/>
    <mergeCell ref="QPK5:QPL5"/>
    <mergeCell ref="QPM5:QPN5"/>
    <mergeCell ref="QPO5:QPP5"/>
    <mergeCell ref="QOS5:QOT5"/>
    <mergeCell ref="QOU5:QOV5"/>
    <mergeCell ref="QOW5:QOX5"/>
    <mergeCell ref="QOY5:QOZ5"/>
    <mergeCell ref="QPA5:QPB5"/>
    <mergeCell ref="QPC5:QPD5"/>
    <mergeCell ref="QOG5:QOH5"/>
    <mergeCell ref="QOI5:QOJ5"/>
    <mergeCell ref="QOK5:QOL5"/>
    <mergeCell ref="QOM5:QON5"/>
    <mergeCell ref="QOO5:QOP5"/>
    <mergeCell ref="QOQ5:QOR5"/>
    <mergeCell ref="QTI5:QTJ5"/>
    <mergeCell ref="QTK5:QTL5"/>
    <mergeCell ref="QTM5:QTN5"/>
    <mergeCell ref="QTO5:QTP5"/>
    <mergeCell ref="QTQ5:QTR5"/>
    <mergeCell ref="QTS5:QTT5"/>
    <mergeCell ref="QSW5:QSX5"/>
    <mergeCell ref="QSY5:QSZ5"/>
    <mergeCell ref="QTA5:QTB5"/>
    <mergeCell ref="QTC5:QTD5"/>
    <mergeCell ref="QTE5:QTF5"/>
    <mergeCell ref="QTG5:QTH5"/>
    <mergeCell ref="QSK5:QSL5"/>
    <mergeCell ref="QSM5:QSN5"/>
    <mergeCell ref="QSO5:QSP5"/>
    <mergeCell ref="QSQ5:QSR5"/>
    <mergeCell ref="QSS5:QST5"/>
    <mergeCell ref="QSU5:QSV5"/>
    <mergeCell ref="QRY5:QRZ5"/>
    <mergeCell ref="QSA5:QSB5"/>
    <mergeCell ref="QSC5:QSD5"/>
    <mergeCell ref="QSE5:QSF5"/>
    <mergeCell ref="QSG5:QSH5"/>
    <mergeCell ref="QSI5:QSJ5"/>
    <mergeCell ref="QRM5:QRN5"/>
    <mergeCell ref="QRO5:QRP5"/>
    <mergeCell ref="QRQ5:QRR5"/>
    <mergeCell ref="QRS5:QRT5"/>
    <mergeCell ref="QRU5:QRV5"/>
    <mergeCell ref="QRW5:QRX5"/>
    <mergeCell ref="QRA5:QRB5"/>
    <mergeCell ref="QRC5:QRD5"/>
    <mergeCell ref="QRE5:QRF5"/>
    <mergeCell ref="QRG5:QRH5"/>
    <mergeCell ref="QRI5:QRJ5"/>
    <mergeCell ref="QRK5:QRL5"/>
    <mergeCell ref="QWC5:QWD5"/>
    <mergeCell ref="QWE5:QWF5"/>
    <mergeCell ref="QWG5:QWH5"/>
    <mergeCell ref="QWI5:QWJ5"/>
    <mergeCell ref="QWK5:QWL5"/>
    <mergeCell ref="QWM5:QWN5"/>
    <mergeCell ref="QVQ5:QVR5"/>
    <mergeCell ref="QVS5:QVT5"/>
    <mergeCell ref="QVU5:QVV5"/>
    <mergeCell ref="QVW5:QVX5"/>
    <mergeCell ref="QVY5:QVZ5"/>
    <mergeCell ref="QWA5:QWB5"/>
    <mergeCell ref="QVE5:QVF5"/>
    <mergeCell ref="QVG5:QVH5"/>
    <mergeCell ref="QVI5:QVJ5"/>
    <mergeCell ref="QVK5:QVL5"/>
    <mergeCell ref="QVM5:QVN5"/>
    <mergeCell ref="QVO5:QVP5"/>
    <mergeCell ref="QUS5:QUT5"/>
    <mergeCell ref="QUU5:QUV5"/>
    <mergeCell ref="QUW5:QUX5"/>
    <mergeCell ref="QUY5:QUZ5"/>
    <mergeCell ref="QVA5:QVB5"/>
    <mergeCell ref="QVC5:QVD5"/>
    <mergeCell ref="QUG5:QUH5"/>
    <mergeCell ref="QUI5:QUJ5"/>
    <mergeCell ref="QUK5:QUL5"/>
    <mergeCell ref="QUM5:QUN5"/>
    <mergeCell ref="QUO5:QUP5"/>
    <mergeCell ref="QUQ5:QUR5"/>
    <mergeCell ref="QTU5:QTV5"/>
    <mergeCell ref="QTW5:QTX5"/>
    <mergeCell ref="QTY5:QTZ5"/>
    <mergeCell ref="QUA5:QUB5"/>
    <mergeCell ref="QUC5:QUD5"/>
    <mergeCell ref="QUE5:QUF5"/>
    <mergeCell ref="QYW5:QYX5"/>
    <mergeCell ref="QYY5:QYZ5"/>
    <mergeCell ref="QZA5:QZB5"/>
    <mergeCell ref="QZC5:QZD5"/>
    <mergeCell ref="QZE5:QZF5"/>
    <mergeCell ref="QZG5:QZH5"/>
    <mergeCell ref="QYK5:QYL5"/>
    <mergeCell ref="QYM5:QYN5"/>
    <mergeCell ref="QYO5:QYP5"/>
    <mergeCell ref="QYQ5:QYR5"/>
    <mergeCell ref="QYS5:QYT5"/>
    <mergeCell ref="QYU5:QYV5"/>
    <mergeCell ref="QXY5:QXZ5"/>
    <mergeCell ref="QYA5:QYB5"/>
    <mergeCell ref="QYC5:QYD5"/>
    <mergeCell ref="QYE5:QYF5"/>
    <mergeCell ref="QYG5:QYH5"/>
    <mergeCell ref="QYI5:QYJ5"/>
    <mergeCell ref="QXM5:QXN5"/>
    <mergeCell ref="QXO5:QXP5"/>
    <mergeCell ref="QXQ5:QXR5"/>
    <mergeCell ref="QXS5:QXT5"/>
    <mergeCell ref="QXU5:QXV5"/>
    <mergeCell ref="QXW5:QXX5"/>
    <mergeCell ref="QXA5:QXB5"/>
    <mergeCell ref="QXC5:QXD5"/>
    <mergeCell ref="QXE5:QXF5"/>
    <mergeCell ref="QXG5:QXH5"/>
    <mergeCell ref="QXI5:QXJ5"/>
    <mergeCell ref="QXK5:QXL5"/>
    <mergeCell ref="QWO5:QWP5"/>
    <mergeCell ref="QWQ5:QWR5"/>
    <mergeCell ref="QWS5:QWT5"/>
    <mergeCell ref="QWU5:QWV5"/>
    <mergeCell ref="QWW5:QWX5"/>
    <mergeCell ref="QWY5:QWZ5"/>
    <mergeCell ref="RBQ5:RBR5"/>
    <mergeCell ref="RBS5:RBT5"/>
    <mergeCell ref="RBU5:RBV5"/>
    <mergeCell ref="RBW5:RBX5"/>
    <mergeCell ref="RBY5:RBZ5"/>
    <mergeCell ref="RCA5:RCB5"/>
    <mergeCell ref="RBE5:RBF5"/>
    <mergeCell ref="RBG5:RBH5"/>
    <mergeCell ref="RBI5:RBJ5"/>
    <mergeCell ref="RBK5:RBL5"/>
    <mergeCell ref="RBM5:RBN5"/>
    <mergeCell ref="RBO5:RBP5"/>
    <mergeCell ref="RAS5:RAT5"/>
    <mergeCell ref="RAU5:RAV5"/>
    <mergeCell ref="RAW5:RAX5"/>
    <mergeCell ref="RAY5:RAZ5"/>
    <mergeCell ref="RBA5:RBB5"/>
    <mergeCell ref="RBC5:RBD5"/>
    <mergeCell ref="RAG5:RAH5"/>
    <mergeCell ref="RAI5:RAJ5"/>
    <mergeCell ref="RAK5:RAL5"/>
    <mergeCell ref="RAM5:RAN5"/>
    <mergeCell ref="RAO5:RAP5"/>
    <mergeCell ref="RAQ5:RAR5"/>
    <mergeCell ref="QZU5:QZV5"/>
    <mergeCell ref="QZW5:QZX5"/>
    <mergeCell ref="QZY5:QZZ5"/>
    <mergeCell ref="RAA5:RAB5"/>
    <mergeCell ref="RAC5:RAD5"/>
    <mergeCell ref="RAE5:RAF5"/>
    <mergeCell ref="QZI5:QZJ5"/>
    <mergeCell ref="QZK5:QZL5"/>
    <mergeCell ref="QZM5:QZN5"/>
    <mergeCell ref="QZO5:QZP5"/>
    <mergeCell ref="QZQ5:QZR5"/>
    <mergeCell ref="QZS5:QZT5"/>
    <mergeCell ref="REK5:REL5"/>
    <mergeCell ref="REM5:REN5"/>
    <mergeCell ref="REO5:REP5"/>
    <mergeCell ref="REQ5:RER5"/>
    <mergeCell ref="RES5:RET5"/>
    <mergeCell ref="REU5:REV5"/>
    <mergeCell ref="RDY5:RDZ5"/>
    <mergeCell ref="REA5:REB5"/>
    <mergeCell ref="REC5:RED5"/>
    <mergeCell ref="REE5:REF5"/>
    <mergeCell ref="REG5:REH5"/>
    <mergeCell ref="REI5:REJ5"/>
    <mergeCell ref="RDM5:RDN5"/>
    <mergeCell ref="RDO5:RDP5"/>
    <mergeCell ref="RDQ5:RDR5"/>
    <mergeCell ref="RDS5:RDT5"/>
    <mergeCell ref="RDU5:RDV5"/>
    <mergeCell ref="RDW5:RDX5"/>
    <mergeCell ref="RDA5:RDB5"/>
    <mergeCell ref="RDC5:RDD5"/>
    <mergeCell ref="RDE5:RDF5"/>
    <mergeCell ref="RDG5:RDH5"/>
    <mergeCell ref="RDI5:RDJ5"/>
    <mergeCell ref="RDK5:RDL5"/>
    <mergeCell ref="RCO5:RCP5"/>
    <mergeCell ref="RCQ5:RCR5"/>
    <mergeCell ref="RCS5:RCT5"/>
    <mergeCell ref="RCU5:RCV5"/>
    <mergeCell ref="RCW5:RCX5"/>
    <mergeCell ref="RCY5:RCZ5"/>
    <mergeCell ref="RCC5:RCD5"/>
    <mergeCell ref="RCE5:RCF5"/>
    <mergeCell ref="RCG5:RCH5"/>
    <mergeCell ref="RCI5:RCJ5"/>
    <mergeCell ref="RCK5:RCL5"/>
    <mergeCell ref="RCM5:RCN5"/>
    <mergeCell ref="RHE5:RHF5"/>
    <mergeCell ref="RHG5:RHH5"/>
    <mergeCell ref="RHI5:RHJ5"/>
    <mergeCell ref="RHK5:RHL5"/>
    <mergeCell ref="RHM5:RHN5"/>
    <mergeCell ref="RHO5:RHP5"/>
    <mergeCell ref="RGS5:RGT5"/>
    <mergeCell ref="RGU5:RGV5"/>
    <mergeCell ref="RGW5:RGX5"/>
    <mergeCell ref="RGY5:RGZ5"/>
    <mergeCell ref="RHA5:RHB5"/>
    <mergeCell ref="RHC5:RHD5"/>
    <mergeCell ref="RGG5:RGH5"/>
    <mergeCell ref="RGI5:RGJ5"/>
    <mergeCell ref="RGK5:RGL5"/>
    <mergeCell ref="RGM5:RGN5"/>
    <mergeCell ref="RGO5:RGP5"/>
    <mergeCell ref="RGQ5:RGR5"/>
    <mergeCell ref="RFU5:RFV5"/>
    <mergeCell ref="RFW5:RFX5"/>
    <mergeCell ref="RFY5:RFZ5"/>
    <mergeCell ref="RGA5:RGB5"/>
    <mergeCell ref="RGC5:RGD5"/>
    <mergeCell ref="RGE5:RGF5"/>
    <mergeCell ref="RFI5:RFJ5"/>
    <mergeCell ref="RFK5:RFL5"/>
    <mergeCell ref="RFM5:RFN5"/>
    <mergeCell ref="RFO5:RFP5"/>
    <mergeCell ref="RFQ5:RFR5"/>
    <mergeCell ref="RFS5:RFT5"/>
    <mergeCell ref="REW5:REX5"/>
    <mergeCell ref="REY5:REZ5"/>
    <mergeCell ref="RFA5:RFB5"/>
    <mergeCell ref="RFC5:RFD5"/>
    <mergeCell ref="RFE5:RFF5"/>
    <mergeCell ref="RFG5:RFH5"/>
    <mergeCell ref="RJY5:RJZ5"/>
    <mergeCell ref="RKA5:RKB5"/>
    <mergeCell ref="RKC5:RKD5"/>
    <mergeCell ref="RKE5:RKF5"/>
    <mergeCell ref="RKG5:RKH5"/>
    <mergeCell ref="RKI5:RKJ5"/>
    <mergeCell ref="RJM5:RJN5"/>
    <mergeCell ref="RJO5:RJP5"/>
    <mergeCell ref="RJQ5:RJR5"/>
    <mergeCell ref="RJS5:RJT5"/>
    <mergeCell ref="RJU5:RJV5"/>
    <mergeCell ref="RJW5:RJX5"/>
    <mergeCell ref="RJA5:RJB5"/>
    <mergeCell ref="RJC5:RJD5"/>
    <mergeCell ref="RJE5:RJF5"/>
    <mergeCell ref="RJG5:RJH5"/>
    <mergeCell ref="RJI5:RJJ5"/>
    <mergeCell ref="RJK5:RJL5"/>
    <mergeCell ref="RIO5:RIP5"/>
    <mergeCell ref="RIQ5:RIR5"/>
    <mergeCell ref="RIS5:RIT5"/>
    <mergeCell ref="RIU5:RIV5"/>
    <mergeCell ref="RIW5:RIX5"/>
    <mergeCell ref="RIY5:RIZ5"/>
    <mergeCell ref="RIC5:RID5"/>
    <mergeCell ref="RIE5:RIF5"/>
    <mergeCell ref="RIG5:RIH5"/>
    <mergeCell ref="RII5:RIJ5"/>
    <mergeCell ref="RIK5:RIL5"/>
    <mergeCell ref="RIM5:RIN5"/>
    <mergeCell ref="RHQ5:RHR5"/>
    <mergeCell ref="RHS5:RHT5"/>
    <mergeCell ref="RHU5:RHV5"/>
    <mergeCell ref="RHW5:RHX5"/>
    <mergeCell ref="RHY5:RHZ5"/>
    <mergeCell ref="RIA5:RIB5"/>
    <mergeCell ref="RMS5:RMT5"/>
    <mergeCell ref="RMU5:RMV5"/>
    <mergeCell ref="RMW5:RMX5"/>
    <mergeCell ref="RMY5:RMZ5"/>
    <mergeCell ref="RNA5:RNB5"/>
    <mergeCell ref="RNC5:RND5"/>
    <mergeCell ref="RMG5:RMH5"/>
    <mergeCell ref="RMI5:RMJ5"/>
    <mergeCell ref="RMK5:RML5"/>
    <mergeCell ref="RMM5:RMN5"/>
    <mergeCell ref="RMO5:RMP5"/>
    <mergeCell ref="RMQ5:RMR5"/>
    <mergeCell ref="RLU5:RLV5"/>
    <mergeCell ref="RLW5:RLX5"/>
    <mergeCell ref="RLY5:RLZ5"/>
    <mergeCell ref="RMA5:RMB5"/>
    <mergeCell ref="RMC5:RMD5"/>
    <mergeCell ref="RME5:RMF5"/>
    <mergeCell ref="RLI5:RLJ5"/>
    <mergeCell ref="RLK5:RLL5"/>
    <mergeCell ref="RLM5:RLN5"/>
    <mergeCell ref="RLO5:RLP5"/>
    <mergeCell ref="RLQ5:RLR5"/>
    <mergeCell ref="RLS5:RLT5"/>
    <mergeCell ref="RKW5:RKX5"/>
    <mergeCell ref="RKY5:RKZ5"/>
    <mergeCell ref="RLA5:RLB5"/>
    <mergeCell ref="RLC5:RLD5"/>
    <mergeCell ref="RLE5:RLF5"/>
    <mergeCell ref="RLG5:RLH5"/>
    <mergeCell ref="RKK5:RKL5"/>
    <mergeCell ref="RKM5:RKN5"/>
    <mergeCell ref="RKO5:RKP5"/>
    <mergeCell ref="RKQ5:RKR5"/>
    <mergeCell ref="RKS5:RKT5"/>
    <mergeCell ref="RKU5:RKV5"/>
    <mergeCell ref="RPM5:RPN5"/>
    <mergeCell ref="RPO5:RPP5"/>
    <mergeCell ref="RPQ5:RPR5"/>
    <mergeCell ref="RPS5:RPT5"/>
    <mergeCell ref="RPU5:RPV5"/>
    <mergeCell ref="RPW5:RPX5"/>
    <mergeCell ref="RPA5:RPB5"/>
    <mergeCell ref="RPC5:RPD5"/>
    <mergeCell ref="RPE5:RPF5"/>
    <mergeCell ref="RPG5:RPH5"/>
    <mergeCell ref="RPI5:RPJ5"/>
    <mergeCell ref="RPK5:RPL5"/>
    <mergeCell ref="ROO5:ROP5"/>
    <mergeCell ref="ROQ5:ROR5"/>
    <mergeCell ref="ROS5:ROT5"/>
    <mergeCell ref="ROU5:ROV5"/>
    <mergeCell ref="ROW5:ROX5"/>
    <mergeCell ref="ROY5:ROZ5"/>
    <mergeCell ref="ROC5:ROD5"/>
    <mergeCell ref="ROE5:ROF5"/>
    <mergeCell ref="ROG5:ROH5"/>
    <mergeCell ref="ROI5:ROJ5"/>
    <mergeCell ref="ROK5:ROL5"/>
    <mergeCell ref="ROM5:RON5"/>
    <mergeCell ref="RNQ5:RNR5"/>
    <mergeCell ref="RNS5:RNT5"/>
    <mergeCell ref="RNU5:RNV5"/>
    <mergeCell ref="RNW5:RNX5"/>
    <mergeCell ref="RNY5:RNZ5"/>
    <mergeCell ref="ROA5:ROB5"/>
    <mergeCell ref="RNE5:RNF5"/>
    <mergeCell ref="RNG5:RNH5"/>
    <mergeCell ref="RNI5:RNJ5"/>
    <mergeCell ref="RNK5:RNL5"/>
    <mergeCell ref="RNM5:RNN5"/>
    <mergeCell ref="RNO5:RNP5"/>
    <mergeCell ref="RSG5:RSH5"/>
    <mergeCell ref="RSI5:RSJ5"/>
    <mergeCell ref="RSK5:RSL5"/>
    <mergeCell ref="RSM5:RSN5"/>
    <mergeCell ref="RSO5:RSP5"/>
    <mergeCell ref="RSQ5:RSR5"/>
    <mergeCell ref="RRU5:RRV5"/>
    <mergeCell ref="RRW5:RRX5"/>
    <mergeCell ref="RRY5:RRZ5"/>
    <mergeCell ref="RSA5:RSB5"/>
    <mergeCell ref="RSC5:RSD5"/>
    <mergeCell ref="RSE5:RSF5"/>
    <mergeCell ref="RRI5:RRJ5"/>
    <mergeCell ref="RRK5:RRL5"/>
    <mergeCell ref="RRM5:RRN5"/>
    <mergeCell ref="RRO5:RRP5"/>
    <mergeCell ref="RRQ5:RRR5"/>
    <mergeCell ref="RRS5:RRT5"/>
    <mergeCell ref="RQW5:RQX5"/>
    <mergeCell ref="RQY5:RQZ5"/>
    <mergeCell ref="RRA5:RRB5"/>
    <mergeCell ref="RRC5:RRD5"/>
    <mergeCell ref="RRE5:RRF5"/>
    <mergeCell ref="RRG5:RRH5"/>
    <mergeCell ref="RQK5:RQL5"/>
    <mergeCell ref="RQM5:RQN5"/>
    <mergeCell ref="RQO5:RQP5"/>
    <mergeCell ref="RQQ5:RQR5"/>
    <mergeCell ref="RQS5:RQT5"/>
    <mergeCell ref="RQU5:RQV5"/>
    <mergeCell ref="RPY5:RPZ5"/>
    <mergeCell ref="RQA5:RQB5"/>
    <mergeCell ref="RQC5:RQD5"/>
    <mergeCell ref="RQE5:RQF5"/>
    <mergeCell ref="RQG5:RQH5"/>
    <mergeCell ref="RQI5:RQJ5"/>
    <mergeCell ref="RVA5:RVB5"/>
    <mergeCell ref="RVC5:RVD5"/>
    <mergeCell ref="RVE5:RVF5"/>
    <mergeCell ref="RVG5:RVH5"/>
    <mergeCell ref="RVI5:RVJ5"/>
    <mergeCell ref="RVK5:RVL5"/>
    <mergeCell ref="RUO5:RUP5"/>
    <mergeCell ref="RUQ5:RUR5"/>
    <mergeCell ref="RUS5:RUT5"/>
    <mergeCell ref="RUU5:RUV5"/>
    <mergeCell ref="RUW5:RUX5"/>
    <mergeCell ref="RUY5:RUZ5"/>
    <mergeCell ref="RUC5:RUD5"/>
    <mergeCell ref="RUE5:RUF5"/>
    <mergeCell ref="RUG5:RUH5"/>
    <mergeCell ref="RUI5:RUJ5"/>
    <mergeCell ref="RUK5:RUL5"/>
    <mergeCell ref="RUM5:RUN5"/>
    <mergeCell ref="RTQ5:RTR5"/>
    <mergeCell ref="RTS5:RTT5"/>
    <mergeCell ref="RTU5:RTV5"/>
    <mergeCell ref="RTW5:RTX5"/>
    <mergeCell ref="RTY5:RTZ5"/>
    <mergeCell ref="RUA5:RUB5"/>
    <mergeCell ref="RTE5:RTF5"/>
    <mergeCell ref="RTG5:RTH5"/>
    <mergeCell ref="RTI5:RTJ5"/>
    <mergeCell ref="RTK5:RTL5"/>
    <mergeCell ref="RTM5:RTN5"/>
    <mergeCell ref="RTO5:RTP5"/>
    <mergeCell ref="RSS5:RST5"/>
    <mergeCell ref="RSU5:RSV5"/>
    <mergeCell ref="RSW5:RSX5"/>
    <mergeCell ref="RSY5:RSZ5"/>
    <mergeCell ref="RTA5:RTB5"/>
    <mergeCell ref="RTC5:RTD5"/>
    <mergeCell ref="RXU5:RXV5"/>
    <mergeCell ref="RXW5:RXX5"/>
    <mergeCell ref="RXY5:RXZ5"/>
    <mergeCell ref="RYA5:RYB5"/>
    <mergeCell ref="RYC5:RYD5"/>
    <mergeCell ref="RYE5:RYF5"/>
    <mergeCell ref="RXI5:RXJ5"/>
    <mergeCell ref="RXK5:RXL5"/>
    <mergeCell ref="RXM5:RXN5"/>
    <mergeCell ref="RXO5:RXP5"/>
    <mergeCell ref="RXQ5:RXR5"/>
    <mergeCell ref="RXS5:RXT5"/>
    <mergeCell ref="RWW5:RWX5"/>
    <mergeCell ref="RWY5:RWZ5"/>
    <mergeCell ref="RXA5:RXB5"/>
    <mergeCell ref="RXC5:RXD5"/>
    <mergeCell ref="RXE5:RXF5"/>
    <mergeCell ref="RXG5:RXH5"/>
    <mergeCell ref="RWK5:RWL5"/>
    <mergeCell ref="RWM5:RWN5"/>
    <mergeCell ref="RWO5:RWP5"/>
    <mergeCell ref="RWQ5:RWR5"/>
    <mergeCell ref="RWS5:RWT5"/>
    <mergeCell ref="RWU5:RWV5"/>
    <mergeCell ref="RVY5:RVZ5"/>
    <mergeCell ref="RWA5:RWB5"/>
    <mergeCell ref="RWC5:RWD5"/>
    <mergeCell ref="RWE5:RWF5"/>
    <mergeCell ref="RWG5:RWH5"/>
    <mergeCell ref="RWI5:RWJ5"/>
    <mergeCell ref="RVM5:RVN5"/>
    <mergeCell ref="RVO5:RVP5"/>
    <mergeCell ref="RVQ5:RVR5"/>
    <mergeCell ref="RVS5:RVT5"/>
    <mergeCell ref="RVU5:RVV5"/>
    <mergeCell ref="RVW5:RVX5"/>
    <mergeCell ref="SAO5:SAP5"/>
    <mergeCell ref="SAQ5:SAR5"/>
    <mergeCell ref="SAS5:SAT5"/>
    <mergeCell ref="SAU5:SAV5"/>
    <mergeCell ref="SAW5:SAX5"/>
    <mergeCell ref="SAY5:SAZ5"/>
    <mergeCell ref="SAC5:SAD5"/>
    <mergeCell ref="SAE5:SAF5"/>
    <mergeCell ref="SAG5:SAH5"/>
    <mergeCell ref="SAI5:SAJ5"/>
    <mergeCell ref="SAK5:SAL5"/>
    <mergeCell ref="SAM5:SAN5"/>
    <mergeCell ref="RZQ5:RZR5"/>
    <mergeCell ref="RZS5:RZT5"/>
    <mergeCell ref="RZU5:RZV5"/>
    <mergeCell ref="RZW5:RZX5"/>
    <mergeCell ref="RZY5:RZZ5"/>
    <mergeCell ref="SAA5:SAB5"/>
    <mergeCell ref="RZE5:RZF5"/>
    <mergeCell ref="RZG5:RZH5"/>
    <mergeCell ref="RZI5:RZJ5"/>
    <mergeCell ref="RZK5:RZL5"/>
    <mergeCell ref="RZM5:RZN5"/>
    <mergeCell ref="RZO5:RZP5"/>
    <mergeCell ref="RYS5:RYT5"/>
    <mergeCell ref="RYU5:RYV5"/>
    <mergeCell ref="RYW5:RYX5"/>
    <mergeCell ref="RYY5:RYZ5"/>
    <mergeCell ref="RZA5:RZB5"/>
    <mergeCell ref="RZC5:RZD5"/>
    <mergeCell ref="RYG5:RYH5"/>
    <mergeCell ref="RYI5:RYJ5"/>
    <mergeCell ref="RYK5:RYL5"/>
    <mergeCell ref="RYM5:RYN5"/>
    <mergeCell ref="RYO5:RYP5"/>
    <mergeCell ref="RYQ5:RYR5"/>
    <mergeCell ref="SDI5:SDJ5"/>
    <mergeCell ref="SDK5:SDL5"/>
    <mergeCell ref="SDM5:SDN5"/>
    <mergeCell ref="SDO5:SDP5"/>
    <mergeCell ref="SDQ5:SDR5"/>
    <mergeCell ref="SDS5:SDT5"/>
    <mergeCell ref="SCW5:SCX5"/>
    <mergeCell ref="SCY5:SCZ5"/>
    <mergeCell ref="SDA5:SDB5"/>
    <mergeCell ref="SDC5:SDD5"/>
    <mergeCell ref="SDE5:SDF5"/>
    <mergeCell ref="SDG5:SDH5"/>
    <mergeCell ref="SCK5:SCL5"/>
    <mergeCell ref="SCM5:SCN5"/>
    <mergeCell ref="SCO5:SCP5"/>
    <mergeCell ref="SCQ5:SCR5"/>
    <mergeCell ref="SCS5:SCT5"/>
    <mergeCell ref="SCU5:SCV5"/>
    <mergeCell ref="SBY5:SBZ5"/>
    <mergeCell ref="SCA5:SCB5"/>
    <mergeCell ref="SCC5:SCD5"/>
    <mergeCell ref="SCE5:SCF5"/>
    <mergeCell ref="SCG5:SCH5"/>
    <mergeCell ref="SCI5:SCJ5"/>
    <mergeCell ref="SBM5:SBN5"/>
    <mergeCell ref="SBO5:SBP5"/>
    <mergeCell ref="SBQ5:SBR5"/>
    <mergeCell ref="SBS5:SBT5"/>
    <mergeCell ref="SBU5:SBV5"/>
    <mergeCell ref="SBW5:SBX5"/>
    <mergeCell ref="SBA5:SBB5"/>
    <mergeCell ref="SBC5:SBD5"/>
    <mergeCell ref="SBE5:SBF5"/>
    <mergeCell ref="SBG5:SBH5"/>
    <mergeCell ref="SBI5:SBJ5"/>
    <mergeCell ref="SBK5:SBL5"/>
    <mergeCell ref="SGC5:SGD5"/>
    <mergeCell ref="SGE5:SGF5"/>
    <mergeCell ref="SGG5:SGH5"/>
    <mergeCell ref="SGI5:SGJ5"/>
    <mergeCell ref="SGK5:SGL5"/>
    <mergeCell ref="SGM5:SGN5"/>
    <mergeCell ref="SFQ5:SFR5"/>
    <mergeCell ref="SFS5:SFT5"/>
    <mergeCell ref="SFU5:SFV5"/>
    <mergeCell ref="SFW5:SFX5"/>
    <mergeCell ref="SFY5:SFZ5"/>
    <mergeCell ref="SGA5:SGB5"/>
    <mergeCell ref="SFE5:SFF5"/>
    <mergeCell ref="SFG5:SFH5"/>
    <mergeCell ref="SFI5:SFJ5"/>
    <mergeCell ref="SFK5:SFL5"/>
    <mergeCell ref="SFM5:SFN5"/>
    <mergeCell ref="SFO5:SFP5"/>
    <mergeCell ref="SES5:SET5"/>
    <mergeCell ref="SEU5:SEV5"/>
    <mergeCell ref="SEW5:SEX5"/>
    <mergeCell ref="SEY5:SEZ5"/>
    <mergeCell ref="SFA5:SFB5"/>
    <mergeCell ref="SFC5:SFD5"/>
    <mergeCell ref="SEG5:SEH5"/>
    <mergeCell ref="SEI5:SEJ5"/>
    <mergeCell ref="SEK5:SEL5"/>
    <mergeCell ref="SEM5:SEN5"/>
    <mergeCell ref="SEO5:SEP5"/>
    <mergeCell ref="SEQ5:SER5"/>
    <mergeCell ref="SDU5:SDV5"/>
    <mergeCell ref="SDW5:SDX5"/>
    <mergeCell ref="SDY5:SDZ5"/>
    <mergeCell ref="SEA5:SEB5"/>
    <mergeCell ref="SEC5:SED5"/>
    <mergeCell ref="SEE5:SEF5"/>
    <mergeCell ref="SIW5:SIX5"/>
    <mergeCell ref="SIY5:SIZ5"/>
    <mergeCell ref="SJA5:SJB5"/>
    <mergeCell ref="SJC5:SJD5"/>
    <mergeCell ref="SJE5:SJF5"/>
    <mergeCell ref="SJG5:SJH5"/>
    <mergeCell ref="SIK5:SIL5"/>
    <mergeCell ref="SIM5:SIN5"/>
    <mergeCell ref="SIO5:SIP5"/>
    <mergeCell ref="SIQ5:SIR5"/>
    <mergeCell ref="SIS5:SIT5"/>
    <mergeCell ref="SIU5:SIV5"/>
    <mergeCell ref="SHY5:SHZ5"/>
    <mergeCell ref="SIA5:SIB5"/>
    <mergeCell ref="SIC5:SID5"/>
    <mergeCell ref="SIE5:SIF5"/>
    <mergeCell ref="SIG5:SIH5"/>
    <mergeCell ref="SII5:SIJ5"/>
    <mergeCell ref="SHM5:SHN5"/>
    <mergeCell ref="SHO5:SHP5"/>
    <mergeCell ref="SHQ5:SHR5"/>
    <mergeCell ref="SHS5:SHT5"/>
    <mergeCell ref="SHU5:SHV5"/>
    <mergeCell ref="SHW5:SHX5"/>
    <mergeCell ref="SHA5:SHB5"/>
    <mergeCell ref="SHC5:SHD5"/>
    <mergeCell ref="SHE5:SHF5"/>
    <mergeCell ref="SHG5:SHH5"/>
    <mergeCell ref="SHI5:SHJ5"/>
    <mergeCell ref="SHK5:SHL5"/>
    <mergeCell ref="SGO5:SGP5"/>
    <mergeCell ref="SGQ5:SGR5"/>
    <mergeCell ref="SGS5:SGT5"/>
    <mergeCell ref="SGU5:SGV5"/>
    <mergeCell ref="SGW5:SGX5"/>
    <mergeCell ref="SGY5:SGZ5"/>
    <mergeCell ref="SLQ5:SLR5"/>
    <mergeCell ref="SLS5:SLT5"/>
    <mergeCell ref="SLU5:SLV5"/>
    <mergeCell ref="SLW5:SLX5"/>
    <mergeCell ref="SLY5:SLZ5"/>
    <mergeCell ref="SMA5:SMB5"/>
    <mergeCell ref="SLE5:SLF5"/>
    <mergeCell ref="SLG5:SLH5"/>
    <mergeCell ref="SLI5:SLJ5"/>
    <mergeCell ref="SLK5:SLL5"/>
    <mergeCell ref="SLM5:SLN5"/>
    <mergeCell ref="SLO5:SLP5"/>
    <mergeCell ref="SKS5:SKT5"/>
    <mergeCell ref="SKU5:SKV5"/>
    <mergeCell ref="SKW5:SKX5"/>
    <mergeCell ref="SKY5:SKZ5"/>
    <mergeCell ref="SLA5:SLB5"/>
    <mergeCell ref="SLC5:SLD5"/>
    <mergeCell ref="SKG5:SKH5"/>
    <mergeCell ref="SKI5:SKJ5"/>
    <mergeCell ref="SKK5:SKL5"/>
    <mergeCell ref="SKM5:SKN5"/>
    <mergeCell ref="SKO5:SKP5"/>
    <mergeCell ref="SKQ5:SKR5"/>
    <mergeCell ref="SJU5:SJV5"/>
    <mergeCell ref="SJW5:SJX5"/>
    <mergeCell ref="SJY5:SJZ5"/>
    <mergeCell ref="SKA5:SKB5"/>
    <mergeCell ref="SKC5:SKD5"/>
    <mergeCell ref="SKE5:SKF5"/>
    <mergeCell ref="SJI5:SJJ5"/>
    <mergeCell ref="SJK5:SJL5"/>
    <mergeCell ref="SJM5:SJN5"/>
    <mergeCell ref="SJO5:SJP5"/>
    <mergeCell ref="SJQ5:SJR5"/>
    <mergeCell ref="SJS5:SJT5"/>
    <mergeCell ref="SOK5:SOL5"/>
    <mergeCell ref="SOM5:SON5"/>
    <mergeCell ref="SOO5:SOP5"/>
    <mergeCell ref="SOQ5:SOR5"/>
    <mergeCell ref="SOS5:SOT5"/>
    <mergeCell ref="SOU5:SOV5"/>
    <mergeCell ref="SNY5:SNZ5"/>
    <mergeCell ref="SOA5:SOB5"/>
    <mergeCell ref="SOC5:SOD5"/>
    <mergeCell ref="SOE5:SOF5"/>
    <mergeCell ref="SOG5:SOH5"/>
    <mergeCell ref="SOI5:SOJ5"/>
    <mergeCell ref="SNM5:SNN5"/>
    <mergeCell ref="SNO5:SNP5"/>
    <mergeCell ref="SNQ5:SNR5"/>
    <mergeCell ref="SNS5:SNT5"/>
    <mergeCell ref="SNU5:SNV5"/>
    <mergeCell ref="SNW5:SNX5"/>
    <mergeCell ref="SNA5:SNB5"/>
    <mergeCell ref="SNC5:SND5"/>
    <mergeCell ref="SNE5:SNF5"/>
    <mergeCell ref="SNG5:SNH5"/>
    <mergeCell ref="SNI5:SNJ5"/>
    <mergeCell ref="SNK5:SNL5"/>
    <mergeCell ref="SMO5:SMP5"/>
    <mergeCell ref="SMQ5:SMR5"/>
    <mergeCell ref="SMS5:SMT5"/>
    <mergeCell ref="SMU5:SMV5"/>
    <mergeCell ref="SMW5:SMX5"/>
    <mergeCell ref="SMY5:SMZ5"/>
    <mergeCell ref="SMC5:SMD5"/>
    <mergeCell ref="SME5:SMF5"/>
    <mergeCell ref="SMG5:SMH5"/>
    <mergeCell ref="SMI5:SMJ5"/>
    <mergeCell ref="SMK5:SML5"/>
    <mergeCell ref="SMM5:SMN5"/>
    <mergeCell ref="SRE5:SRF5"/>
    <mergeCell ref="SRG5:SRH5"/>
    <mergeCell ref="SRI5:SRJ5"/>
    <mergeCell ref="SRK5:SRL5"/>
    <mergeCell ref="SRM5:SRN5"/>
    <mergeCell ref="SRO5:SRP5"/>
    <mergeCell ref="SQS5:SQT5"/>
    <mergeCell ref="SQU5:SQV5"/>
    <mergeCell ref="SQW5:SQX5"/>
    <mergeCell ref="SQY5:SQZ5"/>
    <mergeCell ref="SRA5:SRB5"/>
    <mergeCell ref="SRC5:SRD5"/>
    <mergeCell ref="SQG5:SQH5"/>
    <mergeCell ref="SQI5:SQJ5"/>
    <mergeCell ref="SQK5:SQL5"/>
    <mergeCell ref="SQM5:SQN5"/>
    <mergeCell ref="SQO5:SQP5"/>
    <mergeCell ref="SQQ5:SQR5"/>
    <mergeCell ref="SPU5:SPV5"/>
    <mergeCell ref="SPW5:SPX5"/>
    <mergeCell ref="SPY5:SPZ5"/>
    <mergeCell ref="SQA5:SQB5"/>
    <mergeCell ref="SQC5:SQD5"/>
    <mergeCell ref="SQE5:SQF5"/>
    <mergeCell ref="SPI5:SPJ5"/>
    <mergeCell ref="SPK5:SPL5"/>
    <mergeCell ref="SPM5:SPN5"/>
    <mergeCell ref="SPO5:SPP5"/>
    <mergeCell ref="SPQ5:SPR5"/>
    <mergeCell ref="SPS5:SPT5"/>
    <mergeCell ref="SOW5:SOX5"/>
    <mergeCell ref="SOY5:SOZ5"/>
    <mergeCell ref="SPA5:SPB5"/>
    <mergeCell ref="SPC5:SPD5"/>
    <mergeCell ref="SPE5:SPF5"/>
    <mergeCell ref="SPG5:SPH5"/>
    <mergeCell ref="STY5:STZ5"/>
    <mergeCell ref="SUA5:SUB5"/>
    <mergeCell ref="SUC5:SUD5"/>
    <mergeCell ref="SUE5:SUF5"/>
    <mergeCell ref="SUG5:SUH5"/>
    <mergeCell ref="SUI5:SUJ5"/>
    <mergeCell ref="STM5:STN5"/>
    <mergeCell ref="STO5:STP5"/>
    <mergeCell ref="STQ5:STR5"/>
    <mergeCell ref="STS5:STT5"/>
    <mergeCell ref="STU5:STV5"/>
    <mergeCell ref="STW5:STX5"/>
    <mergeCell ref="STA5:STB5"/>
    <mergeCell ref="STC5:STD5"/>
    <mergeCell ref="STE5:STF5"/>
    <mergeCell ref="STG5:STH5"/>
    <mergeCell ref="STI5:STJ5"/>
    <mergeCell ref="STK5:STL5"/>
    <mergeCell ref="SSO5:SSP5"/>
    <mergeCell ref="SSQ5:SSR5"/>
    <mergeCell ref="SSS5:SST5"/>
    <mergeCell ref="SSU5:SSV5"/>
    <mergeCell ref="SSW5:SSX5"/>
    <mergeCell ref="SSY5:SSZ5"/>
    <mergeCell ref="SSC5:SSD5"/>
    <mergeCell ref="SSE5:SSF5"/>
    <mergeCell ref="SSG5:SSH5"/>
    <mergeCell ref="SSI5:SSJ5"/>
    <mergeCell ref="SSK5:SSL5"/>
    <mergeCell ref="SSM5:SSN5"/>
    <mergeCell ref="SRQ5:SRR5"/>
    <mergeCell ref="SRS5:SRT5"/>
    <mergeCell ref="SRU5:SRV5"/>
    <mergeCell ref="SRW5:SRX5"/>
    <mergeCell ref="SRY5:SRZ5"/>
    <mergeCell ref="SSA5:SSB5"/>
    <mergeCell ref="SWS5:SWT5"/>
    <mergeCell ref="SWU5:SWV5"/>
    <mergeCell ref="SWW5:SWX5"/>
    <mergeCell ref="SWY5:SWZ5"/>
    <mergeCell ref="SXA5:SXB5"/>
    <mergeCell ref="SXC5:SXD5"/>
    <mergeCell ref="SWG5:SWH5"/>
    <mergeCell ref="SWI5:SWJ5"/>
    <mergeCell ref="SWK5:SWL5"/>
    <mergeCell ref="SWM5:SWN5"/>
    <mergeCell ref="SWO5:SWP5"/>
    <mergeCell ref="SWQ5:SWR5"/>
    <mergeCell ref="SVU5:SVV5"/>
    <mergeCell ref="SVW5:SVX5"/>
    <mergeCell ref="SVY5:SVZ5"/>
    <mergeCell ref="SWA5:SWB5"/>
    <mergeCell ref="SWC5:SWD5"/>
    <mergeCell ref="SWE5:SWF5"/>
    <mergeCell ref="SVI5:SVJ5"/>
    <mergeCell ref="SVK5:SVL5"/>
    <mergeCell ref="SVM5:SVN5"/>
    <mergeCell ref="SVO5:SVP5"/>
    <mergeCell ref="SVQ5:SVR5"/>
    <mergeCell ref="SVS5:SVT5"/>
    <mergeCell ref="SUW5:SUX5"/>
    <mergeCell ref="SUY5:SUZ5"/>
    <mergeCell ref="SVA5:SVB5"/>
    <mergeCell ref="SVC5:SVD5"/>
    <mergeCell ref="SVE5:SVF5"/>
    <mergeCell ref="SVG5:SVH5"/>
    <mergeCell ref="SUK5:SUL5"/>
    <mergeCell ref="SUM5:SUN5"/>
    <mergeCell ref="SUO5:SUP5"/>
    <mergeCell ref="SUQ5:SUR5"/>
    <mergeCell ref="SUS5:SUT5"/>
    <mergeCell ref="SUU5:SUV5"/>
    <mergeCell ref="SZM5:SZN5"/>
    <mergeCell ref="SZO5:SZP5"/>
    <mergeCell ref="SZQ5:SZR5"/>
    <mergeCell ref="SZS5:SZT5"/>
    <mergeCell ref="SZU5:SZV5"/>
    <mergeCell ref="SZW5:SZX5"/>
    <mergeCell ref="SZA5:SZB5"/>
    <mergeCell ref="SZC5:SZD5"/>
    <mergeCell ref="SZE5:SZF5"/>
    <mergeCell ref="SZG5:SZH5"/>
    <mergeCell ref="SZI5:SZJ5"/>
    <mergeCell ref="SZK5:SZL5"/>
    <mergeCell ref="SYO5:SYP5"/>
    <mergeCell ref="SYQ5:SYR5"/>
    <mergeCell ref="SYS5:SYT5"/>
    <mergeCell ref="SYU5:SYV5"/>
    <mergeCell ref="SYW5:SYX5"/>
    <mergeCell ref="SYY5:SYZ5"/>
    <mergeCell ref="SYC5:SYD5"/>
    <mergeCell ref="SYE5:SYF5"/>
    <mergeCell ref="SYG5:SYH5"/>
    <mergeCell ref="SYI5:SYJ5"/>
    <mergeCell ref="SYK5:SYL5"/>
    <mergeCell ref="SYM5:SYN5"/>
    <mergeCell ref="SXQ5:SXR5"/>
    <mergeCell ref="SXS5:SXT5"/>
    <mergeCell ref="SXU5:SXV5"/>
    <mergeCell ref="SXW5:SXX5"/>
    <mergeCell ref="SXY5:SXZ5"/>
    <mergeCell ref="SYA5:SYB5"/>
    <mergeCell ref="SXE5:SXF5"/>
    <mergeCell ref="SXG5:SXH5"/>
    <mergeCell ref="SXI5:SXJ5"/>
    <mergeCell ref="SXK5:SXL5"/>
    <mergeCell ref="SXM5:SXN5"/>
    <mergeCell ref="SXO5:SXP5"/>
    <mergeCell ref="TCG5:TCH5"/>
    <mergeCell ref="TCI5:TCJ5"/>
    <mergeCell ref="TCK5:TCL5"/>
    <mergeCell ref="TCM5:TCN5"/>
    <mergeCell ref="TCO5:TCP5"/>
    <mergeCell ref="TCQ5:TCR5"/>
    <mergeCell ref="TBU5:TBV5"/>
    <mergeCell ref="TBW5:TBX5"/>
    <mergeCell ref="TBY5:TBZ5"/>
    <mergeCell ref="TCA5:TCB5"/>
    <mergeCell ref="TCC5:TCD5"/>
    <mergeCell ref="TCE5:TCF5"/>
    <mergeCell ref="TBI5:TBJ5"/>
    <mergeCell ref="TBK5:TBL5"/>
    <mergeCell ref="TBM5:TBN5"/>
    <mergeCell ref="TBO5:TBP5"/>
    <mergeCell ref="TBQ5:TBR5"/>
    <mergeCell ref="TBS5:TBT5"/>
    <mergeCell ref="TAW5:TAX5"/>
    <mergeCell ref="TAY5:TAZ5"/>
    <mergeCell ref="TBA5:TBB5"/>
    <mergeCell ref="TBC5:TBD5"/>
    <mergeCell ref="TBE5:TBF5"/>
    <mergeCell ref="TBG5:TBH5"/>
    <mergeCell ref="TAK5:TAL5"/>
    <mergeCell ref="TAM5:TAN5"/>
    <mergeCell ref="TAO5:TAP5"/>
    <mergeCell ref="TAQ5:TAR5"/>
    <mergeCell ref="TAS5:TAT5"/>
    <mergeCell ref="TAU5:TAV5"/>
    <mergeCell ref="SZY5:SZZ5"/>
    <mergeCell ref="TAA5:TAB5"/>
    <mergeCell ref="TAC5:TAD5"/>
    <mergeCell ref="TAE5:TAF5"/>
    <mergeCell ref="TAG5:TAH5"/>
    <mergeCell ref="TAI5:TAJ5"/>
    <mergeCell ref="TFA5:TFB5"/>
    <mergeCell ref="TFC5:TFD5"/>
    <mergeCell ref="TFE5:TFF5"/>
    <mergeCell ref="TFG5:TFH5"/>
    <mergeCell ref="TFI5:TFJ5"/>
    <mergeCell ref="TFK5:TFL5"/>
    <mergeCell ref="TEO5:TEP5"/>
    <mergeCell ref="TEQ5:TER5"/>
    <mergeCell ref="TES5:TET5"/>
    <mergeCell ref="TEU5:TEV5"/>
    <mergeCell ref="TEW5:TEX5"/>
    <mergeCell ref="TEY5:TEZ5"/>
    <mergeCell ref="TEC5:TED5"/>
    <mergeCell ref="TEE5:TEF5"/>
    <mergeCell ref="TEG5:TEH5"/>
    <mergeCell ref="TEI5:TEJ5"/>
    <mergeCell ref="TEK5:TEL5"/>
    <mergeCell ref="TEM5:TEN5"/>
    <mergeCell ref="TDQ5:TDR5"/>
    <mergeCell ref="TDS5:TDT5"/>
    <mergeCell ref="TDU5:TDV5"/>
    <mergeCell ref="TDW5:TDX5"/>
    <mergeCell ref="TDY5:TDZ5"/>
    <mergeCell ref="TEA5:TEB5"/>
    <mergeCell ref="TDE5:TDF5"/>
    <mergeCell ref="TDG5:TDH5"/>
    <mergeCell ref="TDI5:TDJ5"/>
    <mergeCell ref="TDK5:TDL5"/>
    <mergeCell ref="TDM5:TDN5"/>
    <mergeCell ref="TDO5:TDP5"/>
    <mergeCell ref="TCS5:TCT5"/>
    <mergeCell ref="TCU5:TCV5"/>
    <mergeCell ref="TCW5:TCX5"/>
    <mergeCell ref="TCY5:TCZ5"/>
    <mergeCell ref="TDA5:TDB5"/>
    <mergeCell ref="TDC5:TDD5"/>
    <mergeCell ref="THU5:THV5"/>
    <mergeCell ref="THW5:THX5"/>
    <mergeCell ref="THY5:THZ5"/>
    <mergeCell ref="TIA5:TIB5"/>
    <mergeCell ref="TIC5:TID5"/>
    <mergeCell ref="TIE5:TIF5"/>
    <mergeCell ref="THI5:THJ5"/>
    <mergeCell ref="THK5:THL5"/>
    <mergeCell ref="THM5:THN5"/>
    <mergeCell ref="THO5:THP5"/>
    <mergeCell ref="THQ5:THR5"/>
    <mergeCell ref="THS5:THT5"/>
    <mergeCell ref="TGW5:TGX5"/>
    <mergeCell ref="TGY5:TGZ5"/>
    <mergeCell ref="THA5:THB5"/>
    <mergeCell ref="THC5:THD5"/>
    <mergeCell ref="THE5:THF5"/>
    <mergeCell ref="THG5:THH5"/>
    <mergeCell ref="TGK5:TGL5"/>
    <mergeCell ref="TGM5:TGN5"/>
    <mergeCell ref="TGO5:TGP5"/>
    <mergeCell ref="TGQ5:TGR5"/>
    <mergeCell ref="TGS5:TGT5"/>
    <mergeCell ref="TGU5:TGV5"/>
    <mergeCell ref="TFY5:TFZ5"/>
    <mergeCell ref="TGA5:TGB5"/>
    <mergeCell ref="TGC5:TGD5"/>
    <mergeCell ref="TGE5:TGF5"/>
    <mergeCell ref="TGG5:TGH5"/>
    <mergeCell ref="TGI5:TGJ5"/>
    <mergeCell ref="TFM5:TFN5"/>
    <mergeCell ref="TFO5:TFP5"/>
    <mergeCell ref="TFQ5:TFR5"/>
    <mergeCell ref="TFS5:TFT5"/>
    <mergeCell ref="TFU5:TFV5"/>
    <mergeCell ref="TFW5:TFX5"/>
    <mergeCell ref="TKO5:TKP5"/>
    <mergeCell ref="TKQ5:TKR5"/>
    <mergeCell ref="TKS5:TKT5"/>
    <mergeCell ref="TKU5:TKV5"/>
    <mergeCell ref="TKW5:TKX5"/>
    <mergeCell ref="TKY5:TKZ5"/>
    <mergeCell ref="TKC5:TKD5"/>
    <mergeCell ref="TKE5:TKF5"/>
    <mergeCell ref="TKG5:TKH5"/>
    <mergeCell ref="TKI5:TKJ5"/>
    <mergeCell ref="TKK5:TKL5"/>
    <mergeCell ref="TKM5:TKN5"/>
    <mergeCell ref="TJQ5:TJR5"/>
    <mergeCell ref="TJS5:TJT5"/>
    <mergeCell ref="TJU5:TJV5"/>
    <mergeCell ref="TJW5:TJX5"/>
    <mergeCell ref="TJY5:TJZ5"/>
    <mergeCell ref="TKA5:TKB5"/>
    <mergeCell ref="TJE5:TJF5"/>
    <mergeCell ref="TJG5:TJH5"/>
    <mergeCell ref="TJI5:TJJ5"/>
    <mergeCell ref="TJK5:TJL5"/>
    <mergeCell ref="TJM5:TJN5"/>
    <mergeCell ref="TJO5:TJP5"/>
    <mergeCell ref="TIS5:TIT5"/>
    <mergeCell ref="TIU5:TIV5"/>
    <mergeCell ref="TIW5:TIX5"/>
    <mergeCell ref="TIY5:TIZ5"/>
    <mergeCell ref="TJA5:TJB5"/>
    <mergeCell ref="TJC5:TJD5"/>
    <mergeCell ref="TIG5:TIH5"/>
    <mergeCell ref="TII5:TIJ5"/>
    <mergeCell ref="TIK5:TIL5"/>
    <mergeCell ref="TIM5:TIN5"/>
    <mergeCell ref="TIO5:TIP5"/>
    <mergeCell ref="TIQ5:TIR5"/>
    <mergeCell ref="TNI5:TNJ5"/>
    <mergeCell ref="TNK5:TNL5"/>
    <mergeCell ref="TNM5:TNN5"/>
    <mergeCell ref="TNO5:TNP5"/>
    <mergeCell ref="TNQ5:TNR5"/>
    <mergeCell ref="TNS5:TNT5"/>
    <mergeCell ref="TMW5:TMX5"/>
    <mergeCell ref="TMY5:TMZ5"/>
    <mergeCell ref="TNA5:TNB5"/>
    <mergeCell ref="TNC5:TND5"/>
    <mergeCell ref="TNE5:TNF5"/>
    <mergeCell ref="TNG5:TNH5"/>
    <mergeCell ref="TMK5:TML5"/>
    <mergeCell ref="TMM5:TMN5"/>
    <mergeCell ref="TMO5:TMP5"/>
    <mergeCell ref="TMQ5:TMR5"/>
    <mergeCell ref="TMS5:TMT5"/>
    <mergeCell ref="TMU5:TMV5"/>
    <mergeCell ref="TLY5:TLZ5"/>
    <mergeCell ref="TMA5:TMB5"/>
    <mergeCell ref="TMC5:TMD5"/>
    <mergeCell ref="TME5:TMF5"/>
    <mergeCell ref="TMG5:TMH5"/>
    <mergeCell ref="TMI5:TMJ5"/>
    <mergeCell ref="TLM5:TLN5"/>
    <mergeCell ref="TLO5:TLP5"/>
    <mergeCell ref="TLQ5:TLR5"/>
    <mergeCell ref="TLS5:TLT5"/>
    <mergeCell ref="TLU5:TLV5"/>
    <mergeCell ref="TLW5:TLX5"/>
    <mergeCell ref="TLA5:TLB5"/>
    <mergeCell ref="TLC5:TLD5"/>
    <mergeCell ref="TLE5:TLF5"/>
    <mergeCell ref="TLG5:TLH5"/>
    <mergeCell ref="TLI5:TLJ5"/>
    <mergeCell ref="TLK5:TLL5"/>
    <mergeCell ref="TQC5:TQD5"/>
    <mergeCell ref="TQE5:TQF5"/>
    <mergeCell ref="TQG5:TQH5"/>
    <mergeCell ref="TQI5:TQJ5"/>
    <mergeCell ref="TQK5:TQL5"/>
    <mergeCell ref="TQM5:TQN5"/>
    <mergeCell ref="TPQ5:TPR5"/>
    <mergeCell ref="TPS5:TPT5"/>
    <mergeCell ref="TPU5:TPV5"/>
    <mergeCell ref="TPW5:TPX5"/>
    <mergeCell ref="TPY5:TPZ5"/>
    <mergeCell ref="TQA5:TQB5"/>
    <mergeCell ref="TPE5:TPF5"/>
    <mergeCell ref="TPG5:TPH5"/>
    <mergeCell ref="TPI5:TPJ5"/>
    <mergeCell ref="TPK5:TPL5"/>
    <mergeCell ref="TPM5:TPN5"/>
    <mergeCell ref="TPO5:TPP5"/>
    <mergeCell ref="TOS5:TOT5"/>
    <mergeCell ref="TOU5:TOV5"/>
    <mergeCell ref="TOW5:TOX5"/>
    <mergeCell ref="TOY5:TOZ5"/>
    <mergeCell ref="TPA5:TPB5"/>
    <mergeCell ref="TPC5:TPD5"/>
    <mergeCell ref="TOG5:TOH5"/>
    <mergeCell ref="TOI5:TOJ5"/>
    <mergeCell ref="TOK5:TOL5"/>
    <mergeCell ref="TOM5:TON5"/>
    <mergeCell ref="TOO5:TOP5"/>
    <mergeCell ref="TOQ5:TOR5"/>
    <mergeCell ref="TNU5:TNV5"/>
    <mergeCell ref="TNW5:TNX5"/>
    <mergeCell ref="TNY5:TNZ5"/>
    <mergeCell ref="TOA5:TOB5"/>
    <mergeCell ref="TOC5:TOD5"/>
    <mergeCell ref="TOE5:TOF5"/>
    <mergeCell ref="TSW5:TSX5"/>
    <mergeCell ref="TSY5:TSZ5"/>
    <mergeCell ref="TTA5:TTB5"/>
    <mergeCell ref="TTC5:TTD5"/>
    <mergeCell ref="TTE5:TTF5"/>
    <mergeCell ref="TTG5:TTH5"/>
    <mergeCell ref="TSK5:TSL5"/>
    <mergeCell ref="TSM5:TSN5"/>
    <mergeCell ref="TSO5:TSP5"/>
    <mergeCell ref="TSQ5:TSR5"/>
    <mergeCell ref="TSS5:TST5"/>
    <mergeCell ref="TSU5:TSV5"/>
    <mergeCell ref="TRY5:TRZ5"/>
    <mergeCell ref="TSA5:TSB5"/>
    <mergeCell ref="TSC5:TSD5"/>
    <mergeCell ref="TSE5:TSF5"/>
    <mergeCell ref="TSG5:TSH5"/>
    <mergeCell ref="TSI5:TSJ5"/>
    <mergeCell ref="TRM5:TRN5"/>
    <mergeCell ref="TRO5:TRP5"/>
    <mergeCell ref="TRQ5:TRR5"/>
    <mergeCell ref="TRS5:TRT5"/>
    <mergeCell ref="TRU5:TRV5"/>
    <mergeCell ref="TRW5:TRX5"/>
    <mergeCell ref="TRA5:TRB5"/>
    <mergeCell ref="TRC5:TRD5"/>
    <mergeCell ref="TRE5:TRF5"/>
    <mergeCell ref="TRG5:TRH5"/>
    <mergeCell ref="TRI5:TRJ5"/>
    <mergeCell ref="TRK5:TRL5"/>
    <mergeCell ref="TQO5:TQP5"/>
    <mergeCell ref="TQQ5:TQR5"/>
    <mergeCell ref="TQS5:TQT5"/>
    <mergeCell ref="TQU5:TQV5"/>
    <mergeCell ref="TQW5:TQX5"/>
    <mergeCell ref="TQY5:TQZ5"/>
    <mergeCell ref="TVQ5:TVR5"/>
    <mergeCell ref="TVS5:TVT5"/>
    <mergeCell ref="TVU5:TVV5"/>
    <mergeCell ref="TVW5:TVX5"/>
    <mergeCell ref="TVY5:TVZ5"/>
    <mergeCell ref="TWA5:TWB5"/>
    <mergeCell ref="TVE5:TVF5"/>
    <mergeCell ref="TVG5:TVH5"/>
    <mergeCell ref="TVI5:TVJ5"/>
    <mergeCell ref="TVK5:TVL5"/>
    <mergeCell ref="TVM5:TVN5"/>
    <mergeCell ref="TVO5:TVP5"/>
    <mergeCell ref="TUS5:TUT5"/>
    <mergeCell ref="TUU5:TUV5"/>
    <mergeCell ref="TUW5:TUX5"/>
    <mergeCell ref="TUY5:TUZ5"/>
    <mergeCell ref="TVA5:TVB5"/>
    <mergeCell ref="TVC5:TVD5"/>
    <mergeCell ref="TUG5:TUH5"/>
    <mergeCell ref="TUI5:TUJ5"/>
    <mergeCell ref="TUK5:TUL5"/>
    <mergeCell ref="TUM5:TUN5"/>
    <mergeCell ref="TUO5:TUP5"/>
    <mergeCell ref="TUQ5:TUR5"/>
    <mergeCell ref="TTU5:TTV5"/>
    <mergeCell ref="TTW5:TTX5"/>
    <mergeCell ref="TTY5:TTZ5"/>
    <mergeCell ref="TUA5:TUB5"/>
    <mergeCell ref="TUC5:TUD5"/>
    <mergeCell ref="TUE5:TUF5"/>
    <mergeCell ref="TTI5:TTJ5"/>
    <mergeCell ref="TTK5:TTL5"/>
    <mergeCell ref="TTM5:TTN5"/>
    <mergeCell ref="TTO5:TTP5"/>
    <mergeCell ref="TTQ5:TTR5"/>
    <mergeCell ref="TTS5:TTT5"/>
    <mergeCell ref="TYK5:TYL5"/>
    <mergeCell ref="TYM5:TYN5"/>
    <mergeCell ref="TYO5:TYP5"/>
    <mergeCell ref="TYQ5:TYR5"/>
    <mergeCell ref="TYS5:TYT5"/>
    <mergeCell ref="TYU5:TYV5"/>
    <mergeCell ref="TXY5:TXZ5"/>
    <mergeCell ref="TYA5:TYB5"/>
    <mergeCell ref="TYC5:TYD5"/>
    <mergeCell ref="TYE5:TYF5"/>
    <mergeCell ref="TYG5:TYH5"/>
    <mergeCell ref="TYI5:TYJ5"/>
    <mergeCell ref="TXM5:TXN5"/>
    <mergeCell ref="TXO5:TXP5"/>
    <mergeCell ref="TXQ5:TXR5"/>
    <mergeCell ref="TXS5:TXT5"/>
    <mergeCell ref="TXU5:TXV5"/>
    <mergeCell ref="TXW5:TXX5"/>
    <mergeCell ref="TXA5:TXB5"/>
    <mergeCell ref="TXC5:TXD5"/>
    <mergeCell ref="TXE5:TXF5"/>
    <mergeCell ref="TXG5:TXH5"/>
    <mergeCell ref="TXI5:TXJ5"/>
    <mergeCell ref="TXK5:TXL5"/>
    <mergeCell ref="TWO5:TWP5"/>
    <mergeCell ref="TWQ5:TWR5"/>
    <mergeCell ref="TWS5:TWT5"/>
    <mergeCell ref="TWU5:TWV5"/>
    <mergeCell ref="TWW5:TWX5"/>
    <mergeCell ref="TWY5:TWZ5"/>
    <mergeCell ref="TWC5:TWD5"/>
    <mergeCell ref="TWE5:TWF5"/>
    <mergeCell ref="TWG5:TWH5"/>
    <mergeCell ref="TWI5:TWJ5"/>
    <mergeCell ref="TWK5:TWL5"/>
    <mergeCell ref="TWM5:TWN5"/>
    <mergeCell ref="UBE5:UBF5"/>
    <mergeCell ref="UBG5:UBH5"/>
    <mergeCell ref="UBI5:UBJ5"/>
    <mergeCell ref="UBK5:UBL5"/>
    <mergeCell ref="UBM5:UBN5"/>
    <mergeCell ref="UBO5:UBP5"/>
    <mergeCell ref="UAS5:UAT5"/>
    <mergeCell ref="UAU5:UAV5"/>
    <mergeCell ref="UAW5:UAX5"/>
    <mergeCell ref="UAY5:UAZ5"/>
    <mergeCell ref="UBA5:UBB5"/>
    <mergeCell ref="UBC5:UBD5"/>
    <mergeCell ref="UAG5:UAH5"/>
    <mergeCell ref="UAI5:UAJ5"/>
    <mergeCell ref="UAK5:UAL5"/>
    <mergeCell ref="UAM5:UAN5"/>
    <mergeCell ref="UAO5:UAP5"/>
    <mergeCell ref="UAQ5:UAR5"/>
    <mergeCell ref="TZU5:TZV5"/>
    <mergeCell ref="TZW5:TZX5"/>
    <mergeCell ref="TZY5:TZZ5"/>
    <mergeCell ref="UAA5:UAB5"/>
    <mergeCell ref="UAC5:UAD5"/>
    <mergeCell ref="UAE5:UAF5"/>
    <mergeCell ref="TZI5:TZJ5"/>
    <mergeCell ref="TZK5:TZL5"/>
    <mergeCell ref="TZM5:TZN5"/>
    <mergeCell ref="TZO5:TZP5"/>
    <mergeCell ref="TZQ5:TZR5"/>
    <mergeCell ref="TZS5:TZT5"/>
    <mergeCell ref="TYW5:TYX5"/>
    <mergeCell ref="TYY5:TYZ5"/>
    <mergeCell ref="TZA5:TZB5"/>
    <mergeCell ref="TZC5:TZD5"/>
    <mergeCell ref="TZE5:TZF5"/>
    <mergeCell ref="TZG5:TZH5"/>
    <mergeCell ref="UDY5:UDZ5"/>
    <mergeCell ref="UEA5:UEB5"/>
    <mergeCell ref="UEC5:UED5"/>
    <mergeCell ref="UEE5:UEF5"/>
    <mergeCell ref="UEG5:UEH5"/>
    <mergeCell ref="UEI5:UEJ5"/>
    <mergeCell ref="UDM5:UDN5"/>
    <mergeCell ref="UDO5:UDP5"/>
    <mergeCell ref="UDQ5:UDR5"/>
    <mergeCell ref="UDS5:UDT5"/>
    <mergeCell ref="UDU5:UDV5"/>
    <mergeCell ref="UDW5:UDX5"/>
    <mergeCell ref="UDA5:UDB5"/>
    <mergeCell ref="UDC5:UDD5"/>
    <mergeCell ref="UDE5:UDF5"/>
    <mergeCell ref="UDG5:UDH5"/>
    <mergeCell ref="UDI5:UDJ5"/>
    <mergeCell ref="UDK5:UDL5"/>
    <mergeCell ref="UCO5:UCP5"/>
    <mergeCell ref="UCQ5:UCR5"/>
    <mergeCell ref="UCS5:UCT5"/>
    <mergeCell ref="UCU5:UCV5"/>
    <mergeCell ref="UCW5:UCX5"/>
    <mergeCell ref="UCY5:UCZ5"/>
    <mergeCell ref="UCC5:UCD5"/>
    <mergeCell ref="UCE5:UCF5"/>
    <mergeCell ref="UCG5:UCH5"/>
    <mergeCell ref="UCI5:UCJ5"/>
    <mergeCell ref="UCK5:UCL5"/>
    <mergeCell ref="UCM5:UCN5"/>
    <mergeCell ref="UBQ5:UBR5"/>
    <mergeCell ref="UBS5:UBT5"/>
    <mergeCell ref="UBU5:UBV5"/>
    <mergeCell ref="UBW5:UBX5"/>
    <mergeCell ref="UBY5:UBZ5"/>
    <mergeCell ref="UCA5:UCB5"/>
    <mergeCell ref="UGS5:UGT5"/>
    <mergeCell ref="UGU5:UGV5"/>
    <mergeCell ref="UGW5:UGX5"/>
    <mergeCell ref="UGY5:UGZ5"/>
    <mergeCell ref="UHA5:UHB5"/>
    <mergeCell ref="UHC5:UHD5"/>
    <mergeCell ref="UGG5:UGH5"/>
    <mergeCell ref="UGI5:UGJ5"/>
    <mergeCell ref="UGK5:UGL5"/>
    <mergeCell ref="UGM5:UGN5"/>
    <mergeCell ref="UGO5:UGP5"/>
    <mergeCell ref="UGQ5:UGR5"/>
    <mergeCell ref="UFU5:UFV5"/>
    <mergeCell ref="UFW5:UFX5"/>
    <mergeCell ref="UFY5:UFZ5"/>
    <mergeCell ref="UGA5:UGB5"/>
    <mergeCell ref="UGC5:UGD5"/>
    <mergeCell ref="UGE5:UGF5"/>
    <mergeCell ref="UFI5:UFJ5"/>
    <mergeCell ref="UFK5:UFL5"/>
    <mergeCell ref="UFM5:UFN5"/>
    <mergeCell ref="UFO5:UFP5"/>
    <mergeCell ref="UFQ5:UFR5"/>
    <mergeCell ref="UFS5:UFT5"/>
    <mergeCell ref="UEW5:UEX5"/>
    <mergeCell ref="UEY5:UEZ5"/>
    <mergeCell ref="UFA5:UFB5"/>
    <mergeCell ref="UFC5:UFD5"/>
    <mergeCell ref="UFE5:UFF5"/>
    <mergeCell ref="UFG5:UFH5"/>
    <mergeCell ref="UEK5:UEL5"/>
    <mergeCell ref="UEM5:UEN5"/>
    <mergeCell ref="UEO5:UEP5"/>
    <mergeCell ref="UEQ5:UER5"/>
    <mergeCell ref="UES5:UET5"/>
    <mergeCell ref="UEU5:UEV5"/>
    <mergeCell ref="UJM5:UJN5"/>
    <mergeCell ref="UJO5:UJP5"/>
    <mergeCell ref="UJQ5:UJR5"/>
    <mergeCell ref="UJS5:UJT5"/>
    <mergeCell ref="UJU5:UJV5"/>
    <mergeCell ref="UJW5:UJX5"/>
    <mergeCell ref="UJA5:UJB5"/>
    <mergeCell ref="UJC5:UJD5"/>
    <mergeCell ref="UJE5:UJF5"/>
    <mergeCell ref="UJG5:UJH5"/>
    <mergeCell ref="UJI5:UJJ5"/>
    <mergeCell ref="UJK5:UJL5"/>
    <mergeCell ref="UIO5:UIP5"/>
    <mergeCell ref="UIQ5:UIR5"/>
    <mergeCell ref="UIS5:UIT5"/>
    <mergeCell ref="UIU5:UIV5"/>
    <mergeCell ref="UIW5:UIX5"/>
    <mergeCell ref="UIY5:UIZ5"/>
    <mergeCell ref="UIC5:UID5"/>
    <mergeCell ref="UIE5:UIF5"/>
    <mergeCell ref="UIG5:UIH5"/>
    <mergeCell ref="UII5:UIJ5"/>
    <mergeCell ref="UIK5:UIL5"/>
    <mergeCell ref="UIM5:UIN5"/>
    <mergeCell ref="UHQ5:UHR5"/>
    <mergeCell ref="UHS5:UHT5"/>
    <mergeCell ref="UHU5:UHV5"/>
    <mergeCell ref="UHW5:UHX5"/>
    <mergeCell ref="UHY5:UHZ5"/>
    <mergeCell ref="UIA5:UIB5"/>
    <mergeCell ref="UHE5:UHF5"/>
    <mergeCell ref="UHG5:UHH5"/>
    <mergeCell ref="UHI5:UHJ5"/>
    <mergeCell ref="UHK5:UHL5"/>
    <mergeCell ref="UHM5:UHN5"/>
    <mergeCell ref="UHO5:UHP5"/>
    <mergeCell ref="UMG5:UMH5"/>
    <mergeCell ref="UMI5:UMJ5"/>
    <mergeCell ref="UMK5:UML5"/>
    <mergeCell ref="UMM5:UMN5"/>
    <mergeCell ref="UMO5:UMP5"/>
    <mergeCell ref="UMQ5:UMR5"/>
    <mergeCell ref="ULU5:ULV5"/>
    <mergeCell ref="ULW5:ULX5"/>
    <mergeCell ref="ULY5:ULZ5"/>
    <mergeCell ref="UMA5:UMB5"/>
    <mergeCell ref="UMC5:UMD5"/>
    <mergeCell ref="UME5:UMF5"/>
    <mergeCell ref="ULI5:ULJ5"/>
    <mergeCell ref="ULK5:ULL5"/>
    <mergeCell ref="ULM5:ULN5"/>
    <mergeCell ref="ULO5:ULP5"/>
    <mergeCell ref="ULQ5:ULR5"/>
    <mergeCell ref="ULS5:ULT5"/>
    <mergeCell ref="UKW5:UKX5"/>
    <mergeCell ref="UKY5:UKZ5"/>
    <mergeCell ref="ULA5:ULB5"/>
    <mergeCell ref="ULC5:ULD5"/>
    <mergeCell ref="ULE5:ULF5"/>
    <mergeCell ref="ULG5:ULH5"/>
    <mergeCell ref="UKK5:UKL5"/>
    <mergeCell ref="UKM5:UKN5"/>
    <mergeCell ref="UKO5:UKP5"/>
    <mergeCell ref="UKQ5:UKR5"/>
    <mergeCell ref="UKS5:UKT5"/>
    <mergeCell ref="UKU5:UKV5"/>
    <mergeCell ref="UJY5:UJZ5"/>
    <mergeCell ref="UKA5:UKB5"/>
    <mergeCell ref="UKC5:UKD5"/>
    <mergeCell ref="UKE5:UKF5"/>
    <mergeCell ref="UKG5:UKH5"/>
    <mergeCell ref="UKI5:UKJ5"/>
    <mergeCell ref="UPA5:UPB5"/>
    <mergeCell ref="UPC5:UPD5"/>
    <mergeCell ref="UPE5:UPF5"/>
    <mergeCell ref="UPG5:UPH5"/>
    <mergeCell ref="UPI5:UPJ5"/>
    <mergeCell ref="UPK5:UPL5"/>
    <mergeCell ref="UOO5:UOP5"/>
    <mergeCell ref="UOQ5:UOR5"/>
    <mergeCell ref="UOS5:UOT5"/>
    <mergeCell ref="UOU5:UOV5"/>
    <mergeCell ref="UOW5:UOX5"/>
    <mergeCell ref="UOY5:UOZ5"/>
    <mergeCell ref="UOC5:UOD5"/>
    <mergeCell ref="UOE5:UOF5"/>
    <mergeCell ref="UOG5:UOH5"/>
    <mergeCell ref="UOI5:UOJ5"/>
    <mergeCell ref="UOK5:UOL5"/>
    <mergeCell ref="UOM5:UON5"/>
    <mergeCell ref="UNQ5:UNR5"/>
    <mergeCell ref="UNS5:UNT5"/>
    <mergeCell ref="UNU5:UNV5"/>
    <mergeCell ref="UNW5:UNX5"/>
    <mergeCell ref="UNY5:UNZ5"/>
    <mergeCell ref="UOA5:UOB5"/>
    <mergeCell ref="UNE5:UNF5"/>
    <mergeCell ref="UNG5:UNH5"/>
    <mergeCell ref="UNI5:UNJ5"/>
    <mergeCell ref="UNK5:UNL5"/>
    <mergeCell ref="UNM5:UNN5"/>
    <mergeCell ref="UNO5:UNP5"/>
    <mergeCell ref="UMS5:UMT5"/>
    <mergeCell ref="UMU5:UMV5"/>
    <mergeCell ref="UMW5:UMX5"/>
    <mergeCell ref="UMY5:UMZ5"/>
    <mergeCell ref="UNA5:UNB5"/>
    <mergeCell ref="UNC5:UND5"/>
    <mergeCell ref="URU5:URV5"/>
    <mergeCell ref="URW5:URX5"/>
    <mergeCell ref="URY5:URZ5"/>
    <mergeCell ref="USA5:USB5"/>
    <mergeCell ref="USC5:USD5"/>
    <mergeCell ref="USE5:USF5"/>
    <mergeCell ref="URI5:URJ5"/>
    <mergeCell ref="URK5:URL5"/>
    <mergeCell ref="URM5:URN5"/>
    <mergeCell ref="URO5:URP5"/>
    <mergeCell ref="URQ5:URR5"/>
    <mergeCell ref="URS5:URT5"/>
    <mergeCell ref="UQW5:UQX5"/>
    <mergeCell ref="UQY5:UQZ5"/>
    <mergeCell ref="URA5:URB5"/>
    <mergeCell ref="URC5:URD5"/>
    <mergeCell ref="URE5:URF5"/>
    <mergeCell ref="URG5:URH5"/>
    <mergeCell ref="UQK5:UQL5"/>
    <mergeCell ref="UQM5:UQN5"/>
    <mergeCell ref="UQO5:UQP5"/>
    <mergeCell ref="UQQ5:UQR5"/>
    <mergeCell ref="UQS5:UQT5"/>
    <mergeCell ref="UQU5:UQV5"/>
    <mergeCell ref="UPY5:UPZ5"/>
    <mergeCell ref="UQA5:UQB5"/>
    <mergeCell ref="UQC5:UQD5"/>
    <mergeCell ref="UQE5:UQF5"/>
    <mergeCell ref="UQG5:UQH5"/>
    <mergeCell ref="UQI5:UQJ5"/>
    <mergeCell ref="UPM5:UPN5"/>
    <mergeCell ref="UPO5:UPP5"/>
    <mergeCell ref="UPQ5:UPR5"/>
    <mergeCell ref="UPS5:UPT5"/>
    <mergeCell ref="UPU5:UPV5"/>
    <mergeCell ref="UPW5:UPX5"/>
    <mergeCell ref="UUO5:UUP5"/>
    <mergeCell ref="UUQ5:UUR5"/>
    <mergeCell ref="UUS5:UUT5"/>
    <mergeCell ref="UUU5:UUV5"/>
    <mergeCell ref="UUW5:UUX5"/>
    <mergeCell ref="UUY5:UUZ5"/>
    <mergeCell ref="UUC5:UUD5"/>
    <mergeCell ref="UUE5:UUF5"/>
    <mergeCell ref="UUG5:UUH5"/>
    <mergeCell ref="UUI5:UUJ5"/>
    <mergeCell ref="UUK5:UUL5"/>
    <mergeCell ref="UUM5:UUN5"/>
    <mergeCell ref="UTQ5:UTR5"/>
    <mergeCell ref="UTS5:UTT5"/>
    <mergeCell ref="UTU5:UTV5"/>
    <mergeCell ref="UTW5:UTX5"/>
    <mergeCell ref="UTY5:UTZ5"/>
    <mergeCell ref="UUA5:UUB5"/>
    <mergeCell ref="UTE5:UTF5"/>
    <mergeCell ref="UTG5:UTH5"/>
    <mergeCell ref="UTI5:UTJ5"/>
    <mergeCell ref="UTK5:UTL5"/>
    <mergeCell ref="UTM5:UTN5"/>
    <mergeCell ref="UTO5:UTP5"/>
    <mergeCell ref="USS5:UST5"/>
    <mergeCell ref="USU5:USV5"/>
    <mergeCell ref="USW5:USX5"/>
    <mergeCell ref="USY5:USZ5"/>
    <mergeCell ref="UTA5:UTB5"/>
    <mergeCell ref="UTC5:UTD5"/>
    <mergeCell ref="USG5:USH5"/>
    <mergeCell ref="USI5:USJ5"/>
    <mergeCell ref="USK5:USL5"/>
    <mergeCell ref="USM5:USN5"/>
    <mergeCell ref="USO5:USP5"/>
    <mergeCell ref="USQ5:USR5"/>
    <mergeCell ref="UXI5:UXJ5"/>
    <mergeCell ref="UXK5:UXL5"/>
    <mergeCell ref="UXM5:UXN5"/>
    <mergeCell ref="UXO5:UXP5"/>
    <mergeCell ref="UXQ5:UXR5"/>
    <mergeCell ref="UXS5:UXT5"/>
    <mergeCell ref="UWW5:UWX5"/>
    <mergeCell ref="UWY5:UWZ5"/>
    <mergeCell ref="UXA5:UXB5"/>
    <mergeCell ref="UXC5:UXD5"/>
    <mergeCell ref="UXE5:UXF5"/>
    <mergeCell ref="UXG5:UXH5"/>
    <mergeCell ref="UWK5:UWL5"/>
    <mergeCell ref="UWM5:UWN5"/>
    <mergeCell ref="UWO5:UWP5"/>
    <mergeCell ref="UWQ5:UWR5"/>
    <mergeCell ref="UWS5:UWT5"/>
    <mergeCell ref="UWU5:UWV5"/>
    <mergeCell ref="UVY5:UVZ5"/>
    <mergeCell ref="UWA5:UWB5"/>
    <mergeCell ref="UWC5:UWD5"/>
    <mergeCell ref="UWE5:UWF5"/>
    <mergeCell ref="UWG5:UWH5"/>
    <mergeCell ref="UWI5:UWJ5"/>
    <mergeCell ref="UVM5:UVN5"/>
    <mergeCell ref="UVO5:UVP5"/>
    <mergeCell ref="UVQ5:UVR5"/>
    <mergeCell ref="UVS5:UVT5"/>
    <mergeCell ref="UVU5:UVV5"/>
    <mergeCell ref="UVW5:UVX5"/>
    <mergeCell ref="UVA5:UVB5"/>
    <mergeCell ref="UVC5:UVD5"/>
    <mergeCell ref="UVE5:UVF5"/>
    <mergeCell ref="UVG5:UVH5"/>
    <mergeCell ref="UVI5:UVJ5"/>
    <mergeCell ref="UVK5:UVL5"/>
    <mergeCell ref="VAC5:VAD5"/>
    <mergeCell ref="VAE5:VAF5"/>
    <mergeCell ref="VAG5:VAH5"/>
    <mergeCell ref="VAI5:VAJ5"/>
    <mergeCell ref="VAK5:VAL5"/>
    <mergeCell ref="VAM5:VAN5"/>
    <mergeCell ref="UZQ5:UZR5"/>
    <mergeCell ref="UZS5:UZT5"/>
    <mergeCell ref="UZU5:UZV5"/>
    <mergeCell ref="UZW5:UZX5"/>
    <mergeCell ref="UZY5:UZZ5"/>
    <mergeCell ref="VAA5:VAB5"/>
    <mergeCell ref="UZE5:UZF5"/>
    <mergeCell ref="UZG5:UZH5"/>
    <mergeCell ref="UZI5:UZJ5"/>
    <mergeCell ref="UZK5:UZL5"/>
    <mergeCell ref="UZM5:UZN5"/>
    <mergeCell ref="UZO5:UZP5"/>
    <mergeCell ref="UYS5:UYT5"/>
    <mergeCell ref="UYU5:UYV5"/>
    <mergeCell ref="UYW5:UYX5"/>
    <mergeCell ref="UYY5:UYZ5"/>
    <mergeCell ref="UZA5:UZB5"/>
    <mergeCell ref="UZC5:UZD5"/>
    <mergeCell ref="UYG5:UYH5"/>
    <mergeCell ref="UYI5:UYJ5"/>
    <mergeCell ref="UYK5:UYL5"/>
    <mergeCell ref="UYM5:UYN5"/>
    <mergeCell ref="UYO5:UYP5"/>
    <mergeCell ref="UYQ5:UYR5"/>
    <mergeCell ref="UXU5:UXV5"/>
    <mergeCell ref="UXW5:UXX5"/>
    <mergeCell ref="UXY5:UXZ5"/>
    <mergeCell ref="UYA5:UYB5"/>
    <mergeCell ref="UYC5:UYD5"/>
    <mergeCell ref="UYE5:UYF5"/>
    <mergeCell ref="VCW5:VCX5"/>
    <mergeCell ref="VCY5:VCZ5"/>
    <mergeCell ref="VDA5:VDB5"/>
    <mergeCell ref="VDC5:VDD5"/>
    <mergeCell ref="VDE5:VDF5"/>
    <mergeCell ref="VDG5:VDH5"/>
    <mergeCell ref="VCK5:VCL5"/>
    <mergeCell ref="VCM5:VCN5"/>
    <mergeCell ref="VCO5:VCP5"/>
    <mergeCell ref="VCQ5:VCR5"/>
    <mergeCell ref="VCS5:VCT5"/>
    <mergeCell ref="VCU5:VCV5"/>
    <mergeCell ref="VBY5:VBZ5"/>
    <mergeCell ref="VCA5:VCB5"/>
    <mergeCell ref="VCC5:VCD5"/>
    <mergeCell ref="VCE5:VCF5"/>
    <mergeCell ref="VCG5:VCH5"/>
    <mergeCell ref="VCI5:VCJ5"/>
    <mergeCell ref="VBM5:VBN5"/>
    <mergeCell ref="VBO5:VBP5"/>
    <mergeCell ref="VBQ5:VBR5"/>
    <mergeCell ref="VBS5:VBT5"/>
    <mergeCell ref="VBU5:VBV5"/>
    <mergeCell ref="VBW5:VBX5"/>
    <mergeCell ref="VBA5:VBB5"/>
    <mergeCell ref="VBC5:VBD5"/>
    <mergeCell ref="VBE5:VBF5"/>
    <mergeCell ref="VBG5:VBH5"/>
    <mergeCell ref="VBI5:VBJ5"/>
    <mergeCell ref="VBK5:VBL5"/>
    <mergeCell ref="VAO5:VAP5"/>
    <mergeCell ref="VAQ5:VAR5"/>
    <mergeCell ref="VAS5:VAT5"/>
    <mergeCell ref="VAU5:VAV5"/>
    <mergeCell ref="VAW5:VAX5"/>
    <mergeCell ref="VAY5:VAZ5"/>
    <mergeCell ref="VFQ5:VFR5"/>
    <mergeCell ref="VFS5:VFT5"/>
    <mergeCell ref="VFU5:VFV5"/>
    <mergeCell ref="VFW5:VFX5"/>
    <mergeCell ref="VFY5:VFZ5"/>
    <mergeCell ref="VGA5:VGB5"/>
    <mergeCell ref="VFE5:VFF5"/>
    <mergeCell ref="VFG5:VFH5"/>
    <mergeCell ref="VFI5:VFJ5"/>
    <mergeCell ref="VFK5:VFL5"/>
    <mergeCell ref="VFM5:VFN5"/>
    <mergeCell ref="VFO5:VFP5"/>
    <mergeCell ref="VES5:VET5"/>
    <mergeCell ref="VEU5:VEV5"/>
    <mergeCell ref="VEW5:VEX5"/>
    <mergeCell ref="VEY5:VEZ5"/>
    <mergeCell ref="VFA5:VFB5"/>
    <mergeCell ref="VFC5:VFD5"/>
    <mergeCell ref="VEG5:VEH5"/>
    <mergeCell ref="VEI5:VEJ5"/>
    <mergeCell ref="VEK5:VEL5"/>
    <mergeCell ref="VEM5:VEN5"/>
    <mergeCell ref="VEO5:VEP5"/>
    <mergeCell ref="VEQ5:VER5"/>
    <mergeCell ref="VDU5:VDV5"/>
    <mergeCell ref="VDW5:VDX5"/>
    <mergeCell ref="VDY5:VDZ5"/>
    <mergeCell ref="VEA5:VEB5"/>
    <mergeCell ref="VEC5:VED5"/>
    <mergeCell ref="VEE5:VEF5"/>
    <mergeCell ref="VDI5:VDJ5"/>
    <mergeCell ref="VDK5:VDL5"/>
    <mergeCell ref="VDM5:VDN5"/>
    <mergeCell ref="VDO5:VDP5"/>
    <mergeCell ref="VDQ5:VDR5"/>
    <mergeCell ref="VDS5:VDT5"/>
    <mergeCell ref="VIK5:VIL5"/>
    <mergeCell ref="VIM5:VIN5"/>
    <mergeCell ref="VIO5:VIP5"/>
    <mergeCell ref="VIQ5:VIR5"/>
    <mergeCell ref="VIS5:VIT5"/>
    <mergeCell ref="VIU5:VIV5"/>
    <mergeCell ref="VHY5:VHZ5"/>
    <mergeCell ref="VIA5:VIB5"/>
    <mergeCell ref="VIC5:VID5"/>
    <mergeCell ref="VIE5:VIF5"/>
    <mergeCell ref="VIG5:VIH5"/>
    <mergeCell ref="VII5:VIJ5"/>
    <mergeCell ref="VHM5:VHN5"/>
    <mergeCell ref="VHO5:VHP5"/>
    <mergeCell ref="VHQ5:VHR5"/>
    <mergeCell ref="VHS5:VHT5"/>
    <mergeCell ref="VHU5:VHV5"/>
    <mergeCell ref="VHW5:VHX5"/>
    <mergeCell ref="VHA5:VHB5"/>
    <mergeCell ref="VHC5:VHD5"/>
    <mergeCell ref="VHE5:VHF5"/>
    <mergeCell ref="VHG5:VHH5"/>
    <mergeCell ref="VHI5:VHJ5"/>
    <mergeCell ref="VHK5:VHL5"/>
    <mergeCell ref="VGO5:VGP5"/>
    <mergeCell ref="VGQ5:VGR5"/>
    <mergeCell ref="VGS5:VGT5"/>
    <mergeCell ref="VGU5:VGV5"/>
    <mergeCell ref="VGW5:VGX5"/>
    <mergeCell ref="VGY5:VGZ5"/>
    <mergeCell ref="VGC5:VGD5"/>
    <mergeCell ref="VGE5:VGF5"/>
    <mergeCell ref="VGG5:VGH5"/>
    <mergeCell ref="VGI5:VGJ5"/>
    <mergeCell ref="VGK5:VGL5"/>
    <mergeCell ref="VGM5:VGN5"/>
    <mergeCell ref="VLE5:VLF5"/>
    <mergeCell ref="VLG5:VLH5"/>
    <mergeCell ref="VLI5:VLJ5"/>
    <mergeCell ref="VLK5:VLL5"/>
    <mergeCell ref="VLM5:VLN5"/>
    <mergeCell ref="VLO5:VLP5"/>
    <mergeCell ref="VKS5:VKT5"/>
    <mergeCell ref="VKU5:VKV5"/>
    <mergeCell ref="VKW5:VKX5"/>
    <mergeCell ref="VKY5:VKZ5"/>
    <mergeCell ref="VLA5:VLB5"/>
    <mergeCell ref="VLC5:VLD5"/>
    <mergeCell ref="VKG5:VKH5"/>
    <mergeCell ref="VKI5:VKJ5"/>
    <mergeCell ref="VKK5:VKL5"/>
    <mergeCell ref="VKM5:VKN5"/>
    <mergeCell ref="VKO5:VKP5"/>
    <mergeCell ref="VKQ5:VKR5"/>
    <mergeCell ref="VJU5:VJV5"/>
    <mergeCell ref="VJW5:VJX5"/>
    <mergeCell ref="VJY5:VJZ5"/>
    <mergeCell ref="VKA5:VKB5"/>
    <mergeCell ref="VKC5:VKD5"/>
    <mergeCell ref="VKE5:VKF5"/>
    <mergeCell ref="VJI5:VJJ5"/>
    <mergeCell ref="VJK5:VJL5"/>
    <mergeCell ref="VJM5:VJN5"/>
    <mergeCell ref="VJO5:VJP5"/>
    <mergeCell ref="VJQ5:VJR5"/>
    <mergeCell ref="VJS5:VJT5"/>
    <mergeCell ref="VIW5:VIX5"/>
    <mergeCell ref="VIY5:VIZ5"/>
    <mergeCell ref="VJA5:VJB5"/>
    <mergeCell ref="VJC5:VJD5"/>
    <mergeCell ref="VJE5:VJF5"/>
    <mergeCell ref="VJG5:VJH5"/>
    <mergeCell ref="VNY5:VNZ5"/>
    <mergeCell ref="VOA5:VOB5"/>
    <mergeCell ref="VOC5:VOD5"/>
    <mergeCell ref="VOE5:VOF5"/>
    <mergeCell ref="VOG5:VOH5"/>
    <mergeCell ref="VOI5:VOJ5"/>
    <mergeCell ref="VNM5:VNN5"/>
    <mergeCell ref="VNO5:VNP5"/>
    <mergeCell ref="VNQ5:VNR5"/>
    <mergeCell ref="VNS5:VNT5"/>
    <mergeCell ref="VNU5:VNV5"/>
    <mergeCell ref="VNW5:VNX5"/>
    <mergeCell ref="VNA5:VNB5"/>
    <mergeCell ref="VNC5:VND5"/>
    <mergeCell ref="VNE5:VNF5"/>
    <mergeCell ref="VNG5:VNH5"/>
    <mergeCell ref="VNI5:VNJ5"/>
    <mergeCell ref="VNK5:VNL5"/>
    <mergeCell ref="VMO5:VMP5"/>
    <mergeCell ref="VMQ5:VMR5"/>
    <mergeCell ref="VMS5:VMT5"/>
    <mergeCell ref="VMU5:VMV5"/>
    <mergeCell ref="VMW5:VMX5"/>
    <mergeCell ref="VMY5:VMZ5"/>
    <mergeCell ref="VMC5:VMD5"/>
    <mergeCell ref="VME5:VMF5"/>
    <mergeCell ref="VMG5:VMH5"/>
    <mergeCell ref="VMI5:VMJ5"/>
    <mergeCell ref="VMK5:VML5"/>
    <mergeCell ref="VMM5:VMN5"/>
    <mergeCell ref="VLQ5:VLR5"/>
    <mergeCell ref="VLS5:VLT5"/>
    <mergeCell ref="VLU5:VLV5"/>
    <mergeCell ref="VLW5:VLX5"/>
    <mergeCell ref="VLY5:VLZ5"/>
    <mergeCell ref="VMA5:VMB5"/>
    <mergeCell ref="VQS5:VQT5"/>
    <mergeCell ref="VQU5:VQV5"/>
    <mergeCell ref="VQW5:VQX5"/>
    <mergeCell ref="VQY5:VQZ5"/>
    <mergeCell ref="VRA5:VRB5"/>
    <mergeCell ref="VRC5:VRD5"/>
    <mergeCell ref="VQG5:VQH5"/>
    <mergeCell ref="VQI5:VQJ5"/>
    <mergeCell ref="VQK5:VQL5"/>
    <mergeCell ref="VQM5:VQN5"/>
    <mergeCell ref="VQO5:VQP5"/>
    <mergeCell ref="VQQ5:VQR5"/>
    <mergeCell ref="VPU5:VPV5"/>
    <mergeCell ref="VPW5:VPX5"/>
    <mergeCell ref="VPY5:VPZ5"/>
    <mergeCell ref="VQA5:VQB5"/>
    <mergeCell ref="VQC5:VQD5"/>
    <mergeCell ref="VQE5:VQF5"/>
    <mergeCell ref="VPI5:VPJ5"/>
    <mergeCell ref="VPK5:VPL5"/>
    <mergeCell ref="VPM5:VPN5"/>
    <mergeCell ref="VPO5:VPP5"/>
    <mergeCell ref="VPQ5:VPR5"/>
    <mergeCell ref="VPS5:VPT5"/>
    <mergeCell ref="VOW5:VOX5"/>
    <mergeCell ref="VOY5:VOZ5"/>
    <mergeCell ref="VPA5:VPB5"/>
    <mergeCell ref="VPC5:VPD5"/>
    <mergeCell ref="VPE5:VPF5"/>
    <mergeCell ref="VPG5:VPH5"/>
    <mergeCell ref="VOK5:VOL5"/>
    <mergeCell ref="VOM5:VON5"/>
    <mergeCell ref="VOO5:VOP5"/>
    <mergeCell ref="VOQ5:VOR5"/>
    <mergeCell ref="VOS5:VOT5"/>
    <mergeCell ref="VOU5:VOV5"/>
    <mergeCell ref="VTM5:VTN5"/>
    <mergeCell ref="VTO5:VTP5"/>
    <mergeCell ref="VTQ5:VTR5"/>
    <mergeCell ref="VTS5:VTT5"/>
    <mergeCell ref="VTU5:VTV5"/>
    <mergeCell ref="VTW5:VTX5"/>
    <mergeCell ref="VTA5:VTB5"/>
    <mergeCell ref="VTC5:VTD5"/>
    <mergeCell ref="VTE5:VTF5"/>
    <mergeCell ref="VTG5:VTH5"/>
    <mergeCell ref="VTI5:VTJ5"/>
    <mergeCell ref="VTK5:VTL5"/>
    <mergeCell ref="VSO5:VSP5"/>
    <mergeCell ref="VSQ5:VSR5"/>
    <mergeCell ref="VSS5:VST5"/>
    <mergeCell ref="VSU5:VSV5"/>
    <mergeCell ref="VSW5:VSX5"/>
    <mergeCell ref="VSY5:VSZ5"/>
    <mergeCell ref="VSC5:VSD5"/>
    <mergeCell ref="VSE5:VSF5"/>
    <mergeCell ref="VSG5:VSH5"/>
    <mergeCell ref="VSI5:VSJ5"/>
    <mergeCell ref="VSK5:VSL5"/>
    <mergeCell ref="VSM5:VSN5"/>
    <mergeCell ref="VRQ5:VRR5"/>
    <mergeCell ref="VRS5:VRT5"/>
    <mergeCell ref="VRU5:VRV5"/>
    <mergeCell ref="VRW5:VRX5"/>
    <mergeCell ref="VRY5:VRZ5"/>
    <mergeCell ref="VSA5:VSB5"/>
    <mergeCell ref="VRE5:VRF5"/>
    <mergeCell ref="VRG5:VRH5"/>
    <mergeCell ref="VRI5:VRJ5"/>
    <mergeCell ref="VRK5:VRL5"/>
    <mergeCell ref="VRM5:VRN5"/>
    <mergeCell ref="VRO5:VRP5"/>
    <mergeCell ref="VWG5:VWH5"/>
    <mergeCell ref="VWI5:VWJ5"/>
    <mergeCell ref="VWK5:VWL5"/>
    <mergeCell ref="VWM5:VWN5"/>
    <mergeCell ref="VWO5:VWP5"/>
    <mergeCell ref="VWQ5:VWR5"/>
    <mergeCell ref="VVU5:VVV5"/>
    <mergeCell ref="VVW5:VVX5"/>
    <mergeCell ref="VVY5:VVZ5"/>
    <mergeCell ref="VWA5:VWB5"/>
    <mergeCell ref="VWC5:VWD5"/>
    <mergeCell ref="VWE5:VWF5"/>
    <mergeCell ref="VVI5:VVJ5"/>
    <mergeCell ref="VVK5:VVL5"/>
    <mergeCell ref="VVM5:VVN5"/>
    <mergeCell ref="VVO5:VVP5"/>
    <mergeCell ref="VVQ5:VVR5"/>
    <mergeCell ref="VVS5:VVT5"/>
    <mergeCell ref="VUW5:VUX5"/>
    <mergeCell ref="VUY5:VUZ5"/>
    <mergeCell ref="VVA5:VVB5"/>
    <mergeCell ref="VVC5:VVD5"/>
    <mergeCell ref="VVE5:VVF5"/>
    <mergeCell ref="VVG5:VVH5"/>
    <mergeCell ref="VUK5:VUL5"/>
    <mergeCell ref="VUM5:VUN5"/>
    <mergeCell ref="VUO5:VUP5"/>
    <mergeCell ref="VUQ5:VUR5"/>
    <mergeCell ref="VUS5:VUT5"/>
    <mergeCell ref="VUU5:VUV5"/>
    <mergeCell ref="VTY5:VTZ5"/>
    <mergeCell ref="VUA5:VUB5"/>
    <mergeCell ref="VUC5:VUD5"/>
    <mergeCell ref="VUE5:VUF5"/>
    <mergeCell ref="VUG5:VUH5"/>
    <mergeCell ref="VUI5:VUJ5"/>
    <mergeCell ref="VZA5:VZB5"/>
    <mergeCell ref="VZC5:VZD5"/>
    <mergeCell ref="VZE5:VZF5"/>
    <mergeCell ref="VZG5:VZH5"/>
    <mergeCell ref="VZI5:VZJ5"/>
    <mergeCell ref="VZK5:VZL5"/>
    <mergeCell ref="VYO5:VYP5"/>
    <mergeCell ref="VYQ5:VYR5"/>
    <mergeCell ref="VYS5:VYT5"/>
    <mergeCell ref="VYU5:VYV5"/>
    <mergeCell ref="VYW5:VYX5"/>
    <mergeCell ref="VYY5:VYZ5"/>
    <mergeCell ref="VYC5:VYD5"/>
    <mergeCell ref="VYE5:VYF5"/>
    <mergeCell ref="VYG5:VYH5"/>
    <mergeCell ref="VYI5:VYJ5"/>
    <mergeCell ref="VYK5:VYL5"/>
    <mergeCell ref="VYM5:VYN5"/>
    <mergeCell ref="VXQ5:VXR5"/>
    <mergeCell ref="VXS5:VXT5"/>
    <mergeCell ref="VXU5:VXV5"/>
    <mergeCell ref="VXW5:VXX5"/>
    <mergeCell ref="VXY5:VXZ5"/>
    <mergeCell ref="VYA5:VYB5"/>
    <mergeCell ref="VXE5:VXF5"/>
    <mergeCell ref="VXG5:VXH5"/>
    <mergeCell ref="VXI5:VXJ5"/>
    <mergeCell ref="VXK5:VXL5"/>
    <mergeCell ref="VXM5:VXN5"/>
    <mergeCell ref="VXO5:VXP5"/>
    <mergeCell ref="VWS5:VWT5"/>
    <mergeCell ref="VWU5:VWV5"/>
    <mergeCell ref="VWW5:VWX5"/>
    <mergeCell ref="VWY5:VWZ5"/>
    <mergeCell ref="VXA5:VXB5"/>
    <mergeCell ref="VXC5:VXD5"/>
    <mergeCell ref="WBU5:WBV5"/>
    <mergeCell ref="WBW5:WBX5"/>
    <mergeCell ref="WBY5:WBZ5"/>
    <mergeCell ref="WCA5:WCB5"/>
    <mergeCell ref="WCC5:WCD5"/>
    <mergeCell ref="WCE5:WCF5"/>
    <mergeCell ref="WBI5:WBJ5"/>
    <mergeCell ref="WBK5:WBL5"/>
    <mergeCell ref="WBM5:WBN5"/>
    <mergeCell ref="WBO5:WBP5"/>
    <mergeCell ref="WBQ5:WBR5"/>
    <mergeCell ref="WBS5:WBT5"/>
    <mergeCell ref="WAW5:WAX5"/>
    <mergeCell ref="WAY5:WAZ5"/>
    <mergeCell ref="WBA5:WBB5"/>
    <mergeCell ref="WBC5:WBD5"/>
    <mergeCell ref="WBE5:WBF5"/>
    <mergeCell ref="WBG5:WBH5"/>
    <mergeCell ref="WAK5:WAL5"/>
    <mergeCell ref="WAM5:WAN5"/>
    <mergeCell ref="WAO5:WAP5"/>
    <mergeCell ref="WAQ5:WAR5"/>
    <mergeCell ref="WAS5:WAT5"/>
    <mergeCell ref="WAU5:WAV5"/>
    <mergeCell ref="VZY5:VZZ5"/>
    <mergeCell ref="WAA5:WAB5"/>
    <mergeCell ref="WAC5:WAD5"/>
    <mergeCell ref="WAE5:WAF5"/>
    <mergeCell ref="WAG5:WAH5"/>
    <mergeCell ref="WAI5:WAJ5"/>
    <mergeCell ref="VZM5:VZN5"/>
    <mergeCell ref="VZO5:VZP5"/>
    <mergeCell ref="VZQ5:VZR5"/>
    <mergeCell ref="VZS5:VZT5"/>
    <mergeCell ref="VZU5:VZV5"/>
    <mergeCell ref="VZW5:VZX5"/>
    <mergeCell ref="WEO5:WEP5"/>
    <mergeCell ref="WEQ5:WER5"/>
    <mergeCell ref="WES5:WET5"/>
    <mergeCell ref="WEU5:WEV5"/>
    <mergeCell ref="WEW5:WEX5"/>
    <mergeCell ref="WEY5:WEZ5"/>
    <mergeCell ref="WEC5:WED5"/>
    <mergeCell ref="WEE5:WEF5"/>
    <mergeCell ref="WEG5:WEH5"/>
    <mergeCell ref="WEI5:WEJ5"/>
    <mergeCell ref="WEK5:WEL5"/>
    <mergeCell ref="WEM5:WEN5"/>
    <mergeCell ref="WDQ5:WDR5"/>
    <mergeCell ref="WDS5:WDT5"/>
    <mergeCell ref="WDU5:WDV5"/>
    <mergeCell ref="WDW5:WDX5"/>
    <mergeCell ref="WDY5:WDZ5"/>
    <mergeCell ref="WEA5:WEB5"/>
    <mergeCell ref="WDE5:WDF5"/>
    <mergeCell ref="WDG5:WDH5"/>
    <mergeCell ref="WDI5:WDJ5"/>
    <mergeCell ref="WDK5:WDL5"/>
    <mergeCell ref="WDM5:WDN5"/>
    <mergeCell ref="WDO5:WDP5"/>
    <mergeCell ref="WCS5:WCT5"/>
    <mergeCell ref="WCU5:WCV5"/>
    <mergeCell ref="WCW5:WCX5"/>
    <mergeCell ref="WCY5:WCZ5"/>
    <mergeCell ref="WDA5:WDB5"/>
    <mergeCell ref="WDC5:WDD5"/>
    <mergeCell ref="WCG5:WCH5"/>
    <mergeCell ref="WCI5:WCJ5"/>
    <mergeCell ref="WCK5:WCL5"/>
    <mergeCell ref="WCM5:WCN5"/>
    <mergeCell ref="WCO5:WCP5"/>
    <mergeCell ref="WCQ5:WCR5"/>
    <mergeCell ref="WHI5:WHJ5"/>
    <mergeCell ref="WHK5:WHL5"/>
    <mergeCell ref="WHM5:WHN5"/>
    <mergeCell ref="WHO5:WHP5"/>
    <mergeCell ref="WHQ5:WHR5"/>
    <mergeCell ref="WHS5:WHT5"/>
    <mergeCell ref="WGW5:WGX5"/>
    <mergeCell ref="WGY5:WGZ5"/>
    <mergeCell ref="WHA5:WHB5"/>
    <mergeCell ref="WHC5:WHD5"/>
    <mergeCell ref="WHE5:WHF5"/>
    <mergeCell ref="WHG5:WHH5"/>
    <mergeCell ref="WGK5:WGL5"/>
    <mergeCell ref="WGM5:WGN5"/>
    <mergeCell ref="WGO5:WGP5"/>
    <mergeCell ref="WGQ5:WGR5"/>
    <mergeCell ref="WGS5:WGT5"/>
    <mergeCell ref="WGU5:WGV5"/>
    <mergeCell ref="WFY5:WFZ5"/>
    <mergeCell ref="WGA5:WGB5"/>
    <mergeCell ref="WGC5:WGD5"/>
    <mergeCell ref="WGE5:WGF5"/>
    <mergeCell ref="WGG5:WGH5"/>
    <mergeCell ref="WGI5:WGJ5"/>
    <mergeCell ref="WFM5:WFN5"/>
    <mergeCell ref="WFO5:WFP5"/>
    <mergeCell ref="WFQ5:WFR5"/>
    <mergeCell ref="WFS5:WFT5"/>
    <mergeCell ref="WFU5:WFV5"/>
    <mergeCell ref="WFW5:WFX5"/>
    <mergeCell ref="WFA5:WFB5"/>
    <mergeCell ref="WFC5:WFD5"/>
    <mergeCell ref="WFE5:WFF5"/>
    <mergeCell ref="WFG5:WFH5"/>
    <mergeCell ref="WFI5:WFJ5"/>
    <mergeCell ref="WFK5:WFL5"/>
    <mergeCell ref="WKC5:WKD5"/>
    <mergeCell ref="WKE5:WKF5"/>
    <mergeCell ref="WKG5:WKH5"/>
    <mergeCell ref="WKI5:WKJ5"/>
    <mergeCell ref="WKK5:WKL5"/>
    <mergeCell ref="WKM5:WKN5"/>
    <mergeCell ref="WJQ5:WJR5"/>
    <mergeCell ref="WJS5:WJT5"/>
    <mergeCell ref="WJU5:WJV5"/>
    <mergeCell ref="WJW5:WJX5"/>
    <mergeCell ref="WJY5:WJZ5"/>
    <mergeCell ref="WKA5:WKB5"/>
    <mergeCell ref="WJE5:WJF5"/>
    <mergeCell ref="WJG5:WJH5"/>
    <mergeCell ref="WJI5:WJJ5"/>
    <mergeCell ref="WJK5:WJL5"/>
    <mergeCell ref="WJM5:WJN5"/>
    <mergeCell ref="WJO5:WJP5"/>
    <mergeCell ref="WIS5:WIT5"/>
    <mergeCell ref="WIU5:WIV5"/>
    <mergeCell ref="WIW5:WIX5"/>
    <mergeCell ref="WIY5:WIZ5"/>
    <mergeCell ref="WJA5:WJB5"/>
    <mergeCell ref="WJC5:WJD5"/>
    <mergeCell ref="WIG5:WIH5"/>
    <mergeCell ref="WII5:WIJ5"/>
    <mergeCell ref="WIK5:WIL5"/>
    <mergeCell ref="WIM5:WIN5"/>
    <mergeCell ref="WIO5:WIP5"/>
    <mergeCell ref="WIQ5:WIR5"/>
    <mergeCell ref="WHU5:WHV5"/>
    <mergeCell ref="WHW5:WHX5"/>
    <mergeCell ref="WHY5:WHZ5"/>
    <mergeCell ref="WIA5:WIB5"/>
    <mergeCell ref="WIC5:WID5"/>
    <mergeCell ref="WIE5:WIF5"/>
    <mergeCell ref="WMW5:WMX5"/>
    <mergeCell ref="WMY5:WMZ5"/>
    <mergeCell ref="WNA5:WNB5"/>
    <mergeCell ref="WNC5:WND5"/>
    <mergeCell ref="WNE5:WNF5"/>
    <mergeCell ref="WNG5:WNH5"/>
    <mergeCell ref="WMK5:WML5"/>
    <mergeCell ref="WMM5:WMN5"/>
    <mergeCell ref="WMO5:WMP5"/>
    <mergeCell ref="WMQ5:WMR5"/>
    <mergeCell ref="WMS5:WMT5"/>
    <mergeCell ref="WMU5:WMV5"/>
    <mergeCell ref="WLY5:WLZ5"/>
    <mergeCell ref="WMA5:WMB5"/>
    <mergeCell ref="WMC5:WMD5"/>
    <mergeCell ref="WME5:WMF5"/>
    <mergeCell ref="WMG5:WMH5"/>
    <mergeCell ref="WMI5:WMJ5"/>
    <mergeCell ref="WLM5:WLN5"/>
    <mergeCell ref="WLO5:WLP5"/>
    <mergeCell ref="WLQ5:WLR5"/>
    <mergeCell ref="WLS5:WLT5"/>
    <mergeCell ref="WLU5:WLV5"/>
    <mergeCell ref="WLW5:WLX5"/>
    <mergeCell ref="WLA5:WLB5"/>
    <mergeCell ref="WLC5:WLD5"/>
    <mergeCell ref="WLE5:WLF5"/>
    <mergeCell ref="WLG5:WLH5"/>
    <mergeCell ref="WLI5:WLJ5"/>
    <mergeCell ref="WLK5:WLL5"/>
    <mergeCell ref="WKO5:WKP5"/>
    <mergeCell ref="WKQ5:WKR5"/>
    <mergeCell ref="WKS5:WKT5"/>
    <mergeCell ref="WKU5:WKV5"/>
    <mergeCell ref="WKW5:WKX5"/>
    <mergeCell ref="WKY5:WKZ5"/>
    <mergeCell ref="WPQ5:WPR5"/>
    <mergeCell ref="WPS5:WPT5"/>
    <mergeCell ref="WPU5:WPV5"/>
    <mergeCell ref="WPW5:WPX5"/>
    <mergeCell ref="WPY5:WPZ5"/>
    <mergeCell ref="WQA5:WQB5"/>
    <mergeCell ref="WPE5:WPF5"/>
    <mergeCell ref="WPG5:WPH5"/>
    <mergeCell ref="WPI5:WPJ5"/>
    <mergeCell ref="WPK5:WPL5"/>
    <mergeCell ref="WPM5:WPN5"/>
    <mergeCell ref="WPO5:WPP5"/>
    <mergeCell ref="WOS5:WOT5"/>
    <mergeCell ref="WOU5:WOV5"/>
    <mergeCell ref="WOW5:WOX5"/>
    <mergeCell ref="WOY5:WOZ5"/>
    <mergeCell ref="WPA5:WPB5"/>
    <mergeCell ref="WPC5:WPD5"/>
    <mergeCell ref="WOG5:WOH5"/>
    <mergeCell ref="WOI5:WOJ5"/>
    <mergeCell ref="WOK5:WOL5"/>
    <mergeCell ref="WOM5:WON5"/>
    <mergeCell ref="WOO5:WOP5"/>
    <mergeCell ref="WOQ5:WOR5"/>
    <mergeCell ref="WNU5:WNV5"/>
    <mergeCell ref="WNW5:WNX5"/>
    <mergeCell ref="WNY5:WNZ5"/>
    <mergeCell ref="WOA5:WOB5"/>
    <mergeCell ref="WOC5:WOD5"/>
    <mergeCell ref="WOE5:WOF5"/>
    <mergeCell ref="WNI5:WNJ5"/>
    <mergeCell ref="WNK5:WNL5"/>
    <mergeCell ref="WNM5:WNN5"/>
    <mergeCell ref="WNO5:WNP5"/>
    <mergeCell ref="WNQ5:WNR5"/>
    <mergeCell ref="WNS5:WNT5"/>
    <mergeCell ref="WSK5:WSL5"/>
    <mergeCell ref="WSM5:WSN5"/>
    <mergeCell ref="WSO5:WSP5"/>
    <mergeCell ref="WSQ5:WSR5"/>
    <mergeCell ref="WSS5:WST5"/>
    <mergeCell ref="WSU5:WSV5"/>
    <mergeCell ref="WRY5:WRZ5"/>
    <mergeCell ref="WSA5:WSB5"/>
    <mergeCell ref="WSC5:WSD5"/>
    <mergeCell ref="WSE5:WSF5"/>
    <mergeCell ref="WSG5:WSH5"/>
    <mergeCell ref="WSI5:WSJ5"/>
    <mergeCell ref="WRM5:WRN5"/>
    <mergeCell ref="WRO5:WRP5"/>
    <mergeCell ref="WRQ5:WRR5"/>
    <mergeCell ref="WRS5:WRT5"/>
    <mergeCell ref="WRU5:WRV5"/>
    <mergeCell ref="WRW5:WRX5"/>
    <mergeCell ref="WRA5:WRB5"/>
    <mergeCell ref="WRC5:WRD5"/>
    <mergeCell ref="WRE5:WRF5"/>
    <mergeCell ref="WRG5:WRH5"/>
    <mergeCell ref="WRI5:WRJ5"/>
    <mergeCell ref="WRK5:WRL5"/>
    <mergeCell ref="WQO5:WQP5"/>
    <mergeCell ref="WQQ5:WQR5"/>
    <mergeCell ref="WQS5:WQT5"/>
    <mergeCell ref="WQU5:WQV5"/>
    <mergeCell ref="WQW5:WQX5"/>
    <mergeCell ref="WQY5:WQZ5"/>
    <mergeCell ref="WQC5:WQD5"/>
    <mergeCell ref="WQE5:WQF5"/>
    <mergeCell ref="WQG5:WQH5"/>
    <mergeCell ref="WQI5:WQJ5"/>
    <mergeCell ref="WQK5:WQL5"/>
    <mergeCell ref="WQM5:WQN5"/>
    <mergeCell ref="WVE5:WVF5"/>
    <mergeCell ref="WVG5:WVH5"/>
    <mergeCell ref="WVI5:WVJ5"/>
    <mergeCell ref="WVK5:WVL5"/>
    <mergeCell ref="WVM5:WVN5"/>
    <mergeCell ref="WVO5:WVP5"/>
    <mergeCell ref="WUS5:WUT5"/>
    <mergeCell ref="WUU5:WUV5"/>
    <mergeCell ref="WUW5:WUX5"/>
    <mergeCell ref="WUY5:WUZ5"/>
    <mergeCell ref="WVA5:WVB5"/>
    <mergeCell ref="WVC5:WVD5"/>
    <mergeCell ref="WUG5:WUH5"/>
    <mergeCell ref="WUI5:WUJ5"/>
    <mergeCell ref="WUK5:WUL5"/>
    <mergeCell ref="WUM5:WUN5"/>
    <mergeCell ref="WUO5:WUP5"/>
    <mergeCell ref="WUQ5:WUR5"/>
    <mergeCell ref="WTU5:WTV5"/>
    <mergeCell ref="WTW5:WTX5"/>
    <mergeCell ref="WTY5:WTZ5"/>
    <mergeCell ref="WUA5:WUB5"/>
    <mergeCell ref="WUC5:WUD5"/>
    <mergeCell ref="WUE5:WUF5"/>
    <mergeCell ref="WTI5:WTJ5"/>
    <mergeCell ref="WTK5:WTL5"/>
    <mergeCell ref="WTM5:WTN5"/>
    <mergeCell ref="WTO5:WTP5"/>
    <mergeCell ref="WTQ5:WTR5"/>
    <mergeCell ref="WTS5:WTT5"/>
    <mergeCell ref="WSW5:WSX5"/>
    <mergeCell ref="WSY5:WSZ5"/>
    <mergeCell ref="WTA5:WTB5"/>
    <mergeCell ref="WTC5:WTD5"/>
    <mergeCell ref="WTE5:WTF5"/>
    <mergeCell ref="WTG5:WTH5"/>
    <mergeCell ref="WYA5:WYB5"/>
    <mergeCell ref="WYC5:WYD5"/>
    <mergeCell ref="WYE5:WYF5"/>
    <mergeCell ref="WYG5:WYH5"/>
    <mergeCell ref="WYI5:WYJ5"/>
    <mergeCell ref="WXM5:WXN5"/>
    <mergeCell ref="WXO5:WXP5"/>
    <mergeCell ref="WXQ5:WXR5"/>
    <mergeCell ref="WXS5:WXT5"/>
    <mergeCell ref="WXU5:WXV5"/>
    <mergeCell ref="WXW5:WXX5"/>
    <mergeCell ref="WXA5:WXB5"/>
    <mergeCell ref="WXC5:WXD5"/>
    <mergeCell ref="WXE5:WXF5"/>
    <mergeCell ref="WXG5:WXH5"/>
    <mergeCell ref="WXI5:WXJ5"/>
    <mergeCell ref="WXK5:WXL5"/>
    <mergeCell ref="WWO5:WWP5"/>
    <mergeCell ref="WWQ5:WWR5"/>
    <mergeCell ref="WWS5:WWT5"/>
    <mergeCell ref="WWU5:WWV5"/>
    <mergeCell ref="WWW5:WWX5"/>
    <mergeCell ref="WWY5:WWZ5"/>
    <mergeCell ref="WWC5:WWD5"/>
    <mergeCell ref="WWE5:WWF5"/>
    <mergeCell ref="WWG5:WWH5"/>
    <mergeCell ref="WWI5:WWJ5"/>
    <mergeCell ref="WWK5:WWL5"/>
    <mergeCell ref="WWM5:WWN5"/>
    <mergeCell ref="WVQ5:WVR5"/>
    <mergeCell ref="WVS5:WVT5"/>
    <mergeCell ref="WVU5:WVV5"/>
    <mergeCell ref="WVW5:WVX5"/>
    <mergeCell ref="WVY5:WVZ5"/>
    <mergeCell ref="WWA5:WWB5"/>
    <mergeCell ref="XFA5:XFB5"/>
    <mergeCell ref="XFC5:XFD5"/>
    <mergeCell ref="XEK5:XEL5"/>
    <mergeCell ref="XEM5:XEN5"/>
    <mergeCell ref="XEO5:XEP5"/>
    <mergeCell ref="XEQ5:XER5"/>
    <mergeCell ref="XES5:XET5"/>
    <mergeCell ref="XEU5:XEV5"/>
    <mergeCell ref="XDY5:XDZ5"/>
    <mergeCell ref="XEA5:XEB5"/>
    <mergeCell ref="XEC5:XED5"/>
    <mergeCell ref="XEE5:XEF5"/>
    <mergeCell ref="XEG5:XEH5"/>
    <mergeCell ref="XEI5:XEJ5"/>
    <mergeCell ref="XDM5:XDN5"/>
    <mergeCell ref="XDO5:XDP5"/>
    <mergeCell ref="XDQ5:XDR5"/>
    <mergeCell ref="XDS5:XDT5"/>
    <mergeCell ref="XDU5:XDV5"/>
    <mergeCell ref="XDW5:XDX5"/>
    <mergeCell ref="XDA5:XDB5"/>
    <mergeCell ref="XDC5:XDD5"/>
    <mergeCell ref="XDE5:XDF5"/>
    <mergeCell ref="XDG5:XDH5"/>
    <mergeCell ref="XDI5:XDJ5"/>
    <mergeCell ref="XDK5:XDL5"/>
    <mergeCell ref="XCO5:XCP5"/>
    <mergeCell ref="XCQ5:XCR5"/>
    <mergeCell ref="XCS5:XCT5"/>
    <mergeCell ref="XCU5:XCV5"/>
    <mergeCell ref="XCW5:XCX5"/>
    <mergeCell ref="XCY5:XCZ5"/>
    <mergeCell ref="WZW5:WZX5"/>
    <mergeCell ref="WZY5:WZZ5"/>
    <mergeCell ref="XAA5:XAB5"/>
    <mergeCell ref="XAC5:XAD5"/>
    <mergeCell ref="XAE5:XAF5"/>
    <mergeCell ref="XEW5:XEX5"/>
    <mergeCell ref="XCC5:XCD5"/>
    <mergeCell ref="XCE5:XCF5"/>
    <mergeCell ref="XCG5:XCH5"/>
    <mergeCell ref="XCI5:XCJ5"/>
    <mergeCell ref="XCK5:XCL5"/>
    <mergeCell ref="XCM5:XCN5"/>
    <mergeCell ref="XBQ5:XBR5"/>
    <mergeCell ref="XBS5:XBT5"/>
    <mergeCell ref="XBU5:XBV5"/>
    <mergeCell ref="XBW5:XBX5"/>
    <mergeCell ref="XBY5:XBZ5"/>
    <mergeCell ref="XCA5:XCB5"/>
    <mergeCell ref="XBE5:XBF5"/>
    <mergeCell ref="XBG5:XBH5"/>
    <mergeCell ref="XBI5:XBJ5"/>
    <mergeCell ref="XBK5:XBL5"/>
    <mergeCell ref="XBM5:XBN5"/>
    <mergeCell ref="XBO5:XBP5"/>
    <mergeCell ref="XAS5:XAT5"/>
    <mergeCell ref="XAU5:XAV5"/>
    <mergeCell ref="XAW5:XAX5"/>
    <mergeCell ref="XAY5:XAZ5"/>
    <mergeCell ref="XBA5:XBB5"/>
    <mergeCell ref="XBC5:XBD5"/>
    <mergeCell ref="XAG5:XAH5"/>
    <mergeCell ref="XAI5:XAJ5"/>
    <mergeCell ref="E1:H1"/>
    <mergeCell ref="A2:D2"/>
    <mergeCell ref="A3:D3"/>
    <mergeCell ref="A4:D4"/>
    <mergeCell ref="A6:D6"/>
    <mergeCell ref="E6:H6"/>
    <mergeCell ref="A82:C82"/>
    <mergeCell ref="E2:F2"/>
    <mergeCell ref="A5:D5"/>
    <mergeCell ref="A7:H7"/>
    <mergeCell ref="XAK5:XAL5"/>
    <mergeCell ref="XAM5:XAN5"/>
    <mergeCell ref="XAO5:XAP5"/>
    <mergeCell ref="XAQ5:XAR5"/>
    <mergeCell ref="WZU5:WZV5"/>
    <mergeCell ref="XEY5:XEZ5"/>
    <mergeCell ref="A218:H218"/>
    <mergeCell ref="A229:H229"/>
    <mergeCell ref="A236:H236"/>
    <mergeCell ref="A243:H243"/>
    <mergeCell ref="A84:H84"/>
    <mergeCell ref="A11:H11"/>
    <mergeCell ref="A22:H22"/>
    <mergeCell ref="A33:H33"/>
    <mergeCell ref="A43:H43"/>
    <mergeCell ref="A51:H51"/>
    <mergeCell ref="A59:H59"/>
    <mergeCell ref="A66:H66"/>
    <mergeCell ref="A87:H87"/>
    <mergeCell ref="A95:H95"/>
    <mergeCell ref="A103:H103"/>
    <mergeCell ref="A111:H111"/>
    <mergeCell ref="A119:H119"/>
    <mergeCell ref="A127:H127"/>
    <mergeCell ref="A135:H135"/>
    <mergeCell ref="A143:H143"/>
    <mergeCell ref="A153:H153"/>
    <mergeCell ref="A162:H162"/>
    <mergeCell ref="A169:H169"/>
    <mergeCell ref="A177:H177"/>
    <mergeCell ref="A184:H184"/>
    <mergeCell ref="A191:H191"/>
    <mergeCell ref="A198:H198"/>
    <mergeCell ref="A205:H205"/>
    <mergeCell ref="A212:H212"/>
    <mergeCell ref="WZI5:WZJ5"/>
    <mergeCell ref="WZK5:WZL5"/>
    <mergeCell ref="WZM5:WZN5"/>
    <mergeCell ref="WZO5:WZP5"/>
    <mergeCell ref="WZQ5:WZR5"/>
    <mergeCell ref="WZS5:WZT5"/>
    <mergeCell ref="WYW5:WYX5"/>
    <mergeCell ref="WYY5:WYZ5"/>
    <mergeCell ref="WZA5:WZB5"/>
    <mergeCell ref="WZC5:WZD5"/>
    <mergeCell ref="WZE5:WZF5"/>
    <mergeCell ref="WZG5:WZH5"/>
    <mergeCell ref="WYK5:WYL5"/>
    <mergeCell ref="WYM5:WYN5"/>
    <mergeCell ref="WYO5:WYP5"/>
    <mergeCell ref="WYQ5:WYR5"/>
    <mergeCell ref="WYS5:WYT5"/>
    <mergeCell ref="WYU5:WYV5"/>
    <mergeCell ref="WXY5:WXZ5"/>
  </mergeCells>
  <conditionalFormatting sqref="B30:F31 B41:F41">
    <cfRule type="expression" dxfId="645" priority="4251" stopIfTrue="1">
      <formula>AND($A30&lt;&gt;"COMPOSICAO",$A30&lt;&gt;"INSUMO",$A30&lt;&gt;"")</formula>
    </cfRule>
    <cfRule type="expression" dxfId="644" priority="4252" stopIfTrue="1">
      <formula>AND(OR($A30="COMPOSICAO",$A30="INSUMO",$A30&lt;&gt;""),$A30&lt;&gt;"")</formula>
    </cfRule>
  </conditionalFormatting>
  <conditionalFormatting sqref="H12:H18 A61:A62 F61:F62 H60:H62 C67:D75 A67:A75 F67:F75 H67:H75 C61:C62 H44:H47">
    <cfRule type="expression" dxfId="643" priority="4249" stopIfTrue="1">
      <formula>AND(#REF!&lt;&gt;"COMPOSICAO",#REF!&lt;&gt;"INSUMO",#REF!&lt;&gt;"")</formula>
    </cfRule>
    <cfRule type="expression" dxfId="642" priority="4250" stopIfTrue="1">
      <formula>AND(OR(#REF!="COMPOSICAO",#REF!="INSUMO",#REF!&lt;&gt;""),#REF!&lt;&gt;"")</formula>
    </cfRule>
  </conditionalFormatting>
  <conditionalFormatting sqref="A41">
    <cfRule type="expression" dxfId="641" priority="4145" stopIfTrue="1">
      <formula>AND(#REF!&lt;&gt;"COMPOSICAO",#REF!&lt;&gt;"INSUMO",#REF!&lt;&gt;"")</formula>
    </cfRule>
    <cfRule type="expression" dxfId="640" priority="4146" stopIfTrue="1">
      <formula>AND(OR(#REF!="COMPOSICAO",#REF!="INSUMO",#REF!&lt;&gt;""),#REF!&lt;&gt;"")</formula>
    </cfRule>
  </conditionalFormatting>
  <conditionalFormatting sqref="A16:A18">
    <cfRule type="expression" dxfId="639" priority="3825" stopIfTrue="1">
      <formula>AND(#REF!&lt;&gt;"COMPOSICAO",#REF!&lt;&gt;"INSUMO",#REF!&lt;&gt;"")</formula>
    </cfRule>
    <cfRule type="expression" dxfId="638" priority="3826" stopIfTrue="1">
      <formula>AND(OR(#REF!="COMPOSICAO",#REF!="INSUMO",#REF!&lt;&gt;""),#REF!&lt;&gt;"")</formula>
    </cfRule>
  </conditionalFormatting>
  <conditionalFormatting sqref="C12:D15 D13:D18">
    <cfRule type="expression" dxfId="637" priority="3831" stopIfTrue="1">
      <formula>AND(#REF!&lt;&gt;"COMPOSICAO",#REF!&lt;&gt;"INSUMO",#REF!&lt;&gt;"")</formula>
    </cfRule>
    <cfRule type="expression" dxfId="636" priority="3832" stopIfTrue="1">
      <formula>AND(OR(#REF!="COMPOSICAO",#REF!="INSUMO",#REF!&lt;&gt;""),#REF!&lt;&gt;"")</formula>
    </cfRule>
  </conditionalFormatting>
  <conditionalFormatting sqref="A12:A15">
    <cfRule type="expression" dxfId="635" priority="3833" stopIfTrue="1">
      <formula>AND(#REF!&lt;&gt;"COMPOSICAO",#REF!&lt;&gt;"INSUMO",#REF!&lt;&gt;"")</formula>
    </cfRule>
    <cfRule type="expression" dxfId="634" priority="3834" stopIfTrue="1">
      <formula>AND(OR(#REF!="COMPOSICAO",#REF!="INSUMO",#REF!&lt;&gt;""),#REF!&lt;&gt;"")</formula>
    </cfRule>
  </conditionalFormatting>
  <conditionalFormatting sqref="A19:A20 A30:A31">
    <cfRule type="expression" dxfId="633" priority="3827" stopIfTrue="1">
      <formula>AND(#REF!&lt;&gt;"COMPOSICAO",#REF!&lt;&gt;"INSUMO",#REF!&lt;&gt;"")</formula>
    </cfRule>
    <cfRule type="expression" dxfId="632" priority="3828" stopIfTrue="1">
      <formula>AND(OR(#REF!="COMPOSICAO",#REF!="INSUMO",#REF!&lt;&gt;""),#REF!&lt;&gt;"")</formula>
    </cfRule>
  </conditionalFormatting>
  <conditionalFormatting sqref="F16:F18">
    <cfRule type="expression" dxfId="631" priority="3823" stopIfTrue="1">
      <formula>AND(#REF!&lt;&gt;"COMPOSICAO",#REF!&lt;&gt;"INSUMO",#REF!&lt;&gt;"")</formula>
    </cfRule>
    <cfRule type="expression" dxfId="630" priority="3824" stopIfTrue="1">
      <formula>AND(OR(#REF!="COMPOSICAO",#REF!="INSUMO",#REF!&lt;&gt;""),#REF!&lt;&gt;"")</formula>
    </cfRule>
  </conditionalFormatting>
  <conditionalFormatting sqref="C16:C18">
    <cfRule type="expression" dxfId="629" priority="3821" stopIfTrue="1">
      <formula>AND(#REF!&lt;&gt;"COMPOSICAO",#REF!&lt;&gt;"INSUMO",#REF!&lt;&gt;"")</formula>
    </cfRule>
    <cfRule type="expression" dxfId="628" priority="3822" stopIfTrue="1">
      <formula>AND(OR(#REF!="COMPOSICAO",#REF!="INSUMO",#REF!&lt;&gt;""),#REF!&lt;&gt;"")</formula>
    </cfRule>
  </conditionalFormatting>
  <conditionalFormatting sqref="F12:F15">
    <cfRule type="expression" dxfId="627" priority="3835" stopIfTrue="1">
      <formula>AND(#REF!&lt;&gt;"COMPOSICAO",#REF!&lt;&gt;"INSUMO",#REF!&lt;&gt;"")</formula>
    </cfRule>
    <cfRule type="expression" dxfId="626" priority="3836" stopIfTrue="1">
      <formula>AND(OR(#REF!="COMPOSICAO",#REF!="INSUMO",#REF!&lt;&gt;""),#REF!&lt;&gt;"")</formula>
    </cfRule>
  </conditionalFormatting>
  <conditionalFormatting sqref="B19:F20">
    <cfRule type="expression" dxfId="625" priority="3829" stopIfTrue="1">
      <formula>AND($A19&lt;&gt;"COMPOSICAO",$A19&lt;&gt;"INSUMO",$A19&lt;&gt;"")</formula>
    </cfRule>
    <cfRule type="expression" dxfId="624" priority="3830" stopIfTrue="1">
      <formula>AND(OR($A19="COMPOSICAO",$A19="INSUMO",$A19&lt;&gt;""),$A19&lt;&gt;"")</formula>
    </cfRule>
  </conditionalFormatting>
  <conditionalFormatting sqref="A27:A28">
    <cfRule type="expression" dxfId="623" priority="879" stopIfTrue="1">
      <formula>AND(#REF!&lt;&gt;"COMPOSICAO",#REF!&lt;&gt;"INSUMO",#REF!&lt;&gt;"")</formula>
    </cfRule>
    <cfRule type="expression" dxfId="622" priority="880" stopIfTrue="1">
      <formula>AND(OR(#REF!="COMPOSICAO",#REF!="INSUMO",#REF!&lt;&gt;""),#REF!&lt;&gt;"")</formula>
    </cfRule>
  </conditionalFormatting>
  <conditionalFormatting sqref="C23:D23">
    <cfRule type="expression" dxfId="621" priority="885" stopIfTrue="1">
      <formula>AND(#REF!&lt;&gt;"COMPOSICAO",#REF!&lt;&gt;"INSUMO",#REF!&lt;&gt;"")</formula>
    </cfRule>
    <cfRule type="expression" dxfId="620" priority="886" stopIfTrue="1">
      <formula>AND(OR(#REF!="COMPOSICAO",#REF!="INSUMO",#REF!&lt;&gt;""),#REF!&lt;&gt;"")</formula>
    </cfRule>
  </conditionalFormatting>
  <conditionalFormatting sqref="A23">
    <cfRule type="expression" dxfId="619" priority="887" stopIfTrue="1">
      <formula>AND(#REF!&lt;&gt;"COMPOSICAO",#REF!&lt;&gt;"INSUMO",#REF!&lt;&gt;"")</formula>
    </cfRule>
    <cfRule type="expression" dxfId="618" priority="888" stopIfTrue="1">
      <formula>AND(OR(#REF!="COMPOSICAO",#REF!="INSUMO",#REF!&lt;&gt;""),#REF!&lt;&gt;"")</formula>
    </cfRule>
  </conditionalFormatting>
  <conditionalFormatting sqref="A29">
    <cfRule type="expression" dxfId="617" priority="881" stopIfTrue="1">
      <formula>AND(#REF!&lt;&gt;"COMPOSICAO",#REF!&lt;&gt;"INSUMO",#REF!&lt;&gt;"")</formula>
    </cfRule>
    <cfRule type="expression" dxfId="616" priority="882" stopIfTrue="1">
      <formula>AND(OR(#REF!="COMPOSICAO",#REF!="INSUMO",#REF!&lt;&gt;""),#REF!&lt;&gt;"")</formula>
    </cfRule>
  </conditionalFormatting>
  <conditionalFormatting sqref="F27:F28">
    <cfRule type="expression" dxfId="615" priority="877" stopIfTrue="1">
      <formula>AND(#REF!&lt;&gt;"COMPOSICAO",#REF!&lt;&gt;"INSUMO",#REF!&lt;&gt;"")</formula>
    </cfRule>
    <cfRule type="expression" dxfId="614" priority="878" stopIfTrue="1">
      <formula>AND(OR(#REF!="COMPOSICAO",#REF!="INSUMO",#REF!&lt;&gt;""),#REF!&lt;&gt;"")</formula>
    </cfRule>
  </conditionalFormatting>
  <conditionalFormatting sqref="C27:C28">
    <cfRule type="expression" dxfId="613" priority="875" stopIfTrue="1">
      <formula>AND(#REF!&lt;&gt;"COMPOSICAO",#REF!&lt;&gt;"INSUMO",#REF!&lt;&gt;"")</formula>
    </cfRule>
    <cfRule type="expression" dxfId="612" priority="876" stopIfTrue="1">
      <formula>AND(OR(#REF!="COMPOSICAO",#REF!="INSUMO",#REF!&lt;&gt;""),#REF!&lt;&gt;"")</formula>
    </cfRule>
  </conditionalFormatting>
  <conditionalFormatting sqref="F23">
    <cfRule type="expression" dxfId="611" priority="889" stopIfTrue="1">
      <formula>AND(#REF!&lt;&gt;"COMPOSICAO",#REF!&lt;&gt;"INSUMO",#REF!&lt;&gt;"")</formula>
    </cfRule>
    <cfRule type="expression" dxfId="610" priority="890" stopIfTrue="1">
      <formula>AND(OR(#REF!="COMPOSICAO",#REF!="INSUMO",#REF!&lt;&gt;""),#REF!&lt;&gt;"")</formula>
    </cfRule>
  </conditionalFormatting>
  <conditionalFormatting sqref="B29:F29">
    <cfRule type="expression" dxfId="609" priority="883" stopIfTrue="1">
      <formula>AND($A29&lt;&gt;"COMPOSICAO",$A29&lt;&gt;"INSUMO",$A29&lt;&gt;"")</formula>
    </cfRule>
    <cfRule type="expression" dxfId="608" priority="884" stopIfTrue="1">
      <formula>AND(OR($A29="COMPOSICAO",$A29="INSUMO",$A29&lt;&gt;""),$A29&lt;&gt;"")</formula>
    </cfRule>
  </conditionalFormatting>
  <conditionalFormatting sqref="A24:A26">
    <cfRule type="expression" dxfId="607" priority="869" stopIfTrue="1">
      <formula>AND(#REF!&lt;&gt;"COMPOSICAO",#REF!&lt;&gt;"INSUMO",#REF!&lt;&gt;"")</formula>
    </cfRule>
    <cfRule type="expression" dxfId="606" priority="870" stopIfTrue="1">
      <formula>AND(OR(#REF!="COMPOSICAO",#REF!="INSUMO",#REF!&lt;&gt;""),#REF!&lt;&gt;"")</formula>
    </cfRule>
  </conditionalFormatting>
  <conditionalFormatting sqref="F24:F26">
    <cfRule type="expression" dxfId="605" priority="867" stopIfTrue="1">
      <formula>AND(#REF!&lt;&gt;"COMPOSICAO",#REF!&lt;&gt;"INSUMO",#REF!&lt;&gt;"")</formula>
    </cfRule>
    <cfRule type="expression" dxfId="604" priority="868" stopIfTrue="1">
      <formula>AND(OR(#REF!="COMPOSICAO",#REF!="INSUMO",#REF!&lt;&gt;""),#REF!&lt;&gt;"")</formula>
    </cfRule>
  </conditionalFormatting>
  <conditionalFormatting sqref="C24:C26">
    <cfRule type="expression" dxfId="603" priority="865" stopIfTrue="1">
      <formula>AND(#REF!&lt;&gt;"COMPOSICAO",#REF!&lt;&gt;"INSUMO",#REF!&lt;&gt;"")</formula>
    </cfRule>
    <cfRule type="expression" dxfId="602" priority="866" stopIfTrue="1">
      <formula>AND(OR(#REF!="COMPOSICAO",#REF!="INSUMO",#REF!&lt;&gt;""),#REF!&lt;&gt;"")</formula>
    </cfRule>
  </conditionalFormatting>
  <conditionalFormatting sqref="A47">
    <cfRule type="expression" dxfId="601" priority="851" stopIfTrue="1">
      <formula>AND(#REF!&lt;&gt;"COMPOSICAO",#REF!&lt;&gt;"INSUMO",#REF!&lt;&gt;"")</formula>
    </cfRule>
    <cfRule type="expression" dxfId="600" priority="852" stopIfTrue="1">
      <formula>AND(OR(#REF!="COMPOSICAO",#REF!="INSUMO",#REF!&lt;&gt;""),#REF!&lt;&gt;"")</formula>
    </cfRule>
  </conditionalFormatting>
  <conditionalFormatting sqref="A48:A49">
    <cfRule type="expression" dxfId="599" priority="853" stopIfTrue="1">
      <formula>AND(#REF!&lt;&gt;"COMPOSICAO",#REF!&lt;&gt;"INSUMO",#REF!&lt;&gt;"")</formula>
    </cfRule>
    <cfRule type="expression" dxfId="598" priority="854" stopIfTrue="1">
      <formula>AND(OR(#REF!="COMPOSICAO",#REF!="INSUMO",#REF!&lt;&gt;""),#REF!&lt;&gt;"")</formula>
    </cfRule>
  </conditionalFormatting>
  <conditionalFormatting sqref="F47">
    <cfRule type="expression" dxfId="597" priority="849" stopIfTrue="1">
      <formula>AND(#REF!&lt;&gt;"COMPOSICAO",#REF!&lt;&gt;"INSUMO",#REF!&lt;&gt;"")</formula>
    </cfRule>
    <cfRule type="expression" dxfId="596" priority="850" stopIfTrue="1">
      <formula>AND(OR(#REF!="COMPOSICAO",#REF!="INSUMO",#REF!&lt;&gt;""),#REF!&lt;&gt;"")</formula>
    </cfRule>
  </conditionalFormatting>
  <conditionalFormatting sqref="C47">
    <cfRule type="expression" dxfId="595" priority="847" stopIfTrue="1">
      <formula>AND(#REF!&lt;&gt;"COMPOSICAO",#REF!&lt;&gt;"INSUMO",#REF!&lt;&gt;"")</formula>
    </cfRule>
    <cfRule type="expression" dxfId="594" priority="848" stopIfTrue="1">
      <formula>AND(OR(#REF!="COMPOSICAO",#REF!="INSUMO",#REF!&lt;&gt;""),#REF!&lt;&gt;"")</formula>
    </cfRule>
  </conditionalFormatting>
  <conditionalFormatting sqref="B48:F49">
    <cfRule type="expression" dxfId="593" priority="855" stopIfTrue="1">
      <formula>AND($A48&lt;&gt;"COMPOSICAO",$A48&lt;&gt;"INSUMO",$A48&lt;&gt;"")</formula>
    </cfRule>
    <cfRule type="expression" dxfId="592" priority="856" stopIfTrue="1">
      <formula>AND(OR($A48="COMPOSICAO",$A48="INSUMO",$A48&lt;&gt;""),$A48&lt;&gt;"")</formula>
    </cfRule>
  </conditionalFormatting>
  <conditionalFormatting sqref="A44:A46">
    <cfRule type="expression" dxfId="591" priority="841" stopIfTrue="1">
      <formula>AND(#REF!&lt;&gt;"COMPOSICAO",#REF!&lt;&gt;"INSUMO",#REF!&lt;&gt;"")</formula>
    </cfRule>
    <cfRule type="expression" dxfId="590" priority="842" stopIfTrue="1">
      <formula>AND(OR(#REF!="COMPOSICAO",#REF!="INSUMO",#REF!&lt;&gt;""),#REF!&lt;&gt;"")</formula>
    </cfRule>
  </conditionalFormatting>
  <conditionalFormatting sqref="F44:F46">
    <cfRule type="expression" dxfId="589" priority="839" stopIfTrue="1">
      <formula>AND(#REF!&lt;&gt;"COMPOSICAO",#REF!&lt;&gt;"INSUMO",#REF!&lt;&gt;"")</formula>
    </cfRule>
    <cfRule type="expression" dxfId="588" priority="840" stopIfTrue="1">
      <formula>AND(OR(#REF!="COMPOSICAO",#REF!="INSUMO",#REF!&lt;&gt;""),#REF!&lt;&gt;"")</formula>
    </cfRule>
  </conditionalFormatting>
  <conditionalFormatting sqref="C44:C46">
    <cfRule type="expression" dxfId="587" priority="837" stopIfTrue="1">
      <formula>AND(#REF!&lt;&gt;"COMPOSICAO",#REF!&lt;&gt;"INSUMO",#REF!&lt;&gt;"")</formula>
    </cfRule>
    <cfRule type="expression" dxfId="586" priority="838" stopIfTrue="1">
      <formula>AND(OR(#REF!="COMPOSICAO",#REF!="INSUMO",#REF!&lt;&gt;""),#REF!&lt;&gt;"")</formula>
    </cfRule>
  </conditionalFormatting>
  <conditionalFormatting sqref="C52:D52">
    <cfRule type="expression" dxfId="585" priority="829" stopIfTrue="1">
      <formula>AND(#REF!&lt;&gt;"COMPOSICAO",#REF!&lt;&gt;"INSUMO",#REF!&lt;&gt;"")</formula>
    </cfRule>
    <cfRule type="expression" dxfId="584" priority="830" stopIfTrue="1">
      <formula>AND(OR(#REF!="COMPOSICAO",#REF!="INSUMO",#REF!&lt;&gt;""),#REF!&lt;&gt;"")</formula>
    </cfRule>
  </conditionalFormatting>
  <conditionalFormatting sqref="A52">
    <cfRule type="expression" dxfId="583" priority="831" stopIfTrue="1">
      <formula>AND(#REF!&lt;&gt;"COMPOSICAO",#REF!&lt;&gt;"INSUMO",#REF!&lt;&gt;"")</formula>
    </cfRule>
    <cfRule type="expression" dxfId="582" priority="832" stopIfTrue="1">
      <formula>AND(OR(#REF!="COMPOSICAO",#REF!="INSUMO",#REF!&lt;&gt;""),#REF!&lt;&gt;"")</formula>
    </cfRule>
  </conditionalFormatting>
  <conditionalFormatting sqref="A56">
    <cfRule type="expression" dxfId="581" priority="825" stopIfTrue="1">
      <formula>AND(#REF!&lt;&gt;"COMPOSICAO",#REF!&lt;&gt;"INSUMO",#REF!&lt;&gt;"")</formula>
    </cfRule>
    <cfRule type="expression" dxfId="580" priority="826" stopIfTrue="1">
      <formula>AND(OR(#REF!="COMPOSICAO",#REF!="INSUMO",#REF!&lt;&gt;""),#REF!&lt;&gt;"")</formula>
    </cfRule>
  </conditionalFormatting>
  <conditionalFormatting sqref="F52">
    <cfRule type="expression" dxfId="579" priority="833" stopIfTrue="1">
      <formula>AND(#REF!&lt;&gt;"COMPOSICAO",#REF!&lt;&gt;"INSUMO",#REF!&lt;&gt;"")</formula>
    </cfRule>
    <cfRule type="expression" dxfId="578" priority="834" stopIfTrue="1">
      <formula>AND(OR(#REF!="COMPOSICAO",#REF!="INSUMO",#REF!&lt;&gt;""),#REF!&lt;&gt;"")</formula>
    </cfRule>
  </conditionalFormatting>
  <conditionalFormatting sqref="B56:F56">
    <cfRule type="expression" dxfId="577" priority="827" stopIfTrue="1">
      <formula>AND($A56&lt;&gt;"COMPOSICAO",$A56&lt;&gt;"INSUMO",$A56&lt;&gt;"")</formula>
    </cfRule>
    <cfRule type="expression" dxfId="576" priority="828" stopIfTrue="1">
      <formula>AND(OR($A56="COMPOSICAO",$A56="INSUMO",$A56&lt;&gt;""),$A56&lt;&gt;"")</formula>
    </cfRule>
  </conditionalFormatting>
  <conditionalFormatting sqref="A53:A55">
    <cfRule type="expression" dxfId="575" priority="813" stopIfTrue="1">
      <formula>AND(#REF!&lt;&gt;"COMPOSICAO",#REF!&lt;&gt;"INSUMO",#REF!&lt;&gt;"")</formula>
    </cfRule>
    <cfRule type="expression" dxfId="574" priority="814" stopIfTrue="1">
      <formula>AND(OR(#REF!="COMPOSICAO",#REF!="INSUMO",#REF!&lt;&gt;""),#REF!&lt;&gt;"")</formula>
    </cfRule>
  </conditionalFormatting>
  <conditionalFormatting sqref="F53:F55">
    <cfRule type="expression" dxfId="573" priority="811" stopIfTrue="1">
      <formula>AND(#REF!&lt;&gt;"COMPOSICAO",#REF!&lt;&gt;"INSUMO",#REF!&lt;&gt;"")</formula>
    </cfRule>
    <cfRule type="expression" dxfId="572" priority="812" stopIfTrue="1">
      <formula>AND(OR(#REF!="COMPOSICAO",#REF!="INSUMO",#REF!&lt;&gt;""),#REF!&lt;&gt;"")</formula>
    </cfRule>
  </conditionalFormatting>
  <conditionalFormatting sqref="C53:C55">
    <cfRule type="expression" dxfId="571" priority="809" stopIfTrue="1">
      <formula>AND(#REF!&lt;&gt;"COMPOSICAO",#REF!&lt;&gt;"INSUMO",#REF!&lt;&gt;"")</formula>
    </cfRule>
    <cfRule type="expression" dxfId="570" priority="810" stopIfTrue="1">
      <formula>AND(OR(#REF!="COMPOSICAO",#REF!="INSUMO",#REF!&lt;&gt;""),#REF!&lt;&gt;"")</formula>
    </cfRule>
  </conditionalFormatting>
  <conditionalFormatting sqref="A37:A39">
    <cfRule type="expression" dxfId="569" priority="795" stopIfTrue="1">
      <formula>AND(#REF!&lt;&gt;"COMPOSICAO",#REF!&lt;&gt;"INSUMO",#REF!&lt;&gt;"")</formula>
    </cfRule>
    <cfRule type="expression" dxfId="568" priority="796" stopIfTrue="1">
      <formula>AND(OR(#REF!="COMPOSICAO",#REF!="INSUMO",#REF!&lt;&gt;""),#REF!&lt;&gt;"")</formula>
    </cfRule>
  </conditionalFormatting>
  <conditionalFormatting sqref="C34:D35 D36">
    <cfRule type="expression" dxfId="567" priority="801" stopIfTrue="1">
      <formula>AND(#REF!&lt;&gt;"COMPOSICAO",#REF!&lt;&gt;"INSUMO",#REF!&lt;&gt;"")</formula>
    </cfRule>
    <cfRule type="expression" dxfId="566" priority="802" stopIfTrue="1">
      <formula>AND(OR(#REF!="COMPOSICAO",#REF!="INSUMO",#REF!&lt;&gt;""),#REF!&lt;&gt;"")</formula>
    </cfRule>
  </conditionalFormatting>
  <conditionalFormatting sqref="A34:A36">
    <cfRule type="expression" dxfId="565" priority="803" stopIfTrue="1">
      <formula>AND(#REF!&lt;&gt;"COMPOSICAO",#REF!&lt;&gt;"INSUMO",#REF!&lt;&gt;"")</formula>
    </cfRule>
    <cfRule type="expression" dxfId="564" priority="804" stopIfTrue="1">
      <formula>AND(OR(#REF!="COMPOSICAO",#REF!="INSUMO",#REF!&lt;&gt;""),#REF!&lt;&gt;"")</formula>
    </cfRule>
  </conditionalFormatting>
  <conditionalFormatting sqref="A40">
    <cfRule type="expression" dxfId="563" priority="797" stopIfTrue="1">
      <formula>AND(#REF!&lt;&gt;"COMPOSICAO",#REF!&lt;&gt;"INSUMO",#REF!&lt;&gt;"")</formula>
    </cfRule>
    <cfRule type="expression" dxfId="562" priority="798" stopIfTrue="1">
      <formula>AND(OR(#REF!="COMPOSICAO",#REF!="INSUMO",#REF!&lt;&gt;""),#REF!&lt;&gt;"")</formula>
    </cfRule>
  </conditionalFormatting>
  <conditionalFormatting sqref="F37:F39">
    <cfRule type="expression" dxfId="561" priority="793" stopIfTrue="1">
      <formula>AND(#REF!&lt;&gt;"COMPOSICAO",#REF!&lt;&gt;"INSUMO",#REF!&lt;&gt;"")</formula>
    </cfRule>
    <cfRule type="expression" dxfId="560" priority="794" stopIfTrue="1">
      <formula>AND(OR(#REF!="COMPOSICAO",#REF!="INSUMO",#REF!&lt;&gt;""),#REF!&lt;&gt;"")</formula>
    </cfRule>
  </conditionalFormatting>
  <conditionalFormatting sqref="C37:C39">
    <cfRule type="expression" dxfId="559" priority="791" stopIfTrue="1">
      <formula>AND(#REF!&lt;&gt;"COMPOSICAO",#REF!&lt;&gt;"INSUMO",#REF!&lt;&gt;"")</formula>
    </cfRule>
    <cfRule type="expression" dxfId="558" priority="792" stopIfTrue="1">
      <formula>AND(OR(#REF!="COMPOSICAO",#REF!="INSUMO",#REF!&lt;&gt;""),#REF!&lt;&gt;"")</formula>
    </cfRule>
  </conditionalFormatting>
  <conditionalFormatting sqref="F34:F36">
    <cfRule type="expression" dxfId="557" priority="805" stopIfTrue="1">
      <formula>AND(#REF!&lt;&gt;"COMPOSICAO",#REF!&lt;&gt;"INSUMO",#REF!&lt;&gt;"")</formula>
    </cfRule>
    <cfRule type="expression" dxfId="556" priority="806" stopIfTrue="1">
      <formula>AND(OR(#REF!="COMPOSICAO",#REF!="INSUMO",#REF!&lt;&gt;""),#REF!&lt;&gt;"")</formula>
    </cfRule>
  </conditionalFormatting>
  <conditionalFormatting sqref="B40:F40">
    <cfRule type="expression" dxfId="555" priority="799" stopIfTrue="1">
      <formula>AND($A40&lt;&gt;"COMPOSICAO",$A40&lt;&gt;"INSUMO",$A40&lt;&gt;"")</formula>
    </cfRule>
    <cfRule type="expression" dxfId="554" priority="800" stopIfTrue="1">
      <formula>AND(OR($A40="COMPOSICAO",$A40="INSUMO",$A40&lt;&gt;""),$A40&lt;&gt;"")</formula>
    </cfRule>
  </conditionalFormatting>
  <conditionalFormatting sqref="C36">
    <cfRule type="expression" dxfId="553" priority="4263" stopIfTrue="1">
      <formula>AND(#REF!&lt;&gt;"COMPOSICAO",#REF!&lt;&gt;"INSUMO",#REF!&lt;&gt;"")</formula>
    </cfRule>
    <cfRule type="expression" dxfId="552" priority="4264" stopIfTrue="1">
      <formula>AND(OR(#REF!="COMPOSICAO",#REF!="INSUMO",#REF!&lt;&gt;""),#REF!&lt;&gt;"")</formula>
    </cfRule>
  </conditionalFormatting>
  <conditionalFormatting sqref="H23:H28">
    <cfRule type="expression" dxfId="551" priority="745" stopIfTrue="1">
      <formula>AND(#REF!&lt;&gt;"COMPOSICAO",#REF!&lt;&gt;"INSUMO",#REF!&lt;&gt;"")</formula>
    </cfRule>
    <cfRule type="expression" dxfId="550" priority="746" stopIfTrue="1">
      <formula>AND(OR(#REF!="COMPOSICAO",#REF!="INSUMO",#REF!&lt;&gt;""),#REF!&lt;&gt;"")</formula>
    </cfRule>
  </conditionalFormatting>
  <conditionalFormatting sqref="H34:H39">
    <cfRule type="expression" dxfId="549" priority="743" stopIfTrue="1">
      <formula>AND(#REF!&lt;&gt;"COMPOSICAO",#REF!&lt;&gt;"INSUMO",#REF!&lt;&gt;"")</formula>
    </cfRule>
    <cfRule type="expression" dxfId="548" priority="744" stopIfTrue="1">
      <formula>AND(OR(#REF!="COMPOSICAO",#REF!="INSUMO",#REF!&lt;&gt;""),#REF!&lt;&gt;"")</formula>
    </cfRule>
  </conditionalFormatting>
  <conditionalFormatting sqref="H52:H55">
    <cfRule type="expression" dxfId="547" priority="739" stopIfTrue="1">
      <formula>AND(#REF!&lt;&gt;"COMPOSICAO",#REF!&lt;&gt;"INSUMO",#REF!&lt;&gt;"")</formula>
    </cfRule>
    <cfRule type="expression" dxfId="546" priority="740" stopIfTrue="1">
      <formula>AND(OR(#REF!="COMPOSICAO",#REF!="INSUMO",#REF!&lt;&gt;""),#REF!&lt;&gt;"")</formula>
    </cfRule>
  </conditionalFormatting>
  <conditionalFormatting sqref="C60:D60">
    <cfRule type="expression" dxfId="545" priority="733" stopIfTrue="1">
      <formula>AND(#REF!&lt;&gt;"COMPOSICAO",#REF!&lt;&gt;"INSUMO",#REF!&lt;&gt;"")</formula>
    </cfRule>
    <cfRule type="expression" dxfId="544" priority="734" stopIfTrue="1">
      <formula>AND(OR(#REF!="COMPOSICAO",#REF!="INSUMO",#REF!&lt;&gt;""),#REF!&lt;&gt;"")</formula>
    </cfRule>
  </conditionalFormatting>
  <conditionalFormatting sqref="A60">
    <cfRule type="expression" dxfId="543" priority="735" stopIfTrue="1">
      <formula>AND(#REF!&lt;&gt;"COMPOSICAO",#REF!&lt;&gt;"INSUMO",#REF!&lt;&gt;"")</formula>
    </cfRule>
    <cfRule type="expression" dxfId="542" priority="736" stopIfTrue="1">
      <formula>AND(OR(#REF!="COMPOSICAO",#REF!="INSUMO",#REF!&lt;&gt;""),#REF!&lt;&gt;"")</formula>
    </cfRule>
  </conditionalFormatting>
  <conditionalFormatting sqref="A63">
    <cfRule type="expression" dxfId="541" priority="729" stopIfTrue="1">
      <formula>AND(#REF!&lt;&gt;"COMPOSICAO",#REF!&lt;&gt;"INSUMO",#REF!&lt;&gt;"")</formula>
    </cfRule>
    <cfRule type="expression" dxfId="540" priority="730" stopIfTrue="1">
      <formula>AND(OR(#REF!="COMPOSICAO",#REF!="INSUMO",#REF!&lt;&gt;""),#REF!&lt;&gt;"")</formula>
    </cfRule>
  </conditionalFormatting>
  <conditionalFormatting sqref="F60">
    <cfRule type="expression" dxfId="539" priority="737" stopIfTrue="1">
      <formula>AND(#REF!&lt;&gt;"COMPOSICAO",#REF!&lt;&gt;"INSUMO",#REF!&lt;&gt;"")</formula>
    </cfRule>
    <cfRule type="expression" dxfId="538" priority="738" stopIfTrue="1">
      <formula>AND(OR(#REF!="COMPOSICAO",#REF!="INSUMO",#REF!&lt;&gt;""),#REF!&lt;&gt;"")</formula>
    </cfRule>
  </conditionalFormatting>
  <conditionalFormatting sqref="B63:F63">
    <cfRule type="expression" dxfId="537" priority="731" stopIfTrue="1">
      <formula>AND($A63&lt;&gt;"COMPOSICAO",$A63&lt;&gt;"INSUMO",$A63&lt;&gt;"")</formula>
    </cfRule>
    <cfRule type="expression" dxfId="536" priority="732" stopIfTrue="1">
      <formula>AND(OR($A63="COMPOSICAO",$A63="INSUMO",$A63&lt;&gt;""),$A63&lt;&gt;"")</formula>
    </cfRule>
  </conditionalFormatting>
  <conditionalFormatting sqref="A76:A78 F76:F78 H76:H78">
    <cfRule type="expression" dxfId="535" priority="717" stopIfTrue="1">
      <formula>AND(#REF!&lt;&gt;"COMPOSICAO",#REF!&lt;&gt;"INSUMO",#REF!&lt;&gt;"")</formula>
    </cfRule>
    <cfRule type="expression" dxfId="534" priority="718" stopIfTrue="1">
      <formula>AND(OR(#REF!="COMPOSICAO",#REF!="INSUMO",#REF!&lt;&gt;""),#REF!&lt;&gt;"")</formula>
    </cfRule>
  </conditionalFormatting>
  <conditionalFormatting sqref="A79">
    <cfRule type="expression" dxfId="533" priority="707" stopIfTrue="1">
      <formula>AND(#REF!&lt;&gt;"COMPOSICAO",#REF!&lt;&gt;"INSUMO",#REF!&lt;&gt;"")</formula>
    </cfRule>
    <cfRule type="expression" dxfId="532" priority="708" stopIfTrue="1">
      <formula>AND(OR(#REF!="COMPOSICAO",#REF!="INSUMO",#REF!&lt;&gt;""),#REF!&lt;&gt;"")</formula>
    </cfRule>
  </conditionalFormatting>
  <conditionalFormatting sqref="B79:F79">
    <cfRule type="expression" dxfId="531" priority="709" stopIfTrue="1">
      <formula>AND($A79&lt;&gt;"COMPOSICAO",$A79&lt;&gt;"INSUMO",$A79&lt;&gt;"")</formula>
    </cfRule>
    <cfRule type="expression" dxfId="530" priority="710" stopIfTrue="1">
      <formula>AND(OR($A79="COMPOSICAO",$A79="INSUMO",$A79&lt;&gt;""),$A79&lt;&gt;"")</formula>
    </cfRule>
  </conditionalFormatting>
  <conditionalFormatting sqref="C77:C78">
    <cfRule type="expression" dxfId="529" priority="699" stopIfTrue="1">
      <formula>AND(#REF!&lt;&gt;"COMPOSICAO",#REF!&lt;&gt;"INSUMO",#REF!&lt;&gt;"")</formula>
    </cfRule>
    <cfRule type="expression" dxfId="528" priority="700" stopIfTrue="1">
      <formula>AND(OR(#REF!="COMPOSICAO",#REF!="INSUMO",#REF!&lt;&gt;""),#REF!&lt;&gt;"")</formula>
    </cfRule>
  </conditionalFormatting>
  <conditionalFormatting sqref="C76">
    <cfRule type="expression" dxfId="527" priority="697" stopIfTrue="1">
      <formula>AND(#REF!&lt;&gt;"COMPOSICAO",#REF!&lt;&gt;"INSUMO",#REF!&lt;&gt;"")</formula>
    </cfRule>
    <cfRule type="expression" dxfId="526" priority="698" stopIfTrue="1">
      <formula>AND(OR(#REF!="COMPOSICAO",#REF!="INSUMO",#REF!&lt;&gt;""),#REF!&lt;&gt;"")</formula>
    </cfRule>
  </conditionalFormatting>
  <conditionalFormatting sqref="H154 H163:H165 H156:H158">
    <cfRule type="expression" dxfId="525" priority="689" stopIfTrue="1">
      <formula>AND(#REF!&lt;&gt;"COMPOSICAO",#REF!&lt;&gt;"INSUMO",#REF!&lt;&gt;"")</formula>
    </cfRule>
    <cfRule type="expression" dxfId="524" priority="690" stopIfTrue="1">
      <formula>AND(OR(#REF!="COMPOSICAO",#REF!="INSUMO",#REF!&lt;&gt;""),#REF!&lt;&gt;"")</formula>
    </cfRule>
  </conditionalFormatting>
  <conditionalFormatting sqref="H96:H99">
    <cfRule type="expression" dxfId="523" priority="677" stopIfTrue="1">
      <formula>AND(#REF!&lt;&gt;"COMPOSICAO",#REF!&lt;&gt;"INSUMO",#REF!&lt;&gt;"")</formula>
    </cfRule>
    <cfRule type="expression" dxfId="522" priority="678" stopIfTrue="1">
      <formula>AND(OR(#REF!="COMPOSICAO",#REF!="INSUMO",#REF!&lt;&gt;""),#REF!&lt;&gt;"")</formula>
    </cfRule>
  </conditionalFormatting>
  <conditionalFormatting sqref="F98:F99">
    <cfRule type="expression" dxfId="521" priority="663" stopIfTrue="1">
      <formula>AND(#REF!&lt;&gt;"COMPOSICAO",#REF!&lt;&gt;"INSUMO",#REF!&lt;&gt;"")</formula>
    </cfRule>
    <cfRule type="expression" dxfId="520" priority="664" stopIfTrue="1">
      <formula>AND(OR(#REF!="COMPOSICAO",#REF!="INSUMO",#REF!&lt;&gt;""),#REF!&lt;&gt;"")</formula>
    </cfRule>
  </conditionalFormatting>
  <conditionalFormatting sqref="F96:F97">
    <cfRule type="expression" dxfId="519" priority="675" stopIfTrue="1">
      <formula>AND(#REF!&lt;&gt;"COMPOSICAO",#REF!&lt;&gt;"INSUMO",#REF!&lt;&gt;"")</formula>
    </cfRule>
    <cfRule type="expression" dxfId="518" priority="676" stopIfTrue="1">
      <formula>AND(OR(#REF!="COMPOSICAO",#REF!="INSUMO",#REF!&lt;&gt;""),#REF!&lt;&gt;"")</formula>
    </cfRule>
  </conditionalFormatting>
  <conditionalFormatting sqref="A96:A97">
    <cfRule type="expression" dxfId="517" priority="673" stopIfTrue="1">
      <formula>AND(#REF!&lt;&gt;"COMPOSICAO",#REF!&lt;&gt;"INSUMO",#REF!&lt;&gt;"")</formula>
    </cfRule>
    <cfRule type="expression" dxfId="516" priority="674" stopIfTrue="1">
      <formula>AND(OR(#REF!="COMPOSICAO",#REF!="INSUMO",#REF!&lt;&gt;""),#REF!&lt;&gt;"")</formula>
    </cfRule>
  </conditionalFormatting>
  <conditionalFormatting sqref="C96:C97">
    <cfRule type="expression" dxfId="515" priority="671" stopIfTrue="1">
      <formula>AND(#REF!&lt;&gt;"COMPOSICAO",#REF!&lt;&gt;"INSUMO",#REF!&lt;&gt;"")</formula>
    </cfRule>
    <cfRule type="expression" dxfId="514" priority="672" stopIfTrue="1">
      <formula>AND(OR(#REF!="COMPOSICAO",#REF!="INSUMO",#REF!&lt;&gt;""),#REF!&lt;&gt;"")</formula>
    </cfRule>
  </conditionalFormatting>
  <conditionalFormatting sqref="A98:A99">
    <cfRule type="expression" dxfId="513" priority="665" stopIfTrue="1">
      <formula>AND(#REF!&lt;&gt;"COMPOSICAO",#REF!&lt;&gt;"INSUMO",#REF!&lt;&gt;"")</formula>
    </cfRule>
    <cfRule type="expression" dxfId="512" priority="666" stopIfTrue="1">
      <formula>AND(OR(#REF!="COMPOSICAO",#REF!="INSUMO",#REF!&lt;&gt;""),#REF!&lt;&gt;"")</formula>
    </cfRule>
  </conditionalFormatting>
  <conditionalFormatting sqref="B100:F100">
    <cfRule type="expression" dxfId="511" priority="669" stopIfTrue="1">
      <formula>AND($A100&lt;&gt;"COMPOSICAO",$A100&lt;&gt;"INSUMO",$A100&lt;&gt;"")</formula>
    </cfRule>
    <cfRule type="expression" dxfId="510" priority="670" stopIfTrue="1">
      <formula>AND(OR($A100="COMPOSICAO",$A100="INSUMO",$A100&lt;&gt;""),$A100&lt;&gt;"")</formula>
    </cfRule>
  </conditionalFormatting>
  <conditionalFormatting sqref="A100">
    <cfRule type="expression" dxfId="509" priority="667" stopIfTrue="1">
      <formula>AND(#REF!&lt;&gt;"COMPOSICAO",#REF!&lt;&gt;"INSUMO",#REF!&lt;&gt;"")</formula>
    </cfRule>
    <cfRule type="expression" dxfId="508" priority="668" stopIfTrue="1">
      <formula>AND(OR(#REF!="COMPOSICAO",#REF!="INSUMO",#REF!&lt;&gt;""),#REF!&lt;&gt;"")</formula>
    </cfRule>
  </conditionalFormatting>
  <conditionalFormatting sqref="C98:C99">
    <cfRule type="expression" dxfId="507" priority="661" stopIfTrue="1">
      <formula>AND(#REF!&lt;&gt;"COMPOSICAO",#REF!&lt;&gt;"INSUMO",#REF!&lt;&gt;"")</formula>
    </cfRule>
    <cfRule type="expression" dxfId="506" priority="662" stopIfTrue="1">
      <formula>AND(OR(#REF!="COMPOSICAO",#REF!="INSUMO",#REF!&lt;&gt;""),#REF!&lt;&gt;"")</formula>
    </cfRule>
  </conditionalFormatting>
  <conditionalFormatting sqref="D98:D99">
    <cfRule type="expression" dxfId="505" priority="659" stopIfTrue="1">
      <formula>AND(#REF!&lt;&gt;"COMPOSICAO",#REF!&lt;&gt;"INSUMO",#REF!&lt;&gt;"")</formula>
    </cfRule>
    <cfRule type="expression" dxfId="504" priority="660" stopIfTrue="1">
      <formula>AND(OR(#REF!="COMPOSICAO",#REF!="INSUMO",#REF!&lt;&gt;""),#REF!&lt;&gt;"")</formula>
    </cfRule>
  </conditionalFormatting>
  <conditionalFormatting sqref="D96:D97">
    <cfRule type="expression" dxfId="503" priority="657" stopIfTrue="1">
      <formula>AND(#REF!&lt;&gt;"COMPOSICAO",#REF!&lt;&gt;"INSUMO",#REF!&lt;&gt;"")</formula>
    </cfRule>
    <cfRule type="expression" dxfId="502" priority="658" stopIfTrue="1">
      <formula>AND(OR(#REF!="COMPOSICAO",#REF!="INSUMO",#REF!&lt;&gt;""),#REF!&lt;&gt;"")</formula>
    </cfRule>
  </conditionalFormatting>
  <conditionalFormatting sqref="H104:H107">
    <cfRule type="expression" dxfId="501" priority="655" stopIfTrue="1">
      <formula>AND(#REF!&lt;&gt;"COMPOSICAO",#REF!&lt;&gt;"INSUMO",#REF!&lt;&gt;"")</formula>
    </cfRule>
    <cfRule type="expression" dxfId="500" priority="656" stopIfTrue="1">
      <formula>AND(OR(#REF!="COMPOSICAO",#REF!="INSUMO",#REF!&lt;&gt;""),#REF!&lt;&gt;"")</formula>
    </cfRule>
  </conditionalFormatting>
  <conditionalFormatting sqref="F106:F107">
    <cfRule type="expression" dxfId="499" priority="641" stopIfTrue="1">
      <formula>AND(#REF!&lt;&gt;"COMPOSICAO",#REF!&lt;&gt;"INSUMO",#REF!&lt;&gt;"")</formula>
    </cfRule>
    <cfRule type="expression" dxfId="498" priority="642" stopIfTrue="1">
      <formula>AND(OR(#REF!="COMPOSICAO",#REF!="INSUMO",#REF!&lt;&gt;""),#REF!&lt;&gt;"")</formula>
    </cfRule>
  </conditionalFormatting>
  <conditionalFormatting sqref="F104:F105">
    <cfRule type="expression" dxfId="497" priority="653" stopIfTrue="1">
      <formula>AND(#REF!&lt;&gt;"COMPOSICAO",#REF!&lt;&gt;"INSUMO",#REF!&lt;&gt;"")</formula>
    </cfRule>
    <cfRule type="expression" dxfId="496" priority="654" stopIfTrue="1">
      <formula>AND(OR(#REF!="COMPOSICAO",#REF!="INSUMO",#REF!&lt;&gt;""),#REF!&lt;&gt;"")</formula>
    </cfRule>
  </conditionalFormatting>
  <conditionalFormatting sqref="A104:A105">
    <cfRule type="expression" dxfId="495" priority="651" stopIfTrue="1">
      <formula>AND(#REF!&lt;&gt;"COMPOSICAO",#REF!&lt;&gt;"INSUMO",#REF!&lt;&gt;"")</formula>
    </cfRule>
    <cfRule type="expression" dxfId="494" priority="652" stopIfTrue="1">
      <formula>AND(OR(#REF!="COMPOSICAO",#REF!="INSUMO",#REF!&lt;&gt;""),#REF!&lt;&gt;"")</formula>
    </cfRule>
  </conditionalFormatting>
  <conditionalFormatting sqref="C104:C105">
    <cfRule type="expression" dxfId="493" priority="649" stopIfTrue="1">
      <formula>AND(#REF!&lt;&gt;"COMPOSICAO",#REF!&lt;&gt;"INSUMO",#REF!&lt;&gt;"")</formula>
    </cfRule>
    <cfRule type="expression" dxfId="492" priority="650" stopIfTrue="1">
      <formula>AND(OR(#REF!="COMPOSICAO",#REF!="INSUMO",#REF!&lt;&gt;""),#REF!&lt;&gt;"")</formula>
    </cfRule>
  </conditionalFormatting>
  <conditionalFormatting sqref="A106:A107">
    <cfRule type="expression" dxfId="491" priority="643" stopIfTrue="1">
      <formula>AND(#REF!&lt;&gt;"COMPOSICAO",#REF!&lt;&gt;"INSUMO",#REF!&lt;&gt;"")</formula>
    </cfRule>
    <cfRule type="expression" dxfId="490" priority="644" stopIfTrue="1">
      <formula>AND(OR(#REF!="COMPOSICAO",#REF!="INSUMO",#REF!&lt;&gt;""),#REF!&lt;&gt;"")</formula>
    </cfRule>
  </conditionalFormatting>
  <conditionalFormatting sqref="B108:F108">
    <cfRule type="expression" dxfId="489" priority="647" stopIfTrue="1">
      <formula>AND($A108&lt;&gt;"COMPOSICAO",$A108&lt;&gt;"INSUMO",$A108&lt;&gt;"")</formula>
    </cfRule>
    <cfRule type="expression" dxfId="488" priority="648" stopIfTrue="1">
      <formula>AND(OR($A108="COMPOSICAO",$A108="INSUMO",$A108&lt;&gt;""),$A108&lt;&gt;"")</formula>
    </cfRule>
  </conditionalFormatting>
  <conditionalFormatting sqref="A108">
    <cfRule type="expression" dxfId="487" priority="645" stopIfTrue="1">
      <formula>AND(#REF!&lt;&gt;"COMPOSICAO",#REF!&lt;&gt;"INSUMO",#REF!&lt;&gt;"")</formula>
    </cfRule>
    <cfRule type="expression" dxfId="486" priority="646" stopIfTrue="1">
      <formula>AND(OR(#REF!="COMPOSICAO",#REF!="INSUMO",#REF!&lt;&gt;""),#REF!&lt;&gt;"")</formula>
    </cfRule>
  </conditionalFormatting>
  <conditionalFormatting sqref="C106:C107">
    <cfRule type="expression" dxfId="485" priority="639" stopIfTrue="1">
      <formula>AND(#REF!&lt;&gt;"COMPOSICAO",#REF!&lt;&gt;"INSUMO",#REF!&lt;&gt;"")</formula>
    </cfRule>
    <cfRule type="expression" dxfId="484" priority="640" stopIfTrue="1">
      <formula>AND(OR(#REF!="COMPOSICAO",#REF!="INSUMO",#REF!&lt;&gt;""),#REF!&lt;&gt;"")</formula>
    </cfRule>
  </conditionalFormatting>
  <conditionalFormatting sqref="D106:D107">
    <cfRule type="expression" dxfId="483" priority="637" stopIfTrue="1">
      <formula>AND(#REF!&lt;&gt;"COMPOSICAO",#REF!&lt;&gt;"INSUMO",#REF!&lt;&gt;"")</formula>
    </cfRule>
    <cfRule type="expression" dxfId="482" priority="638" stopIfTrue="1">
      <formula>AND(OR(#REF!="COMPOSICAO",#REF!="INSUMO",#REF!&lt;&gt;""),#REF!&lt;&gt;"")</formula>
    </cfRule>
  </conditionalFormatting>
  <conditionalFormatting sqref="D104:D105">
    <cfRule type="expression" dxfId="481" priority="635" stopIfTrue="1">
      <formula>AND(#REF!&lt;&gt;"COMPOSICAO",#REF!&lt;&gt;"INSUMO",#REF!&lt;&gt;"")</formula>
    </cfRule>
    <cfRule type="expression" dxfId="480" priority="636" stopIfTrue="1">
      <formula>AND(OR(#REF!="COMPOSICAO",#REF!="INSUMO",#REF!&lt;&gt;""),#REF!&lt;&gt;"")</formula>
    </cfRule>
  </conditionalFormatting>
  <conditionalFormatting sqref="H112:H115">
    <cfRule type="expression" dxfId="479" priority="633" stopIfTrue="1">
      <formula>AND(#REF!&lt;&gt;"COMPOSICAO",#REF!&lt;&gt;"INSUMO",#REF!&lt;&gt;"")</formula>
    </cfRule>
    <cfRule type="expression" dxfId="478" priority="634" stopIfTrue="1">
      <formula>AND(OR(#REF!="COMPOSICAO",#REF!="INSUMO",#REF!&lt;&gt;""),#REF!&lt;&gt;"")</formula>
    </cfRule>
  </conditionalFormatting>
  <conditionalFormatting sqref="F114:F115">
    <cfRule type="expression" dxfId="477" priority="619" stopIfTrue="1">
      <formula>AND(#REF!&lt;&gt;"COMPOSICAO",#REF!&lt;&gt;"INSUMO",#REF!&lt;&gt;"")</formula>
    </cfRule>
    <cfRule type="expression" dxfId="476" priority="620" stopIfTrue="1">
      <formula>AND(OR(#REF!="COMPOSICAO",#REF!="INSUMO",#REF!&lt;&gt;""),#REF!&lt;&gt;"")</formula>
    </cfRule>
  </conditionalFormatting>
  <conditionalFormatting sqref="F112:F113">
    <cfRule type="expression" dxfId="475" priority="631" stopIfTrue="1">
      <formula>AND(#REF!&lt;&gt;"COMPOSICAO",#REF!&lt;&gt;"INSUMO",#REF!&lt;&gt;"")</formula>
    </cfRule>
    <cfRule type="expression" dxfId="474" priority="632" stopIfTrue="1">
      <formula>AND(OR(#REF!="COMPOSICAO",#REF!="INSUMO",#REF!&lt;&gt;""),#REF!&lt;&gt;"")</formula>
    </cfRule>
  </conditionalFormatting>
  <conditionalFormatting sqref="A112:A113">
    <cfRule type="expression" dxfId="473" priority="629" stopIfTrue="1">
      <formula>AND(#REF!&lt;&gt;"COMPOSICAO",#REF!&lt;&gt;"INSUMO",#REF!&lt;&gt;"")</formula>
    </cfRule>
    <cfRule type="expression" dxfId="472" priority="630" stopIfTrue="1">
      <formula>AND(OR(#REF!="COMPOSICAO",#REF!="INSUMO",#REF!&lt;&gt;""),#REF!&lt;&gt;"")</formula>
    </cfRule>
  </conditionalFormatting>
  <conditionalFormatting sqref="C112:C113">
    <cfRule type="expression" dxfId="471" priority="627" stopIfTrue="1">
      <formula>AND(#REF!&lt;&gt;"COMPOSICAO",#REF!&lt;&gt;"INSUMO",#REF!&lt;&gt;"")</formula>
    </cfRule>
    <cfRule type="expression" dxfId="470" priority="628" stopIfTrue="1">
      <formula>AND(OR(#REF!="COMPOSICAO",#REF!="INSUMO",#REF!&lt;&gt;""),#REF!&lt;&gt;"")</formula>
    </cfRule>
  </conditionalFormatting>
  <conditionalFormatting sqref="A114:A115">
    <cfRule type="expression" dxfId="469" priority="621" stopIfTrue="1">
      <formula>AND(#REF!&lt;&gt;"COMPOSICAO",#REF!&lt;&gt;"INSUMO",#REF!&lt;&gt;"")</formula>
    </cfRule>
    <cfRule type="expression" dxfId="468" priority="622" stopIfTrue="1">
      <formula>AND(OR(#REF!="COMPOSICAO",#REF!="INSUMO",#REF!&lt;&gt;""),#REF!&lt;&gt;"")</formula>
    </cfRule>
  </conditionalFormatting>
  <conditionalFormatting sqref="B116:F116">
    <cfRule type="expression" dxfId="467" priority="625" stopIfTrue="1">
      <formula>AND($A116&lt;&gt;"COMPOSICAO",$A116&lt;&gt;"INSUMO",$A116&lt;&gt;"")</formula>
    </cfRule>
    <cfRule type="expression" dxfId="466" priority="626" stopIfTrue="1">
      <formula>AND(OR($A116="COMPOSICAO",$A116="INSUMO",$A116&lt;&gt;""),$A116&lt;&gt;"")</formula>
    </cfRule>
  </conditionalFormatting>
  <conditionalFormatting sqref="A116">
    <cfRule type="expression" dxfId="465" priority="623" stopIfTrue="1">
      <formula>AND(#REF!&lt;&gt;"COMPOSICAO",#REF!&lt;&gt;"INSUMO",#REF!&lt;&gt;"")</formula>
    </cfRule>
    <cfRule type="expression" dxfId="464" priority="624" stopIfTrue="1">
      <formula>AND(OR(#REF!="COMPOSICAO",#REF!="INSUMO",#REF!&lt;&gt;""),#REF!&lt;&gt;"")</formula>
    </cfRule>
  </conditionalFormatting>
  <conditionalFormatting sqref="C114:C115">
    <cfRule type="expression" dxfId="463" priority="617" stopIfTrue="1">
      <formula>AND(#REF!&lt;&gt;"COMPOSICAO",#REF!&lt;&gt;"INSUMO",#REF!&lt;&gt;"")</formula>
    </cfRule>
    <cfRule type="expression" dxfId="462" priority="618" stopIfTrue="1">
      <formula>AND(OR(#REF!="COMPOSICAO",#REF!="INSUMO",#REF!&lt;&gt;""),#REF!&lt;&gt;"")</formula>
    </cfRule>
  </conditionalFormatting>
  <conditionalFormatting sqref="D114:D115">
    <cfRule type="expression" dxfId="461" priority="615" stopIfTrue="1">
      <formula>AND(#REF!&lt;&gt;"COMPOSICAO",#REF!&lt;&gt;"INSUMO",#REF!&lt;&gt;"")</formula>
    </cfRule>
    <cfRule type="expression" dxfId="460" priority="616" stopIfTrue="1">
      <formula>AND(OR(#REF!="COMPOSICAO",#REF!="INSUMO",#REF!&lt;&gt;""),#REF!&lt;&gt;"")</formula>
    </cfRule>
  </conditionalFormatting>
  <conditionalFormatting sqref="D112:D113">
    <cfRule type="expression" dxfId="459" priority="613" stopIfTrue="1">
      <formula>AND(#REF!&lt;&gt;"COMPOSICAO",#REF!&lt;&gt;"INSUMO",#REF!&lt;&gt;"")</formula>
    </cfRule>
    <cfRule type="expression" dxfId="458" priority="614" stopIfTrue="1">
      <formula>AND(OR(#REF!="COMPOSICAO",#REF!="INSUMO",#REF!&lt;&gt;""),#REF!&lt;&gt;"")</formula>
    </cfRule>
  </conditionalFormatting>
  <conditionalFormatting sqref="H120:H123">
    <cfRule type="expression" dxfId="457" priority="589" stopIfTrue="1">
      <formula>AND(#REF!&lt;&gt;"COMPOSICAO",#REF!&lt;&gt;"INSUMO",#REF!&lt;&gt;"")</formula>
    </cfRule>
    <cfRule type="expression" dxfId="456" priority="590" stopIfTrue="1">
      <formula>AND(OR(#REF!="COMPOSICAO",#REF!="INSUMO",#REF!&lt;&gt;""),#REF!&lt;&gt;"")</formula>
    </cfRule>
  </conditionalFormatting>
  <conditionalFormatting sqref="F122:F123">
    <cfRule type="expression" dxfId="455" priority="575" stopIfTrue="1">
      <formula>AND(#REF!&lt;&gt;"COMPOSICAO",#REF!&lt;&gt;"INSUMO",#REF!&lt;&gt;"")</formula>
    </cfRule>
    <cfRule type="expression" dxfId="454" priority="576" stopIfTrue="1">
      <formula>AND(OR(#REF!="COMPOSICAO",#REF!="INSUMO",#REF!&lt;&gt;""),#REF!&lt;&gt;"")</formula>
    </cfRule>
  </conditionalFormatting>
  <conditionalFormatting sqref="F120:F121">
    <cfRule type="expression" dxfId="453" priority="587" stopIfTrue="1">
      <formula>AND(#REF!&lt;&gt;"COMPOSICAO",#REF!&lt;&gt;"INSUMO",#REF!&lt;&gt;"")</formula>
    </cfRule>
    <cfRule type="expression" dxfId="452" priority="588" stopIfTrue="1">
      <formula>AND(OR(#REF!="COMPOSICAO",#REF!="INSUMO",#REF!&lt;&gt;""),#REF!&lt;&gt;"")</formula>
    </cfRule>
  </conditionalFormatting>
  <conditionalFormatting sqref="A120:A121">
    <cfRule type="expression" dxfId="451" priority="585" stopIfTrue="1">
      <formula>AND(#REF!&lt;&gt;"COMPOSICAO",#REF!&lt;&gt;"INSUMO",#REF!&lt;&gt;"")</formula>
    </cfRule>
    <cfRule type="expression" dxfId="450" priority="586" stopIfTrue="1">
      <formula>AND(OR(#REF!="COMPOSICAO",#REF!="INSUMO",#REF!&lt;&gt;""),#REF!&lt;&gt;"")</formula>
    </cfRule>
  </conditionalFormatting>
  <conditionalFormatting sqref="C120:C121">
    <cfRule type="expression" dxfId="449" priority="583" stopIfTrue="1">
      <formula>AND(#REF!&lt;&gt;"COMPOSICAO",#REF!&lt;&gt;"INSUMO",#REF!&lt;&gt;"")</formula>
    </cfRule>
    <cfRule type="expression" dxfId="448" priority="584" stopIfTrue="1">
      <formula>AND(OR(#REF!="COMPOSICAO",#REF!="INSUMO",#REF!&lt;&gt;""),#REF!&lt;&gt;"")</formula>
    </cfRule>
  </conditionalFormatting>
  <conditionalFormatting sqref="A122:A123">
    <cfRule type="expression" dxfId="447" priority="577" stopIfTrue="1">
      <formula>AND(#REF!&lt;&gt;"COMPOSICAO",#REF!&lt;&gt;"INSUMO",#REF!&lt;&gt;"")</formula>
    </cfRule>
    <cfRule type="expression" dxfId="446" priority="578" stopIfTrue="1">
      <formula>AND(OR(#REF!="COMPOSICAO",#REF!="INSUMO",#REF!&lt;&gt;""),#REF!&lt;&gt;"")</formula>
    </cfRule>
  </conditionalFormatting>
  <conditionalFormatting sqref="B124:F124">
    <cfRule type="expression" dxfId="445" priority="581" stopIfTrue="1">
      <formula>AND($A124&lt;&gt;"COMPOSICAO",$A124&lt;&gt;"INSUMO",$A124&lt;&gt;"")</formula>
    </cfRule>
    <cfRule type="expression" dxfId="444" priority="582" stopIfTrue="1">
      <formula>AND(OR($A124="COMPOSICAO",$A124="INSUMO",$A124&lt;&gt;""),$A124&lt;&gt;"")</formula>
    </cfRule>
  </conditionalFormatting>
  <conditionalFormatting sqref="A124">
    <cfRule type="expression" dxfId="443" priority="579" stopIfTrue="1">
      <formula>AND(#REF!&lt;&gt;"COMPOSICAO",#REF!&lt;&gt;"INSUMO",#REF!&lt;&gt;"")</formula>
    </cfRule>
    <cfRule type="expression" dxfId="442" priority="580" stopIfTrue="1">
      <formula>AND(OR(#REF!="COMPOSICAO",#REF!="INSUMO",#REF!&lt;&gt;""),#REF!&lt;&gt;"")</formula>
    </cfRule>
  </conditionalFormatting>
  <conditionalFormatting sqref="C122:C123">
    <cfRule type="expression" dxfId="441" priority="573" stopIfTrue="1">
      <formula>AND(#REF!&lt;&gt;"COMPOSICAO",#REF!&lt;&gt;"INSUMO",#REF!&lt;&gt;"")</formula>
    </cfRule>
    <cfRule type="expression" dxfId="440" priority="574" stopIfTrue="1">
      <formula>AND(OR(#REF!="COMPOSICAO",#REF!="INSUMO",#REF!&lt;&gt;""),#REF!&lt;&gt;"")</formula>
    </cfRule>
  </conditionalFormatting>
  <conditionalFormatting sqref="D122:D123">
    <cfRule type="expression" dxfId="439" priority="571" stopIfTrue="1">
      <formula>AND(#REF!&lt;&gt;"COMPOSICAO",#REF!&lt;&gt;"INSUMO",#REF!&lt;&gt;"")</formula>
    </cfRule>
    <cfRule type="expression" dxfId="438" priority="572" stopIfTrue="1">
      <formula>AND(OR(#REF!="COMPOSICAO",#REF!="INSUMO",#REF!&lt;&gt;""),#REF!&lt;&gt;"")</formula>
    </cfRule>
  </conditionalFormatting>
  <conditionalFormatting sqref="D120:D121">
    <cfRule type="expression" dxfId="437" priority="569" stopIfTrue="1">
      <formula>AND(#REF!&lt;&gt;"COMPOSICAO",#REF!&lt;&gt;"INSUMO",#REF!&lt;&gt;"")</formula>
    </cfRule>
    <cfRule type="expression" dxfId="436" priority="570" stopIfTrue="1">
      <formula>AND(OR(#REF!="COMPOSICAO",#REF!="INSUMO",#REF!&lt;&gt;""),#REF!&lt;&gt;"")</formula>
    </cfRule>
  </conditionalFormatting>
  <conditionalFormatting sqref="A88:A89">
    <cfRule type="expression" dxfId="435" priority="563" stopIfTrue="1">
      <formula>AND(#REF!&lt;&gt;"COMPOSICAO",#REF!&lt;&gt;"INSUMO",#REF!&lt;&gt;"")</formula>
    </cfRule>
    <cfRule type="expression" dxfId="434" priority="564" stopIfTrue="1">
      <formula>AND(OR(#REF!="COMPOSICAO",#REF!="INSUMO",#REF!&lt;&gt;""),#REF!&lt;&gt;"")</formula>
    </cfRule>
  </conditionalFormatting>
  <conditionalFormatting sqref="F148:F149">
    <cfRule type="expression" dxfId="433" priority="483" stopIfTrue="1">
      <formula>AND(#REF!&lt;&gt;"COMPOSICAO",#REF!&lt;&gt;"INSUMO",#REF!&lt;&gt;"")</formula>
    </cfRule>
    <cfRule type="expression" dxfId="432" priority="484" stopIfTrue="1">
      <formula>AND(OR(#REF!="COMPOSICAO",#REF!="INSUMO",#REF!&lt;&gt;""),#REF!&lt;&gt;"")</formula>
    </cfRule>
  </conditionalFormatting>
  <conditionalFormatting sqref="C88:C89">
    <cfRule type="expression" dxfId="431" priority="561" stopIfTrue="1">
      <formula>AND(#REF!&lt;&gt;"COMPOSICAO",#REF!&lt;&gt;"INSUMO",#REF!&lt;&gt;"")</formula>
    </cfRule>
    <cfRule type="expression" dxfId="430" priority="562" stopIfTrue="1">
      <formula>AND(OR(#REF!="COMPOSICAO",#REF!="INSUMO",#REF!&lt;&gt;""),#REF!&lt;&gt;"")</formula>
    </cfRule>
  </conditionalFormatting>
  <conditionalFormatting sqref="A144:A147">
    <cfRule type="expression" dxfId="429" priority="493" stopIfTrue="1">
      <formula>AND(#REF!&lt;&gt;"COMPOSICAO",#REF!&lt;&gt;"INSUMO",#REF!&lt;&gt;"")</formula>
    </cfRule>
    <cfRule type="expression" dxfId="428" priority="494" stopIfTrue="1">
      <formula>AND(OR(#REF!="COMPOSICAO",#REF!="INSUMO",#REF!&lt;&gt;""),#REF!&lt;&gt;"")</formula>
    </cfRule>
  </conditionalFormatting>
  <conditionalFormatting sqref="A92">
    <cfRule type="expression" dxfId="427" priority="557" stopIfTrue="1">
      <formula>AND(#REF!&lt;&gt;"COMPOSICAO",#REF!&lt;&gt;"INSUMO",#REF!&lt;&gt;"")</formula>
    </cfRule>
    <cfRule type="expression" dxfId="426" priority="558" stopIfTrue="1">
      <formula>AND(OR(#REF!="COMPOSICAO",#REF!="INSUMO",#REF!&lt;&gt;""),#REF!&lt;&gt;"")</formula>
    </cfRule>
  </conditionalFormatting>
  <conditionalFormatting sqref="C90:C91">
    <cfRule type="expression" dxfId="425" priority="551" stopIfTrue="1">
      <formula>AND(#REF!&lt;&gt;"COMPOSICAO",#REF!&lt;&gt;"INSUMO",#REF!&lt;&gt;"")</formula>
    </cfRule>
    <cfRule type="expression" dxfId="424" priority="552" stopIfTrue="1">
      <formula>AND(OR(#REF!="COMPOSICAO",#REF!="INSUMO",#REF!&lt;&gt;""),#REF!&lt;&gt;"")</formula>
    </cfRule>
  </conditionalFormatting>
  <conditionalFormatting sqref="B150:F150">
    <cfRule type="expression" dxfId="423" priority="489" stopIfTrue="1">
      <formula>AND($A150&lt;&gt;"COMPOSICAO",$A150&lt;&gt;"INSUMO",$A150&lt;&gt;"")</formula>
    </cfRule>
    <cfRule type="expression" dxfId="422" priority="490" stopIfTrue="1">
      <formula>AND(OR($A150="COMPOSICAO",$A150="INSUMO",$A150&lt;&gt;""),$A150&lt;&gt;"")</formula>
    </cfRule>
  </conditionalFormatting>
  <conditionalFormatting sqref="F90:F91">
    <cfRule type="expression" dxfId="421" priority="553" stopIfTrue="1">
      <formula>AND(#REF!&lt;&gt;"COMPOSICAO",#REF!&lt;&gt;"INSUMO",#REF!&lt;&gt;"")</formula>
    </cfRule>
    <cfRule type="expression" dxfId="420" priority="554" stopIfTrue="1">
      <formula>AND(OR(#REF!="COMPOSICAO",#REF!="INSUMO",#REF!&lt;&gt;""),#REF!&lt;&gt;"")</formula>
    </cfRule>
  </conditionalFormatting>
  <conditionalFormatting sqref="C148:C149">
    <cfRule type="expression" dxfId="419" priority="481" stopIfTrue="1">
      <formula>AND(#REF!&lt;&gt;"COMPOSICAO",#REF!&lt;&gt;"INSUMO",#REF!&lt;&gt;"")</formula>
    </cfRule>
    <cfRule type="expression" dxfId="418" priority="482" stopIfTrue="1">
      <formula>AND(OR(#REF!="COMPOSICAO",#REF!="INSUMO",#REF!&lt;&gt;""),#REF!&lt;&gt;"")</formula>
    </cfRule>
  </conditionalFormatting>
  <conditionalFormatting sqref="D88:D89">
    <cfRule type="expression" dxfId="417" priority="545" stopIfTrue="1">
      <formula>AND(#REF!&lt;&gt;"COMPOSICAO",#REF!&lt;&gt;"INSUMO",#REF!&lt;&gt;"")</formula>
    </cfRule>
    <cfRule type="expression" dxfId="416" priority="546" stopIfTrue="1">
      <formula>AND(OR(#REF!="COMPOSICAO",#REF!="INSUMO",#REF!&lt;&gt;""),#REF!&lt;&gt;"")</formula>
    </cfRule>
  </conditionalFormatting>
  <conditionalFormatting sqref="D144:D147">
    <cfRule type="expression" dxfId="415" priority="477" stopIfTrue="1">
      <formula>AND(#REF!&lt;&gt;"COMPOSICAO",#REF!&lt;&gt;"INSUMO",#REF!&lt;&gt;"")</formula>
    </cfRule>
    <cfRule type="expression" dxfId="414" priority="478" stopIfTrue="1">
      <formula>AND(OR(#REF!="COMPOSICAO",#REF!="INSUMO",#REF!&lt;&gt;""),#REF!&lt;&gt;"")</formula>
    </cfRule>
  </conditionalFormatting>
  <conditionalFormatting sqref="H88:H91">
    <cfRule type="expression" dxfId="413" priority="567" stopIfTrue="1">
      <formula>AND(#REF!&lt;&gt;"COMPOSICAO",#REF!&lt;&gt;"INSUMO",#REF!&lt;&gt;"")</formula>
    </cfRule>
    <cfRule type="expression" dxfId="412" priority="568" stopIfTrue="1">
      <formula>AND(OR(#REF!="COMPOSICAO",#REF!="INSUMO",#REF!&lt;&gt;""),#REF!&lt;&gt;"")</formula>
    </cfRule>
  </conditionalFormatting>
  <conditionalFormatting sqref="A150">
    <cfRule type="expression" dxfId="411" priority="487" stopIfTrue="1">
      <formula>AND(#REF!&lt;&gt;"COMPOSICAO",#REF!&lt;&gt;"INSUMO",#REF!&lt;&gt;"")</formula>
    </cfRule>
    <cfRule type="expression" dxfId="410" priority="488" stopIfTrue="1">
      <formula>AND(OR(#REF!="COMPOSICAO",#REF!="INSUMO",#REF!&lt;&gt;""),#REF!&lt;&gt;"")</formula>
    </cfRule>
  </conditionalFormatting>
  <conditionalFormatting sqref="F88:F89">
    <cfRule type="expression" dxfId="409" priority="565" stopIfTrue="1">
      <formula>AND(#REF!&lt;&gt;"COMPOSICAO",#REF!&lt;&gt;"INSUMO",#REF!&lt;&gt;"")</formula>
    </cfRule>
    <cfRule type="expression" dxfId="408" priority="566" stopIfTrue="1">
      <formula>AND(OR(#REF!="COMPOSICAO",#REF!="INSUMO",#REF!&lt;&gt;""),#REF!&lt;&gt;"")</formula>
    </cfRule>
  </conditionalFormatting>
  <conditionalFormatting sqref="H144:H149">
    <cfRule type="expression" dxfId="407" priority="497" stopIfTrue="1">
      <formula>AND(#REF!&lt;&gt;"COMPOSICAO",#REF!&lt;&gt;"INSUMO",#REF!&lt;&gt;"")</formula>
    </cfRule>
    <cfRule type="expression" dxfId="406" priority="498" stopIfTrue="1">
      <formula>AND(OR(#REF!="COMPOSICAO",#REF!="INSUMO",#REF!&lt;&gt;""),#REF!&lt;&gt;"")</formula>
    </cfRule>
  </conditionalFormatting>
  <conditionalFormatting sqref="F144:F147">
    <cfRule type="expression" dxfId="405" priority="495" stopIfTrue="1">
      <formula>AND(#REF!&lt;&gt;"COMPOSICAO",#REF!&lt;&gt;"INSUMO",#REF!&lt;&gt;"")</formula>
    </cfRule>
    <cfRule type="expression" dxfId="404" priority="496" stopIfTrue="1">
      <formula>AND(OR(#REF!="COMPOSICAO",#REF!="INSUMO",#REF!&lt;&gt;""),#REF!&lt;&gt;"")</formula>
    </cfRule>
  </conditionalFormatting>
  <conditionalFormatting sqref="A90:A91">
    <cfRule type="expression" dxfId="403" priority="555" stopIfTrue="1">
      <formula>AND(#REF!&lt;&gt;"COMPOSICAO",#REF!&lt;&gt;"INSUMO",#REF!&lt;&gt;"")</formula>
    </cfRule>
    <cfRule type="expression" dxfId="402" priority="556" stopIfTrue="1">
      <formula>AND(OR(#REF!="COMPOSICAO",#REF!="INSUMO",#REF!&lt;&gt;""),#REF!&lt;&gt;"")</formula>
    </cfRule>
  </conditionalFormatting>
  <conditionalFormatting sqref="B92:F92">
    <cfRule type="expression" dxfId="401" priority="559" stopIfTrue="1">
      <formula>AND($A92&lt;&gt;"COMPOSICAO",$A92&lt;&gt;"INSUMO",$A92&lt;&gt;"")</formula>
    </cfRule>
    <cfRule type="expression" dxfId="400" priority="560" stopIfTrue="1">
      <formula>AND(OR($A92="COMPOSICAO",$A92="INSUMO",$A92&lt;&gt;""),$A92&lt;&gt;"")</formula>
    </cfRule>
  </conditionalFormatting>
  <conditionalFormatting sqref="C144:C147">
    <cfRule type="expression" dxfId="399" priority="491" stopIfTrue="1">
      <formula>AND(#REF!&lt;&gt;"COMPOSICAO",#REF!&lt;&gt;"INSUMO",#REF!&lt;&gt;"")</formula>
    </cfRule>
    <cfRule type="expression" dxfId="398" priority="492" stopIfTrue="1">
      <formula>AND(OR(#REF!="COMPOSICAO",#REF!="INSUMO",#REF!&lt;&gt;""),#REF!&lt;&gt;"")</formula>
    </cfRule>
  </conditionalFormatting>
  <conditionalFormatting sqref="A148:A149">
    <cfRule type="expression" dxfId="397" priority="485" stopIfTrue="1">
      <formula>AND(#REF!&lt;&gt;"COMPOSICAO",#REF!&lt;&gt;"INSUMO",#REF!&lt;&gt;"")</formula>
    </cfRule>
    <cfRule type="expression" dxfId="396" priority="486" stopIfTrue="1">
      <formula>AND(OR(#REF!="COMPOSICAO",#REF!="INSUMO",#REF!&lt;&gt;""),#REF!&lt;&gt;"")</formula>
    </cfRule>
  </conditionalFormatting>
  <conditionalFormatting sqref="F157:F158">
    <cfRule type="expression" dxfId="395" priority="461" stopIfTrue="1">
      <formula>AND(#REF!&lt;&gt;"COMPOSICAO",#REF!&lt;&gt;"INSUMO",#REF!&lt;&gt;"")</formula>
    </cfRule>
    <cfRule type="expression" dxfId="394" priority="462" stopIfTrue="1">
      <formula>AND(OR(#REF!="COMPOSICAO",#REF!="INSUMO",#REF!&lt;&gt;""),#REF!&lt;&gt;"")</formula>
    </cfRule>
  </conditionalFormatting>
  <conditionalFormatting sqref="D148:D149">
    <cfRule type="expression" dxfId="393" priority="479" stopIfTrue="1">
      <formula>AND(#REF!&lt;&gt;"COMPOSICAO",#REF!&lt;&gt;"INSUMO",#REF!&lt;&gt;"")</formula>
    </cfRule>
    <cfRule type="expression" dxfId="392" priority="480" stopIfTrue="1">
      <formula>AND(OR(#REF!="COMPOSICAO",#REF!="INSUMO",#REF!&lt;&gt;""),#REF!&lt;&gt;"")</formula>
    </cfRule>
  </conditionalFormatting>
  <conditionalFormatting sqref="D157:D158">
    <cfRule type="expression" dxfId="391" priority="457" stopIfTrue="1">
      <formula>AND(#REF!&lt;&gt;"COMPOSICAO",#REF!&lt;&gt;"INSUMO",#REF!&lt;&gt;"")</formula>
    </cfRule>
    <cfRule type="expression" dxfId="390" priority="458" stopIfTrue="1">
      <formula>AND(OR(#REF!="COMPOSICAO",#REF!="INSUMO",#REF!&lt;&gt;""),#REF!&lt;&gt;"")</formula>
    </cfRule>
  </conditionalFormatting>
  <conditionalFormatting sqref="D90:D91">
    <cfRule type="expression" dxfId="389" priority="543" stopIfTrue="1">
      <formula>AND(#REF!&lt;&gt;"COMPOSICAO",#REF!&lt;&gt;"INSUMO",#REF!&lt;&gt;"")</formula>
    </cfRule>
    <cfRule type="expression" dxfId="388" priority="544" stopIfTrue="1">
      <formula>AND(OR(#REF!="COMPOSICAO",#REF!="INSUMO",#REF!&lt;&gt;""),#REF!&lt;&gt;"")</formula>
    </cfRule>
  </conditionalFormatting>
  <conditionalFormatting sqref="H128:H131">
    <cfRule type="expression" dxfId="387" priority="541" stopIfTrue="1">
      <formula>AND(#REF!&lt;&gt;"COMPOSICAO",#REF!&lt;&gt;"INSUMO",#REF!&lt;&gt;"")</formula>
    </cfRule>
    <cfRule type="expression" dxfId="386" priority="542" stopIfTrue="1">
      <formula>AND(OR(#REF!="COMPOSICAO",#REF!="INSUMO",#REF!&lt;&gt;""),#REF!&lt;&gt;"")</formula>
    </cfRule>
  </conditionalFormatting>
  <conditionalFormatting sqref="F130:F131">
    <cfRule type="expression" dxfId="385" priority="527" stopIfTrue="1">
      <formula>AND(#REF!&lt;&gt;"COMPOSICAO",#REF!&lt;&gt;"INSUMO",#REF!&lt;&gt;"")</formula>
    </cfRule>
    <cfRule type="expression" dxfId="384" priority="528" stopIfTrue="1">
      <formula>AND(OR(#REF!="COMPOSICAO",#REF!="INSUMO",#REF!&lt;&gt;""),#REF!&lt;&gt;"")</formula>
    </cfRule>
  </conditionalFormatting>
  <conditionalFormatting sqref="F128:F129">
    <cfRule type="expression" dxfId="383" priority="539" stopIfTrue="1">
      <formula>AND(#REF!&lt;&gt;"COMPOSICAO",#REF!&lt;&gt;"INSUMO",#REF!&lt;&gt;"")</formula>
    </cfRule>
    <cfRule type="expression" dxfId="382" priority="540" stopIfTrue="1">
      <formula>AND(OR(#REF!="COMPOSICAO",#REF!="INSUMO",#REF!&lt;&gt;""),#REF!&lt;&gt;"")</formula>
    </cfRule>
  </conditionalFormatting>
  <conditionalFormatting sqref="A128:A129">
    <cfRule type="expression" dxfId="381" priority="537" stopIfTrue="1">
      <formula>AND(#REF!&lt;&gt;"COMPOSICAO",#REF!&lt;&gt;"INSUMO",#REF!&lt;&gt;"")</formula>
    </cfRule>
    <cfRule type="expression" dxfId="380" priority="538" stopIfTrue="1">
      <formula>AND(OR(#REF!="COMPOSICAO",#REF!="INSUMO",#REF!&lt;&gt;""),#REF!&lt;&gt;"")</formula>
    </cfRule>
  </conditionalFormatting>
  <conditionalFormatting sqref="C128:C129">
    <cfRule type="expression" dxfId="379" priority="535" stopIfTrue="1">
      <formula>AND(#REF!&lt;&gt;"COMPOSICAO",#REF!&lt;&gt;"INSUMO",#REF!&lt;&gt;"")</formula>
    </cfRule>
    <cfRule type="expression" dxfId="378" priority="536" stopIfTrue="1">
      <formula>AND(OR(#REF!="COMPOSICAO",#REF!="INSUMO",#REF!&lt;&gt;""),#REF!&lt;&gt;"")</formula>
    </cfRule>
  </conditionalFormatting>
  <conditionalFormatting sqref="A130:A131">
    <cfRule type="expression" dxfId="377" priority="529" stopIfTrue="1">
      <formula>AND(#REF!&lt;&gt;"COMPOSICAO",#REF!&lt;&gt;"INSUMO",#REF!&lt;&gt;"")</formula>
    </cfRule>
    <cfRule type="expression" dxfId="376" priority="530" stopIfTrue="1">
      <formula>AND(OR(#REF!="COMPOSICAO",#REF!="INSUMO",#REF!&lt;&gt;""),#REF!&lt;&gt;"")</formula>
    </cfRule>
  </conditionalFormatting>
  <conditionalFormatting sqref="B132:F132">
    <cfRule type="expression" dxfId="375" priority="533" stopIfTrue="1">
      <formula>AND($A132&lt;&gt;"COMPOSICAO",$A132&lt;&gt;"INSUMO",$A132&lt;&gt;"")</formula>
    </cfRule>
    <cfRule type="expression" dxfId="374" priority="534" stopIfTrue="1">
      <formula>AND(OR($A132="COMPOSICAO",$A132="INSUMO",$A132&lt;&gt;""),$A132&lt;&gt;"")</formula>
    </cfRule>
  </conditionalFormatting>
  <conditionalFormatting sqref="A132">
    <cfRule type="expression" dxfId="373" priority="531" stopIfTrue="1">
      <formula>AND(#REF!&lt;&gt;"COMPOSICAO",#REF!&lt;&gt;"INSUMO",#REF!&lt;&gt;"")</formula>
    </cfRule>
    <cfRule type="expression" dxfId="372" priority="532" stopIfTrue="1">
      <formula>AND(OR(#REF!="COMPOSICAO",#REF!="INSUMO",#REF!&lt;&gt;""),#REF!&lt;&gt;"")</formula>
    </cfRule>
  </conditionalFormatting>
  <conditionalFormatting sqref="C130:C131">
    <cfRule type="expression" dxfId="371" priority="525" stopIfTrue="1">
      <formula>AND(#REF!&lt;&gt;"COMPOSICAO",#REF!&lt;&gt;"INSUMO",#REF!&lt;&gt;"")</formula>
    </cfRule>
    <cfRule type="expression" dxfId="370" priority="526" stopIfTrue="1">
      <formula>AND(OR(#REF!="COMPOSICAO",#REF!="INSUMO",#REF!&lt;&gt;""),#REF!&lt;&gt;"")</formula>
    </cfRule>
  </conditionalFormatting>
  <conditionalFormatting sqref="D130:D131">
    <cfRule type="expression" dxfId="369" priority="523" stopIfTrue="1">
      <formula>AND(#REF!&lt;&gt;"COMPOSICAO",#REF!&lt;&gt;"INSUMO",#REF!&lt;&gt;"")</formula>
    </cfRule>
    <cfRule type="expression" dxfId="368" priority="524" stopIfTrue="1">
      <formula>AND(OR(#REF!="COMPOSICAO",#REF!="INSUMO",#REF!&lt;&gt;""),#REF!&lt;&gt;"")</formula>
    </cfRule>
  </conditionalFormatting>
  <conditionalFormatting sqref="D128:D129">
    <cfRule type="expression" dxfId="367" priority="521" stopIfTrue="1">
      <formula>AND(#REF!&lt;&gt;"COMPOSICAO",#REF!&lt;&gt;"INSUMO",#REF!&lt;&gt;"")</formula>
    </cfRule>
    <cfRule type="expression" dxfId="366" priority="522" stopIfTrue="1">
      <formula>AND(OR(#REF!="COMPOSICAO",#REF!="INSUMO",#REF!&lt;&gt;""),#REF!&lt;&gt;"")</formula>
    </cfRule>
  </conditionalFormatting>
  <conditionalFormatting sqref="H136:H139">
    <cfRule type="expression" dxfId="365" priority="519" stopIfTrue="1">
      <formula>AND(#REF!&lt;&gt;"COMPOSICAO",#REF!&lt;&gt;"INSUMO",#REF!&lt;&gt;"")</formula>
    </cfRule>
    <cfRule type="expression" dxfId="364" priority="520" stopIfTrue="1">
      <formula>AND(OR(#REF!="COMPOSICAO",#REF!="INSUMO",#REF!&lt;&gt;""),#REF!&lt;&gt;"")</formula>
    </cfRule>
  </conditionalFormatting>
  <conditionalFormatting sqref="F138:F139">
    <cfRule type="expression" dxfId="363" priority="505" stopIfTrue="1">
      <formula>AND(#REF!&lt;&gt;"COMPOSICAO",#REF!&lt;&gt;"INSUMO",#REF!&lt;&gt;"")</formula>
    </cfRule>
    <cfRule type="expression" dxfId="362" priority="506" stopIfTrue="1">
      <formula>AND(OR(#REF!="COMPOSICAO",#REF!="INSUMO",#REF!&lt;&gt;""),#REF!&lt;&gt;"")</formula>
    </cfRule>
  </conditionalFormatting>
  <conditionalFormatting sqref="F136:F137">
    <cfRule type="expression" dxfId="361" priority="517" stopIfTrue="1">
      <formula>AND(#REF!&lt;&gt;"COMPOSICAO",#REF!&lt;&gt;"INSUMO",#REF!&lt;&gt;"")</formula>
    </cfRule>
    <cfRule type="expression" dxfId="360" priority="518" stopIfTrue="1">
      <formula>AND(OR(#REF!="COMPOSICAO",#REF!="INSUMO",#REF!&lt;&gt;""),#REF!&lt;&gt;"")</formula>
    </cfRule>
  </conditionalFormatting>
  <conditionalFormatting sqref="A136:A137">
    <cfRule type="expression" dxfId="359" priority="515" stopIfTrue="1">
      <formula>AND(#REF!&lt;&gt;"COMPOSICAO",#REF!&lt;&gt;"INSUMO",#REF!&lt;&gt;"")</formula>
    </cfRule>
    <cfRule type="expression" dxfId="358" priority="516" stopIfTrue="1">
      <formula>AND(OR(#REF!="COMPOSICAO",#REF!="INSUMO",#REF!&lt;&gt;""),#REF!&lt;&gt;"")</formula>
    </cfRule>
  </conditionalFormatting>
  <conditionalFormatting sqref="C136:C137">
    <cfRule type="expression" dxfId="357" priority="513" stopIfTrue="1">
      <formula>AND(#REF!&lt;&gt;"COMPOSICAO",#REF!&lt;&gt;"INSUMO",#REF!&lt;&gt;"")</formula>
    </cfRule>
    <cfRule type="expression" dxfId="356" priority="514" stopIfTrue="1">
      <formula>AND(OR(#REF!="COMPOSICAO",#REF!="INSUMO",#REF!&lt;&gt;""),#REF!&lt;&gt;"")</formula>
    </cfRule>
  </conditionalFormatting>
  <conditionalFormatting sqref="A138:A139">
    <cfRule type="expression" dxfId="355" priority="507" stopIfTrue="1">
      <formula>AND(#REF!&lt;&gt;"COMPOSICAO",#REF!&lt;&gt;"INSUMO",#REF!&lt;&gt;"")</formula>
    </cfRule>
    <cfRule type="expression" dxfId="354" priority="508" stopIfTrue="1">
      <formula>AND(OR(#REF!="COMPOSICAO",#REF!="INSUMO",#REF!&lt;&gt;""),#REF!&lt;&gt;"")</formula>
    </cfRule>
  </conditionalFormatting>
  <conditionalFormatting sqref="B140:F140">
    <cfRule type="expression" dxfId="353" priority="511" stopIfTrue="1">
      <formula>AND($A140&lt;&gt;"COMPOSICAO",$A140&lt;&gt;"INSUMO",$A140&lt;&gt;"")</formula>
    </cfRule>
    <cfRule type="expression" dxfId="352" priority="512" stopIfTrue="1">
      <formula>AND(OR($A140="COMPOSICAO",$A140="INSUMO",$A140&lt;&gt;""),$A140&lt;&gt;"")</formula>
    </cfRule>
  </conditionalFormatting>
  <conditionalFormatting sqref="A140">
    <cfRule type="expression" dxfId="351" priority="509" stopIfTrue="1">
      <formula>AND(#REF!&lt;&gt;"COMPOSICAO",#REF!&lt;&gt;"INSUMO",#REF!&lt;&gt;"")</formula>
    </cfRule>
    <cfRule type="expression" dxfId="350" priority="510" stopIfTrue="1">
      <formula>AND(OR(#REF!="COMPOSICAO",#REF!="INSUMO",#REF!&lt;&gt;""),#REF!&lt;&gt;"")</formula>
    </cfRule>
  </conditionalFormatting>
  <conditionalFormatting sqref="C138:C139">
    <cfRule type="expression" dxfId="349" priority="503" stopIfTrue="1">
      <formula>AND(#REF!&lt;&gt;"COMPOSICAO",#REF!&lt;&gt;"INSUMO",#REF!&lt;&gt;"")</formula>
    </cfRule>
    <cfRule type="expression" dxfId="348" priority="504" stopIfTrue="1">
      <formula>AND(OR(#REF!="COMPOSICAO",#REF!="INSUMO",#REF!&lt;&gt;""),#REF!&lt;&gt;"")</formula>
    </cfRule>
  </conditionalFormatting>
  <conditionalFormatting sqref="D138:D139">
    <cfRule type="expression" dxfId="347" priority="501" stopIfTrue="1">
      <formula>AND(#REF!&lt;&gt;"COMPOSICAO",#REF!&lt;&gt;"INSUMO",#REF!&lt;&gt;"")</formula>
    </cfRule>
    <cfRule type="expression" dxfId="346" priority="502" stopIfTrue="1">
      <formula>AND(OR(#REF!="COMPOSICAO",#REF!="INSUMO",#REF!&lt;&gt;""),#REF!&lt;&gt;"")</formula>
    </cfRule>
  </conditionalFormatting>
  <conditionalFormatting sqref="D136:D137">
    <cfRule type="expression" dxfId="345" priority="499" stopIfTrue="1">
      <formula>AND(#REF!&lt;&gt;"COMPOSICAO",#REF!&lt;&gt;"INSUMO",#REF!&lt;&gt;"")</formula>
    </cfRule>
    <cfRule type="expression" dxfId="344" priority="500" stopIfTrue="1">
      <formula>AND(OR(#REF!="COMPOSICAO",#REF!="INSUMO",#REF!&lt;&gt;""),#REF!&lt;&gt;"")</formula>
    </cfRule>
  </conditionalFormatting>
  <conditionalFormatting sqref="F154 F156">
    <cfRule type="expression" dxfId="343" priority="473" stopIfTrue="1">
      <formula>AND(#REF!&lt;&gt;"COMPOSICAO",#REF!&lt;&gt;"INSUMO",#REF!&lt;&gt;"")</formula>
    </cfRule>
    <cfRule type="expression" dxfId="342" priority="474" stopIfTrue="1">
      <formula>AND(OR(#REF!="COMPOSICAO",#REF!="INSUMO",#REF!&lt;&gt;""),#REF!&lt;&gt;"")</formula>
    </cfRule>
  </conditionalFormatting>
  <conditionalFormatting sqref="A154 A156">
    <cfRule type="expression" dxfId="341" priority="471" stopIfTrue="1">
      <formula>AND(#REF!&lt;&gt;"COMPOSICAO",#REF!&lt;&gt;"INSUMO",#REF!&lt;&gt;"")</formula>
    </cfRule>
    <cfRule type="expression" dxfId="340" priority="472" stopIfTrue="1">
      <formula>AND(OR(#REF!="COMPOSICAO",#REF!="INSUMO",#REF!&lt;&gt;""),#REF!&lt;&gt;"")</formula>
    </cfRule>
  </conditionalFormatting>
  <conditionalFormatting sqref="C154 C156">
    <cfRule type="expression" dxfId="339" priority="469" stopIfTrue="1">
      <formula>AND(#REF!&lt;&gt;"COMPOSICAO",#REF!&lt;&gt;"INSUMO",#REF!&lt;&gt;"")</formula>
    </cfRule>
    <cfRule type="expression" dxfId="338" priority="470" stopIfTrue="1">
      <formula>AND(OR(#REF!="COMPOSICAO",#REF!="INSUMO",#REF!&lt;&gt;""),#REF!&lt;&gt;"")</formula>
    </cfRule>
  </conditionalFormatting>
  <conditionalFormatting sqref="A157:A158">
    <cfRule type="expression" dxfId="337" priority="463" stopIfTrue="1">
      <formula>AND(#REF!&lt;&gt;"COMPOSICAO",#REF!&lt;&gt;"INSUMO",#REF!&lt;&gt;"")</formula>
    </cfRule>
    <cfRule type="expression" dxfId="336" priority="464" stopIfTrue="1">
      <formula>AND(OR(#REF!="COMPOSICAO",#REF!="INSUMO",#REF!&lt;&gt;""),#REF!&lt;&gt;"")</formula>
    </cfRule>
  </conditionalFormatting>
  <conditionalFormatting sqref="B159:F159">
    <cfRule type="expression" dxfId="335" priority="467" stopIfTrue="1">
      <formula>AND($A159&lt;&gt;"COMPOSICAO",$A159&lt;&gt;"INSUMO",$A159&lt;&gt;"")</formula>
    </cfRule>
    <cfRule type="expression" dxfId="334" priority="468" stopIfTrue="1">
      <formula>AND(OR($A159="COMPOSICAO",$A159="INSUMO",$A159&lt;&gt;""),$A159&lt;&gt;"")</formula>
    </cfRule>
  </conditionalFormatting>
  <conditionalFormatting sqref="A159">
    <cfRule type="expression" dxfId="333" priority="465" stopIfTrue="1">
      <formula>AND(#REF!&lt;&gt;"COMPOSICAO",#REF!&lt;&gt;"INSUMO",#REF!&lt;&gt;"")</formula>
    </cfRule>
    <cfRule type="expression" dxfId="332" priority="466" stopIfTrue="1">
      <formula>AND(OR(#REF!="COMPOSICAO",#REF!="INSUMO",#REF!&lt;&gt;""),#REF!&lt;&gt;"")</formula>
    </cfRule>
  </conditionalFormatting>
  <conditionalFormatting sqref="C157:C158">
    <cfRule type="expression" dxfId="331" priority="459" stopIfTrue="1">
      <formula>AND(#REF!&lt;&gt;"COMPOSICAO",#REF!&lt;&gt;"INSUMO",#REF!&lt;&gt;"")</formula>
    </cfRule>
    <cfRule type="expression" dxfId="330" priority="460" stopIfTrue="1">
      <formula>AND(OR(#REF!="COMPOSICAO",#REF!="INSUMO",#REF!&lt;&gt;""),#REF!&lt;&gt;"")</formula>
    </cfRule>
  </conditionalFormatting>
  <conditionalFormatting sqref="F164:F165">
    <cfRule type="expression" dxfId="329" priority="439" stopIfTrue="1">
      <formula>AND(#REF!&lt;&gt;"COMPOSICAO",#REF!&lt;&gt;"INSUMO",#REF!&lt;&gt;"")</formula>
    </cfRule>
    <cfRule type="expression" dxfId="328" priority="440" stopIfTrue="1">
      <formula>AND(OR(#REF!="COMPOSICAO",#REF!="INSUMO",#REF!&lt;&gt;""),#REF!&lt;&gt;"")</formula>
    </cfRule>
  </conditionalFormatting>
  <conditionalFormatting sqref="D163">
    <cfRule type="expression" dxfId="327" priority="433" stopIfTrue="1">
      <formula>AND(#REF!&lt;&gt;"COMPOSICAO",#REF!&lt;&gt;"INSUMO",#REF!&lt;&gt;"")</formula>
    </cfRule>
    <cfRule type="expression" dxfId="326" priority="434" stopIfTrue="1">
      <formula>AND(OR(#REF!="COMPOSICAO",#REF!="INSUMO",#REF!&lt;&gt;""),#REF!&lt;&gt;"")</formula>
    </cfRule>
  </conditionalFormatting>
  <conditionalFormatting sqref="D164:D165">
    <cfRule type="expression" dxfId="325" priority="435" stopIfTrue="1">
      <formula>AND(#REF!&lt;&gt;"COMPOSICAO",#REF!&lt;&gt;"INSUMO",#REF!&lt;&gt;"")</formula>
    </cfRule>
    <cfRule type="expression" dxfId="324" priority="436" stopIfTrue="1">
      <formula>AND(OR(#REF!="COMPOSICAO",#REF!="INSUMO",#REF!&lt;&gt;""),#REF!&lt;&gt;"")</formula>
    </cfRule>
  </conditionalFormatting>
  <conditionalFormatting sqref="F163">
    <cfRule type="expression" dxfId="323" priority="451" stopIfTrue="1">
      <formula>AND(#REF!&lt;&gt;"COMPOSICAO",#REF!&lt;&gt;"INSUMO",#REF!&lt;&gt;"")</formula>
    </cfRule>
    <cfRule type="expression" dxfId="322" priority="452" stopIfTrue="1">
      <formula>AND(OR(#REF!="COMPOSICAO",#REF!="INSUMO",#REF!&lt;&gt;""),#REF!&lt;&gt;"")</formula>
    </cfRule>
  </conditionalFormatting>
  <conditionalFormatting sqref="A163">
    <cfRule type="expression" dxfId="321" priority="449" stopIfTrue="1">
      <formula>AND(#REF!&lt;&gt;"COMPOSICAO",#REF!&lt;&gt;"INSUMO",#REF!&lt;&gt;"")</formula>
    </cfRule>
    <cfRule type="expression" dxfId="320" priority="450" stopIfTrue="1">
      <formula>AND(OR(#REF!="COMPOSICAO",#REF!="INSUMO",#REF!&lt;&gt;""),#REF!&lt;&gt;"")</formula>
    </cfRule>
  </conditionalFormatting>
  <conditionalFormatting sqref="C163">
    <cfRule type="expression" dxfId="319" priority="447" stopIfTrue="1">
      <formula>AND(#REF!&lt;&gt;"COMPOSICAO",#REF!&lt;&gt;"INSUMO",#REF!&lt;&gt;"")</formula>
    </cfRule>
    <cfRule type="expression" dxfId="318" priority="448" stopIfTrue="1">
      <formula>AND(OR(#REF!="COMPOSICAO",#REF!="INSUMO",#REF!&lt;&gt;""),#REF!&lt;&gt;"")</formula>
    </cfRule>
  </conditionalFormatting>
  <conditionalFormatting sqref="A164:A165">
    <cfRule type="expression" dxfId="317" priority="441" stopIfTrue="1">
      <formula>AND(#REF!&lt;&gt;"COMPOSICAO",#REF!&lt;&gt;"INSUMO",#REF!&lt;&gt;"")</formula>
    </cfRule>
    <cfRule type="expression" dxfId="316" priority="442" stopIfTrue="1">
      <formula>AND(OR(#REF!="COMPOSICAO",#REF!="INSUMO",#REF!&lt;&gt;""),#REF!&lt;&gt;"")</formula>
    </cfRule>
  </conditionalFormatting>
  <conditionalFormatting sqref="B166:F166">
    <cfRule type="expression" dxfId="315" priority="445" stopIfTrue="1">
      <formula>AND($A166&lt;&gt;"COMPOSICAO",$A166&lt;&gt;"INSUMO",$A166&lt;&gt;"")</formula>
    </cfRule>
    <cfRule type="expression" dxfId="314" priority="446" stopIfTrue="1">
      <formula>AND(OR($A166="COMPOSICAO",$A166="INSUMO",$A166&lt;&gt;""),$A166&lt;&gt;"")</formula>
    </cfRule>
  </conditionalFormatting>
  <conditionalFormatting sqref="A166">
    <cfRule type="expression" dxfId="313" priority="443" stopIfTrue="1">
      <formula>AND(#REF!&lt;&gt;"COMPOSICAO",#REF!&lt;&gt;"INSUMO",#REF!&lt;&gt;"")</formula>
    </cfRule>
    <cfRule type="expression" dxfId="312" priority="444" stopIfTrue="1">
      <formula>AND(OR(#REF!="COMPOSICAO",#REF!="INSUMO",#REF!&lt;&gt;""),#REF!&lt;&gt;"")</formula>
    </cfRule>
  </conditionalFormatting>
  <conditionalFormatting sqref="C164:C165">
    <cfRule type="expression" dxfId="311" priority="437" stopIfTrue="1">
      <formula>AND(#REF!&lt;&gt;"COMPOSICAO",#REF!&lt;&gt;"INSUMO",#REF!&lt;&gt;"")</formula>
    </cfRule>
    <cfRule type="expression" dxfId="310" priority="438" stopIfTrue="1">
      <formula>AND(OR(#REF!="COMPOSICAO",#REF!="INSUMO",#REF!&lt;&gt;""),#REF!&lt;&gt;"")</formula>
    </cfRule>
  </conditionalFormatting>
  <conditionalFormatting sqref="H170:H172">
    <cfRule type="expression" dxfId="309" priority="431" stopIfTrue="1">
      <formula>AND(#REF!&lt;&gt;"COMPOSICAO",#REF!&lt;&gt;"INSUMO",#REF!&lt;&gt;"")</formula>
    </cfRule>
    <cfRule type="expression" dxfId="308" priority="432" stopIfTrue="1">
      <formula>AND(OR(#REF!="COMPOSICAO",#REF!="INSUMO",#REF!&lt;&gt;""),#REF!&lt;&gt;"")</formula>
    </cfRule>
  </conditionalFormatting>
  <conditionalFormatting sqref="F171:F172">
    <cfRule type="expression" dxfId="307" priority="417" stopIfTrue="1">
      <formula>AND(#REF!&lt;&gt;"COMPOSICAO",#REF!&lt;&gt;"INSUMO",#REF!&lt;&gt;"")</formula>
    </cfRule>
    <cfRule type="expression" dxfId="306" priority="418" stopIfTrue="1">
      <formula>AND(OR(#REF!="COMPOSICAO",#REF!="INSUMO",#REF!&lt;&gt;""),#REF!&lt;&gt;"")</formula>
    </cfRule>
  </conditionalFormatting>
  <conditionalFormatting sqref="D170">
    <cfRule type="expression" dxfId="305" priority="411" stopIfTrue="1">
      <formula>AND(#REF!&lt;&gt;"COMPOSICAO",#REF!&lt;&gt;"INSUMO",#REF!&lt;&gt;"")</formula>
    </cfRule>
    <cfRule type="expression" dxfId="304" priority="412" stopIfTrue="1">
      <formula>AND(OR(#REF!="COMPOSICAO",#REF!="INSUMO",#REF!&lt;&gt;""),#REF!&lt;&gt;"")</formula>
    </cfRule>
  </conditionalFormatting>
  <conditionalFormatting sqref="D171:D172">
    <cfRule type="expression" dxfId="303" priority="413" stopIfTrue="1">
      <formula>AND(#REF!&lt;&gt;"COMPOSICAO",#REF!&lt;&gt;"INSUMO",#REF!&lt;&gt;"")</formula>
    </cfRule>
    <cfRule type="expression" dxfId="302" priority="414" stopIfTrue="1">
      <formula>AND(OR(#REF!="COMPOSICAO",#REF!="INSUMO",#REF!&lt;&gt;""),#REF!&lt;&gt;"")</formula>
    </cfRule>
  </conditionalFormatting>
  <conditionalFormatting sqref="F170">
    <cfRule type="expression" dxfId="301" priority="429" stopIfTrue="1">
      <formula>AND(#REF!&lt;&gt;"COMPOSICAO",#REF!&lt;&gt;"INSUMO",#REF!&lt;&gt;"")</formula>
    </cfRule>
    <cfRule type="expression" dxfId="300" priority="430" stopIfTrue="1">
      <formula>AND(OR(#REF!="COMPOSICAO",#REF!="INSUMO",#REF!&lt;&gt;""),#REF!&lt;&gt;"")</formula>
    </cfRule>
  </conditionalFormatting>
  <conditionalFormatting sqref="A170">
    <cfRule type="expression" dxfId="299" priority="427" stopIfTrue="1">
      <formula>AND(#REF!&lt;&gt;"COMPOSICAO",#REF!&lt;&gt;"INSUMO",#REF!&lt;&gt;"")</formula>
    </cfRule>
    <cfRule type="expression" dxfId="298" priority="428" stopIfTrue="1">
      <formula>AND(OR(#REF!="COMPOSICAO",#REF!="INSUMO",#REF!&lt;&gt;""),#REF!&lt;&gt;"")</formula>
    </cfRule>
  </conditionalFormatting>
  <conditionalFormatting sqref="C170">
    <cfRule type="expression" dxfId="297" priority="425" stopIfTrue="1">
      <formula>AND(#REF!&lt;&gt;"COMPOSICAO",#REF!&lt;&gt;"INSUMO",#REF!&lt;&gt;"")</formula>
    </cfRule>
    <cfRule type="expression" dxfId="296" priority="426" stopIfTrue="1">
      <formula>AND(OR(#REF!="COMPOSICAO",#REF!="INSUMO",#REF!&lt;&gt;""),#REF!&lt;&gt;"")</formula>
    </cfRule>
  </conditionalFormatting>
  <conditionalFormatting sqref="A171:A172">
    <cfRule type="expression" dxfId="295" priority="419" stopIfTrue="1">
      <formula>AND(#REF!&lt;&gt;"COMPOSICAO",#REF!&lt;&gt;"INSUMO",#REF!&lt;&gt;"")</formula>
    </cfRule>
    <cfRule type="expression" dxfId="294" priority="420" stopIfTrue="1">
      <formula>AND(OR(#REF!="COMPOSICAO",#REF!="INSUMO",#REF!&lt;&gt;""),#REF!&lt;&gt;"")</formula>
    </cfRule>
  </conditionalFormatting>
  <conditionalFormatting sqref="B173:F173">
    <cfRule type="expression" dxfId="293" priority="423" stopIfTrue="1">
      <formula>AND($A173&lt;&gt;"COMPOSICAO",$A173&lt;&gt;"INSUMO",$A173&lt;&gt;"")</formula>
    </cfRule>
    <cfRule type="expression" dxfId="292" priority="424" stopIfTrue="1">
      <formula>AND(OR($A173="COMPOSICAO",$A173="INSUMO",$A173&lt;&gt;""),$A173&lt;&gt;"")</formula>
    </cfRule>
  </conditionalFormatting>
  <conditionalFormatting sqref="A173">
    <cfRule type="expression" dxfId="291" priority="421" stopIfTrue="1">
      <formula>AND(#REF!&lt;&gt;"COMPOSICAO",#REF!&lt;&gt;"INSUMO",#REF!&lt;&gt;"")</formula>
    </cfRule>
    <cfRule type="expression" dxfId="290" priority="422" stopIfTrue="1">
      <formula>AND(OR(#REF!="COMPOSICAO",#REF!="INSUMO",#REF!&lt;&gt;""),#REF!&lt;&gt;"")</formula>
    </cfRule>
  </conditionalFormatting>
  <conditionalFormatting sqref="C171:C172">
    <cfRule type="expression" dxfId="289" priority="415" stopIfTrue="1">
      <formula>AND(#REF!&lt;&gt;"COMPOSICAO",#REF!&lt;&gt;"INSUMO",#REF!&lt;&gt;"")</formula>
    </cfRule>
    <cfRule type="expression" dxfId="288" priority="416" stopIfTrue="1">
      <formula>AND(OR(#REF!="COMPOSICAO",#REF!="INSUMO",#REF!&lt;&gt;""),#REF!&lt;&gt;"")</formula>
    </cfRule>
  </conditionalFormatting>
  <conditionalFormatting sqref="C178">
    <cfRule type="expression" dxfId="287" priority="381" stopIfTrue="1">
      <formula>AND(#REF!&lt;&gt;"COMPOSICAO",#REF!&lt;&gt;"INSUMO",#REF!&lt;&gt;"")</formula>
    </cfRule>
    <cfRule type="expression" dxfId="286" priority="382" stopIfTrue="1">
      <formula>AND(OR(#REF!="COMPOSICAO",#REF!="INSUMO",#REF!&lt;&gt;""),#REF!&lt;&gt;"")</formula>
    </cfRule>
  </conditionalFormatting>
  <conditionalFormatting sqref="A181">
    <cfRule type="expression" dxfId="285" priority="377" stopIfTrue="1">
      <formula>AND(#REF!&lt;&gt;"COMPOSICAO",#REF!&lt;&gt;"INSUMO",#REF!&lt;&gt;"")</formula>
    </cfRule>
    <cfRule type="expression" dxfId="284" priority="378" stopIfTrue="1">
      <formula>AND(OR(#REF!="COMPOSICAO",#REF!="INSUMO",#REF!&lt;&gt;""),#REF!&lt;&gt;"")</formula>
    </cfRule>
  </conditionalFormatting>
  <conditionalFormatting sqref="C179:C180">
    <cfRule type="expression" dxfId="283" priority="371" stopIfTrue="1">
      <formula>AND(#REF!&lt;&gt;"COMPOSICAO",#REF!&lt;&gt;"INSUMO",#REF!&lt;&gt;"")</formula>
    </cfRule>
    <cfRule type="expression" dxfId="282" priority="372" stopIfTrue="1">
      <formula>AND(OR(#REF!="COMPOSICAO",#REF!="INSUMO",#REF!&lt;&gt;""),#REF!&lt;&gt;"")</formula>
    </cfRule>
  </conditionalFormatting>
  <conditionalFormatting sqref="F179:F180">
    <cfRule type="expression" dxfId="281" priority="373" stopIfTrue="1">
      <formula>AND(#REF!&lt;&gt;"COMPOSICAO",#REF!&lt;&gt;"INSUMO",#REF!&lt;&gt;"")</formula>
    </cfRule>
    <cfRule type="expression" dxfId="280" priority="374" stopIfTrue="1">
      <formula>AND(OR(#REF!="COMPOSICAO",#REF!="INSUMO",#REF!&lt;&gt;""),#REF!&lt;&gt;"")</formula>
    </cfRule>
  </conditionalFormatting>
  <conditionalFormatting sqref="D178">
    <cfRule type="expression" dxfId="279" priority="367" stopIfTrue="1">
      <formula>AND(#REF!&lt;&gt;"COMPOSICAO",#REF!&lt;&gt;"INSUMO",#REF!&lt;&gt;"")</formula>
    </cfRule>
    <cfRule type="expression" dxfId="278" priority="368" stopIfTrue="1">
      <formula>AND(OR(#REF!="COMPOSICAO",#REF!="INSUMO",#REF!&lt;&gt;""),#REF!&lt;&gt;"")</formula>
    </cfRule>
  </conditionalFormatting>
  <conditionalFormatting sqref="H178:H180">
    <cfRule type="expression" dxfId="277" priority="387" stopIfTrue="1">
      <formula>AND(#REF!&lt;&gt;"COMPOSICAO",#REF!&lt;&gt;"INSUMO",#REF!&lt;&gt;"")</formula>
    </cfRule>
    <cfRule type="expression" dxfId="276" priority="388" stopIfTrue="1">
      <formula>AND(OR(#REF!="COMPOSICAO",#REF!="INSUMO",#REF!&lt;&gt;""),#REF!&lt;&gt;"")</formula>
    </cfRule>
  </conditionalFormatting>
  <conditionalFormatting sqref="D179:D180">
    <cfRule type="expression" dxfId="275" priority="369" stopIfTrue="1">
      <formula>AND(#REF!&lt;&gt;"COMPOSICAO",#REF!&lt;&gt;"INSUMO",#REF!&lt;&gt;"")</formula>
    </cfRule>
    <cfRule type="expression" dxfId="274" priority="370" stopIfTrue="1">
      <formula>AND(OR(#REF!="COMPOSICAO",#REF!="INSUMO",#REF!&lt;&gt;""),#REF!&lt;&gt;"")</formula>
    </cfRule>
  </conditionalFormatting>
  <conditionalFormatting sqref="F178">
    <cfRule type="expression" dxfId="273" priority="385" stopIfTrue="1">
      <formula>AND(#REF!&lt;&gt;"COMPOSICAO",#REF!&lt;&gt;"INSUMO",#REF!&lt;&gt;"")</formula>
    </cfRule>
    <cfRule type="expression" dxfId="272" priority="386" stopIfTrue="1">
      <formula>AND(OR(#REF!="COMPOSICAO",#REF!="INSUMO",#REF!&lt;&gt;""),#REF!&lt;&gt;"")</formula>
    </cfRule>
  </conditionalFormatting>
  <conditionalFormatting sqref="A178">
    <cfRule type="expression" dxfId="271" priority="383" stopIfTrue="1">
      <formula>AND(#REF!&lt;&gt;"COMPOSICAO",#REF!&lt;&gt;"INSUMO",#REF!&lt;&gt;"")</formula>
    </cfRule>
    <cfRule type="expression" dxfId="270" priority="384" stopIfTrue="1">
      <formula>AND(OR(#REF!="COMPOSICAO",#REF!="INSUMO",#REF!&lt;&gt;""),#REF!&lt;&gt;"")</formula>
    </cfRule>
  </conditionalFormatting>
  <conditionalFormatting sqref="A179:A180">
    <cfRule type="expression" dxfId="269" priority="375" stopIfTrue="1">
      <formula>AND(#REF!&lt;&gt;"COMPOSICAO",#REF!&lt;&gt;"INSUMO",#REF!&lt;&gt;"")</formula>
    </cfRule>
    <cfRule type="expression" dxfId="268" priority="376" stopIfTrue="1">
      <formula>AND(OR(#REF!="COMPOSICAO",#REF!="INSUMO",#REF!&lt;&gt;""),#REF!&lt;&gt;"")</formula>
    </cfRule>
  </conditionalFormatting>
  <conditionalFormatting sqref="B181:F181">
    <cfRule type="expression" dxfId="267" priority="379" stopIfTrue="1">
      <formula>AND($A181&lt;&gt;"COMPOSICAO",$A181&lt;&gt;"INSUMO",$A181&lt;&gt;"")</formula>
    </cfRule>
    <cfRule type="expression" dxfId="266" priority="380" stopIfTrue="1">
      <formula>AND(OR($A181="COMPOSICAO",$A181="INSUMO",$A181&lt;&gt;""),$A181&lt;&gt;"")</formula>
    </cfRule>
  </conditionalFormatting>
  <conditionalFormatting sqref="H185:H187">
    <cfRule type="expression" dxfId="265" priority="343" stopIfTrue="1">
      <formula>AND(#REF!&lt;&gt;"COMPOSICAO",#REF!&lt;&gt;"INSUMO",#REF!&lt;&gt;"")</formula>
    </cfRule>
    <cfRule type="expression" dxfId="264" priority="344" stopIfTrue="1">
      <formula>AND(OR(#REF!="COMPOSICAO",#REF!="INSUMO",#REF!&lt;&gt;""),#REF!&lt;&gt;"")</formula>
    </cfRule>
  </conditionalFormatting>
  <conditionalFormatting sqref="F186:F187">
    <cfRule type="expression" dxfId="263" priority="329" stopIfTrue="1">
      <formula>AND(#REF!&lt;&gt;"COMPOSICAO",#REF!&lt;&gt;"INSUMO",#REF!&lt;&gt;"")</formula>
    </cfRule>
    <cfRule type="expression" dxfId="262" priority="330" stopIfTrue="1">
      <formula>AND(OR(#REF!="COMPOSICAO",#REF!="INSUMO",#REF!&lt;&gt;""),#REF!&lt;&gt;"")</formula>
    </cfRule>
  </conditionalFormatting>
  <conditionalFormatting sqref="D186:D187">
    <cfRule type="expression" dxfId="261" priority="325" stopIfTrue="1">
      <formula>AND(#REF!&lt;&gt;"COMPOSICAO",#REF!&lt;&gt;"INSUMO",#REF!&lt;&gt;"")</formula>
    </cfRule>
    <cfRule type="expression" dxfId="260" priority="326" stopIfTrue="1">
      <formula>AND(OR(#REF!="COMPOSICAO",#REF!="INSUMO",#REF!&lt;&gt;""),#REF!&lt;&gt;"")</formula>
    </cfRule>
  </conditionalFormatting>
  <conditionalFormatting sqref="F185">
    <cfRule type="expression" dxfId="259" priority="341" stopIfTrue="1">
      <formula>AND(#REF!&lt;&gt;"COMPOSICAO",#REF!&lt;&gt;"INSUMO",#REF!&lt;&gt;"")</formula>
    </cfRule>
    <cfRule type="expression" dxfId="258" priority="342" stopIfTrue="1">
      <formula>AND(OR(#REF!="COMPOSICAO",#REF!="INSUMO",#REF!&lt;&gt;""),#REF!&lt;&gt;"")</formula>
    </cfRule>
  </conditionalFormatting>
  <conditionalFormatting sqref="A185">
    <cfRule type="expression" dxfId="257" priority="339" stopIfTrue="1">
      <formula>AND(#REF!&lt;&gt;"COMPOSICAO",#REF!&lt;&gt;"INSUMO",#REF!&lt;&gt;"")</formula>
    </cfRule>
    <cfRule type="expression" dxfId="256" priority="340" stopIfTrue="1">
      <formula>AND(OR(#REF!="COMPOSICAO",#REF!="INSUMO",#REF!&lt;&gt;""),#REF!&lt;&gt;"")</formula>
    </cfRule>
  </conditionalFormatting>
  <conditionalFormatting sqref="C185">
    <cfRule type="expression" dxfId="255" priority="337" stopIfTrue="1">
      <formula>AND(#REF!&lt;&gt;"COMPOSICAO",#REF!&lt;&gt;"INSUMO",#REF!&lt;&gt;"")</formula>
    </cfRule>
    <cfRule type="expression" dxfId="254" priority="338" stopIfTrue="1">
      <formula>AND(OR(#REF!="COMPOSICAO",#REF!="INSUMO",#REF!&lt;&gt;""),#REF!&lt;&gt;"")</formula>
    </cfRule>
  </conditionalFormatting>
  <conditionalFormatting sqref="A186:A187">
    <cfRule type="expression" dxfId="253" priority="331" stopIfTrue="1">
      <formula>AND(#REF!&lt;&gt;"COMPOSICAO",#REF!&lt;&gt;"INSUMO",#REF!&lt;&gt;"")</formula>
    </cfRule>
    <cfRule type="expression" dxfId="252" priority="332" stopIfTrue="1">
      <formula>AND(OR(#REF!="COMPOSICAO",#REF!="INSUMO",#REF!&lt;&gt;""),#REF!&lt;&gt;"")</formula>
    </cfRule>
  </conditionalFormatting>
  <conditionalFormatting sqref="B188:F188">
    <cfRule type="expression" dxfId="251" priority="335" stopIfTrue="1">
      <formula>AND($A188&lt;&gt;"COMPOSICAO",$A188&lt;&gt;"INSUMO",$A188&lt;&gt;"")</formula>
    </cfRule>
    <cfRule type="expression" dxfId="250" priority="336" stopIfTrue="1">
      <formula>AND(OR($A188="COMPOSICAO",$A188="INSUMO",$A188&lt;&gt;""),$A188&lt;&gt;"")</formula>
    </cfRule>
  </conditionalFormatting>
  <conditionalFormatting sqref="A188">
    <cfRule type="expression" dxfId="249" priority="333" stopIfTrue="1">
      <formula>AND(#REF!&lt;&gt;"COMPOSICAO",#REF!&lt;&gt;"INSUMO",#REF!&lt;&gt;"")</formula>
    </cfRule>
    <cfRule type="expression" dxfId="248" priority="334" stopIfTrue="1">
      <formula>AND(OR(#REF!="COMPOSICAO",#REF!="INSUMO",#REF!&lt;&gt;""),#REF!&lt;&gt;"")</formula>
    </cfRule>
  </conditionalFormatting>
  <conditionalFormatting sqref="C186:C187">
    <cfRule type="expression" dxfId="247" priority="327" stopIfTrue="1">
      <formula>AND(#REF!&lt;&gt;"COMPOSICAO",#REF!&lt;&gt;"INSUMO",#REF!&lt;&gt;"")</formula>
    </cfRule>
    <cfRule type="expression" dxfId="246" priority="328" stopIfTrue="1">
      <formula>AND(OR(#REF!="COMPOSICAO",#REF!="INSUMO",#REF!&lt;&gt;""),#REF!&lt;&gt;"")</formula>
    </cfRule>
  </conditionalFormatting>
  <conditionalFormatting sqref="D185">
    <cfRule type="expression" dxfId="245" priority="321" stopIfTrue="1">
      <formula>AND(#REF!&lt;&gt;"COMPOSICAO",#REF!&lt;&gt;"INSUMO",#REF!&lt;&gt;"")</formula>
    </cfRule>
    <cfRule type="expression" dxfId="244" priority="322" stopIfTrue="1">
      <formula>AND(OR(#REF!="COMPOSICAO",#REF!="INSUMO",#REF!&lt;&gt;""),#REF!&lt;&gt;"")</formula>
    </cfRule>
  </conditionalFormatting>
  <conditionalFormatting sqref="H213:H214 D214">
    <cfRule type="expression" dxfId="243" priority="319" stopIfTrue="1">
      <formula>AND(#REF!&lt;&gt;"COMPOSICAO",#REF!&lt;&gt;"INSUMO",#REF!&lt;&gt;"")</formula>
    </cfRule>
    <cfRule type="expression" dxfId="242" priority="320" stopIfTrue="1">
      <formula>AND(OR(#REF!="COMPOSICAO",#REF!="INSUMO",#REF!&lt;&gt;""),#REF!&lt;&gt;"")</formula>
    </cfRule>
  </conditionalFormatting>
  <conditionalFormatting sqref="A214">
    <cfRule type="expression" dxfId="241" priority="307" stopIfTrue="1">
      <formula>AND(#REF!&lt;&gt;"COMPOSICAO",#REF!&lt;&gt;"INSUMO",#REF!&lt;&gt;"")</formula>
    </cfRule>
    <cfRule type="expression" dxfId="240" priority="308" stopIfTrue="1">
      <formula>AND(OR(#REF!="COMPOSICAO",#REF!="INSUMO",#REF!&lt;&gt;""),#REF!&lt;&gt;"")</formula>
    </cfRule>
  </conditionalFormatting>
  <conditionalFormatting sqref="A215">
    <cfRule type="expression" dxfId="239" priority="309" stopIfTrue="1">
      <formula>AND(#REF!&lt;&gt;"COMPOSICAO",#REF!&lt;&gt;"INSUMO",#REF!&lt;&gt;"")</formula>
    </cfRule>
    <cfRule type="expression" dxfId="238" priority="310" stopIfTrue="1">
      <formula>AND(OR(#REF!="COMPOSICAO",#REF!="INSUMO",#REF!&lt;&gt;""),#REF!&lt;&gt;"")</formula>
    </cfRule>
  </conditionalFormatting>
  <conditionalFormatting sqref="F213">
    <cfRule type="expression" dxfId="237" priority="317" stopIfTrue="1">
      <formula>AND(#REF!&lt;&gt;"COMPOSICAO",#REF!&lt;&gt;"INSUMO",#REF!&lt;&gt;"")</formula>
    </cfRule>
    <cfRule type="expression" dxfId="236" priority="318" stopIfTrue="1">
      <formula>AND(OR(#REF!="COMPOSICAO",#REF!="INSUMO",#REF!&lt;&gt;""),#REF!&lt;&gt;"")</formula>
    </cfRule>
  </conditionalFormatting>
  <conditionalFormatting sqref="C213">
    <cfRule type="expression" dxfId="235" priority="315" stopIfTrue="1">
      <formula>AND(#REF!&lt;&gt;"COMPOSICAO",#REF!&lt;&gt;"INSUMO",#REF!&lt;&gt;"")</formula>
    </cfRule>
    <cfRule type="expression" dxfId="234" priority="316" stopIfTrue="1">
      <formula>AND(OR(#REF!="COMPOSICAO",#REF!="INSUMO",#REF!&lt;&gt;""),#REF!&lt;&gt;"")</formula>
    </cfRule>
  </conditionalFormatting>
  <conditionalFormatting sqref="A213">
    <cfRule type="expression" dxfId="233" priority="313" stopIfTrue="1">
      <formula>AND(#REF!&lt;&gt;"COMPOSICAO",#REF!&lt;&gt;"INSUMO",#REF!&lt;&gt;"")</formula>
    </cfRule>
    <cfRule type="expression" dxfId="232" priority="314" stopIfTrue="1">
      <formula>AND(OR(#REF!="COMPOSICAO",#REF!="INSUMO",#REF!&lt;&gt;""),#REF!&lt;&gt;"")</formula>
    </cfRule>
  </conditionalFormatting>
  <conditionalFormatting sqref="B215:F215">
    <cfRule type="expression" dxfId="231" priority="311" stopIfTrue="1">
      <formula>AND($A215&lt;&gt;"COMPOSICAO",$A215&lt;&gt;"INSUMO",$A215&lt;&gt;"")</formula>
    </cfRule>
    <cfRule type="expression" dxfId="230" priority="312" stopIfTrue="1">
      <formula>AND(OR($A215="COMPOSICAO",$A215="INSUMO",$A215&lt;&gt;""),$A215&lt;&gt;"")</formula>
    </cfRule>
  </conditionalFormatting>
  <conditionalFormatting sqref="F214">
    <cfRule type="expression" dxfId="229" priority="305" stopIfTrue="1">
      <formula>AND(#REF!&lt;&gt;"COMPOSICAO",#REF!&lt;&gt;"INSUMO",#REF!&lt;&gt;"")</formula>
    </cfRule>
    <cfRule type="expression" dxfId="228" priority="306" stopIfTrue="1">
      <formula>AND(OR(#REF!="COMPOSICAO",#REF!="INSUMO",#REF!&lt;&gt;""),#REF!&lt;&gt;"")</formula>
    </cfRule>
  </conditionalFormatting>
  <conditionalFormatting sqref="D213">
    <cfRule type="expression" dxfId="227" priority="303" stopIfTrue="1">
      <formula>AND(#REF!&lt;&gt;"COMPOSICAO",#REF!&lt;&gt;"INSUMO",#REF!&lt;&gt;"")</formula>
    </cfRule>
    <cfRule type="expression" dxfId="226" priority="304" stopIfTrue="1">
      <formula>AND(OR(#REF!="COMPOSICAO",#REF!="INSUMO",#REF!&lt;&gt;""),#REF!&lt;&gt;"")</formula>
    </cfRule>
  </conditionalFormatting>
  <conditionalFormatting sqref="C214">
    <cfRule type="expression" dxfId="225" priority="301" stopIfTrue="1">
      <formula>AND(#REF!&lt;&gt;"COMPOSICAO",#REF!&lt;&gt;"INSUMO",#REF!&lt;&gt;"")</formula>
    </cfRule>
    <cfRule type="expression" dxfId="224" priority="302" stopIfTrue="1">
      <formula>AND(OR(#REF!="COMPOSICAO",#REF!="INSUMO",#REF!&lt;&gt;""),#REF!&lt;&gt;"")</formula>
    </cfRule>
  </conditionalFormatting>
  <conditionalFormatting sqref="C200">
    <cfRule type="expression" dxfId="223" priority="247" stopIfTrue="1">
      <formula>AND(#REF!&lt;&gt;"COMPOSICAO",#REF!&lt;&gt;"INSUMO",#REF!&lt;&gt;"")</formula>
    </cfRule>
    <cfRule type="expression" dxfId="222" priority="248" stopIfTrue="1">
      <formula>AND(OR(#REF!="COMPOSICAO",#REF!="INSUMO",#REF!&lt;&gt;""),#REF!&lt;&gt;"")</formula>
    </cfRule>
  </conditionalFormatting>
  <conditionalFormatting sqref="A199">
    <cfRule type="expression" dxfId="221" priority="267" stopIfTrue="1">
      <formula>AND(#REF!&lt;&gt;"COMPOSICAO",#REF!&lt;&gt;"INSUMO",#REF!&lt;&gt;"")</formula>
    </cfRule>
    <cfRule type="expression" dxfId="220" priority="268" stopIfTrue="1">
      <formula>AND(OR(#REF!="COMPOSICAO",#REF!="INSUMO",#REF!&lt;&gt;""),#REF!&lt;&gt;"")</formula>
    </cfRule>
  </conditionalFormatting>
  <conditionalFormatting sqref="B202:F202">
    <cfRule type="expression" dxfId="219" priority="265" stopIfTrue="1">
      <formula>AND($A202&lt;&gt;"COMPOSICAO",$A202&lt;&gt;"INSUMO",$A202&lt;&gt;"")</formula>
    </cfRule>
    <cfRule type="expression" dxfId="218" priority="266" stopIfTrue="1">
      <formula>AND(OR($A202="COMPOSICAO",$A202="INSUMO",$A202&lt;&gt;""),$A202&lt;&gt;"")</formula>
    </cfRule>
  </conditionalFormatting>
  <conditionalFormatting sqref="F201">
    <cfRule type="expression" dxfId="217" priority="259" stopIfTrue="1">
      <formula>AND(#REF!&lt;&gt;"COMPOSICAO",#REF!&lt;&gt;"INSUMO",#REF!&lt;&gt;"")</formula>
    </cfRule>
    <cfRule type="expression" dxfId="216" priority="260" stopIfTrue="1">
      <formula>AND(OR(#REF!="COMPOSICAO",#REF!="INSUMO",#REF!&lt;&gt;""),#REF!&lt;&gt;"")</formula>
    </cfRule>
  </conditionalFormatting>
  <conditionalFormatting sqref="B195:F195">
    <cfRule type="expression" dxfId="215" priority="293" stopIfTrue="1">
      <formula>AND($A195&lt;&gt;"COMPOSICAO",$A195&lt;&gt;"INSUMO",$A195&lt;&gt;"")</formula>
    </cfRule>
    <cfRule type="expression" dxfId="214" priority="294" stopIfTrue="1">
      <formula>AND(OR($A195="COMPOSICAO",$A195="INSUMO",$A195&lt;&gt;""),$A195&lt;&gt;"")</formula>
    </cfRule>
  </conditionalFormatting>
  <conditionalFormatting sqref="F194">
    <cfRule type="expression" dxfId="213" priority="287" stopIfTrue="1">
      <formula>AND(#REF!&lt;&gt;"COMPOSICAO",#REF!&lt;&gt;"INSUMO",#REF!&lt;&gt;"")</formula>
    </cfRule>
    <cfRule type="expression" dxfId="212" priority="288" stopIfTrue="1">
      <formula>AND(OR(#REF!="COMPOSICAO",#REF!="INSUMO",#REF!&lt;&gt;""),#REF!&lt;&gt;"")</formula>
    </cfRule>
  </conditionalFormatting>
  <conditionalFormatting sqref="A192">
    <cfRule type="expression" dxfId="211" priority="295" stopIfTrue="1">
      <formula>AND(#REF!&lt;&gt;"COMPOSICAO",#REF!&lt;&gt;"INSUMO",#REF!&lt;&gt;"")</formula>
    </cfRule>
    <cfRule type="expression" dxfId="210" priority="296" stopIfTrue="1">
      <formula>AND(OR(#REF!="COMPOSICAO",#REF!="INSUMO",#REF!&lt;&gt;""),#REF!&lt;&gt;"")</formula>
    </cfRule>
  </conditionalFormatting>
  <conditionalFormatting sqref="C193">
    <cfRule type="expression" dxfId="209" priority="275" stopIfTrue="1">
      <formula>AND(#REF!&lt;&gt;"COMPOSICAO",#REF!&lt;&gt;"INSUMO",#REF!&lt;&gt;"")</formula>
    </cfRule>
    <cfRule type="expression" dxfId="208" priority="276" stopIfTrue="1">
      <formula>AND(OR(#REF!="COMPOSICAO",#REF!="INSUMO",#REF!&lt;&gt;""),#REF!&lt;&gt;"")</formula>
    </cfRule>
  </conditionalFormatting>
  <conditionalFormatting sqref="A194">
    <cfRule type="expression" dxfId="207" priority="289" stopIfTrue="1">
      <formula>AND(#REF!&lt;&gt;"COMPOSICAO",#REF!&lt;&gt;"INSUMO",#REF!&lt;&gt;"")</formula>
    </cfRule>
    <cfRule type="expression" dxfId="206" priority="290" stopIfTrue="1">
      <formula>AND(OR(#REF!="COMPOSICAO",#REF!="INSUMO",#REF!&lt;&gt;""),#REF!&lt;&gt;"")</formula>
    </cfRule>
  </conditionalFormatting>
  <conditionalFormatting sqref="F192">
    <cfRule type="expression" dxfId="205" priority="299" stopIfTrue="1">
      <formula>AND(#REF!&lt;&gt;"COMPOSICAO",#REF!&lt;&gt;"INSUMO",#REF!&lt;&gt;"")</formula>
    </cfRule>
    <cfRule type="expression" dxfId="204" priority="300" stopIfTrue="1">
      <formula>AND(OR(#REF!="COMPOSICAO",#REF!="INSUMO",#REF!&lt;&gt;""),#REF!&lt;&gt;"")</formula>
    </cfRule>
  </conditionalFormatting>
  <conditionalFormatting sqref="C192">
    <cfRule type="expression" dxfId="203" priority="297" stopIfTrue="1">
      <formula>AND(#REF!&lt;&gt;"COMPOSICAO",#REF!&lt;&gt;"INSUMO",#REF!&lt;&gt;"")</formula>
    </cfRule>
    <cfRule type="expression" dxfId="202" priority="298" stopIfTrue="1">
      <formula>AND(OR(#REF!="COMPOSICAO",#REF!="INSUMO",#REF!&lt;&gt;""),#REF!&lt;&gt;"")</formula>
    </cfRule>
  </conditionalFormatting>
  <conditionalFormatting sqref="A195">
    <cfRule type="expression" dxfId="201" priority="291" stopIfTrue="1">
      <formula>AND(#REF!&lt;&gt;"COMPOSICAO",#REF!&lt;&gt;"INSUMO",#REF!&lt;&gt;"")</formula>
    </cfRule>
    <cfRule type="expression" dxfId="200" priority="292" stopIfTrue="1">
      <formula>AND(OR(#REF!="COMPOSICAO",#REF!="INSUMO",#REF!&lt;&gt;""),#REF!&lt;&gt;"")</formula>
    </cfRule>
  </conditionalFormatting>
  <conditionalFormatting sqref="A193">
    <cfRule type="expression" dxfId="199" priority="285" stopIfTrue="1">
      <formula>AND(#REF!&lt;&gt;"COMPOSICAO",#REF!&lt;&gt;"INSUMO",#REF!&lt;&gt;"")</formula>
    </cfRule>
    <cfRule type="expression" dxfId="198" priority="286" stopIfTrue="1">
      <formula>AND(OR(#REF!="COMPOSICAO",#REF!="INSUMO",#REF!&lt;&gt;""),#REF!&lt;&gt;"")</formula>
    </cfRule>
  </conditionalFormatting>
  <conditionalFormatting sqref="F193">
    <cfRule type="expression" dxfId="197" priority="283" stopIfTrue="1">
      <formula>AND(#REF!&lt;&gt;"COMPOSICAO",#REF!&lt;&gt;"INSUMO",#REF!&lt;&gt;"")</formula>
    </cfRule>
    <cfRule type="expression" dxfId="196" priority="284" stopIfTrue="1">
      <formula>AND(OR(#REF!="COMPOSICAO",#REF!="INSUMO",#REF!&lt;&gt;""),#REF!&lt;&gt;"")</formula>
    </cfRule>
  </conditionalFormatting>
  <conditionalFormatting sqref="H192:H194">
    <cfRule type="expression" dxfId="195" priority="281" stopIfTrue="1">
      <formula>AND(#REF!&lt;&gt;"COMPOSICAO",#REF!&lt;&gt;"INSUMO",#REF!&lt;&gt;"")</formula>
    </cfRule>
    <cfRule type="expression" dxfId="194" priority="282" stopIfTrue="1">
      <formula>AND(OR(#REF!="COMPOSICAO",#REF!="INSUMO",#REF!&lt;&gt;""),#REF!&lt;&gt;"")</formula>
    </cfRule>
  </conditionalFormatting>
  <conditionalFormatting sqref="D193:D194">
    <cfRule type="expression" dxfId="193" priority="277" stopIfTrue="1">
      <formula>AND(#REF!&lt;&gt;"COMPOSICAO",#REF!&lt;&gt;"INSUMO",#REF!&lt;&gt;"")</formula>
    </cfRule>
    <cfRule type="expression" dxfId="192" priority="278" stopIfTrue="1">
      <formula>AND(OR(#REF!="COMPOSICAO",#REF!="INSUMO",#REF!&lt;&gt;""),#REF!&lt;&gt;"")</formula>
    </cfRule>
  </conditionalFormatting>
  <conditionalFormatting sqref="D192">
    <cfRule type="expression" dxfId="191" priority="279" stopIfTrue="1">
      <formula>AND(#REF!&lt;&gt;"COMPOSICAO",#REF!&lt;&gt;"INSUMO",#REF!&lt;&gt;"")</formula>
    </cfRule>
    <cfRule type="expression" dxfId="190" priority="280" stopIfTrue="1">
      <formula>AND(OR(#REF!="COMPOSICAO",#REF!="INSUMO",#REF!&lt;&gt;""),#REF!&lt;&gt;"")</formula>
    </cfRule>
  </conditionalFormatting>
  <conditionalFormatting sqref="C194">
    <cfRule type="expression" dxfId="189" priority="273" stopIfTrue="1">
      <formula>AND(#REF!&lt;&gt;"COMPOSICAO",#REF!&lt;&gt;"INSUMO",#REF!&lt;&gt;"")</formula>
    </cfRule>
    <cfRule type="expression" dxfId="188" priority="274" stopIfTrue="1">
      <formula>AND(OR(#REF!="COMPOSICAO",#REF!="INSUMO",#REF!&lt;&gt;""),#REF!&lt;&gt;"")</formula>
    </cfRule>
  </conditionalFormatting>
  <conditionalFormatting sqref="B209:F209">
    <cfRule type="expression" dxfId="187" priority="237" stopIfTrue="1">
      <formula>AND($A209&lt;&gt;"COMPOSICAO",$A209&lt;&gt;"INSUMO",$A209&lt;&gt;"")</formula>
    </cfRule>
    <cfRule type="expression" dxfId="186" priority="238" stopIfTrue="1">
      <formula>AND(OR($A209="COMPOSICAO",$A209="INSUMO",$A209&lt;&gt;""),$A209&lt;&gt;"")</formula>
    </cfRule>
  </conditionalFormatting>
  <conditionalFormatting sqref="F208">
    <cfRule type="expression" dxfId="185" priority="231" stopIfTrue="1">
      <formula>AND(#REF!&lt;&gt;"COMPOSICAO",#REF!&lt;&gt;"INSUMO",#REF!&lt;&gt;"")</formula>
    </cfRule>
    <cfRule type="expression" dxfId="184" priority="232" stopIfTrue="1">
      <formula>AND(OR(#REF!="COMPOSICAO",#REF!="INSUMO",#REF!&lt;&gt;""),#REF!&lt;&gt;"")</formula>
    </cfRule>
  </conditionalFormatting>
  <conditionalFormatting sqref="A206">
    <cfRule type="expression" dxfId="183" priority="239" stopIfTrue="1">
      <formula>AND(#REF!&lt;&gt;"COMPOSICAO",#REF!&lt;&gt;"INSUMO",#REF!&lt;&gt;"")</formula>
    </cfRule>
    <cfRule type="expression" dxfId="182" priority="240" stopIfTrue="1">
      <formula>AND(OR(#REF!="COMPOSICAO",#REF!="INSUMO",#REF!&lt;&gt;""),#REF!&lt;&gt;"")</formula>
    </cfRule>
  </conditionalFormatting>
  <conditionalFormatting sqref="C207">
    <cfRule type="expression" dxfId="181" priority="219" stopIfTrue="1">
      <formula>AND(#REF!&lt;&gt;"COMPOSICAO",#REF!&lt;&gt;"INSUMO",#REF!&lt;&gt;"")</formula>
    </cfRule>
    <cfRule type="expression" dxfId="180" priority="220" stopIfTrue="1">
      <formula>AND(OR(#REF!="COMPOSICAO",#REF!="INSUMO",#REF!&lt;&gt;""),#REF!&lt;&gt;"")</formula>
    </cfRule>
  </conditionalFormatting>
  <conditionalFormatting sqref="A201">
    <cfRule type="expression" dxfId="179" priority="261" stopIfTrue="1">
      <formula>AND(#REF!&lt;&gt;"COMPOSICAO",#REF!&lt;&gt;"INSUMO",#REF!&lt;&gt;"")</formula>
    </cfRule>
    <cfRule type="expression" dxfId="178" priority="262" stopIfTrue="1">
      <formula>AND(OR(#REF!="COMPOSICAO",#REF!="INSUMO",#REF!&lt;&gt;""),#REF!&lt;&gt;"")</formula>
    </cfRule>
  </conditionalFormatting>
  <conditionalFormatting sqref="F199">
    <cfRule type="expression" dxfId="177" priority="271" stopIfTrue="1">
      <formula>AND(#REF!&lt;&gt;"COMPOSICAO",#REF!&lt;&gt;"INSUMO",#REF!&lt;&gt;"")</formula>
    </cfRule>
    <cfRule type="expression" dxfId="176" priority="272" stopIfTrue="1">
      <formula>AND(OR(#REF!="COMPOSICAO",#REF!="INSUMO",#REF!&lt;&gt;""),#REF!&lt;&gt;"")</formula>
    </cfRule>
  </conditionalFormatting>
  <conditionalFormatting sqref="C199">
    <cfRule type="expression" dxfId="175" priority="269" stopIfTrue="1">
      <formula>AND(#REF!&lt;&gt;"COMPOSICAO",#REF!&lt;&gt;"INSUMO",#REF!&lt;&gt;"")</formula>
    </cfRule>
    <cfRule type="expression" dxfId="174" priority="270" stopIfTrue="1">
      <formula>AND(OR(#REF!="COMPOSICAO",#REF!="INSUMO",#REF!&lt;&gt;""),#REF!&lt;&gt;"")</formula>
    </cfRule>
  </conditionalFormatting>
  <conditionalFormatting sqref="A202">
    <cfRule type="expression" dxfId="173" priority="263" stopIfTrue="1">
      <formula>AND(#REF!&lt;&gt;"COMPOSICAO",#REF!&lt;&gt;"INSUMO",#REF!&lt;&gt;"")</formula>
    </cfRule>
    <cfRule type="expression" dxfId="172" priority="264" stopIfTrue="1">
      <formula>AND(OR(#REF!="COMPOSICAO",#REF!="INSUMO",#REF!&lt;&gt;""),#REF!&lt;&gt;"")</formula>
    </cfRule>
  </conditionalFormatting>
  <conditionalFormatting sqref="A200">
    <cfRule type="expression" dxfId="171" priority="257" stopIfTrue="1">
      <formula>AND(#REF!&lt;&gt;"COMPOSICAO",#REF!&lt;&gt;"INSUMO",#REF!&lt;&gt;"")</formula>
    </cfRule>
    <cfRule type="expression" dxfId="170" priority="258" stopIfTrue="1">
      <formula>AND(OR(#REF!="COMPOSICAO",#REF!="INSUMO",#REF!&lt;&gt;""),#REF!&lt;&gt;"")</formula>
    </cfRule>
  </conditionalFormatting>
  <conditionalFormatting sqref="F200">
    <cfRule type="expression" dxfId="169" priority="255" stopIfTrue="1">
      <formula>AND(#REF!&lt;&gt;"COMPOSICAO",#REF!&lt;&gt;"INSUMO",#REF!&lt;&gt;"")</formula>
    </cfRule>
    <cfRule type="expression" dxfId="168" priority="256" stopIfTrue="1">
      <formula>AND(OR(#REF!="COMPOSICAO",#REF!="INSUMO",#REF!&lt;&gt;""),#REF!&lt;&gt;"")</formula>
    </cfRule>
  </conditionalFormatting>
  <conditionalFormatting sqref="H199:H201">
    <cfRule type="expression" dxfId="167" priority="253" stopIfTrue="1">
      <formula>AND(#REF!&lt;&gt;"COMPOSICAO",#REF!&lt;&gt;"INSUMO",#REF!&lt;&gt;"")</formula>
    </cfRule>
    <cfRule type="expression" dxfId="166" priority="254" stopIfTrue="1">
      <formula>AND(OR(#REF!="COMPOSICAO",#REF!="INSUMO",#REF!&lt;&gt;""),#REF!&lt;&gt;"")</formula>
    </cfRule>
  </conditionalFormatting>
  <conditionalFormatting sqref="D200:D201">
    <cfRule type="expression" dxfId="165" priority="249" stopIfTrue="1">
      <formula>AND(#REF!&lt;&gt;"COMPOSICAO",#REF!&lt;&gt;"INSUMO",#REF!&lt;&gt;"")</formula>
    </cfRule>
    <cfRule type="expression" dxfId="164" priority="250" stopIfTrue="1">
      <formula>AND(OR(#REF!="COMPOSICAO",#REF!="INSUMO",#REF!&lt;&gt;""),#REF!&lt;&gt;"")</formula>
    </cfRule>
  </conditionalFormatting>
  <conditionalFormatting sqref="D199">
    <cfRule type="expression" dxfId="163" priority="251" stopIfTrue="1">
      <formula>AND(#REF!&lt;&gt;"COMPOSICAO",#REF!&lt;&gt;"INSUMO",#REF!&lt;&gt;"")</formula>
    </cfRule>
    <cfRule type="expression" dxfId="162" priority="252" stopIfTrue="1">
      <formula>AND(OR(#REF!="COMPOSICAO",#REF!="INSUMO",#REF!&lt;&gt;""),#REF!&lt;&gt;"")</formula>
    </cfRule>
  </conditionalFormatting>
  <conditionalFormatting sqref="C201">
    <cfRule type="expression" dxfId="161" priority="245" stopIfTrue="1">
      <formula>AND(#REF!&lt;&gt;"COMPOSICAO",#REF!&lt;&gt;"INSUMO",#REF!&lt;&gt;"")</formula>
    </cfRule>
    <cfRule type="expression" dxfId="160" priority="246" stopIfTrue="1">
      <formula>AND(OR(#REF!="COMPOSICAO",#REF!="INSUMO",#REF!&lt;&gt;""),#REF!&lt;&gt;"")</formula>
    </cfRule>
  </conditionalFormatting>
  <conditionalFormatting sqref="A208">
    <cfRule type="expression" dxfId="159" priority="233" stopIfTrue="1">
      <formula>AND(#REF!&lt;&gt;"COMPOSICAO",#REF!&lt;&gt;"INSUMO",#REF!&lt;&gt;"")</formula>
    </cfRule>
    <cfRule type="expression" dxfId="158" priority="234" stopIfTrue="1">
      <formula>AND(OR(#REF!="COMPOSICAO",#REF!="INSUMO",#REF!&lt;&gt;""),#REF!&lt;&gt;"")</formula>
    </cfRule>
  </conditionalFormatting>
  <conditionalFormatting sqref="F206">
    <cfRule type="expression" dxfId="157" priority="243" stopIfTrue="1">
      <formula>AND(#REF!&lt;&gt;"COMPOSICAO",#REF!&lt;&gt;"INSUMO",#REF!&lt;&gt;"")</formula>
    </cfRule>
    <cfRule type="expression" dxfId="156" priority="244" stopIfTrue="1">
      <formula>AND(OR(#REF!="COMPOSICAO",#REF!="INSUMO",#REF!&lt;&gt;""),#REF!&lt;&gt;"")</formula>
    </cfRule>
  </conditionalFormatting>
  <conditionalFormatting sqref="C206">
    <cfRule type="expression" dxfId="155" priority="241" stopIfTrue="1">
      <formula>AND(#REF!&lt;&gt;"COMPOSICAO",#REF!&lt;&gt;"INSUMO",#REF!&lt;&gt;"")</formula>
    </cfRule>
    <cfRule type="expression" dxfId="154" priority="242" stopIfTrue="1">
      <formula>AND(OR(#REF!="COMPOSICAO",#REF!="INSUMO",#REF!&lt;&gt;""),#REF!&lt;&gt;"")</formula>
    </cfRule>
  </conditionalFormatting>
  <conditionalFormatting sqref="A209">
    <cfRule type="expression" dxfId="153" priority="235" stopIfTrue="1">
      <formula>AND(#REF!&lt;&gt;"COMPOSICAO",#REF!&lt;&gt;"INSUMO",#REF!&lt;&gt;"")</formula>
    </cfRule>
    <cfRule type="expression" dxfId="152" priority="236" stopIfTrue="1">
      <formula>AND(OR(#REF!="COMPOSICAO",#REF!="INSUMO",#REF!&lt;&gt;""),#REF!&lt;&gt;"")</formula>
    </cfRule>
  </conditionalFormatting>
  <conditionalFormatting sqref="A207">
    <cfRule type="expression" dxfId="151" priority="229" stopIfTrue="1">
      <formula>AND(#REF!&lt;&gt;"COMPOSICAO",#REF!&lt;&gt;"INSUMO",#REF!&lt;&gt;"")</formula>
    </cfRule>
    <cfRule type="expression" dxfId="150" priority="230" stopIfTrue="1">
      <formula>AND(OR(#REF!="COMPOSICAO",#REF!="INSUMO",#REF!&lt;&gt;""),#REF!&lt;&gt;"")</formula>
    </cfRule>
  </conditionalFormatting>
  <conditionalFormatting sqref="F207">
    <cfRule type="expression" dxfId="149" priority="227" stopIfTrue="1">
      <formula>AND(#REF!&lt;&gt;"COMPOSICAO",#REF!&lt;&gt;"INSUMO",#REF!&lt;&gt;"")</formula>
    </cfRule>
    <cfRule type="expression" dxfId="148" priority="228" stopIfTrue="1">
      <formula>AND(OR(#REF!="COMPOSICAO",#REF!="INSUMO",#REF!&lt;&gt;""),#REF!&lt;&gt;"")</formula>
    </cfRule>
  </conditionalFormatting>
  <conditionalFormatting sqref="H206:H208">
    <cfRule type="expression" dxfId="147" priority="225" stopIfTrue="1">
      <formula>AND(#REF!&lt;&gt;"COMPOSICAO",#REF!&lt;&gt;"INSUMO",#REF!&lt;&gt;"")</formula>
    </cfRule>
    <cfRule type="expression" dxfId="146" priority="226" stopIfTrue="1">
      <formula>AND(OR(#REF!="COMPOSICAO",#REF!="INSUMO",#REF!&lt;&gt;""),#REF!&lt;&gt;"")</formula>
    </cfRule>
  </conditionalFormatting>
  <conditionalFormatting sqref="D207:D208">
    <cfRule type="expression" dxfId="145" priority="221" stopIfTrue="1">
      <formula>AND(#REF!&lt;&gt;"COMPOSICAO",#REF!&lt;&gt;"INSUMO",#REF!&lt;&gt;"")</formula>
    </cfRule>
    <cfRule type="expression" dxfId="144" priority="222" stopIfTrue="1">
      <formula>AND(OR(#REF!="COMPOSICAO",#REF!="INSUMO",#REF!&lt;&gt;""),#REF!&lt;&gt;"")</formula>
    </cfRule>
  </conditionalFormatting>
  <conditionalFormatting sqref="D206">
    <cfRule type="expression" dxfId="143" priority="223" stopIfTrue="1">
      <formula>AND(#REF!&lt;&gt;"COMPOSICAO",#REF!&lt;&gt;"INSUMO",#REF!&lt;&gt;"")</formula>
    </cfRule>
    <cfRule type="expression" dxfId="142" priority="224" stopIfTrue="1">
      <formula>AND(OR(#REF!="COMPOSICAO",#REF!="INSUMO",#REF!&lt;&gt;""),#REF!&lt;&gt;"")</formula>
    </cfRule>
  </conditionalFormatting>
  <conditionalFormatting sqref="C208">
    <cfRule type="expression" dxfId="141" priority="217" stopIfTrue="1">
      <formula>AND(#REF!&lt;&gt;"COMPOSICAO",#REF!&lt;&gt;"INSUMO",#REF!&lt;&gt;"")</formula>
    </cfRule>
    <cfRule type="expression" dxfId="140" priority="218" stopIfTrue="1">
      <formula>AND(OR(#REF!="COMPOSICAO",#REF!="INSUMO",#REF!&lt;&gt;""),#REF!&lt;&gt;"")</formula>
    </cfRule>
  </conditionalFormatting>
  <conditionalFormatting sqref="D24:D28">
    <cfRule type="expression" dxfId="139" priority="193" stopIfTrue="1">
      <formula>AND(#REF!&lt;&gt;"COMPOSICAO",#REF!&lt;&gt;"INSUMO",#REF!&lt;&gt;"")</formula>
    </cfRule>
    <cfRule type="expression" dxfId="138" priority="194" stopIfTrue="1">
      <formula>AND(OR(#REF!="COMPOSICAO",#REF!="INSUMO",#REF!&lt;&gt;""),#REF!&lt;&gt;"")</formula>
    </cfRule>
  </conditionalFormatting>
  <conditionalFormatting sqref="D37:D39">
    <cfRule type="expression" dxfId="137" priority="191" stopIfTrue="1">
      <formula>AND(#REF!&lt;&gt;"COMPOSICAO",#REF!&lt;&gt;"INSUMO",#REF!&lt;&gt;"")</formula>
    </cfRule>
    <cfRule type="expression" dxfId="136" priority="192" stopIfTrue="1">
      <formula>AND(OR(#REF!="COMPOSICAO",#REF!="INSUMO",#REF!&lt;&gt;""),#REF!&lt;&gt;"")</formula>
    </cfRule>
  </conditionalFormatting>
  <conditionalFormatting sqref="D44:D47">
    <cfRule type="expression" dxfId="135" priority="189" stopIfTrue="1">
      <formula>AND(#REF!&lt;&gt;"COMPOSICAO",#REF!&lt;&gt;"INSUMO",#REF!&lt;&gt;"")</formula>
    </cfRule>
    <cfRule type="expression" dxfId="134" priority="190" stopIfTrue="1">
      <formula>AND(OR(#REF!="COMPOSICAO",#REF!="INSUMO",#REF!&lt;&gt;""),#REF!&lt;&gt;"")</formula>
    </cfRule>
  </conditionalFormatting>
  <conditionalFormatting sqref="D53:D55">
    <cfRule type="expression" dxfId="133" priority="187" stopIfTrue="1">
      <formula>AND(#REF!&lt;&gt;"COMPOSICAO",#REF!&lt;&gt;"INSUMO",#REF!&lt;&gt;"")</formula>
    </cfRule>
    <cfRule type="expression" dxfId="132" priority="188" stopIfTrue="1">
      <formula>AND(OR(#REF!="COMPOSICAO",#REF!="INSUMO",#REF!&lt;&gt;""),#REF!&lt;&gt;"")</formula>
    </cfRule>
  </conditionalFormatting>
  <conditionalFormatting sqref="D61">
    <cfRule type="expression" dxfId="131" priority="185" stopIfTrue="1">
      <formula>AND(#REF!&lt;&gt;"COMPOSICAO",#REF!&lt;&gt;"INSUMO",#REF!&lt;&gt;"")</formula>
    </cfRule>
    <cfRule type="expression" dxfId="130" priority="186" stopIfTrue="1">
      <formula>AND(OR(#REF!="COMPOSICAO",#REF!="INSUMO",#REF!&lt;&gt;""),#REF!&lt;&gt;"")</formula>
    </cfRule>
  </conditionalFormatting>
  <conditionalFormatting sqref="D62">
    <cfRule type="expression" dxfId="129" priority="183" stopIfTrue="1">
      <formula>AND(#REF!&lt;&gt;"COMPOSICAO",#REF!&lt;&gt;"INSUMO",#REF!&lt;&gt;"")</formula>
    </cfRule>
    <cfRule type="expression" dxfId="128" priority="184" stopIfTrue="1">
      <formula>AND(OR(#REF!="COMPOSICAO",#REF!="INSUMO",#REF!&lt;&gt;""),#REF!&lt;&gt;"")</formula>
    </cfRule>
  </conditionalFormatting>
  <conditionalFormatting sqref="D76">
    <cfRule type="expression" dxfId="127" priority="181" stopIfTrue="1">
      <formula>AND(#REF!&lt;&gt;"COMPOSICAO",#REF!&lt;&gt;"INSUMO",#REF!&lt;&gt;"")</formula>
    </cfRule>
    <cfRule type="expression" dxfId="126" priority="182" stopIfTrue="1">
      <formula>AND(OR(#REF!="COMPOSICAO",#REF!="INSUMO",#REF!&lt;&gt;""),#REF!&lt;&gt;"")</formula>
    </cfRule>
  </conditionalFormatting>
  <conditionalFormatting sqref="D77">
    <cfRule type="expression" dxfId="125" priority="179" stopIfTrue="1">
      <formula>AND(#REF!&lt;&gt;"COMPOSICAO",#REF!&lt;&gt;"INSUMO",#REF!&lt;&gt;"")</formula>
    </cfRule>
    <cfRule type="expression" dxfId="124" priority="180" stopIfTrue="1">
      <formula>AND(OR(#REF!="COMPOSICAO",#REF!="INSUMO",#REF!&lt;&gt;""),#REF!&lt;&gt;"")</formula>
    </cfRule>
  </conditionalFormatting>
  <conditionalFormatting sqref="D78">
    <cfRule type="expression" dxfId="123" priority="177" stopIfTrue="1">
      <formula>AND(#REF!&lt;&gt;"COMPOSICAO",#REF!&lt;&gt;"INSUMO",#REF!&lt;&gt;"")</formula>
    </cfRule>
    <cfRule type="expression" dxfId="122" priority="178" stopIfTrue="1">
      <formula>AND(OR(#REF!="COMPOSICAO",#REF!="INSUMO",#REF!&lt;&gt;""),#REF!&lt;&gt;"")</formula>
    </cfRule>
  </conditionalFormatting>
  <conditionalFormatting sqref="F82">
    <cfRule type="expression" dxfId="121" priority="175" stopIfTrue="1">
      <formula>AND(#REF!&lt;&gt;"COMPOSICAO",#REF!&lt;&gt;"INSUMO",#REF!&lt;&gt;"")</formula>
    </cfRule>
    <cfRule type="expression" dxfId="120" priority="176" stopIfTrue="1">
      <formula>AND(OR(#REF!="COMPOSICAO",#REF!="INSUMO",#REF!&lt;&gt;""),#REF!&lt;&gt;"")</formula>
    </cfRule>
  </conditionalFormatting>
  <conditionalFormatting sqref="H82">
    <cfRule type="expression" dxfId="119" priority="173" stopIfTrue="1">
      <formula>AND(#REF!&lt;&gt;"COMPOSICAO",#REF!&lt;&gt;"INSUMO",#REF!&lt;&gt;"")</formula>
    </cfRule>
    <cfRule type="expression" dxfId="118" priority="174" stopIfTrue="1">
      <formula>AND(OR(#REF!="COMPOSICAO",#REF!="INSUMO",#REF!&lt;&gt;""),#REF!&lt;&gt;"")</formula>
    </cfRule>
  </conditionalFormatting>
  <conditionalFormatting sqref="A82">
    <cfRule type="expression" dxfId="117" priority="171" stopIfTrue="1">
      <formula>AND(#REF!&lt;&gt;"COMPOSICAO",#REF!&lt;&gt;"INSUMO",#REF!&lt;&gt;"")</formula>
    </cfRule>
    <cfRule type="expression" dxfId="116" priority="172" stopIfTrue="1">
      <formula>AND(OR(#REF!="COMPOSICAO",#REF!="INSUMO",#REF!&lt;&gt;""),#REF!&lt;&gt;"")</formula>
    </cfRule>
  </conditionalFormatting>
  <conditionalFormatting sqref="D82">
    <cfRule type="expression" dxfId="115" priority="169" stopIfTrue="1">
      <formula>AND(#REF!&lt;&gt;"COMPOSICAO",#REF!&lt;&gt;"INSUMO",#REF!&lt;&gt;"")</formula>
    </cfRule>
    <cfRule type="expression" dxfId="114" priority="170" stopIfTrue="1">
      <formula>AND(OR(#REF!="COMPOSICAO",#REF!="INSUMO",#REF!&lt;&gt;""),#REF!&lt;&gt;"")</formula>
    </cfRule>
  </conditionalFormatting>
  <conditionalFormatting sqref="B83:F83">
    <cfRule type="expression" dxfId="113" priority="167" stopIfTrue="1">
      <formula>AND($A83&lt;&gt;"COMPOSICAO",$A83&lt;&gt;"INSUMO",$A83&lt;&gt;"")</formula>
    </cfRule>
    <cfRule type="expression" dxfId="112" priority="168" stopIfTrue="1">
      <formula>AND(OR($A83="COMPOSICAO",$A83="INSUMO",$A83&lt;&gt;""),$A83&lt;&gt;"")</formula>
    </cfRule>
  </conditionalFormatting>
  <conditionalFormatting sqref="A83:A84">
    <cfRule type="expression" dxfId="111" priority="165" stopIfTrue="1">
      <formula>AND(#REF!&lt;&gt;"COMPOSICAO",#REF!&lt;&gt;"INSUMO",#REF!&lt;&gt;"")</formula>
    </cfRule>
    <cfRule type="expression" dxfId="110" priority="166" stopIfTrue="1">
      <formula>AND(OR(#REF!="COMPOSICAO",#REF!="INSUMO",#REF!&lt;&gt;""),#REF!&lt;&gt;"")</formula>
    </cfRule>
  </conditionalFormatting>
  <conditionalFormatting sqref="H219">
    <cfRule type="expression" dxfId="109" priority="163" stopIfTrue="1">
      <formula>AND(#REF!&lt;&gt;"COMPOSICAO",#REF!&lt;&gt;"INSUMO",#REF!&lt;&gt;"")</formula>
    </cfRule>
    <cfRule type="expression" dxfId="108" priority="164" stopIfTrue="1">
      <formula>AND(OR(#REF!="COMPOSICAO",#REF!="INSUMO",#REF!&lt;&gt;""),#REF!&lt;&gt;"")</formula>
    </cfRule>
  </conditionalFormatting>
  <conditionalFormatting sqref="A226">
    <cfRule type="expression" dxfId="107" priority="153" stopIfTrue="1">
      <formula>AND(#REF!&lt;&gt;"COMPOSICAO",#REF!&lt;&gt;"INSUMO",#REF!&lt;&gt;"")</formula>
    </cfRule>
    <cfRule type="expression" dxfId="106" priority="154" stopIfTrue="1">
      <formula>AND(OR(#REF!="COMPOSICAO",#REF!="INSUMO",#REF!&lt;&gt;""),#REF!&lt;&gt;"")</formula>
    </cfRule>
  </conditionalFormatting>
  <conditionalFormatting sqref="F219">
    <cfRule type="expression" dxfId="105" priority="161" stopIfTrue="1">
      <formula>AND(#REF!&lt;&gt;"COMPOSICAO",#REF!&lt;&gt;"INSUMO",#REF!&lt;&gt;"")</formula>
    </cfRule>
    <cfRule type="expression" dxfId="104" priority="162" stopIfTrue="1">
      <formula>AND(OR(#REF!="COMPOSICAO",#REF!="INSUMO",#REF!&lt;&gt;""),#REF!&lt;&gt;"")</formula>
    </cfRule>
  </conditionalFormatting>
  <conditionalFormatting sqref="C219">
    <cfRule type="expression" dxfId="103" priority="159" stopIfTrue="1">
      <formula>AND(#REF!&lt;&gt;"COMPOSICAO",#REF!&lt;&gt;"INSUMO",#REF!&lt;&gt;"")</formula>
    </cfRule>
    <cfRule type="expression" dxfId="102" priority="160" stopIfTrue="1">
      <formula>AND(OR(#REF!="COMPOSICAO",#REF!="INSUMO",#REF!&lt;&gt;""),#REF!&lt;&gt;"")</formula>
    </cfRule>
  </conditionalFormatting>
  <conditionalFormatting sqref="A219">
    <cfRule type="expression" dxfId="101" priority="157" stopIfTrue="1">
      <formula>AND(#REF!&lt;&gt;"COMPOSICAO",#REF!&lt;&gt;"INSUMO",#REF!&lt;&gt;"")</formula>
    </cfRule>
    <cfRule type="expression" dxfId="100" priority="158" stopIfTrue="1">
      <formula>AND(OR(#REF!="COMPOSICAO",#REF!="INSUMO",#REF!&lt;&gt;""),#REF!&lt;&gt;"")</formula>
    </cfRule>
  </conditionalFormatting>
  <conditionalFormatting sqref="B226:F226">
    <cfRule type="expression" dxfId="99" priority="155" stopIfTrue="1">
      <formula>AND($A226&lt;&gt;"COMPOSICAO",$A226&lt;&gt;"INSUMO",$A226&lt;&gt;"")</formula>
    </cfRule>
    <cfRule type="expression" dxfId="98" priority="156" stopIfTrue="1">
      <formula>AND(OR($A226="COMPOSICAO",$A226="INSUMO",$A226&lt;&gt;""),$A226&lt;&gt;"")</formula>
    </cfRule>
  </conditionalFormatting>
  <conditionalFormatting sqref="H220:H225">
    <cfRule type="expression" dxfId="97" priority="143" stopIfTrue="1">
      <formula>AND(#REF!&lt;&gt;"COMPOSICAO",#REF!&lt;&gt;"INSUMO",#REF!&lt;&gt;"")</formula>
    </cfRule>
    <cfRule type="expression" dxfId="96" priority="144" stopIfTrue="1">
      <formula>AND(OR(#REF!="COMPOSICAO",#REF!="INSUMO",#REF!&lt;&gt;""),#REF!&lt;&gt;"")</formula>
    </cfRule>
  </conditionalFormatting>
  <conditionalFormatting sqref="A220:A225">
    <cfRule type="expression" dxfId="95" priority="141" stopIfTrue="1">
      <formula>AND(#REF!&lt;&gt;"COMPOSICAO",#REF!&lt;&gt;"INSUMO",#REF!&lt;&gt;"")</formula>
    </cfRule>
    <cfRule type="expression" dxfId="94" priority="142" stopIfTrue="1">
      <formula>AND(OR(#REF!="COMPOSICAO",#REF!="INSUMO",#REF!&lt;&gt;""),#REF!&lt;&gt;"")</formula>
    </cfRule>
  </conditionalFormatting>
  <conditionalFormatting sqref="F220:F225">
    <cfRule type="expression" dxfId="93" priority="139" stopIfTrue="1">
      <formula>AND(#REF!&lt;&gt;"COMPOSICAO",#REF!&lt;&gt;"INSUMO",#REF!&lt;&gt;"")</formula>
    </cfRule>
    <cfRule type="expression" dxfId="92" priority="140" stopIfTrue="1">
      <formula>AND(OR(#REF!="COMPOSICAO",#REF!="INSUMO",#REF!&lt;&gt;""),#REF!&lt;&gt;"")</formula>
    </cfRule>
  </conditionalFormatting>
  <conditionalFormatting sqref="C220:C225">
    <cfRule type="expression" dxfId="91" priority="137" stopIfTrue="1">
      <formula>AND(#REF!&lt;&gt;"COMPOSICAO",#REF!&lt;&gt;"INSUMO",#REF!&lt;&gt;"")</formula>
    </cfRule>
    <cfRule type="expression" dxfId="90" priority="138" stopIfTrue="1">
      <formula>AND(OR(#REF!="COMPOSICAO",#REF!="INSUMO",#REF!&lt;&gt;""),#REF!&lt;&gt;"")</formula>
    </cfRule>
  </conditionalFormatting>
  <conditionalFormatting sqref="D219">
    <cfRule type="expression" dxfId="89" priority="135" stopIfTrue="1">
      <formula>AND(#REF!&lt;&gt;"COMPOSICAO",#REF!&lt;&gt;"INSUMO",#REF!&lt;&gt;"")</formula>
    </cfRule>
    <cfRule type="expression" dxfId="88" priority="136" stopIfTrue="1">
      <formula>AND(OR(#REF!="COMPOSICAO",#REF!="INSUMO",#REF!&lt;&gt;""),#REF!&lt;&gt;"")</formula>
    </cfRule>
  </conditionalFormatting>
  <conditionalFormatting sqref="D220:D225">
    <cfRule type="expression" dxfId="87" priority="133" stopIfTrue="1">
      <formula>AND(#REF!&lt;&gt;"COMPOSICAO",#REF!&lt;&gt;"INSUMO",#REF!&lt;&gt;"")</formula>
    </cfRule>
    <cfRule type="expression" dxfId="86" priority="134" stopIfTrue="1">
      <formula>AND(OR(#REF!="COMPOSICAO",#REF!="INSUMO",#REF!&lt;&gt;""),#REF!&lt;&gt;"")</formula>
    </cfRule>
  </conditionalFormatting>
  <conditionalFormatting sqref="A233">
    <cfRule type="expression" dxfId="85" priority="121" stopIfTrue="1">
      <formula>AND(#REF!&lt;&gt;"COMPOSICAO",#REF!&lt;&gt;"INSUMO",#REF!&lt;&gt;"")</formula>
    </cfRule>
    <cfRule type="expression" dxfId="84" priority="122" stopIfTrue="1">
      <formula>AND(OR(#REF!="COMPOSICAO",#REF!="INSUMO",#REF!&lt;&gt;""),#REF!&lt;&gt;"")</formula>
    </cfRule>
  </conditionalFormatting>
  <conditionalFormatting sqref="B233:F233">
    <cfRule type="expression" dxfId="83" priority="123" stopIfTrue="1">
      <formula>AND($A233&lt;&gt;"COMPOSICAO",$A233&lt;&gt;"INSUMO",$A233&lt;&gt;"")</formula>
    </cfRule>
    <cfRule type="expression" dxfId="82" priority="124" stopIfTrue="1">
      <formula>AND(OR($A233="COMPOSICAO",$A233="INSUMO",$A233&lt;&gt;""),$A233&lt;&gt;"")</formula>
    </cfRule>
  </conditionalFormatting>
  <conditionalFormatting sqref="H231:H232">
    <cfRule type="expression" dxfId="81" priority="119" stopIfTrue="1">
      <formula>AND(#REF!&lt;&gt;"COMPOSICAO",#REF!&lt;&gt;"INSUMO",#REF!&lt;&gt;"")</formula>
    </cfRule>
    <cfRule type="expression" dxfId="80" priority="120" stopIfTrue="1">
      <formula>AND(OR(#REF!="COMPOSICAO",#REF!="INSUMO",#REF!&lt;&gt;""),#REF!&lt;&gt;"")</formula>
    </cfRule>
  </conditionalFormatting>
  <conditionalFormatting sqref="A231:A232">
    <cfRule type="expression" dxfId="79" priority="117" stopIfTrue="1">
      <formula>AND(#REF!&lt;&gt;"COMPOSICAO",#REF!&lt;&gt;"INSUMO",#REF!&lt;&gt;"")</formula>
    </cfRule>
    <cfRule type="expression" dxfId="78" priority="118" stopIfTrue="1">
      <formula>AND(OR(#REF!="COMPOSICAO",#REF!="INSUMO",#REF!&lt;&gt;""),#REF!&lt;&gt;"")</formula>
    </cfRule>
  </conditionalFormatting>
  <conditionalFormatting sqref="F231:F232">
    <cfRule type="expression" dxfId="77" priority="115" stopIfTrue="1">
      <formula>AND(#REF!&lt;&gt;"COMPOSICAO",#REF!&lt;&gt;"INSUMO",#REF!&lt;&gt;"")</formula>
    </cfRule>
    <cfRule type="expression" dxfId="76" priority="116" stopIfTrue="1">
      <formula>AND(OR(#REF!="COMPOSICAO",#REF!="INSUMO",#REF!&lt;&gt;""),#REF!&lt;&gt;"")</formula>
    </cfRule>
  </conditionalFormatting>
  <conditionalFormatting sqref="C231:C232">
    <cfRule type="expression" dxfId="75" priority="113" stopIfTrue="1">
      <formula>AND(#REF!&lt;&gt;"COMPOSICAO",#REF!&lt;&gt;"INSUMO",#REF!&lt;&gt;"")</formula>
    </cfRule>
    <cfRule type="expression" dxfId="74" priority="114" stopIfTrue="1">
      <formula>AND(OR(#REF!="COMPOSICAO",#REF!="INSUMO",#REF!&lt;&gt;""),#REF!&lt;&gt;"")</formula>
    </cfRule>
  </conditionalFormatting>
  <conditionalFormatting sqref="D231:D232">
    <cfRule type="expression" dxfId="73" priority="109" stopIfTrue="1">
      <formula>AND(#REF!&lt;&gt;"COMPOSICAO",#REF!&lt;&gt;"INSUMO",#REF!&lt;&gt;"")</formula>
    </cfRule>
    <cfRule type="expression" dxfId="72" priority="110" stopIfTrue="1">
      <formula>AND(OR(#REF!="COMPOSICAO",#REF!="INSUMO",#REF!&lt;&gt;""),#REF!&lt;&gt;"")</formula>
    </cfRule>
  </conditionalFormatting>
  <conditionalFormatting sqref="H230">
    <cfRule type="expression" dxfId="71" priority="107" stopIfTrue="1">
      <formula>AND(#REF!&lt;&gt;"COMPOSICAO",#REF!&lt;&gt;"INSUMO",#REF!&lt;&gt;"")</formula>
    </cfRule>
    <cfRule type="expression" dxfId="70" priority="108" stopIfTrue="1">
      <formula>AND(OR(#REF!="COMPOSICAO",#REF!="INSUMO",#REF!&lt;&gt;""),#REF!&lt;&gt;"")</formula>
    </cfRule>
  </conditionalFormatting>
  <conditionalFormatting sqref="F230">
    <cfRule type="expression" dxfId="69" priority="105" stopIfTrue="1">
      <formula>AND(#REF!&lt;&gt;"COMPOSICAO",#REF!&lt;&gt;"INSUMO",#REF!&lt;&gt;"")</formula>
    </cfRule>
    <cfRule type="expression" dxfId="68" priority="106" stopIfTrue="1">
      <formula>AND(OR(#REF!="COMPOSICAO",#REF!="INSUMO",#REF!&lt;&gt;""),#REF!&lt;&gt;"")</formula>
    </cfRule>
  </conditionalFormatting>
  <conditionalFormatting sqref="C230">
    <cfRule type="expression" dxfId="67" priority="103" stopIfTrue="1">
      <formula>AND(#REF!&lt;&gt;"COMPOSICAO",#REF!&lt;&gt;"INSUMO",#REF!&lt;&gt;"")</formula>
    </cfRule>
    <cfRule type="expression" dxfId="66" priority="104" stopIfTrue="1">
      <formula>AND(OR(#REF!="COMPOSICAO",#REF!="INSUMO",#REF!&lt;&gt;""),#REF!&lt;&gt;"")</formula>
    </cfRule>
  </conditionalFormatting>
  <conditionalFormatting sqref="A230">
    <cfRule type="expression" dxfId="65" priority="101" stopIfTrue="1">
      <formula>AND(#REF!&lt;&gt;"COMPOSICAO",#REF!&lt;&gt;"INSUMO",#REF!&lt;&gt;"")</formula>
    </cfRule>
    <cfRule type="expression" dxfId="64" priority="102" stopIfTrue="1">
      <formula>AND(OR(#REF!="COMPOSICAO",#REF!="INSUMO",#REF!&lt;&gt;""),#REF!&lt;&gt;"")</formula>
    </cfRule>
  </conditionalFormatting>
  <conditionalFormatting sqref="D230">
    <cfRule type="expression" dxfId="63" priority="99" stopIfTrue="1">
      <formula>AND(#REF!&lt;&gt;"COMPOSICAO",#REF!&lt;&gt;"INSUMO",#REF!&lt;&gt;"")</formula>
    </cfRule>
    <cfRule type="expression" dxfId="62" priority="100" stopIfTrue="1">
      <formula>AND(OR(#REF!="COMPOSICAO",#REF!="INSUMO",#REF!&lt;&gt;""),#REF!&lt;&gt;"")</formula>
    </cfRule>
  </conditionalFormatting>
  <conditionalFormatting sqref="H237">
    <cfRule type="expression" dxfId="61" priority="97" stopIfTrue="1">
      <formula>AND(#REF!&lt;&gt;"COMPOSICAO",#REF!&lt;&gt;"INSUMO",#REF!&lt;&gt;"")</formula>
    </cfRule>
    <cfRule type="expression" dxfId="60" priority="98" stopIfTrue="1">
      <formula>AND(OR(#REF!="COMPOSICAO",#REF!="INSUMO",#REF!&lt;&gt;""),#REF!&lt;&gt;"")</formula>
    </cfRule>
  </conditionalFormatting>
  <conditionalFormatting sqref="A240">
    <cfRule type="expression" dxfId="59" priority="87" stopIfTrue="1">
      <formula>AND(#REF!&lt;&gt;"COMPOSICAO",#REF!&lt;&gt;"INSUMO",#REF!&lt;&gt;"")</formula>
    </cfRule>
    <cfRule type="expression" dxfId="58" priority="88" stopIfTrue="1">
      <formula>AND(OR(#REF!="COMPOSICAO",#REF!="INSUMO",#REF!&lt;&gt;""),#REF!&lt;&gt;"")</formula>
    </cfRule>
  </conditionalFormatting>
  <conditionalFormatting sqref="F237">
    <cfRule type="expression" dxfId="57" priority="95" stopIfTrue="1">
      <formula>AND(#REF!&lt;&gt;"COMPOSICAO",#REF!&lt;&gt;"INSUMO",#REF!&lt;&gt;"")</formula>
    </cfRule>
    <cfRule type="expression" dxfId="56" priority="96" stopIfTrue="1">
      <formula>AND(OR(#REF!="COMPOSICAO",#REF!="INSUMO",#REF!&lt;&gt;""),#REF!&lt;&gt;"")</formula>
    </cfRule>
  </conditionalFormatting>
  <conditionalFormatting sqref="C237">
    <cfRule type="expression" dxfId="55" priority="93" stopIfTrue="1">
      <formula>AND(#REF!&lt;&gt;"COMPOSICAO",#REF!&lt;&gt;"INSUMO",#REF!&lt;&gt;"")</formula>
    </cfRule>
    <cfRule type="expression" dxfId="54" priority="94" stopIfTrue="1">
      <formula>AND(OR(#REF!="COMPOSICAO",#REF!="INSUMO",#REF!&lt;&gt;""),#REF!&lt;&gt;"")</formula>
    </cfRule>
  </conditionalFormatting>
  <conditionalFormatting sqref="A237">
    <cfRule type="expression" dxfId="53" priority="91" stopIfTrue="1">
      <formula>AND(#REF!&lt;&gt;"COMPOSICAO",#REF!&lt;&gt;"INSUMO",#REF!&lt;&gt;"")</formula>
    </cfRule>
    <cfRule type="expression" dxfId="52" priority="92" stopIfTrue="1">
      <formula>AND(OR(#REF!="COMPOSICAO",#REF!="INSUMO",#REF!&lt;&gt;""),#REF!&lt;&gt;"")</formula>
    </cfRule>
  </conditionalFormatting>
  <conditionalFormatting sqref="B240:F240">
    <cfRule type="expression" dxfId="51" priority="89" stopIfTrue="1">
      <formula>AND($A240&lt;&gt;"COMPOSICAO",$A240&lt;&gt;"INSUMO",$A240&lt;&gt;"")</formula>
    </cfRule>
    <cfRule type="expression" dxfId="50" priority="90" stopIfTrue="1">
      <formula>AND(OR($A240="COMPOSICAO",$A240="INSUMO",$A240&lt;&gt;""),$A240&lt;&gt;"")</formula>
    </cfRule>
  </conditionalFormatting>
  <conditionalFormatting sqref="H238:H239">
    <cfRule type="expression" dxfId="49" priority="85" stopIfTrue="1">
      <formula>AND(#REF!&lt;&gt;"COMPOSICAO",#REF!&lt;&gt;"INSUMO",#REF!&lt;&gt;"")</formula>
    </cfRule>
    <cfRule type="expression" dxfId="48" priority="86" stopIfTrue="1">
      <formula>AND(OR(#REF!="COMPOSICAO",#REF!="INSUMO",#REF!&lt;&gt;""),#REF!&lt;&gt;"")</formula>
    </cfRule>
  </conditionalFormatting>
  <conditionalFormatting sqref="A238:A239">
    <cfRule type="expression" dxfId="47" priority="83" stopIfTrue="1">
      <formula>AND(#REF!&lt;&gt;"COMPOSICAO",#REF!&lt;&gt;"INSUMO",#REF!&lt;&gt;"")</formula>
    </cfRule>
    <cfRule type="expression" dxfId="46" priority="84" stopIfTrue="1">
      <formula>AND(OR(#REF!="COMPOSICAO",#REF!="INSUMO",#REF!&lt;&gt;""),#REF!&lt;&gt;"")</formula>
    </cfRule>
  </conditionalFormatting>
  <conditionalFormatting sqref="F238:F239">
    <cfRule type="expression" dxfId="45" priority="81" stopIfTrue="1">
      <formula>AND(#REF!&lt;&gt;"COMPOSICAO",#REF!&lt;&gt;"INSUMO",#REF!&lt;&gt;"")</formula>
    </cfRule>
    <cfRule type="expression" dxfId="44" priority="82" stopIfTrue="1">
      <formula>AND(OR(#REF!="COMPOSICAO",#REF!="INSUMO",#REF!&lt;&gt;""),#REF!&lt;&gt;"")</formula>
    </cfRule>
  </conditionalFormatting>
  <conditionalFormatting sqref="C239">
    <cfRule type="expression" dxfId="43" priority="79" stopIfTrue="1">
      <formula>AND(#REF!&lt;&gt;"COMPOSICAO",#REF!&lt;&gt;"INSUMO",#REF!&lt;&gt;"")</formula>
    </cfRule>
    <cfRule type="expression" dxfId="42" priority="80" stopIfTrue="1">
      <formula>AND(OR(#REF!="COMPOSICAO",#REF!="INSUMO",#REF!&lt;&gt;""),#REF!&lt;&gt;"")</formula>
    </cfRule>
  </conditionalFormatting>
  <conditionalFormatting sqref="D237">
    <cfRule type="expression" dxfId="41" priority="77" stopIfTrue="1">
      <formula>AND(#REF!&lt;&gt;"COMPOSICAO",#REF!&lt;&gt;"INSUMO",#REF!&lt;&gt;"")</formula>
    </cfRule>
    <cfRule type="expression" dxfId="40" priority="78" stopIfTrue="1">
      <formula>AND(OR(#REF!="COMPOSICAO",#REF!="INSUMO",#REF!&lt;&gt;""),#REF!&lt;&gt;"")</formula>
    </cfRule>
  </conditionalFormatting>
  <conditionalFormatting sqref="D238:D239">
    <cfRule type="expression" dxfId="39" priority="75" stopIfTrue="1">
      <formula>AND(#REF!&lt;&gt;"COMPOSICAO",#REF!&lt;&gt;"INSUMO",#REF!&lt;&gt;"")</formula>
    </cfRule>
    <cfRule type="expression" dxfId="38" priority="76" stopIfTrue="1">
      <formula>AND(OR(#REF!="COMPOSICAO",#REF!="INSUMO",#REF!&lt;&gt;""),#REF!&lt;&gt;"")</formula>
    </cfRule>
  </conditionalFormatting>
  <conditionalFormatting sqref="A245:A246">
    <cfRule type="expression" dxfId="37" priority="47" stopIfTrue="1">
      <formula>AND(#REF!&lt;&gt;"COMPOSICAO",#REF!&lt;&gt;"INSUMO",#REF!&lt;&gt;"")</formula>
    </cfRule>
    <cfRule type="expression" dxfId="36" priority="48" stopIfTrue="1">
      <formula>AND(OR(#REF!="COMPOSICAO",#REF!="INSUMO",#REF!&lt;&gt;""),#REF!&lt;&gt;"")</formula>
    </cfRule>
  </conditionalFormatting>
  <conditionalFormatting sqref="F245:F246">
    <cfRule type="expression" dxfId="35" priority="45" stopIfTrue="1">
      <formula>AND(#REF!&lt;&gt;"COMPOSICAO",#REF!&lt;&gt;"INSUMO",#REF!&lt;&gt;"")</formula>
    </cfRule>
    <cfRule type="expression" dxfId="34" priority="46" stopIfTrue="1">
      <formula>AND(OR(#REF!="COMPOSICAO",#REF!="INSUMO",#REF!&lt;&gt;""),#REF!&lt;&gt;"")</formula>
    </cfRule>
  </conditionalFormatting>
  <conditionalFormatting sqref="C246">
    <cfRule type="expression" dxfId="33" priority="43" stopIfTrue="1">
      <formula>AND(#REF!&lt;&gt;"COMPOSICAO",#REF!&lt;&gt;"INSUMO",#REF!&lt;&gt;"")</formula>
    </cfRule>
    <cfRule type="expression" dxfId="32" priority="44" stopIfTrue="1">
      <formula>AND(OR(#REF!="COMPOSICAO",#REF!="INSUMO",#REF!&lt;&gt;""),#REF!&lt;&gt;"")</formula>
    </cfRule>
  </conditionalFormatting>
  <conditionalFormatting sqref="C238">
    <cfRule type="expression" dxfId="31" priority="63" stopIfTrue="1">
      <formula>AND(#REF!&lt;&gt;"COMPOSICAO",#REF!&lt;&gt;"INSUMO",#REF!&lt;&gt;"")</formula>
    </cfRule>
    <cfRule type="expression" dxfId="30" priority="64" stopIfTrue="1">
      <formula>AND(OR(#REF!="COMPOSICAO",#REF!="INSUMO",#REF!&lt;&gt;""),#REF!&lt;&gt;"")</formula>
    </cfRule>
  </conditionalFormatting>
  <conditionalFormatting sqref="H244">
    <cfRule type="expression" dxfId="29" priority="61" stopIfTrue="1">
      <formula>AND(#REF!&lt;&gt;"COMPOSICAO",#REF!&lt;&gt;"INSUMO",#REF!&lt;&gt;"")</formula>
    </cfRule>
    <cfRule type="expression" dxfId="28" priority="62" stopIfTrue="1">
      <formula>AND(OR(#REF!="COMPOSICAO",#REF!="INSUMO",#REF!&lt;&gt;""),#REF!&lt;&gt;"")</formula>
    </cfRule>
  </conditionalFormatting>
  <conditionalFormatting sqref="A247">
    <cfRule type="expression" dxfId="27" priority="51" stopIfTrue="1">
      <formula>AND(#REF!&lt;&gt;"COMPOSICAO",#REF!&lt;&gt;"INSUMO",#REF!&lt;&gt;"")</formula>
    </cfRule>
    <cfRule type="expression" dxfId="26" priority="52" stopIfTrue="1">
      <formula>AND(OR(#REF!="COMPOSICAO",#REF!="INSUMO",#REF!&lt;&gt;""),#REF!&lt;&gt;"")</formula>
    </cfRule>
  </conditionalFormatting>
  <conditionalFormatting sqref="F244">
    <cfRule type="expression" dxfId="25" priority="59" stopIfTrue="1">
      <formula>AND(#REF!&lt;&gt;"COMPOSICAO",#REF!&lt;&gt;"INSUMO",#REF!&lt;&gt;"")</formula>
    </cfRule>
    <cfRule type="expression" dxfId="24" priority="60" stopIfTrue="1">
      <formula>AND(OR(#REF!="COMPOSICAO",#REF!="INSUMO",#REF!&lt;&gt;""),#REF!&lt;&gt;"")</formula>
    </cfRule>
  </conditionalFormatting>
  <conditionalFormatting sqref="C244">
    <cfRule type="expression" dxfId="23" priority="57" stopIfTrue="1">
      <formula>AND(#REF!&lt;&gt;"COMPOSICAO",#REF!&lt;&gt;"INSUMO",#REF!&lt;&gt;"")</formula>
    </cfRule>
    <cfRule type="expression" dxfId="22" priority="58" stopIfTrue="1">
      <formula>AND(OR(#REF!="COMPOSICAO",#REF!="INSUMO",#REF!&lt;&gt;""),#REF!&lt;&gt;"")</formula>
    </cfRule>
  </conditionalFormatting>
  <conditionalFormatting sqref="A244">
    <cfRule type="expression" dxfId="21" priority="55" stopIfTrue="1">
      <formula>AND(#REF!&lt;&gt;"COMPOSICAO",#REF!&lt;&gt;"INSUMO",#REF!&lt;&gt;"")</formula>
    </cfRule>
    <cfRule type="expression" dxfId="20" priority="56" stopIfTrue="1">
      <formula>AND(OR(#REF!="COMPOSICAO",#REF!="INSUMO",#REF!&lt;&gt;""),#REF!&lt;&gt;"")</formula>
    </cfRule>
  </conditionalFormatting>
  <conditionalFormatting sqref="B247:F247">
    <cfRule type="expression" dxfId="19" priority="53" stopIfTrue="1">
      <formula>AND($A247&lt;&gt;"COMPOSICAO",$A247&lt;&gt;"INSUMO",$A247&lt;&gt;"")</formula>
    </cfRule>
    <cfRule type="expression" dxfId="18" priority="54" stopIfTrue="1">
      <formula>AND(OR($A247="COMPOSICAO",$A247="INSUMO",$A247&lt;&gt;""),$A247&lt;&gt;"")</formula>
    </cfRule>
  </conditionalFormatting>
  <conditionalFormatting sqref="H245:H246">
    <cfRule type="expression" dxfId="17" priority="49" stopIfTrue="1">
      <formula>AND(#REF!&lt;&gt;"COMPOSICAO",#REF!&lt;&gt;"INSUMO",#REF!&lt;&gt;"")</formula>
    </cfRule>
    <cfRule type="expression" dxfId="16" priority="50" stopIfTrue="1">
      <formula>AND(OR(#REF!="COMPOSICAO",#REF!="INSUMO",#REF!&lt;&gt;""),#REF!&lt;&gt;"")</formula>
    </cfRule>
  </conditionalFormatting>
  <conditionalFormatting sqref="D244">
    <cfRule type="expression" dxfId="15" priority="41" stopIfTrue="1">
      <formula>AND(#REF!&lt;&gt;"COMPOSICAO",#REF!&lt;&gt;"INSUMO",#REF!&lt;&gt;"")</formula>
    </cfRule>
    <cfRule type="expression" dxfId="14" priority="42" stopIfTrue="1">
      <formula>AND(OR(#REF!="COMPOSICAO",#REF!="INSUMO",#REF!&lt;&gt;""),#REF!&lt;&gt;"")</formula>
    </cfRule>
  </conditionalFormatting>
  <conditionalFormatting sqref="D245:D246">
    <cfRule type="expression" dxfId="13" priority="39" stopIfTrue="1">
      <formula>AND(#REF!&lt;&gt;"COMPOSICAO",#REF!&lt;&gt;"INSUMO",#REF!&lt;&gt;"")</formula>
    </cfRule>
    <cfRule type="expression" dxfId="12" priority="40" stopIfTrue="1">
      <formula>AND(OR(#REF!="COMPOSICAO",#REF!="INSUMO",#REF!&lt;&gt;""),#REF!&lt;&gt;"")</formula>
    </cfRule>
  </conditionalFormatting>
  <conditionalFormatting sqref="C245">
    <cfRule type="expression" dxfId="11" priority="37" stopIfTrue="1">
      <formula>AND(#REF!&lt;&gt;"COMPOSICAO",#REF!&lt;&gt;"INSUMO",#REF!&lt;&gt;"")</formula>
    </cfRule>
    <cfRule type="expression" dxfId="10" priority="38" stopIfTrue="1">
      <formula>AND(OR(#REF!="COMPOSICAO",#REF!="INSUMO",#REF!&lt;&gt;""),#REF!&lt;&gt;"")</formula>
    </cfRule>
  </conditionalFormatting>
  <conditionalFormatting sqref="H155">
    <cfRule type="expression" dxfId="9" priority="9" stopIfTrue="1">
      <formula>AND(#REF!&lt;&gt;"COMPOSICAO",#REF!&lt;&gt;"INSUMO",#REF!&lt;&gt;"")</formula>
    </cfRule>
    <cfRule type="expression" dxfId="8" priority="10" stopIfTrue="1">
      <formula>AND(OR(#REF!="COMPOSICAO",#REF!="INSUMO",#REF!&lt;&gt;""),#REF!&lt;&gt;"")</formula>
    </cfRule>
  </conditionalFormatting>
  <conditionalFormatting sqref="D154:D156">
    <cfRule type="expression" dxfId="7" priority="1" stopIfTrue="1">
      <formula>AND(#REF!&lt;&gt;"COMPOSICAO",#REF!&lt;&gt;"INSUMO",#REF!&lt;&gt;"")</formula>
    </cfRule>
    <cfRule type="expression" dxfId="6" priority="2" stopIfTrue="1">
      <formula>AND(OR(#REF!="COMPOSICAO",#REF!="INSUMO",#REF!&lt;&gt;""),#REF!&lt;&gt;"")</formula>
    </cfRule>
  </conditionalFormatting>
  <conditionalFormatting sqref="F155">
    <cfRule type="expression" dxfId="5" priority="7" stopIfTrue="1">
      <formula>AND(#REF!&lt;&gt;"COMPOSICAO",#REF!&lt;&gt;"INSUMO",#REF!&lt;&gt;"")</formula>
    </cfRule>
    <cfRule type="expression" dxfId="4" priority="8" stopIfTrue="1">
      <formula>AND(OR(#REF!="COMPOSICAO",#REF!="INSUMO",#REF!&lt;&gt;""),#REF!&lt;&gt;"")</formula>
    </cfRule>
  </conditionalFormatting>
  <conditionalFormatting sqref="A155">
    <cfRule type="expression" dxfId="3" priority="5" stopIfTrue="1">
      <formula>AND(#REF!&lt;&gt;"COMPOSICAO",#REF!&lt;&gt;"INSUMO",#REF!&lt;&gt;"")</formula>
    </cfRule>
    <cfRule type="expression" dxfId="2" priority="6" stopIfTrue="1">
      <formula>AND(OR(#REF!="COMPOSICAO",#REF!="INSUMO",#REF!&lt;&gt;""),#REF!&lt;&gt;"")</formula>
    </cfRule>
  </conditionalFormatting>
  <conditionalFormatting sqref="C155">
    <cfRule type="expression" dxfId="1" priority="3" stopIfTrue="1">
      <formula>AND(#REF!&lt;&gt;"COMPOSICAO",#REF!&lt;&gt;"INSUMO",#REF!&lt;&gt;"")</formula>
    </cfRule>
    <cfRule type="expression" dxfId="0" priority="4" stopIfTrue="1">
      <formula>AND(OR(#REF!="COMPOSICAO",#REF!="INSUMO",#REF!&lt;&gt;""),#REF!&lt;&gt;"")</formula>
    </cfRule>
  </conditionalFormatting>
  <printOptions horizontalCentered="1" verticalCentered="1"/>
  <pageMargins left="0.51181102362204722" right="0.51181102362204722" top="0.78740157480314965" bottom="0.98425196850393704" header="0.31496062992125984" footer="0.31496062992125984"/>
  <pageSetup scale="76" fitToHeight="100" orientation="landscape" r:id="rId1"/>
  <headerFooter>
    <oddHeader>&amp;C&amp;G</oddHeader>
    <oddFooter>&amp;C&amp;G</oddFooter>
  </headerFooter>
  <rowBreaks count="1" manualBreakCount="1">
    <brk id="31" max="7"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9"/>
  <sheetViews>
    <sheetView tabSelected="1" view="pageBreakPreview" zoomScale="115" zoomScaleNormal="100" zoomScaleSheetLayoutView="115" workbookViewId="0">
      <selection activeCell="H23" sqref="H23"/>
    </sheetView>
  </sheetViews>
  <sheetFormatPr defaultRowHeight="15" x14ac:dyDescent="0.25"/>
  <cols>
    <col min="3" max="3" width="41.140625" bestFit="1" customWidth="1"/>
    <col min="4" max="5" width="9.140625" customWidth="1"/>
    <col min="7" max="7" width="14.5703125" bestFit="1" customWidth="1"/>
    <col min="8" max="8" width="11.5703125" bestFit="1" customWidth="1"/>
  </cols>
  <sheetData>
    <row r="1" spans="1:11" ht="29.25" customHeight="1" x14ac:dyDescent="0.25">
      <c r="A1" s="691" t="s">
        <v>13151</v>
      </c>
      <c r="B1" s="691"/>
      <c r="C1" s="691"/>
      <c r="D1" s="691"/>
      <c r="E1" s="691"/>
      <c r="F1" s="637" t="s">
        <v>11456</v>
      </c>
      <c r="G1" s="637"/>
      <c r="H1" s="637"/>
      <c r="I1" s="637"/>
      <c r="J1" s="637"/>
      <c r="K1" s="5"/>
    </row>
    <row r="2" spans="1:11" x14ac:dyDescent="0.25">
      <c r="A2" s="691" t="s">
        <v>10734</v>
      </c>
      <c r="B2" s="691"/>
      <c r="C2" s="691"/>
      <c r="D2" s="691"/>
      <c r="E2" s="691"/>
      <c r="F2" s="637" t="s">
        <v>11457</v>
      </c>
      <c r="G2" s="637"/>
      <c r="H2" s="637"/>
      <c r="I2" s="637"/>
      <c r="J2" s="637"/>
      <c r="K2" s="5"/>
    </row>
    <row r="3" spans="1:11" ht="27.75" customHeight="1" x14ac:dyDescent="0.25">
      <c r="A3" s="691" t="s">
        <v>10735</v>
      </c>
      <c r="B3" s="691"/>
      <c r="C3" s="691"/>
      <c r="D3" s="691"/>
      <c r="E3" s="691"/>
      <c r="F3" s="637" t="s">
        <v>11458</v>
      </c>
      <c r="G3" s="637"/>
      <c r="H3" s="637"/>
      <c r="I3" s="637"/>
      <c r="J3" s="637"/>
      <c r="K3" s="5"/>
    </row>
    <row r="4" spans="1:11" x14ac:dyDescent="0.25">
      <c r="A4" s="691" t="s">
        <v>11454</v>
      </c>
      <c r="B4" s="691"/>
      <c r="C4" s="691"/>
      <c r="D4" s="691"/>
      <c r="E4" s="691"/>
      <c r="F4" s="637" t="s">
        <v>11455</v>
      </c>
      <c r="G4" s="637"/>
      <c r="H4" s="637"/>
      <c r="I4" s="637"/>
      <c r="J4" s="637"/>
      <c r="K4" s="5"/>
    </row>
    <row r="5" spans="1:11" x14ac:dyDescent="0.25">
      <c r="A5" s="691" t="s">
        <v>13153</v>
      </c>
      <c r="B5" s="691"/>
      <c r="C5" s="691"/>
      <c r="D5" s="691"/>
      <c r="E5" s="691"/>
      <c r="F5" s="743"/>
      <c r="G5" s="743"/>
      <c r="H5" s="743"/>
      <c r="I5" s="743"/>
      <c r="J5" s="743"/>
      <c r="K5" s="5"/>
    </row>
    <row r="6" spans="1:11" s="356" customFormat="1" x14ac:dyDescent="0.25">
      <c r="A6" s="691" t="s">
        <v>10598</v>
      </c>
      <c r="B6" s="691"/>
      <c r="C6" s="691"/>
      <c r="D6" s="691"/>
      <c r="E6" s="727"/>
      <c r="F6" s="467"/>
      <c r="G6" s="468"/>
      <c r="H6" s="468"/>
      <c r="I6" s="468"/>
      <c r="J6" s="469"/>
      <c r="K6" s="357"/>
    </row>
    <row r="7" spans="1:11" s="356" customFormat="1" ht="15.75" thickBot="1" x14ac:dyDescent="0.3">
      <c r="A7" s="691" t="s">
        <v>11459</v>
      </c>
      <c r="B7" s="691"/>
      <c r="C7" s="691"/>
      <c r="D7" s="691"/>
      <c r="E7" s="727"/>
      <c r="F7" s="470"/>
      <c r="G7" s="471"/>
      <c r="H7" s="471"/>
      <c r="I7" s="471"/>
      <c r="J7" s="472"/>
      <c r="K7" s="357"/>
    </row>
    <row r="8" spans="1:11" ht="15.75" thickBot="1" x14ac:dyDescent="0.3">
      <c r="A8" s="745" t="s">
        <v>3494</v>
      </c>
      <c r="B8" s="746"/>
      <c r="C8" s="746"/>
      <c r="D8" s="746"/>
      <c r="E8" s="746"/>
      <c r="F8" s="746"/>
      <c r="G8" s="746"/>
      <c r="H8" s="746"/>
      <c r="I8" s="746"/>
      <c r="J8" s="747"/>
      <c r="K8" s="5"/>
    </row>
    <row r="9" spans="1:11" x14ac:dyDescent="0.25">
      <c r="A9" s="748" t="s">
        <v>3465</v>
      </c>
      <c r="B9" s="748" t="s">
        <v>3495</v>
      </c>
      <c r="C9" s="750" t="s">
        <v>3496</v>
      </c>
      <c r="D9" s="752" t="s">
        <v>3497</v>
      </c>
      <c r="E9" s="752"/>
      <c r="F9" s="752"/>
      <c r="G9" s="752"/>
      <c r="H9" s="752"/>
      <c r="I9" s="752"/>
      <c r="J9" s="752"/>
      <c r="K9" s="5"/>
    </row>
    <row r="10" spans="1:11" x14ac:dyDescent="0.25">
      <c r="A10" s="749"/>
      <c r="B10" s="749"/>
      <c r="C10" s="751"/>
      <c r="D10" s="102" t="s">
        <v>3498</v>
      </c>
      <c r="E10" s="102" t="s">
        <v>3499</v>
      </c>
      <c r="F10" s="102" t="s">
        <v>3500</v>
      </c>
      <c r="G10" s="102" t="s">
        <v>3501</v>
      </c>
      <c r="H10" s="102" t="s">
        <v>3502</v>
      </c>
      <c r="I10" s="102" t="s">
        <v>3503</v>
      </c>
      <c r="J10" s="103" t="s">
        <v>3493</v>
      </c>
      <c r="K10" s="5"/>
    </row>
    <row r="11" spans="1:11" ht="25.5" x14ac:dyDescent="0.25">
      <c r="A11" s="102" t="s">
        <v>3504</v>
      </c>
      <c r="B11" s="133">
        <v>90778</v>
      </c>
      <c r="C11" s="133" t="str">
        <f>VLOOKUP(B11,'SERV.N.DESON.03.2021'!A:E,2,FALSE)</f>
        <v>ENGENHEIRO CIVIL DE OBRA PLENO COM ENCARGOS COMPLEMENTARES</v>
      </c>
      <c r="D11" s="133">
        <v>20</v>
      </c>
      <c r="E11" s="133">
        <v>20</v>
      </c>
      <c r="F11" s="133">
        <v>20</v>
      </c>
      <c r="G11" s="133">
        <v>20</v>
      </c>
      <c r="H11" s="133">
        <v>20</v>
      </c>
      <c r="I11" s="133">
        <v>20</v>
      </c>
      <c r="J11" s="133">
        <f>SUM(D11:I11)</f>
        <v>120</v>
      </c>
      <c r="K11" s="5"/>
    </row>
    <row r="12" spans="1:11" ht="25.5" x14ac:dyDescent="0.25">
      <c r="A12" s="102" t="s">
        <v>7432</v>
      </c>
      <c r="B12" s="133">
        <v>90776</v>
      </c>
      <c r="C12" s="133" t="str">
        <f>VLOOKUP(B12,'SERV.N.DESON.03.2021'!A:E,2,FALSE)</f>
        <v>ENCARREGADO GERAL COM ENCARGOS COMPLEMENTARES</v>
      </c>
      <c r="D12" s="133">
        <f>40*4</f>
        <v>160</v>
      </c>
      <c r="E12" s="133">
        <v>176</v>
      </c>
      <c r="F12" s="133">
        <v>176</v>
      </c>
      <c r="G12" s="133">
        <v>176</v>
      </c>
      <c r="H12" s="133">
        <v>176</v>
      </c>
      <c r="I12" s="133">
        <v>176</v>
      </c>
      <c r="J12" s="133">
        <f>SUM(D12:I12)</f>
        <v>1040</v>
      </c>
      <c r="K12" s="5"/>
    </row>
    <row r="13" spans="1:11" x14ac:dyDescent="0.25">
      <c r="A13" s="5"/>
      <c r="B13" s="138"/>
      <c r="C13" s="138"/>
      <c r="D13" s="138"/>
      <c r="E13" s="138"/>
      <c r="F13" s="138"/>
      <c r="G13" s="138"/>
      <c r="H13" s="138"/>
      <c r="I13" s="138"/>
      <c r="J13" s="138"/>
      <c r="K13" s="5"/>
    </row>
    <row r="14" spans="1:11" ht="15.75" x14ac:dyDescent="0.25">
      <c r="A14" s="5"/>
      <c r="B14" s="5"/>
      <c r="C14" s="111"/>
      <c r="D14" s="5"/>
      <c r="E14" s="5"/>
      <c r="F14" s="5"/>
      <c r="G14" s="5"/>
      <c r="H14" s="5"/>
      <c r="I14" s="5"/>
      <c r="J14" s="5"/>
      <c r="K14" s="5"/>
    </row>
    <row r="15" spans="1:11" x14ac:dyDescent="0.25">
      <c r="A15" s="744" t="s">
        <v>3505</v>
      </c>
      <c r="B15" s="744"/>
      <c r="C15" s="744"/>
      <c r="D15" s="744"/>
      <c r="E15" s="744"/>
      <c r="F15" s="744"/>
      <c r="G15" s="744"/>
      <c r="H15" s="187"/>
      <c r="I15" s="187"/>
      <c r="J15" s="187"/>
      <c r="K15" s="5"/>
    </row>
    <row r="16" spans="1:11" x14ac:dyDescent="0.25">
      <c r="A16" s="104" t="s">
        <v>3465</v>
      </c>
      <c r="B16" s="104" t="s">
        <v>3495</v>
      </c>
      <c r="C16" s="105" t="s">
        <v>3496</v>
      </c>
      <c r="D16" s="104" t="s">
        <v>3506</v>
      </c>
      <c r="E16" s="104" t="s">
        <v>3507</v>
      </c>
      <c r="F16" s="106" t="s">
        <v>7437</v>
      </c>
      <c r="G16" s="134" t="s">
        <v>3508</v>
      </c>
      <c r="H16" s="135"/>
      <c r="I16" s="135"/>
      <c r="J16" s="136"/>
      <c r="K16" s="5"/>
    </row>
    <row r="17" spans="1:13" ht="25.5" x14ac:dyDescent="0.25">
      <c r="A17" s="102" t="s">
        <v>3504</v>
      </c>
      <c r="B17" s="133">
        <v>90778</v>
      </c>
      <c r="C17" s="133" t="str">
        <f>VLOOKUP(B17,'SERV.N.DESON.03.2021'!A:E,2,FALSE)</f>
        <v>ENGENHEIRO CIVIL DE OBRA PLENO COM ENCARGOS COMPLEMENTARES</v>
      </c>
      <c r="D17" s="133" t="str">
        <f>VLOOKUP(B11,'SERV.N.DESON.03.2021'!A:E,3,FALSE)</f>
        <v>H</v>
      </c>
      <c r="E17" s="133">
        <f>J11</f>
        <v>120</v>
      </c>
      <c r="F17" s="133">
        <f>VLOOKUP(B11,'SERV.N.DESON.03.2021'!A:E,4,FALSE)</f>
        <v>106.5</v>
      </c>
      <c r="G17" s="238">
        <f>F17*E17</f>
        <v>12780</v>
      </c>
      <c r="H17" s="138"/>
      <c r="I17" s="138"/>
      <c r="J17" s="138"/>
      <c r="K17" s="5"/>
    </row>
    <row r="18" spans="1:13" ht="25.5" x14ac:dyDescent="0.25">
      <c r="A18" s="102" t="s">
        <v>7432</v>
      </c>
      <c r="B18" s="133">
        <v>90776</v>
      </c>
      <c r="C18" s="133" t="str">
        <f>C12</f>
        <v>ENCARREGADO GERAL COM ENCARGOS COMPLEMENTARES</v>
      </c>
      <c r="D18" s="133" t="str">
        <f>VLOOKUP(B12,'SERV.N.DESON.03.2021'!A:E,3,FALSE)</f>
        <v>H</v>
      </c>
      <c r="E18" s="133">
        <f>J12</f>
        <v>1040</v>
      </c>
      <c r="F18" s="133">
        <f>VLOOKUP(B12,'SERV.N.DESON.03.2021'!A:E,4,FALSE)</f>
        <v>23.72</v>
      </c>
      <c r="G18" s="238">
        <f>F18*E18</f>
        <v>24668.799999999999</v>
      </c>
      <c r="H18" s="138"/>
      <c r="I18" s="138"/>
      <c r="J18" s="138"/>
      <c r="K18" s="5"/>
    </row>
    <row r="19" spans="1:13" x14ac:dyDescent="0.25">
      <c r="A19" s="102"/>
      <c r="B19" s="133"/>
      <c r="C19" s="133"/>
      <c r="D19" s="133"/>
      <c r="E19" s="133"/>
      <c r="F19" s="133"/>
      <c r="G19" s="137"/>
      <c r="H19" s="138"/>
      <c r="I19" s="138"/>
      <c r="J19" s="138"/>
      <c r="K19" s="5"/>
    </row>
    <row r="20" spans="1:13" x14ac:dyDescent="0.25">
      <c r="A20" s="102"/>
      <c r="B20" s="133"/>
      <c r="C20" s="133"/>
      <c r="D20" s="133"/>
      <c r="E20" s="133"/>
      <c r="F20" s="133"/>
      <c r="G20" s="137"/>
      <c r="H20" s="138"/>
      <c r="I20" s="138"/>
      <c r="J20" s="138"/>
      <c r="K20" s="5"/>
    </row>
    <row r="21" spans="1:13" x14ac:dyDescent="0.25">
      <c r="A21" s="102"/>
      <c r="B21" s="133"/>
      <c r="C21" s="133"/>
      <c r="D21" s="133"/>
      <c r="E21" s="133"/>
      <c r="F21" s="133"/>
      <c r="G21" s="137"/>
      <c r="H21" s="138"/>
      <c r="I21" s="138"/>
      <c r="J21" s="138"/>
      <c r="K21" s="5"/>
    </row>
    <row r="22" spans="1:13" x14ac:dyDescent="0.25">
      <c r="A22" s="102"/>
      <c r="B22" s="133"/>
      <c r="C22" s="133"/>
      <c r="D22" s="133"/>
      <c r="E22" s="133"/>
      <c r="F22" s="133"/>
      <c r="G22" s="137"/>
      <c r="H22" s="138"/>
      <c r="I22" s="138"/>
      <c r="J22" s="138"/>
      <c r="K22" s="5"/>
    </row>
    <row r="23" spans="1:13" x14ac:dyDescent="0.25">
      <c r="A23" s="139" t="s">
        <v>3509</v>
      </c>
      <c r="B23" s="139"/>
      <c r="C23" s="139"/>
      <c r="D23" s="139"/>
      <c r="E23" s="139"/>
      <c r="F23" s="139"/>
      <c r="G23" s="140">
        <f>SUM(G17:G18)</f>
        <v>37448.800000000003</v>
      </c>
      <c r="H23" s="141"/>
      <c r="I23" s="141"/>
      <c r="J23" s="5"/>
      <c r="K23" s="5"/>
    </row>
    <row r="24" spans="1:13" ht="15.75" x14ac:dyDescent="0.25">
      <c r="A24" s="5"/>
      <c r="B24" s="5"/>
      <c r="C24" s="111"/>
      <c r="D24" s="5"/>
      <c r="E24" s="5"/>
      <c r="F24" s="5"/>
      <c r="G24" s="5"/>
      <c r="H24" s="188"/>
      <c r="I24" s="188"/>
      <c r="J24" s="188"/>
      <c r="K24" s="5"/>
    </row>
    <row r="25" spans="1:13" x14ac:dyDescent="0.25">
      <c r="A25" s="5"/>
      <c r="B25" s="5"/>
      <c r="C25" s="5"/>
      <c r="D25" s="5"/>
      <c r="E25" s="5"/>
      <c r="F25" s="5"/>
      <c r="G25" s="5"/>
      <c r="H25" s="5"/>
      <c r="I25" s="5"/>
      <c r="J25" s="5"/>
      <c r="K25" s="5"/>
    </row>
    <row r="26" spans="1:13" x14ac:dyDescent="0.25">
      <c r="A26" s="5"/>
      <c r="B26" s="5"/>
      <c r="C26" s="5"/>
      <c r="D26" s="5"/>
      <c r="E26" s="5"/>
      <c r="F26" s="5"/>
      <c r="G26" s="5"/>
      <c r="H26" s="5"/>
      <c r="I26" s="5"/>
      <c r="J26" s="5"/>
      <c r="K26" s="5"/>
    </row>
    <row r="27" spans="1:13" x14ac:dyDescent="0.25">
      <c r="A27" s="5"/>
      <c r="B27" s="5"/>
      <c r="C27" s="5"/>
      <c r="D27" s="5"/>
      <c r="E27" s="5"/>
      <c r="F27" s="5"/>
      <c r="G27" s="5"/>
      <c r="H27" s="5"/>
      <c r="I27" s="5"/>
      <c r="J27" s="5"/>
      <c r="K27" s="5"/>
    </row>
    <row r="28" spans="1:13" x14ac:dyDescent="0.25">
      <c r="A28" s="5"/>
      <c r="B28" s="5"/>
      <c r="C28" s="5"/>
      <c r="D28" s="5"/>
      <c r="E28" s="5"/>
      <c r="F28" s="5"/>
      <c r="G28" s="5"/>
      <c r="H28" s="5"/>
      <c r="I28" s="5"/>
      <c r="J28" s="5"/>
      <c r="K28" s="5"/>
    </row>
    <row r="29" spans="1:13" x14ac:dyDescent="0.25">
      <c r="M29">
        <f>60/7</f>
        <v>8.5714285714285712</v>
      </c>
    </row>
  </sheetData>
  <mergeCells count="18">
    <mergeCell ref="A1:E1"/>
    <mergeCell ref="A2:E2"/>
    <mergeCell ref="A3:E3"/>
    <mergeCell ref="A4:E4"/>
    <mergeCell ref="F3:J3"/>
    <mergeCell ref="F1:J1"/>
    <mergeCell ref="F2:J2"/>
    <mergeCell ref="F4:J4"/>
    <mergeCell ref="A5:E5"/>
    <mergeCell ref="F5:J5"/>
    <mergeCell ref="A6:E6"/>
    <mergeCell ref="A7:E7"/>
    <mergeCell ref="A15:G15"/>
    <mergeCell ref="A8:J8"/>
    <mergeCell ref="A9:A10"/>
    <mergeCell ref="B9:B10"/>
    <mergeCell ref="C9:C10"/>
    <mergeCell ref="D9:J9"/>
  </mergeCells>
  <printOptions horizontalCentered="1" verticalCentered="1"/>
  <pageMargins left="0.51181102362204722" right="0.51181102362204722" top="0.78740157480314965" bottom="0.78740157480314965" header="0.31496062992125984" footer="0.31496062992125984"/>
  <pageSetup scale="99" orientation="landscape" r:id="rId1"/>
  <headerFooter>
    <oddHeader>&amp;C&amp;G</oddHead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6"/>
  <sheetViews>
    <sheetView view="pageBreakPreview" zoomScaleSheetLayoutView="100" workbookViewId="0">
      <selection activeCell="B25" sqref="B25"/>
    </sheetView>
  </sheetViews>
  <sheetFormatPr defaultColWidth="9.140625" defaultRowHeight="15" x14ac:dyDescent="0.25"/>
  <cols>
    <col min="1" max="1" width="72.5703125" customWidth="1"/>
    <col min="2" max="2" width="9.28515625" bestFit="1" customWidth="1"/>
  </cols>
  <sheetData>
    <row r="1" spans="1:9" ht="33" customHeight="1" x14ac:dyDescent="0.25">
      <c r="A1" s="755" t="str">
        <f>'RESUMO DO ORÇAMENTO'!A1:B1</f>
        <v>OBRA: HOSPITAL VETERINÁRIO - CENTRO DE REABILITAÇÃO DE ANIMAIS SILVESTRES - CRAS</v>
      </c>
      <c r="B1" s="756"/>
      <c r="D1" s="67"/>
      <c r="E1" s="68"/>
    </row>
    <row r="2" spans="1:9" x14ac:dyDescent="0.25">
      <c r="A2" s="3" t="str">
        <f>'RESUMO DO ORÇAMENTO'!A2:B2</f>
        <v>MUNICÍPIO: CUIABÁ - MT</v>
      </c>
      <c r="B2" s="54"/>
      <c r="D2" s="69"/>
      <c r="E2" s="70"/>
    </row>
    <row r="3" spans="1:9" x14ac:dyDescent="0.25">
      <c r="A3" s="3" t="str">
        <f>'RESUMO DO ORÇAMENTO'!A4:B4</f>
        <v>TIPO DE PROJETO: CONSTRUÇÃO</v>
      </c>
      <c r="B3" s="54"/>
      <c r="D3" s="51"/>
    </row>
    <row r="4" spans="1:9" x14ac:dyDescent="0.25">
      <c r="A4" s="3" t="str">
        <f>'RESUMO DO ORÇAMENTO'!A5:B5</f>
        <v>RESPONSÁVEL TÉCNICO: RAUL YAMAMURA FREITAS</v>
      </c>
      <c r="B4" s="54"/>
      <c r="D4" s="71"/>
    </row>
    <row r="5" spans="1:9" ht="15.75" thickBot="1" x14ac:dyDescent="0.3">
      <c r="A5" s="8" t="str">
        <f>'RESUMO DO ORÇAMENTO'!A6:B6</f>
        <v>Nº. CREA: MT031208</v>
      </c>
      <c r="B5" s="72"/>
    </row>
    <row r="6" spans="1:9" ht="33.75" customHeight="1" thickBot="1" x14ac:dyDescent="0.3">
      <c r="A6" s="753" t="s">
        <v>11423</v>
      </c>
      <c r="B6" s="754"/>
    </row>
    <row r="7" spans="1:9" x14ac:dyDescent="0.25">
      <c r="A7" s="75" t="s">
        <v>3470</v>
      </c>
      <c r="B7" s="76" t="s">
        <v>3471</v>
      </c>
      <c r="C7" s="73"/>
      <c r="D7" s="73"/>
      <c r="E7" s="73"/>
      <c r="F7" s="73"/>
      <c r="G7" s="73"/>
      <c r="H7" s="73"/>
      <c r="I7" s="73"/>
    </row>
    <row r="8" spans="1:9" x14ac:dyDescent="0.25">
      <c r="A8" s="77" t="s">
        <v>3472</v>
      </c>
      <c r="B8" s="78">
        <v>0.04</v>
      </c>
    </row>
    <row r="9" spans="1:9" x14ac:dyDescent="0.25">
      <c r="A9" s="77" t="s">
        <v>3473</v>
      </c>
      <c r="B9" s="78">
        <v>1.23E-2</v>
      </c>
    </row>
    <row r="10" spans="1:9" x14ac:dyDescent="0.25">
      <c r="A10" s="77" t="s">
        <v>3474</v>
      </c>
      <c r="B10" s="78">
        <v>1.2699999999999999E-2</v>
      </c>
    </row>
    <row r="11" spans="1:9" x14ac:dyDescent="0.25">
      <c r="A11" s="77" t="s">
        <v>3475</v>
      </c>
      <c r="B11" s="78">
        <v>8.0000000000000002E-3</v>
      </c>
    </row>
    <row r="12" spans="1:9" x14ac:dyDescent="0.25">
      <c r="A12" s="77"/>
      <c r="B12" s="78"/>
    </row>
    <row r="13" spans="1:9" s="74" customFormat="1" x14ac:dyDescent="0.25">
      <c r="A13" s="79" t="s">
        <v>3476</v>
      </c>
      <c r="B13" s="80">
        <f>SUM(B8:B11)</f>
        <v>7.3000000000000009E-2</v>
      </c>
    </row>
    <row r="14" spans="1:9" x14ac:dyDescent="0.25">
      <c r="A14" s="77"/>
      <c r="B14" s="78"/>
    </row>
    <row r="15" spans="1:9" x14ac:dyDescent="0.25">
      <c r="A15" s="81" t="s">
        <v>3477</v>
      </c>
      <c r="B15" s="82" t="s">
        <v>3471</v>
      </c>
    </row>
    <row r="16" spans="1:9" x14ac:dyDescent="0.25">
      <c r="A16" s="77" t="s">
        <v>3478</v>
      </c>
      <c r="B16" s="78">
        <v>7.3999999999999996E-2</v>
      </c>
    </row>
    <row r="17" spans="1:2" x14ac:dyDescent="0.25">
      <c r="A17" s="77"/>
      <c r="B17" s="78"/>
    </row>
    <row r="18" spans="1:2" s="74" customFormat="1" x14ac:dyDescent="0.25">
      <c r="A18" s="79" t="s">
        <v>3476</v>
      </c>
      <c r="B18" s="80">
        <f>B16</f>
        <v>7.3999999999999996E-2</v>
      </c>
    </row>
    <row r="19" spans="1:2" x14ac:dyDescent="0.25">
      <c r="A19" s="77"/>
      <c r="B19" s="78"/>
    </row>
    <row r="20" spans="1:2" x14ac:dyDescent="0.25">
      <c r="A20" s="83" t="s">
        <v>3479</v>
      </c>
      <c r="B20" s="82" t="s">
        <v>3471</v>
      </c>
    </row>
    <row r="21" spans="1:2" x14ac:dyDescent="0.25">
      <c r="A21" s="77" t="s">
        <v>3480</v>
      </c>
      <c r="B21" s="78">
        <v>6.4999999999999997E-3</v>
      </c>
    </row>
    <row r="22" spans="1:2" x14ac:dyDescent="0.25">
      <c r="A22" s="77" t="s">
        <v>3481</v>
      </c>
      <c r="B22" s="78">
        <v>0.03</v>
      </c>
    </row>
    <row r="23" spans="1:2" x14ac:dyDescent="0.25">
      <c r="A23" s="77" t="s">
        <v>3482</v>
      </c>
      <c r="B23" s="78">
        <v>0.02</v>
      </c>
    </row>
    <row r="24" spans="1:2" x14ac:dyDescent="0.25">
      <c r="A24" s="84" t="s">
        <v>3483</v>
      </c>
      <c r="B24" s="78"/>
    </row>
    <row r="25" spans="1:2" s="74" customFormat="1" x14ac:dyDescent="0.25">
      <c r="A25" s="79" t="s">
        <v>3476</v>
      </c>
      <c r="B25" s="80">
        <f>SUM(B21:B24)</f>
        <v>5.6499999999999995E-2</v>
      </c>
    </row>
    <row r="26" spans="1:2" s="74" customFormat="1" x14ac:dyDescent="0.25">
      <c r="A26" s="79" t="s">
        <v>3484</v>
      </c>
      <c r="B26" s="80">
        <f>((1+B8+B10+B11)*(1+B16)*(1+B9))/(1-B25)-1</f>
        <v>0.22226164190779008</v>
      </c>
    </row>
  </sheetData>
  <mergeCells count="2">
    <mergeCell ref="A6:B6"/>
    <mergeCell ref="A1:B1"/>
  </mergeCells>
  <printOptions horizontalCentered="1"/>
  <pageMargins left="0.51181102362204722" right="0.51181102362204722" top="0.78740157480314965" bottom="0.78740157480314965" header="0.31496062992125984" footer="0.31496062992125984"/>
  <pageSetup paperSize="9" scale="99" orientation="landscape" r:id="rId1"/>
  <headerFooter scaleWithDoc="0">
    <oddHeader>&amp;C&amp;G</oddHead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27</vt:i4>
      </vt:variant>
    </vt:vector>
  </HeadingPairs>
  <TitlesOfParts>
    <vt:vector size="51" baseType="lpstr">
      <vt:lpstr>INS.DESON.03.2021</vt:lpstr>
      <vt:lpstr>INS.N.DESON.03.2021</vt:lpstr>
      <vt:lpstr>SERV.N.DESON.03.2021</vt:lpstr>
      <vt:lpstr>RESUMO DO ORÇAMENTO</vt:lpstr>
      <vt:lpstr>ORÇAMENTO SINT</vt:lpstr>
      <vt:lpstr>CRONOGRAMA</vt:lpstr>
      <vt:lpstr>COMPOSIÇÃO UNITÁRIA</vt:lpstr>
      <vt:lpstr>ADM LOCAL</vt:lpstr>
      <vt:lpstr>BDI NÃO DESON</vt:lpstr>
      <vt:lpstr>BDI DIF.</vt:lpstr>
      <vt:lpstr>MAPA de Cotação </vt:lpstr>
      <vt:lpstr>ENCARGOS SOCIAIS</vt:lpstr>
      <vt:lpstr>BDI</vt:lpstr>
      <vt:lpstr>bdi dife.</vt:lpstr>
      <vt:lpstr>AÇO</vt:lpstr>
      <vt:lpstr>MEM. CÁLC.</vt:lpstr>
      <vt:lpstr>QT.EST</vt:lpstr>
      <vt:lpstr>SUB&amp;BASE</vt:lpstr>
      <vt:lpstr>QT.ARQUITETONICO</vt:lpstr>
      <vt:lpstr>QT.PISO</vt:lpstr>
      <vt:lpstr>AUX QUANT</vt:lpstr>
      <vt:lpstr>BDI DIF</vt:lpstr>
      <vt:lpstr>MAPA de Cotação</vt:lpstr>
      <vt:lpstr>Mob. Pessoal</vt:lpstr>
      <vt:lpstr>'ADM LOCAL'!Area_de_impressao</vt:lpstr>
      <vt:lpstr>BDI!Area_de_impressao</vt:lpstr>
      <vt:lpstr>'BDI DIF'!Area_de_impressao</vt:lpstr>
      <vt:lpstr>'BDI DIF.'!Area_de_impressao</vt:lpstr>
      <vt:lpstr>'bdi dife.'!Area_de_impressao</vt:lpstr>
      <vt:lpstr>'BDI NÃO DESON'!Area_de_impressao</vt:lpstr>
      <vt:lpstr>'COMPOSIÇÃO UNITÁRIA'!Area_de_impressao</vt:lpstr>
      <vt:lpstr>CRONOGRAMA!Area_de_impressao</vt:lpstr>
      <vt:lpstr>'ENCARGOS SOCIAIS'!Area_de_impressao</vt:lpstr>
      <vt:lpstr>'MAPA de Cotação'!Area_de_impressao</vt:lpstr>
      <vt:lpstr>'MAPA de Cotação '!Area_de_impressao</vt:lpstr>
      <vt:lpstr>'MEM. CÁLC.'!Area_de_impressao</vt:lpstr>
      <vt:lpstr>'Mob. Pessoal'!Area_de_impressao</vt:lpstr>
      <vt:lpstr>'ORÇAMENTO SINT'!Area_de_impressao</vt:lpstr>
      <vt:lpstr>'RESUMO DO ORÇAMENTO'!Area_de_impressao</vt:lpstr>
      <vt:lpstr>'SUB&amp;BASE'!Area_de_impressao</vt:lpstr>
      <vt:lpstr>BDI!Print_Area</vt:lpstr>
      <vt:lpstr>'BDI DIF'!Print_Area</vt:lpstr>
      <vt:lpstr>'BDI DIF.'!Print_Area</vt:lpstr>
      <vt:lpstr>'bdi dife.'!Print_Area</vt:lpstr>
      <vt:lpstr>'BDI NÃO DESON'!Print_Area</vt:lpstr>
      <vt:lpstr>CRONOGRAMA!Print_Area</vt:lpstr>
      <vt:lpstr>'RESUMO DO ORÇAMENTO'!Print_Area</vt:lpstr>
      <vt:lpstr>'COMPOSIÇÃO UNITÁRIA'!Titulos_de_impressao</vt:lpstr>
      <vt:lpstr>CRONOGRAMA!Titulos_de_impressao</vt:lpstr>
      <vt:lpstr>'MEM. CÁLC.'!Titulos_de_impressao</vt:lpstr>
      <vt:lpstr>'ORÇAMENTO SINT'!Titulos_de_impressao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Raul Y. Freitas</dc:creator>
  <cp:lastModifiedBy>Raul Yamamura Freitas</cp:lastModifiedBy>
  <cp:lastPrinted>2022-11-06T23:22:48Z</cp:lastPrinted>
  <dcterms:created xsi:type="dcterms:W3CDTF">2018-09-20T15:56:36Z</dcterms:created>
  <dcterms:modified xsi:type="dcterms:W3CDTF">2022-11-06T23:38:19Z</dcterms:modified>
</cp:coreProperties>
</file>